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eadsheets\"/>
    </mc:Choice>
  </mc:AlternateContent>
  <xr:revisionPtr revIDLastSave="0" documentId="13_ncr:1_{43833327-2C12-4561-96FD-821A5EF299D2}" xr6:coauthVersionLast="47" xr6:coauthVersionMax="47" xr10:uidLastSave="{00000000-0000-0000-0000-000000000000}"/>
  <bookViews>
    <workbookView xWindow="-120" yWindow="-120" windowWidth="38640" windowHeight="21240" xr2:uid="{09090DB3-DA99-41DD-BAC9-0238DD0F0B24}"/>
  </bookViews>
  <sheets>
    <sheet name="Budget Calculator" sheetId="3" r:id="rId1"/>
    <sheet name="Loan Calculator" sheetId="9" r:id="rId2"/>
    <sheet name="Loan Breakdown" sheetId="1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3" l="1"/>
  <c r="J33" i="3"/>
  <c r="J50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D1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5" i="3"/>
  <c r="J49" i="3"/>
  <c r="J48" i="3"/>
  <c r="J47" i="3"/>
  <c r="J45" i="3"/>
  <c r="J44" i="3"/>
  <c r="J43" i="3"/>
  <c r="J42" i="3"/>
  <c r="J41" i="3"/>
  <c r="J40" i="3"/>
  <c r="J39" i="3"/>
  <c r="J38" i="3"/>
  <c r="J37" i="3"/>
  <c r="J36" i="3"/>
  <c r="J35" i="3"/>
  <c r="J34" i="3"/>
  <c r="J32" i="3"/>
  <c r="I51" i="3"/>
  <c r="E19" i="3"/>
  <c r="P51" i="3"/>
  <c r="L4" i="9"/>
  <c r="P4" i="9" s="1"/>
  <c r="B28" i="3"/>
  <c r="E28" i="3" s="1"/>
  <c r="B3" i="12"/>
  <c r="B4" i="12" s="1"/>
  <c r="C4" i="12"/>
  <c r="K4" i="12" s="1"/>
  <c r="P14" i="9"/>
  <c r="N14" i="9"/>
  <c r="L14" i="9"/>
  <c r="P6" i="9"/>
  <c r="N6" i="9"/>
  <c r="L6" i="9"/>
  <c r="D14" i="3"/>
  <c r="B27" i="3"/>
  <c r="E27" i="3" s="1"/>
  <c r="B26" i="3"/>
  <c r="E26" i="3" s="1"/>
  <c r="B22" i="3"/>
  <c r="B25" i="3" s="1"/>
  <c r="D13" i="3"/>
  <c r="B7" i="3"/>
  <c r="B8" i="3"/>
  <c r="B9" i="3" s="1"/>
  <c r="D19" i="3"/>
  <c r="D27" i="3" s="1"/>
  <c r="E5" i="12" l="1"/>
  <c r="F5" i="12" s="1"/>
  <c r="J25" i="3"/>
  <c r="K25" i="3" s="1"/>
  <c r="J52" i="3"/>
  <c r="K52" i="3" s="1"/>
  <c r="Q52" i="3"/>
  <c r="R52" i="3" s="1"/>
  <c r="Q25" i="3"/>
  <c r="R25" i="3" s="1"/>
  <c r="B24" i="3"/>
  <c r="E24" i="3" s="1"/>
  <c r="D32" i="3"/>
  <c r="D33" i="3" s="1"/>
  <c r="D28" i="3"/>
  <c r="D29" i="3" s="1"/>
  <c r="D30" i="3" s="1"/>
  <c r="C27" i="3"/>
  <c r="D9" i="3"/>
  <c r="D6" i="3"/>
  <c r="D7" i="3"/>
  <c r="D5" i="3"/>
  <c r="D25" i="3"/>
  <c r="D8" i="3"/>
  <c r="E25" i="3"/>
  <c r="E22" i="3"/>
  <c r="C19" i="3"/>
  <c r="B23" i="3"/>
  <c r="E23" i="3" s="1"/>
  <c r="D26" i="3"/>
  <c r="C26" i="3" s="1"/>
  <c r="B29" i="3"/>
  <c r="P7" i="9"/>
  <c r="Q7" i="9" s="1"/>
  <c r="P12" i="9"/>
  <c r="P2" i="9"/>
  <c r="Q2" i="9" s="1"/>
  <c r="Q6" i="9"/>
  <c r="N4" i="9"/>
  <c r="C12" i="9" s="1"/>
  <c r="M6" i="9"/>
  <c r="L7" i="9"/>
  <c r="M7" i="9" s="1"/>
  <c r="L12" i="9"/>
  <c r="L2" i="9"/>
  <c r="M2" i="9" s="1"/>
  <c r="B5" i="12" a="1"/>
  <c r="J5" i="12" a="1"/>
  <c r="J5" i="12" s="1"/>
  <c r="J26" i="3" l="1"/>
  <c r="K26" i="3" s="1"/>
  <c r="N27" i="3"/>
  <c r="Q26" i="3"/>
  <c r="R26" i="3" s="1"/>
  <c r="G27" i="3"/>
  <c r="B32" i="3"/>
  <c r="B33" i="3" s="1"/>
  <c r="C28" i="3"/>
  <c r="D24" i="3"/>
  <c r="C24" i="3" s="1"/>
  <c r="D22" i="3"/>
  <c r="C22" i="3" s="1"/>
  <c r="D23" i="3"/>
  <c r="C23" i="3" s="1"/>
  <c r="C25" i="3"/>
  <c r="C37" i="3" s="1"/>
  <c r="B30" i="3"/>
  <c r="E29" i="3"/>
  <c r="C29" i="3" s="1"/>
  <c r="N7" i="9"/>
  <c r="O7" i="9" s="1"/>
  <c r="N12" i="9"/>
  <c r="O51" i="3" s="1"/>
  <c r="Q51" i="3" s="1"/>
  <c r="Q53" i="3" s="1"/>
  <c r="R53" i="3" s="1"/>
  <c r="O6" i="9"/>
  <c r="N2" i="9"/>
  <c r="O2" i="9" s="1"/>
  <c r="Q14" i="9"/>
  <c r="P15" i="9"/>
  <c r="Q15" i="9" s="1"/>
  <c r="P10" i="9"/>
  <c r="Q10" i="9" s="1"/>
  <c r="L10" i="9"/>
  <c r="M10" i="9" s="1"/>
  <c r="M14" i="9"/>
  <c r="L15" i="9"/>
  <c r="M15" i="9" s="1"/>
  <c r="K470" i="12" a="1"/>
  <c r="K470" i="12" s="1"/>
  <c r="K526" i="12" a="1"/>
  <c r="K526" i="12" s="1"/>
  <c r="K600" i="12" a="1"/>
  <c r="K600" i="12" s="1"/>
  <c r="K649" i="12" a="1"/>
  <c r="K649" i="12" s="1"/>
  <c r="K504" i="12" a="1"/>
  <c r="K504" i="12" s="1"/>
  <c r="N514" i="12" a="1"/>
  <c r="N514" i="12" s="1"/>
  <c r="N592" i="12" a="1"/>
  <c r="N592" i="12" s="1"/>
  <c r="N470" i="12" a="1"/>
  <c r="N470" i="12" s="1"/>
  <c r="N522" i="12" a="1"/>
  <c r="N522" i="12" s="1"/>
  <c r="K593" i="12" a="1"/>
  <c r="K593" i="12" s="1"/>
  <c r="N440" i="12" a="1"/>
  <c r="N440" i="12" s="1"/>
  <c r="K501" i="12" a="1"/>
  <c r="K501" i="12" s="1"/>
  <c r="N538" i="12" a="1"/>
  <c r="N538" i="12" s="1"/>
  <c r="K586" i="12" a="1"/>
  <c r="K586" i="12" s="1"/>
  <c r="N634" i="12" a="1"/>
  <c r="N634" i="12" s="1"/>
  <c r="N497" i="12" a="1"/>
  <c r="N497" i="12" s="1"/>
  <c r="N568" i="12" a="1"/>
  <c r="N568" i="12" s="1"/>
  <c r="N448" i="12" a="1"/>
  <c r="N448" i="12" s="1"/>
  <c r="N550" i="12" a="1"/>
  <c r="N550" i="12" s="1"/>
  <c r="N631" i="12" a="1"/>
  <c r="N631" i="12" s="1"/>
  <c r="K479" i="12" a="1"/>
  <c r="K479" i="12" s="1"/>
  <c r="N531" i="12" a="1"/>
  <c r="N531" i="12" s="1"/>
  <c r="K590" i="12" a="1"/>
  <c r="K590" i="12" s="1"/>
  <c r="K639" i="12" a="1"/>
  <c r="K639" i="12" s="1"/>
  <c r="K468" i="12" a="1"/>
  <c r="K468" i="12" s="1"/>
  <c r="K520" i="12" a="1"/>
  <c r="K520" i="12" s="1"/>
  <c r="N558" i="12" a="1"/>
  <c r="N558" i="12" s="1"/>
  <c r="K617" i="12" a="1"/>
  <c r="K617" i="12" s="1"/>
  <c r="N494" i="12" a="1"/>
  <c r="N494" i="12" s="1"/>
  <c r="K559" i="12" a="1"/>
  <c r="K559" i="12" s="1"/>
  <c r="N445" i="12" a="1"/>
  <c r="N445" i="12" s="1"/>
  <c r="K566" i="12" a="1"/>
  <c r="K566" i="12" s="1"/>
  <c r="K629" i="12" a="1"/>
  <c r="K629" i="12" s="1"/>
  <c r="N472" i="12" a="1"/>
  <c r="N472" i="12" s="1"/>
  <c r="N520" i="12" a="1"/>
  <c r="N520" i="12" s="1"/>
  <c r="N442" i="12" a="1"/>
  <c r="N442" i="12" s="1"/>
  <c r="N491" i="12" a="1"/>
  <c r="N491" i="12" s="1"/>
  <c r="K533" i="12" a="1"/>
  <c r="K533" i="12" s="1"/>
  <c r="K610" i="12" a="1"/>
  <c r="K610" i="12" s="1"/>
  <c r="N480" i="12" a="1"/>
  <c r="N480" i="12" s="1"/>
  <c r="N584" i="12" a="1"/>
  <c r="N584" i="12" s="1"/>
  <c r="K553" i="12" a="1"/>
  <c r="K553" i="12" s="1"/>
  <c r="K703" i="12" a="1"/>
  <c r="K703" i="12" s="1"/>
  <c r="K748" i="12" a="1"/>
  <c r="K748" i="12" s="1"/>
  <c r="N799" i="12" a="1"/>
  <c r="N799" i="12" s="1"/>
  <c r="K847" i="12" a="1"/>
  <c r="K847" i="12" s="1"/>
  <c r="N906" i="12" a="1"/>
  <c r="N906" i="12" s="1"/>
  <c r="K682" i="12" a="1"/>
  <c r="K682" i="12" s="1"/>
  <c r="K734" i="12" a="1"/>
  <c r="K734" i="12" s="1"/>
  <c r="K782" i="12" a="1"/>
  <c r="K782" i="12" s="1"/>
  <c r="K833" i="12" a="1"/>
  <c r="K833" i="12" s="1"/>
  <c r="K882" i="12" a="1"/>
  <c r="K882" i="12" s="1"/>
  <c r="N587" i="12" a="1"/>
  <c r="N587" i="12" s="1"/>
  <c r="K693" i="12" a="1"/>
  <c r="K693" i="12" s="1"/>
  <c r="N756" i="12" a="1"/>
  <c r="N756" i="12" s="1"/>
  <c r="N682" i="12" a="1"/>
  <c r="N682" i="12" s="1"/>
  <c r="N760" i="12" a="1"/>
  <c r="N760" i="12" s="1"/>
  <c r="N822" i="12" a="1"/>
  <c r="N822" i="12" s="1"/>
  <c r="N900" i="12" a="1"/>
  <c r="N900" i="12" s="1"/>
  <c r="K664" i="12" a="1"/>
  <c r="K664" i="12" s="1"/>
  <c r="N723" i="12" a="1"/>
  <c r="N723" i="12" s="1"/>
  <c r="N779" i="12" a="1"/>
  <c r="N779" i="12" s="1"/>
  <c r="K823" i="12" a="1"/>
  <c r="K823" i="12" s="1"/>
  <c r="N473" i="12" a="1"/>
  <c r="N473" i="12" s="1"/>
  <c r="K668" i="12" a="1"/>
  <c r="K668" i="12" s="1"/>
  <c r="N684" i="12" a="1"/>
  <c r="N684" i="12" s="1"/>
  <c r="N729" i="12" a="1"/>
  <c r="N729" i="12" s="1"/>
  <c r="K793" i="12" a="1"/>
  <c r="K793" i="12" s="1"/>
  <c r="N873" i="12" a="1"/>
  <c r="N873" i="12" s="1"/>
  <c r="N639" i="12" a="1"/>
  <c r="N639" i="12" s="1"/>
  <c r="N699" i="12" a="1"/>
  <c r="N699" i="12" s="1"/>
  <c r="K815" i="12" a="1"/>
  <c r="K815" i="12" s="1"/>
  <c r="N599" i="12" a="1"/>
  <c r="N599" i="12" s="1"/>
  <c r="K678" i="12" a="1"/>
  <c r="K678" i="12" s="1"/>
  <c r="N733" i="12" a="1"/>
  <c r="N733" i="12" s="1"/>
  <c r="N796" i="12" a="1"/>
  <c r="N796" i="12" s="1"/>
  <c r="N495" i="12" a="1"/>
  <c r="N495" i="12" s="1"/>
  <c r="K671" i="12" a="1"/>
  <c r="K671" i="12" s="1"/>
  <c r="K742" i="12" a="1"/>
  <c r="K742" i="12" s="1"/>
  <c r="K826" i="12" a="1"/>
  <c r="K826" i="12" s="1"/>
  <c r="N439" i="12" a="1"/>
  <c r="N439" i="12" s="1"/>
  <c r="N633" i="12" a="1"/>
  <c r="N633" i="12" s="1"/>
  <c r="N727" i="12" a="1"/>
  <c r="N727" i="12" s="1"/>
  <c r="K787" i="12" a="1"/>
  <c r="K787" i="12" s="1"/>
  <c r="K474" i="12" a="1"/>
  <c r="K474" i="12" s="1"/>
  <c r="K530" i="12" a="1"/>
  <c r="K530" i="12" s="1"/>
  <c r="K607" i="12" a="1"/>
  <c r="K607" i="12" s="1"/>
  <c r="K440" i="12" a="1"/>
  <c r="K440" i="12" s="1"/>
  <c r="K444" i="12" a="1"/>
  <c r="K444" i="12" s="1"/>
  <c r="K546" i="12" a="1"/>
  <c r="K546" i="12" s="1"/>
  <c r="N603" i="12" a="1"/>
  <c r="N603" i="12" s="1"/>
  <c r="K478" i="12" a="1"/>
  <c r="K478" i="12" s="1"/>
  <c r="N526" i="12" a="1"/>
  <c r="N526" i="12" s="1"/>
  <c r="N596" i="12" a="1"/>
  <c r="N596" i="12" s="1"/>
  <c r="K452" i="12" a="1"/>
  <c r="K452" i="12" s="1"/>
  <c r="N504" i="12" a="1"/>
  <c r="N504" i="12" s="1"/>
  <c r="N542" i="12" a="1"/>
  <c r="N542" i="12" s="1"/>
  <c r="K597" i="12" a="1"/>
  <c r="K597" i="12" s="1"/>
  <c r="K441" i="12" a="1"/>
  <c r="K441" i="12" s="1"/>
  <c r="K505" i="12" a="1"/>
  <c r="K505" i="12" s="1"/>
  <c r="K579" i="12" a="1"/>
  <c r="K579" i="12" s="1"/>
  <c r="N478" i="12" a="1"/>
  <c r="N478" i="12" s="1"/>
  <c r="K565" i="12" a="1"/>
  <c r="K565" i="12" s="1"/>
  <c r="N638" i="12" a="1"/>
  <c r="N638" i="12" s="1"/>
  <c r="K483" i="12" a="1"/>
  <c r="K483" i="12" s="1"/>
  <c r="N535" i="12" a="1"/>
  <c r="N535" i="12" s="1"/>
  <c r="K594" i="12" a="1"/>
  <c r="K594" i="12" s="1"/>
  <c r="N642" i="12" a="1"/>
  <c r="N642" i="12" s="1"/>
  <c r="K472" i="12" a="1"/>
  <c r="K472" i="12" s="1"/>
  <c r="K524" i="12" a="1"/>
  <c r="K524" i="12" s="1"/>
  <c r="K562" i="12" a="1"/>
  <c r="K562" i="12" s="1"/>
  <c r="N620" i="12" a="1"/>
  <c r="N620" i="12" s="1"/>
  <c r="N498" i="12" a="1"/>
  <c r="N498" i="12" s="1"/>
  <c r="N565" i="12" a="1"/>
  <c r="N565" i="12" s="1"/>
  <c r="K461" i="12" a="1"/>
  <c r="K461" i="12" s="1"/>
  <c r="N569" i="12" a="1"/>
  <c r="N569" i="12" s="1"/>
  <c r="N632" i="12" a="1"/>
  <c r="N632" i="12" s="1"/>
  <c r="K480" i="12" a="1"/>
  <c r="K480" i="12" s="1"/>
  <c r="N524" i="12" a="1"/>
  <c r="N524" i="12" s="1"/>
  <c r="K450" i="12" a="1"/>
  <c r="K450" i="12" s="1"/>
  <c r="K503" i="12" a="1"/>
  <c r="K503" i="12" s="1"/>
  <c r="K537" i="12" a="1"/>
  <c r="K537" i="12" s="1"/>
  <c r="K614" i="12" a="1"/>
  <c r="K614" i="12" s="1"/>
  <c r="K496" i="12" a="1"/>
  <c r="K496" i="12" s="1"/>
  <c r="N591" i="12" a="1"/>
  <c r="N591" i="12" s="1"/>
  <c r="N567" i="12" a="1"/>
  <c r="N567" i="12" s="1"/>
  <c r="N706" i="12" a="1"/>
  <c r="N706" i="12" s="1"/>
  <c r="N751" i="12" a="1"/>
  <c r="N751" i="12" s="1"/>
  <c r="K811" i="12" a="1"/>
  <c r="K811" i="12" s="1"/>
  <c r="N850" i="12" a="1"/>
  <c r="N850" i="12" s="1"/>
  <c r="N488" i="12" a="1"/>
  <c r="N488" i="12" s="1"/>
  <c r="K689" i="12" a="1"/>
  <c r="K689" i="12" s="1"/>
  <c r="N737" i="12" a="1"/>
  <c r="N737" i="12" s="1"/>
  <c r="K786" i="12" a="1"/>
  <c r="K786" i="12" s="1"/>
  <c r="N836" i="12" a="1"/>
  <c r="N836" i="12" s="1"/>
  <c r="N885" i="12" a="1"/>
  <c r="N885" i="12" s="1"/>
  <c r="K602" i="12" a="1"/>
  <c r="K602" i="12" s="1"/>
  <c r="N696" i="12" a="1"/>
  <c r="N696" i="12" s="1"/>
  <c r="N767" i="12" a="1"/>
  <c r="N767" i="12" s="1"/>
  <c r="K686" i="12" a="1"/>
  <c r="K686" i="12" s="1"/>
  <c r="K772" i="12" a="1"/>
  <c r="K772" i="12" s="1"/>
  <c r="N840" i="12" a="1"/>
  <c r="N840" i="12" s="1"/>
  <c r="K443" i="12" a="1"/>
  <c r="K443" i="12" s="1"/>
  <c r="N667" i="12" a="1"/>
  <c r="N667" i="12" s="1"/>
  <c r="K731" i="12" a="1"/>
  <c r="K731" i="12" s="1"/>
  <c r="K783" i="12" a="1"/>
  <c r="K783" i="12" s="1"/>
  <c r="K830" i="12" a="1"/>
  <c r="K830" i="12" s="1"/>
  <c r="N503" i="12" a="1"/>
  <c r="N503" i="12" s="1"/>
  <c r="K683" i="12" a="1"/>
  <c r="K683" i="12" s="1"/>
  <c r="K485" i="12" a="1"/>
  <c r="K485" i="12" s="1"/>
  <c r="K534" i="12" a="1"/>
  <c r="K534" i="12" s="1"/>
  <c r="K611" i="12" a="1"/>
  <c r="K611" i="12" s="1"/>
  <c r="N443" i="12" a="1"/>
  <c r="N443" i="12" s="1"/>
  <c r="N447" i="12" a="1"/>
  <c r="N447" i="12" s="1"/>
  <c r="N549" i="12" a="1"/>
  <c r="N549" i="12" s="1"/>
  <c r="K627" i="12" a="1"/>
  <c r="K627" i="12" s="1"/>
  <c r="K482" i="12" a="1"/>
  <c r="K482" i="12" s="1"/>
  <c r="N530" i="12" a="1"/>
  <c r="N530" i="12" s="1"/>
  <c r="K604" i="12" a="1"/>
  <c r="K604" i="12" s="1"/>
  <c r="N455" i="12" a="1"/>
  <c r="N455" i="12" s="1"/>
  <c r="K512" i="12" a="1"/>
  <c r="K512" i="12" s="1"/>
  <c r="N553" i="12" a="1"/>
  <c r="N553" i="12" s="1"/>
  <c r="N600" i="12" a="1"/>
  <c r="N600" i="12" s="1"/>
  <c r="N444" i="12" a="1"/>
  <c r="N444" i="12" s="1"/>
  <c r="N508" i="12" a="1"/>
  <c r="N508" i="12" s="1"/>
  <c r="N589" i="12" a="1"/>
  <c r="N589" i="12" s="1"/>
  <c r="N482" i="12" a="1"/>
  <c r="N482" i="12" s="1"/>
  <c r="K572" i="12" a="1"/>
  <c r="K572" i="12" s="1"/>
  <c r="K445" i="12" a="1"/>
  <c r="K445" i="12" s="1"/>
  <c r="N486" i="12" a="1"/>
  <c r="N486" i="12" s="1"/>
  <c r="K551" i="12" a="1"/>
  <c r="K551" i="12" s="1"/>
  <c r="N597" i="12" a="1"/>
  <c r="N597" i="12" s="1"/>
  <c r="N646" i="12" a="1"/>
  <c r="N646" i="12" s="1"/>
  <c r="N475" i="12" a="1"/>
  <c r="N475" i="12" s="1"/>
  <c r="K528" i="12" a="1"/>
  <c r="K528" i="12" s="1"/>
  <c r="K576" i="12" a="1"/>
  <c r="K576" i="12" s="1"/>
  <c r="N624" i="12" a="1"/>
  <c r="N624" i="12" s="1"/>
  <c r="K506" i="12" a="1"/>
  <c r="K506" i="12" s="1"/>
  <c r="N572" i="12" a="1"/>
  <c r="N572" i="12" s="1"/>
  <c r="K476" i="12" a="1"/>
  <c r="K476" i="12" s="1"/>
  <c r="K573" i="12" a="1"/>
  <c r="K573" i="12" s="1"/>
  <c r="N438" i="12" a="1"/>
  <c r="N438" i="12" s="1"/>
  <c r="K484" i="12" a="1"/>
  <c r="K484" i="12" s="1"/>
  <c r="N528" i="12" a="1"/>
  <c r="N528" i="12" s="1"/>
  <c r="K454" i="12" a="1"/>
  <c r="K454" i="12" s="1"/>
  <c r="N506" i="12" a="1"/>
  <c r="N506" i="12" s="1"/>
  <c r="N540" i="12" a="1"/>
  <c r="N540" i="12" s="1"/>
  <c r="K618" i="12" a="1"/>
  <c r="K618" i="12" s="1"/>
  <c r="N499" i="12" a="1"/>
  <c r="N499" i="12" s="1"/>
  <c r="N602" i="12" a="1"/>
  <c r="N602" i="12" s="1"/>
  <c r="N626" i="12" a="1"/>
  <c r="N626" i="12" s="1"/>
  <c r="N710" i="12" a="1"/>
  <c r="N710" i="12" s="1"/>
  <c r="K763" i="12" a="1"/>
  <c r="K763" i="12" s="1"/>
  <c r="N814" i="12" a="1"/>
  <c r="N814" i="12" s="1"/>
  <c r="N854" i="12" a="1"/>
  <c r="N854" i="12" s="1"/>
  <c r="K570" i="12" a="1"/>
  <c r="K570" i="12" s="1"/>
  <c r="N517" i="12" a="1"/>
  <c r="N517" i="12" s="1"/>
  <c r="N692" i="12" a="1"/>
  <c r="N692" i="12" s="1"/>
  <c r="K749" i="12" a="1"/>
  <c r="K749" i="12" s="1"/>
  <c r="N789" i="12" a="1"/>
  <c r="N789" i="12" s="1"/>
  <c r="K844" i="12" a="1"/>
  <c r="K844" i="12" s="1"/>
  <c r="K893" i="12" a="1"/>
  <c r="K893" i="12" s="1"/>
  <c r="N617" i="12" a="1"/>
  <c r="N617" i="12" s="1"/>
  <c r="K708" i="12" a="1"/>
  <c r="K708" i="12" s="1"/>
  <c r="K779" i="12" a="1"/>
  <c r="K779" i="12" s="1"/>
  <c r="N689" i="12" a="1"/>
  <c r="N689" i="12" s="1"/>
  <c r="N775" i="12" a="1"/>
  <c r="N775" i="12" s="1"/>
  <c r="N844" i="12" a="1"/>
  <c r="N844" i="12" s="1"/>
  <c r="K545" i="12" a="1"/>
  <c r="K545" i="12" s="1"/>
  <c r="N695" i="12" a="1"/>
  <c r="N695" i="12" s="1"/>
  <c r="K741" i="12" a="1"/>
  <c r="K741" i="12" s="1"/>
  <c r="N803" i="12" a="1"/>
  <c r="N803" i="12" s="1"/>
  <c r="K903" i="12" a="1"/>
  <c r="K903" i="12" s="1"/>
  <c r="N658" i="12" a="1"/>
  <c r="N658" i="12" s="1"/>
  <c r="N744" i="12" a="1"/>
  <c r="N744" i="12" s="1"/>
  <c r="N828" i="12" a="1"/>
  <c r="N828" i="12" s="1"/>
  <c r="K640" i="12" a="1"/>
  <c r="K640" i="12" s="1"/>
  <c r="N688" i="12" a="1"/>
  <c r="N688" i="12" s="1"/>
  <c r="N748" i="12" a="1"/>
  <c r="N748" i="12" s="1"/>
  <c r="K808" i="12" a="1"/>
  <c r="K808" i="12" s="1"/>
  <c r="N678" i="12" a="1"/>
  <c r="N678" i="12" s="1"/>
  <c r="K757" i="12" a="1"/>
  <c r="K757" i="12" s="1"/>
  <c r="K856" i="12" a="1"/>
  <c r="K856" i="12" s="1"/>
  <c r="K500" i="12" a="1"/>
  <c r="K500" i="12" s="1"/>
  <c r="K653" i="12" a="1"/>
  <c r="K653" i="12" s="1"/>
  <c r="N742" i="12" a="1"/>
  <c r="N742" i="12" s="1"/>
  <c r="N794" i="12" a="1"/>
  <c r="N794" i="12" s="1"/>
  <c r="K489" i="12" a="1"/>
  <c r="K489" i="12" s="1"/>
  <c r="N541" i="12" a="1"/>
  <c r="N541" i="12" s="1"/>
  <c r="K615" i="12" a="1"/>
  <c r="K615" i="12" s="1"/>
  <c r="K455" i="12" a="1"/>
  <c r="K455" i="12" s="1"/>
  <c r="N477" i="12" a="1"/>
  <c r="N477" i="12" s="1"/>
  <c r="N560" i="12" a="1"/>
  <c r="N560" i="12" s="1"/>
  <c r="K631" i="12" a="1"/>
  <c r="K631" i="12" s="1"/>
  <c r="N485" i="12" a="1"/>
  <c r="N485" i="12" s="1"/>
  <c r="N534" i="12" a="1"/>
  <c r="N534" i="12" s="1"/>
  <c r="N607" i="12" a="1"/>
  <c r="N607" i="12" s="1"/>
  <c r="N459" i="12" a="1"/>
  <c r="N459" i="12" s="1"/>
  <c r="K519" i="12" a="1"/>
  <c r="K519" i="12" s="1"/>
  <c r="N557" i="12" a="1"/>
  <c r="N557" i="12" s="1"/>
  <c r="K608" i="12" a="1"/>
  <c r="K608" i="12" s="1"/>
  <c r="K456" i="12" a="1"/>
  <c r="K456" i="12" s="1"/>
  <c r="K539" i="12" a="1"/>
  <c r="K539" i="12" s="1"/>
  <c r="K620" i="12" a="1"/>
  <c r="K620" i="12" s="1"/>
  <c r="K494" i="12" a="1"/>
  <c r="K494" i="12" s="1"/>
  <c r="N582" i="12" a="1"/>
  <c r="N582" i="12" s="1"/>
  <c r="K449" i="12" a="1"/>
  <c r="K449" i="12" s="1"/>
  <c r="N501" i="12" a="1"/>
  <c r="N501" i="12" s="1"/>
  <c r="N561" i="12" a="1"/>
  <c r="N561" i="12" s="1"/>
  <c r="M561" i="12" s="1"/>
  <c r="K605" i="12" a="1"/>
  <c r="K605" i="12" s="1"/>
  <c r="K438" i="12" a="1"/>
  <c r="K438" i="12" s="1"/>
  <c r="K487" i="12" a="1"/>
  <c r="K487" i="12" s="1"/>
  <c r="K532" i="12" a="1"/>
  <c r="K532" i="12" s="1"/>
  <c r="N579" i="12" a="1"/>
  <c r="N579" i="12" s="1"/>
  <c r="N635" i="12" a="1"/>
  <c r="N635" i="12" s="1"/>
  <c r="K513" i="12" a="1"/>
  <c r="K513" i="12" s="1"/>
  <c r="N601" i="12" a="1"/>
  <c r="N601" i="12" s="1"/>
  <c r="N479" i="12" a="1"/>
  <c r="N479" i="12" s="1"/>
  <c r="K580" i="12" a="1"/>
  <c r="K580" i="12" s="1"/>
  <c r="K446" i="12" a="1"/>
  <c r="K446" i="12" s="1"/>
  <c r="N487" i="12" a="1"/>
  <c r="N487" i="12" s="1"/>
  <c r="N532" i="12" a="1"/>
  <c r="N532" i="12" s="1"/>
  <c r="N457" i="12" a="1"/>
  <c r="N457" i="12" s="1"/>
  <c r="N513" i="12" a="1"/>
  <c r="N513" i="12" s="1"/>
  <c r="N544" i="12" a="1"/>
  <c r="N544" i="12" s="1"/>
  <c r="N621" i="12" a="1"/>
  <c r="N621" i="12" s="1"/>
  <c r="K514" i="12" a="1"/>
  <c r="K514" i="12" s="1"/>
  <c r="K626" i="12" a="1"/>
  <c r="K626" i="12" s="1"/>
  <c r="K655" i="12" a="1"/>
  <c r="K655" i="12" s="1"/>
  <c r="K718" i="12" a="1"/>
  <c r="K718" i="12" s="1"/>
  <c r="K774" i="12" a="1"/>
  <c r="K774" i="12" s="1"/>
  <c r="K818" i="12" a="1"/>
  <c r="K818" i="12" s="1"/>
  <c r="K862" i="12" a="1"/>
  <c r="K862" i="12" s="1"/>
  <c r="K584" i="12" a="1"/>
  <c r="K584" i="12" s="1"/>
  <c r="K538" i="12" a="1"/>
  <c r="K538" i="12" s="1"/>
  <c r="K704" i="12" a="1"/>
  <c r="K704" i="12" s="1"/>
  <c r="N752" i="12" a="1"/>
  <c r="N752" i="12" s="1"/>
  <c r="N793" i="12" a="1"/>
  <c r="N793" i="12" s="1"/>
  <c r="N847" i="12" a="1"/>
  <c r="N847" i="12" s="1"/>
  <c r="K900" i="12" a="1"/>
  <c r="K900" i="12" s="1"/>
  <c r="N640" i="12" a="1"/>
  <c r="N640" i="12" s="1"/>
  <c r="K723" i="12" a="1"/>
  <c r="K723" i="12" s="1"/>
  <c r="N573" i="12" a="1"/>
  <c r="N573" i="12" s="1"/>
  <c r="K701" i="12" a="1"/>
  <c r="K701" i="12" s="1"/>
  <c r="N782" i="12" a="1"/>
  <c r="N782" i="12" s="1"/>
  <c r="K860" i="12" a="1"/>
  <c r="K860" i="12" s="1"/>
  <c r="N588" i="12" a="1"/>
  <c r="N588" i="12" s="1"/>
  <c r="N693" i="12" a="1"/>
  <c r="N693" i="12" s="1"/>
  <c r="N738" i="12" a="1"/>
  <c r="N738" i="12" s="1"/>
  <c r="N790" i="12" a="1"/>
  <c r="N790" i="12" s="1"/>
  <c r="N837" i="12" a="1"/>
  <c r="N837" i="12" s="1"/>
  <c r="N576" i="12" a="1"/>
  <c r="N576" i="12" s="1"/>
  <c r="N697" i="12" a="1"/>
  <c r="N697" i="12" s="1"/>
  <c r="B5" i="12"/>
  <c r="K707" i="12" a="1"/>
  <c r="K707" i="12" s="1"/>
  <c r="K752" i="12" a="1"/>
  <c r="K752" i="12" s="1"/>
  <c r="K825" i="12" a="1"/>
  <c r="K825" i="12" s="1"/>
  <c r="K907" i="12" a="1"/>
  <c r="K907" i="12" s="1"/>
  <c r="N662" i="12" a="1"/>
  <c r="N662" i="12" s="1"/>
  <c r="K756" i="12" a="1"/>
  <c r="K756" i="12" s="1"/>
  <c r="N839" i="12" a="1"/>
  <c r="N839" i="12" s="1"/>
  <c r="K647" i="12" a="1"/>
  <c r="K647" i="12" s="1"/>
  <c r="K700" i="12" a="1"/>
  <c r="K700" i="12" s="1"/>
  <c r="N759" i="12" a="1"/>
  <c r="N759" i="12" s="1"/>
  <c r="N811" i="12" a="1"/>
  <c r="N811" i="12" s="1"/>
  <c r="K697" i="12" a="1"/>
  <c r="K697" i="12" s="1"/>
  <c r="K768" i="12" a="1"/>
  <c r="K768" i="12" s="1"/>
  <c r="N859" i="12" a="1"/>
  <c r="N859" i="12" s="1"/>
  <c r="N521" i="12" a="1"/>
  <c r="N521" i="12" s="1"/>
  <c r="K660" i="12" a="1"/>
  <c r="K660" i="12" s="1"/>
  <c r="K750" i="12" a="1"/>
  <c r="K750" i="12" s="1"/>
  <c r="K451" i="12" a="1"/>
  <c r="K451" i="12" s="1"/>
  <c r="N492" i="12" a="1"/>
  <c r="N492" i="12" s="1"/>
  <c r="N552" i="12" a="1"/>
  <c r="N552" i="12" s="1"/>
  <c r="N618" i="12" a="1"/>
  <c r="N618" i="12" s="1"/>
  <c r="M618" i="12" s="1"/>
  <c r="K459" i="12" a="1"/>
  <c r="K459" i="12" s="1"/>
  <c r="N481" i="12" a="1"/>
  <c r="N481" i="12" s="1"/>
  <c r="K568" i="12" a="1"/>
  <c r="K568" i="12" s="1"/>
  <c r="K448" i="12" a="1"/>
  <c r="K448" i="12" s="1"/>
  <c r="N489" i="12" a="1"/>
  <c r="N489" i="12" s="1"/>
  <c r="K550" i="12" a="1"/>
  <c r="K550" i="12" s="1"/>
  <c r="N611" i="12" a="1"/>
  <c r="N611" i="12" s="1"/>
  <c r="K467" i="12" a="1"/>
  <c r="K467" i="12" s="1"/>
  <c r="K523" i="12" a="1"/>
  <c r="K523" i="12" s="1"/>
  <c r="N564" i="12" a="1"/>
  <c r="N564" i="12" s="1"/>
  <c r="K612" i="12" a="1"/>
  <c r="K612" i="12" s="1"/>
  <c r="K460" i="12" a="1"/>
  <c r="K460" i="12" s="1"/>
  <c r="K543" i="12" a="1"/>
  <c r="K543" i="12" s="1"/>
  <c r="K624" i="12" a="1"/>
  <c r="K624" i="12" s="1"/>
  <c r="K498" i="12" a="1"/>
  <c r="K498" i="12" s="1"/>
  <c r="N593" i="12" a="1"/>
  <c r="N593" i="12" s="1"/>
  <c r="N452" i="12" a="1"/>
  <c r="N452" i="12" s="1"/>
  <c r="K516" i="12" a="1"/>
  <c r="K516" i="12" s="1"/>
  <c r="K569" i="12" a="1"/>
  <c r="K569" i="12" s="1"/>
  <c r="N608" i="12" a="1"/>
  <c r="N608" i="12" s="1"/>
  <c r="N441" i="12" a="1"/>
  <c r="N441" i="12" s="1"/>
  <c r="M441" i="12" s="1"/>
  <c r="N490" i="12" a="1"/>
  <c r="N490" i="12" s="1"/>
  <c r="K536" i="12" a="1"/>
  <c r="K536" i="12" s="1"/>
  <c r="K587" i="12" a="1"/>
  <c r="K587" i="12" s="1"/>
  <c r="K442" i="12" a="1"/>
  <c r="K442" i="12" s="1"/>
  <c r="K540" i="12" a="1"/>
  <c r="K540" i="12" s="1"/>
  <c r="K621" i="12" a="1"/>
  <c r="K621" i="12" s="1"/>
  <c r="N483" i="12" a="1"/>
  <c r="N483" i="12" s="1"/>
  <c r="M483" i="12" s="1"/>
  <c r="N583" i="12" a="1"/>
  <c r="N583" i="12" s="1"/>
  <c r="N449" i="12" a="1"/>
  <c r="N449" i="12" s="1"/>
  <c r="K499" i="12" a="1"/>
  <c r="K499" i="12" s="1"/>
  <c r="N536" i="12" a="1"/>
  <c r="N536" i="12" s="1"/>
  <c r="K465" i="12" a="1"/>
  <c r="K465" i="12" s="1"/>
  <c r="K517" i="12" a="1"/>
  <c r="K517" i="12" s="1"/>
  <c r="N555" i="12" a="1"/>
  <c r="N555" i="12" s="1"/>
  <c r="K633" i="12" a="1"/>
  <c r="K633" i="12" s="1"/>
  <c r="N548" i="12" a="1"/>
  <c r="N548" i="12" s="1"/>
  <c r="K630" i="12" a="1"/>
  <c r="K630" i="12" s="1"/>
  <c r="N669" i="12" a="1"/>
  <c r="N669" i="12" s="1"/>
  <c r="N721" i="12" a="1"/>
  <c r="N721" i="12" s="1"/>
  <c r="N777" i="12" a="1"/>
  <c r="N777" i="12" s="1"/>
  <c r="N824" i="12" a="1"/>
  <c r="N824" i="12" s="1"/>
  <c r="N869" i="12" a="1"/>
  <c r="N869" i="12" s="1"/>
  <c r="N598" i="12" a="1"/>
  <c r="N598" i="12" s="1"/>
  <c r="K557" i="12" a="1"/>
  <c r="K557" i="12" s="1"/>
  <c r="N707" i="12" a="1"/>
  <c r="N707" i="12" s="1"/>
  <c r="K760" i="12" a="1"/>
  <c r="K760" i="12" s="1"/>
  <c r="K797" i="12" a="1"/>
  <c r="K797" i="12" s="1"/>
  <c r="N851" i="12" a="1"/>
  <c r="N851" i="12" s="1"/>
  <c r="N903" i="12" a="1"/>
  <c r="N903" i="12" s="1"/>
  <c r="K656" i="12" a="1"/>
  <c r="K656" i="12" s="1"/>
  <c r="N726" i="12" a="1"/>
  <c r="N726" i="12" s="1"/>
  <c r="K588" i="12" a="1"/>
  <c r="K588" i="12" s="1"/>
  <c r="N719" i="12" a="1"/>
  <c r="N719" i="12" s="1"/>
  <c r="K805" i="12" a="1"/>
  <c r="K805" i="12" s="1"/>
  <c r="N863" i="12" a="1"/>
  <c r="N863" i="12" s="1"/>
  <c r="K619" i="12" a="1"/>
  <c r="K619" i="12" s="1"/>
  <c r="N704" i="12" a="1"/>
  <c r="N704" i="12" s="1"/>
  <c r="K746" i="12" a="1"/>
  <c r="K746" i="12" s="1"/>
  <c r="N797" i="12" a="1"/>
  <c r="N797" i="12" s="1"/>
  <c r="K841" i="12" a="1"/>
  <c r="K841" i="12" s="1"/>
  <c r="K591" i="12" a="1"/>
  <c r="K591" i="12" s="1"/>
  <c r="K705" i="12" a="1"/>
  <c r="K705" i="12" s="1"/>
  <c r="K711" i="12" a="1"/>
  <c r="K711" i="12" s="1"/>
  <c r="N755" i="12" a="1"/>
  <c r="N755" i="12" s="1"/>
  <c r="K836" i="12" a="1"/>
  <c r="K836" i="12" s="1"/>
  <c r="N461" i="12" a="1"/>
  <c r="N461" i="12" s="1"/>
  <c r="N673" i="12" a="1"/>
  <c r="N673" i="12" s="1"/>
  <c r="K767" i="12" a="1"/>
  <c r="K767" i="12" s="1"/>
  <c r="K855" i="12" a="1"/>
  <c r="K855" i="12" s="1"/>
  <c r="K652" i="12" a="1"/>
  <c r="K652" i="12" s="1"/>
  <c r="N703" i="12" a="1"/>
  <c r="N703" i="12" s="1"/>
  <c r="N763" i="12" a="1"/>
  <c r="N763" i="12" s="1"/>
  <c r="K829" i="12" a="1"/>
  <c r="K829" i="12" s="1"/>
  <c r="N700" i="12" a="1"/>
  <c r="N700" i="12" s="1"/>
  <c r="N771" i="12" a="1"/>
  <c r="N771" i="12" s="1"/>
  <c r="K875" i="12" a="1"/>
  <c r="K875" i="12" s="1"/>
  <c r="K542" i="12" a="1"/>
  <c r="K542" i="12" s="1"/>
  <c r="N663" i="12" a="1"/>
  <c r="N663" i="12" s="1"/>
  <c r="K754" i="12" a="1"/>
  <c r="K754" i="12" s="1"/>
  <c r="N801" i="12" a="1"/>
  <c r="N801" i="12" s="1"/>
  <c r="N454" i="12" a="1"/>
  <c r="N454" i="12" s="1"/>
  <c r="K511" i="12" a="1"/>
  <c r="K511" i="12" s="1"/>
  <c r="N556" i="12" a="1"/>
  <c r="N556" i="12" s="1"/>
  <c r="N622" i="12" a="1"/>
  <c r="N622" i="12" s="1"/>
  <c r="N462" i="12" a="1"/>
  <c r="N462" i="12" s="1"/>
  <c r="K497" i="12" a="1"/>
  <c r="K497" i="12" s="1"/>
  <c r="N581" i="12" a="1"/>
  <c r="N581" i="12" s="1"/>
  <c r="N451" i="12" a="1"/>
  <c r="N451" i="12" s="1"/>
  <c r="N511" i="12" a="1"/>
  <c r="N511" i="12" s="1"/>
  <c r="K561" i="12" a="1"/>
  <c r="K561" i="12" s="1"/>
  <c r="N615" i="12" a="1"/>
  <c r="N615" i="12" s="1"/>
  <c r="K471" i="12" a="1"/>
  <c r="K471" i="12" s="1"/>
  <c r="K527" i="12" a="1"/>
  <c r="K527" i="12" s="1"/>
  <c r="N571" i="12" a="1"/>
  <c r="N571" i="12" s="1"/>
  <c r="K616" i="12" a="1"/>
  <c r="K616" i="12" s="1"/>
  <c r="K475" i="12" a="1"/>
  <c r="K475" i="12" s="1"/>
  <c r="N546" i="12" a="1"/>
  <c r="N546" i="12" s="1"/>
  <c r="N627" i="12" a="1"/>
  <c r="N627" i="12" s="1"/>
  <c r="K509" i="12" a="1"/>
  <c r="K509" i="12" s="1"/>
  <c r="K601" i="12" a="1"/>
  <c r="K601" i="12" s="1"/>
  <c r="N463" i="12" a="1"/>
  <c r="N463" i="12" s="1"/>
  <c r="N519" i="12" a="1"/>
  <c r="N519" i="12" s="1"/>
  <c r="N575" i="12" a="1"/>
  <c r="N575" i="12" s="1"/>
  <c r="N612" i="12" a="1"/>
  <c r="N612" i="12" s="1"/>
  <c r="K453" i="12" a="1"/>
  <c r="K453" i="12" s="1"/>
  <c r="K502" i="12" a="1"/>
  <c r="K502" i="12" s="1"/>
  <c r="N539" i="12" a="1"/>
  <c r="N539" i="12" s="1"/>
  <c r="K598" i="12" a="1"/>
  <c r="K598" i="12" s="1"/>
  <c r="K457" i="12" a="1"/>
  <c r="K457" i="12" s="1"/>
  <c r="K544" i="12" a="1"/>
  <c r="K544" i="12" s="1"/>
  <c r="K625" i="12" a="1"/>
  <c r="K625" i="12" s="1"/>
  <c r="K495" i="12" a="1"/>
  <c r="K495" i="12" s="1"/>
  <c r="N590" i="12" a="1"/>
  <c r="N590" i="12" s="1"/>
  <c r="N453" i="12" a="1"/>
  <c r="N453" i="12" s="1"/>
  <c r="N502" i="12" a="1"/>
  <c r="N502" i="12" s="1"/>
  <c r="K548" i="12" a="1"/>
  <c r="K548" i="12" s="1"/>
  <c r="K469" i="12" a="1"/>
  <c r="K469" i="12" s="1"/>
  <c r="K521" i="12" a="1"/>
  <c r="K521" i="12" s="1"/>
  <c r="K563" i="12" a="1"/>
  <c r="K563" i="12" s="1"/>
  <c r="N636" i="12" a="1"/>
  <c r="N636" i="12" s="1"/>
  <c r="N559" i="12" a="1"/>
  <c r="N559" i="12" s="1"/>
  <c r="N651" i="12" a="1"/>
  <c r="N651" i="12" s="1"/>
  <c r="K681" i="12" a="1"/>
  <c r="K681" i="12" s="1"/>
  <c r="K733" i="12" a="1"/>
  <c r="K733" i="12" s="1"/>
  <c r="K785" i="12" a="1"/>
  <c r="K785" i="12" s="1"/>
  <c r="K832" i="12" a="1"/>
  <c r="K832" i="12" s="1"/>
  <c r="K885" i="12" a="1"/>
  <c r="K885" i="12" s="1"/>
  <c r="N613" i="12" a="1"/>
  <c r="N613" i="12" s="1"/>
  <c r="N630" i="12" a="1"/>
  <c r="N630" i="12" s="1"/>
  <c r="N711" i="12" a="1"/>
  <c r="N711" i="12" s="1"/>
  <c r="K764" i="12" a="1"/>
  <c r="K764" i="12" s="1"/>
  <c r="K812" i="12" a="1"/>
  <c r="K812" i="12" s="1"/>
  <c r="K863" i="12" a="1"/>
  <c r="K863" i="12" s="1"/>
  <c r="N907" i="12" a="1"/>
  <c r="N907" i="12" s="1"/>
  <c r="K667" i="12" a="1"/>
  <c r="K667" i="12" s="1"/>
  <c r="K738" i="12" a="1"/>
  <c r="K738" i="12" s="1"/>
  <c r="N647" i="12" a="1"/>
  <c r="N647" i="12" s="1"/>
  <c r="N730" i="12" a="1"/>
  <c r="N730" i="12" s="1"/>
  <c r="N808" i="12" a="1"/>
  <c r="N808" i="12" s="1"/>
  <c r="K879" i="12" a="1"/>
  <c r="K879" i="12" s="1"/>
  <c r="K634" i="12" a="1"/>
  <c r="K634" i="12" s="1"/>
  <c r="N708" i="12" a="1"/>
  <c r="N708" i="12" s="1"/>
  <c r="N753" i="12" a="1"/>
  <c r="N753" i="12" s="1"/>
  <c r="K809" i="12" a="1"/>
  <c r="K809" i="12" s="1"/>
  <c r="K845" i="12" a="1"/>
  <c r="K845" i="12" s="1"/>
  <c r="K606" i="12" a="1"/>
  <c r="K606" i="12" s="1"/>
  <c r="N714" i="12" a="1"/>
  <c r="N714" i="12" s="1"/>
  <c r="N766" i="12" a="1"/>
  <c r="N766" i="12" s="1"/>
  <c r="K851" i="12" a="1"/>
  <c r="K851" i="12" s="1"/>
  <c r="K492" i="12" a="1"/>
  <c r="K492" i="12" s="1"/>
  <c r="N677" i="12" a="1"/>
  <c r="N677" i="12" s="1"/>
  <c r="N770" i="12" a="1"/>
  <c r="N770" i="12" s="1"/>
  <c r="N537" i="12" a="1"/>
  <c r="N537" i="12" s="1"/>
  <c r="K659" i="12" a="1"/>
  <c r="K659" i="12" s="1"/>
  <c r="K715" i="12" a="1"/>
  <c r="K715" i="12" s="1"/>
  <c r="K771" i="12" a="1"/>
  <c r="K771" i="12" s="1"/>
  <c r="N832" i="12" a="1"/>
  <c r="N832" i="12" s="1"/>
  <c r="K712" i="12" a="1"/>
  <c r="K712" i="12" s="1"/>
  <c r="K801" i="12" a="1"/>
  <c r="K801" i="12" s="1"/>
  <c r="N878" i="12" a="1"/>
  <c r="N878" i="12" s="1"/>
  <c r="K560" i="12" a="1"/>
  <c r="K560" i="12" s="1"/>
  <c r="N757" i="12" a="1"/>
  <c r="N757" i="12" s="1"/>
  <c r="N458" i="12" a="1"/>
  <c r="N458" i="12" s="1"/>
  <c r="K518" i="12" a="1"/>
  <c r="K518" i="12" s="1"/>
  <c r="N577" i="12" a="1"/>
  <c r="N577" i="12" s="1"/>
  <c r="K641" i="12" a="1"/>
  <c r="K641" i="12" s="1"/>
  <c r="K493" i="12" a="1"/>
  <c r="K493" i="12" s="1"/>
  <c r="N500" i="12" a="1"/>
  <c r="N500" i="12" s="1"/>
  <c r="N585" i="12" a="1"/>
  <c r="N585" i="12" s="1"/>
  <c r="K463" i="12" a="1"/>
  <c r="K463" i="12" s="1"/>
  <c r="K515" i="12" a="1"/>
  <c r="K515" i="12" s="1"/>
  <c r="N574" i="12" a="1"/>
  <c r="N574" i="12" s="1"/>
  <c r="N641" i="12" a="1"/>
  <c r="N641" i="12" s="1"/>
  <c r="M641" i="12" s="1"/>
  <c r="N474" i="12" a="1"/>
  <c r="N474" i="12" s="1"/>
  <c r="K531" i="12" a="1"/>
  <c r="K531" i="12" s="1"/>
  <c r="K575" i="12" a="1"/>
  <c r="K575" i="12" s="1"/>
  <c r="N619" i="12" a="1"/>
  <c r="N619" i="12" s="1"/>
  <c r="K490" i="12" a="1"/>
  <c r="K490" i="12" s="1"/>
  <c r="K554" i="12" a="1"/>
  <c r="K554" i="12" s="1"/>
  <c r="K635" i="12" a="1"/>
  <c r="K635" i="12" s="1"/>
  <c r="N515" i="12" a="1"/>
  <c r="N515" i="12" s="1"/>
  <c r="N604" i="12" a="1"/>
  <c r="N604" i="12" s="1"/>
  <c r="M604" i="12" s="1"/>
  <c r="N467" i="12" a="1"/>
  <c r="N467" i="12" s="1"/>
  <c r="N523" i="12" a="1"/>
  <c r="N523" i="12" s="1"/>
  <c r="K583" i="12" a="1"/>
  <c r="K583" i="12" s="1"/>
  <c r="N616" i="12" a="1"/>
  <c r="N616" i="12" s="1"/>
  <c r="N456" i="12" a="1"/>
  <c r="N456" i="12" s="1"/>
  <c r="N505" i="12" a="1"/>
  <c r="N505" i="12" s="1"/>
  <c r="N543" i="12" a="1"/>
  <c r="N543" i="12" s="1"/>
  <c r="K609" i="12" a="1"/>
  <c r="K609" i="12" s="1"/>
  <c r="N460" i="12" a="1"/>
  <c r="N460" i="12" s="1"/>
  <c r="N547" i="12" a="1"/>
  <c r="N547" i="12" s="1"/>
  <c r="N628" i="12" a="1"/>
  <c r="N628" i="12" s="1"/>
  <c r="N509" i="12" a="1"/>
  <c r="N509" i="12" s="1"/>
  <c r="N594" i="12" a="1"/>
  <c r="N594" i="12" s="1"/>
  <c r="N464" i="12" a="1"/>
  <c r="N464" i="12" s="1"/>
  <c r="K510" i="12" a="1"/>
  <c r="K510" i="12" s="1"/>
  <c r="K552" i="12" a="1"/>
  <c r="K552" i="12" s="1"/>
  <c r="K473" i="12" a="1"/>
  <c r="K473" i="12" s="1"/>
  <c r="K525" i="12" a="1"/>
  <c r="K525" i="12" s="1"/>
  <c r="K577" i="12" a="1"/>
  <c r="K577" i="12" s="1"/>
  <c r="N446" i="12" a="1"/>
  <c r="N446" i="12" s="1"/>
  <c r="K567" i="12" a="1"/>
  <c r="K567" i="12" s="1"/>
  <c r="K458" i="12" a="1"/>
  <c r="K458" i="12" s="1"/>
  <c r="K688" i="12" a="1"/>
  <c r="K688" i="12" s="1"/>
  <c r="N736" i="12" a="1"/>
  <c r="N736" i="12" s="1"/>
  <c r="N788" i="12" a="1"/>
  <c r="N788" i="12" s="1"/>
  <c r="N835" i="12" a="1"/>
  <c r="N835" i="12" s="1"/>
  <c r="K892" i="12" a="1"/>
  <c r="K892" i="12" s="1"/>
  <c r="N655" i="12" a="1"/>
  <c r="N655" i="12" s="1"/>
  <c r="K719" i="12" a="1"/>
  <c r="K719" i="12" s="1"/>
  <c r="K775" i="12" a="1"/>
  <c r="K775" i="12" s="1"/>
  <c r="N818" i="12" a="1"/>
  <c r="N818" i="12" s="1"/>
  <c r="N866" i="12" a="1"/>
  <c r="N866" i="12" s="1"/>
  <c r="N465" i="12" a="1"/>
  <c r="N465" i="12" s="1"/>
  <c r="N670" i="12" a="1"/>
  <c r="N670" i="12" s="1"/>
  <c r="N741" i="12" a="1"/>
  <c r="N741" i="12" s="1"/>
  <c r="N652" i="12" a="1"/>
  <c r="N652" i="12" s="1"/>
  <c r="M652" i="12" s="1"/>
  <c r="K675" i="12" a="1"/>
  <c r="K675" i="12" s="1"/>
  <c r="N734" i="12" a="1"/>
  <c r="N734" i="12" s="1"/>
  <c r="N812" i="12" a="1"/>
  <c r="N812" i="12" s="1"/>
  <c r="N882" i="12" a="1"/>
  <c r="N882" i="12" s="1"/>
  <c r="K642" i="12" a="1"/>
  <c r="K642" i="12" s="1"/>
  <c r="K716" i="12" a="1"/>
  <c r="K716" i="12" s="1"/>
  <c r="K761" i="12" a="1"/>
  <c r="K761" i="12" s="1"/>
  <c r="K813" i="12" a="1"/>
  <c r="K813" i="12" s="1"/>
  <c r="N848" i="12" a="1"/>
  <c r="N848" i="12" s="1"/>
  <c r="K643" i="12" a="1"/>
  <c r="K643" i="12" s="1"/>
  <c r="N712" i="12" a="1"/>
  <c r="N712" i="12" s="1"/>
  <c r="K666" i="12" a="1"/>
  <c r="K666" i="12" s="1"/>
  <c r="K722" i="12" a="1"/>
  <c r="K722" i="12" s="1"/>
  <c r="K778" i="12" a="1"/>
  <c r="K778" i="12" s="1"/>
  <c r="K866" i="12" a="1"/>
  <c r="K866" i="12" s="1"/>
  <c r="K556" i="12" a="1"/>
  <c r="K556" i="12" s="1"/>
  <c r="K685" i="12" a="1"/>
  <c r="K685" i="12" s="1"/>
  <c r="N781" i="12" a="1"/>
  <c r="N781" i="12" s="1"/>
  <c r="K571" i="12" a="1"/>
  <c r="K571" i="12" s="1"/>
  <c r="K663" i="12" a="1"/>
  <c r="K663" i="12" s="1"/>
  <c r="N718" i="12" a="1"/>
  <c r="N718" i="12" s="1"/>
  <c r="N774" i="12" a="1"/>
  <c r="N774" i="12" s="1"/>
  <c r="K840" i="12" a="1"/>
  <c r="K840" i="12" s="1"/>
  <c r="N715" i="12" a="1"/>
  <c r="N715" i="12" s="1"/>
  <c r="N804" i="12" a="1"/>
  <c r="N804" i="12" s="1"/>
  <c r="N889" i="12" a="1"/>
  <c r="N889" i="12" s="1"/>
  <c r="K574" i="12" a="1"/>
  <c r="K574" i="12" s="1"/>
  <c r="K765" i="12" a="1"/>
  <c r="K765" i="12" s="1"/>
  <c r="K466" i="12" a="1"/>
  <c r="K466" i="12" s="1"/>
  <c r="K522" i="12" a="1"/>
  <c r="K522" i="12" s="1"/>
  <c r="K596" i="12" a="1"/>
  <c r="K596" i="12" s="1"/>
  <c r="K645" i="12" a="1"/>
  <c r="K645" i="12" s="1"/>
  <c r="N496" i="12" a="1"/>
  <c r="N496" i="12" s="1"/>
  <c r="K508" i="12" a="1"/>
  <c r="K508" i="12" s="1"/>
  <c r="K589" i="12" a="1"/>
  <c r="K589" i="12" s="1"/>
  <c r="N466" i="12" a="1"/>
  <c r="N466" i="12" s="1"/>
  <c r="N518" i="12" a="1"/>
  <c r="N518" i="12" s="1"/>
  <c r="K582" i="12" a="1"/>
  <c r="K582" i="12" s="1"/>
  <c r="N645" i="12" a="1"/>
  <c r="N645" i="12" s="1"/>
  <c r="K486" i="12" a="1"/>
  <c r="K486" i="12" s="1"/>
  <c r="K535" i="12" a="1"/>
  <c r="K535" i="12" s="1"/>
  <c r="N578" i="12" a="1"/>
  <c r="N578" i="12" s="1"/>
  <c r="N623" i="12" a="1"/>
  <c r="N623" i="12" s="1"/>
  <c r="N493" i="12" a="1"/>
  <c r="N493" i="12" s="1"/>
  <c r="K558" i="12" a="1"/>
  <c r="K558" i="12" s="1"/>
  <c r="K650" i="12" a="1"/>
  <c r="K650" i="12" s="1"/>
  <c r="K547" i="12" a="1"/>
  <c r="K547" i="12" s="1"/>
  <c r="K628" i="12" a="1"/>
  <c r="K628" i="12" s="1"/>
  <c r="N471" i="12" a="1"/>
  <c r="N471" i="12" s="1"/>
  <c r="N527" i="12" a="1"/>
  <c r="N527" i="12" s="1"/>
  <c r="K491" i="12" a="1"/>
  <c r="K491" i="12" s="1"/>
  <c r="N792" i="12" a="1"/>
  <c r="N792" i="12" s="1"/>
  <c r="K789" i="12" a="1"/>
  <c r="K789" i="12" s="1"/>
  <c r="N614" i="12" a="1"/>
  <c r="N614" i="12" s="1"/>
  <c r="M614" i="12" s="1"/>
  <c r="N722" i="12" a="1"/>
  <c r="N722" i="12" s="1"/>
  <c r="N469" i="12" a="1"/>
  <c r="N469" i="12" s="1"/>
  <c r="N656" i="12" a="1"/>
  <c r="N656" i="12" s="1"/>
  <c r="N852" i="12" a="1"/>
  <c r="N852" i="12" s="1"/>
  <c r="K776" i="12" a="1"/>
  <c r="K776" i="12" s="1"/>
  <c r="N816" i="12" a="1"/>
  <c r="N816" i="12" s="1"/>
  <c r="K865" i="12" a="1"/>
  <c r="K865" i="12" s="1"/>
  <c r="N672" i="12" a="1"/>
  <c r="N672" i="12" s="1"/>
  <c r="K895" i="12" a="1"/>
  <c r="K895" i="12" s="1"/>
  <c r="K955" i="12" a="1"/>
  <c r="K955" i="12" s="1"/>
  <c r="N1040" i="12" a="1"/>
  <c r="N1040" i="12" s="1"/>
  <c r="N1108" i="12" a="1"/>
  <c r="N1108" i="12" s="1"/>
  <c r="N732" i="12" a="1"/>
  <c r="N732" i="12" s="1"/>
  <c r="K937" i="12" a="1"/>
  <c r="K937" i="12" s="1"/>
  <c r="N1014" i="12" a="1"/>
  <c r="N1014" i="12" s="1"/>
  <c r="N1063" i="12" a="1"/>
  <c r="N1063" i="12" s="1"/>
  <c r="N1123" i="12" a="1"/>
  <c r="N1123" i="12" s="1"/>
  <c r="K807" i="12" a="1"/>
  <c r="K807" i="12" s="1"/>
  <c r="K959" i="12" a="1"/>
  <c r="K959" i="12" s="1"/>
  <c r="N1011" i="12" a="1"/>
  <c r="N1011" i="12" s="1"/>
  <c r="N1067" i="12" a="1"/>
  <c r="N1067" i="12" s="1"/>
  <c r="N1112" i="12" a="1"/>
  <c r="N1112" i="12" s="1"/>
  <c r="K837" i="12" a="1"/>
  <c r="K837" i="12" s="1"/>
  <c r="N933" i="12" a="1"/>
  <c r="N933" i="12" s="1"/>
  <c r="N1000" i="12" a="1"/>
  <c r="N1000" i="12" s="1"/>
  <c r="K1068" i="12" a="1"/>
  <c r="K1068" i="12" s="1"/>
  <c r="K658" i="12" a="1"/>
  <c r="K658" i="12" s="1"/>
  <c r="N884" i="12" a="1"/>
  <c r="N884" i="12" s="1"/>
  <c r="K867" i="12" a="1"/>
  <c r="K867" i="12" s="1"/>
  <c r="K971" i="12" a="1"/>
  <c r="K971" i="12" s="1"/>
  <c r="K1042" i="12" a="1"/>
  <c r="K1042" i="12" s="1"/>
  <c r="K796" i="12" a="1"/>
  <c r="K796" i="12" s="1"/>
  <c r="N952" i="12" a="1"/>
  <c r="N952" i="12" s="1"/>
  <c r="N1008" i="12" a="1"/>
  <c r="N1008" i="12" s="1"/>
  <c r="N1068" i="12" a="1"/>
  <c r="N1068" i="12" s="1"/>
  <c r="K960" i="12" a="1"/>
  <c r="K960" i="12" s="1"/>
  <c r="K1016" i="12" a="1"/>
  <c r="K1016" i="12" s="1"/>
  <c r="K1069" i="12" a="1"/>
  <c r="K1069" i="12" s="1"/>
  <c r="K662" i="12" a="1"/>
  <c r="K662" i="12" s="1"/>
  <c r="K898" i="12" a="1"/>
  <c r="K898" i="12" s="1"/>
  <c r="N971" i="12" a="1"/>
  <c r="N971" i="12" s="1"/>
  <c r="N1050" i="12" a="1"/>
  <c r="N1050" i="12" s="1"/>
  <c r="K1114" i="12" a="1"/>
  <c r="K1114" i="12" s="1"/>
  <c r="N1129" i="12" a="1"/>
  <c r="N1129" i="12" s="1"/>
  <c r="K632" i="12" a="1"/>
  <c r="K632" i="12" s="1"/>
  <c r="K462" i="12" a="1"/>
  <c r="K462" i="12" s="1"/>
  <c r="K800" i="12" a="1"/>
  <c r="K800" i="12" s="1"/>
  <c r="K791" i="12" a="1"/>
  <c r="K791" i="12" s="1"/>
  <c r="K507" i="12" a="1"/>
  <c r="K507" i="12" s="1"/>
  <c r="N671" i="12" a="1"/>
  <c r="N671" i="12" s="1"/>
  <c r="K758" i="12" a="1"/>
  <c r="K758" i="12" s="1"/>
  <c r="K661" i="12" a="1"/>
  <c r="K661" i="12" s="1"/>
  <c r="N720" i="12" a="1"/>
  <c r="N720" i="12" s="1"/>
  <c r="M720" i="12" s="1"/>
  <c r="N813" i="12" a="1"/>
  <c r="N813" i="12" s="1"/>
  <c r="K578" i="12" a="1"/>
  <c r="K578" i="12" s="1"/>
  <c r="K680" i="12" a="1"/>
  <c r="K680" i="12" s="1"/>
  <c r="K732" i="12" a="1"/>
  <c r="K732" i="12" s="1"/>
  <c r="N776" i="12" a="1"/>
  <c r="N776" i="12" s="1"/>
  <c r="K831" i="12" a="1"/>
  <c r="K831" i="12" s="1"/>
  <c r="K1136" i="12" a="1"/>
  <c r="K1136" i="12" s="1"/>
  <c r="K874" i="12" a="1"/>
  <c r="K874" i="12" s="1"/>
  <c r="K725" i="12" a="1"/>
  <c r="K725" i="12" s="1"/>
  <c r="K904" i="12" a="1"/>
  <c r="K904" i="12" s="1"/>
  <c r="N975" i="12" a="1"/>
  <c r="N975" i="12" s="1"/>
  <c r="K1051" i="12" a="1"/>
  <c r="K1051" i="12" s="1"/>
  <c r="K828" i="12" a="1"/>
  <c r="K828" i="12" s="1"/>
  <c r="N904" i="12" a="1"/>
  <c r="N904" i="12" s="1"/>
  <c r="N964" i="12" a="1"/>
  <c r="N964" i="12" s="1"/>
  <c r="N1009" i="12" a="1"/>
  <c r="N1009" i="12" s="1"/>
  <c r="K1080" i="12" a="1"/>
  <c r="K1080" i="12" s="1"/>
  <c r="N875" i="12" a="1"/>
  <c r="N875" i="12" s="1"/>
  <c r="K943" i="12" a="1"/>
  <c r="K943" i="12" s="1"/>
  <c r="N1002" i="12" a="1"/>
  <c r="N1002" i="12" s="1"/>
  <c r="K1066" i="12" a="1"/>
  <c r="K1066" i="12" s="1"/>
  <c r="N516" i="12" a="1"/>
  <c r="N516" i="12" s="1"/>
  <c r="K674" i="12" a="1"/>
  <c r="K674" i="12" s="1"/>
  <c r="K753" i="12" a="1"/>
  <c r="K753" i="12" s="1"/>
  <c r="K603" i="12" a="1"/>
  <c r="K603" i="12" s="1"/>
  <c r="K827" i="12" a="1"/>
  <c r="K827" i="12" s="1"/>
  <c r="N868" i="12" a="1"/>
  <c r="N868" i="12" s="1"/>
  <c r="N713" i="12" a="1"/>
  <c r="N713" i="12" s="1"/>
  <c r="K901" i="12" a="1"/>
  <c r="K901" i="12" s="1"/>
  <c r="N958" i="12" a="1"/>
  <c r="N958" i="12" s="1"/>
  <c r="N1044" i="12" a="1"/>
  <c r="N1044" i="12" s="1"/>
  <c r="K1116" i="12" a="1"/>
  <c r="K1116" i="12" s="1"/>
  <c r="N754" i="12" a="1"/>
  <c r="N754" i="12" s="1"/>
  <c r="N947" i="12" a="1"/>
  <c r="N947" i="12" s="1"/>
  <c r="K1022" i="12" a="1"/>
  <c r="K1022" i="12" s="1"/>
  <c r="N1077" i="12" a="1"/>
  <c r="N1077" i="12" s="1"/>
  <c r="N1134" i="12" a="1"/>
  <c r="N1134" i="12" s="1"/>
  <c r="N865" i="12" a="1"/>
  <c r="N865" i="12" s="1"/>
  <c r="N962" i="12" a="1"/>
  <c r="N962" i="12" s="1"/>
  <c r="K1015" i="12" a="1"/>
  <c r="K1015" i="12" s="1"/>
  <c r="K1071" i="12" a="1"/>
  <c r="K1071" i="12" s="1"/>
  <c r="K1124" i="12" a="1"/>
  <c r="K1124" i="12" s="1"/>
  <c r="K852" i="12" a="1"/>
  <c r="K852" i="12" s="1"/>
  <c r="K941" i="12" a="1"/>
  <c r="K941" i="12" s="1"/>
  <c r="K1008" i="12" a="1"/>
  <c r="K1008" i="12" s="1"/>
  <c r="K1086" i="12" a="1"/>
  <c r="K1086" i="12" s="1"/>
  <c r="K677" i="12" a="1"/>
  <c r="K677" i="12" s="1"/>
  <c r="N890" i="12" a="1"/>
  <c r="N890" i="12" s="1"/>
  <c r="K873" i="12" a="1"/>
  <c r="K873" i="12" s="1"/>
  <c r="N974" i="12" a="1"/>
  <c r="N974" i="12" s="1"/>
  <c r="K1046" i="12" a="1"/>
  <c r="K1046" i="12" s="1"/>
  <c r="N810" i="12" a="1"/>
  <c r="N810" i="12" s="1"/>
  <c r="N959" i="12" a="1"/>
  <c r="N959" i="12" s="1"/>
  <c r="N1015" i="12" a="1"/>
  <c r="N1015" i="12" s="1"/>
  <c r="N930" i="12" a="1"/>
  <c r="N930" i="12" s="1"/>
  <c r="K964" i="12" a="1"/>
  <c r="K964" i="12" s="1"/>
  <c r="N1019" i="12" a="1"/>
  <c r="N1019" i="12" s="1"/>
  <c r="K1072" i="12" a="1"/>
  <c r="K1072" i="12" s="1"/>
  <c r="K684" i="12" a="1"/>
  <c r="K684" i="12" s="1"/>
  <c r="K917" i="12" a="1"/>
  <c r="K917" i="12" s="1"/>
  <c r="K1002" i="12" a="1"/>
  <c r="K1002" i="12" s="1"/>
  <c r="N1061" i="12" a="1"/>
  <c r="N1061" i="12" s="1"/>
  <c r="K1118" i="12" a="1"/>
  <c r="K1118" i="12" s="1"/>
  <c r="K555" i="12" a="1"/>
  <c r="K555" i="12" s="1"/>
  <c r="K843" i="12" a="1"/>
  <c r="K843" i="12" s="1"/>
  <c r="K870" i="12" a="1"/>
  <c r="K870" i="12" s="1"/>
  <c r="N681" i="12" a="1"/>
  <c r="N681" i="12" s="1"/>
  <c r="N778" i="12" a="1"/>
  <c r="N778" i="12" s="1"/>
  <c r="K648" i="12" a="1"/>
  <c r="K648" i="12" s="1"/>
  <c r="K690" i="12" a="1"/>
  <c r="K690" i="12" s="1"/>
  <c r="N562" i="12" a="1"/>
  <c r="N562" i="12" s="1"/>
  <c r="K798" i="12" a="1"/>
  <c r="K798" i="12" s="1"/>
  <c r="N525" i="12" a="1"/>
  <c r="N525" i="12" s="1"/>
  <c r="M525" i="12" s="1"/>
  <c r="N675" i="12" a="1"/>
  <c r="N675" i="12" s="1"/>
  <c r="N768" i="12" a="1"/>
  <c r="N768" i="12" s="1"/>
  <c r="N664" i="12" a="1"/>
  <c r="N664" i="12" s="1"/>
  <c r="N731" i="12" a="1"/>
  <c r="N731" i="12" s="1"/>
  <c r="N823" i="12" a="1"/>
  <c r="N823" i="12" s="1"/>
  <c r="K623" i="12" a="1"/>
  <c r="K623" i="12" s="1"/>
  <c r="N683" i="12" a="1"/>
  <c r="N683" i="12" s="1"/>
  <c r="N735" i="12" a="1"/>
  <c r="N735" i="12" s="1"/>
  <c r="K784" i="12" a="1"/>
  <c r="K784" i="12" s="1"/>
  <c r="N834" i="12" a="1"/>
  <c r="N834" i="12" s="1"/>
  <c r="K464" i="12" a="1"/>
  <c r="K464" i="12" s="1"/>
  <c r="N570" i="12" a="1"/>
  <c r="N570" i="12" s="1"/>
  <c r="N895" i="12" a="1"/>
  <c r="N895" i="12" s="1"/>
  <c r="K679" i="12" a="1"/>
  <c r="K679" i="12" s="1"/>
  <c r="K720" i="12" a="1"/>
  <c r="K720" i="12" s="1"/>
  <c r="N648" i="12" a="1"/>
  <c r="N648" i="12" s="1"/>
  <c r="K838" i="12" a="1"/>
  <c r="K838" i="12" s="1"/>
  <c r="K884" i="12" a="1"/>
  <c r="K884" i="12" s="1"/>
  <c r="K792" i="12" a="1"/>
  <c r="K792" i="12" s="1"/>
  <c r="K915" i="12" a="1"/>
  <c r="K915" i="12" s="1"/>
  <c r="N969" i="12" a="1"/>
  <c r="N969" i="12" s="1"/>
  <c r="N1048" i="12" a="1"/>
  <c r="N1048" i="12" s="1"/>
  <c r="N1119" i="12" a="1"/>
  <c r="N1119" i="12" s="1"/>
  <c r="N806" i="12" a="1"/>
  <c r="N806" i="12" s="1"/>
  <c r="K970" i="12" a="1"/>
  <c r="K970" i="12" s="1"/>
  <c r="N1025" i="12" a="1"/>
  <c r="N1025" i="12" s="1"/>
  <c r="N1081" i="12" a="1"/>
  <c r="N1081" i="12" s="1"/>
  <c r="N529" i="12" a="1"/>
  <c r="N529" i="12" s="1"/>
  <c r="K872" i="12" a="1"/>
  <c r="K872" i="12" s="1"/>
  <c r="N966" i="12" a="1"/>
  <c r="N966" i="12" s="1"/>
  <c r="N1018" i="12" a="1"/>
  <c r="N1018" i="12" s="1"/>
  <c r="K1078" i="12" a="1"/>
  <c r="K1078" i="12" s="1"/>
  <c r="N1127" i="12" a="1"/>
  <c r="N1127" i="12" s="1"/>
  <c r="K896" i="12" a="1"/>
  <c r="K896" i="12" s="1"/>
  <c r="K948" i="12" a="1"/>
  <c r="K948" i="12" s="1"/>
  <c r="K1012" i="12" a="1"/>
  <c r="K1012" i="12" s="1"/>
  <c r="N1092" i="12" a="1"/>
  <c r="N1092" i="12" s="1"/>
  <c r="N698" i="12" a="1"/>
  <c r="N698" i="12" s="1"/>
  <c r="N625" i="12" a="1"/>
  <c r="N625" i="12" s="1"/>
  <c r="K891" i="12" a="1"/>
  <c r="K891" i="12" s="1"/>
  <c r="N978" i="12" a="1"/>
  <c r="N978" i="12" s="1"/>
  <c r="K1050" i="12" a="1"/>
  <c r="K1050" i="12" s="1"/>
  <c r="N867" i="12" a="1"/>
  <c r="N867" i="12" s="1"/>
  <c r="N963" i="12" a="1"/>
  <c r="N963" i="12" s="1"/>
  <c r="K1027" i="12" a="1"/>
  <c r="K1027" i="12" s="1"/>
  <c r="K983" i="12" a="1"/>
  <c r="K983" i="12" s="1"/>
  <c r="K1031" i="12" a="1"/>
  <c r="K1031" i="12" s="1"/>
  <c r="K1083" i="12" a="1"/>
  <c r="K1083" i="12" s="1"/>
  <c r="K781" i="12" a="1"/>
  <c r="K781" i="12" s="1"/>
  <c r="K924" i="12" a="1"/>
  <c r="K924" i="12" s="1"/>
  <c r="N1005" i="12" a="1"/>
  <c r="N1005" i="12" s="1"/>
  <c r="N1075" i="12" a="1"/>
  <c r="N1075" i="12" s="1"/>
  <c r="N1121" i="12" a="1"/>
  <c r="N1121" i="12" s="1"/>
  <c r="K439" i="12" a="1"/>
  <c r="K439" i="12" s="1"/>
  <c r="K730" i="12" a="1"/>
  <c r="K730" i="12" s="1"/>
  <c r="K820" i="12" a="1"/>
  <c r="K820" i="12" s="1"/>
  <c r="N545" i="12" a="1"/>
  <c r="N545" i="12" s="1"/>
  <c r="N679" i="12" a="1"/>
  <c r="N679" i="12" s="1"/>
  <c r="N772" i="12" a="1"/>
  <c r="N772" i="12" s="1"/>
  <c r="K672" i="12" a="1"/>
  <c r="K672" i="12" s="1"/>
  <c r="N746" i="12" a="1"/>
  <c r="N746" i="12" s="1"/>
  <c r="N830" i="12" a="1"/>
  <c r="N830" i="12" s="1"/>
  <c r="N637" i="12" a="1"/>
  <c r="N637" i="12" s="1"/>
  <c r="K691" i="12" a="1"/>
  <c r="K691" i="12" s="1"/>
  <c r="N739" i="12" a="1"/>
  <c r="N739" i="12" s="1"/>
  <c r="N787" i="12" a="1"/>
  <c r="N787" i="12" s="1"/>
  <c r="K842" i="12" a="1"/>
  <c r="K842" i="12" s="1"/>
  <c r="K1090" i="12" a="1"/>
  <c r="K1090" i="12" s="1"/>
  <c r="N661" i="12" a="1"/>
  <c r="N661" i="12" s="1"/>
  <c r="K886" i="12" a="1"/>
  <c r="K886" i="12" s="1"/>
  <c r="N934" i="12" a="1"/>
  <c r="N934" i="12" s="1"/>
  <c r="N762" i="12" a="1"/>
  <c r="N762" i="12" s="1"/>
  <c r="N920" i="12" a="1"/>
  <c r="N920" i="12" s="1"/>
  <c r="K987" i="12" a="1"/>
  <c r="K987" i="12" s="1"/>
  <c r="K1062" i="12" a="1"/>
  <c r="K1062" i="12" s="1"/>
  <c r="K857" i="12" a="1"/>
  <c r="K857" i="12" s="1"/>
  <c r="K921" i="12" a="1"/>
  <c r="K921" i="12" s="1"/>
  <c r="K980" i="12" a="1"/>
  <c r="K980" i="12" s="1"/>
  <c r="K1028" i="12" a="1"/>
  <c r="K1028" i="12" s="1"/>
  <c r="N1100" i="12" a="1"/>
  <c r="N1100" i="12" s="1"/>
  <c r="K899" i="12" a="1"/>
  <c r="K899" i="12" s="1"/>
  <c r="N953" i="12" a="1"/>
  <c r="N953" i="12" s="1"/>
  <c r="K1017" i="12" a="1"/>
  <c r="K1017" i="12" s="1"/>
  <c r="K1073" i="12" a="1"/>
  <c r="K1073" i="12" s="1"/>
  <c r="K636" i="12" a="1"/>
  <c r="K636" i="12" s="1"/>
  <c r="N902" i="12" a="1"/>
  <c r="N902" i="12" s="1"/>
  <c r="N629" i="12" a="1"/>
  <c r="N629" i="12" s="1"/>
  <c r="K745" i="12" a="1"/>
  <c r="K745" i="12" s="1"/>
  <c r="K822" i="12" a="1"/>
  <c r="K822" i="12" s="1"/>
  <c r="N659" i="12" a="1"/>
  <c r="N659" i="12" s="1"/>
  <c r="K447" i="12" a="1"/>
  <c r="K447" i="12" s="1"/>
  <c r="N894" i="12" a="1"/>
  <c r="N894" i="12" s="1"/>
  <c r="N820" i="12" a="1"/>
  <c r="N820" i="12" s="1"/>
  <c r="K919" i="12" a="1"/>
  <c r="K919" i="12" s="1"/>
  <c r="N973" i="12" a="1"/>
  <c r="N973" i="12" s="1"/>
  <c r="K1056" i="12" a="1"/>
  <c r="K1056" i="12" s="1"/>
  <c r="K1131" i="12" a="1"/>
  <c r="K1131" i="12" s="1"/>
  <c r="K821" i="12" a="1"/>
  <c r="K821" i="12" s="1"/>
  <c r="K974" i="12" a="1"/>
  <c r="K974" i="12" s="1"/>
  <c r="K1041" i="12" a="1"/>
  <c r="K1041" i="12" s="1"/>
  <c r="N1088" i="12" a="1"/>
  <c r="N1088" i="12" s="1"/>
  <c r="N654" i="12" a="1"/>
  <c r="N654" i="12" s="1"/>
  <c r="K878" i="12" a="1"/>
  <c r="K878" i="12" s="1"/>
  <c r="K978" i="12" a="1"/>
  <c r="K978" i="12" s="1"/>
  <c r="K1026" i="12" a="1"/>
  <c r="K1026" i="12" s="1"/>
  <c r="K1082" i="12" a="1"/>
  <c r="K1082" i="12" s="1"/>
  <c r="N610" i="12" a="1"/>
  <c r="N610" i="12" s="1"/>
  <c r="K908" i="12" a="1"/>
  <c r="K908" i="12" s="1"/>
  <c r="K952" i="12" a="1"/>
  <c r="K952" i="12" s="1"/>
  <c r="K1030" i="12" a="1"/>
  <c r="K1030" i="12" s="1"/>
  <c r="K1103" i="12" a="1"/>
  <c r="K1103" i="12" s="1"/>
  <c r="N795" i="12" a="1"/>
  <c r="N795" i="12" s="1"/>
  <c r="K699" i="12" a="1"/>
  <c r="K699" i="12" s="1"/>
  <c r="N896" i="12" a="1"/>
  <c r="N896" i="12" s="1"/>
  <c r="K990" i="12" a="1"/>
  <c r="K990" i="12" s="1"/>
  <c r="K1061" i="12" a="1"/>
  <c r="K1061" i="12" s="1"/>
  <c r="N879" i="12" a="1"/>
  <c r="N879" i="12" s="1"/>
  <c r="K975" i="12" a="1"/>
  <c r="K975" i="12" s="1"/>
  <c r="N1030" i="12" a="1"/>
  <c r="N1030" i="12" s="1"/>
  <c r="N986" i="12" a="1"/>
  <c r="N986" i="12" s="1"/>
  <c r="K1035" i="12" a="1"/>
  <c r="K1035" i="12" s="1"/>
  <c r="N1086" i="12" a="1"/>
  <c r="N1086" i="12" s="1"/>
  <c r="K799" i="12" a="1"/>
  <c r="K799" i="12" s="1"/>
  <c r="K931" i="12" a="1"/>
  <c r="K931" i="12" s="1"/>
  <c r="K1013" i="12" a="1"/>
  <c r="K1013" i="12" s="1"/>
  <c r="K1094" i="12" a="1"/>
  <c r="K1094" i="12" s="1"/>
  <c r="K1129" i="12" a="1"/>
  <c r="K1129" i="12" s="1"/>
  <c r="N512" i="12" a="1"/>
  <c r="N512" i="12" s="1"/>
  <c r="N533" i="12" a="1"/>
  <c r="N533" i="12" s="1"/>
  <c r="K646" i="12" a="1"/>
  <c r="K646" i="12" s="1"/>
  <c r="N674" i="12" a="1"/>
  <c r="N674" i="12" s="1"/>
  <c r="N749" i="12" a="1"/>
  <c r="N749" i="12" s="1"/>
  <c r="K735" i="12" a="1"/>
  <c r="K735" i="12" s="1"/>
  <c r="K694" i="12" a="1"/>
  <c r="K694" i="12" s="1"/>
  <c r="N826" i="12" a="1"/>
  <c r="N826" i="12" s="1"/>
  <c r="K622" i="12" a="1"/>
  <c r="K622" i="12" s="1"/>
  <c r="N686" i="12" a="1"/>
  <c r="N686" i="12" s="1"/>
  <c r="K676" i="12" a="1"/>
  <c r="K676" i="12" s="1"/>
  <c r="N761" i="12" a="1"/>
  <c r="N761" i="12" s="1"/>
  <c r="N841" i="12" a="1"/>
  <c r="N841" i="12" s="1"/>
  <c r="N643" i="12" a="1"/>
  <c r="N643" i="12" s="1"/>
  <c r="K702" i="12" a="1"/>
  <c r="K702" i="12" s="1"/>
  <c r="K747" i="12" a="1"/>
  <c r="K747" i="12" s="1"/>
  <c r="N791" i="12" a="1"/>
  <c r="N791" i="12" s="1"/>
  <c r="K846" i="12" a="1"/>
  <c r="K846" i="12" s="1"/>
  <c r="N1096" i="12" a="1"/>
  <c r="N1096" i="12" s="1"/>
  <c r="N680" i="12" a="1"/>
  <c r="N680" i="12" s="1"/>
  <c r="N897" i="12" a="1"/>
  <c r="N897" i="12" s="1"/>
  <c r="N827" i="12" a="1"/>
  <c r="N827" i="12" s="1"/>
  <c r="N927" i="12" a="1"/>
  <c r="N927" i="12" s="1"/>
  <c r="N990" i="12" a="1"/>
  <c r="N990" i="12" s="1"/>
  <c r="K1076" i="12" a="1"/>
  <c r="K1076" i="12" s="1"/>
  <c r="N862" i="12" a="1"/>
  <c r="N862" i="12" s="1"/>
  <c r="K928" i="12" a="1"/>
  <c r="K928" i="12" s="1"/>
  <c r="N983" i="12" a="1"/>
  <c r="N983" i="12" s="1"/>
  <c r="N1031" i="12" a="1"/>
  <c r="N1031" i="12" s="1"/>
  <c r="K1126" i="12" a="1"/>
  <c r="K1126" i="12" s="1"/>
  <c r="K905" i="12" a="1"/>
  <c r="K905" i="12" s="1"/>
  <c r="K961" i="12" a="1"/>
  <c r="K961" i="12" s="1"/>
  <c r="N1020" i="12" a="1"/>
  <c r="N1020" i="12" s="1"/>
  <c r="K1084" i="12" a="1"/>
  <c r="K1084" i="12" s="1"/>
  <c r="K651" i="12" a="1"/>
  <c r="K651" i="12" s="1"/>
  <c r="K883" i="12" a="1"/>
  <c r="K883" i="12" s="1"/>
  <c r="N965" i="12" a="1"/>
  <c r="N965" i="12" s="1"/>
  <c r="K1014" i="12" a="1"/>
  <c r="K1014" i="12" s="1"/>
  <c r="K488" i="12" a="1"/>
  <c r="K488" i="12" s="1"/>
  <c r="N785" i="12" a="1"/>
  <c r="N785" i="12" s="1"/>
  <c r="N764" i="12" a="1"/>
  <c r="N764" i="12" s="1"/>
  <c r="K709" i="12" a="1"/>
  <c r="K709" i="12" s="1"/>
  <c r="K780" i="12" a="1"/>
  <c r="K780" i="12" s="1"/>
  <c r="K477" i="12" a="1"/>
  <c r="K477" i="12" s="1"/>
  <c r="N901" i="12" a="1"/>
  <c r="N901" i="12" s="1"/>
  <c r="M901" i="12" s="1"/>
  <c r="K835" i="12" a="1"/>
  <c r="K835" i="12" s="1"/>
  <c r="N925" i="12" a="1"/>
  <c r="N925" i="12" s="1"/>
  <c r="N988" i="12" a="1"/>
  <c r="N988" i="12" s="1"/>
  <c r="N1059" i="12" a="1"/>
  <c r="N1059" i="12" s="1"/>
  <c r="N609" i="12" a="1"/>
  <c r="N609" i="12" s="1"/>
  <c r="N871" i="12" a="1"/>
  <c r="N871" i="12" s="1"/>
  <c r="N977" i="12" a="1"/>
  <c r="N977" i="12" s="1"/>
  <c r="K1045" i="12" a="1"/>
  <c r="K1045" i="12" s="1"/>
  <c r="N1095" i="12" a="1"/>
  <c r="N1095" i="12" s="1"/>
  <c r="K695" i="12" a="1"/>
  <c r="K695" i="12" s="1"/>
  <c r="N911" i="12" a="1"/>
  <c r="N911" i="12" s="1"/>
  <c r="N981" i="12" a="1"/>
  <c r="N981" i="12" s="1"/>
  <c r="N1029" i="12" a="1"/>
  <c r="N1029" i="12" s="1"/>
  <c r="N1085" i="12" a="1"/>
  <c r="N1085" i="12" s="1"/>
  <c r="N657" i="12" a="1"/>
  <c r="N657" i="12" s="1"/>
  <c r="K912" i="12" a="1"/>
  <c r="K912" i="12" s="1"/>
  <c r="K963" i="12" a="1"/>
  <c r="K963" i="12" s="1"/>
  <c r="K1034" i="12" a="1"/>
  <c r="K1034" i="12" s="1"/>
  <c r="N1105" i="12" a="1"/>
  <c r="N1105" i="12" s="1"/>
  <c r="N838" i="12" a="1"/>
  <c r="N838" i="12" s="1"/>
  <c r="N717" i="12" a="1"/>
  <c r="N717" i="12" s="1"/>
  <c r="K920" i="12" a="1"/>
  <c r="K920" i="12" s="1"/>
  <c r="N993" i="12" a="1"/>
  <c r="N993" i="12" s="1"/>
  <c r="N1071" i="12" a="1"/>
  <c r="N1071" i="12" s="1"/>
  <c r="K909" i="12" a="1"/>
  <c r="K909" i="12" s="1"/>
  <c r="K979" i="12" a="1"/>
  <c r="K979" i="12" s="1"/>
  <c r="N1034" i="12" a="1"/>
  <c r="N1034" i="12" s="1"/>
  <c r="K938" i="12" a="1"/>
  <c r="K938" i="12" s="1"/>
  <c r="K998" i="12" a="1"/>
  <c r="K998" i="12" s="1"/>
  <c r="K1039" i="12" a="1"/>
  <c r="K1039" i="12" s="1"/>
  <c r="N1093" i="12" a="1"/>
  <c r="N1093" i="12" s="1"/>
  <c r="K814" i="12" a="1"/>
  <c r="K814" i="12" s="1"/>
  <c r="K935" i="12" a="1"/>
  <c r="K935" i="12" s="1"/>
  <c r="K1020" i="12" a="1"/>
  <c r="K1020" i="12" s="1"/>
  <c r="K1097" i="12" a="1"/>
  <c r="K1097" i="12" s="1"/>
  <c r="N1132" i="12" a="1"/>
  <c r="N1132" i="12" s="1"/>
  <c r="N551" i="12" a="1"/>
  <c r="N551" i="12" s="1"/>
  <c r="K696" i="12" a="1"/>
  <c r="K696" i="12" s="1"/>
  <c r="K804" i="12" a="1"/>
  <c r="K804" i="12" s="1"/>
  <c r="N870" i="12" a="1"/>
  <c r="N870" i="12" s="1"/>
  <c r="K727" i="12" a="1"/>
  <c r="K727" i="12" s="1"/>
  <c r="K834" i="12" a="1"/>
  <c r="K834" i="12" s="1"/>
  <c r="K637" i="12" a="1"/>
  <c r="K637" i="12" s="1"/>
  <c r="K698" i="12" a="1"/>
  <c r="K698" i="12" s="1"/>
  <c r="K687" i="12" a="1"/>
  <c r="K687" i="12" s="1"/>
  <c r="K769" i="12" a="1"/>
  <c r="K769" i="12" s="1"/>
  <c r="N845" i="12" a="1"/>
  <c r="N845" i="12" s="1"/>
  <c r="N649" i="12" a="1"/>
  <c r="N649" i="12" s="1"/>
  <c r="N705" i="12" a="1"/>
  <c r="N705" i="12" s="1"/>
  <c r="N750" i="12" a="1"/>
  <c r="N750" i="12" s="1"/>
  <c r="N798" i="12" a="1"/>
  <c r="N798" i="12" s="1"/>
  <c r="N849" i="12" a="1"/>
  <c r="N849" i="12" s="1"/>
  <c r="K1100" i="12" a="1"/>
  <c r="K1100" i="12" s="1"/>
  <c r="N780" i="12" a="1"/>
  <c r="N780" i="12" s="1"/>
  <c r="N856" i="12" a="1"/>
  <c r="N856" i="12" s="1"/>
  <c r="K946" i="12" a="1"/>
  <c r="K946" i="12" s="1"/>
  <c r="K1024" i="12" a="1"/>
  <c r="K1024" i="12" s="1"/>
  <c r="N1079" i="12" a="1"/>
  <c r="N1079" i="12" s="1"/>
  <c r="K869" i="12" a="1"/>
  <c r="K869" i="12" s="1"/>
  <c r="N938" i="12" a="1"/>
  <c r="N938" i="12" s="1"/>
  <c r="K991" i="12" a="1"/>
  <c r="K991" i="12" s="1"/>
  <c r="N1035" i="12" a="1"/>
  <c r="N1035" i="12" s="1"/>
  <c r="N554" i="12" a="1"/>
  <c r="N554" i="12" s="1"/>
  <c r="N691" i="12" a="1"/>
  <c r="N691" i="12" s="1"/>
  <c r="K670" i="12" a="1"/>
  <c r="K670" i="12" s="1"/>
  <c r="K726" i="12" a="1"/>
  <c r="K726" i="12" s="1"/>
  <c r="N745" i="12" a="1"/>
  <c r="N745" i="12" s="1"/>
  <c r="K816" i="12" a="1"/>
  <c r="K816" i="12" s="1"/>
  <c r="K724" i="12" a="1"/>
  <c r="K724" i="12" s="1"/>
  <c r="K795" i="12" a="1"/>
  <c r="K795" i="12" s="1"/>
  <c r="N563" i="12" a="1"/>
  <c r="N563" i="12" s="1"/>
  <c r="N905" i="12" a="1"/>
  <c r="N905" i="12" s="1"/>
  <c r="K850" i="12" a="1"/>
  <c r="K850" i="12" s="1"/>
  <c r="K929" i="12" a="1"/>
  <c r="K929" i="12" s="1"/>
  <c r="K1000" i="12" a="1"/>
  <c r="K1000" i="12" s="1"/>
  <c r="N1070" i="12" a="1"/>
  <c r="N1070" i="12" s="1"/>
  <c r="K673" i="12" a="1"/>
  <c r="K673" i="12" s="1"/>
  <c r="N877" i="12" a="1"/>
  <c r="N877" i="12" s="1"/>
  <c r="K989" i="12" a="1"/>
  <c r="K989" i="12" s="1"/>
  <c r="K1049" i="12" a="1"/>
  <c r="K1049" i="12" s="1"/>
  <c r="K1099" i="12" a="1"/>
  <c r="K1099" i="12" s="1"/>
  <c r="K736" i="12" a="1"/>
  <c r="K736" i="12" s="1"/>
  <c r="N940" i="12" a="1"/>
  <c r="N940" i="12" s="1"/>
  <c r="K993" i="12" a="1"/>
  <c r="K993" i="12" s="1"/>
  <c r="N1033" i="12" a="1"/>
  <c r="N1033" i="12" s="1"/>
  <c r="K1089" i="12" a="1"/>
  <c r="K1089" i="12" s="1"/>
  <c r="N676" i="12" a="1"/>
  <c r="N676" i="12" s="1"/>
  <c r="N915" i="12" a="1"/>
  <c r="N915" i="12" s="1"/>
  <c r="K982" i="12" a="1"/>
  <c r="K982" i="12" s="1"/>
  <c r="K1038" i="12" a="1"/>
  <c r="K1038" i="12" s="1"/>
  <c r="N1116" i="12" a="1"/>
  <c r="N1116" i="12" s="1"/>
  <c r="K854" i="12" a="1"/>
  <c r="K854" i="12" s="1"/>
  <c r="K740" i="12" a="1"/>
  <c r="K740" i="12" s="1"/>
  <c r="K927" i="12" a="1"/>
  <c r="K927" i="12" s="1"/>
  <c r="K1005" i="12" a="1"/>
  <c r="K1005" i="12" s="1"/>
  <c r="K1075" i="12" a="1"/>
  <c r="K1075" i="12" s="1"/>
  <c r="N912" i="12" a="1"/>
  <c r="N912" i="12" s="1"/>
  <c r="N982" i="12" a="1"/>
  <c r="N982" i="12" s="1"/>
  <c r="N1038" i="12" a="1"/>
  <c r="N1038" i="12" s="1"/>
  <c r="K913" i="12" a="1"/>
  <c r="K913" i="12" s="1"/>
  <c r="K942" i="12" a="1"/>
  <c r="K942" i="12" s="1"/>
  <c r="N1001" i="12" a="1"/>
  <c r="N1001" i="12" s="1"/>
  <c r="K1054" i="12" a="1"/>
  <c r="K1054" i="12" s="1"/>
  <c r="N1106" i="12" a="1"/>
  <c r="N1106" i="12" s="1"/>
  <c r="N861" i="12" a="1"/>
  <c r="N861" i="12" s="1"/>
  <c r="N945" i="12" a="1"/>
  <c r="N945" i="12" s="1"/>
  <c r="N1023" i="12" a="1"/>
  <c r="N1023" i="12" s="1"/>
  <c r="K1104" i="12" a="1"/>
  <c r="K1104" i="12" s="1"/>
  <c r="N450" i="12" a="1"/>
  <c r="N450" i="12" s="1"/>
  <c r="K529" i="12" a="1"/>
  <c r="K529" i="12" s="1"/>
  <c r="K692" i="12" a="1"/>
  <c r="K692" i="12" s="1"/>
  <c r="N843" i="12" a="1"/>
  <c r="N843" i="12" s="1"/>
  <c r="N786" i="12" a="1"/>
  <c r="N786" i="12" s="1"/>
  <c r="K739" i="12" a="1"/>
  <c r="K739" i="12" s="1"/>
  <c r="K849" i="12" a="1"/>
  <c r="K849" i="12" s="1"/>
  <c r="N653" i="12" a="1"/>
  <c r="N653" i="12" s="1"/>
  <c r="K713" i="12" a="1"/>
  <c r="K713" i="12" s="1"/>
  <c r="N690" i="12" a="1"/>
  <c r="N690" i="12" s="1"/>
  <c r="N783" i="12" a="1"/>
  <c r="N783" i="12" s="1"/>
  <c r="M783" i="12" s="1"/>
  <c r="N507" i="12" a="1"/>
  <c r="N507" i="12" s="1"/>
  <c r="K654" i="12" a="1"/>
  <c r="K654" i="12" s="1"/>
  <c r="N709" i="12" a="1"/>
  <c r="N709" i="12" s="1"/>
  <c r="K762" i="12" a="1"/>
  <c r="K762" i="12" s="1"/>
  <c r="K810" i="12" a="1"/>
  <c r="K810" i="12" s="1"/>
  <c r="N853" i="12" a="1"/>
  <c r="N853" i="12" s="1"/>
  <c r="N1103" i="12" a="1"/>
  <c r="N1103" i="12" s="1"/>
  <c r="N825" i="12" a="1"/>
  <c r="N825" i="12" s="1"/>
  <c r="N874" i="12" a="1"/>
  <c r="N874" i="12" s="1"/>
  <c r="K957" i="12" a="1"/>
  <c r="K957" i="12" s="1"/>
  <c r="N1027" i="12" a="1"/>
  <c r="N1027" i="12" s="1"/>
  <c r="K644" i="12" a="1"/>
  <c r="K644" i="12" s="1"/>
  <c r="K881" i="12" a="1"/>
  <c r="K881" i="12" s="1"/>
  <c r="N942" i="12" a="1"/>
  <c r="N942" i="12" s="1"/>
  <c r="N994" i="12" a="1"/>
  <c r="N994" i="12" s="1"/>
  <c r="N1054" i="12" a="1"/>
  <c r="N1054" i="12" s="1"/>
  <c r="N605" i="12" a="1"/>
  <c r="N605" i="12" s="1"/>
  <c r="N807" i="12" a="1"/>
  <c r="N807" i="12" s="1"/>
  <c r="K541" i="12" a="1"/>
  <c r="K541" i="12" s="1"/>
  <c r="N815" i="12" a="1"/>
  <c r="N815" i="12" s="1"/>
  <c r="N819" i="12" a="1"/>
  <c r="N819" i="12" s="1"/>
  <c r="K802" i="12" a="1"/>
  <c r="K802" i="12" s="1"/>
  <c r="K592" i="12" a="1"/>
  <c r="K592" i="12" s="1"/>
  <c r="N510" i="12" a="1"/>
  <c r="N510" i="12" s="1"/>
  <c r="K859" i="12" a="1"/>
  <c r="K859" i="12" s="1"/>
  <c r="K933" i="12" a="1"/>
  <c r="K933" i="12" s="1"/>
  <c r="N1003" i="12" a="1"/>
  <c r="N1003" i="12" s="1"/>
  <c r="K1074" i="12" a="1"/>
  <c r="K1074" i="12" s="1"/>
  <c r="N694" i="12" a="1"/>
  <c r="N694" i="12" s="1"/>
  <c r="N883" i="12" a="1"/>
  <c r="N883" i="12" s="1"/>
  <c r="N992" i="12" a="1"/>
  <c r="N992" i="12" s="1"/>
  <c r="N1052" i="12" a="1"/>
  <c r="N1052" i="12" s="1"/>
  <c r="K1109" i="12" a="1"/>
  <c r="K1109" i="12" s="1"/>
  <c r="K755" i="12" a="1"/>
  <c r="K755" i="12" s="1"/>
  <c r="N944" i="12" a="1"/>
  <c r="N944" i="12" s="1"/>
  <c r="N996" i="12" a="1"/>
  <c r="N996" i="12" s="1"/>
  <c r="N1037" i="12" a="1"/>
  <c r="N1037" i="12" s="1"/>
  <c r="K1096" i="12" a="1"/>
  <c r="K1096" i="12" s="1"/>
  <c r="K777" i="12" a="1"/>
  <c r="K777" i="12" s="1"/>
  <c r="N922" i="12" a="1"/>
  <c r="N922" i="12" s="1"/>
  <c r="N985" i="12" a="1"/>
  <c r="N985" i="12" s="1"/>
  <c r="N1056" i="12" a="1"/>
  <c r="N1056" i="12" s="1"/>
  <c r="K1128" i="12" a="1"/>
  <c r="K1128" i="12" s="1"/>
  <c r="N860" i="12" a="1"/>
  <c r="N860" i="12" s="1"/>
  <c r="N758" i="12" a="1"/>
  <c r="N758" i="12" s="1"/>
  <c r="N937" i="12" a="1"/>
  <c r="N937" i="12" s="1"/>
  <c r="K1023" i="12" a="1"/>
  <c r="K1023" i="12" s="1"/>
  <c r="K721" i="12" a="1"/>
  <c r="K721" i="12" s="1"/>
  <c r="N941" i="12" a="1"/>
  <c r="N941" i="12" s="1"/>
  <c r="K994" i="12" a="1"/>
  <c r="K994" i="12" s="1"/>
  <c r="N1053" i="12" a="1"/>
  <c r="N1053" i="12" s="1"/>
  <c r="N916" i="12" a="1"/>
  <c r="N916" i="12" s="1"/>
  <c r="K949" i="12" a="1"/>
  <c r="K949" i="12" s="1"/>
  <c r="K1009" i="12" a="1"/>
  <c r="K1009" i="12" s="1"/>
  <c r="N1057" i="12" a="1"/>
  <c r="N1057" i="12" s="1"/>
  <c r="N1113" i="12" a="1"/>
  <c r="N1113" i="12" s="1"/>
  <c r="N886" i="12" a="1"/>
  <c r="N886" i="12" s="1"/>
  <c r="N956" i="12" a="1"/>
  <c r="N956" i="12" s="1"/>
  <c r="N1042" i="12" a="1"/>
  <c r="N1042" i="12" s="1"/>
  <c r="K1107" i="12" a="1"/>
  <c r="K1107" i="12" s="1"/>
  <c r="N566" i="12" a="1"/>
  <c r="N566" i="12" s="1"/>
  <c r="N468" i="12" a="1"/>
  <c r="N468" i="12" s="1"/>
  <c r="N716" i="12" a="1"/>
  <c r="N716" i="12" s="1"/>
  <c r="K817" i="12" a="1"/>
  <c r="K817" i="12" s="1"/>
  <c r="N1021" i="12" a="1"/>
  <c r="N1021" i="12" s="1"/>
  <c r="K1125" i="12" a="1"/>
  <c r="K1125" i="12" s="1"/>
  <c r="N880" i="12" a="1"/>
  <c r="N880" i="12" s="1"/>
  <c r="N892" i="12" a="1"/>
  <c r="N892" i="12" s="1"/>
  <c r="N1083" i="12" a="1"/>
  <c r="N1083" i="12" s="1"/>
  <c r="K939" i="12" a="1"/>
  <c r="K939" i="12" s="1"/>
  <c r="N1039" i="12" a="1"/>
  <c r="N1039" i="12" s="1"/>
  <c r="N1010" i="12" a="1"/>
  <c r="N1010" i="12" s="1"/>
  <c r="N1084" i="12" a="1"/>
  <c r="N1084" i="12" s="1"/>
  <c r="K770" i="12" a="1"/>
  <c r="K770" i="12" s="1"/>
  <c r="N999" i="12" a="1"/>
  <c r="N999" i="12" s="1"/>
  <c r="N1159" i="12" a="1"/>
  <c r="N1159" i="12" s="1"/>
  <c r="K1241" i="12" a="1"/>
  <c r="K1241" i="12" s="1"/>
  <c r="N1309" i="12" a="1"/>
  <c r="N1309" i="12" s="1"/>
  <c r="K888" i="12" a="1"/>
  <c r="K888" i="12" s="1"/>
  <c r="N1074" i="12" a="1"/>
  <c r="N1074" i="12" s="1"/>
  <c r="N1167" i="12" a="1"/>
  <c r="N1167" i="12" s="1"/>
  <c r="N1218" i="12" a="1"/>
  <c r="N1218" i="12" s="1"/>
  <c r="N1281" i="12" a="1"/>
  <c r="N1281" i="12" s="1"/>
  <c r="N1330" i="12" a="1"/>
  <c r="N1330" i="12" s="1"/>
  <c r="N957" i="12" a="1"/>
  <c r="N957" i="12" s="1"/>
  <c r="N1227" i="12" a="1"/>
  <c r="N1227" i="12" s="1"/>
  <c r="N1293" i="12" a="1"/>
  <c r="N1293" i="12" s="1"/>
  <c r="N899" i="12" a="1"/>
  <c r="N899" i="12" s="1"/>
  <c r="N1157" i="12" a="1"/>
  <c r="N1157" i="12" s="1"/>
  <c r="N1238" i="12" a="1"/>
  <c r="N1238" i="12" s="1"/>
  <c r="N1286" i="12" a="1"/>
  <c r="N1286" i="12" s="1"/>
  <c r="N918" i="12" a="1"/>
  <c r="N918" i="12" s="1"/>
  <c r="N1190" i="12" a="1"/>
  <c r="N1190" i="12" s="1"/>
  <c r="N1353" i="12" a="1"/>
  <c r="N1353" i="12" s="1"/>
  <c r="K1092" i="12" a="1"/>
  <c r="K1092" i="12" s="1"/>
  <c r="N1205" i="12" a="1"/>
  <c r="N1205" i="12" s="1"/>
  <c r="N1329" i="12" a="1"/>
  <c r="N1329" i="12" s="1"/>
  <c r="K599" i="12" a="1"/>
  <c r="K599" i="12" s="1"/>
  <c r="N685" i="12" a="1"/>
  <c r="N685" i="12" s="1"/>
  <c r="K657" i="12" a="1"/>
  <c r="K657" i="12" s="1"/>
  <c r="K824" i="12" a="1"/>
  <c r="K824" i="12" s="1"/>
  <c r="N1128" i="12" a="1"/>
  <c r="N1128" i="12" s="1"/>
  <c r="K887" i="12" a="1"/>
  <c r="K887" i="12" s="1"/>
  <c r="N898" i="12" a="1"/>
  <c r="N898" i="12" s="1"/>
  <c r="N665" i="12" a="1"/>
  <c r="N665" i="12" s="1"/>
  <c r="K950" i="12" a="1"/>
  <c r="K950" i="12" s="1"/>
  <c r="K1055" i="12" a="1"/>
  <c r="K1055" i="12" s="1"/>
  <c r="N943" i="12" a="1"/>
  <c r="N943" i="12" s="1"/>
  <c r="N1017" i="12" a="1"/>
  <c r="N1017" i="12" s="1"/>
  <c r="N1091" i="12" a="1"/>
  <c r="N1091" i="12" s="1"/>
  <c r="K481" i="12" a="1"/>
  <c r="K481" i="12" s="1"/>
  <c r="N1073" i="12" a="1"/>
  <c r="N1073" i="12" s="1"/>
  <c r="K1189" i="12" a="1"/>
  <c r="K1189" i="12" s="1"/>
  <c r="K1252" i="12" a="1"/>
  <c r="K1252" i="12" s="1"/>
  <c r="N1316" i="12" a="1"/>
  <c r="N1316" i="12" s="1"/>
  <c r="N926" i="12" a="1"/>
  <c r="N926" i="12" s="1"/>
  <c r="N1104" i="12" a="1"/>
  <c r="N1104" i="12" s="1"/>
  <c r="K1175" i="12" a="1"/>
  <c r="K1175" i="12" s="1"/>
  <c r="N1222" i="12" a="1"/>
  <c r="N1222" i="12" s="1"/>
  <c r="N1288" i="12" a="1"/>
  <c r="N1288" i="12" s="1"/>
  <c r="K1338" i="12" a="1"/>
  <c r="K1338" i="12" s="1"/>
  <c r="N972" i="12" a="1"/>
  <c r="N972" i="12" s="1"/>
  <c r="K1235" i="12" a="1"/>
  <c r="K1235" i="12" s="1"/>
  <c r="K1301" i="12" a="1"/>
  <c r="K1301" i="12" s="1"/>
  <c r="K947" i="12" a="1"/>
  <c r="K947" i="12" s="1"/>
  <c r="K1173" i="12" a="1"/>
  <c r="K1173" i="12" s="1"/>
  <c r="K1250" i="12" a="1"/>
  <c r="K1250" i="12" s="1"/>
  <c r="K1305" i="12" a="1"/>
  <c r="K1305" i="12" s="1"/>
  <c r="N932" i="12" a="1"/>
  <c r="N932" i="12" s="1"/>
  <c r="N1194" i="12" a="1"/>
  <c r="N1194" i="12" s="1"/>
  <c r="K1302" i="12" a="1"/>
  <c r="K1302" i="12" s="1"/>
  <c r="K1361" i="12" a="1"/>
  <c r="K1361" i="12" s="1"/>
  <c r="K1110" i="12" a="1"/>
  <c r="K1110" i="12" s="1"/>
  <c r="K1229" i="12" a="1"/>
  <c r="K1229" i="12" s="1"/>
  <c r="N1332" i="12" a="1"/>
  <c r="N1332" i="12" s="1"/>
  <c r="N829" i="12" a="1"/>
  <c r="N829" i="12" s="1"/>
  <c r="N809" i="12" a="1"/>
  <c r="N809" i="12" s="1"/>
  <c r="N1098" i="12" a="1"/>
  <c r="N1098" i="12" s="1"/>
  <c r="K638" i="12" a="1"/>
  <c r="K638" i="12" s="1"/>
  <c r="N909" i="12" a="1"/>
  <c r="N909" i="12" s="1"/>
  <c r="K910" i="12" a="1"/>
  <c r="K910" i="12" s="1"/>
  <c r="N769" i="12" a="1"/>
  <c r="N769" i="12" s="1"/>
  <c r="N1145" i="12" a="1"/>
  <c r="N1145" i="12" s="1"/>
  <c r="K1219" i="12" a="1"/>
  <c r="K1219" i="12" s="1"/>
  <c r="N1259" i="12" a="1"/>
  <c r="N1259" i="12" s="1"/>
  <c r="K581" i="12" a="1"/>
  <c r="K581" i="12" s="1"/>
  <c r="N1076" i="12" a="1"/>
  <c r="N1076" i="12" s="1"/>
  <c r="N1207" i="12" a="1"/>
  <c r="N1207" i="12" s="1"/>
  <c r="N1274" i="12" a="1"/>
  <c r="N1274" i="12" s="1"/>
  <c r="K1331" i="12" a="1"/>
  <c r="K1331" i="12" s="1"/>
  <c r="K1018" i="12" a="1"/>
  <c r="K1018" i="12" s="1"/>
  <c r="N1149" i="12" a="1"/>
  <c r="N1149" i="12" s="1"/>
  <c r="N1211" i="12" a="1"/>
  <c r="N1211" i="12" s="1"/>
  <c r="K1286" i="12" a="1"/>
  <c r="K1286" i="12" s="1"/>
  <c r="K1349" i="12" a="1"/>
  <c r="K1349" i="12" s="1"/>
  <c r="N989" i="12" a="1"/>
  <c r="N989" i="12" s="1"/>
  <c r="N1153" i="12" a="1"/>
  <c r="N1153" i="12" s="1"/>
  <c r="K1212" i="12" a="1"/>
  <c r="K1212" i="12" s="1"/>
  <c r="K1268" i="12" a="1"/>
  <c r="K1268" i="12" s="1"/>
  <c r="N1328" i="12" a="1"/>
  <c r="N1328" i="12" s="1"/>
  <c r="K918" i="12" a="1"/>
  <c r="K918" i="12" s="1"/>
  <c r="N1126" i="12" a="1"/>
  <c r="N1126" i="12" s="1"/>
  <c r="N1179" i="12" a="1"/>
  <c r="N1179" i="12" s="1"/>
  <c r="N1139" i="12" a="1"/>
  <c r="N1139" i="12" s="1"/>
  <c r="K1265" i="12" a="1"/>
  <c r="K1265" i="12" s="1"/>
  <c r="N1335" i="12" a="1"/>
  <c r="N1335" i="12" s="1"/>
  <c r="N1022" i="12" a="1"/>
  <c r="N1022" i="12" s="1"/>
  <c r="K1162" i="12" a="1"/>
  <c r="K1162" i="12" s="1"/>
  <c r="K1213" i="12" a="1"/>
  <c r="K1213" i="12" s="1"/>
  <c r="K1298" i="12" a="1"/>
  <c r="K1298" i="12" s="1"/>
  <c r="K1357" i="12" a="1"/>
  <c r="K1357" i="12" s="1"/>
  <c r="N1109" i="12" a="1"/>
  <c r="N1109" i="12" s="1"/>
  <c r="K1184" i="12" a="1"/>
  <c r="K1184" i="12" s="1"/>
  <c r="K1243" i="12" a="1"/>
  <c r="K1243" i="12" s="1"/>
  <c r="N1276" i="12" a="1"/>
  <c r="N1276" i="12" s="1"/>
  <c r="K996" i="12" a="1"/>
  <c r="K996" i="12" s="1"/>
  <c r="N1162" i="12" a="1"/>
  <c r="N1162" i="12" s="1"/>
  <c r="N1213" i="12" a="1"/>
  <c r="N1213" i="12" s="1"/>
  <c r="N740" i="12" a="1"/>
  <c r="N740" i="12" s="1"/>
  <c r="N660" i="12" a="1"/>
  <c r="N660" i="12" s="1"/>
  <c r="K549" i="12" a="1"/>
  <c r="K549" i="12" s="1"/>
  <c r="K861" i="12" a="1"/>
  <c r="K861" i="12" s="1"/>
  <c r="N855" i="12" a="1"/>
  <c r="N855" i="12" s="1"/>
  <c r="K968" i="12" a="1"/>
  <c r="K968" i="12" s="1"/>
  <c r="N949" i="12" a="1"/>
  <c r="N949" i="12" s="1"/>
  <c r="K766" i="12" a="1"/>
  <c r="K766" i="12" s="1"/>
  <c r="K965" i="12" a="1"/>
  <c r="K965" i="12" s="1"/>
  <c r="N1069" i="12" a="1"/>
  <c r="N1069" i="12" s="1"/>
  <c r="N817" i="12" a="1"/>
  <c r="N817" i="12" s="1"/>
  <c r="N950" i="12" a="1"/>
  <c r="N950" i="12" s="1"/>
  <c r="K1029" i="12" a="1"/>
  <c r="K1029" i="12" s="1"/>
  <c r="N1101" i="12" a="1"/>
  <c r="N1101" i="12" s="1"/>
  <c r="K848" i="12" a="1"/>
  <c r="K848" i="12" s="1"/>
  <c r="K1095" i="12" a="1"/>
  <c r="K1095" i="12" s="1"/>
  <c r="N1192" i="12" a="1"/>
  <c r="N1192" i="12" s="1"/>
  <c r="N1266" i="12" a="1"/>
  <c r="N1266" i="12" s="1"/>
  <c r="N1320" i="12" a="1"/>
  <c r="N1320" i="12" s="1"/>
  <c r="N955" i="12" a="1"/>
  <c r="N955" i="12" s="1"/>
  <c r="N1133" i="12" a="1"/>
  <c r="N1133" i="12" s="1"/>
  <c r="N1185" i="12" a="1"/>
  <c r="N1185" i="12" s="1"/>
  <c r="N1233" i="12" a="1"/>
  <c r="N1233" i="12" s="1"/>
  <c r="N1303" i="12" a="1"/>
  <c r="N1303" i="12" s="1"/>
  <c r="N1344" i="12" a="1"/>
  <c r="N1344" i="12" s="1"/>
  <c r="N987" i="12" a="1"/>
  <c r="N987" i="12" s="1"/>
  <c r="K1246" i="12" a="1"/>
  <c r="K1246" i="12" s="1"/>
  <c r="N1304" i="12" a="1"/>
  <c r="N1304" i="12" s="1"/>
  <c r="N976" i="12" a="1"/>
  <c r="N976" i="12" s="1"/>
  <c r="M976" i="12" s="1"/>
  <c r="K1180" i="12" a="1"/>
  <c r="K1180" i="12" s="1"/>
  <c r="N1253" i="12" a="1"/>
  <c r="N1253" i="12" s="1"/>
  <c r="K1308" i="12" a="1"/>
  <c r="K1308" i="12" s="1"/>
  <c r="K962" i="12" a="1"/>
  <c r="K962" i="12" s="1"/>
  <c r="N1201" i="12" a="1"/>
  <c r="N1201" i="12" s="1"/>
  <c r="N1308" i="12" a="1"/>
  <c r="N1308" i="12" s="1"/>
  <c r="K710" i="12" a="1"/>
  <c r="K710" i="12" s="1"/>
  <c r="K1130" i="12" a="1"/>
  <c r="K1130" i="12" s="1"/>
  <c r="N1232" i="12" a="1"/>
  <c r="N1232" i="12" s="1"/>
  <c r="N1326" i="12" a="1"/>
  <c r="N1326" i="12" s="1"/>
  <c r="K897" i="12" a="1"/>
  <c r="K897" i="12" s="1"/>
  <c r="K728" i="12" a="1"/>
  <c r="K728" i="12" s="1"/>
  <c r="K1120" i="12" a="1"/>
  <c r="K1120" i="12" s="1"/>
  <c r="K1053" i="12" a="1"/>
  <c r="K1053" i="12" s="1"/>
  <c r="K997" i="12" a="1"/>
  <c r="K997" i="12" s="1"/>
  <c r="K839" i="12" a="1"/>
  <c r="K839" i="12" s="1"/>
  <c r="N948" i="12" a="1"/>
  <c r="N948" i="12" s="1"/>
  <c r="K1065" i="12" a="1"/>
  <c r="K1065" i="12" s="1"/>
  <c r="N1046" i="12" a="1"/>
  <c r="N1046" i="12" s="1"/>
  <c r="N784" i="12" a="1"/>
  <c r="N784" i="12" s="1"/>
  <c r="N961" i="12" a="1"/>
  <c r="N961" i="12" s="1"/>
  <c r="N1032" i="12" a="1"/>
  <c r="N1032" i="12" s="1"/>
  <c r="K1153" i="12" a="1"/>
  <c r="K1153" i="12" s="1"/>
  <c r="K1223" i="12" a="1"/>
  <c r="K1223" i="12" s="1"/>
  <c r="N1263" i="12" a="1"/>
  <c r="N1263" i="12" s="1"/>
  <c r="N858" i="12" a="1"/>
  <c r="N858" i="12" s="1"/>
  <c r="N1087" i="12" a="1"/>
  <c r="N1087" i="12" s="1"/>
  <c r="K1227" i="12" a="1"/>
  <c r="K1227" i="12" s="1"/>
  <c r="K1282" i="12" a="1"/>
  <c r="K1282" i="12" s="1"/>
  <c r="N1334" i="12" a="1"/>
  <c r="N1334" i="12" s="1"/>
  <c r="K1033" i="12" a="1"/>
  <c r="K1033" i="12" s="1"/>
  <c r="K1157" i="12" a="1"/>
  <c r="K1157" i="12" s="1"/>
  <c r="N1215" i="12" a="1"/>
  <c r="N1215" i="12" s="1"/>
  <c r="K1297" i="12" a="1"/>
  <c r="K1297" i="12" s="1"/>
  <c r="N1355" i="12" a="1"/>
  <c r="N1355" i="12" s="1"/>
  <c r="N1004" i="12" a="1"/>
  <c r="N1004" i="12" s="1"/>
  <c r="K1161" i="12" a="1"/>
  <c r="K1161" i="12" s="1"/>
  <c r="K1216" i="12" a="1"/>
  <c r="K1216" i="12" s="1"/>
  <c r="N1271" i="12" a="1"/>
  <c r="N1271" i="12" s="1"/>
  <c r="K1339" i="12" a="1"/>
  <c r="K1339" i="12" s="1"/>
  <c r="K932" i="12" a="1"/>
  <c r="K932" i="12" s="1"/>
  <c r="N1135" i="12" a="1"/>
  <c r="N1135" i="12" s="1"/>
  <c r="M1135" i="12" s="1"/>
  <c r="N1186" i="12" a="1"/>
  <c r="N1186" i="12" s="1"/>
  <c r="N1146" i="12" a="1"/>
  <c r="N1146" i="12" s="1"/>
  <c r="K1276" i="12" a="1"/>
  <c r="K1276" i="12" s="1"/>
  <c r="K890" i="12" a="1"/>
  <c r="K890" i="12" s="1"/>
  <c r="K564" i="12" a="1"/>
  <c r="K564" i="12" s="1"/>
  <c r="K714" i="12" a="1"/>
  <c r="K714" i="12" s="1"/>
  <c r="K868" i="12" a="1"/>
  <c r="K868" i="12" s="1"/>
  <c r="K972" i="12" a="1"/>
  <c r="K972" i="12" s="1"/>
  <c r="N960" i="12" a="1"/>
  <c r="N960" i="12" s="1"/>
  <c r="K984" i="12" a="1"/>
  <c r="K984" i="12" s="1"/>
  <c r="K1091" i="12" a="1"/>
  <c r="K1091" i="12" s="1"/>
  <c r="N831" i="12" a="1"/>
  <c r="N831" i="12" s="1"/>
  <c r="K1105" i="12" a="1"/>
  <c r="K1105" i="12" s="1"/>
  <c r="N887" i="12" a="1"/>
  <c r="N887" i="12" s="1"/>
  <c r="K1113" i="12" a="1"/>
  <c r="K1113" i="12" s="1"/>
  <c r="N1196" i="12" a="1"/>
  <c r="N1196" i="12" s="1"/>
  <c r="K1274" i="12" a="1"/>
  <c r="K1274" i="12" s="1"/>
  <c r="N1327" i="12" a="1"/>
  <c r="N1327" i="12" s="1"/>
  <c r="N970" i="12" a="1"/>
  <c r="N970" i="12" s="1"/>
  <c r="N1141" i="12" a="1"/>
  <c r="N1141" i="12" s="1"/>
  <c r="K1193" i="12" a="1"/>
  <c r="K1193" i="12" s="1"/>
  <c r="N1244" i="12" a="1"/>
  <c r="N1244" i="12" s="1"/>
  <c r="K1307" i="12" a="1"/>
  <c r="K1307" i="12" s="1"/>
  <c r="N580" i="12" a="1"/>
  <c r="N580" i="12" s="1"/>
  <c r="M580" i="12" s="1"/>
  <c r="K1003" i="12" a="1"/>
  <c r="K1003" i="12" s="1"/>
  <c r="N1249" i="12" a="1"/>
  <c r="N1249" i="12" s="1"/>
  <c r="N1307" i="12" a="1"/>
  <c r="N1307" i="12" s="1"/>
  <c r="N991" i="12" a="1"/>
  <c r="N991" i="12" s="1"/>
  <c r="K1187" i="12" a="1"/>
  <c r="K1187" i="12" s="1"/>
  <c r="K1257" i="12" a="1"/>
  <c r="K1257" i="12" s="1"/>
  <c r="K1315" i="12" a="1"/>
  <c r="K1315" i="12" s="1"/>
  <c r="K1037" i="12" a="1"/>
  <c r="K1037" i="12" s="1"/>
  <c r="K1312" i="12" a="1"/>
  <c r="K1312" i="12" s="1"/>
  <c r="N921" i="12" a="1"/>
  <c r="N921" i="12" s="1"/>
  <c r="K1155" i="12" a="1"/>
  <c r="K1155" i="12" s="1"/>
  <c r="N1239" i="12" a="1"/>
  <c r="N1239" i="12" s="1"/>
  <c r="N725" i="12" a="1"/>
  <c r="N725" i="12" s="1"/>
  <c r="K743" i="12" a="1"/>
  <c r="K743" i="12" s="1"/>
  <c r="K665" i="12" a="1"/>
  <c r="K665" i="12" s="1"/>
  <c r="N595" i="12" a="1"/>
  <c r="N595" i="12" s="1"/>
  <c r="K880" i="12" a="1"/>
  <c r="K880" i="12" s="1"/>
  <c r="N979" i="12" a="1"/>
  <c r="N979" i="12" s="1"/>
  <c r="K976" i="12" a="1"/>
  <c r="K976" i="12" s="1"/>
  <c r="N800" i="12" a="1"/>
  <c r="N800" i="12" s="1"/>
  <c r="K995" i="12" a="1"/>
  <c r="K995" i="12" s="1"/>
  <c r="N846" i="12" a="1"/>
  <c r="N846" i="12" s="1"/>
  <c r="K977" i="12" a="1"/>
  <c r="K977" i="12" s="1"/>
  <c r="N1036" i="12" a="1"/>
  <c r="N1036" i="12" s="1"/>
  <c r="K1164" i="12" a="1"/>
  <c r="K1164" i="12" s="1"/>
  <c r="N1226" i="12" a="1"/>
  <c r="N1226" i="12" s="1"/>
  <c r="K1271" i="12" a="1"/>
  <c r="K1271" i="12" s="1"/>
  <c r="N893" i="12" a="1"/>
  <c r="N893" i="12" s="1"/>
  <c r="K1115" i="12" a="1"/>
  <c r="K1115" i="12" s="1"/>
  <c r="K1231" i="12" a="1"/>
  <c r="K1231" i="12" s="1"/>
  <c r="N1285" i="12" a="1"/>
  <c r="N1285" i="12" s="1"/>
  <c r="N644" i="12" a="1"/>
  <c r="N644" i="12" s="1"/>
  <c r="K1088" i="12" a="1"/>
  <c r="K1088" i="12" s="1"/>
  <c r="N1160" i="12" a="1"/>
  <c r="N1160" i="12" s="1"/>
  <c r="K1238" i="12" a="1"/>
  <c r="K1238" i="12" s="1"/>
  <c r="N1310" i="12" a="1"/>
  <c r="N1310" i="12" s="1"/>
  <c r="K1363" i="12" a="1"/>
  <c r="K1363" i="12" s="1"/>
  <c r="K1019" i="12" a="1"/>
  <c r="K1019" i="12" s="1"/>
  <c r="N1164" i="12" a="1"/>
  <c r="N1164" i="12" s="1"/>
  <c r="N1219" i="12" a="1"/>
  <c r="N1219" i="12" s="1"/>
  <c r="K1279" i="12" a="1"/>
  <c r="K1279" i="12" s="1"/>
  <c r="K1356" i="12" a="1"/>
  <c r="K1356" i="12" s="1"/>
  <c r="N946" i="12" a="1"/>
  <c r="N946" i="12" s="1"/>
  <c r="K1143" i="12" a="1"/>
  <c r="K1143" i="12" s="1"/>
  <c r="K1198" i="12" a="1"/>
  <c r="K1198" i="12" s="1"/>
  <c r="N1212" i="12" a="1"/>
  <c r="N1212" i="12" s="1"/>
  <c r="N1279" i="12" a="1"/>
  <c r="N1279" i="12" s="1"/>
  <c r="K1343" i="12" a="1"/>
  <c r="K1343" i="12" s="1"/>
  <c r="N1118" i="12" a="1"/>
  <c r="N1118" i="12" s="1"/>
  <c r="N1169" i="12" a="1"/>
  <c r="N1169" i="12" s="1"/>
  <c r="N1224" i="12" a="1"/>
  <c r="N1224" i="12" s="1"/>
  <c r="N1311" i="12" a="1"/>
  <c r="N1311" i="12" s="1"/>
  <c r="K737" i="12" a="1"/>
  <c r="K737" i="12" s="1"/>
  <c r="K1043" i="12" a="1"/>
  <c r="K1043" i="12" s="1"/>
  <c r="N998" i="12" a="1"/>
  <c r="N998" i="12" s="1"/>
  <c r="K1101" i="12" a="1"/>
  <c r="K1101" i="12" s="1"/>
  <c r="N1055" i="12" a="1"/>
  <c r="N1055" i="12" s="1"/>
  <c r="K1112" i="12" a="1"/>
  <c r="K1112" i="12" s="1"/>
  <c r="K911" i="12" a="1"/>
  <c r="K911" i="12" s="1"/>
  <c r="K1123" i="12" a="1"/>
  <c r="K1123" i="12" s="1"/>
  <c r="N1203" i="12" a="1"/>
  <c r="N1203" i="12" s="1"/>
  <c r="N1277" i="12" a="1"/>
  <c r="N1277" i="12" s="1"/>
  <c r="M1277" i="12" s="1"/>
  <c r="K1334" i="12" a="1"/>
  <c r="K1334" i="12" s="1"/>
  <c r="K986" i="12" a="1"/>
  <c r="K986" i="12" s="1"/>
  <c r="K1149" i="12" a="1"/>
  <c r="K1149" i="12" s="1"/>
  <c r="K1197" i="12" a="1"/>
  <c r="K1197" i="12" s="1"/>
  <c r="N1255" i="12" a="1"/>
  <c r="N1255" i="12" s="1"/>
  <c r="K1310" i="12" a="1"/>
  <c r="K1310" i="12" s="1"/>
  <c r="K788" i="12" a="1"/>
  <c r="K788" i="12" s="1"/>
  <c r="N1047" i="12" a="1"/>
  <c r="N1047" i="12" s="1"/>
  <c r="N1260" i="12" a="1"/>
  <c r="N1260" i="12" s="1"/>
  <c r="N1314" i="12" a="1"/>
  <c r="N1314" i="12" s="1"/>
  <c r="N1006" i="12" a="1"/>
  <c r="N1006" i="12" s="1"/>
  <c r="K1205" i="12" a="1"/>
  <c r="K1205" i="12" s="1"/>
  <c r="K1261" i="12" a="1"/>
  <c r="K1261" i="12" s="1"/>
  <c r="N1325" i="12" a="1"/>
  <c r="N1325" i="12" s="1"/>
  <c r="K1067" i="12" a="1"/>
  <c r="K1067" i="12" s="1"/>
  <c r="N1150" i="12" a="1"/>
  <c r="N1150" i="12" s="1"/>
  <c r="N1315" i="12" a="1"/>
  <c r="N1315" i="12" s="1"/>
  <c r="K936" i="12" a="1"/>
  <c r="K936" i="12" s="1"/>
  <c r="N1158" i="12" a="1"/>
  <c r="N1158" i="12" s="1"/>
  <c r="N1250" i="12" a="1"/>
  <c r="N1250" i="12" s="1"/>
  <c r="N586" i="12" a="1"/>
  <c r="N586" i="12" s="1"/>
  <c r="N805" i="12" a="1"/>
  <c r="N805" i="12" s="1"/>
  <c r="N668" i="12" a="1"/>
  <c r="N668" i="12" s="1"/>
  <c r="K926" i="12" a="1"/>
  <c r="K926" i="12" s="1"/>
  <c r="N773" i="12" a="1"/>
  <c r="N773" i="12" s="1"/>
  <c r="M773" i="12" s="1"/>
  <c r="N1102" i="12" a="1"/>
  <c r="N1102" i="12" s="1"/>
  <c r="K1064" i="12" a="1"/>
  <c r="K1064" i="12" s="1"/>
  <c r="K956" i="12" a="1"/>
  <c r="K956" i="12" s="1"/>
  <c r="N997" i="12" a="1"/>
  <c r="N997" i="12" s="1"/>
  <c r="N1117" i="12" a="1"/>
  <c r="N1117" i="12" s="1"/>
  <c r="N1110" i="12" a="1"/>
  <c r="N1110" i="12" s="1"/>
  <c r="N881" i="12" a="1"/>
  <c r="N881" i="12" s="1"/>
  <c r="K999" i="12" a="1"/>
  <c r="K999" i="12" s="1"/>
  <c r="N1114" i="12" a="1"/>
  <c r="N1114" i="12" s="1"/>
  <c r="K858" i="12" a="1"/>
  <c r="K858" i="12" s="1"/>
  <c r="N980" i="12" a="1"/>
  <c r="N980" i="12" s="1"/>
  <c r="K1168" i="12" a="1"/>
  <c r="K1168" i="12" s="1"/>
  <c r="N1230" i="12" a="1"/>
  <c r="N1230" i="12" s="1"/>
  <c r="K1289" i="12" a="1"/>
  <c r="K1289" i="12" s="1"/>
  <c r="K958" i="12" a="1"/>
  <c r="K958" i="12" s="1"/>
  <c r="N1124" i="12" a="1"/>
  <c r="N1124" i="12" s="1"/>
  <c r="N1237" i="12" a="1"/>
  <c r="N1237" i="12" s="1"/>
  <c r="K1293" i="12" a="1"/>
  <c r="K1293" i="12" s="1"/>
  <c r="K790" i="12" a="1"/>
  <c r="K790" i="12" s="1"/>
  <c r="K1106" i="12" a="1"/>
  <c r="K1106" i="12" s="1"/>
  <c r="N1189" i="12" a="1"/>
  <c r="N1189" i="12" s="1"/>
  <c r="N1241" i="12" a="1"/>
  <c r="N1241" i="12" s="1"/>
  <c r="N1317" i="12" a="1"/>
  <c r="N1317" i="12" s="1"/>
  <c r="N650" i="12" a="1"/>
  <c r="N650" i="12" s="1"/>
  <c r="N1049" i="12" a="1"/>
  <c r="N1049" i="12" s="1"/>
  <c r="N1168" i="12" a="1"/>
  <c r="N1168" i="12" s="1"/>
  <c r="N1223" i="12" a="1"/>
  <c r="N1223" i="12" s="1"/>
  <c r="N1289" i="12" a="1"/>
  <c r="N1289" i="12" s="1"/>
  <c r="N1359" i="12" a="1"/>
  <c r="N1359" i="12" s="1"/>
  <c r="K1021" i="12" a="1"/>
  <c r="K1021" i="12" s="1"/>
  <c r="K1154" i="12" a="1"/>
  <c r="K1154" i="12" s="1"/>
  <c r="N1204" i="12" a="1"/>
  <c r="N1204" i="12" s="1"/>
  <c r="N1216" i="12" a="1"/>
  <c r="N1216" i="12" s="1"/>
  <c r="K1287" i="12" a="1"/>
  <c r="K1287" i="12" s="1"/>
  <c r="N687" i="12" a="1"/>
  <c r="N687" i="12" s="1"/>
  <c r="K1140" i="12" a="1"/>
  <c r="K1140" i="12" s="1"/>
  <c r="N1176" i="12" a="1"/>
  <c r="N1176" i="12" s="1"/>
  <c r="N1235" i="12" a="1"/>
  <c r="N1235" i="12" s="1"/>
  <c r="K1319" i="12" a="1"/>
  <c r="K1319" i="12" s="1"/>
  <c r="K819" i="12" a="1"/>
  <c r="K819" i="12" s="1"/>
  <c r="K1144" i="12" a="1"/>
  <c r="K1144" i="12" s="1"/>
  <c r="K1217" i="12" a="1"/>
  <c r="K1217" i="12" s="1"/>
  <c r="N1261" i="12" a="1"/>
  <c r="N1261" i="12" s="1"/>
  <c r="N1305" i="12" a="1"/>
  <c r="N1305" i="12" s="1"/>
  <c r="K877" i="12" a="1"/>
  <c r="K877" i="12" s="1"/>
  <c r="K1111" i="12" a="1"/>
  <c r="K1111" i="12" s="1"/>
  <c r="N1191" i="12" a="1"/>
  <c r="N1191" i="12" s="1"/>
  <c r="N1013" i="12" a="1"/>
  <c r="N1013" i="12" s="1"/>
  <c r="N821" i="12" a="1"/>
  <c r="N821" i="12" s="1"/>
  <c r="K717" i="12" a="1"/>
  <c r="K717" i="12" s="1"/>
  <c r="K889" i="12" a="1"/>
  <c r="K889" i="12" s="1"/>
  <c r="N923" i="12" a="1"/>
  <c r="N923" i="12" s="1"/>
  <c r="K1047" i="12" a="1"/>
  <c r="K1047" i="12" s="1"/>
  <c r="K1006" i="12" a="1"/>
  <c r="K1006" i="12" s="1"/>
  <c r="N876" i="12" a="1"/>
  <c r="N876" i="12" s="1"/>
  <c r="N984" i="12" a="1"/>
  <c r="N984" i="12" s="1"/>
  <c r="N1066" i="12" a="1"/>
  <c r="N1066" i="12" s="1"/>
  <c r="K1127" i="12" a="1"/>
  <c r="K1127" i="12" s="1"/>
  <c r="K940" i="12" a="1"/>
  <c r="K940" i="12" s="1"/>
  <c r="K1133" i="12" a="1"/>
  <c r="K1133" i="12" s="1"/>
  <c r="K1207" i="12" a="1"/>
  <c r="K1207" i="12" s="1"/>
  <c r="K1285" i="12" a="1"/>
  <c r="K1285" i="12" s="1"/>
  <c r="N1337" i="12" a="1"/>
  <c r="N1337" i="12" s="1"/>
  <c r="K1001" i="12" a="1"/>
  <c r="K1001" i="12" s="1"/>
  <c r="N1152" i="12" a="1"/>
  <c r="N1152" i="12" s="1"/>
  <c r="K1204" i="12" a="1"/>
  <c r="K1204" i="12" s="1"/>
  <c r="K1267" i="12" a="1"/>
  <c r="K1267" i="12" s="1"/>
  <c r="K1317" i="12" a="1"/>
  <c r="K1317" i="12" s="1"/>
  <c r="N857" i="12" a="1"/>
  <c r="N857" i="12" s="1"/>
  <c r="K1272" i="12" a="1"/>
  <c r="K1272" i="12" s="1"/>
  <c r="K1322" i="12" a="1"/>
  <c r="K1322" i="12" s="1"/>
  <c r="K1052" i="12" a="1"/>
  <c r="K1052" i="12" s="1"/>
  <c r="N1208" i="12" a="1"/>
  <c r="N1208" i="12" s="1"/>
  <c r="N1264" i="12" a="1"/>
  <c r="N1264" i="12" s="1"/>
  <c r="K1329" i="12" a="1"/>
  <c r="K1329" i="12" s="1"/>
  <c r="N1080" i="12" a="1"/>
  <c r="N1080" i="12" s="1"/>
  <c r="K1158" i="12" a="1"/>
  <c r="K1158" i="12" s="1"/>
  <c r="K1323" i="12" a="1"/>
  <c r="K1323" i="12" s="1"/>
  <c r="K1025" i="12" a="1"/>
  <c r="K1025" i="12" s="1"/>
  <c r="N1173" i="12" a="1"/>
  <c r="N1173" i="12" s="1"/>
  <c r="K1258" i="12" a="1"/>
  <c r="K1258" i="12" s="1"/>
  <c r="K613" i="12" a="1"/>
  <c r="K613" i="12" s="1"/>
  <c r="N833" i="12" a="1"/>
  <c r="N833" i="12" s="1"/>
  <c r="K1058" i="12" a="1"/>
  <c r="K1058" i="12" s="1"/>
  <c r="N1016" i="12" a="1"/>
  <c r="N1016" i="12" s="1"/>
  <c r="N913" i="12" a="1"/>
  <c r="N913" i="12" s="1"/>
  <c r="K1010" i="12" a="1"/>
  <c r="K1010" i="12" s="1"/>
  <c r="N1062" i="12" a="1"/>
  <c r="N1062" i="12" s="1"/>
  <c r="N1171" i="12" a="1"/>
  <c r="N1171" i="12" s="1"/>
  <c r="K1234" i="12" a="1"/>
  <c r="K1234" i="12" s="1"/>
  <c r="N1292" i="12" a="1"/>
  <c r="N1292" i="12" s="1"/>
  <c r="K973" i="12" a="1"/>
  <c r="K973" i="12" s="1"/>
  <c r="N1156" i="12" a="1"/>
  <c r="N1156" i="12" s="1"/>
  <c r="K1249" i="12" a="1"/>
  <c r="K1249" i="12" s="1"/>
  <c r="N1296" i="12" a="1"/>
  <c r="N1296" i="12" s="1"/>
  <c r="K864" i="12" a="1"/>
  <c r="K864" i="12" s="1"/>
  <c r="N1125" i="12" a="1"/>
  <c r="N1125" i="12" s="1"/>
  <c r="N1193" i="12" a="1"/>
  <c r="N1193" i="12" s="1"/>
  <c r="K1253" i="12" a="1"/>
  <c r="K1253" i="12" s="1"/>
  <c r="K1325" i="12" a="1"/>
  <c r="K1325" i="12" s="1"/>
  <c r="N802" i="12" a="1"/>
  <c r="N802" i="12" s="1"/>
  <c r="N1097" i="12" a="1"/>
  <c r="N1097" i="12" s="1"/>
  <c r="N1175" i="12" a="1"/>
  <c r="N1175" i="12" s="1"/>
  <c r="N1234" i="12" a="1"/>
  <c r="N1234" i="12" s="1"/>
  <c r="N1300" i="12" a="1"/>
  <c r="N1300" i="12" s="1"/>
  <c r="N1366" i="12" a="1"/>
  <c r="N1366" i="12" s="1"/>
  <c r="N1051" i="12" a="1"/>
  <c r="N1051" i="12" s="1"/>
  <c r="K1165" i="12" a="1"/>
  <c r="K1165" i="12" s="1"/>
  <c r="K1232" i="12" a="1"/>
  <c r="K1232" i="12" s="1"/>
  <c r="K1294" i="12" a="1"/>
  <c r="K1294" i="12" s="1"/>
  <c r="K871" i="12" a="1"/>
  <c r="K871" i="12" s="1"/>
  <c r="N1143" i="12" a="1"/>
  <c r="N1143" i="12" s="1"/>
  <c r="K1191" i="12" a="1"/>
  <c r="K1191" i="12" s="1"/>
  <c r="N1246" i="12" a="1"/>
  <c r="N1246" i="12" s="1"/>
  <c r="N1322" i="12" a="1"/>
  <c r="N1322" i="12" s="1"/>
  <c r="K876" i="12" a="1"/>
  <c r="K876" i="12" s="1"/>
  <c r="K1166" i="12" a="1"/>
  <c r="K1166" i="12" s="1"/>
  <c r="K1221" i="12" a="1"/>
  <c r="K1221" i="12" s="1"/>
  <c r="K1269" i="12" a="1"/>
  <c r="K1269" i="12" s="1"/>
  <c r="K922" i="12" a="1"/>
  <c r="K922" i="12" s="1"/>
  <c r="N1120" i="12" a="1"/>
  <c r="N1120" i="12" s="1"/>
  <c r="N1195" i="12" a="1"/>
  <c r="N1195" i="12" s="1"/>
  <c r="M1195" i="12" s="1"/>
  <c r="N1155" i="12" a="1"/>
  <c r="N1155" i="12" s="1"/>
  <c r="N666" i="12" a="1"/>
  <c r="N666" i="12" s="1"/>
  <c r="N765" i="12" a="1"/>
  <c r="N765" i="12" s="1"/>
  <c r="N936" i="12" a="1"/>
  <c r="N936" i="12" s="1"/>
  <c r="K1004" i="12" a="1"/>
  <c r="K1004" i="12" s="1"/>
  <c r="N951" i="12" a="1"/>
  <c r="N951" i="12" s="1"/>
  <c r="K794" i="12" a="1"/>
  <c r="K794" i="12" s="1"/>
  <c r="N1131" i="12" a="1"/>
  <c r="N1131" i="12" s="1"/>
  <c r="N1026" i="12" a="1"/>
  <c r="N1026" i="12" s="1"/>
  <c r="N1064" i="12" a="1"/>
  <c r="N1064" i="12" s="1"/>
  <c r="K953" i="12" a="1"/>
  <c r="K953" i="12" s="1"/>
  <c r="N891" i="12" a="1"/>
  <c r="N891" i="12" s="1"/>
  <c r="N917" i="12" a="1"/>
  <c r="N917" i="12" s="1"/>
  <c r="K1032" i="12" a="1"/>
  <c r="K1032" i="12" s="1"/>
  <c r="N484" i="12" a="1"/>
  <c r="N484" i="12" s="1"/>
  <c r="N995" i="12" a="1"/>
  <c r="N995" i="12" s="1"/>
  <c r="K1087" i="12" a="1"/>
  <c r="K1087" i="12" s="1"/>
  <c r="N1178" i="12" a="1"/>
  <c r="N1178" i="12" s="1"/>
  <c r="K1245" i="12" a="1"/>
  <c r="K1245" i="12" s="1"/>
  <c r="K1300" i="12" a="1"/>
  <c r="K1300" i="12" s="1"/>
  <c r="K988" i="12" a="1"/>
  <c r="K988" i="12" s="1"/>
  <c r="K1172" i="12" a="1"/>
  <c r="K1172" i="12" s="1"/>
  <c r="N1252" i="12" a="1"/>
  <c r="N1252" i="12" s="1"/>
  <c r="K1304" i="12" a="1"/>
  <c r="K1304" i="12" s="1"/>
  <c r="K894" i="12" a="1"/>
  <c r="K894" i="12" s="1"/>
  <c r="K1135" i="12" a="1"/>
  <c r="K1135" i="12" s="1"/>
  <c r="N1197" i="12" a="1"/>
  <c r="N1197" i="12" s="1"/>
  <c r="N1267" i="12" a="1"/>
  <c r="N1267" i="12" s="1"/>
  <c r="K1335" i="12" a="1"/>
  <c r="K1335" i="12" s="1"/>
  <c r="K916" i="12" a="1"/>
  <c r="K916" i="12" s="1"/>
  <c r="N1115" i="12" a="1"/>
  <c r="N1115" i="12" s="1"/>
  <c r="M1115" i="12" s="1"/>
  <c r="K1183" i="12" a="1"/>
  <c r="K1183" i="12" s="1"/>
  <c r="K1242" i="12" a="1"/>
  <c r="K1242" i="12" s="1"/>
  <c r="K1311" i="12" a="1"/>
  <c r="K1311" i="12" s="1"/>
  <c r="K669" i="12" a="1"/>
  <c r="K669" i="12" s="1"/>
  <c r="N1078" i="12" a="1"/>
  <c r="N1078" i="12" s="1"/>
  <c r="K1169" i="12" a="1"/>
  <c r="K1169" i="12" s="1"/>
  <c r="K1239" i="12" a="1"/>
  <c r="K1239" i="12" s="1"/>
  <c r="N1297" i="12" a="1"/>
  <c r="N1297" i="12" s="1"/>
  <c r="K1079" i="12" a="1"/>
  <c r="K1079" i="12" s="1"/>
  <c r="N842" i="12" a="1"/>
  <c r="N842" i="12" s="1"/>
  <c r="K595" i="12" a="1"/>
  <c r="K595" i="12" s="1"/>
  <c r="N1138" i="12" a="1"/>
  <c r="N1138" i="12" s="1"/>
  <c r="K1048" i="12" a="1"/>
  <c r="K1048" i="12" s="1"/>
  <c r="N914" i="12" a="1"/>
  <c r="N914" i="12" s="1"/>
  <c r="N1338" i="12" a="1"/>
  <c r="N1338" i="12" s="1"/>
  <c r="N1245" i="12" a="1"/>
  <c r="N1245" i="12" s="1"/>
  <c r="N1172" i="12" a="1"/>
  <c r="N1172" i="12" s="1"/>
  <c r="K1108" i="12" a="1"/>
  <c r="K1108" i="12" s="1"/>
  <c r="K902" i="12" a="1"/>
  <c r="K902" i="12" s="1"/>
  <c r="N1220" i="12" a="1"/>
  <c r="N1220" i="12" s="1"/>
  <c r="K1236" i="12" a="1"/>
  <c r="K1236" i="12" s="1"/>
  <c r="K966" i="12" a="1"/>
  <c r="K966" i="12" s="1"/>
  <c r="K1240" i="12" a="1"/>
  <c r="K1240" i="12" s="1"/>
  <c r="N1371" i="12" a="1"/>
  <c r="N1371" i="12" s="1"/>
  <c r="K1460" i="12" a="1"/>
  <c r="K1460" i="12" s="1"/>
  <c r="K1508" i="12" a="1"/>
  <c r="K1508" i="12" s="1"/>
  <c r="N1562" i="12" a="1"/>
  <c r="N1562" i="12" s="1"/>
  <c r="K1614" i="12" a="1"/>
  <c r="K1614" i="12" s="1"/>
  <c r="N1671" i="12" a="1"/>
  <c r="N1671" i="12" s="1"/>
  <c r="N1725" i="12" a="1"/>
  <c r="N1725" i="12" s="1"/>
  <c r="N1793" i="12" a="1"/>
  <c r="N1793" i="12" s="1"/>
  <c r="N1853" i="12" a="1"/>
  <c r="N1853" i="12" s="1"/>
  <c r="K1159" i="12" a="1"/>
  <c r="K1159" i="12" s="1"/>
  <c r="N1340" i="12" a="1"/>
  <c r="N1340" i="12" s="1"/>
  <c r="K1413" i="12" a="1"/>
  <c r="K1413" i="12" s="1"/>
  <c r="K1484" i="12" a="1"/>
  <c r="K1484" i="12" s="1"/>
  <c r="N1544" i="12" a="1"/>
  <c r="N1544" i="12" s="1"/>
  <c r="K1600" i="12" a="1"/>
  <c r="K1600" i="12" s="1"/>
  <c r="N1657" i="12" a="1"/>
  <c r="N1657" i="12" s="1"/>
  <c r="K1737" i="12" a="1"/>
  <c r="K1737" i="12" s="1"/>
  <c r="N1797" i="12" a="1"/>
  <c r="N1797" i="12" s="1"/>
  <c r="K1850" i="12" a="1"/>
  <c r="K1850" i="12" s="1"/>
  <c r="K1892" i="12" a="1"/>
  <c r="K1892" i="12" s="1"/>
  <c r="K1237" i="12" a="1"/>
  <c r="K1237" i="12" s="1"/>
  <c r="N1390" i="12" a="1"/>
  <c r="N1390" i="12" s="1"/>
  <c r="N1470" i="12" a="1"/>
  <c r="N1470" i="12" s="1"/>
  <c r="N1537" i="12" a="1"/>
  <c r="N1537" i="12" s="1"/>
  <c r="K1604" i="12" a="1"/>
  <c r="K1604" i="12" s="1"/>
  <c r="N1661" i="12" a="1"/>
  <c r="N1661" i="12" s="1"/>
  <c r="N1718" i="12" a="1"/>
  <c r="N1718" i="12" s="1"/>
  <c r="N1778" i="12" a="1"/>
  <c r="N1778" i="12" s="1"/>
  <c r="K1873" i="12" a="1"/>
  <c r="K1873" i="12" s="1"/>
  <c r="K1102" i="12" a="1"/>
  <c r="K1102" i="12" s="1"/>
  <c r="N1379" i="12" a="1"/>
  <c r="N1379" i="12" s="1"/>
  <c r="K1431" i="12" a="1"/>
  <c r="K1431" i="12" s="1"/>
  <c r="N1477" i="12" a="1"/>
  <c r="N1477" i="12" s="1"/>
  <c r="N1559" i="12" a="1"/>
  <c r="N1559" i="12" s="1"/>
  <c r="K1643" i="12" a="1"/>
  <c r="K1643" i="12" s="1"/>
  <c r="K1697" i="12" a="1"/>
  <c r="K1697" i="12" s="1"/>
  <c r="K1753" i="12" a="1"/>
  <c r="K1753" i="12" s="1"/>
  <c r="N1824" i="12" a="1"/>
  <c r="N1824" i="12" s="1"/>
  <c r="N1181" i="12" a="1"/>
  <c r="N1181" i="12" s="1"/>
  <c r="N1405" i="12" a="1"/>
  <c r="N1405" i="12" s="1"/>
  <c r="N1453" i="12" a="1"/>
  <c r="N1453" i="12" s="1"/>
  <c r="K1509" i="12" a="1"/>
  <c r="K1509" i="12" s="1"/>
  <c r="N1563" i="12" a="1"/>
  <c r="N1563" i="12" s="1"/>
  <c r="N1625" i="12" a="1"/>
  <c r="N1625" i="12" s="1"/>
  <c r="N1686" i="12" a="1"/>
  <c r="N1686" i="12" s="1"/>
  <c r="N1756" i="12" a="1"/>
  <c r="N1756" i="12" s="1"/>
  <c r="N1817" i="12" a="1"/>
  <c r="N1817" i="12" s="1"/>
  <c r="N1869" i="12" a="1"/>
  <c r="N1869" i="12" s="1"/>
  <c r="K1163" i="12" a="1"/>
  <c r="K1163" i="12" s="1"/>
  <c r="K1355" i="12" a="1"/>
  <c r="K1355" i="12" s="1"/>
  <c r="K1428" i="12" a="1"/>
  <c r="K1428" i="12" s="1"/>
  <c r="N1491" i="12" a="1"/>
  <c r="N1491" i="12" s="1"/>
  <c r="K1564" i="12" a="1"/>
  <c r="K1564" i="12" s="1"/>
  <c r="K1608" i="12" a="1"/>
  <c r="K1608" i="12" s="1"/>
  <c r="N1679" i="12" a="1"/>
  <c r="N1679" i="12" s="1"/>
  <c r="K1738" i="12" a="1"/>
  <c r="K1738" i="12" s="1"/>
  <c r="N1798" i="12" a="1"/>
  <c r="N1798" i="12" s="1"/>
  <c r="N1858" i="12" a="1"/>
  <c r="N1858" i="12" s="1"/>
  <c r="N1896" i="12" a="1"/>
  <c r="N1896" i="12" s="1"/>
  <c r="N1343" i="12" a="1"/>
  <c r="N1343" i="12" s="1"/>
  <c r="N1420" i="12" a="1"/>
  <c r="N1420" i="12" s="1"/>
  <c r="K806" i="12" a="1"/>
  <c r="K806" i="12" s="1"/>
  <c r="N1007" i="12" a="1"/>
  <c r="N1007" i="12" s="1"/>
  <c r="K751" i="12" a="1"/>
  <c r="K751" i="12" s="1"/>
  <c r="K1142" i="12" a="1"/>
  <c r="K1142" i="12" s="1"/>
  <c r="K1063" i="12" a="1"/>
  <c r="K1063" i="12" s="1"/>
  <c r="K944" i="12" a="1"/>
  <c r="K944" i="12" s="1"/>
  <c r="K1342" i="12" a="1"/>
  <c r="K1342" i="12" s="1"/>
  <c r="N1256" i="12" a="1"/>
  <c r="N1256" i="12" s="1"/>
  <c r="K1176" i="12" a="1"/>
  <c r="K1176" i="12" s="1"/>
  <c r="N1136" i="12" a="1"/>
  <c r="N1136" i="12" s="1"/>
  <c r="N1024" i="12" a="1"/>
  <c r="N1024" i="12" s="1"/>
  <c r="K1247" i="12" a="1"/>
  <c r="K1247" i="12" s="1"/>
  <c r="K1040" i="12" a="1"/>
  <c r="K1040" i="12" s="1"/>
  <c r="N1265" i="12" a="1"/>
  <c r="N1265" i="12" s="1"/>
  <c r="K981" i="12" a="1"/>
  <c r="K981" i="12" s="1"/>
  <c r="K729" i="12" a="1"/>
  <c r="K729" i="12" s="1"/>
  <c r="N724" i="12" a="1"/>
  <c r="N724" i="12" s="1"/>
  <c r="N1065" i="12" a="1"/>
  <c r="N1065" i="12" s="1"/>
  <c r="K906" i="12" a="1"/>
  <c r="K906" i="12" s="1"/>
  <c r="N954" i="12" a="1"/>
  <c r="N954" i="12" s="1"/>
  <c r="N1358" i="12" a="1"/>
  <c r="N1358" i="12" s="1"/>
  <c r="N1270" i="12" a="1"/>
  <c r="N1270" i="12" s="1"/>
  <c r="K1220" i="12" a="1"/>
  <c r="K1220" i="12" s="1"/>
  <c r="K1228" i="12" a="1"/>
  <c r="K1228" i="12" s="1"/>
  <c r="N1161" i="12" a="1"/>
  <c r="N1161" i="12" s="1"/>
  <c r="N919" i="12" a="1"/>
  <c r="N919" i="12" s="1"/>
  <c r="N1268" i="12" a="1"/>
  <c r="N1268" i="12" s="1"/>
  <c r="K1070" i="12" a="1"/>
  <c r="K1070" i="12" s="1"/>
  <c r="N1257" i="12" a="1"/>
  <c r="N1257" i="12" s="1"/>
  <c r="K1011" i="12" a="1"/>
  <c r="K1011" i="12" s="1"/>
  <c r="N1404" i="12" a="1"/>
  <c r="N1404" i="12" s="1"/>
  <c r="K1467" i="12" a="1"/>
  <c r="K1467" i="12" s="1"/>
  <c r="N1511" i="12" a="1"/>
  <c r="N1511" i="12" s="1"/>
  <c r="N1566" i="12" a="1"/>
  <c r="N1566" i="12" s="1"/>
  <c r="K1618" i="12" a="1"/>
  <c r="K1618" i="12" s="1"/>
  <c r="K1675" i="12" a="1"/>
  <c r="K1675" i="12" s="1"/>
  <c r="K1733" i="12" a="1"/>
  <c r="K1733" i="12" s="1"/>
  <c r="K1809" i="12" a="1"/>
  <c r="K1809" i="12" s="1"/>
  <c r="N1857" i="12" a="1"/>
  <c r="N1857" i="12" s="1"/>
  <c r="N1177" i="12" a="1"/>
  <c r="N1177" i="12" s="1"/>
  <c r="M1177" i="12" s="1"/>
  <c r="K1354" i="12" a="1"/>
  <c r="K1354" i="12" s="1"/>
  <c r="K1427" i="12" a="1"/>
  <c r="K1427" i="12" s="1"/>
  <c r="N1487" i="12" a="1"/>
  <c r="N1487" i="12" s="1"/>
  <c r="K1552" i="12" a="1"/>
  <c r="K1552" i="12" s="1"/>
  <c r="K1607" i="12" a="1"/>
  <c r="K1607" i="12" s="1"/>
  <c r="K1665" i="12" a="1"/>
  <c r="K1665" i="12" s="1"/>
  <c r="N1740" i="12" a="1"/>
  <c r="N1740" i="12" s="1"/>
  <c r="K1813" i="12" a="1"/>
  <c r="K1813" i="12" s="1"/>
  <c r="K1854" i="12" a="1"/>
  <c r="K1854" i="12" s="1"/>
  <c r="N1895" i="12" a="1"/>
  <c r="N1895" i="12" s="1"/>
  <c r="K1255" i="12" a="1"/>
  <c r="K1255" i="12" s="1"/>
  <c r="N1394" i="12" a="1"/>
  <c r="N1394" i="12" s="1"/>
  <c r="N1480" i="12" a="1"/>
  <c r="N1480" i="12" s="1"/>
  <c r="K1545" i="12" a="1"/>
  <c r="K1545" i="12" s="1"/>
  <c r="K1611" i="12" a="1"/>
  <c r="K1611" i="12" s="1"/>
  <c r="K1679" i="12" a="1"/>
  <c r="K1679" i="12" s="1"/>
  <c r="N1729" i="12" a="1"/>
  <c r="N1729" i="12" s="1"/>
  <c r="N1782" i="12" a="1"/>
  <c r="N1782" i="12" s="1"/>
  <c r="K1877" i="12" a="1"/>
  <c r="K1877" i="12" s="1"/>
  <c r="N1199" i="12" a="1"/>
  <c r="N1199" i="12" s="1"/>
  <c r="K1387" i="12" a="1"/>
  <c r="K1387" i="12" s="1"/>
  <c r="K1435" i="12" a="1"/>
  <c r="K1435" i="12" s="1"/>
  <c r="K1481" i="12" a="1"/>
  <c r="K1481" i="12" s="1"/>
  <c r="K1575" i="12" a="1"/>
  <c r="K1575" i="12" s="1"/>
  <c r="K1647" i="12" a="1"/>
  <c r="K1647" i="12" s="1"/>
  <c r="K1708" i="12" a="1"/>
  <c r="K1708" i="12" s="1"/>
  <c r="N1763" i="12" a="1"/>
  <c r="N1763" i="12" s="1"/>
  <c r="N1835" i="12" a="1"/>
  <c r="N1835" i="12" s="1"/>
  <c r="K1200" i="12" a="1"/>
  <c r="K1200" i="12" s="1"/>
  <c r="N1409" i="12" a="1"/>
  <c r="N1409" i="12" s="1"/>
  <c r="K1461" i="12" a="1"/>
  <c r="K1461" i="12" s="1"/>
  <c r="N1512" i="12" a="1"/>
  <c r="N1512" i="12" s="1"/>
  <c r="N1567" i="12" a="1"/>
  <c r="N1567" i="12" s="1"/>
  <c r="N1632" i="12" a="1"/>
  <c r="N1632" i="12" s="1"/>
  <c r="K1712" i="12" a="1"/>
  <c r="K1712" i="12" s="1"/>
  <c r="K1764" i="12" a="1"/>
  <c r="K1764" i="12" s="1"/>
  <c r="K1825" i="12" a="1"/>
  <c r="K1825" i="12" s="1"/>
  <c r="K1885" i="12" a="1"/>
  <c r="K1885" i="12" s="1"/>
  <c r="K1182" i="12" a="1"/>
  <c r="K1182" i="12" s="1"/>
  <c r="N1369" i="12" a="1"/>
  <c r="N1369" i="12" s="1"/>
  <c r="K1439" i="12" a="1"/>
  <c r="K1439" i="12" s="1"/>
  <c r="N1498" i="12" a="1"/>
  <c r="N1498" i="12" s="1"/>
  <c r="N1072" i="12" a="1"/>
  <c r="N1072" i="12" s="1"/>
  <c r="N910" i="12" a="1"/>
  <c r="N910" i="12" s="1"/>
  <c r="K985" i="12" a="1"/>
  <c r="K985" i="12" s="1"/>
  <c r="N1365" i="12" a="1"/>
  <c r="N1365" i="12" s="1"/>
  <c r="K1278" i="12" a="1"/>
  <c r="K1278" i="12" s="1"/>
  <c r="K1224" i="12" a="1"/>
  <c r="K1224" i="12" s="1"/>
  <c r="N1231" i="12" a="1"/>
  <c r="N1231" i="12" s="1"/>
  <c r="N1183" i="12" a="1"/>
  <c r="N1183" i="12" s="1"/>
  <c r="K934" i="12" a="1"/>
  <c r="K934" i="12" s="1"/>
  <c r="K1119" i="12" a="1"/>
  <c r="K1119" i="12" s="1"/>
  <c r="N1082" i="12" a="1"/>
  <c r="N1082" i="12" s="1"/>
  <c r="K1273" i="12" a="1"/>
  <c r="K1273" i="12" s="1"/>
  <c r="K1093" i="12" a="1"/>
  <c r="K1093" i="12" s="1"/>
  <c r="N1254" i="12" a="1"/>
  <c r="N1254" i="12" s="1"/>
  <c r="K773" i="12" a="1"/>
  <c r="K773" i="12" s="1"/>
  <c r="N928" i="12" a="1"/>
  <c r="N928" i="12" s="1"/>
  <c r="K1186" i="12" a="1"/>
  <c r="K1186" i="12" s="1"/>
  <c r="K1179" i="12" a="1"/>
  <c r="K1179" i="12" s="1"/>
  <c r="K1139" i="12" a="1"/>
  <c r="K1139" i="12" s="1"/>
  <c r="K930" i="12" a="1"/>
  <c r="K930" i="12" s="1"/>
  <c r="K1318" i="12" a="1"/>
  <c r="K1318" i="12" s="1"/>
  <c r="N1099" i="12" a="1"/>
  <c r="N1099" i="12" s="1"/>
  <c r="K1280" i="12" a="1"/>
  <c r="K1280" i="12" s="1"/>
  <c r="K1137" i="12" a="1"/>
  <c r="K1137" i="12" s="1"/>
  <c r="N1272" i="12" a="1"/>
  <c r="N1272" i="12" s="1"/>
  <c r="K1291" i="12" a="1"/>
  <c r="K1291" i="12" s="1"/>
  <c r="N1408" i="12" a="1"/>
  <c r="N1408" i="12" s="1"/>
  <c r="K1477" i="12" a="1"/>
  <c r="K1477" i="12" s="1"/>
  <c r="K1519" i="12" a="1"/>
  <c r="K1519" i="12" s="1"/>
  <c r="N1570" i="12" a="1"/>
  <c r="N1570" i="12" s="1"/>
  <c r="N1624" i="12" a="1"/>
  <c r="N1624" i="12" s="1"/>
  <c r="N1678" i="12" a="1"/>
  <c r="N1678" i="12" s="1"/>
  <c r="N1736" i="12" a="1"/>
  <c r="N1736" i="12" s="1"/>
  <c r="N1812" i="12" a="1"/>
  <c r="N1812" i="12" s="1"/>
  <c r="N1868" i="12" a="1"/>
  <c r="N1868" i="12" s="1"/>
  <c r="N1217" i="12" a="1"/>
  <c r="N1217" i="12" s="1"/>
  <c r="N1368" i="12" a="1"/>
  <c r="N1368" i="12" s="1"/>
  <c r="K1438" i="12" a="1"/>
  <c r="K1438" i="12" s="1"/>
  <c r="K1491" i="12" a="1"/>
  <c r="K1491" i="12" s="1"/>
  <c r="K1563" i="12" a="1"/>
  <c r="K1563" i="12" s="1"/>
  <c r="N1610" i="12" a="1"/>
  <c r="N1610" i="12" s="1"/>
  <c r="K1672" i="12" a="1"/>
  <c r="K1672" i="12" s="1"/>
  <c r="N1759" i="12" a="1"/>
  <c r="N1759" i="12" s="1"/>
  <c r="K1817" i="12" a="1"/>
  <c r="K1817" i="12" s="1"/>
  <c r="K1858" i="12" a="1"/>
  <c r="K1858" i="12" s="1"/>
  <c r="N1899" i="12" a="1"/>
  <c r="N1899" i="12" s="1"/>
  <c r="K1270" i="12" a="1"/>
  <c r="K1270" i="12" s="1"/>
  <c r="N1419" i="12" a="1"/>
  <c r="N1419" i="12" s="1"/>
  <c r="K1488" i="12" a="1"/>
  <c r="K1488" i="12" s="1"/>
  <c r="N1548" i="12" a="1"/>
  <c r="N1548" i="12" s="1"/>
  <c r="N1621" i="12" a="1"/>
  <c r="N1621" i="12" s="1"/>
  <c r="N1682" i="12" a="1"/>
  <c r="N1682" i="12" s="1"/>
  <c r="N1744" i="12" a="1"/>
  <c r="N1744" i="12" s="1"/>
  <c r="K1798" i="12" a="1"/>
  <c r="K1798" i="12" s="1"/>
  <c r="K1881" i="12" a="1"/>
  <c r="K1881" i="12" s="1"/>
  <c r="N1284" i="12" a="1"/>
  <c r="N1284" i="12" s="1"/>
  <c r="K1391" i="12" a="1"/>
  <c r="K1391" i="12" s="1"/>
  <c r="K1446" i="12" a="1"/>
  <c r="K1446" i="12" s="1"/>
  <c r="N1494" i="12" a="1"/>
  <c r="N1494" i="12" s="1"/>
  <c r="K1582" i="12" a="1"/>
  <c r="K1582" i="12" s="1"/>
  <c r="K1651" i="12" a="1"/>
  <c r="K1651" i="12" s="1"/>
  <c r="N1711" i="12" a="1"/>
  <c r="N1711" i="12" s="1"/>
  <c r="K1779" i="12" a="1"/>
  <c r="K1779" i="12" s="1"/>
  <c r="K1839" i="12" a="1"/>
  <c r="K1839" i="12" s="1"/>
  <c r="N1221" i="12" a="1"/>
  <c r="N1221" i="12" s="1"/>
  <c r="N1413" i="12" a="1"/>
  <c r="N1413" i="12" s="1"/>
  <c r="K1468" i="12" a="1"/>
  <c r="K1468" i="12" s="1"/>
  <c r="K1523" i="12" a="1"/>
  <c r="K1523" i="12" s="1"/>
  <c r="N1589" i="12" a="1"/>
  <c r="N1589" i="12" s="1"/>
  <c r="N1639" i="12" a="1"/>
  <c r="N1639" i="12" s="1"/>
  <c r="K1716" i="12" a="1"/>
  <c r="K1716" i="12" s="1"/>
  <c r="N1767" i="12" a="1"/>
  <c r="N1767" i="12" s="1"/>
  <c r="N1828" i="12" a="1"/>
  <c r="N1828" i="12" s="1"/>
  <c r="N1888" i="12" a="1"/>
  <c r="N1888" i="12" s="1"/>
  <c r="K1203" i="12" a="1"/>
  <c r="K1203" i="12" s="1"/>
  <c r="N1372" i="12" a="1"/>
  <c r="N1372" i="12" s="1"/>
  <c r="N1442" i="12" a="1"/>
  <c r="N1442" i="12" s="1"/>
  <c r="K1513" i="12" a="1"/>
  <c r="K1513" i="12" s="1"/>
  <c r="N1571" i="12" a="1"/>
  <c r="N1571" i="12" s="1"/>
  <c r="K1626" i="12" a="1"/>
  <c r="K1626" i="12" s="1"/>
  <c r="K1694" i="12" a="1"/>
  <c r="K1694" i="12" s="1"/>
  <c r="N1760" i="12" a="1"/>
  <c r="N1760" i="12" s="1"/>
  <c r="K1818" i="12" a="1"/>
  <c r="K1818" i="12" s="1"/>
  <c r="K1870" i="12" a="1"/>
  <c r="K1870" i="12" s="1"/>
  <c r="K1044" i="12" a="1"/>
  <c r="K1044" i="12" s="1"/>
  <c r="K1373" i="12" a="1"/>
  <c r="K1373" i="12" s="1"/>
  <c r="K1443" i="12" a="1"/>
  <c r="K1443" i="12" s="1"/>
  <c r="N929" i="12" a="1"/>
  <c r="N929" i="12" s="1"/>
  <c r="N1012" i="12" a="1"/>
  <c r="N1012" i="12" s="1"/>
  <c r="N939" i="12" a="1"/>
  <c r="N939" i="12" s="1"/>
  <c r="N1200" i="12" a="1"/>
  <c r="N1200" i="12" s="1"/>
  <c r="N1182" i="12" a="1"/>
  <c r="N1182" i="12" s="1"/>
  <c r="K1146" i="12" a="1"/>
  <c r="K1146" i="12" s="1"/>
  <c r="K945" i="12" a="1"/>
  <c r="K945" i="12" s="1"/>
  <c r="N1321" i="12" a="1"/>
  <c r="N1321" i="12" s="1"/>
  <c r="N1290" i="12" a="1"/>
  <c r="N1290" i="12" s="1"/>
  <c r="N1294" i="12" a="1"/>
  <c r="N1294" i="12" s="1"/>
  <c r="N1140" i="12" a="1"/>
  <c r="N1140" i="12" s="1"/>
  <c r="K1284" i="12" a="1"/>
  <c r="K1284" i="12" s="1"/>
  <c r="K585" i="12" a="1"/>
  <c r="K585" i="12" s="1"/>
  <c r="K992" i="12" a="1"/>
  <c r="K992" i="12" s="1"/>
  <c r="N1148" i="12" a="1"/>
  <c r="N1148" i="12" s="1"/>
  <c r="N1045" i="12" a="1"/>
  <c r="N1045" i="12" s="1"/>
  <c r="K1321" i="12" a="1"/>
  <c r="K1321" i="12" s="1"/>
  <c r="N1282" i="12" a="1"/>
  <c r="N1282" i="12" s="1"/>
  <c r="N1275" i="12" a="1"/>
  <c r="N1275" i="12" s="1"/>
  <c r="K1147" i="12" a="1"/>
  <c r="K1147" i="12" s="1"/>
  <c r="N1301" i="12" a="1"/>
  <c r="N1301" i="12" s="1"/>
  <c r="K1170" i="12" a="1"/>
  <c r="K1170" i="12" s="1"/>
  <c r="N1283" i="12" a="1"/>
  <c r="N1283" i="12" s="1"/>
  <c r="K1309" i="12" a="1"/>
  <c r="K1309" i="12" s="1"/>
  <c r="N1298" i="12" a="1"/>
  <c r="N1298" i="12" s="1"/>
  <c r="N1412" i="12" a="1"/>
  <c r="N1412" i="12" s="1"/>
  <c r="N1483" i="12" a="1"/>
  <c r="N1483" i="12" s="1"/>
  <c r="K1526" i="12" a="1"/>
  <c r="K1526" i="12" s="1"/>
  <c r="N1577" i="12" a="1"/>
  <c r="N1577" i="12" s="1"/>
  <c r="N1631" i="12" a="1"/>
  <c r="N1631" i="12" s="1"/>
  <c r="N1685" i="12" a="1"/>
  <c r="N1685" i="12" s="1"/>
  <c r="K1756" i="12" a="1"/>
  <c r="K1756" i="12" s="1"/>
  <c r="N1816" i="12" a="1"/>
  <c r="N1816" i="12" s="1"/>
  <c r="N1872" i="12" a="1"/>
  <c r="N1872" i="12" s="1"/>
  <c r="N1236" i="12" a="1"/>
  <c r="N1236" i="12" s="1"/>
  <c r="K1372" i="12" a="1"/>
  <c r="K1372" i="12" s="1"/>
  <c r="N1441" i="12" a="1"/>
  <c r="N1441" i="12" s="1"/>
  <c r="K1501" i="12" a="1"/>
  <c r="K1501" i="12" s="1"/>
  <c r="K1567" i="12" a="1"/>
  <c r="K1567" i="12" s="1"/>
  <c r="K1625" i="12" a="1"/>
  <c r="K1625" i="12" s="1"/>
  <c r="K1686" i="12" a="1"/>
  <c r="K1686" i="12" s="1"/>
  <c r="K1767" i="12" a="1"/>
  <c r="K1767" i="12" s="1"/>
  <c r="N1820" i="12" a="1"/>
  <c r="N1820" i="12" s="1"/>
  <c r="N1861" i="12" a="1"/>
  <c r="N1861" i="12" s="1"/>
  <c r="N747" i="12" a="1"/>
  <c r="N747" i="12" s="1"/>
  <c r="N1364" i="12" a="1"/>
  <c r="N1364" i="12" s="1"/>
  <c r="N1430" i="12" a="1"/>
  <c r="N1430" i="12" s="1"/>
  <c r="K1498" i="12" a="1"/>
  <c r="K1498" i="12" s="1"/>
  <c r="N1555" i="12" a="1"/>
  <c r="N1555" i="12" s="1"/>
  <c r="K1636" i="12" a="1"/>
  <c r="K1636" i="12" s="1"/>
  <c r="N1689" i="12" a="1"/>
  <c r="N1689" i="12" s="1"/>
  <c r="N1748" i="12" a="1"/>
  <c r="N1748" i="12" s="1"/>
  <c r="N1801" i="12" a="1"/>
  <c r="N1801" i="12" s="1"/>
  <c r="K1896" i="12" a="1"/>
  <c r="K1896" i="12" s="1"/>
  <c r="K1313" i="12" a="1"/>
  <c r="K1313" i="12" s="1"/>
  <c r="K1398" i="12" a="1"/>
  <c r="K1398" i="12" s="1"/>
  <c r="N1449" i="12" a="1"/>
  <c r="N1449" i="12" s="1"/>
  <c r="N1508" i="12" a="1"/>
  <c r="N1508" i="12" s="1"/>
  <c r="K1586" i="12" a="1"/>
  <c r="K1586" i="12" s="1"/>
  <c r="N1668" i="12" a="1"/>
  <c r="N1668" i="12" s="1"/>
  <c r="N1715" i="12" a="1"/>
  <c r="N1715" i="12" s="1"/>
  <c r="K1783" i="12" a="1"/>
  <c r="K1783" i="12" s="1"/>
  <c r="K1866" i="12" a="1"/>
  <c r="K1866" i="12" s="1"/>
  <c r="N1287" i="12" a="1"/>
  <c r="N1287" i="12" s="1"/>
  <c r="K1417" i="12" a="1"/>
  <c r="K1417" i="12" s="1"/>
  <c r="K1478" i="12" a="1"/>
  <c r="K1478" i="12" s="1"/>
  <c r="N1526" i="12" a="1"/>
  <c r="N1526" i="12" s="1"/>
  <c r="N1596" i="12" a="1"/>
  <c r="N1596" i="12" s="1"/>
  <c r="K1655" i="12" a="1"/>
  <c r="K1655" i="12" s="1"/>
  <c r="N1722" i="12" a="1"/>
  <c r="N1722" i="12" s="1"/>
  <c r="N1786" i="12" a="1"/>
  <c r="N1786" i="12" s="1"/>
  <c r="K1836" i="12" a="1"/>
  <c r="K1836" i="12" s="1"/>
  <c r="N1892" i="12" a="1"/>
  <c r="N1892" i="12" s="1"/>
  <c r="K1222" i="12" a="1"/>
  <c r="K1222" i="12" s="1"/>
  <c r="N1383" i="12" a="1"/>
  <c r="N1383" i="12" s="1"/>
  <c r="K1454" i="12" a="1"/>
  <c r="K1454" i="12" s="1"/>
  <c r="K1527" i="12" a="1"/>
  <c r="K1527" i="12" s="1"/>
  <c r="N1578" i="12" a="1"/>
  <c r="N1578" i="12" s="1"/>
  <c r="K1633" i="12" a="1"/>
  <c r="K1633" i="12" s="1"/>
  <c r="N1700" i="12" a="1"/>
  <c r="N1700" i="12" s="1"/>
  <c r="K1768" i="12" a="1"/>
  <c r="K1768" i="12" s="1"/>
  <c r="K1829" i="12" a="1"/>
  <c r="K1829" i="12" s="1"/>
  <c r="N1873" i="12" a="1"/>
  <c r="N1873" i="12" s="1"/>
  <c r="K1145" i="12" a="1"/>
  <c r="K1145" i="12" s="1"/>
  <c r="N1376" i="12" a="1"/>
  <c r="N1376" i="12" s="1"/>
  <c r="N931" i="12" a="1"/>
  <c r="N931" i="12" s="1"/>
  <c r="K1156" i="12" a="1"/>
  <c r="K1156" i="12" s="1"/>
  <c r="N1060" i="12" a="1"/>
  <c r="N1060" i="12" s="1"/>
  <c r="K1328" i="12" a="1"/>
  <c r="K1328" i="12" s="1"/>
  <c r="K1290" i="12" a="1"/>
  <c r="K1290" i="12" s="1"/>
  <c r="K1283" i="12" a="1"/>
  <c r="K1283" i="12" s="1"/>
  <c r="N1147" i="12" a="1"/>
  <c r="N1147" i="12" s="1"/>
  <c r="K1007" i="12" a="1"/>
  <c r="K1007" i="12" s="1"/>
  <c r="N1248" i="12" a="1"/>
  <c r="N1248" i="12" s="1"/>
  <c r="K1260" i="12" a="1"/>
  <c r="K1260" i="12" s="1"/>
  <c r="K1201" i="12" a="1"/>
  <c r="K1201" i="12" s="1"/>
  <c r="N1142" i="12" a="1"/>
  <c r="N1142" i="12" s="1"/>
  <c r="K803" i="12" a="1"/>
  <c r="K803" i="12" s="1"/>
  <c r="N1242" i="12" a="1"/>
  <c r="N1242" i="12" s="1"/>
  <c r="K1151" i="12" a="1"/>
  <c r="K1151" i="12" s="1"/>
  <c r="K1326" i="12" a="1"/>
  <c r="K1326" i="12" s="1"/>
  <c r="K1177" i="12" a="1"/>
  <c r="K1177" i="12" s="1"/>
  <c r="K1181" i="12" a="1"/>
  <c r="K1181" i="12" s="1"/>
  <c r="K1316" i="12" a="1"/>
  <c r="K1316" i="12" s="1"/>
  <c r="N1151" i="12" a="1"/>
  <c r="N1151" i="12" s="1"/>
  <c r="N1426" i="12" a="1"/>
  <c r="N1426" i="12" s="1"/>
  <c r="N1490" i="12" a="1"/>
  <c r="N1490" i="12" s="1"/>
  <c r="N1529" i="12" a="1"/>
  <c r="N1529" i="12" s="1"/>
  <c r="N1595" i="12" a="1"/>
  <c r="N1595" i="12" s="1"/>
  <c r="N1635" i="12" a="1"/>
  <c r="N1635" i="12" s="1"/>
  <c r="K1693" i="12" a="1"/>
  <c r="K1693" i="12" s="1"/>
  <c r="K1763" i="12" a="1"/>
  <c r="K1763" i="12" s="1"/>
  <c r="N1827" i="12" a="1"/>
  <c r="N1827" i="12" s="1"/>
  <c r="N1887" i="12" a="1"/>
  <c r="N1887" i="12" s="1"/>
  <c r="N1269" i="12" a="1"/>
  <c r="N1269" i="12" s="1"/>
  <c r="N1382" i="12" a="1"/>
  <c r="N1382" i="12" s="1"/>
  <c r="K1453" i="12" a="1"/>
  <c r="K1453" i="12" s="1"/>
  <c r="K1512" i="12" a="1"/>
  <c r="K1512" i="12" s="1"/>
  <c r="K1571" i="12" a="1"/>
  <c r="K1571" i="12" s="1"/>
  <c r="N1628" i="12" a="1"/>
  <c r="N1628" i="12" s="1"/>
  <c r="N1699" i="12" a="1"/>
  <c r="N1699" i="12" s="1"/>
  <c r="N1770" i="12" a="1"/>
  <c r="N1770" i="12" s="1"/>
  <c r="K1828" i="12" a="1"/>
  <c r="K1828" i="12" s="1"/>
  <c r="K1869" i="12" a="1"/>
  <c r="K1869" i="12" s="1"/>
  <c r="N1094" i="12" a="1"/>
  <c r="N1094" i="12" s="1"/>
  <c r="K1369" i="12" a="1"/>
  <c r="K1369" i="12" s="1"/>
  <c r="N1434" i="12" a="1"/>
  <c r="N1434" i="12" s="1"/>
  <c r="N1504" i="12" a="1"/>
  <c r="N1504" i="12" s="1"/>
  <c r="N1574" i="12" a="1"/>
  <c r="N1574" i="12" s="1"/>
  <c r="N1646" i="12" a="1"/>
  <c r="N1646" i="12" s="1"/>
  <c r="N1696" i="12" a="1"/>
  <c r="N1696" i="12" s="1"/>
  <c r="N1752" i="12" a="1"/>
  <c r="N1752" i="12" s="1"/>
  <c r="N1805" i="12" a="1"/>
  <c r="N1805" i="12" s="1"/>
  <c r="K1900" i="12" a="1"/>
  <c r="K1900" i="12" s="1"/>
  <c r="K1341" i="12" a="1"/>
  <c r="K1341" i="12" s="1"/>
  <c r="N1401" i="12" a="1"/>
  <c r="N1401" i="12" s="1"/>
  <c r="K1457" i="12" a="1"/>
  <c r="K1457" i="12" s="1"/>
  <c r="K1516" i="12" a="1"/>
  <c r="K1516" i="12" s="1"/>
  <c r="K1593" i="12" a="1"/>
  <c r="K1593" i="12" s="1"/>
  <c r="N1675" i="12" a="1"/>
  <c r="N1675" i="12" s="1"/>
  <c r="K1719" i="12" a="1"/>
  <c r="K1719" i="12" s="1"/>
  <c r="K1802" i="12" a="1"/>
  <c r="K1802" i="12" s="1"/>
  <c r="N1884" i="12" a="1"/>
  <c r="N1884" i="12" s="1"/>
  <c r="N1349" i="12" a="1"/>
  <c r="N1349" i="12" s="1"/>
  <c r="K1424" i="12" a="1"/>
  <c r="K1424" i="12" s="1"/>
  <c r="N1484" i="12" a="1"/>
  <c r="N1484" i="12" s="1"/>
  <c r="N1530" i="12" a="1"/>
  <c r="N1530" i="12" s="1"/>
  <c r="N1600" i="12" a="1"/>
  <c r="N1600" i="12" s="1"/>
  <c r="K1662" i="12" a="1"/>
  <c r="K1662" i="12" s="1"/>
  <c r="N1726" i="12" a="1"/>
  <c r="N1726" i="12" s="1"/>
  <c r="N1790" i="12" a="1"/>
  <c r="N1790" i="12" s="1"/>
  <c r="K1843" i="12" a="1"/>
  <c r="K1843" i="12" s="1"/>
  <c r="K1908" i="12" a="1"/>
  <c r="K1908" i="12" s="1"/>
  <c r="N1240" i="12" a="1"/>
  <c r="N1240" i="12" s="1"/>
  <c r="K1395" i="12" a="1"/>
  <c r="K1395" i="12" s="1"/>
  <c r="N1464" i="12" a="1"/>
  <c r="N1464" i="12" s="1"/>
  <c r="K1531" i="12" a="1"/>
  <c r="K1531" i="12" s="1"/>
  <c r="N872" i="12" a="1"/>
  <c r="N872" i="12" s="1"/>
  <c r="N967" i="12" a="1"/>
  <c r="N967" i="12" s="1"/>
  <c r="K1256" i="12" a="1"/>
  <c r="K1256" i="12" s="1"/>
  <c r="K1264" i="12" a="1"/>
  <c r="K1264" i="12" s="1"/>
  <c r="K1208" i="12" a="1"/>
  <c r="K1208" i="12" s="1"/>
  <c r="K1150" i="12" a="1"/>
  <c r="K1150" i="12" s="1"/>
  <c r="N864" i="12" a="1"/>
  <c r="N864" i="12" s="1"/>
  <c r="K1254" i="12" a="1"/>
  <c r="K1254" i="12" s="1"/>
  <c r="N1154" i="12" a="1"/>
  <c r="N1154" i="12" s="1"/>
  <c r="N1180" i="12" a="1"/>
  <c r="N1180" i="12" s="1"/>
  <c r="K1174" i="12" a="1"/>
  <c r="K1174" i="12" s="1"/>
  <c r="K1077" i="12" a="1"/>
  <c r="K1077" i="12" s="1"/>
  <c r="N1210" i="12" a="1"/>
  <c r="N1210" i="12" s="1"/>
  <c r="K1160" i="12" a="1"/>
  <c r="K1160" i="12" s="1"/>
  <c r="N888" i="12" a="1"/>
  <c r="N888" i="12" s="1"/>
  <c r="N1331" i="12" a="1"/>
  <c r="N1331" i="12" s="1"/>
  <c r="N1342" i="12" a="1"/>
  <c r="N1342" i="12" s="1"/>
  <c r="N1165" i="12" a="1"/>
  <c r="N1165" i="12" s="1"/>
  <c r="K1336" i="12" a="1"/>
  <c r="K1336" i="12" s="1"/>
  <c r="N1187" i="12" a="1"/>
  <c r="N1187" i="12" s="1"/>
  <c r="N1346" i="12" a="1"/>
  <c r="N1346" i="12" s="1"/>
  <c r="K1199" i="12" a="1"/>
  <c r="K1199" i="12" s="1"/>
  <c r="K1188" i="12" a="1"/>
  <c r="K1188" i="12" s="1"/>
  <c r="N1348" i="12" a="1"/>
  <c r="N1348" i="12" s="1"/>
  <c r="N1437" i="12" a="1"/>
  <c r="N1437" i="12" s="1"/>
  <c r="K1494" i="12" a="1"/>
  <c r="K1494" i="12" s="1"/>
  <c r="N1540" i="12" a="1"/>
  <c r="N1540" i="12" s="1"/>
  <c r="N1599" i="12" a="1"/>
  <c r="N1599" i="12" s="1"/>
  <c r="N1638" i="12" a="1"/>
  <c r="N1638" i="12" s="1"/>
  <c r="K1711" i="12" a="1"/>
  <c r="K1711" i="12" s="1"/>
  <c r="N1766" i="12" a="1"/>
  <c r="N1766" i="12" s="1"/>
  <c r="N1831" i="12" a="1"/>
  <c r="N1831" i="12" s="1"/>
  <c r="N1891" i="12" a="1"/>
  <c r="N1891" i="12" s="1"/>
  <c r="K1299" i="12" a="1"/>
  <c r="K1299" i="12" s="1"/>
  <c r="N1397" i="12" a="1"/>
  <c r="N1397" i="12" s="1"/>
  <c r="N1456" i="12" a="1"/>
  <c r="N1456" i="12" s="1"/>
  <c r="K1530" i="12" a="1"/>
  <c r="K1530" i="12" s="1"/>
  <c r="K1578" i="12" a="1"/>
  <c r="K1578" i="12" s="1"/>
  <c r="K1632" i="12" a="1"/>
  <c r="K1632" i="12" s="1"/>
  <c r="N1703" i="12" a="1"/>
  <c r="N1703" i="12" s="1"/>
  <c r="N1774" i="12" a="1"/>
  <c r="N1774" i="12" s="1"/>
  <c r="K1832" i="12" a="1"/>
  <c r="K1832" i="12" s="1"/>
  <c r="N1876" i="12" a="1"/>
  <c r="N1876" i="12" s="1"/>
  <c r="K1141" i="12" a="1"/>
  <c r="K1141" i="12" s="1"/>
  <c r="N1375" i="12" a="1"/>
  <c r="N1375" i="12" s="1"/>
  <c r="K1442" i="12" a="1"/>
  <c r="K1442" i="12" s="1"/>
  <c r="N1515" i="12" a="1"/>
  <c r="N1515" i="12" s="1"/>
  <c r="N1581" i="12" a="1"/>
  <c r="N1581" i="12" s="1"/>
  <c r="N1650" i="12" a="1"/>
  <c r="N1650" i="12" s="1"/>
  <c r="K1700" i="12" a="1"/>
  <c r="K1700" i="12" s="1"/>
  <c r="K1760" i="12" a="1"/>
  <c r="K1760" i="12" s="1"/>
  <c r="N1842" i="12" a="1"/>
  <c r="N1842" i="12" s="1"/>
  <c r="N1903" i="12" a="1"/>
  <c r="N1903" i="12" s="1"/>
  <c r="K1360" i="12" a="1"/>
  <c r="K1360" i="12" s="1"/>
  <c r="N1416" i="12" a="1"/>
  <c r="N1416" i="12" s="1"/>
  <c r="N1460" i="12" a="1"/>
  <c r="N1460" i="12" s="1"/>
  <c r="K1538" i="12" a="1"/>
  <c r="K1538" i="12" s="1"/>
  <c r="N1614" i="12" a="1"/>
  <c r="N1614" i="12" s="1"/>
  <c r="K1683" i="12" a="1"/>
  <c r="K1683" i="12" s="1"/>
  <c r="K1741" i="12" a="1"/>
  <c r="K1741" i="12" s="1"/>
  <c r="K1806" i="12" a="1"/>
  <c r="K1806" i="12" s="1"/>
  <c r="K1904" i="12" a="1"/>
  <c r="K1904" i="12" s="1"/>
  <c r="N1354" i="12" a="1"/>
  <c r="N1354" i="12" s="1"/>
  <c r="N1427" i="12" a="1"/>
  <c r="N1427" i="12" s="1"/>
  <c r="K1495" i="12" a="1"/>
  <c r="K1495" i="12" s="1"/>
  <c r="N1541" i="12" a="1"/>
  <c r="N1541" i="12" s="1"/>
  <c r="N1607" i="12" a="1"/>
  <c r="N1607" i="12" s="1"/>
  <c r="N1665" i="12" a="1"/>
  <c r="N1665" i="12" s="1"/>
  <c r="K1730" i="12" a="1"/>
  <c r="K1730" i="12" s="1"/>
  <c r="N1794" i="12" a="1"/>
  <c r="N1794" i="12" s="1"/>
  <c r="N1846" i="12" a="1"/>
  <c r="N1846" i="12" s="1"/>
  <c r="K967" i="12" a="1"/>
  <c r="K967" i="12" s="1"/>
  <c r="K1288" i="12" a="1"/>
  <c r="K1288" i="12" s="1"/>
  <c r="K1406" i="12" a="1"/>
  <c r="K1406" i="12" s="1"/>
  <c r="N1474" i="12" a="1"/>
  <c r="N1474" i="12" s="1"/>
  <c r="N1534" i="12" a="1"/>
  <c r="N1534" i="12" s="1"/>
  <c r="N702" i="12" a="1"/>
  <c r="N702" i="12" s="1"/>
  <c r="K1081" i="12" a="1"/>
  <c r="K1081" i="12" s="1"/>
  <c r="N1214" i="12" a="1"/>
  <c r="N1214" i="12" s="1"/>
  <c r="N1163" i="12" a="1"/>
  <c r="N1163" i="12" s="1"/>
  <c r="K914" i="12" a="1"/>
  <c r="K914" i="12" s="1"/>
  <c r="N1345" i="12" a="1"/>
  <c r="N1345" i="12" s="1"/>
  <c r="K1346" i="12" a="1"/>
  <c r="K1346" i="12" s="1"/>
  <c r="K1340" i="12" a="1"/>
  <c r="K1340" i="12" s="1"/>
  <c r="N1198" i="12" a="1"/>
  <c r="N1198" i="12" s="1"/>
  <c r="K1347" i="12" a="1"/>
  <c r="K1347" i="12" s="1"/>
  <c r="K853" i="12" a="1"/>
  <c r="K853" i="12" s="1"/>
  <c r="N743" i="12" a="1"/>
  <c r="N743" i="12" s="1"/>
  <c r="K1036" i="12" a="1"/>
  <c r="K1036" i="12" s="1"/>
  <c r="N1313" i="12" a="1"/>
  <c r="N1313" i="12" s="1"/>
  <c r="K1314" i="12" a="1"/>
  <c r="K1314" i="12" s="1"/>
  <c r="K1275" i="12" a="1"/>
  <c r="K1275" i="12" s="1"/>
  <c r="K1190" i="12" a="1"/>
  <c r="K1190" i="12" s="1"/>
  <c r="K1098" i="12" a="1"/>
  <c r="K1098" i="12" s="1"/>
  <c r="N1318" i="12" a="1"/>
  <c r="N1318" i="12" s="1"/>
  <c r="K1195" i="12" a="1"/>
  <c r="K1195" i="12" s="1"/>
  <c r="N1360" i="12" a="1"/>
  <c r="N1360" i="12" s="1"/>
  <c r="K1350" i="12" a="1"/>
  <c r="K1350" i="12" s="1"/>
  <c r="N728" i="12" a="1"/>
  <c r="N728" i="12" s="1"/>
  <c r="N1202" i="12" a="1"/>
  <c r="N1202" i="12" s="1"/>
  <c r="K1359" i="12" a="1"/>
  <c r="K1359" i="12" s="1"/>
  <c r="K1449" i="12" a="1"/>
  <c r="K1449" i="12" s="1"/>
  <c r="N1497" i="12" a="1"/>
  <c r="N1497" i="12" s="1"/>
  <c r="N1551" i="12" a="1"/>
  <c r="N1551" i="12" s="1"/>
  <c r="N1603" i="12" a="1"/>
  <c r="N1603" i="12" s="1"/>
  <c r="N1664" i="12" a="1"/>
  <c r="N1664" i="12" s="1"/>
  <c r="K1715" i="12" a="1"/>
  <c r="K1715" i="12" s="1"/>
  <c r="K1786" i="12" a="1"/>
  <c r="K1786" i="12" s="1"/>
  <c r="N1845" i="12" a="1"/>
  <c r="N1845" i="12" s="1"/>
  <c r="K1907" i="12" a="1"/>
  <c r="K1907" i="12" s="1"/>
  <c r="N1312" i="12" a="1"/>
  <c r="N1312" i="12" s="1"/>
  <c r="K1405" i="12" a="1"/>
  <c r="K1405" i="12" s="1"/>
  <c r="N1463" i="12" a="1"/>
  <c r="N1463" i="12" s="1"/>
  <c r="N1533" i="12" a="1"/>
  <c r="N1533" i="12" s="1"/>
  <c r="K1589" i="12" a="1"/>
  <c r="K1589" i="12" s="1"/>
  <c r="K1639" i="12" a="1"/>
  <c r="K1639" i="12" s="1"/>
  <c r="K1722" i="12" a="1"/>
  <c r="K1722" i="12" s="1"/>
  <c r="K1790" i="12" a="1"/>
  <c r="K1790" i="12" s="1"/>
  <c r="N1838" i="12" a="1"/>
  <c r="N1838" i="12" s="1"/>
  <c r="N1880" i="12" a="1"/>
  <c r="N1880" i="12" s="1"/>
  <c r="K1178" i="12" a="1"/>
  <c r="K1178" i="12" s="1"/>
  <c r="K1383" i="12" a="1"/>
  <c r="K1383" i="12" s="1"/>
  <c r="N1445" i="12" a="1"/>
  <c r="N1445" i="12" s="1"/>
  <c r="N1522" i="12" a="1"/>
  <c r="N1522" i="12" s="1"/>
  <c r="N1585" i="12" a="1"/>
  <c r="N1585" i="12" s="1"/>
  <c r="N1654" i="12" a="1"/>
  <c r="N1654" i="12" s="1"/>
  <c r="K1704" i="12" a="1"/>
  <c r="K1704" i="12" s="1"/>
  <c r="K1771" i="12" a="1"/>
  <c r="K1771" i="12" s="1"/>
  <c r="K1862" i="12" a="1"/>
  <c r="K1862" i="12" s="1"/>
  <c r="K954" i="12" a="1"/>
  <c r="K954" i="12" s="1"/>
  <c r="K1365" i="12" a="1"/>
  <c r="K1365" i="12" s="1"/>
  <c r="K1420" i="12" a="1"/>
  <c r="K1420" i="12" s="1"/>
  <c r="N1467" i="12" a="1"/>
  <c r="N1467" i="12" s="1"/>
  <c r="K1549" i="12" a="1"/>
  <c r="K1549" i="12" s="1"/>
  <c r="K1622" i="12" a="1"/>
  <c r="K1622" i="12" s="1"/>
  <c r="K1690" i="12" a="1"/>
  <c r="K1690" i="12" s="1"/>
  <c r="K1745" i="12" a="1"/>
  <c r="K1745" i="12" s="1"/>
  <c r="N1809" i="12" a="1"/>
  <c r="N1809" i="12" s="1"/>
  <c r="N1907" i="12" a="1"/>
  <c r="N1907" i="12" s="1"/>
  <c r="K1380" i="12" a="1"/>
  <c r="K1380" i="12" s="1"/>
  <c r="N1438" i="12" a="1"/>
  <c r="N1438" i="12" s="1"/>
  <c r="N1501" i="12" a="1"/>
  <c r="N1501" i="12" s="1"/>
  <c r="N1552" i="12" a="1"/>
  <c r="N1552" i="12" s="1"/>
  <c r="K1615" i="12" a="1"/>
  <c r="K1615" i="12" s="1"/>
  <c r="K1669" i="12" a="1"/>
  <c r="K1669" i="12" s="1"/>
  <c r="N1733" i="12" a="1"/>
  <c r="N1733" i="12" s="1"/>
  <c r="K1810" i="12" a="1"/>
  <c r="K1810" i="12" s="1"/>
  <c r="N1850" i="12" a="1"/>
  <c r="N1850" i="12" s="1"/>
  <c r="N1043" i="12" a="1"/>
  <c r="N1043" i="12" s="1"/>
  <c r="N1302" i="12" a="1"/>
  <c r="N1302" i="12" s="1"/>
  <c r="K1410" i="12" a="1"/>
  <c r="K1410" i="12" s="1"/>
  <c r="K1485" i="12" a="1"/>
  <c r="K1485" i="12" s="1"/>
  <c r="K1542" i="12" a="1"/>
  <c r="K1542" i="12" s="1"/>
  <c r="K1601" i="12" a="1"/>
  <c r="K1601" i="12" s="1"/>
  <c r="K1666" i="12" a="1"/>
  <c r="K1666" i="12" s="1"/>
  <c r="K1727" i="12" a="1"/>
  <c r="K1727" i="12" s="1"/>
  <c r="K1787" i="12" a="1"/>
  <c r="K1787" i="12" s="1"/>
  <c r="K1851" i="12" a="1"/>
  <c r="K1851" i="12" s="1"/>
  <c r="K1889" i="12" a="1"/>
  <c r="K1889" i="12" s="1"/>
  <c r="N1258" i="12" a="1"/>
  <c r="N1258" i="12" s="1"/>
  <c r="N1391" i="12" a="1"/>
  <c r="N1391" i="12" s="1"/>
  <c r="N1324" i="12" a="1"/>
  <c r="N1324" i="12" s="1"/>
  <c r="N1090" i="12" a="1"/>
  <c r="N1090" i="12" s="1"/>
  <c r="N1789" i="12" a="1"/>
  <c r="N1789" i="12" s="1"/>
  <c r="K1534" i="12" a="1"/>
  <c r="K1534" i="12" s="1"/>
  <c r="K1402" i="12" a="1"/>
  <c r="K1402" i="12" s="1"/>
  <c r="N1604" i="12" a="1"/>
  <c r="N1604" i="12" s="1"/>
  <c r="K1723" i="12" a="1"/>
  <c r="K1723" i="12" s="1"/>
  <c r="N1832" i="12" a="1"/>
  <c r="N1832" i="12" s="1"/>
  <c r="K1502" i="12" a="1"/>
  <c r="K1502" i="12" s="1"/>
  <c r="K1572" i="12" a="1"/>
  <c r="K1572" i="12" s="1"/>
  <c r="N1636" i="12" a="1"/>
  <c r="N1636" i="12" s="1"/>
  <c r="N1697" i="12" a="1"/>
  <c r="N1697" i="12" s="1"/>
  <c r="K1772" i="12" a="1"/>
  <c r="K1772" i="12" s="1"/>
  <c r="N1821" i="12" a="1"/>
  <c r="N1821" i="12" s="1"/>
  <c r="N1900" i="12" a="1"/>
  <c r="N1900" i="12" s="1"/>
  <c r="K1259" i="12" a="1"/>
  <c r="K1259" i="12" s="1"/>
  <c r="K1403" i="12" a="1"/>
  <c r="K1403" i="12" s="1"/>
  <c r="N1468" i="12" a="1"/>
  <c r="N1468" i="12" s="1"/>
  <c r="K1517" i="12" a="1"/>
  <c r="K1517" i="12" s="1"/>
  <c r="N1568" i="12" a="1"/>
  <c r="N1568" i="12" s="1"/>
  <c r="K1630" i="12" a="1"/>
  <c r="K1630" i="12" s="1"/>
  <c r="N1687" i="12" a="1"/>
  <c r="N1687" i="12" s="1"/>
  <c r="N1734" i="12" a="1"/>
  <c r="N1734" i="12" s="1"/>
  <c r="N1814" i="12" a="1"/>
  <c r="N1814" i="12" s="1"/>
  <c r="K1867" i="12" a="1"/>
  <c r="K1867" i="12" s="1"/>
  <c r="K1059" i="12" a="1"/>
  <c r="K1059" i="12" s="1"/>
  <c r="K1381" i="12" a="1"/>
  <c r="K1381" i="12" s="1"/>
  <c r="N1443" i="12" a="1"/>
  <c r="N1443" i="12" s="1"/>
  <c r="K1528" i="12" a="1"/>
  <c r="K1528" i="12" s="1"/>
  <c r="N1590" i="12" a="1"/>
  <c r="N1590" i="12" s="1"/>
  <c r="N1659" i="12" a="1"/>
  <c r="N1659" i="12" s="1"/>
  <c r="K1430" i="12" a="1"/>
  <c r="K1430" i="12" s="1"/>
  <c r="K1699" i="12" a="1"/>
  <c r="K1699" i="12" s="1"/>
  <c r="N1942" i="12" a="1"/>
  <c r="N1942" i="12" s="1"/>
  <c r="K2034" i="12" a="1"/>
  <c r="K2034" i="12" s="1"/>
  <c r="N2112" i="12" a="1"/>
  <c r="N2112" i="12" s="1"/>
  <c r="N2207" i="12" a="1"/>
  <c r="N2207" i="12" s="1"/>
  <c r="K2295" i="12" a="1"/>
  <c r="K2295" i="12" s="1"/>
  <c r="N2371" i="12" a="1"/>
  <c r="N2371" i="12" s="1"/>
  <c r="K1566" i="12" a="1"/>
  <c r="K1566" i="12" s="1"/>
  <c r="N1920" i="12" a="1"/>
  <c r="N1920" i="12" s="1"/>
  <c r="N1969" i="12" a="1"/>
  <c r="N1969" i="12" s="1"/>
  <c r="N2063" i="12" a="1"/>
  <c r="N2063" i="12" s="1"/>
  <c r="K2113" i="12" a="1"/>
  <c r="K2113" i="12" s="1"/>
  <c r="N2177" i="12" a="1"/>
  <c r="N2177" i="12" s="1"/>
  <c r="K2254" i="12" a="1"/>
  <c r="K2254" i="12" s="1"/>
  <c r="N2314" i="12" a="1"/>
  <c r="N2314" i="12" s="1"/>
  <c r="K2368" i="12" a="1"/>
  <c r="K2368" i="12" s="1"/>
  <c r="N2399" i="12" a="1"/>
  <c r="N2399" i="12" s="1"/>
  <c r="K1352" i="12" a="1"/>
  <c r="K1352" i="12" s="1"/>
  <c r="K1682" i="12" a="1"/>
  <c r="K1682" i="12" s="1"/>
  <c r="K1947" i="12" a="1"/>
  <c r="K1947" i="12" s="1"/>
  <c r="N1500" i="12" a="1"/>
  <c r="N1500" i="12" s="1"/>
  <c r="K1846" i="12" a="1"/>
  <c r="K1846" i="12" s="1"/>
  <c r="K1629" i="12" a="1"/>
  <c r="K1629" i="12" s="1"/>
  <c r="K1414" i="12" a="1"/>
  <c r="K1414" i="12" s="1"/>
  <c r="N1431" i="12" a="1"/>
  <c r="N1431" i="12" s="1"/>
  <c r="K1399" i="12" a="1"/>
  <c r="K1399" i="12" s="1"/>
  <c r="N1450" i="12" a="1"/>
  <c r="N1450" i="12" s="1"/>
  <c r="N1505" i="12" a="1"/>
  <c r="N1505" i="12" s="1"/>
  <c r="K1587" i="12" a="1"/>
  <c r="K1587" i="12" s="1"/>
  <c r="K1652" i="12" a="1"/>
  <c r="K1652" i="12" s="1"/>
  <c r="N1716" i="12" a="1"/>
  <c r="N1716" i="12" s="1"/>
  <c r="M1716" i="12" s="1"/>
  <c r="K1780" i="12" a="1"/>
  <c r="K1780" i="12" s="1"/>
  <c r="N1866" i="12" a="1"/>
  <c r="N1866" i="12" s="1"/>
  <c r="K1735" i="12" a="1"/>
  <c r="K1735" i="12" s="1"/>
  <c r="K1792" i="12" a="1"/>
  <c r="K1792" i="12" s="1"/>
  <c r="K1844" i="12" a="1"/>
  <c r="K1844" i="12" s="1"/>
  <c r="N1882" i="12" a="1"/>
  <c r="N1882" i="12" s="1"/>
  <c r="K1248" i="12" a="1"/>
  <c r="K1248" i="12" s="1"/>
  <c r="N1377" i="12" a="1"/>
  <c r="N1377" i="12" s="1"/>
  <c r="N1432" i="12" a="1"/>
  <c r="N1432" i="12" s="1"/>
  <c r="N1492" i="12" a="1"/>
  <c r="N1492" i="12" s="1"/>
  <c r="K1573" i="12" a="1"/>
  <c r="K1573" i="12" s="1"/>
  <c r="K1620" i="12" a="1"/>
  <c r="K1620" i="12" s="1"/>
  <c r="N1691" i="12" a="1"/>
  <c r="N1691" i="12" s="1"/>
  <c r="K1773" i="12" a="1"/>
  <c r="K1773" i="12" s="1"/>
  <c r="N1822" i="12" a="1"/>
  <c r="N1822" i="12" s="1"/>
  <c r="M1822" i="12" s="1"/>
  <c r="K1898" i="12" a="1"/>
  <c r="K1898" i="12" s="1"/>
  <c r="K1263" i="12" a="1"/>
  <c r="K1263" i="12" s="1"/>
  <c r="K1400" i="12" a="1"/>
  <c r="K1400" i="12" s="1"/>
  <c r="N1482" i="12" a="1"/>
  <c r="N1482" i="12" s="1"/>
  <c r="K1536" i="12" a="1"/>
  <c r="K1536" i="12" s="1"/>
  <c r="N1594" i="12" a="1"/>
  <c r="N1594" i="12" s="1"/>
  <c r="K1653" i="12" a="1"/>
  <c r="K1653" i="12" s="1"/>
  <c r="N1713" i="12" a="1"/>
  <c r="N1713" i="12" s="1"/>
  <c r="N1784" i="12" a="1"/>
  <c r="N1784" i="12" s="1"/>
  <c r="K1902" i="12" a="1"/>
  <c r="K1902" i="12" s="1"/>
  <c r="K1375" i="12" a="1"/>
  <c r="K1375" i="12" s="1"/>
  <c r="N1422" i="12" a="1"/>
  <c r="N1422" i="12" s="1"/>
  <c r="N1493" i="12" a="1"/>
  <c r="N1493" i="12" s="1"/>
  <c r="N1554" i="12" a="1"/>
  <c r="N1554" i="12" s="1"/>
  <c r="N1649" i="12" a="1"/>
  <c r="N1649" i="12" s="1"/>
  <c r="K1703" i="12" a="1"/>
  <c r="K1703" i="12" s="1"/>
  <c r="N1751" i="12" a="1"/>
  <c r="N1751" i="12" s="1"/>
  <c r="N1804" i="12" a="1"/>
  <c r="N1804" i="12" s="1"/>
  <c r="N1864" i="12" a="1"/>
  <c r="N1864" i="12" s="1"/>
  <c r="K1390" i="12" a="1"/>
  <c r="K1390" i="12" s="1"/>
  <c r="K1603" i="12" a="1"/>
  <c r="K1603" i="12" s="1"/>
  <c r="K1931" i="12" a="1"/>
  <c r="K1931" i="12" s="1"/>
  <c r="N1991" i="12" a="1"/>
  <c r="N1991" i="12" s="1"/>
  <c r="N2029" i="12" a="1"/>
  <c r="N2029" i="12" s="1"/>
  <c r="K2075" i="12" a="1"/>
  <c r="K2075" i="12" s="1"/>
  <c r="K2139" i="12" a="1"/>
  <c r="K2139" i="12" s="1"/>
  <c r="K2204" i="12" a="1"/>
  <c r="K2204" i="12" s="1"/>
  <c r="N2238" i="12" a="1"/>
  <c r="N2238" i="12" s="1"/>
  <c r="K2322" i="12" a="1"/>
  <c r="K2322" i="12" s="1"/>
  <c r="N476" i="12" a="1"/>
  <c r="N476" i="12" s="1"/>
  <c r="M476" i="12" s="1"/>
  <c r="K1134" i="12" a="1"/>
  <c r="K1134" i="12" s="1"/>
  <c r="K1332" i="12" a="1"/>
  <c r="K1332" i="12" s="1"/>
  <c r="K1541" i="12" a="1"/>
  <c r="K1541" i="12" s="1"/>
  <c r="N1028" i="12" a="1"/>
  <c r="N1028" i="12" s="1"/>
  <c r="N1737" i="12" a="1"/>
  <c r="N1737" i="12" s="1"/>
  <c r="K1619" i="12" a="1"/>
  <c r="K1619" i="12" s="1"/>
  <c r="K1734" i="12" a="1"/>
  <c r="K1734" i="12" s="1"/>
  <c r="K1847" i="12" a="1"/>
  <c r="K1847" i="12" s="1"/>
  <c r="N1184" i="12" a="1"/>
  <c r="N1184" i="12" s="1"/>
  <c r="N1516" i="12" a="1"/>
  <c r="N1516" i="12" s="1"/>
  <c r="N1575" i="12" a="1"/>
  <c r="N1575" i="12" s="1"/>
  <c r="N1643" i="12" a="1"/>
  <c r="N1643" i="12" s="1"/>
  <c r="K1701" i="12" a="1"/>
  <c r="K1701" i="12" s="1"/>
  <c r="K1776" i="12" a="1"/>
  <c r="K1776" i="12" s="1"/>
  <c r="K1833" i="12" a="1"/>
  <c r="K1833" i="12" s="1"/>
  <c r="N1904" i="12" a="1"/>
  <c r="N1904" i="12" s="1"/>
  <c r="N1273" i="12" a="1"/>
  <c r="N1273" i="12" s="1"/>
  <c r="K1277" i="12" a="1"/>
  <c r="K1277" i="12" s="1"/>
  <c r="N1406" i="12" a="1"/>
  <c r="N1406" i="12" s="1"/>
  <c r="K1472" i="12" a="1"/>
  <c r="K1472" i="12" s="1"/>
  <c r="K1524" i="12" a="1"/>
  <c r="K1524" i="12" s="1"/>
  <c r="K1576" i="12" a="1"/>
  <c r="K1576" i="12" s="1"/>
  <c r="N1633" i="12" a="1"/>
  <c r="N1633" i="12" s="1"/>
  <c r="N1694" i="12" a="1"/>
  <c r="N1694" i="12" s="1"/>
  <c r="N1738" i="12" a="1"/>
  <c r="N1738" i="12" s="1"/>
  <c r="K1826" i="12" a="1"/>
  <c r="K1826" i="12" s="1"/>
  <c r="N1870" i="12" a="1"/>
  <c r="N1870" i="12" s="1"/>
  <c r="K1121" i="12" a="1"/>
  <c r="K1121" i="12" s="1"/>
  <c r="N1384" i="12" a="1"/>
  <c r="N1384" i="12" s="1"/>
  <c r="K1455" i="12" a="1"/>
  <c r="K1455" i="12" s="1"/>
  <c r="N1531" i="12" a="1"/>
  <c r="N1531" i="12" s="1"/>
  <c r="K1598" i="12" a="1"/>
  <c r="K1598" i="12" s="1"/>
  <c r="K1684" i="12" a="1"/>
  <c r="K1684" i="12" s="1"/>
  <c r="N1451" i="12" a="1"/>
  <c r="N1451" i="12" s="1"/>
  <c r="K1759" i="12" a="1"/>
  <c r="K1759" i="12" s="1"/>
  <c r="N1965" i="12" a="1"/>
  <c r="N1965" i="12" s="1"/>
  <c r="K2045" i="12" a="1"/>
  <c r="K2045" i="12" s="1"/>
  <c r="N2131" i="12" a="1"/>
  <c r="N2131" i="12" s="1"/>
  <c r="K2239" i="12" a="1"/>
  <c r="K2239" i="12" s="1"/>
  <c r="K2299" i="12" a="1"/>
  <c r="K2299" i="12" s="1"/>
  <c r="N2406" i="12" a="1"/>
  <c r="N2406" i="12" s="1"/>
  <c r="K1585" i="12" a="1"/>
  <c r="K1585" i="12" s="1"/>
  <c r="N1927" i="12" a="1"/>
  <c r="N1927" i="12" s="1"/>
  <c r="K1981" i="12" a="1"/>
  <c r="K1981" i="12" s="1"/>
  <c r="N2067" i="12" a="1"/>
  <c r="N2067" i="12" s="1"/>
  <c r="N2116" i="12" a="1"/>
  <c r="N2116" i="12" s="1"/>
  <c r="K2185" i="12" a="1"/>
  <c r="K2185" i="12" s="1"/>
  <c r="K2258" i="12" a="1"/>
  <c r="K2258" i="12" s="1"/>
  <c r="N2318" i="12" a="1"/>
  <c r="N2318" i="12" s="1"/>
  <c r="N606" i="12" a="1"/>
  <c r="N606" i="12" s="1"/>
  <c r="N1137" i="12" a="1"/>
  <c r="N1137" i="12" s="1"/>
  <c r="N1278" i="12" a="1"/>
  <c r="N1278" i="12" s="1"/>
  <c r="N1339" i="12" a="1"/>
  <c r="N1339" i="12" s="1"/>
  <c r="K1262" i="12" a="1"/>
  <c r="K1262" i="12" s="1"/>
  <c r="N1849" i="12" a="1"/>
  <c r="N1849" i="12" s="1"/>
  <c r="N1592" i="12" a="1"/>
  <c r="N1592" i="12" s="1"/>
  <c r="K1450" i="12" a="1"/>
  <c r="K1450" i="12" s="1"/>
  <c r="N1402" i="12" a="1"/>
  <c r="N1402" i="12" s="1"/>
  <c r="K1458" i="12" a="1"/>
  <c r="K1458" i="12" s="1"/>
  <c r="N1509" i="12" a="1"/>
  <c r="N1509" i="12" s="1"/>
  <c r="K1594" i="12" a="1"/>
  <c r="K1594" i="12" s="1"/>
  <c r="N1655" i="12" a="1"/>
  <c r="N1655" i="12" s="1"/>
  <c r="N1719" i="12" a="1"/>
  <c r="N1719" i="12" s="1"/>
  <c r="K1784" i="12" a="1"/>
  <c r="K1784" i="12" s="1"/>
  <c r="K1901" i="12" a="1"/>
  <c r="K1901" i="12" s="1"/>
  <c r="K1739" i="12" a="1"/>
  <c r="K1739" i="12" s="1"/>
  <c r="N1795" i="12" a="1"/>
  <c r="N1795" i="12" s="1"/>
  <c r="K1848" i="12" a="1"/>
  <c r="K1848" i="12" s="1"/>
  <c r="K1886" i="12" a="1"/>
  <c r="K1886" i="12" s="1"/>
  <c r="N1262" i="12" a="1"/>
  <c r="N1262" i="12" s="1"/>
  <c r="K1385" i="12" a="1"/>
  <c r="K1385" i="12" s="1"/>
  <c r="K1440" i="12" a="1"/>
  <c r="K1440" i="12" s="1"/>
  <c r="K1503" i="12" a="1"/>
  <c r="K1503" i="12" s="1"/>
  <c r="K1580" i="12" a="1"/>
  <c r="K1580" i="12" s="1"/>
  <c r="N1644" i="12" a="1"/>
  <c r="N1644" i="12" s="1"/>
  <c r="K1695" i="12" a="1"/>
  <c r="K1695" i="12" s="1"/>
  <c r="K1777" i="12" a="1"/>
  <c r="K1777" i="12" s="1"/>
  <c r="N1833" i="12" a="1"/>
  <c r="N1833" i="12" s="1"/>
  <c r="N1901" i="12" a="1"/>
  <c r="N1901" i="12" s="1"/>
  <c r="K1292" i="12" a="1"/>
  <c r="K1292" i="12" s="1"/>
  <c r="N1403" i="12" a="1"/>
  <c r="N1403" i="12" s="1"/>
  <c r="K1493" i="12" a="1"/>
  <c r="K1493" i="12" s="1"/>
  <c r="K1540" i="12" a="1"/>
  <c r="K1540" i="12" s="1"/>
  <c r="K1606" i="12" a="1"/>
  <c r="K1606" i="12" s="1"/>
  <c r="N1670" i="12" a="1"/>
  <c r="N1670" i="12" s="1"/>
  <c r="N1731" i="12" a="1"/>
  <c r="N1731" i="12" s="1"/>
  <c r="K1804" i="12" a="1"/>
  <c r="K1804" i="12" s="1"/>
  <c r="K925" i="12" a="1"/>
  <c r="K925" i="12" s="1"/>
  <c r="N1378" i="12" a="1"/>
  <c r="N1378" i="12" s="1"/>
  <c r="N1433" i="12" a="1"/>
  <c r="N1433" i="12" s="1"/>
  <c r="N1580" i="12" a="1"/>
  <c r="N1580" i="12" s="1"/>
  <c r="N1653" i="12" a="1"/>
  <c r="N1653" i="12" s="1"/>
  <c r="N1706" i="12" a="1"/>
  <c r="N1706" i="12" s="1"/>
  <c r="N1411" i="12" a="1"/>
  <c r="N1411" i="12" s="1"/>
  <c r="N1641" i="12" a="1"/>
  <c r="N1641" i="12" s="1"/>
  <c r="K1935" i="12" a="1"/>
  <c r="K1935" i="12" s="1"/>
  <c r="N1995" i="12" a="1"/>
  <c r="N1995" i="12" s="1"/>
  <c r="N2033" i="12" a="1"/>
  <c r="N2033" i="12" s="1"/>
  <c r="K2090" i="12" a="1"/>
  <c r="K2090" i="12" s="1"/>
  <c r="N2142" i="12" a="1"/>
  <c r="N2142" i="12" s="1"/>
  <c r="K2211" i="12" a="1"/>
  <c r="K2211" i="12" s="1"/>
  <c r="K2269" i="12" a="1"/>
  <c r="K2269" i="12" s="1"/>
  <c r="N2325" i="12" a="1"/>
  <c r="N2325" i="12" s="1"/>
  <c r="N701" i="12" a="1"/>
  <c r="N701" i="12" s="1"/>
  <c r="K1559" i="12" a="1"/>
  <c r="K1559" i="12" s="1"/>
  <c r="K1888" i="12" a="1"/>
  <c r="K1888" i="12" s="1"/>
  <c r="N1693" i="12" a="1"/>
  <c r="N1693" i="12" s="1"/>
  <c r="N1488" i="12" a="1"/>
  <c r="N1488" i="12" s="1"/>
  <c r="K1757" i="12" a="1"/>
  <c r="K1757" i="12" s="1"/>
  <c r="K1855" i="12" a="1"/>
  <c r="K1855" i="12" s="1"/>
  <c r="N1243" i="12" a="1"/>
  <c r="N1243" i="12" s="1"/>
  <c r="N1446" i="12" a="1"/>
  <c r="N1446" i="12" s="1"/>
  <c r="N1519" i="12" a="1"/>
  <c r="N1519" i="12" s="1"/>
  <c r="K1579" i="12" a="1"/>
  <c r="K1579" i="12" s="1"/>
  <c r="N1647" i="12" a="1"/>
  <c r="N1647" i="12" s="1"/>
  <c r="K1705" i="12" a="1"/>
  <c r="K1705" i="12" s="1"/>
  <c r="N1779" i="12" a="1"/>
  <c r="N1779" i="12" s="1"/>
  <c r="N1839" i="12" a="1"/>
  <c r="N1839" i="12" s="1"/>
  <c r="K969" i="12" a="1"/>
  <c r="K969" i="12" s="1"/>
  <c r="K1344" i="12" a="1"/>
  <c r="K1344" i="12" s="1"/>
  <c r="K1306" i="12" a="1"/>
  <c r="K1306" i="12" s="1"/>
  <c r="N1410" i="12" a="1"/>
  <c r="N1410" i="12" s="1"/>
  <c r="K1479" i="12" a="1"/>
  <c r="K1479" i="12" s="1"/>
  <c r="N1527" i="12" a="1"/>
  <c r="N1527" i="12" s="1"/>
  <c r="N1597" i="12" a="1"/>
  <c r="N1597" i="12" s="1"/>
  <c r="K1637" i="12" a="1"/>
  <c r="K1637" i="12" s="1"/>
  <c r="K1698" i="12" a="1"/>
  <c r="K1698" i="12" s="1"/>
  <c r="N1757" i="12" a="1"/>
  <c r="N1757" i="12" s="1"/>
  <c r="N1829" i="12" a="1"/>
  <c r="N1829" i="12" s="1"/>
  <c r="N1885" i="12" a="1"/>
  <c r="N1885" i="12" s="1"/>
  <c r="K1226" i="12" a="1"/>
  <c r="K1226" i="12" s="1"/>
  <c r="K1396" i="12" a="1"/>
  <c r="K1396" i="12" s="1"/>
  <c r="K1462" i="12" a="1"/>
  <c r="K1462" i="12" s="1"/>
  <c r="K1543" i="12" a="1"/>
  <c r="K1543" i="12" s="1"/>
  <c r="K1602" i="12" a="1"/>
  <c r="K1602" i="12" s="1"/>
  <c r="K1688" i="12" a="1"/>
  <c r="K1688" i="12" s="1"/>
  <c r="N1503" i="12" a="1"/>
  <c r="N1503" i="12" s="1"/>
  <c r="N1762" i="12" a="1"/>
  <c r="N1762" i="12" s="1"/>
  <c r="K1820" i="12" a="1"/>
  <c r="K1820" i="12" s="1"/>
  <c r="K1876" i="12" a="1"/>
  <c r="K1876" i="12" s="1"/>
  <c r="N1469" i="12" a="1"/>
  <c r="N1469" i="12" s="1"/>
  <c r="K1778" i="12" a="1"/>
  <c r="K1778" i="12" s="1"/>
  <c r="N1984" i="12" a="1"/>
  <c r="N1984" i="12" s="1"/>
  <c r="K2049" i="12" a="1"/>
  <c r="K2049" i="12" s="1"/>
  <c r="K2143" i="12" a="1"/>
  <c r="K2143" i="12" s="1"/>
  <c r="N2249" i="12" a="1"/>
  <c r="N2249" i="12" s="1"/>
  <c r="N2302" i="12" a="1"/>
  <c r="N2302" i="12" s="1"/>
  <c r="K2430" i="12" a="1"/>
  <c r="K2430" i="12" s="1"/>
  <c r="N1663" i="12" a="1"/>
  <c r="N1663" i="12" s="1"/>
  <c r="K1943" i="12" a="1"/>
  <c r="K1943" i="12" s="1"/>
  <c r="K1985" i="12" a="1"/>
  <c r="K1985" i="12" s="1"/>
  <c r="K2079" i="12" a="1"/>
  <c r="K2079" i="12" s="1"/>
  <c r="N2120" i="12" a="1"/>
  <c r="N2120" i="12" s="1"/>
  <c r="N2188" i="12" a="1"/>
  <c r="N2188" i="12" s="1"/>
  <c r="N2261" i="12" a="1"/>
  <c r="N2261" i="12" s="1"/>
  <c r="K2326" i="12" a="1"/>
  <c r="K2326" i="12" s="1"/>
  <c r="N2375" i="12" a="1"/>
  <c r="N2375" i="12" s="1"/>
  <c r="N2414" i="12" a="1"/>
  <c r="N2414" i="12" s="1"/>
  <c r="K1394" i="12" a="1"/>
  <c r="K1394" i="12" s="1"/>
  <c r="K1801" i="12" a="1"/>
  <c r="K1801" i="12" s="1"/>
  <c r="K1060" i="12" a="1"/>
  <c r="K1060" i="12" s="1"/>
  <c r="K1296" i="12" a="1"/>
  <c r="K1296" i="12" s="1"/>
  <c r="K951" i="12" a="1"/>
  <c r="K951" i="12" s="1"/>
  <c r="K1596" i="12" a="1"/>
  <c r="K1596" i="12" s="1"/>
  <c r="K1376" i="12" a="1"/>
  <c r="K1376" i="12" s="1"/>
  <c r="N1813" i="12" a="1"/>
  <c r="N1813" i="12" s="1"/>
  <c r="K1640" i="12" a="1"/>
  <c r="K1640" i="12" s="1"/>
  <c r="N1417" i="12" a="1"/>
  <c r="N1417" i="12" s="1"/>
  <c r="N1461" i="12" a="1"/>
  <c r="N1461" i="12" s="1"/>
  <c r="K1520" i="12" a="1"/>
  <c r="K1520" i="12" s="1"/>
  <c r="K1612" i="12" a="1"/>
  <c r="K1612" i="12" s="1"/>
  <c r="N1662" i="12" a="1"/>
  <c r="N1662" i="12" s="1"/>
  <c r="N1730" i="12" a="1"/>
  <c r="N1730" i="12" s="1"/>
  <c r="K1803" i="12" a="1"/>
  <c r="K1803" i="12" s="1"/>
  <c r="K1905" i="12" a="1"/>
  <c r="K1905" i="12" s="1"/>
  <c r="K1758" i="12" a="1"/>
  <c r="K1758" i="12" s="1"/>
  <c r="N1799" i="12" a="1"/>
  <c r="N1799" i="12" s="1"/>
  <c r="K1852" i="12" a="1"/>
  <c r="K1852" i="12" s="1"/>
  <c r="K1890" i="12" a="1"/>
  <c r="K1890" i="12" s="1"/>
  <c r="N1291" i="12" a="1"/>
  <c r="N1291" i="12" s="1"/>
  <c r="N1388" i="12" a="1"/>
  <c r="N1388" i="12" s="1"/>
  <c r="K1444" i="12" a="1"/>
  <c r="K1444" i="12" s="1"/>
  <c r="K1514" i="12" a="1"/>
  <c r="K1514" i="12" s="1"/>
  <c r="N1583" i="12" a="1"/>
  <c r="N1583" i="12" s="1"/>
  <c r="N1648" i="12" a="1"/>
  <c r="N1648" i="12" s="1"/>
  <c r="K1702" i="12" a="1"/>
  <c r="K1702" i="12" s="1"/>
  <c r="N1780" i="12" a="1"/>
  <c r="N1780" i="12" s="1"/>
  <c r="N1840" i="12" a="1"/>
  <c r="N1840" i="12" s="1"/>
  <c r="N1905" i="12" a="1"/>
  <c r="N1905" i="12" s="1"/>
  <c r="N1306" i="12" a="1"/>
  <c r="N1306" i="12" s="1"/>
  <c r="K1422" i="12" a="1"/>
  <c r="K1422" i="12" s="1"/>
  <c r="N1496" i="12" a="1"/>
  <c r="N1496" i="12" s="1"/>
  <c r="K1547" i="12" a="1"/>
  <c r="K1547" i="12" s="1"/>
  <c r="K1613" i="12" a="1"/>
  <c r="K1613" i="12" s="1"/>
  <c r="K1674" i="12" a="1"/>
  <c r="K1674" i="12" s="1"/>
  <c r="K1743" i="12" a="1"/>
  <c r="K1743" i="12" s="1"/>
  <c r="K1808" i="12" a="1"/>
  <c r="K1808" i="12" s="1"/>
  <c r="K1214" i="12" a="1"/>
  <c r="K1214" i="12" s="1"/>
  <c r="N1385" i="12" a="1"/>
  <c r="N1385" i="12" s="1"/>
  <c r="K1441" i="12" a="1"/>
  <c r="K1441" i="12" s="1"/>
  <c r="N1584" i="12" a="1"/>
  <c r="N1584" i="12" s="1"/>
  <c r="K1657" i="12" a="1"/>
  <c r="K1657" i="12" s="1"/>
  <c r="K1718" i="12" a="1"/>
  <c r="K1718" i="12" s="1"/>
  <c r="N1429" i="12" a="1"/>
  <c r="N1429" i="12" s="1"/>
  <c r="N1698" i="12" a="1"/>
  <c r="N1698" i="12" s="1"/>
  <c r="N1938" i="12" a="1"/>
  <c r="N1938" i="12" s="1"/>
  <c r="N1999" i="12" a="1"/>
  <c r="N1999" i="12" s="1"/>
  <c r="K2041" i="12" a="1"/>
  <c r="K2041" i="12" s="1"/>
  <c r="K2094" i="12" a="1"/>
  <c r="K2094" i="12" s="1"/>
  <c r="K2162" i="12" a="1"/>
  <c r="K2162" i="12" s="1"/>
  <c r="K2215" i="12" a="1"/>
  <c r="K2215" i="12" s="1"/>
  <c r="K2273" i="12" a="1"/>
  <c r="K2273" i="12" s="1"/>
  <c r="N924" i="12" a="1"/>
  <c r="N924" i="12" s="1"/>
  <c r="N1299" i="12" a="1"/>
  <c r="N1299" i="12" s="1"/>
  <c r="K1194" i="12" a="1"/>
  <c r="K1194" i="12" s="1"/>
  <c r="K1202" i="12" a="1"/>
  <c r="K1202" i="12" s="1"/>
  <c r="K1911" i="12" a="1"/>
  <c r="K1911" i="12" s="1"/>
  <c r="K1658" i="12" a="1"/>
  <c r="K1658" i="12" s="1"/>
  <c r="K1505" i="12" a="1"/>
  <c r="K1505" i="12" s="1"/>
  <c r="N1862" i="12" a="1"/>
  <c r="N1862" i="12" s="1"/>
  <c r="K1303" i="12" a="1"/>
  <c r="K1303" i="12" s="1"/>
  <c r="N1457" i="12" a="1"/>
  <c r="N1457" i="12" s="1"/>
  <c r="K1535" i="12" a="1"/>
  <c r="K1535" i="12" s="1"/>
  <c r="N1582" i="12" a="1"/>
  <c r="N1582" i="12" s="1"/>
  <c r="N1651" i="12" a="1"/>
  <c r="N1651" i="12" s="1"/>
  <c r="N1708" i="12" a="1"/>
  <c r="N1708" i="12" s="1"/>
  <c r="N1783" i="12" a="1"/>
  <c r="N1783" i="12" s="1"/>
  <c r="K1859" i="12" a="1"/>
  <c r="K1859" i="12" s="1"/>
  <c r="K1057" i="12" a="1"/>
  <c r="K1057" i="12" s="1"/>
  <c r="N1350" i="12" a="1"/>
  <c r="N1350" i="12" s="1"/>
  <c r="M1350" i="12" s="1"/>
  <c r="N1319" i="12" a="1"/>
  <c r="N1319" i="12" s="1"/>
  <c r="K1425" i="12" a="1"/>
  <c r="K1425" i="12" s="1"/>
  <c r="K1482" i="12" a="1"/>
  <c r="K1482" i="12" s="1"/>
  <c r="N1542" i="12" a="1"/>
  <c r="N1542" i="12" s="1"/>
  <c r="N1601" i="12" a="1"/>
  <c r="N1601" i="12" s="1"/>
  <c r="N1640" i="12" a="1"/>
  <c r="N1640" i="12" s="1"/>
  <c r="K1709" i="12" a="1"/>
  <c r="K1709" i="12" s="1"/>
  <c r="N1764" i="12" a="1"/>
  <c r="N1764" i="12" s="1"/>
  <c r="N1836" i="12" a="1"/>
  <c r="N1836" i="12" s="1"/>
  <c r="N1889" i="12" a="1"/>
  <c r="N1889" i="12" s="1"/>
  <c r="N1247" i="12" a="1"/>
  <c r="N1247" i="12" s="1"/>
  <c r="K1407" i="12" a="1"/>
  <c r="K1407" i="12" s="1"/>
  <c r="K1469" i="12" a="1"/>
  <c r="K1469" i="12" s="1"/>
  <c r="N1553" i="12" a="1"/>
  <c r="N1553" i="12" s="1"/>
  <c r="N1608" i="12" a="1"/>
  <c r="N1608" i="12" s="1"/>
  <c r="N1701" i="12" a="1"/>
  <c r="N1701" i="12" s="1"/>
  <c r="M1701" i="12" s="1"/>
  <c r="K1515" i="12" a="1"/>
  <c r="K1515" i="12" s="1"/>
  <c r="N1823" i="12" a="1"/>
  <c r="N1823" i="12" s="1"/>
  <c r="K1880" i="12" a="1"/>
  <c r="K1880" i="12" s="1"/>
  <c r="K1507" i="12" a="1"/>
  <c r="K1507" i="12" s="1"/>
  <c r="N1819" i="12" a="1"/>
  <c r="N1819" i="12" s="1"/>
  <c r="K1992" i="12" a="1"/>
  <c r="K1992" i="12" s="1"/>
  <c r="K2056" i="12" a="1"/>
  <c r="K2056" i="12" s="1"/>
  <c r="N2146" i="12" a="1"/>
  <c r="N2146" i="12" s="1"/>
  <c r="N2253" i="12" a="1"/>
  <c r="N2253" i="12" s="1"/>
  <c r="K2345" i="12" a="1"/>
  <c r="K2345" i="12" s="1"/>
  <c r="N2433" i="12" a="1"/>
  <c r="N2433" i="12" s="1"/>
  <c r="N1720" i="12" a="1"/>
  <c r="N1720" i="12" s="1"/>
  <c r="N1946" i="12" a="1"/>
  <c r="N1946" i="12" s="1"/>
  <c r="K2004" i="12" a="1"/>
  <c r="K2004" i="12" s="1"/>
  <c r="K2083" i="12" a="1"/>
  <c r="K2083" i="12" s="1"/>
  <c r="K2147" i="12" a="1"/>
  <c r="K2147" i="12" s="1"/>
  <c r="N2192" i="12" a="1"/>
  <c r="N2192" i="12" s="1"/>
  <c r="N2265" i="12" a="1"/>
  <c r="N2265" i="12" s="1"/>
  <c r="N2329" i="12" a="1"/>
  <c r="N2329" i="12" s="1"/>
  <c r="N2379" i="12" a="1"/>
  <c r="N2379" i="12" s="1"/>
  <c r="N2418" i="12" a="1"/>
  <c r="N2418" i="12" s="1"/>
  <c r="K1473" i="12" a="1"/>
  <c r="K1473" i="12" s="1"/>
  <c r="K1917" i="12" a="1"/>
  <c r="K1917" i="12" s="1"/>
  <c r="K1209" i="12" a="1"/>
  <c r="K1209" i="12" s="1"/>
  <c r="N1606" i="12" a="1"/>
  <c r="N1606" i="12" s="1"/>
  <c r="K1218" i="12" a="1"/>
  <c r="K1218" i="12" s="1"/>
  <c r="K1749" i="12" a="1"/>
  <c r="K1749" i="12" s="1"/>
  <c r="N1545" i="12" a="1"/>
  <c r="N1545" i="12" s="1"/>
  <c r="N1658" i="12" a="1"/>
  <c r="N1658" i="12" s="1"/>
  <c r="N1771" i="12" a="1"/>
  <c r="N1771" i="12" s="1"/>
  <c r="K1421" i="12" a="1"/>
  <c r="K1421" i="12" s="1"/>
  <c r="N1471" i="12" a="1"/>
  <c r="N1471" i="12" s="1"/>
  <c r="N1523" i="12" a="1"/>
  <c r="N1523" i="12" s="1"/>
  <c r="N1615" i="12" a="1"/>
  <c r="N1615" i="12" s="1"/>
  <c r="N1669" i="12" a="1"/>
  <c r="N1669" i="12" s="1"/>
  <c r="K1742" i="12" a="1"/>
  <c r="K1742" i="12" s="1"/>
  <c r="K1807" i="12" a="1"/>
  <c r="K1807" i="12" s="1"/>
  <c r="N1908" i="12" a="1"/>
  <c r="N1908" i="12" s="1"/>
  <c r="K1765" i="12" a="1"/>
  <c r="K1765" i="12" s="1"/>
  <c r="K1811" i="12" a="1"/>
  <c r="K1811" i="12" s="1"/>
  <c r="K1856" i="12" a="1"/>
  <c r="K1856" i="12" s="1"/>
  <c r="K1894" i="12" a="1"/>
  <c r="K1894" i="12" s="1"/>
  <c r="K1345" i="12" a="1"/>
  <c r="K1345" i="12" s="1"/>
  <c r="N1392" i="12" a="1"/>
  <c r="N1392" i="12" s="1"/>
  <c r="N1447" i="12" a="1"/>
  <c r="N1447" i="12" s="1"/>
  <c r="N1520" i="12" a="1"/>
  <c r="N1520" i="12" s="1"/>
  <c r="N1587" i="12" a="1"/>
  <c r="N1587" i="12" s="1"/>
  <c r="N1652" i="12" a="1"/>
  <c r="N1652" i="12" s="1"/>
  <c r="N1705" i="12" a="1"/>
  <c r="N1705" i="12" s="1"/>
  <c r="K1796" i="12" a="1"/>
  <c r="K1796" i="12" s="1"/>
  <c r="K1860" i="12" a="1"/>
  <c r="K1860" i="12" s="1"/>
  <c r="N1122" i="12" a="1"/>
  <c r="N1122" i="12" s="1"/>
  <c r="M1122" i="12" s="1"/>
  <c r="N1333" i="12" a="1"/>
  <c r="N1333" i="12" s="1"/>
  <c r="K1433" i="12" a="1"/>
  <c r="K1433" i="12" s="1"/>
  <c r="N1499" i="12" a="1"/>
  <c r="N1499" i="12" s="1"/>
  <c r="N1550" i="12" a="1"/>
  <c r="N1550" i="12" s="1"/>
  <c r="N1616" i="12" a="1"/>
  <c r="N1616" i="12" s="1"/>
  <c r="N1677" i="12" a="1"/>
  <c r="N1677" i="12" s="1"/>
  <c r="K1747" i="12" a="1"/>
  <c r="K1747" i="12" s="1"/>
  <c r="K1823" i="12" a="1"/>
  <c r="K1823" i="12" s="1"/>
  <c r="K1281" i="12" a="1"/>
  <c r="K1281" i="12" s="1"/>
  <c r="N1389" i="12" a="1"/>
  <c r="N1389" i="12" s="1"/>
  <c r="N1444" i="12" a="1"/>
  <c r="N1444" i="12" s="1"/>
  <c r="K1592" i="12" a="1"/>
  <c r="K1592" i="12" s="1"/>
  <c r="N1660" i="12" a="1"/>
  <c r="N1660" i="12" s="1"/>
  <c r="K1729" i="12" a="1"/>
  <c r="K1729" i="12" s="1"/>
  <c r="K1770" i="12" a="1"/>
  <c r="K1770" i="12" s="1"/>
  <c r="N1448" i="12" a="1"/>
  <c r="N1448" i="12" s="1"/>
  <c r="N1717" i="12" a="1"/>
  <c r="N1717" i="12" s="1"/>
  <c r="K1962" i="12" a="1"/>
  <c r="K1962" i="12" s="1"/>
  <c r="N2003" i="12" a="1"/>
  <c r="N2003" i="12" s="1"/>
  <c r="N2044" i="12" a="1"/>
  <c r="N2044" i="12" s="1"/>
  <c r="N2097" i="12" a="1"/>
  <c r="N2097" i="12" s="1"/>
  <c r="K2166" i="12" a="1"/>
  <c r="K2166" i="12" s="1"/>
  <c r="K2219" i="12" a="1"/>
  <c r="K2219" i="12" s="1"/>
  <c r="K2280" i="12" a="1"/>
  <c r="K2280" i="12" s="1"/>
  <c r="K759" i="12" a="1"/>
  <c r="K759" i="12" s="1"/>
  <c r="K1211" i="12" a="1"/>
  <c r="K1211" i="12" s="1"/>
  <c r="K1364" i="12" a="1"/>
  <c r="K1364" i="12" s="1"/>
  <c r="K1206" i="12" a="1"/>
  <c r="K1206" i="12" s="1"/>
  <c r="N1642" i="12" a="1"/>
  <c r="N1642" i="12" s="1"/>
  <c r="N1423" i="12" a="1"/>
  <c r="N1423" i="12" s="1"/>
  <c r="N1854" i="12" a="1"/>
  <c r="N1854" i="12" s="1"/>
  <c r="M1854" i="12" s="1"/>
  <c r="K1366" i="12" a="1"/>
  <c r="K1366" i="12" s="1"/>
  <c r="K1465" i="12" a="1"/>
  <c r="K1465" i="12" s="1"/>
  <c r="N1538" i="12" a="1"/>
  <c r="N1538" i="12" s="1"/>
  <c r="N1586" i="12" a="1"/>
  <c r="N1586" i="12" s="1"/>
  <c r="K1659" i="12" a="1"/>
  <c r="K1659" i="12" s="1"/>
  <c r="N1741" i="12" a="1"/>
  <c r="N1741" i="12" s="1"/>
  <c r="K1795" i="12" a="1"/>
  <c r="K1795" i="12" s="1"/>
  <c r="K1874" i="12" a="1"/>
  <c r="K1874" i="12" s="1"/>
  <c r="N1111" i="12" a="1"/>
  <c r="N1111" i="12" s="1"/>
  <c r="K1333" i="12" a="1"/>
  <c r="K1333" i="12" s="1"/>
  <c r="N1428" i="12" a="1"/>
  <c r="N1428" i="12" s="1"/>
  <c r="N1485" i="12" a="1"/>
  <c r="N1485" i="12" s="1"/>
  <c r="K1550" i="12" a="1"/>
  <c r="K1550" i="12" s="1"/>
  <c r="K1616" i="12" a="1"/>
  <c r="K1616" i="12" s="1"/>
  <c r="K1663" i="12" a="1"/>
  <c r="K1663" i="12" s="1"/>
  <c r="K1713" i="12" a="1"/>
  <c r="K1713" i="12" s="1"/>
  <c r="N1768" i="12" a="1"/>
  <c r="N1768" i="12" s="1"/>
  <c r="N1843" i="12" a="1"/>
  <c r="N1843" i="12" s="1"/>
  <c r="N1893" i="12" a="1"/>
  <c r="N1893" i="12" s="1"/>
  <c r="K1320" i="12" a="1"/>
  <c r="K1320" i="12" s="1"/>
  <c r="K1411" i="12" a="1"/>
  <c r="K1411" i="12" s="1"/>
  <c r="N1475" i="12" a="1"/>
  <c r="N1475" i="12" s="1"/>
  <c r="K1565" i="12" a="1"/>
  <c r="K1565" i="12" s="1"/>
  <c r="K1627" i="12" a="1"/>
  <c r="K1627" i="12" s="1"/>
  <c r="N1521" i="12" a="1"/>
  <c r="N1521" i="12" s="1"/>
  <c r="N1834" i="12" a="1"/>
  <c r="N1834" i="12" s="1"/>
  <c r="K1895" i="12" a="1"/>
  <c r="K1895" i="12" s="1"/>
  <c r="N1174" i="12" a="1"/>
  <c r="N1174" i="12" s="1"/>
  <c r="N1565" i="12" a="1"/>
  <c r="N1565" i="12" s="1"/>
  <c r="N1879" i="12" a="1"/>
  <c r="N1879" i="12" s="1"/>
  <c r="K1996" i="12" a="1"/>
  <c r="K1996" i="12" s="1"/>
  <c r="N2078" i="12" a="1"/>
  <c r="N2078" i="12" s="1"/>
  <c r="N2150" i="12" a="1"/>
  <c r="N2150" i="12" s="1"/>
  <c r="N2257" i="12" a="1"/>
  <c r="N2257" i="12" s="1"/>
  <c r="N2348" i="12" a="1"/>
  <c r="N2348" i="12" s="1"/>
  <c r="K1192" i="12" a="1"/>
  <c r="K1192" i="12" s="1"/>
  <c r="N1739" i="12" a="1"/>
  <c r="N1739" i="12" s="1"/>
  <c r="N1950" i="12" a="1"/>
  <c r="N1950" i="12" s="1"/>
  <c r="N2026" i="12" a="1"/>
  <c r="N2026" i="12" s="1"/>
  <c r="N2086" i="12" a="1"/>
  <c r="N2086" i="12" s="1"/>
  <c r="K2151" i="12" a="1"/>
  <c r="K2151" i="12" s="1"/>
  <c r="K1215" i="12" a="1"/>
  <c r="K1215" i="12" s="1"/>
  <c r="K1117" i="12" a="1"/>
  <c r="K1117" i="12" s="1"/>
  <c r="N1209" i="12" a="1"/>
  <c r="N1209" i="12" s="1"/>
  <c r="K1327" i="12" a="1"/>
  <c r="K1327" i="12" s="1"/>
  <c r="N1707" i="12" a="1"/>
  <c r="N1707" i="12" s="1"/>
  <c r="K1560" i="12" a="1"/>
  <c r="K1560" i="12" s="1"/>
  <c r="K1568" i="12" a="1"/>
  <c r="K1568" i="12" s="1"/>
  <c r="N1672" i="12" a="1"/>
  <c r="N1672" i="12" s="1"/>
  <c r="N1775" i="12" a="1"/>
  <c r="N1775" i="12" s="1"/>
  <c r="N1877" i="12" a="1"/>
  <c r="N1877" i="12" s="1"/>
  <c r="K1370" i="12" a="1"/>
  <c r="K1370" i="12" s="1"/>
  <c r="N1424" i="12" a="1"/>
  <c r="N1424" i="12" s="1"/>
  <c r="N1478" i="12" a="1"/>
  <c r="N1478" i="12" s="1"/>
  <c r="K1539" i="12" a="1"/>
  <c r="K1539" i="12" s="1"/>
  <c r="N1622" i="12" a="1"/>
  <c r="N1622" i="12" s="1"/>
  <c r="N1676" i="12" a="1"/>
  <c r="N1676" i="12" s="1"/>
  <c r="M1676" i="12" s="1"/>
  <c r="K1746" i="12" a="1"/>
  <c r="K1746" i="12" s="1"/>
  <c r="K1822" i="12" a="1"/>
  <c r="K1822" i="12" s="1"/>
  <c r="N1058" i="12" a="1"/>
  <c r="N1058" i="12" s="1"/>
  <c r="K1717" i="12" a="1"/>
  <c r="K1717" i="12" s="1"/>
  <c r="K1769" i="12" a="1"/>
  <c r="K1769" i="12" s="1"/>
  <c r="K1815" i="12" a="1"/>
  <c r="K1815" i="12" s="1"/>
  <c r="N1859" i="12" a="1"/>
  <c r="N1859" i="12" s="1"/>
  <c r="N1897" i="12" a="1"/>
  <c r="N1897" i="12" s="1"/>
  <c r="N1351" i="12" a="1"/>
  <c r="N1351" i="12" s="1"/>
  <c r="N1399" i="12" a="1"/>
  <c r="N1399" i="12" s="1"/>
  <c r="N1458" i="12" a="1"/>
  <c r="N1458" i="12" s="1"/>
  <c r="K1532" i="12" a="1"/>
  <c r="K1532" i="12" s="1"/>
  <c r="K1591" i="12" a="1"/>
  <c r="K1591" i="12" s="1"/>
  <c r="K1660" i="12" a="1"/>
  <c r="K1660" i="12" s="1"/>
  <c r="N1742" i="12" a="1"/>
  <c r="N1742" i="12" s="1"/>
  <c r="K1800" i="12" a="1"/>
  <c r="K1800" i="12" s="1"/>
  <c r="N1863" i="12" a="1"/>
  <c r="N1863" i="12" s="1"/>
  <c r="K1152" i="12" a="1"/>
  <c r="K1152" i="12" s="1"/>
  <c r="N1370" i="12" a="1"/>
  <c r="N1370" i="12" s="1"/>
  <c r="N1436" i="12" a="1"/>
  <c r="N1436" i="12" s="1"/>
  <c r="N1506" i="12" a="1"/>
  <c r="N1506" i="12" s="1"/>
  <c r="K1554" i="12" a="1"/>
  <c r="K1554" i="12" s="1"/>
  <c r="N1623" i="12" a="1"/>
  <c r="N1623" i="12" s="1"/>
  <c r="K1681" i="12" a="1"/>
  <c r="K1681" i="12" s="1"/>
  <c r="K1751" i="12" a="1"/>
  <c r="K1751" i="12" s="1"/>
  <c r="K1834" i="12" a="1"/>
  <c r="K1834" i="12" s="1"/>
  <c r="N1323" i="12" a="1"/>
  <c r="N1323" i="12" s="1"/>
  <c r="N1393" i="12" a="1"/>
  <c r="N1393" i="12" s="1"/>
  <c r="K1463" i="12" a="1"/>
  <c r="K1463" i="12" s="1"/>
  <c r="K1610" i="12" a="1"/>
  <c r="K1610" i="12" s="1"/>
  <c r="N1667" i="12" a="1"/>
  <c r="N1667" i="12" s="1"/>
  <c r="K1740" i="12" a="1"/>
  <c r="K1740" i="12" s="1"/>
  <c r="K1774" i="12" a="1"/>
  <c r="K1774" i="12" s="1"/>
  <c r="N1486" i="12" a="1"/>
  <c r="N1486" i="12" s="1"/>
  <c r="N1758" i="12" a="1"/>
  <c r="N1758" i="12" s="1"/>
  <c r="K1973" i="12" a="1"/>
  <c r="K1973" i="12" s="1"/>
  <c r="K2011" i="12" a="1"/>
  <c r="K2011" i="12" s="1"/>
  <c r="N2048" i="12" a="1"/>
  <c r="N2048" i="12" s="1"/>
  <c r="K2101" i="12" a="1"/>
  <c r="K2101" i="12" s="1"/>
  <c r="K2170" i="12" a="1"/>
  <c r="K2170" i="12" s="1"/>
  <c r="K2223" i="12" a="1"/>
  <c r="K2223" i="12" s="1"/>
  <c r="N2283" i="12" a="1"/>
  <c r="N2283" i="12" s="1"/>
  <c r="N935" i="12" a="1"/>
  <c r="N935" i="12" s="1"/>
  <c r="K1668" i="12" a="1"/>
  <c r="K1668" i="12" s="1"/>
  <c r="N1386" i="12" a="1"/>
  <c r="N1386" i="12" s="1"/>
  <c r="K1821" i="12" a="1"/>
  <c r="K1821" i="12" s="1"/>
  <c r="K1475" i="12" a="1"/>
  <c r="K1475" i="12" s="1"/>
  <c r="K1546" i="12" a="1"/>
  <c r="K1546" i="12" s="1"/>
  <c r="N1593" i="12" a="1"/>
  <c r="N1593" i="12" s="1"/>
  <c r="K1673" i="12" a="1"/>
  <c r="K1673" i="12" s="1"/>
  <c r="N1745" i="12" a="1"/>
  <c r="N1745" i="12" s="1"/>
  <c r="K1799" i="12" a="1"/>
  <c r="K1799" i="12" s="1"/>
  <c r="K1878" i="12" a="1"/>
  <c r="K1878" i="12" s="1"/>
  <c r="N1166" i="12" a="1"/>
  <c r="N1166" i="12" s="1"/>
  <c r="K1351" i="12" a="1"/>
  <c r="K1351" i="12" s="1"/>
  <c r="K1436" i="12" a="1"/>
  <c r="K1436" i="12" s="1"/>
  <c r="K1496" i="12" a="1"/>
  <c r="K1496" i="12" s="1"/>
  <c r="K1557" i="12" a="1"/>
  <c r="K1557" i="12" s="1"/>
  <c r="N1619" i="12" a="1"/>
  <c r="N1619" i="12" s="1"/>
  <c r="N1666" i="12" a="1"/>
  <c r="N1666" i="12" s="1"/>
  <c r="N1723" i="12" a="1"/>
  <c r="N1723" i="12" s="1"/>
  <c r="N1787" i="12" a="1"/>
  <c r="N1787" i="12" s="1"/>
  <c r="N1847" i="12" a="1"/>
  <c r="N1847" i="12" s="1"/>
  <c r="K1909" i="12" a="1"/>
  <c r="K1909" i="12" s="1"/>
  <c r="N1361" i="12" a="1"/>
  <c r="N1361" i="12" s="1"/>
  <c r="N1414" i="12" a="1"/>
  <c r="N1414" i="12" s="1"/>
  <c r="K1486" i="12" a="1"/>
  <c r="K1486" i="12" s="1"/>
  <c r="K1569" i="12" a="1"/>
  <c r="K1569" i="12" s="1"/>
  <c r="K1634" i="12" a="1"/>
  <c r="K1634" i="12" s="1"/>
  <c r="K1838" i="12" a="1"/>
  <c r="K1838" i="12" s="1"/>
  <c r="K1899" i="12" a="1"/>
  <c r="K1899" i="12" s="1"/>
  <c r="N1280" i="12" a="1"/>
  <c r="N1280" i="12" s="1"/>
  <c r="K1624" i="12" a="1"/>
  <c r="K1624" i="12" s="1"/>
  <c r="N1911" i="12" a="1"/>
  <c r="N1911" i="12" s="1"/>
  <c r="K2000" i="12" a="1"/>
  <c r="K2000" i="12" s="1"/>
  <c r="N2082" i="12" a="1"/>
  <c r="N2082" i="12" s="1"/>
  <c r="N2173" i="12" a="1"/>
  <c r="N2173" i="12" s="1"/>
  <c r="N2276" i="12" a="1"/>
  <c r="N2276" i="12" s="1"/>
  <c r="N2352" i="12" a="1"/>
  <c r="N2352" i="12" s="1"/>
  <c r="K1452" i="12" a="1"/>
  <c r="K1452" i="12" s="1"/>
  <c r="N1860" i="12" a="1"/>
  <c r="N1860" i="12" s="1"/>
  <c r="N1954" i="12" a="1"/>
  <c r="N1954" i="12" s="1"/>
  <c r="N2037" i="12" a="1"/>
  <c r="N2037" i="12" s="1"/>
  <c r="K2098" i="12" a="1"/>
  <c r="K2098" i="12" s="1"/>
  <c r="N2154" i="12" a="1"/>
  <c r="N2154" i="12" s="1"/>
  <c r="N2242" i="12" a="1"/>
  <c r="N2242" i="12" s="1"/>
  <c r="K2303" i="12" a="1"/>
  <c r="K2303" i="12" s="1"/>
  <c r="K2349" i="12" a="1"/>
  <c r="K2349" i="12" s="1"/>
  <c r="K1225" i="12" a="1"/>
  <c r="K1225" i="12" s="1"/>
  <c r="N1363" i="12" a="1"/>
  <c r="N1363" i="12" s="1"/>
  <c r="K1726" i="12" a="1"/>
  <c r="K1726" i="12" s="1"/>
  <c r="K1471" i="12" a="1"/>
  <c r="K1471" i="12" s="1"/>
  <c r="N1144" i="12" a="1"/>
  <c r="N1144" i="12" s="1"/>
  <c r="K1687" i="12" a="1"/>
  <c r="K1687" i="12" s="1"/>
  <c r="K1791" i="12" a="1"/>
  <c r="K1791" i="12" s="1"/>
  <c r="N1881" i="12" a="1"/>
  <c r="N1881" i="12" s="1"/>
  <c r="K1384" i="12" a="1"/>
  <c r="K1384" i="12" s="1"/>
  <c r="K1377" i="12" a="1"/>
  <c r="K1377" i="12" s="1"/>
  <c r="K1432" i="12" a="1"/>
  <c r="K1432" i="12" s="1"/>
  <c r="K1489" i="12" a="1"/>
  <c r="K1489" i="12" s="1"/>
  <c r="N1556" i="12" a="1"/>
  <c r="N1556" i="12" s="1"/>
  <c r="M1556" i="12" s="1"/>
  <c r="N1629" i="12" a="1"/>
  <c r="N1629" i="12" s="1"/>
  <c r="N1683" i="12" a="1"/>
  <c r="N1683" i="12" s="1"/>
  <c r="K1750" i="12" a="1"/>
  <c r="K1750" i="12" s="1"/>
  <c r="N1825" i="12" a="1"/>
  <c r="N1825" i="12" s="1"/>
  <c r="K1148" i="12" a="1"/>
  <c r="K1148" i="12" s="1"/>
  <c r="K1720" i="12" a="1"/>
  <c r="K1720" i="12" s="1"/>
  <c r="N1772" i="12" a="1"/>
  <c r="N1772" i="12" s="1"/>
  <c r="N1818" i="12" a="1"/>
  <c r="N1818" i="12" s="1"/>
  <c r="M1818" i="12" s="1"/>
  <c r="K1871" i="12" a="1"/>
  <c r="K1871" i="12" s="1"/>
  <c r="K1122" i="12" a="1"/>
  <c r="K1122" i="12" s="1"/>
  <c r="N1356" i="12" a="1"/>
  <c r="N1356" i="12" s="1"/>
  <c r="K1415" i="12" a="1"/>
  <c r="K1415" i="12" s="1"/>
  <c r="N1465" i="12" a="1"/>
  <c r="N1465" i="12" s="1"/>
  <c r="N1535" i="12" a="1"/>
  <c r="N1535" i="12" s="1"/>
  <c r="N1605" i="12" a="1"/>
  <c r="N1605" i="12" s="1"/>
  <c r="K1667" i="12" a="1"/>
  <c r="K1667" i="12" s="1"/>
  <c r="N1746" i="12" a="1"/>
  <c r="N1746" i="12" s="1"/>
  <c r="N1803" i="12" a="1"/>
  <c r="N1803" i="12" s="1"/>
  <c r="K1875" i="12" a="1"/>
  <c r="K1875" i="12" s="1"/>
  <c r="N1188" i="12" a="1"/>
  <c r="N1188" i="12" s="1"/>
  <c r="K1378" i="12" a="1"/>
  <c r="K1378" i="12" s="1"/>
  <c r="K1448" i="12" a="1"/>
  <c r="K1448" i="12" s="1"/>
  <c r="N1517" i="12" a="1"/>
  <c r="N1517" i="12" s="1"/>
  <c r="N1557" i="12" a="1"/>
  <c r="N1557" i="12" s="1"/>
  <c r="N1637" i="12" a="1"/>
  <c r="N1637" i="12" s="1"/>
  <c r="K1692" i="12" a="1"/>
  <c r="K1692" i="12" s="1"/>
  <c r="N1754" i="12" a="1"/>
  <c r="N1754" i="12" s="1"/>
  <c r="K1841" i="12" a="1"/>
  <c r="K1841" i="12" s="1"/>
  <c r="K1348" i="12" a="1"/>
  <c r="K1348" i="12" s="1"/>
  <c r="N1400" i="12" a="1"/>
  <c r="N1400" i="12" s="1"/>
  <c r="K1470" i="12" a="1"/>
  <c r="K1470" i="12" s="1"/>
  <c r="K1533" i="12" a="1"/>
  <c r="K1533" i="12" s="1"/>
  <c r="K1621" i="12" a="1"/>
  <c r="K1621" i="12" s="1"/>
  <c r="N1681" i="12" a="1"/>
  <c r="N1681" i="12" s="1"/>
  <c r="N1743" i="12" a="1"/>
  <c r="N1743" i="12" s="1"/>
  <c r="N1781" i="12" a="1"/>
  <c r="N1781" i="12" s="1"/>
  <c r="K1504" i="12" a="1"/>
  <c r="K1504" i="12" s="1"/>
  <c r="N1777" i="12" a="1"/>
  <c r="N1777" i="12" s="1"/>
  <c r="K1977" i="12" a="1"/>
  <c r="K1977" i="12" s="1"/>
  <c r="K2015" i="12" a="1"/>
  <c r="K2015" i="12" s="1"/>
  <c r="N2055" i="12" a="1"/>
  <c r="N2055" i="12" s="1"/>
  <c r="K2124" i="12" a="1"/>
  <c r="K2124" i="12" s="1"/>
  <c r="N2180" i="12" a="1"/>
  <c r="N2180" i="12" s="1"/>
  <c r="K2227" i="12" a="1"/>
  <c r="K2227" i="12" s="1"/>
  <c r="K2291" i="12" a="1"/>
  <c r="K2291" i="12" s="1"/>
  <c r="K744" i="12" a="1"/>
  <c r="K744" i="12" s="1"/>
  <c r="N1341" i="12" a="1"/>
  <c r="N1341" i="12" s="1"/>
  <c r="N1089" i="12" a="1"/>
  <c r="N1089" i="12" s="1"/>
  <c r="N1228" i="12" a="1"/>
  <c r="N1228" i="12" s="1"/>
  <c r="N1721" i="12" a="1"/>
  <c r="N1721" i="12" s="1"/>
  <c r="K1464" i="12" a="1"/>
  <c r="K1464" i="12" s="1"/>
  <c r="N1041" i="12" a="1"/>
  <c r="N1041" i="12" s="1"/>
  <c r="K1814" i="12" a="1"/>
  <c r="K1814" i="12" s="1"/>
  <c r="K1893" i="12" a="1"/>
  <c r="K1893" i="12" s="1"/>
  <c r="N1387" i="12" a="1"/>
  <c r="N1387" i="12" s="1"/>
  <c r="K1388" i="12" a="1"/>
  <c r="K1388" i="12" s="1"/>
  <c r="N1435" i="12" a="1"/>
  <c r="N1435" i="12" s="1"/>
  <c r="N1495" i="12" a="1"/>
  <c r="N1495" i="12" s="1"/>
  <c r="N1560" i="12" a="1"/>
  <c r="N1560" i="12" s="1"/>
  <c r="M1560" i="12" s="1"/>
  <c r="K1644" i="12" a="1"/>
  <c r="K1644" i="12" s="1"/>
  <c r="K1691" i="12" a="1"/>
  <c r="K1691" i="12" s="1"/>
  <c r="K1754" i="12" a="1"/>
  <c r="K1754" i="12" s="1"/>
  <c r="K1840" i="12" a="1"/>
  <c r="K1840" i="12" s="1"/>
  <c r="K1167" i="12" a="1"/>
  <c r="K1167" i="12" s="1"/>
  <c r="K1724" i="12" a="1"/>
  <c r="K1724" i="12" s="1"/>
  <c r="N1776" i="12" a="1"/>
  <c r="N1776" i="12" s="1"/>
  <c r="K1830" i="12" a="1"/>
  <c r="K1830" i="12" s="1"/>
  <c r="N1874" i="12" a="1"/>
  <c r="N1874" i="12" s="1"/>
  <c r="N1170" i="12" a="1"/>
  <c r="N1170" i="12" s="1"/>
  <c r="K1362" i="12" a="1"/>
  <c r="K1362" i="12" s="1"/>
  <c r="N1421" i="12" a="1"/>
  <c r="N1421" i="12" s="1"/>
  <c r="K1476" i="12" a="1"/>
  <c r="K1476" i="12" s="1"/>
  <c r="N1539" i="12" a="1"/>
  <c r="N1539" i="12" s="1"/>
  <c r="K1609" i="12" a="1"/>
  <c r="K1609" i="12" s="1"/>
  <c r="N1673" i="12" a="1"/>
  <c r="N1673" i="12" s="1"/>
  <c r="N1750" i="12" a="1"/>
  <c r="N1750" i="12" s="1"/>
  <c r="N1807" i="12" a="1"/>
  <c r="N1807" i="12" s="1"/>
  <c r="K1879" i="12" a="1"/>
  <c r="K1879" i="12" s="1"/>
  <c r="K1210" i="12" a="1"/>
  <c r="K1210" i="12" s="1"/>
  <c r="K1389" i="12" a="1"/>
  <c r="K1389" i="12" s="1"/>
  <c r="K1459" i="12" a="1"/>
  <c r="K1459" i="12" s="1"/>
  <c r="K1521" i="12" a="1"/>
  <c r="K1521" i="12" s="1"/>
  <c r="N1561" i="12" a="1"/>
  <c r="N1561" i="12" s="1"/>
  <c r="K1645" i="12" a="1"/>
  <c r="K1645" i="12" s="1"/>
  <c r="K1706" i="12" a="1"/>
  <c r="K1706" i="12" s="1"/>
  <c r="K1762" i="12" a="1"/>
  <c r="K1762" i="12" s="1"/>
  <c r="K1864" i="12" a="1"/>
  <c r="K1864" i="12" s="1"/>
  <c r="K1353" i="12" a="1"/>
  <c r="K1353" i="12" s="1"/>
  <c r="N1415" i="12" a="1"/>
  <c r="N1415" i="12" s="1"/>
  <c r="K1480" i="12" a="1"/>
  <c r="K1480" i="12" s="1"/>
  <c r="N1536" i="12" a="1"/>
  <c r="N1536" i="12" s="1"/>
  <c r="K1628" i="12" a="1"/>
  <c r="K1628" i="12" s="1"/>
  <c r="K1689" i="12" a="1"/>
  <c r="K1689" i="12" s="1"/>
  <c r="K1797" i="12" a="1"/>
  <c r="K1797" i="12" s="1"/>
  <c r="K1525" i="12" a="1"/>
  <c r="K1525" i="12" s="1"/>
  <c r="N1898" i="12" a="1"/>
  <c r="N1898" i="12" s="1"/>
  <c r="N1980" i="12" a="1"/>
  <c r="N1980" i="12" s="1"/>
  <c r="K2019" i="12" a="1"/>
  <c r="K2019" i="12" s="1"/>
  <c r="N1107" i="12" a="1"/>
  <c r="N1107" i="12" s="1"/>
  <c r="M1107" i="12" s="1"/>
  <c r="N1452" i="12" a="1"/>
  <c r="N1452" i="12" s="1"/>
  <c r="K1794" i="12" a="1"/>
  <c r="K1794" i="12" s="1"/>
  <c r="K1556" i="12" a="1"/>
  <c r="K1556" i="12" s="1"/>
  <c r="K1330" i="12" a="1"/>
  <c r="K1330" i="12" s="1"/>
  <c r="K1597" i="12" a="1"/>
  <c r="K1597" i="12" s="1"/>
  <c r="N1704" i="12" a="1"/>
  <c r="N1704" i="12" s="1"/>
  <c r="K1492" i="12" a="1"/>
  <c r="K1492" i="12" s="1"/>
  <c r="K1553" i="12" a="1"/>
  <c r="K1553" i="12" s="1"/>
  <c r="N1611" i="12" a="1"/>
  <c r="N1611" i="12" s="1"/>
  <c r="N1690" i="12" a="1"/>
  <c r="N1690" i="12" s="1"/>
  <c r="N1753" i="12" a="1"/>
  <c r="N1753" i="12" s="1"/>
  <c r="N1806" i="12" a="1"/>
  <c r="N1806" i="12" s="1"/>
  <c r="K1897" i="12" a="1"/>
  <c r="K1897" i="12" s="1"/>
  <c r="K1244" i="12" a="1"/>
  <c r="K1244" i="12" s="1"/>
  <c r="N1395" i="12" a="1"/>
  <c r="N1395" i="12" s="1"/>
  <c r="N1454" i="12" a="1"/>
  <c r="N1454" i="12" s="1"/>
  <c r="N1513" i="12" a="1"/>
  <c r="N1513" i="12" s="1"/>
  <c r="N1564" i="12" a="1"/>
  <c r="N1564" i="12" s="1"/>
  <c r="N1626" i="12" a="1"/>
  <c r="N1626" i="12" s="1"/>
  <c r="K1677" i="12" a="1"/>
  <c r="K1677" i="12" s="1"/>
  <c r="K1731" i="12" a="1"/>
  <c r="K1731" i="12" s="1"/>
  <c r="N1810" i="12" a="1"/>
  <c r="N1810" i="12" s="1"/>
  <c r="N1855" i="12" a="1"/>
  <c r="N1855" i="12" s="1"/>
  <c r="N908" i="12" a="1"/>
  <c r="N908" i="12" s="1"/>
  <c r="N1373" i="12" a="1"/>
  <c r="N1373" i="12" s="1"/>
  <c r="N1439" i="12" a="1"/>
  <c r="N1439" i="12" s="1"/>
  <c r="K1510" i="12" a="1"/>
  <c r="K1510" i="12" s="1"/>
  <c r="N1579" i="12" a="1"/>
  <c r="N1579" i="12" s="1"/>
  <c r="K1656" i="12" a="1"/>
  <c r="K1656" i="12" s="1"/>
  <c r="N1747" i="12" a="1"/>
  <c r="N1747" i="12" s="1"/>
  <c r="M1747" i="12" s="1"/>
  <c r="N1749" i="12" a="1"/>
  <c r="N1749" i="12" s="1"/>
  <c r="K1561" i="12" a="1"/>
  <c r="K1561" i="12" s="1"/>
  <c r="K1418" i="12" a="1"/>
  <c r="K1418" i="12" s="1"/>
  <c r="K2200" i="12" a="1"/>
  <c r="K2200" i="12" s="1"/>
  <c r="N2052" i="12" a="1"/>
  <c r="N2052" i="12" s="1"/>
  <c r="K2174" i="12" a="1"/>
  <c r="K2174" i="12" s="1"/>
  <c r="N2310" i="12" a="1"/>
  <c r="N2310" i="12" s="1"/>
  <c r="N2387" i="12" a="1"/>
  <c r="N2387" i="12" s="1"/>
  <c r="K1868" i="12" a="1"/>
  <c r="K1868" i="12" s="1"/>
  <c r="N1936" i="12" a="1"/>
  <c r="N1936" i="12" s="1"/>
  <c r="N1978" i="12" a="1"/>
  <c r="N1978" i="12" s="1"/>
  <c r="N2140" i="12" a="1"/>
  <c r="N2140" i="12" s="1"/>
  <c r="K2377" i="12" a="1"/>
  <c r="K2377" i="12" s="1"/>
  <c r="K2412" i="12" a="1"/>
  <c r="K2412" i="12" s="1"/>
  <c r="N1788" i="12" a="1"/>
  <c r="N1788" i="12" s="1"/>
  <c r="K1979" i="12" a="1"/>
  <c r="K1979" i="12" s="1"/>
  <c r="N2020" i="12" a="1"/>
  <c r="N2020" i="12" s="1"/>
  <c r="K2092" i="12" a="1"/>
  <c r="K2092" i="12" s="1"/>
  <c r="K2141" i="12" a="1"/>
  <c r="K2141" i="12" s="1"/>
  <c r="K2217" i="12" a="1"/>
  <c r="K2217" i="12" s="1"/>
  <c r="N2274" i="12" a="1"/>
  <c r="N2274" i="12" s="1"/>
  <c r="K2362" i="12" a="1"/>
  <c r="K2362" i="12" s="1"/>
  <c r="K1401" i="12" a="1"/>
  <c r="K1401" i="12" s="1"/>
  <c r="N2346" i="12" a="1"/>
  <c r="N2346" i="12" s="1"/>
  <c r="K1132" i="12" a="1"/>
  <c r="K1132" i="12" s="1"/>
  <c r="N1811" i="12" a="1"/>
  <c r="N1811" i="12" s="1"/>
  <c r="N1598" i="12" a="1"/>
  <c r="N1598" i="12" s="1"/>
  <c r="K1934" i="12" a="1"/>
  <c r="K1934" i="12" s="1"/>
  <c r="N1998" i="12" a="1"/>
  <c r="N1998" i="12" s="1"/>
  <c r="K2040" i="12" a="1"/>
  <c r="K2040" i="12" s="1"/>
  <c r="K2123" i="12" a="1"/>
  <c r="K2123" i="12" s="1"/>
  <c r="K2169" i="12" a="1"/>
  <c r="K2169" i="12" s="1"/>
  <c r="K2222" i="12" a="1"/>
  <c r="K2222" i="12" s="1"/>
  <c r="N2297" i="12" a="1"/>
  <c r="N2297" i="12" s="1"/>
  <c r="N2405" i="12" a="1"/>
  <c r="N2405" i="12" s="1"/>
  <c r="K1980" i="12" a="1"/>
  <c r="K1980" i="12" s="1"/>
  <c r="N2268" i="12" a="1"/>
  <c r="N2268" i="12" s="1"/>
  <c r="N2429" i="12" a="1"/>
  <c r="N2429" i="12" s="1"/>
  <c r="N2494" i="12" a="1"/>
  <c r="N2494" i="12" s="1"/>
  <c r="N2551" i="12" a="1"/>
  <c r="N2551" i="12" s="1"/>
  <c r="K2610" i="12" a="1"/>
  <c r="K2610" i="12" s="1"/>
  <c r="N2674" i="12" a="1"/>
  <c r="N2674" i="12" s="1"/>
  <c r="N2750" i="12" a="1"/>
  <c r="N2750" i="12" s="1"/>
  <c r="N2797" i="12" a="1"/>
  <c r="N2797" i="12" s="1"/>
  <c r="N2860" i="12" a="1"/>
  <c r="N2860" i="12" s="1"/>
  <c r="N2013" i="12" a="1"/>
  <c r="N2013" i="12" s="1"/>
  <c r="N2225" i="12" a="1"/>
  <c r="N2225" i="12" s="1"/>
  <c r="N2438" i="12" a="1"/>
  <c r="N2438" i="12" s="1"/>
  <c r="K2476" i="12" a="1"/>
  <c r="K2476" i="12" s="1"/>
  <c r="N2528" i="12" a="1"/>
  <c r="N2528" i="12" s="1"/>
  <c r="K2583" i="12" a="1"/>
  <c r="K2583" i="12" s="1"/>
  <c r="K2641" i="12" a="1"/>
  <c r="K2641" i="12" s="1"/>
  <c r="N2712" i="12" a="1"/>
  <c r="N2712" i="12" s="1"/>
  <c r="N2801" i="12" a="1"/>
  <c r="N2801" i="12" s="1"/>
  <c r="K2868" i="12" a="1"/>
  <c r="K2868" i="12" s="1"/>
  <c r="K1755" i="12" a="1"/>
  <c r="K1755" i="12" s="1"/>
  <c r="N2390" i="12" a="1"/>
  <c r="N2390" i="12" s="1"/>
  <c r="K2503" i="12" a="1"/>
  <c r="K2503" i="12" s="1"/>
  <c r="N2567" i="12" a="1"/>
  <c r="N2567" i="12" s="1"/>
  <c r="N2633" i="12" a="1"/>
  <c r="N2633" i="12" s="1"/>
  <c r="N2682" i="12" a="1"/>
  <c r="N2682" i="12" s="1"/>
  <c r="N2758" i="12" a="1"/>
  <c r="N2758" i="12" s="1"/>
  <c r="K2839" i="12" a="1"/>
  <c r="K2839" i="12" s="1"/>
  <c r="N2898" i="12" a="1"/>
  <c r="N2898" i="12" s="1"/>
  <c r="N1961" i="12" a="1"/>
  <c r="N1961" i="12" s="1"/>
  <c r="N2432" i="12" a="1"/>
  <c r="N2432" i="12" s="1"/>
  <c r="N2510" i="12" a="1"/>
  <c r="N2510" i="12" s="1"/>
  <c r="K2607" i="12" a="1"/>
  <c r="K2607" i="12" s="1"/>
  <c r="K1648" i="12" a="1"/>
  <c r="K1648" i="12" s="1"/>
  <c r="N1206" i="12" a="1"/>
  <c r="N1206" i="12" s="1"/>
  <c r="K1819" i="12" a="1"/>
  <c r="K1819" i="12" s="1"/>
  <c r="N1709" i="12" a="1"/>
  <c r="N1709" i="12" s="1"/>
  <c r="N1692" i="12" a="1"/>
  <c r="N1692" i="12" s="1"/>
  <c r="K1988" i="12" a="1"/>
  <c r="K1988" i="12" s="1"/>
  <c r="K1924" i="12" a="1"/>
  <c r="K1924" i="12" s="1"/>
  <c r="K2284" i="12" a="1"/>
  <c r="K2284" i="12" s="1"/>
  <c r="N2391" i="12" a="1"/>
  <c r="N2391" i="12" s="1"/>
  <c r="N1374" i="12" a="1"/>
  <c r="N1374" i="12" s="1"/>
  <c r="K1928" i="12" a="1"/>
  <c r="K1928" i="12" s="1"/>
  <c r="N1977" i="12" a="1"/>
  <c r="N1977" i="12" s="1"/>
  <c r="K2053" i="12" a="1"/>
  <c r="K2053" i="12" s="1"/>
  <c r="K2121" i="12" a="1"/>
  <c r="K2121" i="12" s="1"/>
  <c r="N2162" i="12" a="1"/>
  <c r="N2162" i="12" s="1"/>
  <c r="N2204" i="12" a="1"/>
  <c r="N2204" i="12" s="1"/>
  <c r="K2243" i="12" a="1"/>
  <c r="K2243" i="12" s="1"/>
  <c r="K2307" i="12" a="1"/>
  <c r="K2307" i="12" s="1"/>
  <c r="K2357" i="12" a="1"/>
  <c r="K2357" i="12" s="1"/>
  <c r="K2400" i="12" a="1"/>
  <c r="K2400" i="12" s="1"/>
  <c r="K1196" i="12" a="1"/>
  <c r="K1196" i="12" s="1"/>
  <c r="K1548" i="12" a="1"/>
  <c r="K1548" i="12" s="1"/>
  <c r="K1913" i="12" a="1"/>
  <c r="K1913" i="12" s="1"/>
  <c r="N1992" i="12" a="1"/>
  <c r="N1992" i="12" s="1"/>
  <c r="K2027" i="12" a="1"/>
  <c r="K2027" i="12" s="1"/>
  <c r="K2076" i="12" a="1"/>
  <c r="K2076" i="12" s="1"/>
  <c r="N2143" i="12" a="1"/>
  <c r="N2143" i="12" s="1"/>
  <c r="K2216" i="12" a="1"/>
  <c r="K2216" i="12" s="1"/>
  <c r="K2281" i="12" a="1"/>
  <c r="K2281" i="12" s="1"/>
  <c r="K1397" i="12" a="1"/>
  <c r="K1397" i="12" s="1"/>
  <c r="N1627" i="12" a="1"/>
  <c r="N1627" i="12" s="1"/>
  <c r="K1906" i="12" a="1"/>
  <c r="K1906" i="12" s="1"/>
  <c r="K1993" i="12" a="1"/>
  <c r="K1993" i="12" s="1"/>
  <c r="N2060" i="12" a="1"/>
  <c r="N2060" i="12" s="1"/>
  <c r="K2144" i="12" a="1"/>
  <c r="K2144" i="12" s="1"/>
  <c r="N2254" i="12" a="1"/>
  <c r="N2254" i="12" s="1"/>
  <c r="N2326" i="12" a="1"/>
  <c r="N2326" i="12" s="1"/>
  <c r="K2404" i="12" a="1"/>
  <c r="K2404" i="12" s="1"/>
  <c r="K1725" i="12" a="1"/>
  <c r="K1725" i="12" s="1"/>
  <c r="N1917" i="12" a="1"/>
  <c r="N1917" i="12" s="1"/>
  <c r="N1970" i="12" a="1"/>
  <c r="N1970" i="12" s="1"/>
  <c r="N2068" i="12" a="1"/>
  <c r="N2068" i="12" s="1"/>
  <c r="N2132" i="12" a="1"/>
  <c r="N2132" i="12" s="1"/>
  <c r="N2193" i="12" a="1"/>
  <c r="N2193" i="12" s="1"/>
  <c r="N2266" i="12" a="1"/>
  <c r="N2266" i="12" s="1"/>
  <c r="N2319" i="12" a="1"/>
  <c r="N2319" i="12" s="1"/>
  <c r="K2369" i="12" a="1"/>
  <c r="K2369" i="12" s="1"/>
  <c r="N2407" i="12" a="1"/>
  <c r="N2407" i="12" s="1"/>
  <c r="K1379" i="12" a="1"/>
  <c r="K1379" i="12" s="1"/>
  <c r="N2042" i="12" a="1"/>
  <c r="N2042" i="12" s="1"/>
  <c r="K2099" i="12" a="1"/>
  <c r="K2099" i="12" s="1"/>
  <c r="K2190" i="12" a="1"/>
  <c r="K2190" i="12" s="1"/>
  <c r="N2224" i="12" a="1"/>
  <c r="N2224" i="12" s="1"/>
  <c r="N2270" i="12" a="1"/>
  <c r="N2270" i="12" s="1"/>
  <c r="N1476" i="12" a="1"/>
  <c r="N1476" i="12" s="1"/>
  <c r="N1728" i="12" a="1"/>
  <c r="N1728" i="12" s="1"/>
  <c r="K1941" i="12" a="1"/>
  <c r="K1941" i="12" s="1"/>
  <c r="N2024" i="12" a="1"/>
  <c r="N2024" i="12" s="1"/>
  <c r="N2080" i="12" a="1"/>
  <c r="N2080" i="12" s="1"/>
  <c r="K2179" i="12" a="1"/>
  <c r="K2179" i="12" s="1"/>
  <c r="N2255" i="12" a="1"/>
  <c r="N2255" i="12" s="1"/>
  <c r="N1948" i="12" a="1"/>
  <c r="N1948" i="12" s="1"/>
  <c r="N2005" i="12" a="1"/>
  <c r="N2005" i="12" s="1"/>
  <c r="N2088" i="12" a="1"/>
  <c r="N2088" i="12" s="1"/>
  <c r="K2149" i="12" a="1"/>
  <c r="K2149" i="12" s="1"/>
  <c r="N2244" i="12" a="1"/>
  <c r="N2244" i="12" s="1"/>
  <c r="N2289" i="12" a="1"/>
  <c r="N2289" i="12" s="1"/>
  <c r="N2331" i="12" a="1"/>
  <c r="N2331" i="12" s="1"/>
  <c r="N2381" i="12" a="1"/>
  <c r="N2381" i="12" s="1"/>
  <c r="N2416" i="12" a="1"/>
  <c r="N2416" i="12" s="1"/>
  <c r="K1423" i="12" a="1"/>
  <c r="K1423" i="12" s="1"/>
  <c r="K1654" i="12" a="1"/>
  <c r="K1654" i="12" s="1"/>
  <c r="K1919" i="12" a="1"/>
  <c r="K1919" i="12" s="1"/>
  <c r="N1960" i="12" a="1"/>
  <c r="N1960" i="12" s="1"/>
  <c r="N2054" i="12" a="1"/>
  <c r="N2054" i="12" s="1"/>
  <c r="K2268" i="12" a="1"/>
  <c r="K2268" i="12" s="1"/>
  <c r="N2445" i="12" a="1"/>
  <c r="N2445" i="12" s="1"/>
  <c r="K2498" i="12" a="1"/>
  <c r="K2498" i="12" s="1"/>
  <c r="K2547" i="12" a="1"/>
  <c r="K2547" i="12" s="1"/>
  <c r="N2593" i="12" a="1"/>
  <c r="N2593" i="12" s="1"/>
  <c r="K2674" i="12" a="1"/>
  <c r="K2674" i="12" s="1"/>
  <c r="N2753" i="12" a="1"/>
  <c r="N2753" i="12" s="1"/>
  <c r="K2860" i="12" a="1"/>
  <c r="K2860" i="12" s="1"/>
  <c r="N1934" i="12" a="1"/>
  <c r="N1934" i="12" s="1"/>
  <c r="K2283" i="12" a="1"/>
  <c r="K2283" i="12" s="1"/>
  <c r="K2450" i="12" a="1"/>
  <c r="K2450" i="12" s="1"/>
  <c r="N2516" i="12" a="1"/>
  <c r="N2516" i="12" s="1"/>
  <c r="K2602" i="12" a="1"/>
  <c r="K2602" i="12" s="1"/>
  <c r="N2666" i="12" a="1"/>
  <c r="N2666" i="12" s="1"/>
  <c r="N2734" i="12" a="1"/>
  <c r="N2734" i="12" s="1"/>
  <c r="K2838" i="12" a="1"/>
  <c r="K2838" i="12" s="1"/>
  <c r="N2897" i="12" a="1"/>
  <c r="N2897" i="12" s="1"/>
  <c r="K1835" i="12" a="1"/>
  <c r="K1835" i="12" s="1"/>
  <c r="N2100" i="12" a="1"/>
  <c r="N2100" i="12" s="1"/>
  <c r="N2328" i="12" a="1"/>
  <c r="N2328" i="12" s="1"/>
  <c r="K2517" i="12" a="1"/>
  <c r="K2517" i="12" s="1"/>
  <c r="K2606" i="12" a="1"/>
  <c r="K2606" i="12" s="1"/>
  <c r="N2149" i="12" a="1"/>
  <c r="N2149" i="12" s="1"/>
  <c r="K2257" i="12" a="1"/>
  <c r="K2257" i="12" s="1"/>
  <c r="K706" i="12" a="1"/>
  <c r="K706" i="12" s="1"/>
  <c r="N1802" i="12" a="1"/>
  <c r="N1802" i="12" s="1"/>
  <c r="K1623" i="12" a="1"/>
  <c r="K1623" i="12" s="1"/>
  <c r="N1502" i="12" a="1"/>
  <c r="N1502" i="12" s="1"/>
  <c r="K2231" i="12" a="1"/>
  <c r="K2231" i="12" s="1"/>
  <c r="K1912" i="12" a="1"/>
  <c r="K1912" i="12" s="1"/>
  <c r="K2060" i="12" a="1"/>
  <c r="K2060" i="12" s="1"/>
  <c r="N1931" i="12" a="1"/>
  <c r="N1931" i="12" s="1"/>
  <c r="K1887" i="12" a="1"/>
  <c r="K1887" i="12" s="1"/>
  <c r="K1944" i="12" a="1"/>
  <c r="K1944" i="12" s="1"/>
  <c r="N1989" i="12" a="1"/>
  <c r="N1989" i="12" s="1"/>
  <c r="K2331" i="12" a="1"/>
  <c r="K2331" i="12" s="1"/>
  <c r="K2381" i="12" a="1"/>
  <c r="K2381" i="12" s="1"/>
  <c r="K2416" i="12" a="1"/>
  <c r="K2416" i="12" s="1"/>
  <c r="N1848" i="12" a="1"/>
  <c r="N1848" i="12" s="1"/>
  <c r="K1990" i="12" a="1"/>
  <c r="K1990" i="12" s="1"/>
  <c r="K2028" i="12" a="1"/>
  <c r="K2028" i="12" s="1"/>
  <c r="N2095" i="12" a="1"/>
  <c r="N2095" i="12" s="1"/>
  <c r="K2160" i="12" a="1"/>
  <c r="K2160" i="12" s="1"/>
  <c r="K2221" i="12" a="1"/>
  <c r="K2221" i="12" s="1"/>
  <c r="K2278" i="12" a="1"/>
  <c r="K2278" i="12" s="1"/>
  <c r="N2365" i="12" a="1"/>
  <c r="N2365" i="12" s="1"/>
  <c r="N1440" i="12" a="1"/>
  <c r="N1440" i="12" s="1"/>
  <c r="N2350" i="12" a="1"/>
  <c r="N2350" i="12" s="1"/>
  <c r="K1518" i="12" a="1"/>
  <c r="K1518" i="12" s="1"/>
  <c r="K1831" i="12" a="1"/>
  <c r="K1831" i="12" s="1"/>
  <c r="K1714" i="12" a="1"/>
  <c r="K1714" i="12" s="1"/>
  <c r="N1937" i="12" a="1"/>
  <c r="N1937" i="12" s="1"/>
  <c r="N2002" i="12" a="1"/>
  <c r="N2002" i="12" s="1"/>
  <c r="N2043" i="12" a="1"/>
  <c r="N2043" i="12" s="1"/>
  <c r="K2127" i="12" a="1"/>
  <c r="K2127" i="12" s="1"/>
  <c r="N2172" i="12" a="1"/>
  <c r="N2172" i="12" s="1"/>
  <c r="K2226" i="12" a="1"/>
  <c r="K2226" i="12" s="1"/>
  <c r="K2325" i="12" a="1"/>
  <c r="K2325" i="12" s="1"/>
  <c r="K2429" i="12" a="1"/>
  <c r="K2429" i="12" s="1"/>
  <c r="N2010" i="12" a="1"/>
  <c r="N2010" i="12" s="1"/>
  <c r="K2314" i="12" a="1"/>
  <c r="K2314" i="12" s="1"/>
  <c r="N2442" i="12" a="1"/>
  <c r="N2442" i="12" s="1"/>
  <c r="N2498" i="12" a="1"/>
  <c r="N2498" i="12" s="1"/>
  <c r="N2555" i="12" a="1"/>
  <c r="N2555" i="12" s="1"/>
  <c r="K2614" i="12" a="1"/>
  <c r="K2614" i="12" s="1"/>
  <c r="N2693" i="12" a="1"/>
  <c r="N2693" i="12" s="1"/>
  <c r="K2770" i="12" a="1"/>
  <c r="K2770" i="12" s="1"/>
  <c r="K2813" i="12" a="1"/>
  <c r="K2813" i="12" s="1"/>
  <c r="N2878" i="12" a="1"/>
  <c r="N2878" i="12" s="1"/>
  <c r="N2073" i="12" a="1"/>
  <c r="N2073" i="12" s="1"/>
  <c r="N2271" i="12" a="1"/>
  <c r="N2271" i="12" s="1"/>
  <c r="K2443" i="12" a="1"/>
  <c r="K2443" i="12" s="1"/>
  <c r="N2479" i="12" a="1"/>
  <c r="N2479" i="12" s="1"/>
  <c r="N2532" i="12" a="1"/>
  <c r="N2532" i="12" s="1"/>
  <c r="K2587" i="12" a="1"/>
  <c r="K2587" i="12" s="1"/>
  <c r="N2659" i="12" a="1"/>
  <c r="N2659" i="12" s="1"/>
  <c r="N2716" i="12" a="1"/>
  <c r="N2716" i="12" s="1"/>
  <c r="K2817" i="12" a="1"/>
  <c r="K2817" i="12" s="1"/>
  <c r="K2875" i="12" a="1"/>
  <c r="K2875" i="12" s="1"/>
  <c r="N1856" i="12" a="1"/>
  <c r="N1856" i="12" s="1"/>
  <c r="K2402" i="12" a="1"/>
  <c r="K2402" i="12" s="1"/>
  <c r="N2506" i="12" a="1"/>
  <c r="N2506" i="12" s="1"/>
  <c r="K2595" i="12" a="1"/>
  <c r="K2595" i="12" s="1"/>
  <c r="N2644" i="12" a="1"/>
  <c r="N2644" i="12" s="1"/>
  <c r="N2697" i="12" a="1"/>
  <c r="N2697" i="12" s="1"/>
  <c r="N2762" i="12" a="1"/>
  <c r="N2762" i="12" s="1"/>
  <c r="N2842" i="12" a="1"/>
  <c r="N2842" i="12" s="1"/>
  <c r="N2902" i="12" a="1"/>
  <c r="N2902" i="12" s="1"/>
  <c r="N1983" i="12" a="1"/>
  <c r="N1983" i="12" s="1"/>
  <c r="N2454" i="12" a="1"/>
  <c r="N2454" i="12" s="1"/>
  <c r="K2518" i="12" a="1"/>
  <c r="K2518" i="12" s="1"/>
  <c r="N1712" i="12" a="1"/>
  <c r="N1712" i="12" s="1"/>
  <c r="K1374" i="12" a="1"/>
  <c r="K1374" i="12" s="1"/>
  <c r="K1883" i="12" a="1"/>
  <c r="K1883" i="12" s="1"/>
  <c r="K1781" i="12" a="1"/>
  <c r="K1781" i="12" s="1"/>
  <c r="K1939" i="12" a="1"/>
  <c r="K1939" i="12" s="1"/>
  <c r="N2287" i="12" a="1"/>
  <c r="N2287" i="12" s="1"/>
  <c r="N2395" i="12" a="1"/>
  <c r="N2395" i="12" s="1"/>
  <c r="N1988" i="12" a="1"/>
  <c r="N1988" i="12" s="1"/>
  <c r="K2064" i="12" a="1"/>
  <c r="K2064" i="12" s="1"/>
  <c r="N2124" i="12" a="1"/>
  <c r="N2124" i="12" s="1"/>
  <c r="N2166" i="12" a="1"/>
  <c r="N2166" i="12" s="1"/>
  <c r="N2211" i="12" a="1"/>
  <c r="N2211" i="12" s="1"/>
  <c r="K2247" i="12" a="1"/>
  <c r="K2247" i="12" s="1"/>
  <c r="K2311" i="12" a="1"/>
  <c r="K2311" i="12" s="1"/>
  <c r="N2360" i="12" a="1"/>
  <c r="N2360" i="12" s="1"/>
  <c r="N2403" i="12" a="1"/>
  <c r="N2403" i="12" s="1"/>
  <c r="K1295" i="12" a="1"/>
  <c r="K1295" i="12" s="1"/>
  <c r="N1569" i="12" a="1"/>
  <c r="N1569" i="12" s="1"/>
  <c r="K1932" i="12" a="1"/>
  <c r="K1932" i="12" s="1"/>
  <c r="N1996" i="12" a="1"/>
  <c r="N1996" i="12" s="1"/>
  <c r="N2030" i="12" a="1"/>
  <c r="N2030" i="12" s="1"/>
  <c r="K2091" i="12" a="1"/>
  <c r="K2091" i="12" s="1"/>
  <c r="K2163" i="12" a="1"/>
  <c r="K2163" i="12" s="1"/>
  <c r="K2220" i="12" a="1"/>
  <c r="K2220" i="12" s="1"/>
  <c r="N2295" i="12" a="1"/>
  <c r="N2295" i="12" s="1"/>
  <c r="K1416" i="12" a="1"/>
  <c r="K1416" i="12" s="1"/>
  <c r="K1646" i="12" a="1"/>
  <c r="K1646" i="12" s="1"/>
  <c r="N1924" i="12" a="1"/>
  <c r="N1924" i="12" s="1"/>
  <c r="K1997" i="12" a="1"/>
  <c r="K1997" i="12" s="1"/>
  <c r="N2079" i="12" a="1"/>
  <c r="N2079" i="12" s="1"/>
  <c r="N2147" i="12" a="1"/>
  <c r="N2147" i="12" s="1"/>
  <c r="N2258" i="12" a="1"/>
  <c r="N2258" i="12" s="1"/>
  <c r="K2342" i="12" a="1"/>
  <c r="K2342" i="12" s="1"/>
  <c r="N2430" i="12" a="1"/>
  <c r="N2430" i="12" s="1"/>
  <c r="K1744" i="12" a="1"/>
  <c r="K1744" i="12" s="1"/>
  <c r="N1921" i="12" a="1"/>
  <c r="N1921" i="12" s="1"/>
  <c r="K1982" i="12" a="1"/>
  <c r="K1982" i="12" s="1"/>
  <c r="K2080" i="12" a="1"/>
  <c r="K2080" i="12" s="1"/>
  <c r="K2148" i="12" a="1"/>
  <c r="K2148" i="12" s="1"/>
  <c r="K2209" i="12" a="1"/>
  <c r="K2209" i="12" s="1"/>
  <c r="K2285" i="12" a="1"/>
  <c r="K2285" i="12" s="1"/>
  <c r="K2327" i="12" a="1"/>
  <c r="K2327" i="12" s="1"/>
  <c r="N2376" i="12" a="1"/>
  <c r="N2376" i="12" s="1"/>
  <c r="N2411" i="12" a="1"/>
  <c r="N2411" i="12" s="1"/>
  <c r="N1532" i="12" a="1"/>
  <c r="N1532" i="12" s="1"/>
  <c r="M1532" i="12" s="1"/>
  <c r="K2114" i="12" a="1"/>
  <c r="K2114" i="12" s="1"/>
  <c r="K2152" i="12" a="1"/>
  <c r="K2152" i="12" s="1"/>
  <c r="K2194" i="12" a="1"/>
  <c r="K2194" i="12" s="1"/>
  <c r="N2228" i="12" a="1"/>
  <c r="N2228" i="12" s="1"/>
  <c r="N2277" i="12" a="1"/>
  <c r="N2277" i="12" s="1"/>
  <c r="N1514" i="12" a="1"/>
  <c r="N1514" i="12" s="1"/>
  <c r="K1748" i="12" a="1"/>
  <c r="K1748" i="12" s="1"/>
  <c r="N1963" i="12" a="1"/>
  <c r="N1963" i="12" s="1"/>
  <c r="K2032" i="12" a="1"/>
  <c r="K2032" i="12" s="1"/>
  <c r="K2096" i="12" a="1"/>
  <c r="K2096" i="12" s="1"/>
  <c r="N2182" i="12" a="1"/>
  <c r="N2182" i="12" s="1"/>
  <c r="N1952" i="12" a="1"/>
  <c r="N1952" i="12" s="1"/>
  <c r="K2025" i="12" a="1"/>
  <c r="K2025" i="12" s="1"/>
  <c r="N2099" i="12" a="1"/>
  <c r="N2099" i="12" s="1"/>
  <c r="N2152" i="12" a="1"/>
  <c r="N2152" i="12" s="1"/>
  <c r="K2252" i="12" a="1"/>
  <c r="K2252" i="12" s="1"/>
  <c r="K2301" i="12" a="1"/>
  <c r="K2301" i="12" s="1"/>
  <c r="K2347" i="12" a="1"/>
  <c r="K2347" i="12" s="1"/>
  <c r="N2385" i="12" a="1"/>
  <c r="N2385" i="12" s="1"/>
  <c r="N2420" i="12" a="1"/>
  <c r="N2420" i="12" s="1"/>
  <c r="N1462" i="12" a="1"/>
  <c r="N1462" i="12" s="1"/>
  <c r="N1710" i="12" a="1"/>
  <c r="N1710" i="12" s="1"/>
  <c r="N1922" i="12" a="1"/>
  <c r="N1922" i="12" s="1"/>
  <c r="M1922" i="12" s="1"/>
  <c r="N1975" i="12" a="1"/>
  <c r="N1975" i="12" s="1"/>
  <c r="K2070" i="12" a="1"/>
  <c r="K2070" i="12" s="1"/>
  <c r="N2282" i="12" a="1"/>
  <c r="N2282" i="12" s="1"/>
  <c r="N2449" i="12" a="1"/>
  <c r="N2449" i="12" s="1"/>
  <c r="N2501" i="12" a="1"/>
  <c r="N2501" i="12" s="1"/>
  <c r="K2551" i="12" a="1"/>
  <c r="K2551" i="12" s="1"/>
  <c r="N2597" i="12" a="1"/>
  <c r="N2597" i="12" s="1"/>
  <c r="N2677" i="12" a="1"/>
  <c r="N2677" i="12" s="1"/>
  <c r="K2789" i="12" a="1"/>
  <c r="K2789" i="12" s="1"/>
  <c r="N2863" i="12" a="1"/>
  <c r="N2863" i="12" s="1"/>
  <c r="K1995" i="12" a="1"/>
  <c r="K1995" i="12" s="1"/>
  <c r="K2298" i="12" a="1"/>
  <c r="K2298" i="12" s="1"/>
  <c r="N2453" i="12" a="1"/>
  <c r="N2453" i="12" s="1"/>
  <c r="K2532" i="12" a="1"/>
  <c r="K2532" i="12" s="1"/>
  <c r="N2605" i="12" a="1"/>
  <c r="N2605" i="12" s="1"/>
  <c r="K2678" i="12" a="1"/>
  <c r="K2678" i="12" s="1"/>
  <c r="K2754" i="12" a="1"/>
  <c r="K2754" i="12" s="1"/>
  <c r="N2841" i="12" a="1"/>
  <c r="N2841" i="12" s="1"/>
  <c r="N2901" i="12" a="1"/>
  <c r="N2901" i="12" s="1"/>
  <c r="K1916" i="12" a="1"/>
  <c r="K1916" i="12" s="1"/>
  <c r="N2115" i="12" a="1"/>
  <c r="N2115" i="12" s="1"/>
  <c r="K2341" i="12" a="1"/>
  <c r="K2341" i="12" s="1"/>
  <c r="N2520" i="12" a="1"/>
  <c r="N2520" i="12" s="1"/>
  <c r="N1251" i="12" a="1"/>
  <c r="N1251" i="12" s="1"/>
  <c r="K1775" i="12" a="1"/>
  <c r="K1775" i="12" s="1"/>
  <c r="K1882" i="12" a="1"/>
  <c r="K1882" i="12" s="1"/>
  <c r="K1670" i="12" a="1"/>
  <c r="K1670" i="12" s="1"/>
  <c r="N1572" i="12" a="1"/>
  <c r="N1572" i="12" s="1"/>
  <c r="N2022" i="12" a="1"/>
  <c r="N2022" i="12" s="1"/>
  <c r="K2235" i="12" a="1"/>
  <c r="K2235" i="12" s="1"/>
  <c r="N1916" i="12" a="1"/>
  <c r="N1916" i="12" s="1"/>
  <c r="N1507" i="12" a="1"/>
  <c r="N1507" i="12" s="1"/>
  <c r="N1935" i="12" a="1"/>
  <c r="N1935" i="12" s="1"/>
  <c r="N1906" i="12" a="1"/>
  <c r="N1906" i="12" s="1"/>
  <c r="K1948" i="12" a="1"/>
  <c r="K1948" i="12" s="1"/>
  <c r="K2005" i="12" a="1"/>
  <c r="K2005" i="12" s="1"/>
  <c r="N2053" i="12" a="1"/>
  <c r="N2053" i="12" s="1"/>
  <c r="K2335" i="12" a="1"/>
  <c r="K2335" i="12" s="1"/>
  <c r="K2385" i="12" a="1"/>
  <c r="K2385" i="12" s="1"/>
  <c r="K2420" i="12" a="1"/>
  <c r="K2420" i="12" s="1"/>
  <c r="K1914" i="12" a="1"/>
  <c r="K1914" i="12" s="1"/>
  <c r="N1993" i="12" a="1"/>
  <c r="N1993" i="12" s="1"/>
  <c r="N2031" i="12" a="1"/>
  <c r="N2031" i="12" s="1"/>
  <c r="N2102" i="12" a="1"/>
  <c r="N2102" i="12" s="1"/>
  <c r="K2164" i="12" a="1"/>
  <c r="K2164" i="12" s="1"/>
  <c r="K2225" i="12" a="1"/>
  <c r="K2225" i="12" s="1"/>
  <c r="K2282" i="12" a="1"/>
  <c r="K2282" i="12" s="1"/>
  <c r="N2404" i="12" a="1"/>
  <c r="N2404" i="12" s="1"/>
  <c r="N1459" i="12" a="1"/>
  <c r="N1459" i="12" s="1"/>
  <c r="N2259" i="12" a="1"/>
  <c r="N2259" i="12" s="1"/>
  <c r="N2354" i="12" a="1"/>
  <c r="N2354" i="12" s="1"/>
  <c r="K1555" i="12" a="1"/>
  <c r="K1555" i="12" s="1"/>
  <c r="N1871" i="12" a="1"/>
  <c r="N1871" i="12" s="1"/>
  <c r="M1871" i="12" s="1"/>
  <c r="K1752" i="12" a="1"/>
  <c r="K1752" i="12" s="1"/>
  <c r="N1941" i="12" a="1"/>
  <c r="N1941" i="12" s="1"/>
  <c r="K2010" i="12" a="1"/>
  <c r="K2010" i="12" s="1"/>
  <c r="N2047" i="12" a="1"/>
  <c r="N2047" i="12" s="1"/>
  <c r="N2130" i="12" a="1"/>
  <c r="N2130" i="12" s="1"/>
  <c r="N2179" i="12" a="1"/>
  <c r="N2179" i="12" s="1"/>
  <c r="K2230" i="12" a="1"/>
  <c r="K2230" i="12" s="1"/>
  <c r="K2336" i="12" a="1"/>
  <c r="K2336" i="12" s="1"/>
  <c r="K1408" i="12" a="1"/>
  <c r="K1408" i="12" s="1"/>
  <c r="N2040" i="12" a="1"/>
  <c r="N2040" i="12" s="1"/>
  <c r="K2329" i="12" a="1"/>
  <c r="K2329" i="12" s="1"/>
  <c r="K2454" i="12" a="1"/>
  <c r="K2454" i="12" s="1"/>
  <c r="K2510" i="12" a="1"/>
  <c r="K2510" i="12" s="1"/>
  <c r="K2571" i="12" a="1"/>
  <c r="K2571" i="12" s="1"/>
  <c r="K2618" i="12" a="1"/>
  <c r="K2618" i="12" s="1"/>
  <c r="K2705" i="12" a="1"/>
  <c r="K2705" i="12" s="1"/>
  <c r="K2774" i="12" a="1"/>
  <c r="K2774" i="12" s="1"/>
  <c r="N2816" i="12" a="1"/>
  <c r="N2816" i="12" s="1"/>
  <c r="N2882" i="12" a="1"/>
  <c r="N2882" i="12" s="1"/>
  <c r="K2089" i="12" a="1"/>
  <c r="K2089" i="12" s="1"/>
  <c r="K2317" i="12" a="1"/>
  <c r="K2317" i="12" s="1"/>
  <c r="N2446" i="12" a="1"/>
  <c r="N2446" i="12" s="1"/>
  <c r="K2495" i="12" a="1"/>
  <c r="K2495" i="12" s="1"/>
  <c r="K2544" i="12" a="1"/>
  <c r="K2544" i="12" s="1"/>
  <c r="K2591" i="12" a="1"/>
  <c r="K2591" i="12" s="1"/>
  <c r="N2663" i="12" a="1"/>
  <c r="N2663" i="12" s="1"/>
  <c r="K2728" i="12" a="1"/>
  <c r="K2728" i="12" s="1"/>
  <c r="K2824" i="12" a="1"/>
  <c r="K2824" i="12" s="1"/>
  <c r="K2879" i="12" a="1"/>
  <c r="K2879" i="12" s="1"/>
  <c r="K1920" i="12" a="1"/>
  <c r="K1920" i="12" s="1"/>
  <c r="N2421" i="12" a="1"/>
  <c r="N2421" i="12" s="1"/>
  <c r="N2517" i="12" a="1"/>
  <c r="N2517" i="12" s="1"/>
  <c r="K2599" i="12" a="1"/>
  <c r="K2599" i="12" s="1"/>
  <c r="N2701" i="12" a="1"/>
  <c r="N2701" i="12" s="1"/>
  <c r="N2766" i="12" a="1"/>
  <c r="N2766" i="12" s="1"/>
  <c r="N2853" i="12" a="1"/>
  <c r="N2853" i="12" s="1"/>
  <c r="N2909" i="12" a="1"/>
  <c r="N2909" i="12" s="1"/>
  <c r="N2089" i="12" a="1"/>
  <c r="N2089" i="12" s="1"/>
  <c r="K2462" i="12" a="1"/>
  <c r="K2462" i="12" s="1"/>
  <c r="N2536" i="12" a="1"/>
  <c r="N2536" i="12" s="1"/>
  <c r="N1865" i="12" a="1"/>
  <c r="N1865" i="12" s="1"/>
  <c r="N968" i="12" a="1"/>
  <c r="N968" i="12" s="1"/>
  <c r="K1761" i="12" a="1"/>
  <c r="K1761" i="12" s="1"/>
  <c r="K1429" i="12" a="1"/>
  <c r="K1429" i="12" s="1"/>
  <c r="N1229" i="12" a="1"/>
  <c r="N1229" i="12" s="1"/>
  <c r="M1229" i="12" s="1"/>
  <c r="N1867" i="12" a="1"/>
  <c r="N1867" i="12" s="1"/>
  <c r="N1800" i="12" a="1"/>
  <c r="N1800" i="12" s="1"/>
  <c r="K2023" i="12" a="1"/>
  <c r="K2023" i="12" s="1"/>
  <c r="K2364" i="12" a="1"/>
  <c r="K2364" i="12" s="1"/>
  <c r="K2208" i="12" a="1"/>
  <c r="K2208" i="12" s="1"/>
  <c r="N2333" i="12" a="1"/>
  <c r="N2333" i="12" s="1"/>
  <c r="N2007" i="12" a="1"/>
  <c r="N2007" i="12" s="1"/>
  <c r="K2068" i="12" a="1"/>
  <c r="K2068" i="12" s="1"/>
  <c r="N2128" i="12" a="1"/>
  <c r="N2128" i="12" s="1"/>
  <c r="N2170" i="12" a="1"/>
  <c r="N2170" i="12" s="1"/>
  <c r="N2215" i="12" a="1"/>
  <c r="N2215" i="12" s="1"/>
  <c r="K2262" i="12" a="1"/>
  <c r="K2262" i="12" s="1"/>
  <c r="K2315" i="12" a="1"/>
  <c r="K2315" i="12" s="1"/>
  <c r="K2376" i="12" a="1"/>
  <c r="K2376" i="12" s="1"/>
  <c r="K2407" i="12" a="1"/>
  <c r="K2407" i="12" s="1"/>
  <c r="N1352" i="12" a="1"/>
  <c r="N1352" i="12" s="1"/>
  <c r="N1684" i="12" a="1"/>
  <c r="N1684" i="12" s="1"/>
  <c r="M1684" i="12" s="1"/>
  <c r="K1936" i="12" a="1"/>
  <c r="K1936" i="12" s="1"/>
  <c r="N2000" i="12" a="1"/>
  <c r="N2000" i="12" s="1"/>
  <c r="N2034" i="12" a="1"/>
  <c r="N2034" i="12" s="1"/>
  <c r="N2094" i="12" a="1"/>
  <c r="N2094" i="12" s="1"/>
  <c r="K2167" i="12" a="1"/>
  <c r="K2167" i="12" s="1"/>
  <c r="K2224" i="12" a="1"/>
  <c r="K2224" i="12" s="1"/>
  <c r="N2299" i="12" a="1"/>
  <c r="N2299" i="12" s="1"/>
  <c r="K1456" i="12" a="1"/>
  <c r="K1456" i="12" s="1"/>
  <c r="K1685" i="12" a="1"/>
  <c r="K1685" i="12" s="1"/>
  <c r="K1940" i="12" a="1"/>
  <c r="K1940" i="12" s="1"/>
  <c r="K2001" i="12" a="1"/>
  <c r="K2001" i="12" s="1"/>
  <c r="N2083" i="12" a="1"/>
  <c r="N2083" i="12" s="1"/>
  <c r="N2174" i="12" a="1"/>
  <c r="N2174" i="12" s="1"/>
  <c r="K2274" i="12" a="1"/>
  <c r="K2274" i="12" s="1"/>
  <c r="N2345" i="12" a="1"/>
  <c r="N2345" i="12" s="1"/>
  <c r="N2434" i="12" a="1"/>
  <c r="N2434" i="12" s="1"/>
  <c r="N1765" i="12" a="1"/>
  <c r="N1765" i="12" s="1"/>
  <c r="K1925" i="12" a="1"/>
  <c r="K1925" i="12" s="1"/>
  <c r="K1986" i="12" a="1"/>
  <c r="K1986" i="12" s="1"/>
  <c r="K2084" i="12" a="1"/>
  <c r="K2084" i="12" s="1"/>
  <c r="N2151" i="12" a="1"/>
  <c r="N2151" i="12" s="1"/>
  <c r="K2240" i="12" a="1"/>
  <c r="K2240" i="12" s="1"/>
  <c r="K2289" i="12" a="1"/>
  <c r="K2289" i="12" s="1"/>
  <c r="N2330" i="12" a="1"/>
  <c r="N2330" i="12" s="1"/>
  <c r="N2380" i="12" a="1"/>
  <c r="N2380" i="12" s="1"/>
  <c r="N2415" i="12" a="1"/>
  <c r="N2415" i="12" s="1"/>
  <c r="K2118" i="12" a="1"/>
  <c r="K2118" i="12" s="1"/>
  <c r="K2156" i="12" a="1"/>
  <c r="K2156" i="12" s="1"/>
  <c r="N2197" i="12" a="1"/>
  <c r="N2197" i="12" s="1"/>
  <c r="N2232" i="12" a="1"/>
  <c r="N2232" i="12" s="1"/>
  <c r="N2281" i="12" a="1"/>
  <c r="N2281" i="12" s="1"/>
  <c r="N1573" i="12" a="1"/>
  <c r="N1573" i="12" s="1"/>
  <c r="K1789" i="12" a="1"/>
  <c r="K1789" i="12" s="1"/>
  <c r="N1967" i="12" a="1"/>
  <c r="N1967" i="12" s="1"/>
  <c r="N2035" i="12" a="1"/>
  <c r="N2035" i="12" s="1"/>
  <c r="N2106" i="12" a="1"/>
  <c r="N2106" i="12" s="1"/>
  <c r="N1956" i="12" a="1"/>
  <c r="N1956" i="12" s="1"/>
  <c r="K2051" i="12" a="1"/>
  <c r="K2051" i="12" s="1"/>
  <c r="K2103" i="12" a="1"/>
  <c r="K2103" i="12" s="1"/>
  <c r="N2156" i="12" a="1"/>
  <c r="N2156" i="12" s="1"/>
  <c r="K2256" i="12" a="1"/>
  <c r="K2256" i="12" s="1"/>
  <c r="N2304" i="12" a="1"/>
  <c r="N2304" i="12" s="1"/>
  <c r="K2351" i="12" a="1"/>
  <c r="K2351" i="12" s="1"/>
  <c r="N2389" i="12" a="1"/>
  <c r="N2389" i="12" s="1"/>
  <c r="N2424" i="12" a="1"/>
  <c r="N2424" i="12" s="1"/>
  <c r="K1500" i="12" a="1"/>
  <c r="K1500" i="12" s="1"/>
  <c r="K1732" i="12" a="1"/>
  <c r="K1732" i="12" s="1"/>
  <c r="N1929" i="12" a="1"/>
  <c r="N1929" i="12" s="1"/>
  <c r="K1987" i="12" a="1"/>
  <c r="K1987" i="12" s="1"/>
  <c r="K2085" i="12" a="1"/>
  <c r="K2085" i="12" s="1"/>
  <c r="K2313" i="12" a="1"/>
  <c r="K2313" i="12" s="1"/>
  <c r="K2457" i="12" a="1"/>
  <c r="K2457" i="12" s="1"/>
  <c r="N2505" i="12" a="1"/>
  <c r="N2505" i="12" s="1"/>
  <c r="K2555" i="12" a="1"/>
  <c r="K2555" i="12" s="1"/>
  <c r="N2601" i="12" a="1"/>
  <c r="N2601" i="12" s="1"/>
  <c r="K2693" i="12" a="1"/>
  <c r="K2693" i="12" s="1"/>
  <c r="K2793" i="12" a="1"/>
  <c r="K2793" i="12" s="1"/>
  <c r="K2878" i="12" a="1"/>
  <c r="K2878" i="12" s="1"/>
  <c r="N2025" i="12" a="1"/>
  <c r="N2025" i="12" s="1"/>
  <c r="N2340" i="12" a="1"/>
  <c r="N2340" i="12" s="1"/>
  <c r="N2467" i="12" a="1"/>
  <c r="N2467" i="12" s="1"/>
  <c r="N2535" i="12" a="1"/>
  <c r="N2535" i="12" s="1"/>
  <c r="K2625" i="12" a="1"/>
  <c r="K2625" i="12" s="1"/>
  <c r="N2681" i="12" a="1"/>
  <c r="N2681" i="12" s="1"/>
  <c r="N2757" i="12" a="1"/>
  <c r="N2757" i="12" s="1"/>
  <c r="N2852" i="12" a="1"/>
  <c r="N2852" i="12" s="1"/>
  <c r="N2908" i="12" a="1"/>
  <c r="N2908" i="12" s="1"/>
  <c r="K1938" i="12" a="1"/>
  <c r="K1938" i="12" s="1"/>
  <c r="K2131" i="12" a="1"/>
  <c r="K2131" i="12" s="1"/>
  <c r="K2399" i="12" a="1"/>
  <c r="K2399" i="12" s="1"/>
  <c r="K2536" i="12" a="1"/>
  <c r="K2536" i="12" s="1"/>
  <c r="K1522" i="12" a="1"/>
  <c r="K1522" i="12" s="1"/>
  <c r="N2241" i="12" a="1"/>
  <c r="N2241" i="12" s="1"/>
  <c r="N2648" i="12" a="1"/>
  <c r="N2648" i="12" s="1"/>
  <c r="K2302" i="12" a="1"/>
  <c r="K2302" i="12" s="1"/>
  <c r="K1185" i="12" a="1"/>
  <c r="K1185" i="12" s="1"/>
  <c r="N1727" i="12" a="1"/>
  <c r="N1727" i="12" s="1"/>
  <c r="K1641" i="12" a="1"/>
  <c r="K1641" i="12" s="1"/>
  <c r="N1841" i="12" a="1"/>
  <c r="N1841" i="12" s="1"/>
  <c r="N2059" i="12" a="1"/>
  <c r="N2059" i="12" s="1"/>
  <c r="N2294" i="12" a="1"/>
  <c r="N2294" i="12" s="1"/>
  <c r="N2246" i="12" a="1"/>
  <c r="N2246" i="12" s="1"/>
  <c r="K2353" i="12" a="1"/>
  <c r="K2353" i="12" s="1"/>
  <c r="N2410" i="12" a="1"/>
  <c r="N2410" i="12" s="1"/>
  <c r="N1528" i="12" a="1"/>
  <c r="N1528" i="12" s="1"/>
  <c r="N1591" i="12" a="1"/>
  <c r="N1591" i="12" s="1"/>
  <c r="N1913" i="12" a="1"/>
  <c r="N1913" i="12" s="1"/>
  <c r="K1952" i="12" a="1"/>
  <c r="K1952" i="12" s="1"/>
  <c r="N2008" i="12" a="1"/>
  <c r="N2008" i="12" s="1"/>
  <c r="K2065" i="12" a="1"/>
  <c r="K2065" i="12" s="1"/>
  <c r="N2338" i="12" a="1"/>
  <c r="N2338" i="12" s="1"/>
  <c r="K2389" i="12" a="1"/>
  <c r="K2389" i="12" s="1"/>
  <c r="K2424" i="12" a="1"/>
  <c r="K2424" i="12" s="1"/>
  <c r="K1929" i="12" a="1"/>
  <c r="K1929" i="12" s="1"/>
  <c r="N1997" i="12" a="1"/>
  <c r="N1997" i="12" s="1"/>
  <c r="N2046" i="12" a="1"/>
  <c r="N2046" i="12" s="1"/>
  <c r="K2122" i="12" a="1"/>
  <c r="K2122" i="12" s="1"/>
  <c r="K2168" i="12" a="1"/>
  <c r="K2168" i="12" s="1"/>
  <c r="K2229" i="12" a="1"/>
  <c r="K2229" i="12" s="1"/>
  <c r="N2292" i="12" a="1"/>
  <c r="N2292" i="12" s="1"/>
  <c r="K2428" i="12" a="1"/>
  <c r="K2428" i="12" s="1"/>
  <c r="N2186" i="12" a="1"/>
  <c r="N2186" i="12" s="1"/>
  <c r="N2285" i="12" a="1"/>
  <c r="N2285" i="12" s="1"/>
  <c r="K2366" i="12" a="1"/>
  <c r="K2366" i="12" s="1"/>
  <c r="N1576" i="12" a="1"/>
  <c r="N1576" i="12" s="1"/>
  <c r="K1793" i="12" a="1"/>
  <c r="K1793" i="12" s="1"/>
  <c r="K1961" i="12" a="1"/>
  <c r="K1961" i="12" s="1"/>
  <c r="K2014" i="12" a="1"/>
  <c r="K2014" i="12" s="1"/>
  <c r="K2055" i="12" a="1"/>
  <c r="K2055" i="12" s="1"/>
  <c r="K2134" i="12" a="1"/>
  <c r="K2134" i="12" s="1"/>
  <c r="K2199" i="12" a="1"/>
  <c r="K2199" i="12" s="1"/>
  <c r="K2234" i="12" a="1"/>
  <c r="K2234" i="12" s="1"/>
  <c r="K2340" i="12" a="1"/>
  <c r="K2340" i="12" s="1"/>
  <c r="N1617" i="12" a="1"/>
  <c r="N1617" i="12" s="1"/>
  <c r="K2086" i="12" a="1"/>
  <c r="K2086" i="12" s="1"/>
  <c r="K2367" i="12" a="1"/>
  <c r="K2367" i="12" s="1"/>
  <c r="N2457" i="12" a="1"/>
  <c r="N2457" i="12" s="1"/>
  <c r="N2513" i="12" a="1"/>
  <c r="N2513" i="12" s="1"/>
  <c r="N2574" i="12" a="1"/>
  <c r="N2574" i="12" s="1"/>
  <c r="K2637" i="12" a="1"/>
  <c r="K2637" i="12" s="1"/>
  <c r="N2708" i="12" a="1"/>
  <c r="N2708" i="12" s="1"/>
  <c r="K2778" i="12" a="1"/>
  <c r="K2778" i="12" s="1"/>
  <c r="K2831" i="12" a="1"/>
  <c r="K2831" i="12" s="1"/>
  <c r="N2905" i="12" a="1"/>
  <c r="N2905" i="12" s="1"/>
  <c r="K2119" i="12" a="1"/>
  <c r="K2119" i="12" s="1"/>
  <c r="K2332" i="12" a="1"/>
  <c r="K2332" i="12" s="1"/>
  <c r="N2450" i="12" a="1"/>
  <c r="N2450" i="12" s="1"/>
  <c r="K2499" i="12" a="1"/>
  <c r="K2499" i="12" s="1"/>
  <c r="K2548" i="12" a="1"/>
  <c r="K2548" i="12" s="1"/>
  <c r="N2594" i="12" a="1"/>
  <c r="N2594" i="12" s="1"/>
  <c r="K2675" i="12" a="1"/>
  <c r="K2675" i="12" s="1"/>
  <c r="N2731" i="12" a="1"/>
  <c r="N2731" i="12" s="1"/>
  <c r="N2838" i="12" a="1"/>
  <c r="N2838" i="12" s="1"/>
  <c r="K2883" i="12" a="1"/>
  <c r="K2883" i="12" s="1"/>
  <c r="K1999" i="12" a="1"/>
  <c r="K1999" i="12" s="1"/>
  <c r="K2439" i="12" a="1"/>
  <c r="K2439" i="12" s="1"/>
  <c r="K2529" i="12" a="1"/>
  <c r="K2529" i="12" s="1"/>
  <c r="K2603" i="12" a="1"/>
  <c r="K2603" i="12" s="1"/>
  <c r="K2713" i="12" a="1"/>
  <c r="K2713" i="12" s="1"/>
  <c r="K2802" i="12" a="1"/>
  <c r="K2802" i="12" s="1"/>
  <c r="K2865" i="12" a="1"/>
  <c r="K2865" i="12" s="1"/>
  <c r="N1336" i="12" a="1"/>
  <c r="N1336" i="12" s="1"/>
  <c r="K2104" i="12" a="1"/>
  <c r="K2104" i="12" s="1"/>
  <c r="N2483" i="12" a="1"/>
  <c r="N2483" i="12" s="1"/>
  <c r="N2540" i="12" a="1"/>
  <c r="N2540" i="12" s="1"/>
  <c r="N1398" i="12" a="1"/>
  <c r="N1398" i="12" s="1"/>
  <c r="K1863" i="12" a="1"/>
  <c r="K1863" i="12" s="1"/>
  <c r="N1489" i="12" a="1"/>
  <c r="N1489" i="12" s="1"/>
  <c r="K1393" i="12" a="1"/>
  <c r="K1393" i="12" s="1"/>
  <c r="K1368" i="12" a="1"/>
  <c r="K1368" i="12" s="1"/>
  <c r="K1861" i="12" a="1"/>
  <c r="K1861" i="12" s="1"/>
  <c r="K2030" i="12" a="1"/>
  <c r="K2030" i="12" s="1"/>
  <c r="N2367" i="12" a="1"/>
  <c r="N2367" i="12" s="1"/>
  <c r="K2105" i="12" a="1"/>
  <c r="K2105" i="12" s="1"/>
  <c r="K1588" i="12" a="1"/>
  <c r="K1588" i="12" s="1"/>
  <c r="K1951" i="12" a="1"/>
  <c r="K1951" i="12" s="1"/>
  <c r="N2011" i="12" a="1"/>
  <c r="N2011" i="12" s="1"/>
  <c r="N2071" i="12" a="1"/>
  <c r="N2071" i="12" s="1"/>
  <c r="K2132" i="12" a="1"/>
  <c r="K2132" i="12" s="1"/>
  <c r="K2178" i="12" a="1"/>
  <c r="K2178" i="12" s="1"/>
  <c r="N2219" i="12" a="1"/>
  <c r="N2219" i="12" s="1"/>
  <c r="K2266" i="12" a="1"/>
  <c r="K2266" i="12" s="1"/>
  <c r="K2319" i="12" a="1"/>
  <c r="K2319" i="12" s="1"/>
  <c r="K2380" i="12" a="1"/>
  <c r="K2380" i="12" s="1"/>
  <c r="K2411" i="12" a="1"/>
  <c r="K2411" i="12" s="1"/>
  <c r="N1396" i="12" a="1"/>
  <c r="N1396" i="12" s="1"/>
  <c r="N1702" i="12" a="1"/>
  <c r="N1702" i="12" s="1"/>
  <c r="N1939" i="12" a="1"/>
  <c r="N1939" i="12" s="1"/>
  <c r="K2008" i="12" a="1"/>
  <c r="K2008" i="12" s="1"/>
  <c r="K2042" i="12" a="1"/>
  <c r="K2042" i="12" s="1"/>
  <c r="N2101" i="12" a="1"/>
  <c r="N2101" i="12" s="1"/>
  <c r="K2171" i="12" a="1"/>
  <c r="K2171" i="12" s="1"/>
  <c r="K2228" i="12" a="1"/>
  <c r="K2228" i="12" s="1"/>
  <c r="K2323" i="12" a="1"/>
  <c r="K2323" i="12" s="1"/>
  <c r="N1473" i="12" a="1"/>
  <c r="N1473" i="12" s="1"/>
  <c r="N1724" i="12" a="1"/>
  <c r="N1724" i="12" s="1"/>
  <c r="N1943" i="12" a="1"/>
  <c r="N1943" i="12" s="1"/>
  <c r="K2024" i="12" a="1"/>
  <c r="K2024" i="12" s="1"/>
  <c r="K2095" i="12" a="1"/>
  <c r="K2095" i="12" s="1"/>
  <c r="N2181" i="12" a="1"/>
  <c r="N2181" i="12" s="1"/>
  <c r="N2284" i="12" a="1"/>
  <c r="N2284" i="12" s="1"/>
  <c r="N2349" i="12" a="1"/>
  <c r="N2349" i="12" s="1"/>
  <c r="N1295" i="12" a="1"/>
  <c r="N1295" i="12" s="1"/>
  <c r="M1295" i="12" s="1"/>
  <c r="K1805" i="12" a="1"/>
  <c r="K1805" i="12" s="1"/>
  <c r="N1947" i="12" a="1"/>
  <c r="N1947" i="12" s="1"/>
  <c r="N2004" i="12" a="1"/>
  <c r="N2004" i="12" s="1"/>
  <c r="N2087" i="12" a="1"/>
  <c r="N2087" i="12" s="1"/>
  <c r="N2155" i="12" a="1"/>
  <c r="N2155" i="12" s="1"/>
  <c r="N2243" i="12" a="1"/>
  <c r="N2243" i="12" s="1"/>
  <c r="K2300" i="12" a="1"/>
  <c r="K2300" i="12" s="1"/>
  <c r="N2334" i="12" a="1"/>
  <c r="N2334" i="12" s="1"/>
  <c r="N2384" i="12" a="1"/>
  <c r="N2384" i="12" s="1"/>
  <c r="N2419" i="12" a="1"/>
  <c r="N2419" i="12" s="1"/>
  <c r="N2121" i="12" a="1"/>
  <c r="N2121" i="12" s="1"/>
  <c r="N2159" i="12" a="1"/>
  <c r="N2159" i="12" s="1"/>
  <c r="N2201" i="12" a="1"/>
  <c r="N2201" i="12" s="1"/>
  <c r="N2236" i="12" a="1"/>
  <c r="N2236" i="12" s="1"/>
  <c r="K2308" i="12" a="1"/>
  <c r="K2308" i="12" s="1"/>
  <c r="K1631" i="12" a="1"/>
  <c r="K1631" i="12" s="1"/>
  <c r="N1479" i="12" a="1"/>
  <c r="N1479" i="12" s="1"/>
  <c r="N1808" i="12" a="1"/>
  <c r="N1808" i="12" s="1"/>
  <c r="N1982" i="12" a="1"/>
  <c r="N1982" i="12" s="1"/>
  <c r="K2043" i="12" a="1"/>
  <c r="K2043" i="12" s="1"/>
  <c r="N2110" i="12" a="1"/>
  <c r="N2110" i="12" s="1"/>
  <c r="K1891" i="12" a="1"/>
  <c r="K1891" i="12" s="1"/>
  <c r="K1964" i="12" a="1"/>
  <c r="K1964" i="12" s="1"/>
  <c r="N2061" i="12" a="1"/>
  <c r="N2061" i="12" s="1"/>
  <c r="K2107" i="12" a="1"/>
  <c r="K2107" i="12" s="1"/>
  <c r="K2176" i="12" a="1"/>
  <c r="K2176" i="12" s="1"/>
  <c r="K2260" i="12" a="1"/>
  <c r="K2260" i="12" s="1"/>
  <c r="N2308" i="12" a="1"/>
  <c r="N2308" i="12" s="1"/>
  <c r="K2355" i="12" a="1"/>
  <c r="K2355" i="12" s="1"/>
  <c r="N2393" i="12" a="1"/>
  <c r="N2393" i="12" s="1"/>
  <c r="K2432" i="12" a="1"/>
  <c r="K2432" i="12" s="1"/>
  <c r="K1537" i="12" a="1"/>
  <c r="K1537" i="12" s="1"/>
  <c r="N1792" i="12" a="1"/>
  <c r="N1792" i="12" s="1"/>
  <c r="N1933" i="12" a="1"/>
  <c r="N1933" i="12" s="1"/>
  <c r="K1324" i="12" a="1"/>
  <c r="K1324" i="12" s="1"/>
  <c r="K2100" i="12" a="1"/>
  <c r="K2100" i="12" s="1"/>
  <c r="K2328" i="12" a="1"/>
  <c r="K2328" i="12" s="1"/>
  <c r="K2461" i="12" a="1"/>
  <c r="K2461" i="12" s="1"/>
  <c r="K2513" i="12" a="1"/>
  <c r="K2513" i="12" s="1"/>
  <c r="K2574" i="12" a="1"/>
  <c r="K2574" i="12" s="1"/>
  <c r="K2621" i="12" a="1"/>
  <c r="K2621" i="12" s="1"/>
  <c r="N2696" i="12" a="1"/>
  <c r="N2696" i="12" s="1"/>
  <c r="K2797" i="12" a="1"/>
  <c r="K2797" i="12" s="1"/>
  <c r="K2882" i="12" a="1"/>
  <c r="K2882" i="12" s="1"/>
  <c r="N2145" i="12" a="1"/>
  <c r="N2145" i="12" s="1"/>
  <c r="K2378" i="12" a="1"/>
  <c r="K2378" i="12" s="1"/>
  <c r="K2479" i="12" a="1"/>
  <c r="K2479" i="12" s="1"/>
  <c r="N2558" i="12" a="1"/>
  <c r="N2558" i="12" s="1"/>
  <c r="N2628" i="12" a="1"/>
  <c r="N2628" i="12" s="1"/>
  <c r="N2685" i="12" a="1"/>
  <c r="N2685" i="12" s="1"/>
  <c r="N2761" i="12" a="1"/>
  <c r="N2761" i="12" s="1"/>
  <c r="K2864" i="12" a="1"/>
  <c r="K2864" i="12" s="1"/>
  <c r="N2923" i="12" a="1"/>
  <c r="N2923" i="12" s="1"/>
  <c r="N1957" i="12" a="1"/>
  <c r="N1957" i="12" s="1"/>
  <c r="K2146" i="12" a="1"/>
  <c r="K2146" i="12" s="1"/>
  <c r="N2464" i="12" a="1"/>
  <c r="N2464" i="12" s="1"/>
  <c r="N2539" i="12" a="1"/>
  <c r="N2539" i="12" s="1"/>
  <c r="K1638" i="12" a="1"/>
  <c r="K1638" i="12" s="1"/>
  <c r="N2256" i="12" a="1"/>
  <c r="N2256" i="12" s="1"/>
  <c r="N2317" i="12" a="1"/>
  <c r="N2317" i="12" s="1"/>
  <c r="N1481" i="12" a="1"/>
  <c r="N1481" i="12" s="1"/>
  <c r="N1791" i="12" a="1"/>
  <c r="N1791" i="12" s="1"/>
  <c r="N1902" i="12" a="1"/>
  <c r="N1902" i="12" s="1"/>
  <c r="M1902" i="12" s="1"/>
  <c r="K2071" i="12" a="1"/>
  <c r="K2071" i="12" s="1"/>
  <c r="N2298" i="12" a="1"/>
  <c r="N2298" i="12" s="1"/>
  <c r="K2250" i="12" a="1"/>
  <c r="K2250" i="12" s="1"/>
  <c r="N2356" i="12" a="1"/>
  <c r="N2356" i="12" s="1"/>
  <c r="N1630" i="12" a="1"/>
  <c r="N1630" i="12" s="1"/>
  <c r="K1918" i="12" a="1"/>
  <c r="K1918" i="12" s="1"/>
  <c r="K1956" i="12" a="1"/>
  <c r="K1956" i="12" s="1"/>
  <c r="N2012" i="12" a="1"/>
  <c r="N2012" i="12" s="1"/>
  <c r="K2069" i="12" a="1"/>
  <c r="K2069" i="12" s="1"/>
  <c r="K2393" i="12" a="1"/>
  <c r="K2393" i="12" s="1"/>
  <c r="N2427" i="12" a="1"/>
  <c r="N2427" i="12" s="1"/>
  <c r="K1933" i="12" a="1"/>
  <c r="K1933" i="12" s="1"/>
  <c r="N2001" i="12" a="1"/>
  <c r="N2001" i="12" s="1"/>
  <c r="K2054" i="12" a="1"/>
  <c r="K2054" i="12" s="1"/>
  <c r="K2126" i="12" a="1"/>
  <c r="K2126" i="12" s="1"/>
  <c r="K2198" i="12" a="1"/>
  <c r="K2198" i="12" s="1"/>
  <c r="K2233" i="12" a="1"/>
  <c r="K2233" i="12" s="1"/>
  <c r="N2296" i="12" a="1"/>
  <c r="N2296" i="12" s="1"/>
  <c r="N1130" i="12" a="1"/>
  <c r="N1130" i="12" s="1"/>
  <c r="N2209" i="12" a="1"/>
  <c r="N2209" i="12" s="1"/>
  <c r="K2293" i="12" a="1"/>
  <c r="K2293" i="12" s="1"/>
  <c r="N2369" i="12" a="1"/>
  <c r="N2369" i="12" s="1"/>
  <c r="K1595" i="12" a="1"/>
  <c r="K1595" i="12" s="1"/>
  <c r="K1853" i="12" a="1"/>
  <c r="K1853" i="12" s="1"/>
  <c r="K1972" i="12" a="1"/>
  <c r="K1972" i="12" s="1"/>
  <c r="K2018" i="12" a="1"/>
  <c r="K2018" i="12" s="1"/>
  <c r="N2058" i="12" a="1"/>
  <c r="N2058" i="12" s="1"/>
  <c r="K2138" i="12" a="1"/>
  <c r="K2138" i="12" s="1"/>
  <c r="K2203" i="12" a="1"/>
  <c r="K2203" i="12" s="1"/>
  <c r="N2237" i="12" a="1"/>
  <c r="N2237" i="12" s="1"/>
  <c r="N2343" i="12" a="1"/>
  <c r="N2343" i="12" s="1"/>
  <c r="N1714" i="12" a="1"/>
  <c r="N1714" i="12" s="1"/>
  <c r="K2116" i="12" a="1"/>
  <c r="K2116" i="12" s="1"/>
  <c r="N2378" i="12" a="1"/>
  <c r="N2378" i="12" s="1"/>
  <c r="N2471" i="12" a="1"/>
  <c r="N2471" i="12" s="1"/>
  <c r="N2524" i="12" a="1"/>
  <c r="N2524" i="12" s="1"/>
  <c r="N2578" i="12" a="1"/>
  <c r="N2578" i="12" s="1"/>
  <c r="N2640" i="12" a="1"/>
  <c r="N2640" i="12" s="1"/>
  <c r="K2724" i="12" a="1"/>
  <c r="K2724" i="12" s="1"/>
  <c r="K2782" i="12" a="1"/>
  <c r="K2782" i="12" s="1"/>
  <c r="K2835" i="12" a="1"/>
  <c r="K2835" i="12" s="1"/>
  <c r="K2913" i="12" a="1"/>
  <c r="K2913" i="12" s="1"/>
  <c r="N2133" i="12" a="1"/>
  <c r="N2133" i="12" s="1"/>
  <c r="K2344" i="12" a="1"/>
  <c r="K2344" i="12" s="1"/>
  <c r="K2458" i="12" a="1"/>
  <c r="K2458" i="12" s="1"/>
  <c r="N2502" i="12" a="1"/>
  <c r="N2502" i="12" s="1"/>
  <c r="K2552" i="12" a="1"/>
  <c r="K2552" i="12" s="1"/>
  <c r="N2598" i="12" a="1"/>
  <c r="N2598" i="12" s="1"/>
  <c r="N2678" i="12" a="1"/>
  <c r="N2678" i="12" s="1"/>
  <c r="K1392" i="12" a="1"/>
  <c r="K1392" i="12" s="1"/>
  <c r="N1225" i="12" a="1"/>
  <c r="N1225" i="12" s="1"/>
  <c r="K1728" i="12" a="1"/>
  <c r="K1728" i="12" s="1"/>
  <c r="N1546" i="12" a="1"/>
  <c r="N1546" i="12" s="1"/>
  <c r="N1472" i="12" a="1"/>
  <c r="N1472" i="12" s="1"/>
  <c r="K1419" i="12" a="1"/>
  <c r="K1419" i="12" s="1"/>
  <c r="K923" i="12" a="1"/>
  <c r="K923" i="12" s="1"/>
  <c r="N1347" i="12" a="1"/>
  <c r="N1347" i="12" s="1"/>
  <c r="M1347" i="12" s="1"/>
  <c r="N2104" i="12" a="1"/>
  <c r="N2104" i="12" s="1"/>
  <c r="N1958" i="12" a="1"/>
  <c r="N1958" i="12" s="1"/>
  <c r="K2109" i="12" a="1"/>
  <c r="K2109" i="12" s="1"/>
  <c r="N2422" i="12" a="1"/>
  <c r="N2422" i="12" s="1"/>
  <c r="K1664" i="12" a="1"/>
  <c r="K1664" i="12" s="1"/>
  <c r="K1955" i="12" a="1"/>
  <c r="K1955" i="12" s="1"/>
  <c r="N2015" i="12" a="1"/>
  <c r="N2015" i="12" s="1"/>
  <c r="N2075" i="12" a="1"/>
  <c r="N2075" i="12" s="1"/>
  <c r="N2135" i="12" a="1"/>
  <c r="N2135" i="12" s="1"/>
  <c r="K2189" i="12" a="1"/>
  <c r="K2189" i="12" s="1"/>
  <c r="N2223" i="12" a="1"/>
  <c r="N2223" i="12" s="1"/>
  <c r="N2269" i="12" a="1"/>
  <c r="N2269" i="12" s="1"/>
  <c r="N2322" i="12" a="1"/>
  <c r="N2322" i="12" s="1"/>
  <c r="K2384" i="12" a="1"/>
  <c r="K2384" i="12" s="1"/>
  <c r="K2415" i="12" a="1"/>
  <c r="K2415" i="12" s="1"/>
  <c r="K1434" i="12" a="1"/>
  <c r="K1434" i="12" s="1"/>
  <c r="K1782" i="12" a="1"/>
  <c r="K1782" i="12" s="1"/>
  <c r="N1962" i="12" a="1"/>
  <c r="N1962" i="12" s="1"/>
  <c r="K2012" i="12" a="1"/>
  <c r="K2012" i="12" s="1"/>
  <c r="N2045" i="12" a="1"/>
  <c r="N2045" i="12" s="1"/>
  <c r="K2125" i="12" a="1"/>
  <c r="K2125" i="12" s="1"/>
  <c r="K2197" i="12" a="1"/>
  <c r="K2197" i="12" s="1"/>
  <c r="K2232" i="12" a="1"/>
  <c r="K2232" i="12" s="1"/>
  <c r="K2338" i="12" a="1"/>
  <c r="K2338" i="12" s="1"/>
  <c r="K1511" i="12" a="1"/>
  <c r="K1511" i="12" s="1"/>
  <c r="K1785" i="12" a="1"/>
  <c r="K1785" i="12" s="1"/>
  <c r="K1963" i="12" a="1"/>
  <c r="K1963" i="12" s="1"/>
  <c r="K2031" i="12" a="1"/>
  <c r="K2031" i="12" s="1"/>
  <c r="K2102" i="12" a="1"/>
  <c r="K2102" i="12" s="1"/>
  <c r="N2185" i="12" a="1"/>
  <c r="N2185" i="12" s="1"/>
  <c r="N2288" i="12" a="1"/>
  <c r="N2288" i="12" s="1"/>
  <c r="N2353" i="12" a="1"/>
  <c r="N2353" i="12" s="1"/>
  <c r="N1357" i="12" a="1"/>
  <c r="N1357" i="12" s="1"/>
  <c r="N1826" i="12" a="1"/>
  <c r="N1826" i="12" s="1"/>
  <c r="N1951" i="12" a="1"/>
  <c r="N1951" i="12" s="1"/>
  <c r="K2035" i="12" a="1"/>
  <c r="K2035" i="12" s="1"/>
  <c r="N2098" i="12" a="1"/>
  <c r="N2098" i="12" s="1"/>
  <c r="K2175" i="12" a="1"/>
  <c r="K2175" i="12" s="1"/>
  <c r="K2251" i="12" a="1"/>
  <c r="K2251" i="12" s="1"/>
  <c r="K2304" i="12" a="1"/>
  <c r="K2304" i="12" s="1"/>
  <c r="K2346" i="12" a="1"/>
  <c r="K2346" i="12" s="1"/>
  <c r="N2388" i="12" a="1"/>
  <c r="N2388" i="12" s="1"/>
  <c r="N2423" i="12" a="1"/>
  <c r="N2423" i="12" s="1"/>
  <c r="N2125" i="12" a="1"/>
  <c r="N2125" i="12" s="1"/>
  <c r="N2163" i="12" a="1"/>
  <c r="N2163" i="12" s="1"/>
  <c r="N2205" i="12" a="1"/>
  <c r="N2205" i="12" s="1"/>
  <c r="K2244" i="12" a="1"/>
  <c r="K2244" i="12" s="1"/>
  <c r="K2312" i="12" a="1"/>
  <c r="K2312" i="12" s="1"/>
  <c r="K2358" i="12" a="1"/>
  <c r="K2358" i="12" s="1"/>
  <c r="K1650" i="12" a="1"/>
  <c r="K1650" i="12" s="1"/>
  <c r="K1497" i="12" a="1"/>
  <c r="K1497" i="12" s="1"/>
  <c r="N1830" i="12" a="1"/>
  <c r="N1830" i="12" s="1"/>
  <c r="K1994" i="12" a="1"/>
  <c r="K1994" i="12" s="1"/>
  <c r="K2047" i="12" a="1"/>
  <c r="K2047" i="12" s="1"/>
  <c r="N2144" i="12" a="1"/>
  <c r="N2144" i="12" s="1"/>
  <c r="N1914" i="12" a="1"/>
  <c r="N1914" i="12" s="1"/>
  <c r="M1914" i="12" s="1"/>
  <c r="K1968" i="12" a="1"/>
  <c r="K1968" i="12" s="1"/>
  <c r="N2065" i="12" a="1"/>
  <c r="N2065" i="12" s="1"/>
  <c r="K2111" i="12" a="1"/>
  <c r="K2111" i="12" s="1"/>
  <c r="K2183" i="12" a="1"/>
  <c r="K2183" i="12" s="1"/>
  <c r="N2263" i="12" a="1"/>
  <c r="N2263" i="12" s="1"/>
  <c r="N2312" i="12" a="1"/>
  <c r="N2312" i="12" s="1"/>
  <c r="N2358" i="12" a="1"/>
  <c r="N2358" i="12" s="1"/>
  <c r="N2397" i="12" a="1"/>
  <c r="N2397" i="12" s="1"/>
  <c r="K2436" i="12" a="1"/>
  <c r="K2436" i="12" s="1"/>
  <c r="K1558" i="12" a="1"/>
  <c r="K1558" i="12" s="1"/>
  <c r="K1812" i="12" a="1"/>
  <c r="K1812" i="12" s="1"/>
  <c r="K1945" i="12" a="1"/>
  <c r="K1945" i="12" s="1"/>
  <c r="N1425" i="12" a="1"/>
  <c r="N1425" i="12" s="1"/>
  <c r="K2115" i="12" a="1"/>
  <c r="K2115" i="12" s="1"/>
  <c r="N2363" i="12" a="1"/>
  <c r="N2363" i="12" s="1"/>
  <c r="K2471" i="12" a="1"/>
  <c r="K2471" i="12" s="1"/>
  <c r="K2524" i="12" a="1"/>
  <c r="K2524" i="12" s="1"/>
  <c r="K2578" i="12" a="1"/>
  <c r="K2578" i="12" s="1"/>
  <c r="N2624" i="12" a="1"/>
  <c r="N2624" i="12" s="1"/>
  <c r="K2708" i="12" a="1"/>
  <c r="K2708" i="12" s="1"/>
  <c r="K2801" i="12" a="1"/>
  <c r="K2801" i="12" s="1"/>
  <c r="K2916" i="12" a="1"/>
  <c r="K2916" i="12" s="1"/>
  <c r="N2176" i="12" a="1"/>
  <c r="N2176" i="12" s="1"/>
  <c r="N2398" i="12" a="1"/>
  <c r="N2398" i="12" s="1"/>
  <c r="M2398" i="12" s="1"/>
  <c r="N2482" i="12" a="1"/>
  <c r="N2482" i="12" s="1"/>
  <c r="N2562" i="12" a="1"/>
  <c r="N2562" i="12" s="1"/>
  <c r="N2632" i="12" a="1"/>
  <c r="N2632" i="12" s="1"/>
  <c r="N2700" i="12" a="1"/>
  <c r="N2700" i="12" s="1"/>
  <c r="N2765" i="12" a="1"/>
  <c r="N2765" i="12" s="1"/>
  <c r="N2870" i="12" a="1"/>
  <c r="N2870" i="12" s="1"/>
  <c r="K1171" i="12" a="1"/>
  <c r="K1171" i="12" s="1"/>
  <c r="N1976" i="12" a="1"/>
  <c r="N1976" i="12" s="1"/>
  <c r="K2177" i="12" a="1"/>
  <c r="K2177" i="12" s="1"/>
  <c r="K2468" i="12" a="1"/>
  <c r="K2468" i="12" s="1"/>
  <c r="K2559" i="12" a="1"/>
  <c r="K2559" i="12" s="1"/>
  <c r="N1735" i="12" a="1"/>
  <c r="N1735" i="12" s="1"/>
  <c r="N1618" i="12" a="1"/>
  <c r="N1618" i="12" s="1"/>
  <c r="N1549" i="12" a="1"/>
  <c r="N1549" i="12" s="1"/>
  <c r="N1380" i="12" a="1"/>
  <c r="N1380" i="12" s="1"/>
  <c r="N1851" i="12" a="1"/>
  <c r="N1851" i="12" s="1"/>
  <c r="K2128" i="12" a="1"/>
  <c r="K2128" i="12" s="1"/>
  <c r="K1766" i="12" a="1"/>
  <c r="K1766" i="12" s="1"/>
  <c r="K1922" i="12" a="1"/>
  <c r="K1922" i="12" s="1"/>
  <c r="K1960" i="12" a="1"/>
  <c r="K1960" i="12" s="1"/>
  <c r="N2016" i="12" a="1"/>
  <c r="N2016" i="12" s="1"/>
  <c r="N2072" i="12" a="1"/>
  <c r="N2072" i="12" s="1"/>
  <c r="K2397" i="12" a="1"/>
  <c r="K2397" i="12" s="1"/>
  <c r="K1937" i="12" a="1"/>
  <c r="K1937" i="12" s="1"/>
  <c r="K2009" i="12" a="1"/>
  <c r="K2009" i="12" s="1"/>
  <c r="N2057" i="12" a="1"/>
  <c r="N2057" i="12" s="1"/>
  <c r="K2130" i="12" a="1"/>
  <c r="K2130" i="12" s="1"/>
  <c r="K2202" i="12" a="1"/>
  <c r="K2202" i="12" s="1"/>
  <c r="K2237" i="12" a="1"/>
  <c r="K2237" i="12" s="1"/>
  <c r="K2324" i="12" a="1"/>
  <c r="K2324" i="12" s="1"/>
  <c r="K1233" i="12" a="1"/>
  <c r="K1233" i="12" s="1"/>
  <c r="K2297" i="12" a="1"/>
  <c r="K2297" i="12" s="1"/>
  <c r="K2405" i="12" a="1"/>
  <c r="K2405" i="12" s="1"/>
  <c r="N1613" i="12" a="1"/>
  <c r="N1613" i="12" s="1"/>
  <c r="N1909" i="12" a="1"/>
  <c r="N1909" i="12" s="1"/>
  <c r="K1976" i="12" a="1"/>
  <c r="K1976" i="12" s="1"/>
  <c r="N2021" i="12" a="1"/>
  <c r="N2021" i="12" s="1"/>
  <c r="K2074" i="12" a="1"/>
  <c r="K2074" i="12" s="1"/>
  <c r="N2141" i="12" a="1"/>
  <c r="N2141" i="12" s="1"/>
  <c r="N2206" i="12" a="1"/>
  <c r="N2206" i="12" s="1"/>
  <c r="K2272" i="12" a="1"/>
  <c r="K2272" i="12" s="1"/>
  <c r="K2359" i="12" a="1"/>
  <c r="K2359" i="12" s="1"/>
  <c r="K1954" i="12" a="1"/>
  <c r="K1954" i="12" s="1"/>
  <c r="N2161" i="12" a="1"/>
  <c r="N2161" i="12" s="1"/>
  <c r="K2390" i="12" a="1"/>
  <c r="K2390" i="12" s="1"/>
  <c r="N2475" i="12" a="1"/>
  <c r="N2475" i="12" s="1"/>
  <c r="K2540" i="12" a="1"/>
  <c r="K2540" i="12" s="1"/>
  <c r="N2582" i="12" a="1"/>
  <c r="N2582" i="12" s="1"/>
  <c r="K2652" i="12" a="1"/>
  <c r="K2652" i="12" s="1"/>
  <c r="K2739" i="12" a="1"/>
  <c r="K2739" i="12" s="1"/>
  <c r="K2786" i="12" a="1"/>
  <c r="K2786" i="12" s="1"/>
  <c r="N2845" i="12" a="1"/>
  <c r="N2845" i="12" s="1"/>
  <c r="N2916" i="12" a="1"/>
  <c r="N2916" i="12" s="1"/>
  <c r="N2164" i="12" a="1"/>
  <c r="N2164" i="12" s="1"/>
  <c r="N2355" i="12" a="1"/>
  <c r="N2355" i="12" s="1"/>
  <c r="N2461" i="12" a="1"/>
  <c r="N2461" i="12" s="1"/>
  <c r="K2514" i="12" a="1"/>
  <c r="K2514" i="12" s="1"/>
  <c r="K2556" i="12" a="1"/>
  <c r="K2556" i="12" s="1"/>
  <c r="N2602" i="12" a="1"/>
  <c r="N2602" i="12" s="1"/>
  <c r="K2690" i="12" a="1"/>
  <c r="K2690" i="12" s="1"/>
  <c r="K1676" i="12" a="1"/>
  <c r="K1676" i="12" s="1"/>
  <c r="K1447" i="12" a="1"/>
  <c r="K1447" i="12" s="1"/>
  <c r="K1788" i="12" a="1"/>
  <c r="K1788" i="12" s="1"/>
  <c r="N1612" i="12" a="1"/>
  <c r="N1612" i="12" s="1"/>
  <c r="N1524" i="12" a="1"/>
  <c r="N1524" i="12" s="1"/>
  <c r="K1487" i="12" a="1"/>
  <c r="K1487" i="12" s="1"/>
  <c r="K1544" i="12" a="1"/>
  <c r="K1544" i="12" s="1"/>
  <c r="K1412" i="12" a="1"/>
  <c r="K1412" i="12" s="1"/>
  <c r="N2108" i="12" a="1"/>
  <c r="N2108" i="12" s="1"/>
  <c r="K1490" i="12" a="1"/>
  <c r="K1490" i="12" s="1"/>
  <c r="K1966" i="12" a="1"/>
  <c r="K1966" i="12" s="1"/>
  <c r="K2372" i="12" a="1"/>
  <c r="K2372" i="12" s="1"/>
  <c r="N2426" i="12" a="1"/>
  <c r="N2426" i="12" s="1"/>
  <c r="K1959" i="12" a="1"/>
  <c r="K1959" i="12" s="1"/>
  <c r="N2019" i="12" a="1"/>
  <c r="N2019" i="12" s="1"/>
  <c r="K2087" i="12" a="1"/>
  <c r="K2087" i="12" s="1"/>
  <c r="N2139" i="12" a="1"/>
  <c r="N2139" i="12" s="1"/>
  <c r="K2193" i="12" a="1"/>
  <c r="K2193" i="12" s="1"/>
  <c r="N2227" i="12" a="1"/>
  <c r="N2227" i="12" s="1"/>
  <c r="K2277" i="12" a="1"/>
  <c r="K2277" i="12" s="1"/>
  <c r="K2330" i="12" a="1"/>
  <c r="K2330" i="12" s="1"/>
  <c r="K2388" i="12" a="1"/>
  <c r="K2388" i="12" s="1"/>
  <c r="K2419" i="12" a="1"/>
  <c r="K2419" i="12" s="1"/>
  <c r="N1455" i="12" a="1"/>
  <c r="N1455" i="12" s="1"/>
  <c r="K1842" i="12" a="1"/>
  <c r="K1842" i="12" s="1"/>
  <c r="K1974" i="12" a="1"/>
  <c r="K1974" i="12" s="1"/>
  <c r="K2016" i="12" a="1"/>
  <c r="K2016" i="12" s="1"/>
  <c r="N2049" i="12" a="1"/>
  <c r="N2049" i="12" s="1"/>
  <c r="K2129" i="12" a="1"/>
  <c r="K2129" i="12" s="1"/>
  <c r="K2201" i="12" a="1"/>
  <c r="K2201" i="12" s="1"/>
  <c r="K2236" i="12" a="1"/>
  <c r="K2236" i="12" s="1"/>
  <c r="N2341" i="12" a="1"/>
  <c r="N2341" i="12" s="1"/>
  <c r="K1551" i="12" a="1"/>
  <c r="K1551" i="12" s="1"/>
  <c r="K1824" i="12" a="1"/>
  <c r="K1824" i="12" s="1"/>
  <c r="N1966" i="12" a="1"/>
  <c r="N1966" i="12" s="1"/>
  <c r="K2046" i="12" a="1"/>
  <c r="K2046" i="12" s="1"/>
  <c r="N2105" i="12" a="1"/>
  <c r="N2105" i="12" s="1"/>
  <c r="M2105" i="12" s="1"/>
  <c r="N2208" i="12" a="1"/>
  <c r="N2208" i="12" s="1"/>
  <c r="K2292" i="12" a="1"/>
  <c r="K2292" i="12" s="1"/>
  <c r="K2365" i="12" a="1"/>
  <c r="K2365" i="12" s="1"/>
  <c r="N1418" i="12" a="1"/>
  <c r="N1418" i="12" s="1"/>
  <c r="K1845" i="12" a="1"/>
  <c r="K1845" i="12" s="1"/>
  <c r="N1955" i="12" a="1"/>
  <c r="N1955" i="12" s="1"/>
  <c r="N2038" i="12" a="1"/>
  <c r="N2038" i="12" s="1"/>
  <c r="K2106" i="12" a="1"/>
  <c r="K2106" i="12" s="1"/>
  <c r="K2182" i="12" a="1"/>
  <c r="K2182" i="12" s="1"/>
  <c r="K2255" i="12" a="1"/>
  <c r="K2255" i="12" s="1"/>
  <c r="N2307" i="12" a="1"/>
  <c r="N2307" i="12" s="1"/>
  <c r="K2350" i="12" a="1"/>
  <c r="K2350" i="12" s="1"/>
  <c r="N2392" i="12" a="1"/>
  <c r="N2392" i="12" s="1"/>
  <c r="K2431" i="12" a="1"/>
  <c r="K2431" i="12" s="1"/>
  <c r="N2129" i="12" a="1"/>
  <c r="N2129" i="12" s="1"/>
  <c r="N2167" i="12" a="1"/>
  <c r="N2167" i="12" s="1"/>
  <c r="N2212" i="12" a="1"/>
  <c r="N2212" i="12" s="1"/>
  <c r="N2247" i="12" a="1"/>
  <c r="N2247" i="12" s="1"/>
  <c r="M2247" i="12" s="1"/>
  <c r="K2316" i="12" a="1"/>
  <c r="K2316" i="12" s="1"/>
  <c r="N2361" i="12" a="1"/>
  <c r="N2361" i="12" s="1"/>
  <c r="K1085" i="12" a="1"/>
  <c r="K1085" i="12" s="1"/>
  <c r="N1688" i="12" a="1"/>
  <c r="N1688" i="12" s="1"/>
  <c r="K1574" i="12" a="1"/>
  <c r="K1574" i="12" s="1"/>
  <c r="K1849" i="12" a="1"/>
  <c r="K1849" i="12" s="1"/>
  <c r="K1998" i="12" a="1"/>
  <c r="K1998" i="12" s="1"/>
  <c r="N2050" i="12" a="1"/>
  <c r="N2050" i="12" s="1"/>
  <c r="N2148" i="12" a="1"/>
  <c r="N2148" i="12" s="1"/>
  <c r="N2240" i="12" a="1"/>
  <c r="N2240" i="12" s="1"/>
  <c r="N1918" i="12" a="1"/>
  <c r="N1918" i="12" s="1"/>
  <c r="N1971" i="12" a="1"/>
  <c r="N1971" i="12" s="1"/>
  <c r="N2069" i="12" a="1"/>
  <c r="N2069" i="12" s="1"/>
  <c r="N2114" i="12" a="1"/>
  <c r="N2114" i="12" s="1"/>
  <c r="N2190" i="12" a="1"/>
  <c r="N2190" i="12" s="1"/>
  <c r="N2267" i="12" a="1"/>
  <c r="N2267" i="12" s="1"/>
  <c r="N2316" i="12" a="1"/>
  <c r="N2316" i="12" s="1"/>
  <c r="K2370" i="12" a="1"/>
  <c r="K2370" i="12" s="1"/>
  <c r="N2401" i="12" a="1"/>
  <c r="N2401" i="12" s="1"/>
  <c r="K1138" i="12" a="1"/>
  <c r="K1138" i="12" s="1"/>
  <c r="K1577" i="12" a="1"/>
  <c r="K1577" i="12" s="1"/>
  <c r="N1852" i="12" a="1"/>
  <c r="N1852" i="12" s="1"/>
  <c r="K1949" i="12" a="1"/>
  <c r="K1949" i="12" s="1"/>
  <c r="K1483" i="12" a="1"/>
  <c r="K1483" i="12" s="1"/>
  <c r="N2160" i="12" a="1"/>
  <c r="N2160" i="12" s="1"/>
  <c r="K2387" i="12" a="1"/>
  <c r="K2387" i="12" s="1"/>
  <c r="K2475" i="12" a="1"/>
  <c r="K2475" i="12" s="1"/>
  <c r="K2528" i="12" a="1"/>
  <c r="K2528" i="12" s="1"/>
  <c r="K2582" i="12" a="1"/>
  <c r="K2582" i="12" s="1"/>
  <c r="K2640" i="12" a="1"/>
  <c r="K2640" i="12" s="1"/>
  <c r="N2711" i="12" a="1"/>
  <c r="N2711" i="12" s="1"/>
  <c r="K2816" i="12" a="1"/>
  <c r="K2816" i="12" s="1"/>
  <c r="K2920" i="12" a="1"/>
  <c r="K2920" i="12" s="1"/>
  <c r="K2207" i="12" a="1"/>
  <c r="K2207" i="12" s="1"/>
  <c r="K2409" i="12" a="1"/>
  <c r="K2409" i="12" s="1"/>
  <c r="K2502" i="12" a="1"/>
  <c r="K2502" i="12" s="1"/>
  <c r="N2566" i="12" a="1"/>
  <c r="N2566" i="12" s="1"/>
  <c r="N2643" i="12" a="1"/>
  <c r="N2643" i="12" s="1"/>
  <c r="K2712" i="12" a="1"/>
  <c r="K2712" i="12" s="1"/>
  <c r="N2804" i="12" a="1"/>
  <c r="N2804" i="12" s="1"/>
  <c r="N2885" i="12" a="1"/>
  <c r="N2885" i="12" s="1"/>
  <c r="K1426" i="12" a="1"/>
  <c r="K1426" i="12" s="1"/>
  <c r="K2026" i="12" a="1"/>
  <c r="K2026" i="12" s="1"/>
  <c r="N2191" i="12" a="1"/>
  <c r="N2191" i="12" s="1"/>
  <c r="K2483" i="12" a="1"/>
  <c r="K2483" i="12" s="1"/>
  <c r="K2563" i="12" a="1"/>
  <c r="K2563" i="12" s="1"/>
  <c r="N1837" i="12" a="1"/>
  <c r="N1837" i="12" s="1"/>
  <c r="K1605" i="12" a="1"/>
  <c r="K1605" i="12" s="1"/>
  <c r="K1451" i="12" a="1"/>
  <c r="K1451" i="12" s="1"/>
  <c r="N1912" i="12" a="1"/>
  <c r="N1912" i="12" s="1"/>
  <c r="K2135" i="12" a="1"/>
  <c r="K2135" i="12" s="1"/>
  <c r="K2434" i="12" a="1"/>
  <c r="K2434" i="12" s="1"/>
  <c r="K1721" i="12" a="1"/>
  <c r="K1721" i="12" s="1"/>
  <c r="N1785" i="12" a="1"/>
  <c r="N1785" i="12" s="1"/>
  <c r="N1928" i="12" a="1"/>
  <c r="N1928" i="12" s="1"/>
  <c r="K1971" i="12" a="1"/>
  <c r="K1971" i="12" s="1"/>
  <c r="K2401" i="12" a="1"/>
  <c r="K2401" i="12" s="1"/>
  <c r="N1940" i="12" a="1"/>
  <c r="N1940" i="12" s="1"/>
  <c r="K2013" i="12" a="1"/>
  <c r="K2013" i="12" s="1"/>
  <c r="K2073" i="12" a="1"/>
  <c r="K2073" i="12" s="1"/>
  <c r="K2133" i="12" a="1"/>
  <c r="K2133" i="12" s="1"/>
  <c r="K2206" i="12" a="1"/>
  <c r="K2206" i="12" s="1"/>
  <c r="K2248" i="12" a="1"/>
  <c r="K2248" i="12" s="1"/>
  <c r="K2339" i="12" a="1"/>
  <c r="K2339" i="12" s="1"/>
  <c r="N1362" i="12" a="1"/>
  <c r="N1362" i="12" s="1"/>
  <c r="N2300" i="12" a="1"/>
  <c r="N2300" i="12" s="1"/>
  <c r="N2431" i="12" a="1"/>
  <c r="N2431" i="12" s="1"/>
  <c r="N1634" i="12" a="1"/>
  <c r="N1634" i="12" s="1"/>
  <c r="K1923" i="12" a="1"/>
  <c r="K1923" i="12" s="1"/>
  <c r="N1979" i="12" a="1"/>
  <c r="N1979" i="12" s="1"/>
  <c r="N2028" i="12" a="1"/>
  <c r="N2028" i="12" s="1"/>
  <c r="K2093" i="12" a="1"/>
  <c r="K2093" i="12" s="1"/>
  <c r="K2161" i="12" a="1"/>
  <c r="K2161" i="12" s="1"/>
  <c r="K2214" i="12" a="1"/>
  <c r="K2214" i="12" s="1"/>
  <c r="K2279" i="12" a="1"/>
  <c r="K2279" i="12" s="1"/>
  <c r="N2362" i="12" a="1"/>
  <c r="N2362" i="12" s="1"/>
  <c r="N2009" i="12" a="1"/>
  <c r="N2009" i="12" s="1"/>
  <c r="K2192" i="12" a="1"/>
  <c r="K2192" i="12" s="1"/>
  <c r="N2409" i="12" a="1"/>
  <c r="N2409" i="12" s="1"/>
  <c r="K2487" i="12" a="1"/>
  <c r="K2487" i="12" s="1"/>
  <c r="N2543" i="12" a="1"/>
  <c r="N2543" i="12" s="1"/>
  <c r="N2586" i="12" a="1"/>
  <c r="N2586" i="12" s="1"/>
  <c r="K2656" i="12" a="1"/>
  <c r="K2656" i="12" s="1"/>
  <c r="K2743" i="12" a="1"/>
  <c r="K2743" i="12" s="1"/>
  <c r="N2789" i="12" a="1"/>
  <c r="N2789" i="12" s="1"/>
  <c r="N2849" i="12" a="1"/>
  <c r="N2849" i="12" s="1"/>
  <c r="K1736" i="12" a="1"/>
  <c r="K1736" i="12" s="1"/>
  <c r="K2195" i="12" a="1"/>
  <c r="K2195" i="12" s="1"/>
  <c r="K2379" i="12" a="1"/>
  <c r="K2379" i="12" s="1"/>
  <c r="K2465" i="12" a="1"/>
  <c r="K2465" i="12" s="1"/>
  <c r="K2521" i="12" a="1"/>
  <c r="K2521" i="12" s="1"/>
  <c r="K2575" i="12" a="1"/>
  <c r="K2575" i="12" s="1"/>
  <c r="N2621" i="12" a="1"/>
  <c r="N2621" i="12" s="1"/>
  <c r="K2694" i="12" a="1"/>
  <c r="K2694" i="12" s="1"/>
  <c r="K2794" i="12" a="1"/>
  <c r="K2794" i="12" s="1"/>
  <c r="K2861" i="12" a="1"/>
  <c r="K2861" i="12" s="1"/>
  <c r="K1266" i="12" a="1"/>
  <c r="K1266" i="12" s="1"/>
  <c r="K2059" i="12" a="1"/>
  <c r="K2059" i="12" s="1"/>
  <c r="N2301" i="12" a="1"/>
  <c r="N2301" i="12" s="1"/>
  <c r="N2468" i="12" a="1"/>
  <c r="N2468" i="12" s="1"/>
  <c r="N2667" i="12" a="1"/>
  <c r="N2667" i="12" s="1"/>
  <c r="K2732" i="12" a="1"/>
  <c r="K2732" i="12" s="1"/>
  <c r="N2820" i="12" a="1"/>
  <c r="N2820" i="12" s="1"/>
  <c r="N2890" i="12" a="1"/>
  <c r="N2890" i="12" s="1"/>
  <c r="K1857" i="12" a="1"/>
  <c r="K1857" i="12" s="1"/>
  <c r="K2391" i="12" a="1"/>
  <c r="K2391" i="12" s="1"/>
  <c r="K2568" i="12" a="1"/>
  <c r="K2568" i="12" s="1"/>
  <c r="K1499" i="12" a="1"/>
  <c r="K1499" i="12" s="1"/>
  <c r="K1837" i="12" a="1"/>
  <c r="K1837" i="12" s="1"/>
  <c r="N1680" i="12" a="1"/>
  <c r="N1680" i="12" s="1"/>
  <c r="K1584" i="12" a="1"/>
  <c r="K1584" i="12" s="1"/>
  <c r="N1547" i="12" a="1"/>
  <c r="N1547" i="12" s="1"/>
  <c r="K1642" i="12" a="1"/>
  <c r="K1642" i="12" s="1"/>
  <c r="K2181" i="12" a="1"/>
  <c r="K2181" i="12" s="1"/>
  <c r="N1525" i="12" a="1"/>
  <c r="N1525" i="12" s="1"/>
  <c r="K2288" i="12" a="1"/>
  <c r="K2288" i="12" s="1"/>
  <c r="K1970" i="12" a="1"/>
  <c r="K1970" i="12" s="1"/>
  <c r="K2038" i="12" a="1"/>
  <c r="K2038" i="12" s="1"/>
  <c r="N2090" i="12" a="1"/>
  <c r="N2090" i="12" s="1"/>
  <c r="K2155" i="12" a="1"/>
  <c r="K2155" i="12" s="1"/>
  <c r="N2196" i="12" a="1"/>
  <c r="N2196" i="12" s="1"/>
  <c r="N2231" i="12" a="1"/>
  <c r="N2231" i="12" s="1"/>
  <c r="N2280" i="12" a="1"/>
  <c r="N2280" i="12" s="1"/>
  <c r="K2334" i="12" a="1"/>
  <c r="K2334" i="12" s="1"/>
  <c r="K2392" i="12" a="1"/>
  <c r="K2392" i="12" s="1"/>
  <c r="K2423" i="12" a="1"/>
  <c r="K2423" i="12" s="1"/>
  <c r="N1510" i="12" a="1"/>
  <c r="N1510" i="12" s="1"/>
  <c r="N1883" i="12" a="1"/>
  <c r="N1883" i="12" s="1"/>
  <c r="K1978" i="12" a="1"/>
  <c r="K1978" i="12" s="1"/>
  <c r="K2020" i="12" a="1"/>
  <c r="K2020" i="12" s="1"/>
  <c r="N2056" i="12" a="1"/>
  <c r="N2056" i="12" s="1"/>
  <c r="K2136" i="12" a="1"/>
  <c r="K2136" i="12" s="1"/>
  <c r="K2205" i="12" a="1"/>
  <c r="K2205" i="12" s="1"/>
  <c r="K2270" i="12" a="1"/>
  <c r="K2270" i="12" s="1"/>
  <c r="K2361" i="12" a="1"/>
  <c r="K2361" i="12" s="1"/>
  <c r="K1570" i="12" a="1"/>
  <c r="K1570" i="12" s="1"/>
  <c r="N1844" i="12" a="1"/>
  <c r="N1844" i="12" s="1"/>
  <c r="N1981" i="12" a="1"/>
  <c r="N1981" i="12" s="1"/>
  <c r="K2050" i="12" a="1"/>
  <c r="K2050" i="12" s="1"/>
  <c r="N2109" i="12" a="1"/>
  <c r="N2109" i="12" s="1"/>
  <c r="N2239" i="12" a="1"/>
  <c r="N2239" i="12" s="1"/>
  <c r="K2296" i="12" a="1"/>
  <c r="K2296" i="12" s="1"/>
  <c r="N2368" i="12" a="1"/>
  <c r="N2368" i="12" s="1"/>
  <c r="K1437" i="12" a="1"/>
  <c r="K1437" i="12" s="1"/>
  <c r="K1865" i="12" a="1"/>
  <c r="K1865" i="12" s="1"/>
  <c r="N1959" i="12" a="1"/>
  <c r="N1959" i="12" s="1"/>
  <c r="K2061" i="12" a="1"/>
  <c r="K2061" i="12" s="1"/>
  <c r="K2110" i="12" a="1"/>
  <c r="K2110" i="12" s="1"/>
  <c r="K2186" i="12" a="1"/>
  <c r="K2186" i="12" s="1"/>
  <c r="K2259" i="12" a="1"/>
  <c r="K2259" i="12" s="1"/>
  <c r="N2311" i="12" a="1"/>
  <c r="N2311" i="12" s="1"/>
  <c r="K2354" i="12" a="1"/>
  <c r="K2354" i="12" s="1"/>
  <c r="N2396" i="12" a="1"/>
  <c r="N2396" i="12" s="1"/>
  <c r="K2435" i="12" a="1"/>
  <c r="K2435" i="12" s="1"/>
  <c r="N2027" i="12" a="1"/>
  <c r="N2027" i="12" s="1"/>
  <c r="K2088" i="12" a="1"/>
  <c r="K2088" i="12" s="1"/>
  <c r="N2136" i="12" a="1"/>
  <c r="N2136" i="12" s="1"/>
  <c r="N2171" i="12" a="1"/>
  <c r="N2171" i="12" s="1"/>
  <c r="N2216" i="12" a="1"/>
  <c r="N2216" i="12" s="1"/>
  <c r="K2263" i="12" a="1"/>
  <c r="K2263" i="12" s="1"/>
  <c r="K2320" i="12" a="1"/>
  <c r="K2320" i="12" s="1"/>
  <c r="K1230" i="12" a="1"/>
  <c r="K1230" i="12" s="1"/>
  <c r="K1671" i="12" a="1"/>
  <c r="K1671" i="12" s="1"/>
  <c r="N1890" i="12" a="1"/>
  <c r="N1890" i="12" s="1"/>
  <c r="K2002" i="12" a="1"/>
  <c r="K2002" i="12" s="1"/>
  <c r="K2058" i="12" a="1"/>
  <c r="K2058" i="12" s="1"/>
  <c r="K2172" i="12" a="1"/>
  <c r="K2172" i="12" s="1"/>
  <c r="K1926" i="12" a="1"/>
  <c r="K1926" i="12" s="1"/>
  <c r="K1983" i="12" a="1"/>
  <c r="K1983" i="12" s="1"/>
  <c r="K2081" i="12" a="1"/>
  <c r="K2081" i="12" s="1"/>
  <c r="N2118" i="12" a="1"/>
  <c r="N2118" i="12" s="1"/>
  <c r="N2194" i="12" a="1"/>
  <c r="N2194" i="12" s="1"/>
  <c r="K2275" i="12" a="1"/>
  <c r="K2275" i="12" s="1"/>
  <c r="N2320" i="12" a="1"/>
  <c r="N2320" i="12" s="1"/>
  <c r="N2373" i="12" a="1"/>
  <c r="N2373" i="12" s="1"/>
  <c r="N2408" i="12" a="1"/>
  <c r="N2408" i="12" s="1"/>
  <c r="K1251" i="12" a="1"/>
  <c r="K1251" i="12" s="1"/>
  <c r="K1617" i="12" a="1"/>
  <c r="K1617" i="12" s="1"/>
  <c r="K1872" i="12" a="1"/>
  <c r="K1872" i="12" s="1"/>
  <c r="K1953" i="12" a="1"/>
  <c r="K1953" i="12" s="1"/>
  <c r="N1518" i="12" a="1"/>
  <c r="N1518" i="12" s="1"/>
  <c r="K2191" i="12" a="1"/>
  <c r="K2191" i="12" s="1"/>
  <c r="K2418" i="12" a="1"/>
  <c r="K2418" i="12" s="1"/>
  <c r="N2478" i="12" a="1"/>
  <c r="N2478" i="12" s="1"/>
  <c r="N2531" i="12" a="1"/>
  <c r="N2531" i="12" s="1"/>
  <c r="K2586" i="12" a="1"/>
  <c r="K2586" i="12" s="1"/>
  <c r="K2659" i="12" a="1"/>
  <c r="K2659" i="12" s="1"/>
  <c r="N2715" i="12" a="1"/>
  <c r="N2715" i="12" s="1"/>
  <c r="N2819" i="12" a="1"/>
  <c r="N2819" i="12" s="1"/>
  <c r="K2927" i="12" a="1"/>
  <c r="K2927" i="12" s="1"/>
  <c r="K2238" i="12" a="1"/>
  <c r="K2238" i="12" s="1"/>
  <c r="K2438" i="12" a="1"/>
  <c r="K2438" i="12" s="1"/>
  <c r="K2506" i="12" a="1"/>
  <c r="K2506" i="12" s="1"/>
  <c r="K2594" i="12" a="1"/>
  <c r="K2594" i="12" s="1"/>
  <c r="N2647" i="12" a="1"/>
  <c r="N2647" i="12" s="1"/>
  <c r="K2716" i="12" a="1"/>
  <c r="K2716" i="12" s="1"/>
  <c r="N2808" i="12" a="1"/>
  <c r="N2808" i="12" s="1"/>
  <c r="N2889" i="12" a="1"/>
  <c r="N2889" i="12" s="1"/>
  <c r="N1620" i="12" a="1"/>
  <c r="N1620" i="12" s="1"/>
  <c r="N2070" i="12" a="1"/>
  <c r="N2070" i="12" s="1"/>
  <c r="K2253" i="12" a="1"/>
  <c r="K2253" i="12" s="1"/>
  <c r="N2486" i="12" a="1"/>
  <c r="N2486" i="12" s="1"/>
  <c r="K1409" i="12" a="1"/>
  <c r="K1409" i="12" s="1"/>
  <c r="K1590" i="12" a="1"/>
  <c r="K1590" i="12" s="1"/>
  <c r="K1680" i="12" a="1"/>
  <c r="K1680" i="12" s="1"/>
  <c r="K1506" i="12" a="1"/>
  <c r="K1506" i="12" s="1"/>
  <c r="K1367" i="12" a="1"/>
  <c r="K1367" i="12" s="1"/>
  <c r="N1923" i="12" a="1"/>
  <c r="N1923" i="12" s="1"/>
  <c r="K2196" i="12" a="1"/>
  <c r="K2196" i="12" s="1"/>
  <c r="N2158" i="12" a="1"/>
  <c r="N2158" i="12" s="1"/>
  <c r="N2306" i="12" a="1"/>
  <c r="N2306" i="12" s="1"/>
  <c r="N2383" i="12" a="1"/>
  <c r="N2383" i="12" s="1"/>
  <c r="N2437" i="12" a="1"/>
  <c r="N2437" i="12" s="1"/>
  <c r="K1827" i="12" a="1"/>
  <c r="K1827" i="12" s="1"/>
  <c r="N1932" i="12" a="1"/>
  <c r="N1932" i="12" s="1"/>
  <c r="N1974" i="12" a="1"/>
  <c r="N1974" i="12" s="1"/>
  <c r="K2373" i="12" a="1"/>
  <c r="K2373" i="12" s="1"/>
  <c r="K2408" i="12" a="1"/>
  <c r="K2408" i="12" s="1"/>
  <c r="K1707" i="12" a="1"/>
  <c r="K1707" i="12" s="1"/>
  <c r="K1975" i="12" a="1"/>
  <c r="K1975" i="12" s="1"/>
  <c r="K2017" i="12" a="1"/>
  <c r="K2017" i="12" s="1"/>
  <c r="N2076" i="12" a="1"/>
  <c r="N2076" i="12" s="1"/>
  <c r="K2137" i="12" a="1"/>
  <c r="K2137" i="12" s="1"/>
  <c r="K2213" i="12" a="1"/>
  <c r="K2213" i="12" s="1"/>
  <c r="K2271" i="12" a="1"/>
  <c r="K2271" i="12" s="1"/>
  <c r="N2342" i="12" a="1"/>
  <c r="N2342" i="12" s="1"/>
  <c r="K1382" i="12" a="1"/>
  <c r="K1382" i="12" s="1"/>
  <c r="N2251" i="12" a="1"/>
  <c r="N2251" i="12" s="1"/>
  <c r="K2343" i="12" a="1"/>
  <c r="K2343" i="12" s="1"/>
  <c r="N2435" i="12" a="1"/>
  <c r="N2435" i="12" s="1"/>
  <c r="N1769" i="12" a="1"/>
  <c r="N1769" i="12" s="1"/>
  <c r="K1930" i="12" a="1"/>
  <c r="K1930" i="12" s="1"/>
  <c r="N1994" i="12" a="1"/>
  <c r="N1994" i="12" s="1"/>
  <c r="N2032" i="12" a="1"/>
  <c r="N2032" i="12" s="1"/>
  <c r="N2096" i="12" a="1"/>
  <c r="N2096" i="12" s="1"/>
  <c r="K2165" i="12" a="1"/>
  <c r="K2165" i="12" s="1"/>
  <c r="K2218" i="12" a="1"/>
  <c r="K2218" i="12" s="1"/>
  <c r="K2427" i="12" a="1"/>
  <c r="K2427" i="12" s="1"/>
  <c r="N2303" i="12" a="1"/>
  <c r="N2303" i="12" s="1"/>
  <c r="K2039" i="12" a="1"/>
  <c r="K2039" i="12" s="1"/>
  <c r="K2241" i="12" a="1"/>
  <c r="K2241" i="12" s="1"/>
  <c r="N2293" i="12" a="1"/>
  <c r="N2293" i="12" s="1"/>
  <c r="K2567" i="12" a="1"/>
  <c r="K2567" i="12" s="1"/>
  <c r="N2547" i="12" a="1"/>
  <c r="N2547" i="12" s="1"/>
  <c r="N2552" i="12" a="1"/>
  <c r="N2552" i="12" s="1"/>
  <c r="M2552" i="12" s="1"/>
  <c r="K2245" i="12" a="1"/>
  <c r="K2245" i="12" s="1"/>
  <c r="N2447" i="12" a="1"/>
  <c r="N2447" i="12" s="1"/>
  <c r="N2503" i="12" a="1"/>
  <c r="N2503" i="12" s="1"/>
  <c r="K2553" i="12" a="1"/>
  <c r="K2553" i="12" s="1"/>
  <c r="N2599" i="12" a="1"/>
  <c r="N2599" i="12" s="1"/>
  <c r="N2709" i="12" a="1"/>
  <c r="N2709" i="12" s="1"/>
  <c r="N2702" i="12" a="1"/>
  <c r="N2702" i="12" s="1"/>
  <c r="K2803" i="12" a="1"/>
  <c r="K2803" i="12" s="1"/>
  <c r="N2887" i="12" a="1"/>
  <c r="N2887" i="12" s="1"/>
  <c r="N1987" i="12" a="1"/>
  <c r="N1987" i="12" s="1"/>
  <c r="K2561" i="12" a="1"/>
  <c r="K2561" i="12" s="1"/>
  <c r="K2627" i="12" a="1"/>
  <c r="K2627" i="12" s="1"/>
  <c r="N2672" i="12" a="1"/>
  <c r="N2672" i="12" s="1"/>
  <c r="N2736" i="12" a="1"/>
  <c r="N2736" i="12" s="1"/>
  <c r="N2771" i="12" a="1"/>
  <c r="N2771" i="12" s="1"/>
  <c r="N2832" i="12" a="1"/>
  <c r="N2832" i="12" s="1"/>
  <c r="K2892" i="12" a="1"/>
  <c r="K2892" i="12" s="1"/>
  <c r="K1927" i="12" a="1"/>
  <c r="K1927" i="12" s="1"/>
  <c r="N2169" i="12" a="1"/>
  <c r="N2169" i="12" s="1"/>
  <c r="K2360" i="12" a="1"/>
  <c r="K2360" i="12" s="1"/>
  <c r="N2466" i="12" a="1"/>
  <c r="N2466" i="12" s="1"/>
  <c r="K2519" i="12" a="1"/>
  <c r="K2519" i="12" s="1"/>
  <c r="N2572" i="12" a="1"/>
  <c r="N2572" i="12" s="1"/>
  <c r="K2620" i="12" a="1"/>
  <c r="K2620" i="12" s="1"/>
  <c r="K2688" i="12" a="1"/>
  <c r="K2688" i="12" s="1"/>
  <c r="K2745" i="12" a="1"/>
  <c r="K2745" i="12" s="1"/>
  <c r="N2787" i="12" a="1"/>
  <c r="N2787" i="12" s="1"/>
  <c r="K2844" i="12" a="1"/>
  <c r="K2844" i="12" s="1"/>
  <c r="K2911" i="12" a="1"/>
  <c r="K2911" i="12" s="1"/>
  <c r="K2006" i="12" a="1"/>
  <c r="K2006" i="12" s="1"/>
  <c r="N2233" i="12" a="1"/>
  <c r="N2233" i="12" s="1"/>
  <c r="K2426" i="12" a="1"/>
  <c r="K2426" i="12" s="1"/>
  <c r="K2467" i="12" a="1"/>
  <c r="K2467" i="12" s="1"/>
  <c r="K2512" i="12" a="1"/>
  <c r="K2512" i="12" s="1"/>
  <c r="K2554" i="12" a="1"/>
  <c r="K2554" i="12" s="1"/>
  <c r="K1529" i="12" a="1"/>
  <c r="K1529" i="12" s="1"/>
  <c r="N2372" i="12" a="1"/>
  <c r="N2372" i="12" s="1"/>
  <c r="N2091" i="12" a="1"/>
  <c r="N2091" i="12" s="1"/>
  <c r="K2286" i="12" a="1"/>
  <c r="K2286" i="12" s="1"/>
  <c r="N2662" i="12" a="1"/>
  <c r="N2662" i="12" s="1"/>
  <c r="K2663" i="12" a="1"/>
  <c r="K2663" i="12" s="1"/>
  <c r="K2579" i="12" a="1"/>
  <c r="K2579" i="12" s="1"/>
  <c r="N2610" i="12" a="1"/>
  <c r="N2610" i="12" s="1"/>
  <c r="K2649" i="12" a="1"/>
  <c r="K2649" i="12" s="1"/>
  <c r="K2702" i="12" a="1"/>
  <c r="K2702" i="12" s="1"/>
  <c r="K2755" i="12" a="1"/>
  <c r="K2755" i="12" s="1"/>
  <c r="K2806" i="12" a="1"/>
  <c r="K2806" i="12" s="1"/>
  <c r="N2857" i="12" a="1"/>
  <c r="N2857" i="12" s="1"/>
  <c r="N1964" i="12" a="1"/>
  <c r="N1964" i="12" s="1"/>
  <c r="N2226" i="12" a="1"/>
  <c r="N2226" i="12" s="1"/>
  <c r="K2413" i="12" a="1"/>
  <c r="K2413" i="12" s="1"/>
  <c r="N2472" i="12" a="1"/>
  <c r="N2472" i="12" s="1"/>
  <c r="K2511" i="12" a="1"/>
  <c r="K2511" i="12" s="1"/>
  <c r="K2611" i="12" a="1"/>
  <c r="K2611" i="12" s="1"/>
  <c r="K2687" i="12" a="1"/>
  <c r="K2687" i="12" s="1"/>
  <c r="K2748" i="12" a="1"/>
  <c r="K2748" i="12" s="1"/>
  <c r="N2790" i="12" a="1"/>
  <c r="N2790" i="12" s="1"/>
  <c r="N2850" i="12" a="1"/>
  <c r="N2850" i="12" s="1"/>
  <c r="K1466" i="12" a="1"/>
  <c r="K1466" i="12" s="1"/>
  <c r="N2122" i="12" a="1"/>
  <c r="N2122" i="12" s="1"/>
  <c r="K2799" i="12" a="1"/>
  <c r="K2799" i="12" s="1"/>
  <c r="K2858" i="12" a="1"/>
  <c r="K2858" i="12" s="1"/>
  <c r="K2918" i="12" a="1"/>
  <c r="K2918" i="12" s="1"/>
  <c r="N2077" i="12" a="1"/>
  <c r="N2077" i="12" s="1"/>
  <c r="N2413" i="12" a="1"/>
  <c r="N2413" i="12" s="1"/>
  <c r="K2515" i="12" a="1"/>
  <c r="K2515" i="12" s="1"/>
  <c r="K2600" i="12" a="1"/>
  <c r="K2600" i="12" s="1"/>
  <c r="N2645" i="12" a="1"/>
  <c r="N2645" i="12" s="1"/>
  <c r="K2276" i="12" a="1"/>
  <c r="K2276" i="12" s="1"/>
  <c r="K2481" i="12" a="1"/>
  <c r="K2481" i="12" s="1"/>
  <c r="K1474" i="12" a="1"/>
  <c r="K1474" i="12" s="1"/>
  <c r="K1903" i="12" a="1"/>
  <c r="K1903" i="12" s="1"/>
  <c r="N1609" i="12" a="1"/>
  <c r="N1609" i="12" s="1"/>
  <c r="N2327" i="12" a="1"/>
  <c r="N2327" i="12" s="1"/>
  <c r="N2366" i="12" a="1"/>
  <c r="N2366" i="12" s="1"/>
  <c r="N2570" i="12" a="1"/>
  <c r="N2570" i="12" s="1"/>
  <c r="N1919" i="12" a="1"/>
  <c r="N1919" i="12" s="1"/>
  <c r="K2846" i="12" a="1"/>
  <c r="K2846" i="12" s="1"/>
  <c r="K2029" i="12" a="1"/>
  <c r="K2029" i="12" s="1"/>
  <c r="K2447" i="12" a="1"/>
  <c r="K2447" i="12" s="1"/>
  <c r="N2606" i="12" a="1"/>
  <c r="N2606" i="12" s="1"/>
  <c r="K2717" i="12" a="1"/>
  <c r="K2717" i="12" s="1"/>
  <c r="N2871" i="12" a="1"/>
  <c r="N2871" i="12" s="1"/>
  <c r="N2119" i="12" a="1"/>
  <c r="N2119" i="12" s="1"/>
  <c r="N2487" i="12" a="1"/>
  <c r="N2487" i="12" s="1"/>
  <c r="M2487" i="12" s="1"/>
  <c r="K2572" i="12" a="1"/>
  <c r="K2572" i="12" s="1"/>
  <c r="K2290" i="12" a="1"/>
  <c r="K2290" i="12" s="1"/>
  <c r="N2451" i="12" a="1"/>
  <c r="N2451" i="12" s="1"/>
  <c r="M2451" i="12" s="1"/>
  <c r="N2514" i="12" a="1"/>
  <c r="N2514" i="12" s="1"/>
  <c r="N2556" i="12" a="1"/>
  <c r="N2556" i="12" s="1"/>
  <c r="N2622" i="12" a="1"/>
  <c r="N2622" i="12" s="1"/>
  <c r="N2713" i="12" a="1"/>
  <c r="N2713" i="12" s="1"/>
  <c r="K2710" i="12" a="1"/>
  <c r="K2710" i="12" s="1"/>
  <c r="N2806" i="12" a="1"/>
  <c r="N2806" i="12" s="1"/>
  <c r="N2891" i="12" a="1"/>
  <c r="N2891" i="12" s="1"/>
  <c r="K1989" i="12" a="1"/>
  <c r="K1989" i="12" s="1"/>
  <c r="N1886" i="12" a="1"/>
  <c r="N1886" i="12" s="1"/>
  <c r="N2178" i="12" a="1"/>
  <c r="N2178" i="12" s="1"/>
  <c r="K1710" i="12" a="1"/>
  <c r="K1710" i="12" s="1"/>
  <c r="N2377" i="12" a="1"/>
  <c r="N2377" i="12" s="1"/>
  <c r="K2731" i="12" a="1"/>
  <c r="K2731" i="12" s="1"/>
  <c r="N2719" i="12" a="1"/>
  <c r="N2719" i="12" s="1"/>
  <c r="N2590" i="12" a="1"/>
  <c r="N2590" i="12" s="1"/>
  <c r="N2614" i="12" a="1"/>
  <c r="N2614" i="12" s="1"/>
  <c r="N2652" i="12" a="1"/>
  <c r="N2652" i="12" s="1"/>
  <c r="N2705" i="12" a="1"/>
  <c r="N2705" i="12" s="1"/>
  <c r="K2759" i="12" a="1"/>
  <c r="K2759" i="12" s="1"/>
  <c r="K2810" i="12" a="1"/>
  <c r="K2810" i="12" s="1"/>
  <c r="K2872" i="12" a="1"/>
  <c r="K2872" i="12" s="1"/>
  <c r="K1984" i="12" a="1"/>
  <c r="K1984" i="12" s="1"/>
  <c r="N2272" i="12" a="1"/>
  <c r="N2272" i="12" s="1"/>
  <c r="K2433" i="12" a="1"/>
  <c r="K2433" i="12" s="1"/>
  <c r="N2476" i="12" a="1"/>
  <c r="N2476" i="12" s="1"/>
  <c r="N2521" i="12" a="1"/>
  <c r="N2521" i="12" s="1"/>
  <c r="K2615" i="12" a="1"/>
  <c r="K2615" i="12" s="1"/>
  <c r="N2690" i="12" a="1"/>
  <c r="N2690" i="12" s="1"/>
  <c r="N2751" i="12" a="1"/>
  <c r="N2751" i="12" s="1"/>
  <c r="N2794" i="12" a="1"/>
  <c r="N2794" i="12" s="1"/>
  <c r="N2868" i="12" a="1"/>
  <c r="N2868" i="12" s="1"/>
  <c r="K1562" i="12" a="1"/>
  <c r="K1562" i="12" s="1"/>
  <c r="N2137" i="12" a="1"/>
  <c r="N2137" i="12" s="1"/>
  <c r="N2802" i="12" a="1"/>
  <c r="N2802" i="12" s="1"/>
  <c r="N2861" i="12" a="1"/>
  <c r="N2861" i="12" s="1"/>
  <c r="N1367" i="12" a="1"/>
  <c r="N1367" i="12" s="1"/>
  <c r="N2107" i="12" a="1"/>
  <c r="N2107" i="12" s="1"/>
  <c r="K2425" i="12" a="1"/>
  <c r="K2425" i="12" s="1"/>
  <c r="K2530" i="12" a="1"/>
  <c r="K2530" i="12" s="1"/>
  <c r="N2603" i="12" a="1"/>
  <c r="N2603" i="12" s="1"/>
  <c r="N2290" i="12" a="1"/>
  <c r="N2290" i="12" s="1"/>
  <c r="N2484" i="12" a="1"/>
  <c r="N2484" i="12" s="1"/>
  <c r="N2023" i="12" a="1"/>
  <c r="N2023" i="12" s="1"/>
  <c r="M2023" i="12" s="1"/>
  <c r="K1967" i="12" a="1"/>
  <c r="K1967" i="12" s="1"/>
  <c r="N2220" i="12" a="1"/>
  <c r="N2220" i="12" s="1"/>
  <c r="N1925" i="12" a="1"/>
  <c r="N1925" i="12" s="1"/>
  <c r="N2412" i="12" a="1"/>
  <c r="N2412" i="12" s="1"/>
  <c r="N2039" i="12" a="1"/>
  <c r="N2039" i="12" s="1"/>
  <c r="K1958" i="12" a="1"/>
  <c r="K1958" i="12" s="1"/>
  <c r="N2625" i="12" a="1"/>
  <c r="N2625" i="12" s="1"/>
  <c r="K2850" i="12" a="1"/>
  <c r="K2850" i="12" s="1"/>
  <c r="K2044" i="12" a="1"/>
  <c r="K2044" i="12" s="1"/>
  <c r="K2451" i="12" a="1"/>
  <c r="K2451" i="12" s="1"/>
  <c r="N2720" i="12" a="1"/>
  <c r="N2720" i="12" s="1"/>
  <c r="N2886" i="12" a="1"/>
  <c r="N2886" i="12" s="1"/>
  <c r="N2575" i="12" a="1"/>
  <c r="N2575" i="12" s="1"/>
  <c r="M2575" i="12" s="1"/>
  <c r="K2305" i="12" a="1"/>
  <c r="K2305" i="12" s="1"/>
  <c r="K2459" i="12" a="1"/>
  <c r="K2459" i="12" s="1"/>
  <c r="K2522" i="12" a="1"/>
  <c r="K2522" i="12" s="1"/>
  <c r="K2576" i="12" a="1"/>
  <c r="K2576" i="12" s="1"/>
  <c r="N2641" i="12" a="1"/>
  <c r="N2641" i="12" s="1"/>
  <c r="N2717" i="12" a="1"/>
  <c r="N2717" i="12" s="1"/>
  <c r="K2661" i="12" a="1"/>
  <c r="K2661" i="12" s="1"/>
  <c r="K2714" i="12" a="1"/>
  <c r="K2714" i="12" s="1"/>
  <c r="N2810" i="12" a="1"/>
  <c r="N2810" i="12" s="1"/>
  <c r="N2895" i="12" a="1"/>
  <c r="N2895" i="12" s="1"/>
  <c r="K2078" i="12" a="1"/>
  <c r="K2078" i="12" s="1"/>
  <c r="K2569" i="12" a="1"/>
  <c r="K2569" i="12" s="1"/>
  <c r="K2635" i="12" a="1"/>
  <c r="K2635" i="12" s="1"/>
  <c r="K2684" i="12" a="1"/>
  <c r="K2684" i="12" s="1"/>
  <c r="N2744" i="12" a="1"/>
  <c r="N2744" i="12" s="1"/>
  <c r="N2779" i="12" a="1"/>
  <c r="N2779" i="12" s="1"/>
  <c r="K2840" i="12" a="1"/>
  <c r="K2840" i="12" s="1"/>
  <c r="K2900" i="12" a="1"/>
  <c r="K2900" i="12" s="1"/>
  <c r="N2018" i="12" a="1"/>
  <c r="N2018" i="12" s="1"/>
  <c r="N2214" i="12" a="1"/>
  <c r="N2214" i="12" s="1"/>
  <c r="N2394" i="12" a="1"/>
  <c r="N2394" i="12" s="1"/>
  <c r="N2473" i="12" a="1"/>
  <c r="N2473" i="12" s="1"/>
  <c r="N2526" i="12" a="1"/>
  <c r="N2526" i="12" s="1"/>
  <c r="N2580" i="12" a="1"/>
  <c r="N2580" i="12" s="1"/>
  <c r="K2650" i="12" a="1"/>
  <c r="K2650" i="12" s="1"/>
  <c r="N2706" i="12" a="1"/>
  <c r="N2706" i="12" s="1"/>
  <c r="M2706" i="12" s="1"/>
  <c r="N2752" i="12" a="1"/>
  <c r="N2752" i="12" s="1"/>
  <c r="N2795" i="12" a="1"/>
  <c r="N2795" i="12" s="1"/>
  <c r="K2855" i="12" a="1"/>
  <c r="K2855" i="12" s="1"/>
  <c r="N2918" i="12" a="1"/>
  <c r="N2918" i="12" s="1"/>
  <c r="K2066" i="12" a="1"/>
  <c r="K2066" i="12" s="1"/>
  <c r="K2264" i="12" a="1"/>
  <c r="K2264" i="12" s="1"/>
  <c r="K2441" i="12" a="1"/>
  <c r="K2441" i="12" s="1"/>
  <c r="K2474" i="12" a="1"/>
  <c r="K2474" i="12" s="1"/>
  <c r="K2523" i="12" a="1"/>
  <c r="K2523" i="12" s="1"/>
  <c r="K2573" i="12" a="1"/>
  <c r="K2573" i="12" s="1"/>
  <c r="K1583" i="12" a="1"/>
  <c r="K1583" i="12" s="1"/>
  <c r="K2072" i="12" a="1"/>
  <c r="K2072" i="12" s="1"/>
  <c r="N2064" i="12" a="1"/>
  <c r="N2064" i="12" s="1"/>
  <c r="K2267" i="12" a="1"/>
  <c r="K2267" i="12" s="1"/>
  <c r="K2021" i="12" a="1"/>
  <c r="K2021" i="12" s="1"/>
  <c r="K1404" i="12" a="1"/>
  <c r="K1404" i="12" s="1"/>
  <c r="K2849" i="12" a="1"/>
  <c r="K2849" i="12" s="1"/>
  <c r="N2826" i="12" a="1"/>
  <c r="N2826" i="12" s="1"/>
  <c r="K2210" i="12" a="1"/>
  <c r="K2210" i="12" s="1"/>
  <c r="K2622" i="12" a="1"/>
  <c r="K2622" i="12" s="1"/>
  <c r="K2150" i="12" a="1"/>
  <c r="K2150" i="12" s="1"/>
  <c r="N2491" i="12" a="1"/>
  <c r="N2491" i="12" s="1"/>
  <c r="N2618" i="12" a="1"/>
  <c r="N2618" i="12" s="1"/>
  <c r="N2656" i="12" a="1"/>
  <c r="N2656" i="12" s="1"/>
  <c r="K2721" i="12" a="1"/>
  <c r="K2721" i="12" s="1"/>
  <c r="K2763" i="12" a="1"/>
  <c r="K2763" i="12" s="1"/>
  <c r="K2821" i="12" a="1"/>
  <c r="K2821" i="12" s="1"/>
  <c r="K2887" i="12" a="1"/>
  <c r="K2887" i="12" s="1"/>
  <c r="N2014" i="12" a="1"/>
  <c r="N2014" i="12" s="1"/>
  <c r="K2318" i="12" a="1"/>
  <c r="K2318" i="12" s="1"/>
  <c r="N2439" i="12" a="1"/>
  <c r="N2439" i="12" s="1"/>
  <c r="K2484" i="12" a="1"/>
  <c r="K2484" i="12" s="1"/>
  <c r="N2525" i="12" a="1"/>
  <c r="N2525" i="12" s="1"/>
  <c r="K2619" i="12" a="1"/>
  <c r="K2619" i="12" s="1"/>
  <c r="N2694" i="12" a="1"/>
  <c r="N2694" i="12" s="1"/>
  <c r="K2767" i="12" a="1"/>
  <c r="K2767" i="12" s="1"/>
  <c r="N2798" i="12" a="1"/>
  <c r="N2798" i="12" s="1"/>
  <c r="N2875" i="12" a="1"/>
  <c r="N2875" i="12" s="1"/>
  <c r="N1773" i="12" a="1"/>
  <c r="N1773" i="12" s="1"/>
  <c r="K2153" i="12" a="1"/>
  <c r="K2153" i="12" s="1"/>
  <c r="N2865" i="12" a="1"/>
  <c r="N2865" i="12" s="1"/>
  <c r="N1674" i="12" a="1"/>
  <c r="N1674" i="12" s="1"/>
  <c r="N2183" i="12" a="1"/>
  <c r="N2183" i="12" s="1"/>
  <c r="K2448" i="12" a="1"/>
  <c r="K2448" i="12" s="1"/>
  <c r="K2534" i="12" a="1"/>
  <c r="K2534" i="12" s="1"/>
  <c r="N2607" i="12" a="1"/>
  <c r="N2607" i="12" s="1"/>
  <c r="N2305" i="12" a="1"/>
  <c r="N2305" i="12" s="1"/>
  <c r="N2488" i="12" a="1"/>
  <c r="N2488" i="12" s="1"/>
  <c r="K1921" i="12" a="1"/>
  <c r="K1921" i="12" s="1"/>
  <c r="K2140" i="12" a="1"/>
  <c r="K2140" i="12" s="1"/>
  <c r="N2117" i="12" a="1"/>
  <c r="N2117" i="12" s="1"/>
  <c r="N2323" i="12" a="1"/>
  <c r="N2323" i="12" s="1"/>
  <c r="K2077" i="12" a="1"/>
  <c r="K2077" i="12" s="1"/>
  <c r="K1635" i="12" a="1"/>
  <c r="K1635" i="12" s="1"/>
  <c r="K2671" i="12" a="1"/>
  <c r="K2671" i="12" s="1"/>
  <c r="N2629" i="12" a="1"/>
  <c r="N2629" i="12" s="1"/>
  <c r="N2210" i="12" a="1"/>
  <c r="N2210" i="12" s="1"/>
  <c r="M2210" i="12" s="1"/>
  <c r="K2321" i="12" a="1"/>
  <c r="K2321" i="12" s="1"/>
  <c r="K2466" i="12" a="1"/>
  <c r="K2466" i="12" s="1"/>
  <c r="K2526" i="12" a="1"/>
  <c r="K2526" i="12" s="1"/>
  <c r="K2580" i="12" a="1"/>
  <c r="K2580" i="12" s="1"/>
  <c r="N2660" i="12" a="1"/>
  <c r="N2660" i="12" s="1"/>
  <c r="K2729" i="12" a="1"/>
  <c r="K2729" i="12" s="1"/>
  <c r="K2814" i="12" a="1"/>
  <c r="K2814" i="12" s="1"/>
  <c r="K2665" i="12" a="1"/>
  <c r="K2665" i="12" s="1"/>
  <c r="K2718" i="12" a="1"/>
  <c r="K2718" i="12" s="1"/>
  <c r="K2818" i="12" a="1"/>
  <c r="K2818" i="12" s="1"/>
  <c r="N2899" i="12" a="1"/>
  <c r="N2899" i="12" s="1"/>
  <c r="K2108" i="12" a="1"/>
  <c r="K2108" i="12" s="1"/>
  <c r="K2604" i="12" a="1"/>
  <c r="K2604" i="12" s="1"/>
  <c r="N2638" i="12" a="1"/>
  <c r="N2638" i="12" s="1"/>
  <c r="N2687" i="12" a="1"/>
  <c r="N2687" i="12" s="1"/>
  <c r="N2748" i="12" a="1"/>
  <c r="N2748" i="12" s="1"/>
  <c r="N2783" i="12" a="1"/>
  <c r="N2783" i="12" s="1"/>
  <c r="N2843" i="12" a="1"/>
  <c r="N2843" i="12" s="1"/>
  <c r="N2910" i="12" a="1"/>
  <c r="N2910" i="12" s="1"/>
  <c r="K2063" i="12" a="1"/>
  <c r="K2063" i="12" s="1"/>
  <c r="N2230" i="12" a="1"/>
  <c r="N2230" i="12" s="1"/>
  <c r="N2425" i="12" a="1"/>
  <c r="N2425" i="12" s="1"/>
  <c r="K2485" i="12" a="1"/>
  <c r="K2485" i="12" s="1"/>
  <c r="K2538" i="12" a="1"/>
  <c r="K2538" i="12" s="1"/>
  <c r="N2584" i="12" a="1"/>
  <c r="N2584" i="12" s="1"/>
  <c r="K2654" i="12" a="1"/>
  <c r="K2654" i="12" s="1"/>
  <c r="K2722" i="12" a="1"/>
  <c r="K2722" i="12" s="1"/>
  <c r="K2768" i="12" a="1"/>
  <c r="K2768" i="12" s="1"/>
  <c r="N2799" i="12" a="1"/>
  <c r="N2799" i="12" s="1"/>
  <c r="N2858" i="12" a="1"/>
  <c r="N2858" i="12" s="1"/>
  <c r="K1386" i="12" a="1"/>
  <c r="K1386" i="12" s="1"/>
  <c r="N2126" i="12" a="1"/>
  <c r="N2126" i="12" s="1"/>
  <c r="N2278" i="12" a="1"/>
  <c r="N2278" i="12" s="1"/>
  <c r="M2278" i="12" s="1"/>
  <c r="K2445" i="12" a="1"/>
  <c r="K2445" i="12" s="1"/>
  <c r="N2477" i="12" a="1"/>
  <c r="N2477" i="12" s="1"/>
  <c r="K2527" i="12" a="1"/>
  <c r="K2527" i="12" s="1"/>
  <c r="K2577" i="12" a="1"/>
  <c r="K2577" i="12" s="1"/>
  <c r="N1973" i="12" a="1"/>
  <c r="N1973" i="12" s="1"/>
  <c r="K2212" i="12" a="1"/>
  <c r="K2212" i="12" s="1"/>
  <c r="N2189" i="12" a="1"/>
  <c r="N2189" i="12" s="1"/>
  <c r="N2175" i="12" a="1"/>
  <c r="N2175" i="12" s="1"/>
  <c r="K1915" i="12" a="1"/>
  <c r="K1915" i="12" s="1"/>
  <c r="N2221" i="12" a="1"/>
  <c r="N2221" i="12" s="1"/>
  <c r="N1915" i="12" a="1"/>
  <c r="N1915" i="12" s="1"/>
  <c r="N2893" i="12" a="1"/>
  <c r="N2893" i="12" s="1"/>
  <c r="N2222" i="12" a="1"/>
  <c r="N2222" i="12" s="1"/>
  <c r="K2709" i="12" a="1"/>
  <c r="K2709" i="12" s="1"/>
  <c r="N2864" i="12" a="1"/>
  <c r="N2864" i="12" s="1"/>
  <c r="N2103" i="12" a="1"/>
  <c r="N2103" i="12" s="1"/>
  <c r="K2480" i="12" a="1"/>
  <c r="K2480" i="12" s="1"/>
  <c r="N2754" i="12" a="1"/>
  <c r="N2754" i="12" s="1"/>
  <c r="N2894" i="12" a="1"/>
  <c r="N2894" i="12" s="1"/>
  <c r="K2507" i="12" a="1"/>
  <c r="K2507" i="12" s="1"/>
  <c r="K2626" i="12" a="1"/>
  <c r="K2626" i="12" s="1"/>
  <c r="K2668" i="12" a="1"/>
  <c r="K2668" i="12" s="1"/>
  <c r="N2724" i="12" a="1"/>
  <c r="N2724" i="12" s="1"/>
  <c r="N2770" i="12" a="1"/>
  <c r="N2770" i="12" s="1"/>
  <c r="K2828" i="12" a="1"/>
  <c r="K2828" i="12" s="1"/>
  <c r="K2891" i="12" a="1"/>
  <c r="K2891" i="12" s="1"/>
  <c r="N2074" i="12" a="1"/>
  <c r="N2074" i="12" s="1"/>
  <c r="K2333" i="12" a="1"/>
  <c r="K2333" i="12" s="1"/>
  <c r="N2443" i="12" a="1"/>
  <c r="N2443" i="12" s="1"/>
  <c r="K2488" i="12" a="1"/>
  <c r="K2488" i="12" s="1"/>
  <c r="N2579" i="12" a="1"/>
  <c r="N2579" i="12" s="1"/>
  <c r="K2638" i="12" a="1"/>
  <c r="K2638" i="12" s="1"/>
  <c r="K2725" i="12" a="1"/>
  <c r="K2725" i="12" s="1"/>
  <c r="K2771" i="12" a="1"/>
  <c r="K2771" i="12" s="1"/>
  <c r="N2813" i="12" a="1"/>
  <c r="N2813" i="12" s="1"/>
  <c r="N2879" i="12" a="1"/>
  <c r="N2879" i="12" s="1"/>
  <c r="N1875" i="12" a="1"/>
  <c r="N1875" i="12" s="1"/>
  <c r="N2168" i="12" a="1"/>
  <c r="N2168" i="12" s="1"/>
  <c r="K2876" i="12" a="1"/>
  <c r="K2876" i="12" s="1"/>
  <c r="N1926" i="12" a="1"/>
  <c r="N1926" i="12" s="1"/>
  <c r="N2275" i="12" a="1"/>
  <c r="N2275" i="12" s="1"/>
  <c r="M2275" i="12" s="1"/>
  <c r="K2452" i="12" a="1"/>
  <c r="K2452" i="12" s="1"/>
  <c r="K2557" i="12" a="1"/>
  <c r="K2557" i="12" s="1"/>
  <c r="K2623" i="12" a="1"/>
  <c r="K2623" i="12" s="1"/>
  <c r="K2348" i="12" a="1"/>
  <c r="K2348" i="12" s="1"/>
  <c r="K2508" i="12" a="1"/>
  <c r="K2508" i="12" s="1"/>
  <c r="N1878" i="12" a="1"/>
  <c r="N1878" i="12" s="1"/>
  <c r="N2041" i="12" a="1"/>
  <c r="N2041" i="12" s="1"/>
  <c r="N2273" i="12" a="1"/>
  <c r="N2273" i="12" s="1"/>
  <c r="N2262" i="12" a="1"/>
  <c r="N2262" i="12" s="1"/>
  <c r="K1957" i="12" a="1"/>
  <c r="K1957" i="12" s="1"/>
  <c r="K2410" i="12" a="1"/>
  <c r="K2410" i="12" s="1"/>
  <c r="K2242" i="12" a="1"/>
  <c r="K2242" i="12" s="1"/>
  <c r="K2537" i="12" a="1"/>
  <c r="K2537" i="12" s="1"/>
  <c r="K2371" i="12" a="1"/>
  <c r="K2371" i="12" s="1"/>
  <c r="K2473" i="12" a="1"/>
  <c r="K2473" i="12" s="1"/>
  <c r="N2529" i="12" a="1"/>
  <c r="N2529" i="12" s="1"/>
  <c r="K2584" i="12" a="1"/>
  <c r="K2584" i="12" s="1"/>
  <c r="N2664" i="12" a="1"/>
  <c r="N2664" i="12" s="1"/>
  <c r="N2732" i="12" a="1"/>
  <c r="N2732" i="12" s="1"/>
  <c r="N2824" i="12" a="1"/>
  <c r="N2824" i="12" s="1"/>
  <c r="N2679" i="12" a="1"/>
  <c r="N2679" i="12" s="1"/>
  <c r="K2733" i="12" a="1"/>
  <c r="K2733" i="12" s="1"/>
  <c r="K2825" i="12" a="1"/>
  <c r="K2825" i="12" s="1"/>
  <c r="N2903" i="12" a="1"/>
  <c r="N2903" i="12" s="1"/>
  <c r="N2153" i="12" a="1"/>
  <c r="N2153" i="12" s="1"/>
  <c r="K2608" i="12" a="1"/>
  <c r="K2608" i="12" s="1"/>
  <c r="K2646" i="12" a="1"/>
  <c r="K2646" i="12" s="1"/>
  <c r="K2699" i="12" a="1"/>
  <c r="K2699" i="12" s="1"/>
  <c r="K2756" i="12" a="1"/>
  <c r="K2756" i="12" s="1"/>
  <c r="K2807" i="12" a="1"/>
  <c r="K2807" i="12" s="1"/>
  <c r="N2854" i="12" a="1"/>
  <c r="N2854" i="12" s="1"/>
  <c r="K2922" i="12" a="1"/>
  <c r="K2922" i="12" s="1"/>
  <c r="N2093" i="12" a="1"/>
  <c r="N2093" i="12" s="1"/>
  <c r="K2246" i="12" a="1"/>
  <c r="K2246" i="12" s="1"/>
  <c r="N2440" i="12" a="1"/>
  <c r="N2440" i="12" s="1"/>
  <c r="K2489" i="12" a="1"/>
  <c r="K2489" i="12" s="1"/>
  <c r="K2542" i="12" a="1"/>
  <c r="K2542" i="12" s="1"/>
  <c r="N2588" i="12" a="1"/>
  <c r="N2588" i="12" s="1"/>
  <c r="N2657" i="12" a="1"/>
  <c r="N2657" i="12" s="1"/>
  <c r="K2726" i="12" a="1"/>
  <c r="K2726" i="12" s="1"/>
  <c r="K2772" i="12" a="1"/>
  <c r="K2772" i="12" s="1"/>
  <c r="N2814" i="12" a="1"/>
  <c r="N2814" i="12" s="1"/>
  <c r="M2814" i="12" s="1"/>
  <c r="K2873" i="12" a="1"/>
  <c r="K2873" i="12" s="1"/>
  <c r="K1581" i="12" a="1"/>
  <c r="K1581" i="12" s="1"/>
  <c r="K2157" i="12" a="1"/>
  <c r="K2157" i="12" s="1"/>
  <c r="K2309" i="12" a="1"/>
  <c r="K2309" i="12" s="1"/>
  <c r="N1761" i="12" a="1"/>
  <c r="N1761" i="12" s="1"/>
  <c r="K2117" i="12" a="1"/>
  <c r="K2117" i="12" s="1"/>
  <c r="N2364" i="12" a="1"/>
  <c r="N2364" i="12" s="1"/>
  <c r="N2315" i="12" a="1"/>
  <c r="N2315" i="12" s="1"/>
  <c r="N1381" i="12" a="1"/>
  <c r="N1381" i="12" s="1"/>
  <c r="K2442" i="12" a="1"/>
  <c r="K2442" i="12" s="1"/>
  <c r="N2252" i="12" a="1"/>
  <c r="N2252" i="12" s="1"/>
  <c r="N1732" i="12" a="1"/>
  <c r="N1732" i="12" s="1"/>
  <c r="K2747" i="12" a="1"/>
  <c r="K2747" i="12" s="1"/>
  <c r="K2180" i="12" a="1"/>
  <c r="K2180" i="12" s="1"/>
  <c r="K2287" i="12" a="1"/>
  <c r="K2287" i="12" s="1"/>
  <c r="K2630" i="12" a="1"/>
  <c r="K2630" i="12" s="1"/>
  <c r="N2671" i="12" a="1"/>
  <c r="N2671" i="12" s="1"/>
  <c r="N2735" i="12" a="1"/>
  <c r="N2735" i="12" s="1"/>
  <c r="N2774" i="12" a="1"/>
  <c r="N2774" i="12" s="1"/>
  <c r="N2831" i="12" a="1"/>
  <c r="N2831" i="12" s="1"/>
  <c r="K2895" i="12" a="1"/>
  <c r="K2895" i="12" s="1"/>
  <c r="K2120" i="12" a="1"/>
  <c r="K2120" i="12" s="1"/>
  <c r="N2344" i="12" a="1"/>
  <c r="N2344" i="12" s="1"/>
  <c r="K2455" i="12" a="1"/>
  <c r="K2455" i="12" s="1"/>
  <c r="K2492" i="12" a="1"/>
  <c r="K2492" i="12" s="1"/>
  <c r="K2653" i="12" a="1"/>
  <c r="K2653" i="12" s="1"/>
  <c r="N2728" i="12" a="1"/>
  <c r="N2728" i="12" s="1"/>
  <c r="K2775" i="12" a="1"/>
  <c r="K2775" i="12" s="1"/>
  <c r="N2817" i="12" a="1"/>
  <c r="N2817" i="12" s="1"/>
  <c r="N2883" i="12" a="1"/>
  <c r="N2883" i="12" s="1"/>
  <c r="K1965" i="12" a="1"/>
  <c r="K1965" i="12" s="1"/>
  <c r="N2198" i="12" a="1"/>
  <c r="N2198" i="12" s="1"/>
  <c r="K2880" i="12" a="1"/>
  <c r="K2880" i="12" s="1"/>
  <c r="N1945" i="12" a="1"/>
  <c r="N1945" i="12" s="1"/>
  <c r="N2335" i="12" a="1"/>
  <c r="N2335" i="12" s="1"/>
  <c r="N2462" i="12" a="1"/>
  <c r="N2462" i="12" s="1"/>
  <c r="N2560" i="12" a="1"/>
  <c r="N2560" i="12" s="1"/>
  <c r="N2626" i="12" a="1"/>
  <c r="N2626" i="12" s="1"/>
  <c r="N2359" i="12" a="1"/>
  <c r="N2359" i="12" s="1"/>
  <c r="N2518" i="12" a="1"/>
  <c r="N2518" i="12" s="1"/>
  <c r="K1649" i="12" a="1"/>
  <c r="K1649" i="12" s="1"/>
  <c r="K2159" i="12" a="1"/>
  <c r="K2159" i="12" s="1"/>
  <c r="N1588" i="12" a="1"/>
  <c r="N1588" i="12" s="1"/>
  <c r="N2357" i="12" a="1"/>
  <c r="N2357" i="12" s="1"/>
  <c r="M2357" i="12" s="1"/>
  <c r="K2421" i="12" a="1"/>
  <c r="K2421" i="12" s="1"/>
  <c r="K2751" i="12" a="1"/>
  <c r="K2751" i="12" s="1"/>
  <c r="K2906" i="12" a="1"/>
  <c r="K2906" i="12" s="1"/>
  <c r="K2533" i="12" a="1"/>
  <c r="K2533" i="12" s="1"/>
  <c r="K2660" i="12" a="1"/>
  <c r="K2660" i="12" s="1"/>
  <c r="N2805" i="12" a="1"/>
  <c r="N2805" i="12" s="1"/>
  <c r="N1543" i="12" a="1"/>
  <c r="N1543" i="12" s="1"/>
  <c r="M1543" i="12" s="1"/>
  <c r="K2560" i="12" a="1"/>
  <c r="K2560" i="12" s="1"/>
  <c r="K2541" i="12" a="1"/>
  <c r="K2541" i="12" s="1"/>
  <c r="N2583" i="12" a="1"/>
  <c r="N2583" i="12" s="1"/>
  <c r="K2403" i="12" a="1"/>
  <c r="K2403" i="12" s="1"/>
  <c r="K2477" i="12" a="1"/>
  <c r="K2477" i="12" s="1"/>
  <c r="N2533" i="12" a="1"/>
  <c r="N2533" i="12" s="1"/>
  <c r="K2588" i="12" a="1"/>
  <c r="K2588" i="12" s="1"/>
  <c r="K2676" i="12" a="1"/>
  <c r="K2676" i="12" s="1"/>
  <c r="N2839" i="12" a="1"/>
  <c r="N2839" i="12" s="1"/>
  <c r="N2683" i="12" a="1"/>
  <c r="N2683" i="12" s="1"/>
  <c r="N2755" i="12" a="1"/>
  <c r="N2755" i="12" s="1"/>
  <c r="N2828" i="12" a="1"/>
  <c r="N2828" i="12" s="1"/>
  <c r="N1466" i="12" a="1"/>
  <c r="N1466" i="12" s="1"/>
  <c r="K2184" i="12" a="1"/>
  <c r="K2184" i="12" s="1"/>
  <c r="N2611" i="12" a="1"/>
  <c r="N2611" i="12" s="1"/>
  <c r="N2649" i="12" a="1"/>
  <c r="N2649" i="12" s="1"/>
  <c r="K2703" i="12" a="1"/>
  <c r="K2703" i="12" s="1"/>
  <c r="K2760" i="12" a="1"/>
  <c r="K2760" i="12" s="1"/>
  <c r="K2811" i="12" a="1"/>
  <c r="K2811" i="12" s="1"/>
  <c r="K2866" i="12" a="1"/>
  <c r="K2866" i="12" s="1"/>
  <c r="N2925" i="12" a="1"/>
  <c r="N2925" i="12" s="1"/>
  <c r="N2123" i="12" a="1"/>
  <c r="N2123" i="12" s="1"/>
  <c r="K2261" i="12" a="1"/>
  <c r="K2261" i="12" s="1"/>
  <c r="N2444" i="12" a="1"/>
  <c r="N2444" i="12" s="1"/>
  <c r="N2492" i="12" a="1"/>
  <c r="N2492" i="12" s="1"/>
  <c r="N2545" i="12" a="1"/>
  <c r="N2545" i="12" s="1"/>
  <c r="N2592" i="12" a="1"/>
  <c r="N2592" i="12" s="1"/>
  <c r="K2669" i="12" a="1"/>
  <c r="K2669" i="12" s="1"/>
  <c r="N2729" i="12" a="1"/>
  <c r="N2729" i="12" s="1"/>
  <c r="K2776" i="12" a="1"/>
  <c r="K2776" i="12" s="1"/>
  <c r="K2822" i="12" a="1"/>
  <c r="K2822" i="12" s="1"/>
  <c r="N2876" i="12" a="1"/>
  <c r="N2876" i="12" s="1"/>
  <c r="N1949" i="12" a="1"/>
  <c r="N1949" i="12" s="1"/>
  <c r="K2187" i="12" a="1"/>
  <c r="K2187" i="12" s="1"/>
  <c r="N1645" i="12" a="1"/>
  <c r="N1645" i="12" s="1"/>
  <c r="N2200" i="12" a="1"/>
  <c r="N2200" i="12" s="1"/>
  <c r="K1884" i="12" a="1"/>
  <c r="K1884" i="12" s="1"/>
  <c r="N2400" i="12" a="1"/>
  <c r="N2400" i="12" s="1"/>
  <c r="K2494" i="12" a="1"/>
  <c r="K2494" i="12" s="1"/>
  <c r="K2446" i="12" a="1"/>
  <c r="K2446" i="12" s="1"/>
  <c r="N2085" i="12" a="1"/>
  <c r="N2085" i="12" s="1"/>
  <c r="K2472" i="12" a="1"/>
  <c r="K2472" i="12" s="1"/>
  <c r="K2634" i="12" a="1"/>
  <c r="K2634" i="12" s="1"/>
  <c r="K2683" i="12" a="1"/>
  <c r="K2683" i="12" s="1"/>
  <c r="N2739" i="12" a="1"/>
  <c r="N2739" i="12" s="1"/>
  <c r="N2778" i="12" a="1"/>
  <c r="N2778" i="12" s="1"/>
  <c r="N2835" i="12" a="1"/>
  <c r="N2835" i="12" s="1"/>
  <c r="K1337" i="12" a="1"/>
  <c r="K1337" i="12" s="1"/>
  <c r="N2134" i="12" a="1"/>
  <c r="N2134" i="12" s="1"/>
  <c r="N2370" i="12" a="1"/>
  <c r="N2370" i="12" s="1"/>
  <c r="N2458" i="12" a="1"/>
  <c r="N2458" i="12" s="1"/>
  <c r="N2495" i="12" a="1"/>
  <c r="N2495" i="12" s="1"/>
  <c r="K2657" i="12" a="1"/>
  <c r="K2657" i="12" s="1"/>
  <c r="K2736" i="12" a="1"/>
  <c r="K2736" i="12" s="1"/>
  <c r="K2779" i="12" a="1"/>
  <c r="K2779" i="12" s="1"/>
  <c r="K2832" i="12" a="1"/>
  <c r="K2832" i="12" s="1"/>
  <c r="N2906" i="12" a="1"/>
  <c r="N2906" i="12" s="1"/>
  <c r="N2017" i="12" a="1"/>
  <c r="N2017" i="12" s="1"/>
  <c r="N2213" i="12" a="1"/>
  <c r="N2213" i="12" s="1"/>
  <c r="K2752" i="12" a="1"/>
  <c r="K2752" i="12" s="1"/>
  <c r="K2884" i="12" a="1"/>
  <c r="K2884" i="12" s="1"/>
  <c r="K2003" i="12" a="1"/>
  <c r="K2003" i="12" s="1"/>
  <c r="N2347" i="12" a="1"/>
  <c r="N2347" i="12" s="1"/>
  <c r="N2480" i="12" a="1"/>
  <c r="N2480" i="12" s="1"/>
  <c r="N2564" i="12" a="1"/>
  <c r="N2564" i="12" s="1"/>
  <c r="N2630" i="12" a="1"/>
  <c r="N2630" i="12" s="1"/>
  <c r="K2383" i="12" a="1"/>
  <c r="K2383" i="12" s="1"/>
  <c r="N2235" i="12" a="1"/>
  <c r="N2235" i="12" s="1"/>
  <c r="N1985" i="12" a="1"/>
  <c r="N1985" i="12" s="1"/>
  <c r="M1985" i="12" s="1"/>
  <c r="K1358" i="12" a="1"/>
  <c r="K1358" i="12" s="1"/>
  <c r="N1944" i="12" a="1"/>
  <c r="N1944" i="12" s="1"/>
  <c r="N2793" i="12" a="1"/>
  <c r="N2793" i="12" s="1"/>
  <c r="K2790" i="12" a="1"/>
  <c r="K2790" i="12" s="1"/>
  <c r="K2917" i="12" a="1"/>
  <c r="K2917" i="12" s="1"/>
  <c r="N2286" i="12" a="1"/>
  <c r="N2286" i="12" s="1"/>
  <c r="N2559" i="12" a="1"/>
  <c r="N2559" i="12" s="1"/>
  <c r="K2664" i="12" a="1"/>
  <c r="K2664" i="12" s="1"/>
  <c r="N2809" i="12" a="1"/>
  <c r="N2809" i="12" s="1"/>
  <c r="N1656" i="12" a="1"/>
  <c r="N1656" i="12" s="1"/>
  <c r="N2332" i="12" a="1"/>
  <c r="N2332" i="12" s="1"/>
  <c r="K2564" i="12" a="1"/>
  <c r="K2564" i="12" s="1"/>
  <c r="N2544" i="12" a="1"/>
  <c r="N2544" i="12" s="1"/>
  <c r="M2544" i="12" s="1"/>
  <c r="N2587" i="12" a="1"/>
  <c r="N2587" i="12" s="1"/>
  <c r="M2587" i="12" s="1"/>
  <c r="K2440" i="12" a="1"/>
  <c r="K2440" i="12" s="1"/>
  <c r="K2496" i="12" a="1"/>
  <c r="K2496" i="12" s="1"/>
  <c r="K2545" i="12" a="1"/>
  <c r="K2545" i="12" s="1"/>
  <c r="K2592" i="12" a="1"/>
  <c r="K2592" i="12" s="1"/>
  <c r="K2691" i="12" a="1"/>
  <c r="K2691" i="12" s="1"/>
  <c r="K2695" i="12" a="1"/>
  <c r="K2695" i="12" s="1"/>
  <c r="N2759" i="12" a="1"/>
  <c r="N2759" i="12" s="1"/>
  <c r="K2862" i="12" a="1"/>
  <c r="K2862" i="12" s="1"/>
  <c r="N1894" i="12" a="1"/>
  <c r="N1894" i="12" s="1"/>
  <c r="N2245" i="12" a="1"/>
  <c r="N2245" i="12" s="1"/>
  <c r="N2537" i="12" a="1"/>
  <c r="N2537" i="12" s="1"/>
  <c r="N2615" i="12" a="1"/>
  <c r="N2615" i="12" s="1"/>
  <c r="N2653" i="12" a="1"/>
  <c r="N2653" i="12" s="1"/>
  <c r="N2721" i="12" a="1"/>
  <c r="N2721" i="12" s="1"/>
  <c r="K2764" i="12" a="1"/>
  <c r="K2764" i="12" s="1"/>
  <c r="N2821" i="12" a="1"/>
  <c r="N2821" i="12" s="1"/>
  <c r="N2872" i="12" a="1"/>
  <c r="N2872" i="12" s="1"/>
  <c r="K1371" i="12" a="1"/>
  <c r="K1371" i="12" s="1"/>
  <c r="N2138" i="12" a="1"/>
  <c r="N2138" i="12" s="1"/>
  <c r="K2306" i="12" a="1"/>
  <c r="K2306" i="12" s="1"/>
  <c r="N2455" i="12" a="1"/>
  <c r="N2455" i="12" s="1"/>
  <c r="N2496" i="12" a="1"/>
  <c r="N2496" i="12" s="1"/>
  <c r="N2549" i="12" a="1"/>
  <c r="N2549" i="12" s="1"/>
  <c r="K2612" i="12" a="1"/>
  <c r="K2612" i="12" s="1"/>
  <c r="K2673" i="12" a="1"/>
  <c r="K2673" i="12" s="1"/>
  <c r="K2737" i="12" a="1"/>
  <c r="K2737" i="12" s="1"/>
  <c r="K2780" i="12" a="1"/>
  <c r="K2780" i="12" s="1"/>
  <c r="K2833" i="12" a="1"/>
  <c r="K2833" i="12" s="1"/>
  <c r="N2880" i="12" a="1"/>
  <c r="N2880" i="12" s="1"/>
  <c r="K1969" i="12" a="1"/>
  <c r="K1969" i="12" s="1"/>
  <c r="N2202" i="12" a="1"/>
  <c r="N2202" i="12" s="1"/>
  <c r="N2184" i="12" a="1"/>
  <c r="N2184" i="12" s="1"/>
  <c r="K2396" i="12" a="1"/>
  <c r="K2396" i="12" s="1"/>
  <c r="N2250" i="12" a="1"/>
  <c r="N2250" i="12" s="1"/>
  <c r="K2145" i="12" a="1"/>
  <c r="K2145" i="12" s="1"/>
  <c r="K2590" i="12" a="1"/>
  <c r="K2590" i="12" s="1"/>
  <c r="K2598" i="12" a="1"/>
  <c r="K2598" i="12" s="1"/>
  <c r="N2490" i="12" a="1"/>
  <c r="N2490" i="12" s="1"/>
  <c r="K2857" i="12" a="1"/>
  <c r="K2857" i="12" s="1"/>
  <c r="K2798" i="12" a="1"/>
  <c r="K2798" i="12" s="1"/>
  <c r="K1445" i="12" a="1"/>
  <c r="K1445" i="12" s="1"/>
  <c r="K2356" i="12" a="1"/>
  <c r="K2356" i="12" s="1"/>
  <c r="K2679" i="12" a="1"/>
  <c r="K2679" i="12" s="1"/>
  <c r="N2827" i="12" a="1"/>
  <c r="N2827" i="12" s="1"/>
  <c r="K1942" i="12" a="1"/>
  <c r="K1942" i="12" s="1"/>
  <c r="K2422" i="12" a="1"/>
  <c r="K2422" i="12" s="1"/>
  <c r="N2571" i="12" a="1"/>
  <c r="N2571" i="12" s="1"/>
  <c r="M2571" i="12" s="1"/>
  <c r="K2645" i="12" a="1"/>
  <c r="K2645" i="12" s="1"/>
  <c r="K2698" i="12" a="1"/>
  <c r="K2698" i="12" s="1"/>
  <c r="N2747" i="12" a="1"/>
  <c r="N2747" i="12" s="1"/>
  <c r="N2786" i="12" a="1"/>
  <c r="N2786" i="12" s="1"/>
  <c r="K2854" i="12" a="1"/>
  <c r="K2854" i="12" s="1"/>
  <c r="N1755" i="12" a="1"/>
  <c r="N1755" i="12" s="1"/>
  <c r="M1755" i="12" s="1"/>
  <c r="N2195" i="12" a="1"/>
  <c r="N2195" i="12" s="1"/>
  <c r="N2402" i="12" a="1"/>
  <c r="N2402" i="12" s="1"/>
  <c r="K2469" i="12" a="1"/>
  <c r="K2469" i="12" s="1"/>
  <c r="N2675" i="12" a="1"/>
  <c r="N2675" i="12" s="1"/>
  <c r="K2744" i="12" a="1"/>
  <c r="K2744" i="12" s="1"/>
  <c r="K2787" i="12" a="1"/>
  <c r="K2787" i="12" s="1"/>
  <c r="N2846" i="12" a="1"/>
  <c r="N2846" i="12" s="1"/>
  <c r="N2917" i="12" a="1"/>
  <c r="N2917" i="12" s="1"/>
  <c r="N2092" i="12" a="1"/>
  <c r="N2092" i="12" s="1"/>
  <c r="K2795" i="12" a="1"/>
  <c r="K2795" i="12" s="1"/>
  <c r="K2851" i="12" a="1"/>
  <c r="K2851" i="12" s="1"/>
  <c r="K2914" i="12" a="1"/>
  <c r="K2914" i="12" s="1"/>
  <c r="K2048" i="12" a="1"/>
  <c r="K2048" i="12" s="1"/>
  <c r="K2394" i="12" a="1"/>
  <c r="K2394" i="12" s="1"/>
  <c r="N2507" i="12" a="1"/>
  <c r="N2507" i="12" s="1"/>
  <c r="K2596" i="12" a="1"/>
  <c r="K2596" i="12" s="1"/>
  <c r="K2642" i="12" a="1"/>
  <c r="K2642" i="12" s="1"/>
  <c r="K2463" i="12" a="1"/>
  <c r="K2463" i="12" s="1"/>
  <c r="K2543" i="12" a="1"/>
  <c r="K2543" i="12" s="1"/>
  <c r="N2686" i="12" a="1"/>
  <c r="N2686" i="12" s="1"/>
  <c r="K2062" i="12" a="1"/>
  <c r="K2062" i="12" s="1"/>
  <c r="K2847" i="12" a="1"/>
  <c r="K2847" i="12" s="1"/>
  <c r="K2888" i="12" a="1"/>
  <c r="K2888" i="12" s="1"/>
  <c r="N2522" i="12" a="1"/>
  <c r="N2522" i="12" s="1"/>
  <c r="N2791" i="12" a="1"/>
  <c r="N2791" i="12" s="1"/>
  <c r="N2248" i="12" a="1"/>
  <c r="N2248" i="12" s="1"/>
  <c r="K2460" i="12" a="1"/>
  <c r="K2460" i="12" s="1"/>
  <c r="N2534" i="12" a="1"/>
  <c r="N2534" i="12" s="1"/>
  <c r="N2600" i="12" a="1"/>
  <c r="N2600" i="12" s="1"/>
  <c r="K2707" i="12" a="1"/>
  <c r="K2707" i="12" s="1"/>
  <c r="K2800" i="12" a="1"/>
  <c r="K2800" i="12" s="1"/>
  <c r="K2881" i="12" a="1"/>
  <c r="K2881" i="12" s="1"/>
  <c r="N2006" i="12" a="1"/>
  <c r="N2006" i="12" s="1"/>
  <c r="N2187" i="12" a="1"/>
  <c r="N2187" i="12" s="1"/>
  <c r="K2464" i="12" a="1"/>
  <c r="K2464" i="12" s="1"/>
  <c r="K2535" i="12" a="1"/>
  <c r="K2535" i="12" s="1"/>
  <c r="N2616" i="12" a="1"/>
  <c r="N2616" i="12" s="1"/>
  <c r="N2650" i="12" a="1"/>
  <c r="N2650" i="12" s="1"/>
  <c r="K2719" i="12" a="1"/>
  <c r="K2719" i="12" s="1"/>
  <c r="K2757" i="12" a="1"/>
  <c r="K2757" i="12" s="1"/>
  <c r="K2804" i="12" a="1"/>
  <c r="K2804" i="12" s="1"/>
  <c r="N2844" i="12" a="1"/>
  <c r="N2844" i="12" s="1"/>
  <c r="K2897" i="12" a="1"/>
  <c r="K2897" i="12" s="1"/>
  <c r="K2613" i="12" a="1"/>
  <c r="K2613" i="12" s="1"/>
  <c r="N2554" i="12" a="1"/>
  <c r="N2554" i="12" s="1"/>
  <c r="K2777" i="12" a="1"/>
  <c r="K2777" i="12" s="1"/>
  <c r="N2938" i="12" a="1"/>
  <c r="N2938" i="12" s="1"/>
  <c r="N3009" i="12" a="1"/>
  <c r="N3009" i="12" s="1"/>
  <c r="K3081" i="12" a="1"/>
  <c r="K3081" i="12" s="1"/>
  <c r="N3141" i="12" a="1"/>
  <c r="N3141" i="12" s="1"/>
  <c r="K3187" i="12" a="1"/>
  <c r="K3187" i="12" s="1"/>
  <c r="K3302" i="12" a="1"/>
  <c r="K3302" i="12" s="1"/>
  <c r="K3411" i="12" a="1"/>
  <c r="K3411" i="12" s="1"/>
  <c r="N2111" i="12" a="1"/>
  <c r="N2111" i="12" s="1"/>
  <c r="K2939" i="12" a="1"/>
  <c r="K2939" i="12" s="1"/>
  <c r="N2990" i="12" a="1"/>
  <c r="N2990" i="12" s="1"/>
  <c r="K3041" i="12" a="1"/>
  <c r="K3041" i="12" s="1"/>
  <c r="N3107" i="12" a="1"/>
  <c r="N3107" i="12" s="1"/>
  <c r="N3194" i="12" a="1"/>
  <c r="N3194" i="12" s="1"/>
  <c r="N3256" i="12" a="1"/>
  <c r="N3256" i="12" s="1"/>
  <c r="K3331" i="12" a="1"/>
  <c r="K3331" i="12" s="1"/>
  <c r="N3379" i="12" a="1"/>
  <c r="N3379" i="12" s="1"/>
  <c r="N2234" i="12" a="1"/>
  <c r="N2234" i="12" s="1"/>
  <c r="N2718" i="12" a="1"/>
  <c r="N2718" i="12" s="1"/>
  <c r="N2913" i="12" a="1"/>
  <c r="N2913" i="12" s="1"/>
  <c r="N2975" i="12" a="1"/>
  <c r="N2975" i="12" s="1"/>
  <c r="K3026" i="12" a="1"/>
  <c r="K3026" i="12" s="1"/>
  <c r="K3100" i="12" a="1"/>
  <c r="K3100" i="12" s="1"/>
  <c r="N3175" i="12" a="1"/>
  <c r="N3175" i="12" s="1"/>
  <c r="N3234" i="12" a="1"/>
  <c r="N3234" i="12" s="1"/>
  <c r="N3268" i="12" a="1"/>
  <c r="N3268" i="12" s="1"/>
  <c r="K3335" i="12" a="1"/>
  <c r="K3335" i="12" s="1"/>
  <c r="N3390" i="12" a="1"/>
  <c r="N3390" i="12" s="1"/>
  <c r="N3452" i="12" a="1"/>
  <c r="N3452" i="12" s="1"/>
  <c r="N2617" i="12" a="1"/>
  <c r="N2617" i="12" s="1"/>
  <c r="K2929" i="12" a="1"/>
  <c r="K2929" i="12" s="1"/>
  <c r="K3003" i="12" a="1"/>
  <c r="K3003" i="12" s="1"/>
  <c r="K3067" i="12" a="1"/>
  <c r="K3067" i="12" s="1"/>
  <c r="N3130" i="12" a="1"/>
  <c r="N3130" i="12" s="1"/>
  <c r="K3350" i="12" a="1"/>
  <c r="K3350" i="12" s="1"/>
  <c r="N3404" i="12" a="1"/>
  <c r="N3404" i="12" s="1"/>
  <c r="K2007" i="12" a="1"/>
  <c r="K2007" i="12" s="1"/>
  <c r="K2823" i="12" a="1"/>
  <c r="K2823" i="12" s="1"/>
  <c r="K2954" i="12" a="1"/>
  <c r="K2954" i="12" s="1"/>
  <c r="K3038" i="12" a="1"/>
  <c r="K3038" i="12" s="1"/>
  <c r="K3116" i="12" a="1"/>
  <c r="K3116" i="12" s="1"/>
  <c r="N3149" i="12" a="1"/>
  <c r="N3149" i="12" s="1"/>
  <c r="N3191" i="12" a="1"/>
  <c r="N3191" i="12" s="1"/>
  <c r="K3292" i="12" a="1"/>
  <c r="K3292" i="12" s="1"/>
  <c r="N3338" i="12" a="1"/>
  <c r="N3338" i="12" s="1"/>
  <c r="N3432" i="12" a="1"/>
  <c r="N3432" i="12" s="1"/>
  <c r="N2565" i="12" a="1"/>
  <c r="N2565" i="12" s="1"/>
  <c r="N2924" i="12" a="1"/>
  <c r="N2924" i="12" s="1"/>
  <c r="K2988" i="12" a="1"/>
  <c r="K2988" i="12" s="1"/>
  <c r="N3041" i="12" a="1"/>
  <c r="N3041" i="12" s="1"/>
  <c r="K3120" i="12" a="1"/>
  <c r="K3120" i="12" s="1"/>
  <c r="K3207" i="12" a="1"/>
  <c r="K3207" i="12" s="1"/>
  <c r="K3281" i="12" a="1"/>
  <c r="K3281" i="12" s="1"/>
  <c r="K3339" i="12" a="1"/>
  <c r="K3339" i="12" s="1"/>
  <c r="K2903" i="12" a="1"/>
  <c r="K2903" i="12" s="1"/>
  <c r="N2969" i="12" a="1"/>
  <c r="N2969" i="12" s="1"/>
  <c r="K3015" i="12" a="1"/>
  <c r="K3015" i="12" s="1"/>
  <c r="N3067" i="12" a="1"/>
  <c r="N3067" i="12" s="1"/>
  <c r="N3257" i="12" a="1"/>
  <c r="N3257" i="12" s="1"/>
  <c r="N3324" i="12" a="1"/>
  <c r="N3324" i="12" s="1"/>
  <c r="N3365" i="12" a="1"/>
  <c r="N3365" i="12" s="1"/>
  <c r="N3408" i="12" a="1"/>
  <c r="N3408" i="12" s="1"/>
  <c r="N2785" i="12" a="1"/>
  <c r="N2785" i="12" s="1"/>
  <c r="K2977" i="12" a="1"/>
  <c r="K2977" i="12" s="1"/>
  <c r="N3057" i="12" a="1"/>
  <c r="N3057" i="12" s="1"/>
  <c r="K3113" i="12" a="1"/>
  <c r="K3113" i="12" s="1"/>
  <c r="N3176" i="12" a="1"/>
  <c r="N3176" i="12" s="1"/>
  <c r="K3225" i="12" a="1"/>
  <c r="K3225" i="12" s="1"/>
  <c r="K3266" i="12" a="1"/>
  <c r="K3266" i="12" s="1"/>
  <c r="K3347" i="12" a="1"/>
  <c r="K3347" i="12" s="1"/>
  <c r="K2886" i="12" a="1"/>
  <c r="K2886" i="12" s="1"/>
  <c r="K2981" i="12" a="1"/>
  <c r="K2981" i="12" s="1"/>
  <c r="K3058" i="12" a="1"/>
  <c r="K3058" i="12" s="1"/>
  <c r="K3128" i="12" a="1"/>
  <c r="K3128" i="12" s="1"/>
  <c r="N3405" i="12" a="1"/>
  <c r="N3405" i="12" s="1"/>
  <c r="K2294" i="12" a="1"/>
  <c r="K2294" i="12" s="1"/>
  <c r="K2809" i="12" a="1"/>
  <c r="K2809" i="12" s="1"/>
  <c r="K2955" i="12" a="1"/>
  <c r="K2955" i="12" s="1"/>
  <c r="N3011" i="12" a="1"/>
  <c r="N3011" i="12" s="1"/>
  <c r="N3097" i="12" a="1"/>
  <c r="N3097" i="12" s="1"/>
  <c r="K3155" i="12" a="1"/>
  <c r="K3155" i="12" s="1"/>
  <c r="K3406" i="12" a="1"/>
  <c r="K3406" i="12" s="1"/>
  <c r="N1910" i="12" a="1"/>
  <c r="N1910" i="12" s="1"/>
  <c r="N2707" i="12" a="1"/>
  <c r="N2707" i="12" s="1"/>
  <c r="N2951" i="12" a="1"/>
  <c r="N2951" i="12" s="1"/>
  <c r="K3012" i="12" a="1"/>
  <c r="K3012" i="12" s="1"/>
  <c r="N3068" i="12" a="1"/>
  <c r="N3068" i="12" s="1"/>
  <c r="N3109" i="12" a="1"/>
  <c r="N3109" i="12" s="1"/>
  <c r="K3201" i="12" a="1"/>
  <c r="K3201" i="12" s="1"/>
  <c r="N3247" i="12" a="1"/>
  <c r="N3247" i="12" s="1"/>
  <c r="N3307" i="12" a="1"/>
  <c r="N3307" i="12" s="1"/>
  <c r="N3362" i="12" a="1"/>
  <c r="N3362" i="12" s="1"/>
  <c r="K3420" i="12" a="1"/>
  <c r="K3420" i="12" s="1"/>
  <c r="N3181" i="12" a="1"/>
  <c r="N3181" i="12" s="1"/>
  <c r="N2921" i="12" a="1"/>
  <c r="N2921" i="12" s="1"/>
  <c r="K3283" i="12" a="1"/>
  <c r="K3283" i="12" s="1"/>
  <c r="N3462" i="12" a="1"/>
  <c r="N3462" i="12" s="1"/>
  <c r="N3553" i="12" a="1"/>
  <c r="N3553" i="12" s="1"/>
  <c r="N3633" i="12" a="1"/>
  <c r="N3633" i="12" s="1"/>
  <c r="K3713" i="12" a="1"/>
  <c r="K3713" i="12" s="1"/>
  <c r="N3777" i="12" a="1"/>
  <c r="N3777" i="12" s="1"/>
  <c r="N3866" i="12" a="1"/>
  <c r="N3866" i="12" s="1"/>
  <c r="N3941" i="12" a="1"/>
  <c r="N3941" i="12" s="1"/>
  <c r="N3997" i="12" a="1"/>
  <c r="N3997" i="12" s="1"/>
  <c r="N4056" i="12" a="1"/>
  <c r="N4056" i="12" s="1"/>
  <c r="K4102" i="12" a="1"/>
  <c r="K4102" i="12" s="1"/>
  <c r="N2499" i="12" a="1"/>
  <c r="N2499" i="12" s="1"/>
  <c r="N2763" i="12" a="1"/>
  <c r="N2763" i="12" s="1"/>
  <c r="N2619" i="12" a="1"/>
  <c r="N2619" i="12" s="1"/>
  <c r="K2896" i="12" a="1"/>
  <c r="K2896" i="12" s="1"/>
  <c r="K2470" i="12" a="1"/>
  <c r="K2470" i="12" s="1"/>
  <c r="N2934" i="12" a="1"/>
  <c r="N2934" i="12" s="1"/>
  <c r="K3002" i="12" a="1"/>
  <c r="K3002" i="12" s="1"/>
  <c r="K3070" i="12" a="1"/>
  <c r="K3070" i="12" s="1"/>
  <c r="N3133" i="12" a="1"/>
  <c r="N3133" i="12" s="1"/>
  <c r="N3190" i="12" a="1"/>
  <c r="N3190" i="12" s="1"/>
  <c r="K3253" i="12" a="1"/>
  <c r="K3253" i="12" s="1"/>
  <c r="N3312" i="12" a="1"/>
  <c r="N3312" i="12" s="1"/>
  <c r="K3368" i="12" a="1"/>
  <c r="K3368" i="12" s="1"/>
  <c r="N3448" i="12" a="1"/>
  <c r="N3448" i="12" s="1"/>
  <c r="N3183" i="12" a="1"/>
  <c r="N3183" i="12" s="1"/>
  <c r="N3238" i="12" a="1"/>
  <c r="N3238" i="12" s="1"/>
  <c r="N3295" i="12" a="1"/>
  <c r="N3295" i="12" s="1"/>
  <c r="K3443" i="12" a="1"/>
  <c r="K3443" i="12" s="1"/>
  <c r="K3124" i="12" a="1"/>
  <c r="K3124" i="12" s="1"/>
  <c r="N3217" i="12" a="1"/>
  <c r="N3217" i="12" s="1"/>
  <c r="K2478" i="12" a="1"/>
  <c r="K2478" i="12" s="1"/>
  <c r="K3395" i="12" a="1"/>
  <c r="K3395" i="12" s="1"/>
  <c r="N3453" i="12" a="1"/>
  <c r="N3453" i="12" s="1"/>
  <c r="K2644" i="12" a="1"/>
  <c r="K2644" i="12" s="1"/>
  <c r="N3169" i="12" a="1"/>
  <c r="N3169" i="12" s="1"/>
  <c r="K3211" i="12" a="1"/>
  <c r="K3211" i="12" s="1"/>
  <c r="N3296" i="12" a="1"/>
  <c r="N3296" i="12" s="1"/>
  <c r="K3222" i="12" a="1"/>
  <c r="K3222" i="12" s="1"/>
  <c r="K3297" i="12" a="1"/>
  <c r="K3297" i="12" s="1"/>
  <c r="N3358" i="12" a="1"/>
  <c r="N3358" i="12" s="1"/>
  <c r="K2750" i="12" a="1"/>
  <c r="K2750" i="12" s="1"/>
  <c r="N2926" i="12" a="1"/>
  <c r="N2926" i="12" s="1"/>
  <c r="N3035" i="12" a="1"/>
  <c r="N3035" i="12" s="1"/>
  <c r="N3079" i="12" a="1"/>
  <c r="N3079" i="12" s="1"/>
  <c r="K3226" i="12" a="1"/>
  <c r="K3226" i="12" s="1"/>
  <c r="K3290" i="12" a="1"/>
  <c r="K3290" i="12" s="1"/>
  <c r="N2509" i="12" a="1"/>
  <c r="N2509" i="12" s="1"/>
  <c r="N2743" i="12" a="1"/>
  <c r="N2743" i="12" s="1"/>
  <c r="K2907" i="12" a="1"/>
  <c r="K2907" i="12" s="1"/>
  <c r="K2631" i="12" a="1"/>
  <c r="K2631" i="12" s="1"/>
  <c r="N2553" i="12" a="1"/>
  <c r="N2553" i="12" s="1"/>
  <c r="N2324" i="12" a="1"/>
  <c r="N2324" i="12" s="1"/>
  <c r="K2546" i="12" a="1"/>
  <c r="K2546" i="12" s="1"/>
  <c r="N2623" i="12" a="1"/>
  <c r="N2623" i="12" s="1"/>
  <c r="N2710" i="12" a="1"/>
  <c r="N2710" i="12" s="1"/>
  <c r="K2815" i="12" a="1"/>
  <c r="K2815" i="12" s="1"/>
  <c r="N2884" i="12" a="1"/>
  <c r="N2884" i="12" s="1"/>
  <c r="N2036" i="12" a="1"/>
  <c r="N2036" i="12" s="1"/>
  <c r="N2264" i="12" a="1"/>
  <c r="N2264" i="12" s="1"/>
  <c r="K2482" i="12" a="1"/>
  <c r="K2482" i="12" s="1"/>
  <c r="N2538" i="12" a="1"/>
  <c r="N2538" i="12" s="1"/>
  <c r="N2620" i="12" a="1"/>
  <c r="N2620" i="12" s="1"/>
  <c r="N2654" i="12" a="1"/>
  <c r="N2654" i="12" s="1"/>
  <c r="N2722" i="12" a="1"/>
  <c r="N2722" i="12" s="1"/>
  <c r="K2761" i="12" a="1"/>
  <c r="K2761" i="12" s="1"/>
  <c r="K2808" i="12" a="1"/>
  <c r="K2808" i="12" s="1"/>
  <c r="K2852" i="12" a="1"/>
  <c r="K2852" i="12" s="1"/>
  <c r="K2901" i="12" a="1"/>
  <c r="K2901" i="12" s="1"/>
  <c r="K2633" i="12" a="1"/>
  <c r="K2633" i="12" s="1"/>
  <c r="N2585" i="12" a="1"/>
  <c r="N2585" i="12" s="1"/>
  <c r="K2819" i="12" a="1"/>
  <c r="K2819" i="12" s="1"/>
  <c r="N2942" i="12" a="1"/>
  <c r="N2942" i="12" s="1"/>
  <c r="K3033" i="12" a="1"/>
  <c r="K3033" i="12" s="1"/>
  <c r="K3085" i="12" a="1"/>
  <c r="K3085" i="12" s="1"/>
  <c r="N3148" i="12" a="1"/>
  <c r="N3148" i="12" s="1"/>
  <c r="K3191" i="12" a="1"/>
  <c r="K3191" i="12" s="1"/>
  <c r="K3313" i="12" a="1"/>
  <c r="K3313" i="12" s="1"/>
  <c r="N3414" i="12" a="1"/>
  <c r="N3414" i="12" s="1"/>
  <c r="K2558" i="12" a="1"/>
  <c r="K2558" i="12" s="1"/>
  <c r="K2946" i="12" a="1"/>
  <c r="K2946" i="12" s="1"/>
  <c r="N2994" i="12" a="1"/>
  <c r="N2994" i="12" s="1"/>
  <c r="N3044" i="12" a="1"/>
  <c r="N3044" i="12" s="1"/>
  <c r="K3119" i="12" a="1"/>
  <c r="K3119" i="12" s="1"/>
  <c r="N3198" i="12" a="1"/>
  <c r="N3198" i="12" s="1"/>
  <c r="K3272" i="12" a="1"/>
  <c r="K3272" i="12" s="1"/>
  <c r="N3334" i="12" a="1"/>
  <c r="N3334" i="12" s="1"/>
  <c r="K3387" i="12" a="1"/>
  <c r="K3387" i="12" s="1"/>
  <c r="K2352" i="12" a="1"/>
  <c r="K2352" i="12" s="1"/>
  <c r="K2738" i="12" a="1"/>
  <c r="K2738" i="12" s="1"/>
  <c r="K2924" i="12" a="1"/>
  <c r="K2924" i="12" s="1"/>
  <c r="K2991" i="12" a="1"/>
  <c r="K2991" i="12" s="1"/>
  <c r="N3029" i="12" a="1"/>
  <c r="N3029" i="12" s="1"/>
  <c r="K3104" i="12" a="1"/>
  <c r="K3104" i="12" s="1"/>
  <c r="K3195" i="12" a="1"/>
  <c r="K3195" i="12" s="1"/>
  <c r="K3242" i="12" a="1"/>
  <c r="K3242" i="12" s="1"/>
  <c r="K3284" i="12" a="1"/>
  <c r="K3284" i="12" s="1"/>
  <c r="K3342" i="12" a="1"/>
  <c r="K3342" i="12" s="1"/>
  <c r="K3394" i="12" a="1"/>
  <c r="K3394" i="12" s="1"/>
  <c r="K1599" i="12" a="1"/>
  <c r="K1599" i="12" s="1"/>
  <c r="N2658" i="12" a="1"/>
  <c r="N2658" i="12" s="1"/>
  <c r="K2950" i="12" a="1"/>
  <c r="K2950" i="12" s="1"/>
  <c r="K3030" i="12" a="1"/>
  <c r="K3030" i="12" s="1"/>
  <c r="K3071" i="12" a="1"/>
  <c r="K3071" i="12" s="1"/>
  <c r="N3134" i="12" a="1"/>
  <c r="N3134" i="12" s="1"/>
  <c r="K3354" i="12" a="1"/>
  <c r="K3354" i="12" s="1"/>
  <c r="K3408" i="12" a="1"/>
  <c r="K3408" i="12" s="1"/>
  <c r="N2127" i="12" a="1"/>
  <c r="N2127" i="12" s="1"/>
  <c r="K2842" i="12" a="1"/>
  <c r="K2842" i="12" s="1"/>
  <c r="N2957" i="12" a="1"/>
  <c r="N2957" i="12" s="1"/>
  <c r="K3053" i="12" a="1"/>
  <c r="K3053" i="12" s="1"/>
  <c r="N3119" i="12" a="1"/>
  <c r="N3119" i="12" s="1"/>
  <c r="N3153" i="12" a="1"/>
  <c r="N3153" i="12" s="1"/>
  <c r="K3203" i="12" a="1"/>
  <c r="K3203" i="12" s="1"/>
  <c r="K3296" i="12" a="1"/>
  <c r="K3296" i="12" s="1"/>
  <c r="K3373" i="12" a="1"/>
  <c r="K3373" i="12" s="1"/>
  <c r="N3439" i="12" a="1"/>
  <c r="N3439" i="12" s="1"/>
  <c r="K2597" i="12" a="1"/>
  <c r="K2597" i="12" s="1"/>
  <c r="N2932" i="12" a="1"/>
  <c r="N2932" i="12" s="1"/>
  <c r="N2991" i="12" a="1"/>
  <c r="N2991" i="12" s="1"/>
  <c r="N3045" i="12" a="1"/>
  <c r="N3045" i="12" s="1"/>
  <c r="N3123" i="12" a="1"/>
  <c r="N3123" i="12" s="1"/>
  <c r="N3213" i="12" a="1"/>
  <c r="N3213" i="12" s="1"/>
  <c r="N3284" i="12" a="1"/>
  <c r="N3284" i="12" s="1"/>
  <c r="N3342" i="12" a="1"/>
  <c r="N3342" i="12" s="1"/>
  <c r="K2723" i="12" a="1"/>
  <c r="K2723" i="12" s="1"/>
  <c r="K2925" i="12" a="1"/>
  <c r="K2925" i="12" s="1"/>
  <c r="K2973" i="12" a="1"/>
  <c r="K2973" i="12" s="1"/>
  <c r="K3019" i="12" a="1"/>
  <c r="K3019" i="12" s="1"/>
  <c r="N3071" i="12" a="1"/>
  <c r="N3071" i="12" s="1"/>
  <c r="N3261" i="12" a="1"/>
  <c r="N3261" i="12" s="1"/>
  <c r="N3328" i="12" a="1"/>
  <c r="N3328" i="12" s="1"/>
  <c r="N3369" i="12" a="1"/>
  <c r="N3369" i="12" s="1"/>
  <c r="K3416" i="12" a="1"/>
  <c r="K3416" i="12" s="1"/>
  <c r="N2807" i="12" a="1"/>
  <c r="N2807" i="12" s="1"/>
  <c r="N2980" i="12" a="1"/>
  <c r="N2980" i="12" s="1"/>
  <c r="N3064" i="12" a="1"/>
  <c r="N3064" i="12" s="1"/>
  <c r="N3116" i="12" a="1"/>
  <c r="N3116" i="12" s="1"/>
  <c r="N3180" i="12" a="1"/>
  <c r="N3180" i="12" s="1"/>
  <c r="K3232" i="12" a="1"/>
  <c r="K3232" i="12" s="1"/>
  <c r="K3289" i="12" a="1"/>
  <c r="K3289" i="12" s="1"/>
  <c r="K3351" i="12" a="1"/>
  <c r="K3351" i="12" s="1"/>
  <c r="K2905" i="12" a="1"/>
  <c r="K2905" i="12" s="1"/>
  <c r="N2984" i="12" a="1"/>
  <c r="N2984" i="12" s="1"/>
  <c r="K3065" i="12" a="1"/>
  <c r="K3065" i="12" s="1"/>
  <c r="K3132" i="12" a="1"/>
  <c r="K3132" i="12" s="1"/>
  <c r="K3413" i="12" a="1"/>
  <c r="K3413" i="12" s="1"/>
  <c r="N2481" i="12" a="1"/>
  <c r="N2481" i="12" s="1"/>
  <c r="N2848" i="12" a="1"/>
  <c r="N2848" i="12" s="1"/>
  <c r="N2958" i="12" a="1"/>
  <c r="N2958" i="12" s="1"/>
  <c r="N3015" i="12" a="1"/>
  <c r="N3015" i="12" s="1"/>
  <c r="N3101" i="12" a="1"/>
  <c r="N3101" i="12" s="1"/>
  <c r="K3170" i="12" a="1"/>
  <c r="K3170" i="12" s="1"/>
  <c r="N3416" i="12" a="1"/>
  <c r="N3416" i="12" s="1"/>
  <c r="K2052" i="12" a="1"/>
  <c r="K2052" i="12" s="1"/>
  <c r="N2727" i="12" a="1"/>
  <c r="N2727" i="12" s="1"/>
  <c r="K2959" i="12" a="1"/>
  <c r="K2959" i="12" s="1"/>
  <c r="K3016" i="12" a="1"/>
  <c r="K3016" i="12" s="1"/>
  <c r="N3072" i="12" a="1"/>
  <c r="N3072" i="12" s="1"/>
  <c r="N3113" i="12" a="1"/>
  <c r="N3113" i="12" s="1"/>
  <c r="K3215" i="12" a="1"/>
  <c r="K3215" i="12" s="1"/>
  <c r="N3251" i="12" a="1"/>
  <c r="N3251" i="12" s="1"/>
  <c r="N3325" i="12" a="1"/>
  <c r="N3325" i="12" s="1"/>
  <c r="N3366" i="12" a="1"/>
  <c r="N3366" i="12" s="1"/>
  <c r="N3437" i="12" a="1"/>
  <c r="N3437" i="12" s="1"/>
  <c r="N3132" i="12" a="1"/>
  <c r="N3132" i="12" s="1"/>
  <c r="N3004" i="12" a="1"/>
  <c r="N3004" i="12" s="1"/>
  <c r="N3319" i="12" a="1"/>
  <c r="N3319" i="12" s="1"/>
  <c r="K3474" i="12" a="1"/>
  <c r="K3474" i="12" s="1"/>
  <c r="K3568" i="12" a="1"/>
  <c r="K3568" i="12" s="1"/>
  <c r="N3644" i="12" a="1"/>
  <c r="N3644" i="12" s="1"/>
  <c r="K3717" i="12" a="1"/>
  <c r="K3717" i="12" s="1"/>
  <c r="N3781" i="12" a="1"/>
  <c r="N3781" i="12" s="1"/>
  <c r="K3897" i="12" a="1"/>
  <c r="K3897" i="12" s="1"/>
  <c r="N3945" i="12" a="1"/>
  <c r="N3945" i="12" s="1"/>
  <c r="N4008" i="12" a="1"/>
  <c r="N4008" i="12" s="1"/>
  <c r="N4063" i="12" a="1"/>
  <c r="N4063" i="12" s="1"/>
  <c r="K4117" i="12" a="1"/>
  <c r="K4117" i="12" s="1"/>
  <c r="K1661" i="12" a="1"/>
  <c r="K1661" i="12" s="1"/>
  <c r="N2563" i="12" a="1"/>
  <c r="N2563" i="12" s="1"/>
  <c r="N2548" i="12" a="1"/>
  <c r="N2548" i="12" s="1"/>
  <c r="N2229" i="12" a="1"/>
  <c r="N2229" i="12" s="1"/>
  <c r="K2869" i="12" a="1"/>
  <c r="K2869" i="12" s="1"/>
  <c r="K1678" i="12" a="1"/>
  <c r="K1678" i="12" s="1"/>
  <c r="N2576" i="12" a="1"/>
  <c r="N2576" i="12" s="1"/>
  <c r="K2837" i="12" a="1"/>
  <c r="K2837" i="12" s="1"/>
  <c r="N2945" i="12" a="1"/>
  <c r="N2945" i="12" s="1"/>
  <c r="K3029" i="12" a="1"/>
  <c r="K3029" i="12" s="1"/>
  <c r="K3077" i="12" a="1"/>
  <c r="K3077" i="12" s="1"/>
  <c r="N3137" i="12" a="1"/>
  <c r="N3137" i="12" s="1"/>
  <c r="N3205" i="12" a="1"/>
  <c r="N3205" i="12" s="1"/>
  <c r="K3260" i="12" a="1"/>
  <c r="K3260" i="12" s="1"/>
  <c r="K3320" i="12" a="1"/>
  <c r="K3320" i="12" s="1"/>
  <c r="N3382" i="12" a="1"/>
  <c r="N3382" i="12" s="1"/>
  <c r="N1407" i="12" a="1"/>
  <c r="N1407" i="12" s="1"/>
  <c r="K3250" i="12" a="1"/>
  <c r="K3250" i="12" s="1"/>
  <c r="N3446" i="12" a="1"/>
  <c r="N3446" i="12" s="1"/>
  <c r="K3158" i="12" a="1"/>
  <c r="K3158" i="12" s="1"/>
  <c r="K3228" i="12" a="1"/>
  <c r="K3228" i="12" s="1"/>
  <c r="N2508" i="12" a="1"/>
  <c r="N2508" i="12" s="1"/>
  <c r="K3402" i="12" a="1"/>
  <c r="K3402" i="12" s="1"/>
  <c r="K1816" i="12" a="1"/>
  <c r="K1816" i="12" s="1"/>
  <c r="K2666" i="12" a="1"/>
  <c r="K2666" i="12" s="1"/>
  <c r="N3173" i="12" a="1"/>
  <c r="N3173" i="12" s="1"/>
  <c r="K3240" i="12" a="1"/>
  <c r="K3240" i="12" s="1"/>
  <c r="K3311" i="12" a="1"/>
  <c r="K3311" i="12" s="1"/>
  <c r="N3228" i="12" a="1"/>
  <c r="N3228" i="12" s="1"/>
  <c r="N3303" i="12" a="1"/>
  <c r="N3303" i="12" s="1"/>
  <c r="K3374" i="12" a="1"/>
  <c r="K3374" i="12" s="1"/>
  <c r="N2769" i="12" a="1"/>
  <c r="N2769" i="12" s="1"/>
  <c r="K2945" i="12" a="1"/>
  <c r="K2945" i="12" s="1"/>
  <c r="K3047" i="12" a="1"/>
  <c r="K3047" i="12" s="1"/>
  <c r="N3083" i="12" a="1"/>
  <c r="N3083" i="12" s="1"/>
  <c r="N3185" i="12" a="1"/>
  <c r="N3185" i="12" s="1"/>
  <c r="K3233" i="12" a="1"/>
  <c r="K3233" i="12" s="1"/>
  <c r="N3293" i="12" a="1"/>
  <c r="N3293" i="12" s="1"/>
  <c r="N2291" i="12" a="1"/>
  <c r="N2291" i="12" s="1"/>
  <c r="N2313" i="12" a="1"/>
  <c r="N2313" i="12" s="1"/>
  <c r="N2782" i="12" a="1"/>
  <c r="N2782" i="12" s="1"/>
  <c r="K2033" i="12" a="1"/>
  <c r="K2033" i="12" s="1"/>
  <c r="N2668" i="12" a="1"/>
  <c r="N2668" i="12" s="1"/>
  <c r="N1968" i="12" a="1"/>
  <c r="N1968" i="12" s="1"/>
  <c r="N2847" i="12" a="1"/>
  <c r="N2847" i="12" s="1"/>
  <c r="N2336" i="12" a="1"/>
  <c r="N2336" i="12" s="1"/>
  <c r="K2493" i="12" a="1"/>
  <c r="K2493" i="12" s="1"/>
  <c r="K2550" i="12" a="1"/>
  <c r="K2550" i="12" s="1"/>
  <c r="K2658" i="12" a="1"/>
  <c r="K2658" i="12" s="1"/>
  <c r="N2714" i="12" a="1"/>
  <c r="N2714" i="12" s="1"/>
  <c r="N2818" i="12" a="1"/>
  <c r="N2818" i="12" s="1"/>
  <c r="N2907" i="12" a="1"/>
  <c r="N2907" i="12" s="1"/>
  <c r="N2051" i="12" a="1"/>
  <c r="N2051" i="12" s="1"/>
  <c r="N2309" i="12" a="1"/>
  <c r="N2309" i="12" s="1"/>
  <c r="N2485" i="12" a="1"/>
  <c r="N2485" i="12" s="1"/>
  <c r="K2562" i="12" a="1"/>
  <c r="K2562" i="12" s="1"/>
  <c r="K2628" i="12" a="1"/>
  <c r="K2628" i="12" s="1"/>
  <c r="N2669" i="12" a="1"/>
  <c r="N2669" i="12" s="1"/>
  <c r="N2726" i="12" a="1"/>
  <c r="N2726" i="12" s="1"/>
  <c r="K2765" i="12" a="1"/>
  <c r="K2765" i="12" s="1"/>
  <c r="N2811" i="12" a="1"/>
  <c r="N2811" i="12" s="1"/>
  <c r="N2855" i="12" a="1"/>
  <c r="N2855" i="12" s="1"/>
  <c r="N2904" i="12" a="1"/>
  <c r="N2904" i="12" s="1"/>
  <c r="K2715" i="12" a="1"/>
  <c r="K2715" i="12" s="1"/>
  <c r="N2613" i="12" a="1"/>
  <c r="N2613" i="12" s="1"/>
  <c r="N2837" i="12" a="1"/>
  <c r="N2837" i="12" s="1"/>
  <c r="K2953" i="12" a="1"/>
  <c r="K2953" i="12" s="1"/>
  <c r="K3037" i="12" a="1"/>
  <c r="K3037" i="12" s="1"/>
  <c r="K3092" i="12" a="1"/>
  <c r="K3092" i="12" s="1"/>
  <c r="N3152" i="12" a="1"/>
  <c r="N3152" i="12" s="1"/>
  <c r="K3206" i="12" a="1"/>
  <c r="K3206" i="12" s="1"/>
  <c r="N3316" i="12" a="1"/>
  <c r="N3316" i="12" s="1"/>
  <c r="K3425" i="12" a="1"/>
  <c r="K3425" i="12" s="1"/>
  <c r="N2655" i="12" a="1"/>
  <c r="N2655" i="12" s="1"/>
  <c r="N2949" i="12" a="1"/>
  <c r="N2949" i="12" s="1"/>
  <c r="K3006" i="12" a="1"/>
  <c r="K3006" i="12" s="1"/>
  <c r="K3060" i="12" a="1"/>
  <c r="K3060" i="12" s="1"/>
  <c r="N3122" i="12" a="1"/>
  <c r="N3122" i="12" s="1"/>
  <c r="N3212" i="12" a="1"/>
  <c r="N3212" i="12" s="1"/>
  <c r="K3276" i="12" a="1"/>
  <c r="K3276" i="12" s="1"/>
  <c r="K3338" i="12" a="1"/>
  <c r="K3338" i="12" s="1"/>
  <c r="N3393" i="12" a="1"/>
  <c r="N3393" i="12" s="1"/>
  <c r="N2497" i="12" a="1"/>
  <c r="N2497" i="12" s="1"/>
  <c r="M2497" i="12" s="1"/>
  <c r="K2758" i="12" a="1"/>
  <c r="K2758" i="12" s="1"/>
  <c r="N2928" i="12" a="1"/>
  <c r="N2928" i="12" s="1"/>
  <c r="K2995" i="12" a="1"/>
  <c r="K2995" i="12" s="1"/>
  <c r="K3045" i="12" a="1"/>
  <c r="K3045" i="12" s="1"/>
  <c r="N3111" i="12" a="1"/>
  <c r="N3111" i="12" s="1"/>
  <c r="K3199" i="12" a="1"/>
  <c r="K3199" i="12" s="1"/>
  <c r="K3246" i="12" a="1"/>
  <c r="K3246" i="12" s="1"/>
  <c r="N3287" i="12" a="1"/>
  <c r="N3287" i="12" s="1"/>
  <c r="N3349" i="12" a="1"/>
  <c r="N3349" i="12" s="1"/>
  <c r="N3400" i="12" a="1"/>
  <c r="N3400" i="12" s="1"/>
  <c r="K2249" i="12" a="1"/>
  <c r="K2249" i="12" s="1"/>
  <c r="N2699" i="12" a="1"/>
  <c r="N2699" i="12" s="1"/>
  <c r="N2953" i="12" a="1"/>
  <c r="N2953" i="12" s="1"/>
  <c r="N3033" i="12" a="1"/>
  <c r="N3033" i="12" s="1"/>
  <c r="N3077" i="12" a="1"/>
  <c r="N3077" i="12" s="1"/>
  <c r="N3138" i="12" a="1"/>
  <c r="N3138" i="12" s="1"/>
  <c r="N3187" i="12" a="1"/>
  <c r="N3187" i="12" s="1"/>
  <c r="N3309" i="12" a="1"/>
  <c r="N3309" i="12" s="1"/>
  <c r="K3365" i="12" a="1"/>
  <c r="K3365" i="12" s="1"/>
  <c r="N3411" i="12" a="1"/>
  <c r="N3411" i="12" s="1"/>
  <c r="N2441" i="12" a="1"/>
  <c r="N2441" i="12" s="1"/>
  <c r="K2863" i="12" a="1"/>
  <c r="K2863" i="12" s="1"/>
  <c r="K2980" i="12" a="1"/>
  <c r="K2980" i="12" s="1"/>
  <c r="K3057" i="12" a="1"/>
  <c r="K3057" i="12" s="1"/>
  <c r="K3127" i="12" a="1"/>
  <c r="K3127" i="12" s="1"/>
  <c r="N3157" i="12" a="1"/>
  <c r="N3157" i="12" s="1"/>
  <c r="N3206" i="12" a="1"/>
  <c r="N3206" i="12" s="1"/>
  <c r="N3302" i="12" a="1"/>
  <c r="N3302" i="12" s="1"/>
  <c r="N3383" i="12" a="1"/>
  <c r="N3383" i="12" s="1"/>
  <c r="M3383" i="12" s="1"/>
  <c r="N3449" i="12" a="1"/>
  <c r="N3449" i="12" s="1"/>
  <c r="K2662" i="12" a="1"/>
  <c r="K2662" i="12" s="1"/>
  <c r="K2936" i="12" a="1"/>
  <c r="K2936" i="12" s="1"/>
  <c r="N2995" i="12" a="1"/>
  <c r="N2995" i="12" s="1"/>
  <c r="N3060" i="12" a="1"/>
  <c r="N3060" i="12" s="1"/>
  <c r="K3143" i="12" a="1"/>
  <c r="K3143" i="12" s="1"/>
  <c r="N3224" i="12" a="1"/>
  <c r="N3224" i="12" s="1"/>
  <c r="N3299" i="12" a="1"/>
  <c r="N3299" i="12" s="1"/>
  <c r="N3357" i="12" a="1"/>
  <c r="N3357" i="12" s="1"/>
  <c r="N2742" i="12" a="1"/>
  <c r="N2742" i="12" s="1"/>
  <c r="N2929" i="12" a="1"/>
  <c r="N2929" i="12" s="1"/>
  <c r="N2976" i="12" a="1"/>
  <c r="N2976" i="12" s="1"/>
  <c r="K3023" i="12" a="1"/>
  <c r="K3023" i="12" s="1"/>
  <c r="N3089" i="12" a="1"/>
  <c r="N3089" i="12" s="1"/>
  <c r="N3265" i="12" a="1"/>
  <c r="N3265" i="12" s="1"/>
  <c r="K3343" i="12" a="1"/>
  <c r="K3343" i="12" s="1"/>
  <c r="K3377" i="12" a="1"/>
  <c r="K3377" i="12" s="1"/>
  <c r="N3422" i="12" a="1"/>
  <c r="N3422" i="12" s="1"/>
  <c r="N2866" i="12" a="1"/>
  <c r="N2866" i="12" s="1"/>
  <c r="M2866" i="12" s="1"/>
  <c r="K3000" i="12" a="1"/>
  <c r="K3000" i="12" s="1"/>
  <c r="K3068" i="12" a="1"/>
  <c r="K3068" i="12" s="1"/>
  <c r="N3127" i="12" a="1"/>
  <c r="N3127" i="12" s="1"/>
  <c r="N3184" i="12" a="1"/>
  <c r="N3184" i="12" s="1"/>
  <c r="K3236" i="12" a="1"/>
  <c r="K3236" i="12" s="1"/>
  <c r="N3292" i="12" a="1"/>
  <c r="N3292" i="12" s="1"/>
  <c r="K3355" i="12" a="1"/>
  <c r="K3355" i="12" s="1"/>
  <c r="N2919" i="12" a="1"/>
  <c r="N2919" i="12" s="1"/>
  <c r="N2988" i="12" a="1"/>
  <c r="N2988" i="12" s="1"/>
  <c r="K3079" i="12" a="1"/>
  <c r="K3079" i="12" s="1"/>
  <c r="K3136" i="12" a="1"/>
  <c r="K3136" i="12" s="1"/>
  <c r="N3426" i="12" a="1"/>
  <c r="N3426" i="12" s="1"/>
  <c r="N2604" i="12" a="1"/>
  <c r="N2604" i="12" s="1"/>
  <c r="N2867" i="12" a="1"/>
  <c r="N2867" i="12" s="1"/>
  <c r="N2973" i="12" a="1"/>
  <c r="N2973" i="12" s="1"/>
  <c r="N3019" i="12" a="1"/>
  <c r="N3019" i="12" s="1"/>
  <c r="N3105" i="12" a="1"/>
  <c r="N3105" i="12" s="1"/>
  <c r="K3174" i="12" a="1"/>
  <c r="K3174" i="12" s="1"/>
  <c r="N3419" i="12" a="1"/>
  <c r="N3419" i="12" s="1"/>
  <c r="K2398" i="12" a="1"/>
  <c r="K2398" i="12" s="1"/>
  <c r="K2769" i="12" a="1"/>
  <c r="K2769" i="12" s="1"/>
  <c r="N2962" i="12" a="1"/>
  <c r="N2962" i="12" s="1"/>
  <c r="K3020" i="12" a="1"/>
  <c r="K3020" i="12" s="1"/>
  <c r="K3076" i="12" a="1"/>
  <c r="K3076" i="12" s="1"/>
  <c r="N3124" i="12" a="1"/>
  <c r="N3124" i="12" s="1"/>
  <c r="N3218" i="12" a="1"/>
  <c r="N3218" i="12" s="1"/>
  <c r="M3218" i="12" s="1"/>
  <c r="N3258" i="12" a="1"/>
  <c r="N3258" i="12" s="1"/>
  <c r="N3336" i="12" a="1"/>
  <c r="N3336" i="12" s="1"/>
  <c r="N3370" i="12" a="1"/>
  <c r="N3370" i="12" s="1"/>
  <c r="N3024" i="12" a="1"/>
  <c r="N3024" i="12" s="1"/>
  <c r="K3334" i="12" a="1"/>
  <c r="K3334" i="12" s="1"/>
  <c r="N3477" i="12" a="1"/>
  <c r="N3477" i="12" s="1"/>
  <c r="N3581" i="12" a="1"/>
  <c r="N3581" i="12" s="1"/>
  <c r="N3648" i="12" a="1"/>
  <c r="N3648" i="12" s="1"/>
  <c r="N3720" i="12" a="1"/>
  <c r="N3720" i="12" s="1"/>
  <c r="K3808" i="12" a="1"/>
  <c r="K3808" i="12" s="1"/>
  <c r="N3900" i="12" a="1"/>
  <c r="N3900" i="12" s="1"/>
  <c r="N3949" i="12" a="1"/>
  <c r="N3949" i="12" s="1"/>
  <c r="K4016" i="12" a="1"/>
  <c r="K4016" i="12" s="1"/>
  <c r="N4067" i="12" a="1"/>
  <c r="N4067" i="12" s="1"/>
  <c r="N4120" i="12" a="1"/>
  <c r="N4120" i="12" s="1"/>
  <c r="N2337" i="12" a="1"/>
  <c r="N2337" i="12" s="1"/>
  <c r="N2591" i="12" a="1"/>
  <c r="N2591" i="12" s="1"/>
  <c r="K2444" i="12" a="1"/>
  <c r="K2444" i="12" s="1"/>
  <c r="K1946" i="12" a="1"/>
  <c r="K1946" i="12" s="1"/>
  <c r="K2680" i="12" a="1"/>
  <c r="K2680" i="12" s="1"/>
  <c r="K2616" i="12" a="1"/>
  <c r="K2616" i="12" s="1"/>
  <c r="N2557" i="12" a="1"/>
  <c r="N2557" i="12" s="1"/>
  <c r="N2952" i="12" a="1"/>
  <c r="N2952" i="12" s="1"/>
  <c r="N3032" i="12" a="1"/>
  <c r="N3032" i="12" s="1"/>
  <c r="N3080" i="12" a="1"/>
  <c r="N3080" i="12" s="1"/>
  <c r="K3145" i="12" a="1"/>
  <c r="K3145" i="12" s="1"/>
  <c r="K3209" i="12" a="1"/>
  <c r="K3209" i="12" s="1"/>
  <c r="K3264" i="12" a="1"/>
  <c r="K3264" i="12" s="1"/>
  <c r="K3327" i="12" a="1"/>
  <c r="K3327" i="12" s="1"/>
  <c r="K3390" i="12" a="1"/>
  <c r="K3390" i="12" s="1"/>
  <c r="K3254" i="12" a="1"/>
  <c r="K3254" i="12" s="1"/>
  <c r="K3450" i="12" a="1"/>
  <c r="K3450" i="12" s="1"/>
  <c r="N3161" i="12" a="1"/>
  <c r="N3161" i="12" s="1"/>
  <c r="N3231" i="12" a="1"/>
  <c r="N3231" i="12" s="1"/>
  <c r="K3409" i="12" a="1"/>
  <c r="K3409" i="12" s="1"/>
  <c r="K2037" i="12" a="1"/>
  <c r="K2037" i="12" s="1"/>
  <c r="N2704" i="12" a="1"/>
  <c r="N2704" i="12" s="1"/>
  <c r="K3177" i="12" a="1"/>
  <c r="K3177" i="12" s="1"/>
  <c r="K3255" i="12" a="1"/>
  <c r="K3255" i="12" s="1"/>
  <c r="N3318" i="12" a="1"/>
  <c r="N3318" i="12" s="1"/>
  <c r="K3315" i="12" a="1"/>
  <c r="K3315" i="12" s="1"/>
  <c r="N3377" i="12" a="1"/>
  <c r="N3377" i="12" s="1"/>
  <c r="K3441" i="12" a="1"/>
  <c r="K3441" i="12" s="1"/>
  <c r="K2812" i="12" a="1"/>
  <c r="K2812" i="12" s="1"/>
  <c r="K2963" i="12" a="1"/>
  <c r="K2963" i="12" s="1"/>
  <c r="N3050" i="12" a="1"/>
  <c r="N3050" i="12" s="1"/>
  <c r="K3091" i="12" a="1"/>
  <c r="K3091" i="12" s="1"/>
  <c r="N3136" i="12" a="1"/>
  <c r="N3136" i="12" s="1"/>
  <c r="K3237" i="12" a="1"/>
  <c r="K3237" i="12" s="1"/>
  <c r="N3300" i="12" a="1"/>
  <c r="N3300" i="12" s="1"/>
  <c r="K2057" i="12" a="1"/>
  <c r="K2057" i="12" s="1"/>
  <c r="K2491" i="12" a="1"/>
  <c r="K2491" i="12" s="1"/>
  <c r="K2843" i="12" a="1"/>
  <c r="K2843" i="12" s="1"/>
  <c r="K2672" i="12" a="1"/>
  <c r="K2672" i="12" s="1"/>
  <c r="N2382" i="12" a="1"/>
  <c r="N2382" i="12" s="1"/>
  <c r="N2062" i="12" a="1"/>
  <c r="N2062" i="12" s="1"/>
  <c r="K2154" i="12" a="1"/>
  <c r="K2154" i="12" s="1"/>
  <c r="K2639" i="12" a="1"/>
  <c r="K2639" i="12" s="1"/>
  <c r="K2395" i="12" a="1"/>
  <c r="K2395" i="12" s="1"/>
  <c r="K2497" i="12" a="1"/>
  <c r="K2497" i="12" s="1"/>
  <c r="N2661" i="12" a="1"/>
  <c r="N2661" i="12" s="1"/>
  <c r="K2730" i="12" a="1"/>
  <c r="K2730" i="12" s="1"/>
  <c r="K2848" i="12" a="1"/>
  <c r="K2848" i="12" s="1"/>
  <c r="K2915" i="12" a="1"/>
  <c r="K2915" i="12" s="1"/>
  <c r="N2066" i="12" a="1"/>
  <c r="N2066" i="12" s="1"/>
  <c r="N2339" i="12" a="1"/>
  <c r="N2339" i="12" s="1"/>
  <c r="K2566" i="12" a="1"/>
  <c r="K2566" i="12" s="1"/>
  <c r="K2632" i="12" a="1"/>
  <c r="K2632" i="12" s="1"/>
  <c r="N2673" i="12" a="1"/>
  <c r="N2673" i="12" s="1"/>
  <c r="K2734" i="12" a="1"/>
  <c r="K2734" i="12" s="1"/>
  <c r="N2768" i="12" a="1"/>
  <c r="N2768" i="12" s="1"/>
  <c r="N2822" i="12" a="1"/>
  <c r="N2822" i="12" s="1"/>
  <c r="K2870" i="12" a="1"/>
  <c r="K2870" i="12" s="1"/>
  <c r="N2911" i="12" a="1"/>
  <c r="N2911" i="12" s="1"/>
  <c r="N2796" i="12" a="1"/>
  <c r="N2796" i="12" s="1"/>
  <c r="N1972" i="12" a="1"/>
  <c r="N1972" i="12" s="1"/>
  <c r="N2635" i="12" a="1"/>
  <c r="N2635" i="12" s="1"/>
  <c r="N2856" i="12" a="1"/>
  <c r="N2856" i="12" s="1"/>
  <c r="N2956" i="12" a="1"/>
  <c r="N2956" i="12" s="1"/>
  <c r="N3040" i="12" a="1"/>
  <c r="N3040" i="12" s="1"/>
  <c r="N3095" i="12" a="1"/>
  <c r="N3095" i="12" s="1"/>
  <c r="N3156" i="12" a="1"/>
  <c r="N3156" i="12" s="1"/>
  <c r="N3226" i="12" a="1"/>
  <c r="N3226" i="12" s="1"/>
  <c r="N3356" i="12" a="1"/>
  <c r="N3356" i="12" s="1"/>
  <c r="N3431" i="12" a="1"/>
  <c r="N3431" i="12" s="1"/>
  <c r="N2777" i="12" a="1"/>
  <c r="N2777" i="12" s="1"/>
  <c r="K2957" i="12" a="1"/>
  <c r="K2957" i="12" s="1"/>
  <c r="K3010" i="12" a="1"/>
  <c r="K3010" i="12" s="1"/>
  <c r="K3074" i="12" a="1"/>
  <c r="K3074" i="12" s="1"/>
  <c r="K3142" i="12" a="1"/>
  <c r="K3142" i="12" s="1"/>
  <c r="N3223" i="12" a="1"/>
  <c r="N3223" i="12" s="1"/>
  <c r="K3280" i="12" a="1"/>
  <c r="K3280" i="12" s="1"/>
  <c r="N3341" i="12" a="1"/>
  <c r="N3341" i="12" s="1"/>
  <c r="K3397" i="12" a="1"/>
  <c r="K3397" i="12" s="1"/>
  <c r="N2527" i="12" a="1"/>
  <c r="N2527" i="12" s="1"/>
  <c r="N2800" i="12" a="1"/>
  <c r="N2800" i="12" s="1"/>
  <c r="K2943" i="12" a="1"/>
  <c r="K2943" i="12" s="1"/>
  <c r="N2998" i="12" a="1"/>
  <c r="N2998" i="12" s="1"/>
  <c r="N3048" i="12" a="1"/>
  <c r="N3048" i="12" s="1"/>
  <c r="N3115" i="12" a="1"/>
  <c r="N3115" i="12" s="1"/>
  <c r="N3202" i="12" a="1"/>
  <c r="N3202" i="12" s="1"/>
  <c r="N3249" i="12" a="1"/>
  <c r="N3249" i="12" s="1"/>
  <c r="K3299" i="12" a="1"/>
  <c r="K3299" i="12" s="1"/>
  <c r="N3353" i="12" a="1"/>
  <c r="N3353" i="12" s="1"/>
  <c r="N3407" i="12" a="1"/>
  <c r="N3407" i="12" s="1"/>
  <c r="K2363" i="12" a="1"/>
  <c r="K2363" i="12" s="1"/>
  <c r="K2965" i="12" a="1"/>
  <c r="K2965" i="12" s="1"/>
  <c r="N3037" i="12" a="1"/>
  <c r="N3037" i="12" s="1"/>
  <c r="N3081" i="12" a="1"/>
  <c r="N3081" i="12" s="1"/>
  <c r="K3161" i="12" a="1"/>
  <c r="K3161" i="12" s="1"/>
  <c r="N3313" i="12" a="1"/>
  <c r="N3313" i="12" s="1"/>
  <c r="K3369" i="12" a="1"/>
  <c r="K3369" i="12" s="1"/>
  <c r="N3418" i="12" a="1"/>
  <c r="N3418" i="12" s="1"/>
  <c r="N2470" i="12" a="1"/>
  <c r="N2470" i="12" s="1"/>
  <c r="N2881" i="12" a="1"/>
  <c r="N2881" i="12" s="1"/>
  <c r="N2983" i="12" a="1"/>
  <c r="N2983" i="12" s="1"/>
  <c r="N3074" i="12" a="1"/>
  <c r="N3074" i="12" s="1"/>
  <c r="K3131" i="12" a="1"/>
  <c r="K3131" i="12" s="1"/>
  <c r="K3169" i="12" a="1"/>
  <c r="K3169" i="12" s="1"/>
  <c r="K3221" i="12" a="1"/>
  <c r="K3221" i="12" s="1"/>
  <c r="N3387" i="12" a="1"/>
  <c r="N3387" i="12" s="1"/>
  <c r="N1695" i="12" a="1"/>
  <c r="N1695" i="12" s="1"/>
  <c r="K2701" i="12" a="1"/>
  <c r="K2701" i="12" s="1"/>
  <c r="K2940" i="12" a="1"/>
  <c r="K2940" i="12" s="1"/>
  <c r="K3007" i="12" a="1"/>
  <c r="K3007" i="12" s="1"/>
  <c r="K3075" i="12" a="1"/>
  <c r="K3075" i="12" s="1"/>
  <c r="K3150" i="12" a="1"/>
  <c r="K3150" i="12" s="1"/>
  <c r="N3227" i="12" a="1"/>
  <c r="N3227" i="12" s="1"/>
  <c r="K3303" i="12" a="1"/>
  <c r="K3303" i="12" s="1"/>
  <c r="N3376" i="12" a="1"/>
  <c r="N3376" i="12" s="1"/>
  <c r="N2764" i="12" a="1"/>
  <c r="N2764" i="12" s="1"/>
  <c r="K2933" i="12" a="1"/>
  <c r="K2933" i="12" s="1"/>
  <c r="K2992" i="12" a="1"/>
  <c r="K2992" i="12" s="1"/>
  <c r="K3027" i="12" a="1"/>
  <c r="K3027" i="12" s="1"/>
  <c r="K3097" i="12" a="1"/>
  <c r="K3097" i="12" s="1"/>
  <c r="N3269" i="12" a="1"/>
  <c r="N3269" i="12" s="1"/>
  <c r="N3346" i="12" a="1"/>
  <c r="N3346" i="12" s="1"/>
  <c r="N3380" i="12" a="1"/>
  <c r="N3380" i="12" s="1"/>
  <c r="K2601" i="12" a="1"/>
  <c r="K2601" i="12" s="1"/>
  <c r="K2930" i="12" a="1"/>
  <c r="K2930" i="12" s="1"/>
  <c r="K3031" i="12" a="1"/>
  <c r="K3031" i="12" s="1"/>
  <c r="K3072" i="12" a="1"/>
  <c r="K3072" i="12" s="1"/>
  <c r="N3131" i="12" a="1"/>
  <c r="N3131" i="12" s="1"/>
  <c r="N3188" i="12" a="1"/>
  <c r="N3188" i="12" s="1"/>
  <c r="N3239" i="12" a="1"/>
  <c r="N3239" i="12" s="1"/>
  <c r="N3310" i="12" a="1"/>
  <c r="N3310" i="12" s="1"/>
  <c r="K3362" i="12" a="1"/>
  <c r="K3362" i="12" s="1"/>
  <c r="N2936" i="12" a="1"/>
  <c r="N2936" i="12" s="1"/>
  <c r="K3004" i="12" a="1"/>
  <c r="K3004" i="12" s="1"/>
  <c r="K3083" i="12" a="1"/>
  <c r="K3083" i="12" s="1"/>
  <c r="N3143" i="12" a="1"/>
  <c r="N3143" i="12" s="1"/>
  <c r="K3430" i="12" a="1"/>
  <c r="K3430" i="12" s="1"/>
  <c r="N2646" i="12" a="1"/>
  <c r="N2646" i="12" s="1"/>
  <c r="N2888" i="12" a="1"/>
  <c r="N2888" i="12" s="1"/>
  <c r="K2985" i="12" a="1"/>
  <c r="K2985" i="12" s="1"/>
  <c r="N3023" i="12" a="1"/>
  <c r="N3023" i="12" s="1"/>
  <c r="K3121" i="12" a="1"/>
  <c r="K3121" i="12" s="1"/>
  <c r="N3192" i="12" a="1"/>
  <c r="N3192" i="12" s="1"/>
  <c r="N3243" i="12" a="1"/>
  <c r="N3243" i="12" s="1"/>
  <c r="K3427" i="12" a="1"/>
  <c r="K3427" i="12" s="1"/>
  <c r="N2512" i="12" a="1"/>
  <c r="N2512" i="12" s="1"/>
  <c r="K2830" i="12" a="1"/>
  <c r="K2830" i="12" s="1"/>
  <c r="N2966" i="12" a="1"/>
  <c r="N2966" i="12" s="1"/>
  <c r="K3024" i="12" a="1"/>
  <c r="K3024" i="12" s="1"/>
  <c r="K3087" i="12" a="1"/>
  <c r="K3087" i="12" s="1"/>
  <c r="N3158" i="12" a="1"/>
  <c r="N3158" i="12" s="1"/>
  <c r="N3225" i="12" a="1"/>
  <c r="N3225" i="12" s="1"/>
  <c r="N3262" i="12" a="1"/>
  <c r="N3262" i="12" s="1"/>
  <c r="K3340" i="12" a="1"/>
  <c r="K3340" i="12" s="1"/>
  <c r="K3378" i="12" a="1"/>
  <c r="K3378" i="12" s="1"/>
  <c r="N3189" i="12" a="1"/>
  <c r="N3189" i="12" s="1"/>
  <c r="K3044" i="12" a="1"/>
  <c r="K3044" i="12" s="1"/>
  <c r="N3348" i="12" a="1"/>
  <c r="N3348" i="12" s="1"/>
  <c r="K3496" i="12" a="1"/>
  <c r="K3496" i="12" s="1"/>
  <c r="N3584" i="12" a="1"/>
  <c r="N3584" i="12" s="1"/>
  <c r="K3656" i="12" a="1"/>
  <c r="K3656" i="12" s="1"/>
  <c r="N3727" i="12" a="1"/>
  <c r="N3727" i="12" s="1"/>
  <c r="K3812" i="12" a="1"/>
  <c r="K3812" i="12" s="1"/>
  <c r="K3916" i="12" a="1"/>
  <c r="K3916" i="12" s="1"/>
  <c r="N3960" i="12" a="1"/>
  <c r="N3960" i="12" s="1"/>
  <c r="N4019" i="12" a="1"/>
  <c r="N4019" i="12" s="1"/>
  <c r="K4083" i="12" a="1"/>
  <c r="K4083" i="12" s="1"/>
  <c r="N2113" i="12" a="1"/>
  <c r="N2113" i="12" s="1"/>
  <c r="K2500" i="12" a="1"/>
  <c r="K2500" i="12" s="1"/>
  <c r="N2725" i="12" a="1"/>
  <c r="N2725" i="12" s="1"/>
  <c r="N2199" i="12" a="1"/>
  <c r="N2199" i="12" s="1"/>
  <c r="M2199" i="12" s="1"/>
  <c r="K2904" i="12" a="1"/>
  <c r="K2904" i="12" s="1"/>
  <c r="N2436" i="12" a="1"/>
  <c r="N2436" i="12" s="1"/>
  <c r="N2489" i="12" a="1"/>
  <c r="N2489" i="12" s="1"/>
  <c r="M2489" i="12" s="1"/>
  <c r="K2964" i="12" a="1"/>
  <c r="K2964" i="12" s="1"/>
  <c r="N3036" i="12" a="1"/>
  <c r="N3036" i="12" s="1"/>
  <c r="N3084" i="12" a="1"/>
  <c r="N3084" i="12" s="1"/>
  <c r="K3160" i="12" a="1"/>
  <c r="K3160" i="12" s="1"/>
  <c r="K3216" i="12" a="1"/>
  <c r="K3216" i="12" s="1"/>
  <c r="K3268" i="12" a="1"/>
  <c r="K3268" i="12" s="1"/>
  <c r="N3330" i="12" a="1"/>
  <c r="N3330" i="12" s="1"/>
  <c r="K3404" i="12" a="1"/>
  <c r="K3404" i="12" s="1"/>
  <c r="N2738" i="12" a="1"/>
  <c r="N2738" i="12" s="1"/>
  <c r="K3210" i="12" a="1"/>
  <c r="K3210" i="12" s="1"/>
  <c r="K3261" i="12" a="1"/>
  <c r="K3261" i="12" s="1"/>
  <c r="K3310" i="12" a="1"/>
  <c r="K3310" i="12" s="1"/>
  <c r="K2265" i="12" a="1"/>
  <c r="K2265" i="12" s="1"/>
  <c r="N3165" i="12" a="1"/>
  <c r="N3165" i="12" s="1"/>
  <c r="N3436" i="12" a="1"/>
  <c r="N3436" i="12" s="1"/>
  <c r="N3412" i="12" a="1"/>
  <c r="N3412" i="12" s="1"/>
  <c r="K2158" i="12" a="1"/>
  <c r="K2158" i="12" s="1"/>
  <c r="K3181" i="12" a="1"/>
  <c r="K3181" i="12" s="1"/>
  <c r="K3270" i="12" a="1"/>
  <c r="K3270" i="12" s="1"/>
  <c r="N3321" i="12" a="1"/>
  <c r="N3321" i="12" s="1"/>
  <c r="K3319" i="12" a="1"/>
  <c r="K3319" i="12" s="1"/>
  <c r="K3451" i="12" a="1"/>
  <c r="K3451" i="12" s="1"/>
  <c r="N2830" i="12" a="1"/>
  <c r="N2830" i="12" s="1"/>
  <c r="K2967" i="12" a="1"/>
  <c r="K2967" i="12" s="1"/>
  <c r="N3054" i="12" a="1"/>
  <c r="N3054" i="12" s="1"/>
  <c r="K3110" i="12" a="1"/>
  <c r="K3110" i="12" s="1"/>
  <c r="K3248" i="12" a="1"/>
  <c r="K3248" i="12" s="1"/>
  <c r="K3308" i="12" a="1"/>
  <c r="K3308" i="12" s="1"/>
  <c r="N1558" i="12" a="1"/>
  <c r="N1558" i="12" s="1"/>
  <c r="K2740" i="12" a="1"/>
  <c r="K2740" i="12" s="1"/>
  <c r="K2504" i="12" a="1"/>
  <c r="K2504" i="12" s="1"/>
  <c r="N2260" i="12" a="1"/>
  <c r="N2260" i="12" s="1"/>
  <c r="N2740" i="12" a="1"/>
  <c r="N2740" i="12" s="1"/>
  <c r="N2676" i="12" a="1"/>
  <c r="N2676" i="12" s="1"/>
  <c r="N2914" i="12" a="1"/>
  <c r="N2914" i="12" s="1"/>
  <c r="N2500" i="12" a="1"/>
  <c r="N2500" i="12" s="1"/>
  <c r="K2581" i="12" a="1"/>
  <c r="K2581" i="12" s="1"/>
  <c r="N2665" i="12" a="1"/>
  <c r="N2665" i="12" s="1"/>
  <c r="K2753" i="12" a="1"/>
  <c r="K2753" i="12" s="1"/>
  <c r="K2859" i="12" a="1"/>
  <c r="K2859" i="12" s="1"/>
  <c r="K2919" i="12" a="1"/>
  <c r="K2919" i="12" s="1"/>
  <c r="K2082" i="12" a="1"/>
  <c r="K2082" i="12" s="1"/>
  <c r="N2351" i="12" a="1"/>
  <c r="N2351" i="12" s="1"/>
  <c r="N2569" i="12" a="1"/>
  <c r="N2569" i="12" s="1"/>
  <c r="K2636" i="12" a="1"/>
  <c r="K2636" i="12" s="1"/>
  <c r="K2681" i="12" a="1"/>
  <c r="K2681" i="12" s="1"/>
  <c r="N2737" i="12" a="1"/>
  <c r="N2737" i="12" s="1"/>
  <c r="N2772" i="12" a="1"/>
  <c r="N2772" i="12" s="1"/>
  <c r="K2826" i="12" a="1"/>
  <c r="K2826" i="12" s="1"/>
  <c r="N2873" i="12" a="1"/>
  <c r="N2873" i="12" s="1"/>
  <c r="K2923" i="12" a="1"/>
  <c r="K2923" i="12" s="1"/>
  <c r="N2218" i="12" a="1"/>
  <c r="N2218" i="12" s="1"/>
  <c r="K2655" i="12" a="1"/>
  <c r="K2655" i="12" s="1"/>
  <c r="K2912" i="12" a="1"/>
  <c r="K2912" i="12" s="1"/>
  <c r="K2979" i="12" a="1"/>
  <c r="K2979" i="12" s="1"/>
  <c r="K3052" i="12" a="1"/>
  <c r="K3052" i="12" s="1"/>
  <c r="N3118" i="12" a="1"/>
  <c r="N3118" i="12" s="1"/>
  <c r="K3168" i="12" a="1"/>
  <c r="K3168" i="12" s="1"/>
  <c r="N3271" i="12" a="1"/>
  <c r="N3271" i="12" s="1"/>
  <c r="K3372" i="12" a="1"/>
  <c r="K3372" i="12" s="1"/>
  <c r="N3435" i="12" a="1"/>
  <c r="N3435" i="12" s="1"/>
  <c r="N2877" i="12" a="1"/>
  <c r="N2877" i="12" s="1"/>
  <c r="N2960" i="12" a="1"/>
  <c r="N2960" i="12" s="1"/>
  <c r="N3013" i="12" a="1"/>
  <c r="N3013" i="12" s="1"/>
  <c r="N3088" i="12" a="1"/>
  <c r="N3088" i="12" s="1"/>
  <c r="K3149" i="12" a="1"/>
  <c r="K3149" i="12" s="1"/>
  <c r="K3227" i="12" a="1"/>
  <c r="K3227" i="12" s="1"/>
  <c r="N3283" i="12" a="1"/>
  <c r="N3283" i="12" s="1"/>
  <c r="N3345" i="12" a="1"/>
  <c r="N3345" i="12" s="1"/>
  <c r="K3415" i="12" a="1"/>
  <c r="K3415" i="12" s="1"/>
  <c r="N2589" i="12" a="1"/>
  <c r="N2589" i="12" s="1"/>
  <c r="K2820" i="12" a="1"/>
  <c r="K2820" i="12" s="1"/>
  <c r="K2961" i="12" a="1"/>
  <c r="K2961" i="12" s="1"/>
  <c r="N3002" i="12" a="1"/>
  <c r="N3002" i="12" s="1"/>
  <c r="N3063" i="12" a="1"/>
  <c r="N3063" i="12" s="1"/>
  <c r="K3123" i="12" a="1"/>
  <c r="K3123" i="12" s="1"/>
  <c r="N3209" i="12" a="1"/>
  <c r="N3209" i="12" s="1"/>
  <c r="N3253" i="12" a="1"/>
  <c r="N3253" i="12" s="1"/>
  <c r="K3306" i="12" a="1"/>
  <c r="K3306" i="12" s="1"/>
  <c r="K3361" i="12" a="1"/>
  <c r="K3361" i="12" s="1"/>
  <c r="N3421" i="12" a="1"/>
  <c r="N3421" i="12" s="1"/>
  <c r="K2501" i="12" a="1"/>
  <c r="K2501" i="12" s="1"/>
  <c r="K2969" i="12" a="1"/>
  <c r="K2969" i="12" s="1"/>
  <c r="K3049" i="12" a="1"/>
  <c r="K3049" i="12" s="1"/>
  <c r="N3092" i="12" a="1"/>
  <c r="N3092" i="12" s="1"/>
  <c r="K3165" i="12" a="1"/>
  <c r="K3165" i="12" s="1"/>
  <c r="K3321" i="12" a="1"/>
  <c r="K3321" i="12" s="1"/>
  <c r="N3372" i="12" a="1"/>
  <c r="N3372" i="12" s="1"/>
  <c r="K3422" i="12" a="1"/>
  <c r="K3422" i="12" s="1"/>
  <c r="N2680" i="12" a="1"/>
  <c r="N2680" i="12" s="1"/>
  <c r="N2915" i="12" a="1"/>
  <c r="N2915" i="12" s="1"/>
  <c r="N2987" i="12" a="1"/>
  <c r="N2987" i="12" s="1"/>
  <c r="K3078" i="12" a="1"/>
  <c r="K3078" i="12" s="1"/>
  <c r="K3135" i="12" a="1"/>
  <c r="K3135" i="12" s="1"/>
  <c r="N3172" i="12" a="1"/>
  <c r="N3172" i="12" s="1"/>
  <c r="K3239" i="12" a="1"/>
  <c r="K3239" i="12" s="1"/>
  <c r="K3405" i="12" a="1"/>
  <c r="K3405" i="12" s="1"/>
  <c r="K2022" i="12" a="1"/>
  <c r="K2022" i="12" s="1"/>
  <c r="K2742" i="12" a="1"/>
  <c r="K2742" i="12" s="1"/>
  <c r="N2943" i="12" a="1"/>
  <c r="N2943" i="12" s="1"/>
  <c r="N3014" i="12" a="1"/>
  <c r="N3014" i="12" s="1"/>
  <c r="K3086" i="12" a="1"/>
  <c r="K3086" i="12" s="1"/>
  <c r="K3154" i="12" a="1"/>
  <c r="K3154" i="12" s="1"/>
  <c r="N3242" i="12" a="1"/>
  <c r="N3242" i="12" s="1"/>
  <c r="N3306" i="12" a="1"/>
  <c r="N3306" i="12" s="1"/>
  <c r="K2785" i="12" a="1"/>
  <c r="K2785" i="12" s="1"/>
  <c r="N2950" i="12" a="1"/>
  <c r="N2950" i="12" s="1"/>
  <c r="K2996" i="12" a="1"/>
  <c r="K2996" i="12" s="1"/>
  <c r="N3030" i="12" a="1"/>
  <c r="N3030" i="12" s="1"/>
  <c r="K3101" i="12" a="1"/>
  <c r="K3101" i="12" s="1"/>
  <c r="N3235" i="12" a="1"/>
  <c r="N3235" i="12" s="1"/>
  <c r="K3285" i="12" a="1"/>
  <c r="K3285" i="12" s="1"/>
  <c r="N3350" i="12" a="1"/>
  <c r="N3350" i="12" s="1"/>
  <c r="K3388" i="12" a="1"/>
  <c r="K3388" i="12" s="1"/>
  <c r="K2624" i="12" a="1"/>
  <c r="K2624" i="12" s="1"/>
  <c r="K2944" i="12" a="1"/>
  <c r="K2944" i="12" s="1"/>
  <c r="N3034" i="12" a="1"/>
  <c r="N3034" i="12" s="1"/>
  <c r="N3078" i="12" a="1"/>
  <c r="N3078" i="12" s="1"/>
  <c r="N3135" i="12" a="1"/>
  <c r="N3135" i="12" s="1"/>
  <c r="N3203" i="12" a="1"/>
  <c r="N3203" i="12" s="1"/>
  <c r="M3203" i="12" s="1"/>
  <c r="K3251" i="12" a="1"/>
  <c r="K3251" i="12" s="1"/>
  <c r="N3314" i="12" a="1"/>
  <c r="N3314" i="12" s="1"/>
  <c r="K3366" i="12" a="1"/>
  <c r="K3366" i="12" s="1"/>
  <c r="K2746" i="12" a="1"/>
  <c r="K2746" i="12" s="1"/>
  <c r="N2940" i="12" a="1"/>
  <c r="N2940" i="12" s="1"/>
  <c r="N3007" i="12" a="1"/>
  <c r="N3007" i="12" s="1"/>
  <c r="N3086" i="12" a="1"/>
  <c r="N3086" i="12" s="1"/>
  <c r="N3433" i="12" a="1"/>
  <c r="N3433" i="12" s="1"/>
  <c r="K2686" i="12" a="1"/>
  <c r="K2686" i="12" s="1"/>
  <c r="K2926" i="12" a="1"/>
  <c r="K2926" i="12" s="1"/>
  <c r="K2989" i="12" a="1"/>
  <c r="K2989" i="12" s="1"/>
  <c r="K3039" i="12" a="1"/>
  <c r="K3039" i="12" s="1"/>
  <c r="K3140" i="12" a="1"/>
  <c r="K3140" i="12" s="1"/>
  <c r="N3196" i="12" a="1"/>
  <c r="N3196" i="12" s="1"/>
  <c r="K3385" i="12" a="1"/>
  <c r="K3385" i="12" s="1"/>
  <c r="K3434" i="12" a="1"/>
  <c r="K3434" i="12" s="1"/>
  <c r="N2542" i="12" a="1"/>
  <c r="N2542" i="12" s="1"/>
  <c r="N2920" i="12" a="1"/>
  <c r="N2920" i="12" s="1"/>
  <c r="K2974" i="12" a="1"/>
  <c r="K2974" i="12" s="1"/>
  <c r="N3027" i="12" a="1"/>
  <c r="N3027" i="12" s="1"/>
  <c r="N3090" i="12" a="1"/>
  <c r="N3090" i="12" s="1"/>
  <c r="N3162" i="12" a="1"/>
  <c r="N3162" i="12" s="1"/>
  <c r="K3229" i="12" a="1"/>
  <c r="K3229" i="12" s="1"/>
  <c r="N3266" i="12" a="1"/>
  <c r="N3266" i="12" s="1"/>
  <c r="K3344" i="12" a="1"/>
  <c r="K3344" i="12" s="1"/>
  <c r="K3389" i="12" a="1"/>
  <c r="K3389" i="12" s="1"/>
  <c r="K3159" i="12" a="1"/>
  <c r="K3159" i="12" s="1"/>
  <c r="K3103" i="12" a="1"/>
  <c r="K3103" i="12" s="1"/>
  <c r="N3363" i="12" a="1"/>
  <c r="N3363" i="12" s="1"/>
  <c r="N3509" i="12" a="1"/>
  <c r="N3509" i="12" s="1"/>
  <c r="N3587" i="12" a="1"/>
  <c r="N3587" i="12" s="1"/>
  <c r="N3666" i="12" a="1"/>
  <c r="N3666" i="12" s="1"/>
  <c r="N3748" i="12" a="1"/>
  <c r="N3748" i="12" s="1"/>
  <c r="K3819" i="12" a="1"/>
  <c r="K3819" i="12" s="1"/>
  <c r="N3919" i="12" a="1"/>
  <c r="N3919" i="12" s="1"/>
  <c r="N3975" i="12" a="1"/>
  <c r="N3975" i="12" s="1"/>
  <c r="K4023" i="12" a="1"/>
  <c r="K4023" i="12" s="1"/>
  <c r="K4087" i="12" a="1"/>
  <c r="K4087" i="12" s="1"/>
  <c r="K2549" i="12" a="1"/>
  <c r="K2549" i="12" s="1"/>
  <c r="N2321" i="12" a="1"/>
  <c r="N2321" i="12" s="1"/>
  <c r="N2691" i="12" a="1"/>
  <c r="N2691" i="12" s="1"/>
  <c r="K2856" i="12" a="1"/>
  <c r="K2856" i="12" s="1"/>
  <c r="K2968" i="12" a="1"/>
  <c r="K2968" i="12" s="1"/>
  <c r="K3048" i="12" a="1"/>
  <c r="K3048" i="12" s="1"/>
  <c r="K3111" i="12" a="1"/>
  <c r="K3111" i="12" s="1"/>
  <c r="K3164" i="12" a="1"/>
  <c r="K3164" i="12" s="1"/>
  <c r="K3220" i="12" a="1"/>
  <c r="K3220" i="12" s="1"/>
  <c r="K3291" i="12" a="1"/>
  <c r="K3291" i="12" s="1"/>
  <c r="N3337" i="12" a="1"/>
  <c r="N3337" i="12" s="1"/>
  <c r="N3410" i="12" a="1"/>
  <c r="N3410" i="12" s="1"/>
  <c r="N2760" i="12" a="1"/>
  <c r="N2760" i="12" s="1"/>
  <c r="K3217" i="12" a="1"/>
  <c r="K3217" i="12" s="1"/>
  <c r="K3265" i="12" a="1"/>
  <c r="K3265" i="12" s="1"/>
  <c r="K3314" i="12" a="1"/>
  <c r="K3314" i="12" s="1"/>
  <c r="K3384" i="12" a="1"/>
  <c r="K3384" i="12" s="1"/>
  <c r="N2474" i="12" a="1"/>
  <c r="N2474" i="12" s="1"/>
  <c r="K3192" i="12" a="1"/>
  <c r="K3192" i="12" s="1"/>
  <c r="K3440" i="12" a="1"/>
  <c r="K3440" i="12" s="1"/>
  <c r="K3423" i="12" a="1"/>
  <c r="K3423" i="12" s="1"/>
  <c r="N2279" i="12" a="1"/>
  <c r="N2279" i="12" s="1"/>
  <c r="N3146" i="12" a="1"/>
  <c r="N3146" i="12" s="1"/>
  <c r="K3185" i="12" a="1"/>
  <c r="K3185" i="12" s="1"/>
  <c r="N3273" i="12" a="1"/>
  <c r="N3273" i="12" s="1"/>
  <c r="N3332" i="12" a="1"/>
  <c r="N3332" i="12" s="1"/>
  <c r="K3274" i="12" a="1"/>
  <c r="K3274" i="12" s="1"/>
  <c r="K3322" i="12" a="1"/>
  <c r="K3322" i="12" s="1"/>
  <c r="K2406" i="12" a="1"/>
  <c r="K2406" i="12" s="1"/>
  <c r="N2851" i="12" a="1"/>
  <c r="N2851" i="12" s="1"/>
  <c r="N2977" i="12" a="1"/>
  <c r="N2977" i="12" s="1"/>
  <c r="N3058" i="12" a="1"/>
  <c r="N3058" i="12" s="1"/>
  <c r="K3114" i="12" a="1"/>
  <c r="K3114" i="12" s="1"/>
  <c r="N3204" i="12" a="1"/>
  <c r="N3204" i="12" s="1"/>
  <c r="K3252" i="12" a="1"/>
  <c r="K3252" i="12" s="1"/>
  <c r="N3311" i="12" a="1"/>
  <c r="N3311" i="12" s="1"/>
  <c r="N2165" i="12" a="1"/>
  <c r="N2165" i="12" s="1"/>
  <c r="K2783" i="12" a="1"/>
  <c r="K2783" i="12" s="1"/>
  <c r="N2568" i="12" a="1"/>
  <c r="N2568" i="12" s="1"/>
  <c r="K2414" i="12" a="1"/>
  <c r="K2414" i="12" s="1"/>
  <c r="N2767" i="12" a="1"/>
  <c r="N2767" i="12" s="1"/>
  <c r="K2374" i="12" a="1"/>
  <c r="K2374" i="12" s="1"/>
  <c r="N2448" i="12" a="1"/>
  <c r="N2448" i="12" s="1"/>
  <c r="N2504" i="12" a="1"/>
  <c r="N2504" i="12" s="1"/>
  <c r="K2585" i="12" a="1"/>
  <c r="K2585" i="12" s="1"/>
  <c r="K2677" i="12" a="1"/>
  <c r="K2677" i="12" s="1"/>
  <c r="K2788" i="12" a="1"/>
  <c r="K2788" i="12" s="1"/>
  <c r="N2862" i="12" a="1"/>
  <c r="N2862" i="12" s="1"/>
  <c r="K1696" i="12" a="1"/>
  <c r="K1696" i="12" s="1"/>
  <c r="K2112" i="12" a="1"/>
  <c r="K2112" i="12" s="1"/>
  <c r="K2375" i="12" a="1"/>
  <c r="K2375" i="12" s="1"/>
  <c r="K2509" i="12" a="1"/>
  <c r="K2509" i="12" s="1"/>
  <c r="K2605" i="12" a="1"/>
  <c r="K2605" i="12" s="1"/>
  <c r="N2639" i="12" a="1"/>
  <c r="N2639" i="12" s="1"/>
  <c r="K2685" i="12" a="1"/>
  <c r="K2685" i="12" s="1"/>
  <c r="N2741" i="12" a="1"/>
  <c r="N2741" i="12" s="1"/>
  <c r="N2776" i="12" a="1"/>
  <c r="N2776" i="12" s="1"/>
  <c r="N2829" i="12" a="1"/>
  <c r="N2829" i="12" s="1"/>
  <c r="K2885" i="12" a="1"/>
  <c r="K2885" i="12" s="1"/>
  <c r="K2097" i="12" a="1"/>
  <c r="K2097" i="12" s="1"/>
  <c r="N2428" i="12" a="1"/>
  <c r="N2428" i="12" s="1"/>
  <c r="K2696" i="12" a="1"/>
  <c r="K2696" i="12" s="1"/>
  <c r="N2922" i="12" a="1"/>
  <c r="N2922" i="12" s="1"/>
  <c r="N2982" i="12" a="1"/>
  <c r="N2982" i="12" s="1"/>
  <c r="K3056" i="12" a="1"/>
  <c r="K3056" i="12" s="1"/>
  <c r="K3130" i="12" a="1"/>
  <c r="K3130" i="12" s="1"/>
  <c r="N3171" i="12" a="1"/>
  <c r="N3171" i="12" s="1"/>
  <c r="N3275" i="12" a="1"/>
  <c r="N3275" i="12" s="1"/>
  <c r="K3383" i="12" a="1"/>
  <c r="K3383" i="12" s="1"/>
  <c r="K3442" i="12" a="1"/>
  <c r="K3442" i="12" s="1"/>
  <c r="K2898" i="12" a="1"/>
  <c r="K2898" i="12" s="1"/>
  <c r="N2971" i="12" a="1"/>
  <c r="N2971" i="12" s="1"/>
  <c r="N3017" i="12" a="1"/>
  <c r="N3017" i="12" s="1"/>
  <c r="K3096" i="12" a="1"/>
  <c r="K3096" i="12" s="1"/>
  <c r="K3153" i="12" a="1"/>
  <c r="K3153" i="12" s="1"/>
  <c r="N3230" i="12" a="1"/>
  <c r="N3230" i="12" s="1"/>
  <c r="N3298" i="12" a="1"/>
  <c r="N3298" i="12" s="1"/>
  <c r="K3357" i="12" a="1"/>
  <c r="K3357" i="12" s="1"/>
  <c r="N3428" i="12" a="1"/>
  <c r="N3428" i="12" s="1"/>
  <c r="K2617" i="12" a="1"/>
  <c r="K2617" i="12" s="1"/>
  <c r="N2840" i="12" a="1"/>
  <c r="N2840" i="12" s="1"/>
  <c r="N2964" i="12" a="1"/>
  <c r="N2964" i="12" s="1"/>
  <c r="K3014" i="12" a="1"/>
  <c r="K3014" i="12" s="1"/>
  <c r="N3066" i="12" a="1"/>
  <c r="N3066" i="12" s="1"/>
  <c r="N3145" i="12" a="1"/>
  <c r="N3145" i="12" s="1"/>
  <c r="K3213" i="12" a="1"/>
  <c r="K3213" i="12" s="1"/>
  <c r="K3257" i="12" a="1"/>
  <c r="K3257" i="12" s="1"/>
  <c r="N3320" i="12" a="1"/>
  <c r="N3320" i="12" s="1"/>
  <c r="N3364" i="12" a="1"/>
  <c r="N3364" i="12" s="1"/>
  <c r="K3429" i="12" a="1"/>
  <c r="K3429" i="12" s="1"/>
  <c r="K2531" i="12" a="1"/>
  <c r="K2531" i="12" s="1"/>
  <c r="K2976" i="12" a="1"/>
  <c r="K2976" i="12" s="1"/>
  <c r="N3052" i="12" a="1"/>
  <c r="N3052" i="12" s="1"/>
  <c r="K3108" i="12" a="1"/>
  <c r="K3108" i="12" s="1"/>
  <c r="N3168" i="12" a="1"/>
  <c r="N3168" i="12" s="1"/>
  <c r="K3324" i="12" a="1"/>
  <c r="K3324" i="12" s="1"/>
  <c r="K3380" i="12" a="1"/>
  <c r="K3380" i="12" s="1"/>
  <c r="N3425" i="12" a="1"/>
  <c r="N3425" i="12" s="1"/>
  <c r="K2720" i="12" a="1"/>
  <c r="K2720" i="12" s="1"/>
  <c r="N2935" i="12" a="1"/>
  <c r="N2935" i="12" s="1"/>
  <c r="N3006" i="12" a="1"/>
  <c r="N3006" i="12" s="1"/>
  <c r="K3082" i="12" a="1"/>
  <c r="K3082" i="12" s="1"/>
  <c r="K3139" i="12" a="1"/>
  <c r="K3139" i="12" s="1"/>
  <c r="K3180" i="12" a="1"/>
  <c r="K3180" i="12" s="1"/>
  <c r="N3272" i="12" a="1"/>
  <c r="N3272" i="12" s="1"/>
  <c r="K3412" i="12" a="1"/>
  <c r="K3412" i="12" s="1"/>
  <c r="K2142" i="12" a="1"/>
  <c r="K2142" i="12" s="1"/>
  <c r="K2762" i="12" a="1"/>
  <c r="K2762" i="12" s="1"/>
  <c r="K2947" i="12" a="1"/>
  <c r="K2947" i="12" s="1"/>
  <c r="N3018" i="12" a="1"/>
  <c r="N3018" i="12" s="1"/>
  <c r="N3096" i="12" a="1"/>
  <c r="N3096" i="12" s="1"/>
  <c r="K3173" i="12" a="1"/>
  <c r="K3173" i="12" s="1"/>
  <c r="N3246" i="12" a="1"/>
  <c r="N3246" i="12" s="1"/>
  <c r="K3318" i="12" a="1"/>
  <c r="K3318" i="12" s="1"/>
  <c r="K2805" i="12" a="1"/>
  <c r="K2805" i="12" s="1"/>
  <c r="K2958" i="12" a="1"/>
  <c r="K2958" i="12" s="1"/>
  <c r="N2999" i="12" a="1"/>
  <c r="N2999" i="12" s="1"/>
  <c r="K3042" i="12" a="1"/>
  <c r="K3042" i="12" s="1"/>
  <c r="K3105" i="12" a="1"/>
  <c r="K3105" i="12" s="1"/>
  <c r="K3243" i="12" a="1"/>
  <c r="K3243" i="12" s="1"/>
  <c r="N3288" i="12" a="1"/>
  <c r="N3288" i="12" s="1"/>
  <c r="N3354" i="12" a="1"/>
  <c r="N3354" i="12" s="1"/>
  <c r="N3394" i="12" a="1"/>
  <c r="N3394" i="12" s="1"/>
  <c r="N2684" i="12" a="1"/>
  <c r="N2684" i="12" s="1"/>
  <c r="K2951" i="12" a="1"/>
  <c r="K2951" i="12" s="1"/>
  <c r="N3038" i="12" a="1"/>
  <c r="N3038" i="12" s="1"/>
  <c r="N3082" i="12" a="1"/>
  <c r="N3082" i="12" s="1"/>
  <c r="N3139" i="12" a="1"/>
  <c r="N3139" i="12" s="1"/>
  <c r="N3210" i="12" a="1"/>
  <c r="N3210" i="12" s="1"/>
  <c r="N3254" i="12" a="1"/>
  <c r="N3254" i="12" s="1"/>
  <c r="K3325" i="12" a="1"/>
  <c r="K3325" i="12" s="1"/>
  <c r="K3370" i="12" a="1"/>
  <c r="K3370" i="12" s="1"/>
  <c r="K2766" i="12" a="1"/>
  <c r="K2766" i="12" s="1"/>
  <c r="N2947" i="12" a="1"/>
  <c r="N2947" i="12" s="1"/>
  <c r="K3035" i="12" a="1"/>
  <c r="K3035" i="12" s="1"/>
  <c r="N3093" i="12" a="1"/>
  <c r="N3093" i="12" s="1"/>
  <c r="N3443" i="12" a="1"/>
  <c r="N3443" i="12" s="1"/>
  <c r="K2727" i="12" a="1"/>
  <c r="K2727" i="12" s="1"/>
  <c r="K2937" i="12" a="1"/>
  <c r="K2937" i="12" s="1"/>
  <c r="N2992" i="12" a="1"/>
  <c r="N2992" i="12" s="1"/>
  <c r="N3042" i="12" a="1"/>
  <c r="N3042" i="12" s="1"/>
  <c r="K3144" i="12" a="1"/>
  <c r="K3144" i="12" s="1"/>
  <c r="N3200" i="12" a="1"/>
  <c r="N3200" i="12" s="1"/>
  <c r="N3388" i="12" a="1"/>
  <c r="N3388" i="12" s="1"/>
  <c r="N3440" i="12" a="1"/>
  <c r="N3440" i="12" s="1"/>
  <c r="N2573" i="12" a="1"/>
  <c r="N2573" i="12" s="1"/>
  <c r="N2930" i="12" a="1"/>
  <c r="N2930" i="12" s="1"/>
  <c r="K2993" i="12" a="1"/>
  <c r="K2993" i="12" s="1"/>
  <c r="K3043" i="12" a="1"/>
  <c r="K3043" i="12" s="1"/>
  <c r="K3098" i="12" a="1"/>
  <c r="K3098" i="12" s="1"/>
  <c r="N3166" i="12" a="1"/>
  <c r="N3166" i="12" s="1"/>
  <c r="N3232" i="12" a="1"/>
  <c r="N3232" i="12" s="1"/>
  <c r="K3286" i="12" a="1"/>
  <c r="K3286" i="12" s="1"/>
  <c r="N3347" i="12" a="1"/>
  <c r="N3347" i="12" s="1"/>
  <c r="K3399" i="12" a="1"/>
  <c r="K3399" i="12" s="1"/>
  <c r="K3163" i="12" a="1"/>
  <c r="K3163" i="12" s="1"/>
  <c r="N3144" i="12" a="1"/>
  <c r="N3144" i="12" s="1"/>
  <c r="K3379" i="12" a="1"/>
  <c r="K3379" i="12" s="1"/>
  <c r="N3516" i="12" a="1"/>
  <c r="N3516" i="12" s="1"/>
  <c r="N3601" i="12" a="1"/>
  <c r="N3601" i="12" s="1"/>
  <c r="N3685" i="12" a="1"/>
  <c r="N3685" i="12" s="1"/>
  <c r="N3755" i="12" a="1"/>
  <c r="N3755" i="12" s="1"/>
  <c r="N3822" i="12" a="1"/>
  <c r="N3822" i="12" s="1"/>
  <c r="N3926" i="12" a="1"/>
  <c r="N3926" i="12" s="1"/>
  <c r="N3986" i="12" a="1"/>
  <c r="N3986" i="12" s="1"/>
  <c r="N4026" i="12" a="1"/>
  <c r="N4026" i="12" s="1"/>
  <c r="N4090" i="12" a="1"/>
  <c r="N4090" i="12" s="1"/>
  <c r="K2525" i="12" a="1"/>
  <c r="K2525" i="12" s="1"/>
  <c r="N2595" i="12" a="1"/>
  <c r="N2595" i="12" s="1"/>
  <c r="N2775" i="12" a="1"/>
  <c r="N2775" i="12" s="1"/>
  <c r="K2741" i="12" a="1"/>
  <c r="K2741" i="12" s="1"/>
  <c r="N1990" i="12" a="1"/>
  <c r="N1990" i="12" s="1"/>
  <c r="N2515" i="12" a="1"/>
  <c r="N2515" i="12" s="1"/>
  <c r="N2874" i="12" a="1"/>
  <c r="N2874" i="12" s="1"/>
  <c r="K2975" i="12" a="1"/>
  <c r="K2975" i="12" s="1"/>
  <c r="N3051" i="12" a="1"/>
  <c r="N3051" i="12" s="1"/>
  <c r="K3115" i="12" a="1"/>
  <c r="K3115" i="12" s="1"/>
  <c r="N3178" i="12" a="1"/>
  <c r="N3178" i="12" s="1"/>
  <c r="K3234" i="12" a="1"/>
  <c r="K3234" i="12" s="1"/>
  <c r="N3294" i="12" a="1"/>
  <c r="N3294" i="12" s="1"/>
  <c r="K3349" i="12" a="1"/>
  <c r="K3349" i="12" s="1"/>
  <c r="K3418" i="12" a="1"/>
  <c r="K3418" i="12" s="1"/>
  <c r="K2781" i="12" a="1"/>
  <c r="K2781" i="12" s="1"/>
  <c r="N3220" i="12" a="1"/>
  <c r="N3220" i="12" s="1"/>
  <c r="K3269" i="12" a="1"/>
  <c r="K3269" i="12" s="1"/>
  <c r="N3317" i="12" a="1"/>
  <c r="N3317" i="12" s="1"/>
  <c r="N3397" i="12" a="1"/>
  <c r="N3397" i="12" s="1"/>
  <c r="N2642" i="12" a="1"/>
  <c r="N2642" i="12" s="1"/>
  <c r="K3196" i="12" a="1"/>
  <c r="K3196" i="12" s="1"/>
  <c r="N1796" i="12" a="1"/>
  <c r="N1796" i="12" s="1"/>
  <c r="N3429" i="12" a="1"/>
  <c r="N3429" i="12" s="1"/>
  <c r="M3429" i="12" s="1"/>
  <c r="N2386" i="12" a="1"/>
  <c r="N2386" i="12" s="1"/>
  <c r="N3150" i="12" a="1"/>
  <c r="N3150" i="12" s="1"/>
  <c r="M3150" i="12" s="1"/>
  <c r="K3189" i="12" a="1"/>
  <c r="K3189" i="12" s="1"/>
  <c r="N3277" i="12" a="1"/>
  <c r="N3277" i="12" s="1"/>
  <c r="K3278" i="12" a="1"/>
  <c r="K3278" i="12" s="1"/>
  <c r="K3333" i="12" a="1"/>
  <c r="K3333" i="12" s="1"/>
  <c r="N2608" i="12" a="1"/>
  <c r="N2608" i="12" s="1"/>
  <c r="K2890" i="12" a="1"/>
  <c r="K2890" i="12" s="1"/>
  <c r="K3001" i="12" a="1"/>
  <c r="K3001" i="12" s="1"/>
  <c r="K3062" i="12" a="1"/>
  <c r="K3062" i="12" s="1"/>
  <c r="N3117" i="12" a="1"/>
  <c r="N3117" i="12" s="1"/>
  <c r="K3259" i="12" a="1"/>
  <c r="K3259" i="12" s="1"/>
  <c r="N1986" i="12" a="1"/>
  <c r="N1986" i="12" s="1"/>
  <c r="K2382" i="12" a="1"/>
  <c r="K2382" i="12" s="1"/>
  <c r="K2836" i="12" a="1"/>
  <c r="K2836" i="12" s="1"/>
  <c r="N2634" i="12" a="1"/>
  <c r="N2634" i="12" s="1"/>
  <c r="N2459" i="12" a="1"/>
  <c r="N2459" i="12" s="1"/>
  <c r="K2749" i="12" a="1"/>
  <c r="K2749" i="12" s="1"/>
  <c r="K2036" i="12" a="1"/>
  <c r="K2036" i="12" s="1"/>
  <c r="N2452" i="12" a="1"/>
  <c r="N2452" i="12" s="1"/>
  <c r="K2589" i="12" a="1"/>
  <c r="K2589" i="12" s="1"/>
  <c r="K2692" i="12" a="1"/>
  <c r="K2692" i="12" s="1"/>
  <c r="K2792" i="12" a="1"/>
  <c r="K2792" i="12" s="1"/>
  <c r="N2869" i="12" a="1"/>
  <c r="N2869" i="12" s="1"/>
  <c r="N1815" i="12" a="1"/>
  <c r="N1815" i="12" s="1"/>
  <c r="N2157" i="12" a="1"/>
  <c r="N2157" i="12" s="1"/>
  <c r="M2157" i="12" s="1"/>
  <c r="K2437" i="12" a="1"/>
  <c r="K2437" i="12" s="1"/>
  <c r="K2516" i="12" a="1"/>
  <c r="K2516" i="12" s="1"/>
  <c r="K2609" i="12" a="1"/>
  <c r="K2609" i="12" s="1"/>
  <c r="K2643" i="12" a="1"/>
  <c r="K2643" i="12" s="1"/>
  <c r="N2688" i="12" a="1"/>
  <c r="N2688" i="12" s="1"/>
  <c r="N2745" i="12" a="1"/>
  <c r="N2745" i="12" s="1"/>
  <c r="N2780" i="12" a="1"/>
  <c r="N2780" i="12" s="1"/>
  <c r="N2833" i="12" a="1"/>
  <c r="N2833" i="12" s="1"/>
  <c r="K2889" i="12" a="1"/>
  <c r="K2889" i="12" s="1"/>
  <c r="K2337" i="12" a="1"/>
  <c r="K2337" i="12" s="1"/>
  <c r="N2493" i="12" a="1"/>
  <c r="N2493" i="12" s="1"/>
  <c r="K2735" i="12" a="1"/>
  <c r="K2735" i="12" s="1"/>
  <c r="N2931" i="12" a="1"/>
  <c r="N2931" i="12" s="1"/>
  <c r="N2986" i="12" a="1"/>
  <c r="N2986" i="12" s="1"/>
  <c r="N3059" i="12" a="1"/>
  <c r="N3059" i="12" s="1"/>
  <c r="K3134" i="12" a="1"/>
  <c r="K3134" i="12" s="1"/>
  <c r="K3179" i="12" a="1"/>
  <c r="K3179" i="12" s="1"/>
  <c r="N3279" i="12" a="1"/>
  <c r="N3279" i="12" s="1"/>
  <c r="N3386" i="12" a="1"/>
  <c r="N3386" i="12" s="1"/>
  <c r="K3449" i="12" a="1"/>
  <c r="K3449" i="12" s="1"/>
  <c r="N2912" i="12" a="1"/>
  <c r="N2912" i="12" s="1"/>
  <c r="K2983" i="12" a="1"/>
  <c r="K2983" i="12" s="1"/>
  <c r="N3021" i="12" a="1"/>
  <c r="N3021" i="12" s="1"/>
  <c r="N3099" i="12" a="1"/>
  <c r="N3099" i="12" s="1"/>
  <c r="K3157" i="12" a="1"/>
  <c r="K3157" i="12" s="1"/>
  <c r="N3241" i="12" a="1"/>
  <c r="N3241" i="12" s="1"/>
  <c r="N3305" i="12" a="1"/>
  <c r="N3305" i="12" s="1"/>
  <c r="N3360" i="12" a="1"/>
  <c r="N3360" i="12" s="1"/>
  <c r="K3432" i="12" a="1"/>
  <c r="K3432" i="12" s="1"/>
  <c r="N2636" i="12" a="1"/>
  <c r="N2636" i="12" s="1"/>
  <c r="N2859" i="12" a="1"/>
  <c r="N2859" i="12" s="1"/>
  <c r="N2968" i="12" a="1"/>
  <c r="N2968" i="12" s="1"/>
  <c r="K3018" i="12" a="1"/>
  <c r="K3018" i="12" s="1"/>
  <c r="N3070" i="12" a="1"/>
  <c r="N3070" i="12" s="1"/>
  <c r="N3160" i="12" a="1"/>
  <c r="N3160" i="12" s="1"/>
  <c r="N3216" i="12" a="1"/>
  <c r="N3216" i="12" s="1"/>
  <c r="N3260" i="12" a="1"/>
  <c r="N3260" i="12" s="1"/>
  <c r="N3323" i="12" a="1"/>
  <c r="N3323" i="12" s="1"/>
  <c r="N3368" i="12" a="1"/>
  <c r="N3368" i="12" s="1"/>
  <c r="K3436" i="12" a="1"/>
  <c r="K3436" i="12" s="1"/>
  <c r="N2561" i="12" a="1"/>
  <c r="N2561" i="12" s="1"/>
  <c r="N2979" i="12" a="1"/>
  <c r="N2979" i="12" s="1"/>
  <c r="N3056" i="12" a="1"/>
  <c r="N3056" i="12" s="1"/>
  <c r="K3112" i="12" a="1"/>
  <c r="K3112" i="12" s="1"/>
  <c r="K3176" i="12" a="1"/>
  <c r="K3176" i="12" s="1"/>
  <c r="K3328" i="12" a="1"/>
  <c r="K3328" i="12" s="1"/>
  <c r="K3391" i="12" a="1"/>
  <c r="K3391" i="12" s="1"/>
  <c r="N3442" i="12" a="1"/>
  <c r="N3442" i="12" s="1"/>
  <c r="N2781" i="12" a="1"/>
  <c r="N2781" i="12" s="1"/>
  <c r="N2939" i="12" a="1"/>
  <c r="N2939" i="12" s="1"/>
  <c r="N3010" i="12" a="1"/>
  <c r="N3010" i="12" s="1"/>
  <c r="N3085" i="12" a="1"/>
  <c r="N3085" i="12" s="1"/>
  <c r="N3142" i="12" a="1"/>
  <c r="N3142" i="12" s="1"/>
  <c r="K3184" i="12" a="1"/>
  <c r="K3184" i="12" s="1"/>
  <c r="N3276" i="12" a="1"/>
  <c r="N3276" i="12" s="1"/>
  <c r="K3419" i="12" a="1"/>
  <c r="K3419" i="12" s="1"/>
  <c r="N2374" i="12" a="1"/>
  <c r="N2374" i="12" s="1"/>
  <c r="M2374" i="12" s="1"/>
  <c r="N2823" i="12" a="1"/>
  <c r="N2823" i="12" s="1"/>
  <c r="N2972" i="12" a="1"/>
  <c r="N2972" i="12" s="1"/>
  <c r="N3022" i="12" a="1"/>
  <c r="N3022" i="12" s="1"/>
  <c r="N3100" i="12" a="1"/>
  <c r="N3100" i="12" s="1"/>
  <c r="N3195" i="12" a="1"/>
  <c r="N3195" i="12" s="1"/>
  <c r="K3273" i="12" a="1"/>
  <c r="K3273" i="12" s="1"/>
  <c r="K3332" i="12" a="1"/>
  <c r="K3332" i="12" s="1"/>
  <c r="N2825" i="12" a="1"/>
  <c r="N2825" i="12" s="1"/>
  <c r="N2961" i="12" a="1"/>
  <c r="N2961" i="12" s="1"/>
  <c r="N3003" i="12" a="1"/>
  <c r="N3003" i="12" s="1"/>
  <c r="M3003" i="12" s="1"/>
  <c r="K3046" i="12" a="1"/>
  <c r="K3046" i="12" s="1"/>
  <c r="N3108" i="12" a="1"/>
  <c r="N3108" i="12" s="1"/>
  <c r="K3247" i="12" a="1"/>
  <c r="K3247" i="12" s="1"/>
  <c r="K3300" i="12" a="1"/>
  <c r="K3300" i="12" s="1"/>
  <c r="K3358" i="12" a="1"/>
  <c r="K3358" i="12" s="1"/>
  <c r="K3398" i="12" a="1"/>
  <c r="K3398" i="12" s="1"/>
  <c r="K2704" i="12" a="1"/>
  <c r="K2704" i="12" s="1"/>
  <c r="K2962" i="12" a="1"/>
  <c r="K2962" i="12" s="1"/>
  <c r="N3049" i="12" a="1"/>
  <c r="N3049" i="12" s="1"/>
  <c r="K3090" i="12" a="1"/>
  <c r="K3090" i="12" s="1"/>
  <c r="K3162" i="12" a="1"/>
  <c r="K3162" i="12" s="1"/>
  <c r="K3218" i="12" a="1"/>
  <c r="K3218" i="12" s="1"/>
  <c r="K3258" i="12" a="1"/>
  <c r="K3258" i="12" s="1"/>
  <c r="K3329" i="12" a="1"/>
  <c r="K3329" i="12" s="1"/>
  <c r="K3381" i="12" a="1"/>
  <c r="K3381" i="12" s="1"/>
  <c r="K2827" i="12" a="1"/>
  <c r="K2827" i="12" s="1"/>
  <c r="N2954" i="12" a="1"/>
  <c r="N2954" i="12" s="1"/>
  <c r="K3050" i="12" a="1"/>
  <c r="K3050" i="12" s="1"/>
  <c r="K3117" i="12" a="1"/>
  <c r="K3117" i="12" s="1"/>
  <c r="N3373" i="12" a="1"/>
  <c r="N3373" i="12" s="1"/>
  <c r="K3454" i="12" a="1"/>
  <c r="K3454" i="12" s="1"/>
  <c r="N2746" i="12" a="1"/>
  <c r="N2746" i="12" s="1"/>
  <c r="K2941" i="12" a="1"/>
  <c r="K2941" i="12" s="1"/>
  <c r="N2996" i="12" a="1"/>
  <c r="N2996" i="12" s="1"/>
  <c r="N3075" i="12" a="1"/>
  <c r="N3075" i="12" s="1"/>
  <c r="K3147" i="12" a="1"/>
  <c r="K3147" i="12" s="1"/>
  <c r="K3392" i="12" a="1"/>
  <c r="K3392" i="12" s="1"/>
  <c r="K3444" i="12" a="1"/>
  <c r="K3444" i="12" s="1"/>
  <c r="N2627" i="12" a="1"/>
  <c r="N2627" i="12" s="1"/>
  <c r="N2933" i="12" a="1"/>
  <c r="N2933" i="12" s="1"/>
  <c r="K2997" i="12" a="1"/>
  <c r="K2997" i="12" s="1"/>
  <c r="N3046" i="12" a="1"/>
  <c r="N3046" i="12" s="1"/>
  <c r="K3102" i="12" a="1"/>
  <c r="K3102" i="12" s="1"/>
  <c r="K3193" i="12" a="1"/>
  <c r="K3193" i="12" s="1"/>
  <c r="N3236" i="12" a="1"/>
  <c r="N3236" i="12" s="1"/>
  <c r="N3289" i="12" a="1"/>
  <c r="N3289" i="12" s="1"/>
  <c r="N3351" i="12" a="1"/>
  <c r="N3351" i="12" s="1"/>
  <c r="N3402" i="12" a="1"/>
  <c r="N3402" i="12" s="1"/>
  <c r="K3167" i="12" a="1"/>
  <c r="K3167" i="12" s="1"/>
  <c r="N3211" i="12" a="1"/>
  <c r="N3211" i="12" s="1"/>
  <c r="N2730" i="12" a="1"/>
  <c r="N2730" i="12" s="1"/>
  <c r="N3163" i="12" a="1"/>
  <c r="N3163" i="12" s="1"/>
  <c r="K3407" i="12" a="1"/>
  <c r="K3407" i="12" s="1"/>
  <c r="K3528" i="12" a="1"/>
  <c r="K3528" i="12" s="1"/>
  <c r="N3608" i="12" a="1"/>
  <c r="N3608" i="12" s="1"/>
  <c r="N3692" i="12" a="1"/>
  <c r="N3692" i="12" s="1"/>
  <c r="K3767" i="12" a="1"/>
  <c r="K3767" i="12" s="1"/>
  <c r="N3837" i="12" a="1"/>
  <c r="N3837" i="12" s="1"/>
  <c r="K3934" i="12" a="1"/>
  <c r="K3934" i="12" s="1"/>
  <c r="K3990" i="12" a="1"/>
  <c r="K3990" i="12" s="1"/>
  <c r="N4033" i="12" a="1"/>
  <c r="N4033" i="12" s="1"/>
  <c r="K4094" i="12" a="1"/>
  <c r="K4094" i="12" s="1"/>
  <c r="N2084" i="12" a="1"/>
  <c r="N2084" i="12" s="1"/>
  <c r="K2706" i="12" a="1"/>
  <c r="K2706" i="12" s="1"/>
  <c r="K2829" i="12" a="1"/>
  <c r="K2829" i="12" s="1"/>
  <c r="N2469" i="12" a="1"/>
  <c r="N2469" i="12" s="1"/>
  <c r="N2896" i="12" a="1"/>
  <c r="N2896" i="12" s="1"/>
  <c r="N2978" i="12" a="1"/>
  <c r="N2978" i="12" s="1"/>
  <c r="N3055" i="12" a="1"/>
  <c r="N3055" i="12" s="1"/>
  <c r="K3126" i="12" a="1"/>
  <c r="K3126" i="12" s="1"/>
  <c r="N3182" i="12" a="1"/>
  <c r="N3182" i="12" s="1"/>
  <c r="K3238" i="12" a="1"/>
  <c r="K3238" i="12" s="1"/>
  <c r="N3301" i="12" a="1"/>
  <c r="N3301" i="12" s="1"/>
  <c r="K3353" i="12" a="1"/>
  <c r="K3353" i="12" s="1"/>
  <c r="N3424" i="12" a="1"/>
  <c r="N3424" i="12" s="1"/>
  <c r="N2900" i="12" a="1"/>
  <c r="N2900" i="12" s="1"/>
  <c r="K3231" i="12" a="1"/>
  <c r="K3231" i="12" s="1"/>
  <c r="K3288" i="12" a="1"/>
  <c r="K3288" i="12" s="1"/>
  <c r="N3415" i="12" a="1"/>
  <c r="N3415" i="12" s="1"/>
  <c r="K2682" i="12" a="1"/>
  <c r="K2682" i="12" s="1"/>
  <c r="K3200" i="12" a="1"/>
  <c r="K3200" i="12" s="1"/>
  <c r="K2386" i="12" a="1"/>
  <c r="K2386" i="12" s="1"/>
  <c r="K3437" i="12" a="1"/>
  <c r="K3437" i="12" s="1"/>
  <c r="K2539" i="12" a="1"/>
  <c r="K2539" i="12" s="1"/>
  <c r="K3204" i="12" a="1"/>
  <c r="K3204" i="12" s="1"/>
  <c r="N3281" i="12" a="1"/>
  <c r="N3281" i="12" s="1"/>
  <c r="K3208" i="12" a="1"/>
  <c r="K3208" i="12" s="1"/>
  <c r="K3282" i="12" a="1"/>
  <c r="K3282" i="12" s="1"/>
  <c r="N3339" i="12" a="1"/>
  <c r="N3339" i="12" s="1"/>
  <c r="K2648" i="12" a="1"/>
  <c r="K2648" i="12" s="1"/>
  <c r="K2908" i="12" a="1"/>
  <c r="K2908" i="12" s="1"/>
  <c r="K3028" i="12" a="1"/>
  <c r="K3028" i="12" s="1"/>
  <c r="K3069" i="12" a="1"/>
  <c r="K3069" i="12" s="1"/>
  <c r="K3125" i="12" a="1"/>
  <c r="K3125" i="12" s="1"/>
  <c r="K3263" i="12" a="1"/>
  <c r="K3263" i="12" s="1"/>
  <c r="N2637" i="12" a="1"/>
  <c r="N2637" i="12" s="1"/>
  <c r="N2465" i="12" a="1"/>
  <c r="N2465" i="12" s="1"/>
  <c r="K2910" i="12" a="1"/>
  <c r="K2910" i="12" s="1"/>
  <c r="K2791" i="12" a="1"/>
  <c r="K2791" i="12" s="1"/>
  <c r="N2541" i="12" a="1"/>
  <c r="N2541" i="12" s="1"/>
  <c r="N2836" i="12" a="1"/>
  <c r="N2836" i="12" s="1"/>
  <c r="K2456" i="12" a="1"/>
  <c r="K2456" i="12" s="1"/>
  <c r="N2530" i="12" a="1"/>
  <c r="N2530" i="12" s="1"/>
  <c r="N2596" i="12" a="1"/>
  <c r="N2596" i="12" s="1"/>
  <c r="N2695" i="12" a="1"/>
  <c r="N2695" i="12" s="1"/>
  <c r="K2796" i="12" a="1"/>
  <c r="K2796" i="12" s="1"/>
  <c r="K2877" i="12" a="1"/>
  <c r="K2877" i="12" s="1"/>
  <c r="N1930" i="12" a="1"/>
  <c r="N1930" i="12" s="1"/>
  <c r="K2173" i="12" a="1"/>
  <c r="K2173" i="12" s="1"/>
  <c r="K2453" i="12" a="1"/>
  <c r="K2453" i="12" s="1"/>
  <c r="N2519" i="12" a="1"/>
  <c r="N2519" i="12" s="1"/>
  <c r="N2612" i="12" a="1"/>
  <c r="N2612" i="12" s="1"/>
  <c r="K2647" i="12" a="1"/>
  <c r="K2647" i="12" s="1"/>
  <c r="K2700" i="12" a="1"/>
  <c r="K2700" i="12" s="1"/>
  <c r="N2749" i="12" a="1"/>
  <c r="N2749" i="12" s="1"/>
  <c r="N2784" i="12" a="1"/>
  <c r="N2784" i="12" s="1"/>
  <c r="K2841" i="12" a="1"/>
  <c r="K2841" i="12" s="1"/>
  <c r="K2893" i="12" a="1"/>
  <c r="K2893" i="12" s="1"/>
  <c r="N2463" i="12" a="1"/>
  <c r="N2463" i="12" s="1"/>
  <c r="N2523" i="12" a="1"/>
  <c r="N2523" i="12" s="1"/>
  <c r="N2756" i="12" a="1"/>
  <c r="N2756" i="12" s="1"/>
  <c r="K2935" i="12" a="1"/>
  <c r="K2935" i="12" s="1"/>
  <c r="N3005" i="12" a="1"/>
  <c r="N3005" i="12" s="1"/>
  <c r="N3073" i="12" a="1"/>
  <c r="N3073" i="12" s="1"/>
  <c r="K3138" i="12" a="1"/>
  <c r="K3138" i="12" s="1"/>
  <c r="K3183" i="12" a="1"/>
  <c r="K3183" i="12" s="1"/>
  <c r="K3295" i="12" a="1"/>
  <c r="K3295" i="12" s="1"/>
  <c r="N3396" i="12" a="1"/>
  <c r="N3396" i="12" s="1"/>
  <c r="K1991" i="12" a="1"/>
  <c r="K1991" i="12" s="1"/>
  <c r="K2932" i="12" a="1"/>
  <c r="K2932" i="12" s="1"/>
  <c r="K2987" i="12" a="1"/>
  <c r="K2987" i="12" s="1"/>
  <c r="N3025" i="12" a="1"/>
  <c r="N3025" i="12" s="1"/>
  <c r="N3103" i="12" a="1"/>
  <c r="N3103" i="12" s="1"/>
  <c r="K3172" i="12" a="1"/>
  <c r="K3172" i="12" s="1"/>
  <c r="N3245" i="12" a="1"/>
  <c r="N3245" i="12" s="1"/>
  <c r="K3317" i="12" a="1"/>
  <c r="K3317" i="12" s="1"/>
  <c r="N3375" i="12" a="1"/>
  <c r="N3375" i="12" s="1"/>
  <c r="N3445" i="12" a="1"/>
  <c r="N3445" i="12" s="1"/>
  <c r="K2697" i="12" a="1"/>
  <c r="K2697" i="12" s="1"/>
  <c r="K2899" i="12" a="1"/>
  <c r="K2899" i="12" s="1"/>
  <c r="K2972" i="12" a="1"/>
  <c r="K2972" i="12" s="1"/>
  <c r="K3022" i="12" a="1"/>
  <c r="K3022" i="12" s="1"/>
  <c r="K3089" i="12" a="1"/>
  <c r="K3089" i="12" s="1"/>
  <c r="N3164" i="12" a="1"/>
  <c r="N3164" i="12" s="1"/>
  <c r="K3224" i="12" a="1"/>
  <c r="K3224" i="12" s="1"/>
  <c r="N3264" i="12" a="1"/>
  <c r="N3264" i="12" s="1"/>
  <c r="N3327" i="12" a="1"/>
  <c r="N3327" i="12" s="1"/>
  <c r="K3376" i="12" a="1"/>
  <c r="K3376" i="12" s="1"/>
  <c r="K3446" i="12" a="1"/>
  <c r="K3446" i="12" s="1"/>
  <c r="K2593" i="12" a="1"/>
  <c r="K2593" i="12" s="1"/>
  <c r="K2999" i="12" a="1"/>
  <c r="K2999" i="12" s="1"/>
  <c r="K3064" i="12" a="1"/>
  <c r="K3064" i="12" s="1"/>
  <c r="N3126" i="12" a="1"/>
  <c r="N3126" i="12" s="1"/>
  <c r="N3179" i="12" a="1"/>
  <c r="N3179" i="12" s="1"/>
  <c r="K3346" i="12" a="1"/>
  <c r="K3346" i="12" s="1"/>
  <c r="K3401" i="12" a="1"/>
  <c r="K3401" i="12" s="1"/>
  <c r="N1602" i="12" a="1"/>
  <c r="N1602" i="12" s="1"/>
  <c r="N2803" i="12" a="1"/>
  <c r="N2803" i="12" s="1"/>
  <c r="N2946" i="12" a="1"/>
  <c r="N2946" i="12" s="1"/>
  <c r="M2946" i="12" s="1"/>
  <c r="K3034" i="12" a="1"/>
  <c r="K3034" i="12" s="1"/>
  <c r="K3093" i="12" a="1"/>
  <c r="K3093" i="12" s="1"/>
  <c r="K3146" i="12" a="1"/>
  <c r="K3146" i="12" s="1"/>
  <c r="K3188" i="12" a="1"/>
  <c r="K3188" i="12" s="1"/>
  <c r="N3280" i="12" a="1"/>
  <c r="N3280" i="12" s="1"/>
  <c r="N3331" i="12" a="1"/>
  <c r="N3331" i="12" s="1"/>
  <c r="K3426" i="12" a="1"/>
  <c r="K3426" i="12" s="1"/>
  <c r="K2505" i="12" a="1"/>
  <c r="K2505" i="12" s="1"/>
  <c r="K2902" i="12" a="1"/>
  <c r="K2902" i="12" s="1"/>
  <c r="K2984" i="12" a="1"/>
  <c r="K2984" i="12" s="1"/>
  <c r="N3026" i="12" a="1"/>
  <c r="N3026" i="12" s="1"/>
  <c r="N3104" i="12" a="1"/>
  <c r="N3104" i="12" s="1"/>
  <c r="N3199" i="12" a="1"/>
  <c r="N3199" i="12" s="1"/>
  <c r="K3277" i="12" a="1"/>
  <c r="K3277" i="12" s="1"/>
  <c r="N3335" i="12" a="1"/>
  <c r="N3335" i="12" s="1"/>
  <c r="K2845" i="12" a="1"/>
  <c r="K2845" i="12" s="1"/>
  <c r="N2965" i="12" a="1"/>
  <c r="N2965" i="12" s="1"/>
  <c r="M2965" i="12" s="1"/>
  <c r="K3011" i="12" a="1"/>
  <c r="K3011" i="12" s="1"/>
  <c r="K3061" i="12" a="1"/>
  <c r="K3061" i="12" s="1"/>
  <c r="N3112" i="12" a="1"/>
  <c r="N3112" i="12" s="1"/>
  <c r="N3250" i="12" a="1"/>
  <c r="N3250" i="12" s="1"/>
  <c r="K3307" i="12" a="1"/>
  <c r="K3307" i="12" s="1"/>
  <c r="N3361" i="12" a="1"/>
  <c r="N3361" i="12" s="1"/>
  <c r="N3401" i="12" a="1"/>
  <c r="N3401" i="12" s="1"/>
  <c r="N2723" i="12" a="1"/>
  <c r="N2723" i="12" s="1"/>
  <c r="K2966" i="12" a="1"/>
  <c r="K2966" i="12" s="1"/>
  <c r="N3053" i="12" a="1"/>
  <c r="N3053" i="12" s="1"/>
  <c r="K3109" i="12" a="1"/>
  <c r="K3109" i="12" s="1"/>
  <c r="K3166" i="12" a="1"/>
  <c r="K3166" i="12" s="1"/>
  <c r="N3221" i="12" a="1"/>
  <c r="N3221" i="12" s="1"/>
  <c r="K3262" i="12" a="1"/>
  <c r="K3262" i="12" s="1"/>
  <c r="K3336" i="12" a="1"/>
  <c r="K3336" i="12" s="1"/>
  <c r="N3391" i="12" a="1"/>
  <c r="N3391" i="12" s="1"/>
  <c r="K2867" i="12" a="1"/>
  <c r="K2867" i="12" s="1"/>
  <c r="K2970" i="12" a="1"/>
  <c r="K2970" i="12" s="1"/>
  <c r="K3054" i="12" a="1"/>
  <c r="K3054" i="12" s="1"/>
  <c r="N3120" i="12" a="1"/>
  <c r="N3120" i="12" s="1"/>
  <c r="M3120" i="12" s="1"/>
  <c r="N3154" i="12" a="1"/>
  <c r="N3154" i="12" s="1"/>
  <c r="M3154" i="12" s="1"/>
  <c r="N3384" i="12" a="1"/>
  <c r="N3384" i="12" s="1"/>
  <c r="M3384" i="12" s="1"/>
  <c r="K1910" i="12" a="1"/>
  <c r="K1910" i="12" s="1"/>
  <c r="N2788" i="12" a="1"/>
  <c r="N2788" i="12" s="1"/>
  <c r="K2948" i="12" a="1"/>
  <c r="K2948" i="12" s="1"/>
  <c r="K3008" i="12" a="1"/>
  <c r="K3008" i="12" s="1"/>
  <c r="K3094" i="12" a="1"/>
  <c r="K3094" i="12" s="1"/>
  <c r="K3151" i="12" a="1"/>
  <c r="K3151" i="12" s="1"/>
  <c r="N3398" i="12" a="1"/>
  <c r="N3398" i="12" s="1"/>
  <c r="N3450" i="12" a="1"/>
  <c r="N3450" i="12" s="1"/>
  <c r="K2667" i="12" a="1"/>
  <c r="K2667" i="12" s="1"/>
  <c r="N2944" i="12" a="1"/>
  <c r="N2944" i="12" s="1"/>
  <c r="N3000" i="12" a="1"/>
  <c r="N3000" i="12" s="1"/>
  <c r="N3061" i="12" a="1"/>
  <c r="N3061" i="12" s="1"/>
  <c r="K3106" i="12" a="1"/>
  <c r="K3106" i="12" s="1"/>
  <c r="K3197" i="12" a="1"/>
  <c r="K3197" i="12" s="1"/>
  <c r="K3244" i="12" a="1"/>
  <c r="K3244" i="12" s="1"/>
  <c r="K3304" i="12" a="1"/>
  <c r="K3304" i="12" s="1"/>
  <c r="K3359" i="12" a="1"/>
  <c r="K3359" i="12" s="1"/>
  <c r="K3417" i="12" a="1"/>
  <c r="K3417" i="12" s="1"/>
  <c r="N3177" i="12" a="1"/>
  <c r="N3177" i="12" s="1"/>
  <c r="K2834" i="12" a="1"/>
  <c r="K2834" i="12" s="1"/>
  <c r="K3186" i="12" a="1"/>
  <c r="K3186" i="12" s="1"/>
  <c r="K3421" i="12" a="1"/>
  <c r="K3421" i="12" s="1"/>
  <c r="N3538" i="12" a="1"/>
  <c r="N3538" i="12" s="1"/>
  <c r="K3630" i="12" a="1"/>
  <c r="K3630" i="12" s="1"/>
  <c r="N3706" i="12" a="1"/>
  <c r="N3706" i="12" s="1"/>
  <c r="N3770" i="12" a="1"/>
  <c r="N3770" i="12" s="1"/>
  <c r="N3848" i="12" a="1"/>
  <c r="N3848" i="12" s="1"/>
  <c r="N3937" i="12" a="1"/>
  <c r="N3937" i="12" s="1"/>
  <c r="N3993" i="12" a="1"/>
  <c r="N3993" i="12" s="1"/>
  <c r="K4053" i="12" a="1"/>
  <c r="K4053" i="12" s="1"/>
  <c r="K4098" i="12" a="1"/>
  <c r="K4098" i="12" s="1"/>
  <c r="K2928" i="12" a="1"/>
  <c r="K2928" i="12" s="1"/>
  <c r="N3207" i="12" a="1"/>
  <c r="N3207" i="12" s="1"/>
  <c r="N3423" i="12" a="1"/>
  <c r="N3423" i="12" s="1"/>
  <c r="M3423" i="12" s="1"/>
  <c r="K3503" i="12" a="1"/>
  <c r="K3503" i="12" s="1"/>
  <c r="K3585" i="12" a="1"/>
  <c r="K3585" i="12" s="1"/>
  <c r="K3645" i="12" a="1"/>
  <c r="K3645" i="12" s="1"/>
  <c r="K3693" i="12" a="1"/>
  <c r="K3693" i="12" s="1"/>
  <c r="N3738" i="12" a="1"/>
  <c r="N3738" i="12" s="1"/>
  <c r="N3793" i="12" a="1"/>
  <c r="N3793" i="12" s="1"/>
  <c r="N3852" i="12" a="1"/>
  <c r="N3852" i="12" s="1"/>
  <c r="N3908" i="12" a="1"/>
  <c r="N3908" i="12" s="1"/>
  <c r="K3961" i="12" a="1"/>
  <c r="K3961" i="12" s="1"/>
  <c r="K4009" i="12" a="1"/>
  <c r="K4009" i="12" s="1"/>
  <c r="K4068" i="12" a="1"/>
  <c r="K4068" i="12" s="1"/>
  <c r="K4144" i="12" a="1"/>
  <c r="K4144" i="12" s="1"/>
  <c r="K4220" i="12" a="1"/>
  <c r="K4220" i="12" s="1"/>
  <c r="K4290" i="12" a="1"/>
  <c r="K4290" i="12" s="1"/>
  <c r="K4364" i="12" a="1"/>
  <c r="K4364" i="12" s="1"/>
  <c r="N4421" i="12" a="1"/>
  <c r="N4421" i="12" s="1"/>
  <c r="N4465" i="12" a="1"/>
  <c r="N4465" i="12" s="1"/>
  <c r="N4524" i="12" a="1"/>
  <c r="N4524" i="12" s="1"/>
  <c r="N2733" i="12" a="1"/>
  <c r="N2733" i="12" s="1"/>
  <c r="K3305" i="12" a="1"/>
  <c r="K3305" i="12" s="1"/>
  <c r="N3470" i="12" a="1"/>
  <c r="N3470" i="12" s="1"/>
  <c r="K3532" i="12" a="1"/>
  <c r="K3532" i="12" s="1"/>
  <c r="N3575" i="12" a="1"/>
  <c r="N3575" i="12" s="1"/>
  <c r="K3623" i="12" a="1"/>
  <c r="K3623" i="12" s="1"/>
  <c r="K3679" i="12" a="1"/>
  <c r="K3679" i="12" s="1"/>
  <c r="N3759" i="12" a="1"/>
  <c r="N3759" i="12" s="1"/>
  <c r="N3815" i="12" a="1"/>
  <c r="N3815" i="12" s="1"/>
  <c r="K3871" i="12" a="1"/>
  <c r="K3871" i="12" s="1"/>
  <c r="K3909" i="12" a="1"/>
  <c r="K3909" i="12" s="1"/>
  <c r="K3969" i="12" a="1"/>
  <c r="K3969" i="12" s="1"/>
  <c r="K4038" i="12" a="1"/>
  <c r="K4038" i="12" s="1"/>
  <c r="N4109" i="12" a="1"/>
  <c r="N4109" i="12" s="1"/>
  <c r="K4181" i="12" a="1"/>
  <c r="K4181" i="12" s="1"/>
  <c r="K4257" i="12" a="1"/>
  <c r="K4257" i="12" s="1"/>
  <c r="K4334" i="12" a="1"/>
  <c r="K4334" i="12" s="1"/>
  <c r="K4390" i="12" a="1"/>
  <c r="K4390" i="12" s="1"/>
  <c r="K4445" i="12" a="1"/>
  <c r="K4445" i="12" s="1"/>
  <c r="N4506" i="12" a="1"/>
  <c r="N4506" i="12" s="1"/>
  <c r="N4561" i="12" a="1"/>
  <c r="N4561" i="12" s="1"/>
  <c r="N3047" i="12" a="1"/>
  <c r="N3047" i="12" s="1"/>
  <c r="K3396" i="12" a="1"/>
  <c r="K3396" i="12" s="1"/>
  <c r="K3493" i="12" a="1"/>
  <c r="K3493" i="12" s="1"/>
  <c r="K3551" i="12" a="1"/>
  <c r="K3551" i="12" s="1"/>
  <c r="N3626" i="12" a="1"/>
  <c r="N3626" i="12" s="1"/>
  <c r="N3735" i="12" a="1"/>
  <c r="N3735" i="12" s="1"/>
  <c r="N3808" i="12" a="1"/>
  <c r="N3808" i="12" s="1"/>
  <c r="K3857" i="12" a="1"/>
  <c r="K3857" i="12" s="1"/>
  <c r="N3916" i="12" a="1"/>
  <c r="N3916" i="12" s="1"/>
  <c r="N4016" i="12" a="1"/>
  <c r="N4016" i="12" s="1"/>
  <c r="N4083" i="12" a="1"/>
  <c r="N4083" i="12" s="1"/>
  <c r="N4147" i="12" a="1"/>
  <c r="N4147" i="12" s="1"/>
  <c r="N4209" i="12" a="1"/>
  <c r="N4209" i="12" s="1"/>
  <c r="N4249" i="12" a="1"/>
  <c r="N4249" i="12" s="1"/>
  <c r="K4312" i="12" a="1"/>
  <c r="K4312" i="12" s="1"/>
  <c r="K4383" i="12" a="1"/>
  <c r="K4383" i="12" s="1"/>
  <c r="K4452" i="12" a="1"/>
  <c r="K4452" i="12" s="1"/>
  <c r="K2490" i="12" a="1"/>
  <c r="K2490" i="12" s="1"/>
  <c r="N3170" i="12" a="1"/>
  <c r="N3170" i="12" s="1"/>
  <c r="N3478" i="12" a="1"/>
  <c r="N3478" i="12" s="1"/>
  <c r="N3572" i="12" a="1"/>
  <c r="N3572" i="12" s="1"/>
  <c r="N3634" i="12" a="1"/>
  <c r="N3634" i="12" s="1"/>
  <c r="N3693" i="12" a="1"/>
  <c r="N3693" i="12" s="1"/>
  <c r="N3749" i="12" a="1"/>
  <c r="N3749" i="12" s="1"/>
  <c r="K3820" i="12" a="1"/>
  <c r="K3820" i="12" s="1"/>
  <c r="K3924" i="12" a="1"/>
  <c r="K3924" i="12" s="1"/>
  <c r="K3991" i="12" a="1"/>
  <c r="K3991" i="12" s="1"/>
  <c r="N4034" i="12" a="1"/>
  <c r="N4034" i="12" s="1"/>
  <c r="K4095" i="12" a="1"/>
  <c r="K4095" i="12" s="1"/>
  <c r="N4144" i="12" a="1"/>
  <c r="N4144" i="12" s="1"/>
  <c r="N4202" i="12" a="1"/>
  <c r="N4202" i="12" s="1"/>
  <c r="K4242" i="12" a="1"/>
  <c r="K4242" i="12" s="1"/>
  <c r="K4280" i="12" a="1"/>
  <c r="K4280" i="12" s="1"/>
  <c r="N4345" i="12" a="1"/>
  <c r="N4345" i="12" s="1"/>
  <c r="K4405" i="12" a="1"/>
  <c r="K4405" i="12" s="1"/>
  <c r="N4499" i="12" a="1"/>
  <c r="N4499" i="12" s="1"/>
  <c r="N3151" i="12" a="1"/>
  <c r="N3151" i="12" s="1"/>
  <c r="N3355" i="12" a="1"/>
  <c r="N3355" i="12" s="1"/>
  <c r="N3503" i="12" a="1"/>
  <c r="N3503" i="12" s="1"/>
  <c r="N3582" i="12" a="1"/>
  <c r="N3582" i="12" s="1"/>
  <c r="N3638" i="12" a="1"/>
  <c r="N3638" i="12" s="1"/>
  <c r="N3675" i="12" a="1"/>
  <c r="N3675" i="12" s="1"/>
  <c r="K3757" i="12" a="1"/>
  <c r="K3757" i="12" s="1"/>
  <c r="K3802" i="12" a="1"/>
  <c r="K3802" i="12" s="1"/>
  <c r="N3894" i="12" a="1"/>
  <c r="N3894" i="12" s="1"/>
  <c r="N3950" i="12" a="1"/>
  <c r="N3950" i="12" s="1"/>
  <c r="K3995" i="12" a="1"/>
  <c r="K3995" i="12" s="1"/>
  <c r="K4065" i="12" a="1"/>
  <c r="K4065" i="12" s="1"/>
  <c r="K3518" i="12" a="1"/>
  <c r="K3518" i="12" s="1"/>
  <c r="K3566" i="12" a="1"/>
  <c r="K3566" i="12" s="1"/>
  <c r="K3610" i="12" a="1"/>
  <c r="K3610" i="12" s="1"/>
  <c r="N3697" i="12" a="1"/>
  <c r="N3697" i="12" s="1"/>
  <c r="N3764" i="12" a="1"/>
  <c r="N3764" i="12" s="1"/>
  <c r="N3816" i="12" a="1"/>
  <c r="N3816" i="12" s="1"/>
  <c r="K3868" i="12" a="1"/>
  <c r="K3868" i="12" s="1"/>
  <c r="K3906" i="12" a="1"/>
  <c r="K3906" i="12" s="1"/>
  <c r="N3973" i="12" a="1"/>
  <c r="N3973" i="12" s="1"/>
  <c r="N4031" i="12" a="1"/>
  <c r="N4031" i="12" s="1"/>
  <c r="K4107" i="12" a="1"/>
  <c r="K4107" i="12" s="1"/>
  <c r="N4181" i="12" a="1"/>
  <c r="N4181" i="12" s="1"/>
  <c r="N4485" i="12" a="1"/>
  <c r="N4485" i="12" s="1"/>
  <c r="K3955" i="12" a="1"/>
  <c r="K3955" i="12" s="1"/>
  <c r="N4054" i="12" a="1"/>
  <c r="N4054" i="12" s="1"/>
  <c r="N4573" i="12" a="1"/>
  <c r="N4573" i="12" s="1"/>
  <c r="K3036" i="12" a="1"/>
  <c r="K3036" i="12" s="1"/>
  <c r="K3341" i="12" a="1"/>
  <c r="K3341" i="12" s="1"/>
  <c r="K3487" i="12" a="1"/>
  <c r="K3487" i="12" s="1"/>
  <c r="K3570" i="12" a="1"/>
  <c r="K3570" i="12" s="1"/>
  <c r="K4299" i="12" a="1"/>
  <c r="K4299" i="12" s="1"/>
  <c r="N4357" i="12" a="1"/>
  <c r="N4357" i="12" s="1"/>
  <c r="K2998" i="12" a="1"/>
  <c r="K2998" i="12" s="1"/>
  <c r="K3293" i="12" a="1"/>
  <c r="K3293" i="12" s="1"/>
  <c r="N4176" i="12" a="1"/>
  <c r="N4176" i="12" s="1"/>
  <c r="K4237" i="12" a="1"/>
  <c r="K4237" i="12" s="1"/>
  <c r="K4275" i="12" a="1"/>
  <c r="K4275" i="12" s="1"/>
  <c r="N4322" i="12" a="1"/>
  <c r="N4322" i="12" s="1"/>
  <c r="N4378" i="12" a="1"/>
  <c r="N4378" i="12" s="1"/>
  <c r="K4469" i="12" a="1"/>
  <c r="K4469" i="12" s="1"/>
  <c r="K4532" i="12" a="1"/>
  <c r="K4532" i="12" s="1"/>
  <c r="N2834" i="12" a="1"/>
  <c r="N2834" i="12" s="1"/>
  <c r="N3304" i="12" a="1"/>
  <c r="N3304" i="12" s="1"/>
  <c r="K4126" i="12" a="1"/>
  <c r="K4126" i="12" s="1"/>
  <c r="K4196" i="12" a="1"/>
  <c r="K4196" i="12" s="1"/>
  <c r="K4309" i="12" a="1"/>
  <c r="K4309" i="12" s="1"/>
  <c r="K4365" i="12" a="1"/>
  <c r="K4365" i="12" s="1"/>
  <c r="N4426" i="12" a="1"/>
  <c r="N4426" i="12" s="1"/>
  <c r="N4481" i="12" a="1"/>
  <c r="N4481" i="12" s="1"/>
  <c r="K4533" i="12" a="1"/>
  <c r="K4533" i="12" s="1"/>
  <c r="K2952" i="12" a="1"/>
  <c r="K2952" i="12" s="1"/>
  <c r="K3312" i="12" a="1"/>
  <c r="K3312" i="12" s="1"/>
  <c r="K4254" i="12" a="1"/>
  <c r="K4254" i="12" s="1"/>
  <c r="N4327" i="12" a="1"/>
  <c r="N4327" i="12" s="1"/>
  <c r="N4401" i="12" a="1"/>
  <c r="N4401" i="12" s="1"/>
  <c r="K4442" i="12" a="1"/>
  <c r="K4442" i="12" s="1"/>
  <c r="K2773" i="12" a="1"/>
  <c r="K2773" i="12" s="1"/>
  <c r="N3193" i="12" a="1"/>
  <c r="N3193" i="12" s="1"/>
  <c r="N3457" i="12" a="1"/>
  <c r="N3457" i="12" s="1"/>
  <c r="N3525" i="12" a="1"/>
  <c r="N3525" i="12" s="1"/>
  <c r="N3579" i="12" a="1"/>
  <c r="N3579" i="12" s="1"/>
  <c r="N3642" i="12" a="1"/>
  <c r="N3642" i="12" s="1"/>
  <c r="N3718" i="12" a="1"/>
  <c r="N3718" i="12" s="1"/>
  <c r="K3765" i="12" a="1"/>
  <c r="K3765" i="12" s="1"/>
  <c r="K3832" i="12" a="1"/>
  <c r="K3832" i="12" s="1"/>
  <c r="N3898" i="12" a="1"/>
  <c r="N3898" i="12" s="1"/>
  <c r="N4137" i="12" a="1"/>
  <c r="N4137" i="12" s="1"/>
  <c r="K4189" i="12" a="1"/>
  <c r="K4189" i="12" s="1"/>
  <c r="N4246" i="12" a="1"/>
  <c r="N4246" i="12" s="1"/>
  <c r="K4295" i="12" a="1"/>
  <c r="K4295" i="12" s="1"/>
  <c r="K4354" i="12" a="1"/>
  <c r="K4354" i="12" s="1"/>
  <c r="K4435" i="12" a="1"/>
  <c r="K4435" i="12" s="1"/>
  <c r="N3631" i="12" a="1"/>
  <c r="N3631" i="12" s="1"/>
  <c r="N3694" i="12" a="1"/>
  <c r="N3694" i="12" s="1"/>
  <c r="N3750" i="12" a="1"/>
  <c r="N3750" i="12" s="1"/>
  <c r="K3821" i="12" a="1"/>
  <c r="K3821" i="12" s="1"/>
  <c r="K3914" i="12" a="1"/>
  <c r="K3914" i="12" s="1"/>
  <c r="N3999" i="12" a="1"/>
  <c r="N3999" i="12" s="1"/>
  <c r="K4062" i="12" a="1"/>
  <c r="K4062" i="12" s="1"/>
  <c r="K4115" i="12" a="1"/>
  <c r="K4115" i="12" s="1"/>
  <c r="N4178" i="12" a="1"/>
  <c r="N4178" i="12" s="1"/>
  <c r="K4239" i="12" a="1"/>
  <c r="K4239" i="12" s="1"/>
  <c r="K3063" i="12" a="1"/>
  <c r="K3063" i="12" s="1"/>
  <c r="K3438" i="12" a="1"/>
  <c r="K3438" i="12" s="1"/>
  <c r="K3510" i="12" a="1"/>
  <c r="K3510" i="12" s="1"/>
  <c r="K3591" i="12" a="1"/>
  <c r="K3591" i="12" s="1"/>
  <c r="K3649" i="12" a="1"/>
  <c r="K3649" i="12" s="1"/>
  <c r="N3696" i="12" a="1"/>
  <c r="N3696" i="12" s="1"/>
  <c r="N3741" i="12" a="1"/>
  <c r="N3741" i="12" s="1"/>
  <c r="N3797" i="12" a="1"/>
  <c r="N3797" i="12" s="1"/>
  <c r="N3863" i="12" a="1"/>
  <c r="N3863" i="12" s="1"/>
  <c r="K3920" i="12" a="1"/>
  <c r="K3920" i="12" s="1"/>
  <c r="N3964" i="12" a="1"/>
  <c r="N3964" i="12" s="1"/>
  <c r="K4020" i="12" a="1"/>
  <c r="K4020" i="12" s="1"/>
  <c r="N4071" i="12" a="1"/>
  <c r="N4071" i="12" s="1"/>
  <c r="N4150" i="12" a="1"/>
  <c r="N4150" i="12" s="1"/>
  <c r="K4224" i="12" a="1"/>
  <c r="K4224" i="12" s="1"/>
  <c r="N4304" i="12" a="1"/>
  <c r="N4304" i="12" s="1"/>
  <c r="N4367" i="12" a="1"/>
  <c r="N4367" i="12" s="1"/>
  <c r="N4425" i="12" a="1"/>
  <c r="N4425" i="12" s="1"/>
  <c r="K4473" i="12" a="1"/>
  <c r="K4473" i="12" s="1"/>
  <c r="K4536" i="12" a="1"/>
  <c r="K4536" i="12" s="1"/>
  <c r="K2986" i="12" a="1"/>
  <c r="K2986" i="12" s="1"/>
  <c r="N3322" i="12" a="1"/>
  <c r="N3322" i="12" s="1"/>
  <c r="N3485" i="12" a="1"/>
  <c r="N3485" i="12" s="1"/>
  <c r="N3535" i="12" a="1"/>
  <c r="N3535" i="12" s="1"/>
  <c r="N3578" i="12" a="1"/>
  <c r="N3578" i="12" s="1"/>
  <c r="K3638" i="12" a="1"/>
  <c r="K3638" i="12" s="1"/>
  <c r="K3697" i="12" a="1"/>
  <c r="K3697" i="12" s="1"/>
  <c r="N3763" i="12" a="1"/>
  <c r="N3763" i="12" s="1"/>
  <c r="N3826" i="12" a="1"/>
  <c r="N3826" i="12" s="1"/>
  <c r="K3875" i="12" a="1"/>
  <c r="K3875" i="12" s="1"/>
  <c r="N3912" i="12" a="1"/>
  <c r="N3912" i="12" s="1"/>
  <c r="K3973" i="12" a="1"/>
  <c r="K3973" i="12" s="1"/>
  <c r="N4041" i="12" a="1"/>
  <c r="N4041" i="12" s="1"/>
  <c r="N4113" i="12" a="1"/>
  <c r="N4113" i="12" s="1"/>
  <c r="N4187" i="12" a="1"/>
  <c r="N4187" i="12" s="1"/>
  <c r="K4272" i="12" a="1"/>
  <c r="K4272" i="12" s="1"/>
  <c r="N4337" i="12" a="1"/>
  <c r="N4337" i="12" s="1"/>
  <c r="N4400" i="12" a="1"/>
  <c r="N4400" i="12" s="1"/>
  <c r="N4458" i="12" a="1"/>
  <c r="N4458" i="12" s="1"/>
  <c r="N4513" i="12" a="1"/>
  <c r="N4513" i="12" s="1"/>
  <c r="K4565" i="12" a="1"/>
  <c r="K4565" i="12" s="1"/>
  <c r="N3087" i="12" a="1"/>
  <c r="N3087" i="12" s="1"/>
  <c r="N3451" i="12" a="1"/>
  <c r="N3451" i="12" s="1"/>
  <c r="N3496" i="12" a="1"/>
  <c r="N3496" i="12" s="1"/>
  <c r="K3558" i="12" a="1"/>
  <c r="K3558" i="12" s="1"/>
  <c r="N3663" i="12" a="1"/>
  <c r="N3663" i="12" s="1"/>
  <c r="K3742" i="12" a="1"/>
  <c r="K3742" i="12" s="1"/>
  <c r="N3812" i="12" a="1"/>
  <c r="N3812" i="12" s="1"/>
  <c r="K3864" i="12" a="1"/>
  <c r="K3864" i="12" s="1"/>
  <c r="N3934" i="12" a="1"/>
  <c r="N3934" i="12" s="1"/>
  <c r="K4031" i="12" a="1"/>
  <c r="K4031" i="12" s="1"/>
  <c r="N4094" i="12" a="1"/>
  <c r="N4094" i="12" s="1"/>
  <c r="N4154" i="12" a="1"/>
  <c r="N4154" i="12" s="1"/>
  <c r="N4213" i="12" a="1"/>
  <c r="N4213" i="12" s="1"/>
  <c r="N4260" i="12" a="1"/>
  <c r="N4260" i="12" s="1"/>
  <c r="K4316" i="12" a="1"/>
  <c r="K4316" i="12" s="1"/>
  <c r="K4401" i="12" a="1"/>
  <c r="K4401" i="12" s="1"/>
  <c r="K4459" i="12" a="1"/>
  <c r="K4459" i="12" s="1"/>
  <c r="K2931" i="12" a="1"/>
  <c r="K2931" i="12" s="1"/>
  <c r="N3208" i="12" a="1"/>
  <c r="N3208" i="12" s="1"/>
  <c r="N3510" i="12" a="1"/>
  <c r="N3510" i="12" s="1"/>
  <c r="K3599" i="12" a="1"/>
  <c r="K3599" i="12" s="1"/>
  <c r="K3642" i="12" a="1"/>
  <c r="K3642" i="12" s="1"/>
  <c r="N3707" i="12" a="1"/>
  <c r="N3707" i="12" s="1"/>
  <c r="N3756" i="12" a="1"/>
  <c r="N3756" i="12" s="1"/>
  <c r="N3838" i="12" a="1"/>
  <c r="N3838" i="12" s="1"/>
  <c r="N3927" i="12" a="1"/>
  <c r="N3927" i="12" s="1"/>
  <c r="N3994" i="12" a="1"/>
  <c r="N3994" i="12" s="1"/>
  <c r="K4050" i="12" a="1"/>
  <c r="K4050" i="12" s="1"/>
  <c r="K4099" i="12" a="1"/>
  <c r="K4099" i="12" s="1"/>
  <c r="K4148" i="12" a="1"/>
  <c r="K4148" i="12" s="1"/>
  <c r="K4210" i="12" a="1"/>
  <c r="K4210" i="12" s="1"/>
  <c r="K4246" i="12" a="1"/>
  <c r="K4246" i="12" s="1"/>
  <c r="N4283" i="12" a="1"/>
  <c r="N4283" i="12" s="1"/>
  <c r="N4349" i="12" a="1"/>
  <c r="N4349" i="12" s="1"/>
  <c r="K4416" i="12" a="1"/>
  <c r="K4416" i="12" s="1"/>
  <c r="N4510" i="12" a="1"/>
  <c r="N4510" i="12" s="1"/>
  <c r="K3171" i="12" a="1"/>
  <c r="K3171" i="12" s="1"/>
  <c r="K3371" i="12" a="1"/>
  <c r="K3371" i="12" s="1"/>
  <c r="K3511" i="12" a="1"/>
  <c r="K3511" i="12" s="1"/>
  <c r="N3588" i="12" a="1"/>
  <c r="N3588" i="12" s="1"/>
  <c r="K3646" i="12" a="1"/>
  <c r="K3646" i="12" s="1"/>
  <c r="K3683" i="12" a="1"/>
  <c r="K3683" i="12" s="1"/>
  <c r="N3771" i="12" a="1"/>
  <c r="N3771" i="12" s="1"/>
  <c r="N3805" i="12" a="1"/>
  <c r="N3805" i="12" s="1"/>
  <c r="N3901" i="12" a="1"/>
  <c r="N3901" i="12" s="1"/>
  <c r="N3954" i="12" a="1"/>
  <c r="N3954" i="12" s="1"/>
  <c r="K3999" i="12" a="1"/>
  <c r="K3999" i="12" s="1"/>
  <c r="K4069" i="12" a="1"/>
  <c r="K4069" i="12" s="1"/>
  <c r="N3486" i="12" a="1"/>
  <c r="N3486" i="12" s="1"/>
  <c r="N3521" i="12" a="1"/>
  <c r="N3521" i="12" s="1"/>
  <c r="N3576" i="12" a="1"/>
  <c r="N3576" i="12" s="1"/>
  <c r="N3616" i="12" a="1"/>
  <c r="N3616" i="12" s="1"/>
  <c r="N3701" i="12" a="1"/>
  <c r="N3701" i="12" s="1"/>
  <c r="K3772" i="12" a="1"/>
  <c r="K3772" i="12" s="1"/>
  <c r="N3827" i="12" a="1"/>
  <c r="N3827" i="12" s="1"/>
  <c r="K3872" i="12" a="1"/>
  <c r="K3872" i="12" s="1"/>
  <c r="N3909" i="12" a="1"/>
  <c r="N3909" i="12" s="1"/>
  <c r="K3977" i="12" a="1"/>
  <c r="K3977" i="12" s="1"/>
  <c r="K4039" i="12" a="1"/>
  <c r="K4039" i="12" s="1"/>
  <c r="N4110" i="12" a="1"/>
  <c r="N4110" i="12" s="1"/>
  <c r="K3974" i="12" a="1"/>
  <c r="K3974" i="12" s="1"/>
  <c r="N4061" i="12" a="1"/>
  <c r="N4061" i="12" s="1"/>
  <c r="K4530" i="12" a="1"/>
  <c r="K4530" i="12" s="1"/>
  <c r="N2203" i="12" a="1"/>
  <c r="N2203" i="12" s="1"/>
  <c r="N3094" i="12" a="1"/>
  <c r="N3094" i="12" s="1"/>
  <c r="N3371" i="12" a="1"/>
  <c r="N3371" i="12" s="1"/>
  <c r="N3511" i="12" a="1"/>
  <c r="N3511" i="12" s="1"/>
  <c r="K3577" i="12" a="1"/>
  <c r="K3577" i="12" s="1"/>
  <c r="N4302" i="12" a="1"/>
  <c r="N4302" i="12" s="1"/>
  <c r="N3129" i="12" a="1"/>
  <c r="N3129" i="12" s="1"/>
  <c r="K3433" i="12" a="1"/>
  <c r="K3433" i="12" s="1"/>
  <c r="N4124" i="12" a="1"/>
  <c r="N4124" i="12" s="1"/>
  <c r="K4195" i="12" a="1"/>
  <c r="K4195" i="12" s="1"/>
  <c r="K4241" i="12" a="1"/>
  <c r="K4241" i="12" s="1"/>
  <c r="K4279" i="12" a="1"/>
  <c r="K4279" i="12" s="1"/>
  <c r="N4333" i="12" a="1"/>
  <c r="N4333" i="12" s="1"/>
  <c r="N4392" i="12" a="1"/>
  <c r="N4392" i="12" s="1"/>
  <c r="N4472" i="12" a="1"/>
  <c r="N4472" i="12" s="1"/>
  <c r="N4535" i="12" a="1"/>
  <c r="N4535" i="12" s="1"/>
  <c r="N2963" i="12" a="1"/>
  <c r="N2963" i="12" s="1"/>
  <c r="K3337" i="12" a="1"/>
  <c r="K3337" i="12" s="1"/>
  <c r="N4129" i="12" a="1"/>
  <c r="N4129" i="12" s="1"/>
  <c r="K4203" i="12" a="1"/>
  <c r="K4203" i="12" s="1"/>
  <c r="K4324" i="12" a="1"/>
  <c r="K4324" i="12" s="1"/>
  <c r="N4368" i="12" a="1"/>
  <c r="N4368" i="12" s="1"/>
  <c r="N4430" i="12" a="1"/>
  <c r="N4430" i="12" s="1"/>
  <c r="K4493" i="12" a="1"/>
  <c r="K4493" i="12" s="1"/>
  <c r="K4537" i="12" a="1"/>
  <c r="K4537" i="12" s="1"/>
  <c r="K2990" i="12" a="1"/>
  <c r="K2990" i="12" s="1"/>
  <c r="N3385" i="12" a="1"/>
  <c r="N3385" i="12" s="1"/>
  <c r="K4185" i="12" a="1"/>
  <c r="K4185" i="12" s="1"/>
  <c r="N4257" i="12" a="1"/>
  <c r="N4257" i="12" s="1"/>
  <c r="N4331" i="12" a="1"/>
  <c r="N4331" i="12" s="1"/>
  <c r="N4408" i="12" a="1"/>
  <c r="N4408" i="12" s="1"/>
  <c r="K4446" i="12" a="1"/>
  <c r="K4446" i="12" s="1"/>
  <c r="N4489" i="12" a="1"/>
  <c r="N4489" i="12" s="1"/>
  <c r="K2874" i="12" a="1"/>
  <c r="K2874" i="12" s="1"/>
  <c r="K3294" i="12" a="1"/>
  <c r="K3294" i="12" s="1"/>
  <c r="K3468" i="12" a="1"/>
  <c r="K3468" i="12" s="1"/>
  <c r="N3536" i="12" a="1"/>
  <c r="N3536" i="12" s="1"/>
  <c r="K3586" i="12" a="1"/>
  <c r="K3586" i="12" s="1"/>
  <c r="K3654" i="12" a="1"/>
  <c r="K3654" i="12" s="1"/>
  <c r="K3722" i="12" a="1"/>
  <c r="K3722" i="12" s="1"/>
  <c r="N3768" i="12" a="1"/>
  <c r="N3768" i="12" s="1"/>
  <c r="K3843" i="12" a="1"/>
  <c r="K3843" i="12" s="1"/>
  <c r="K3910" i="12" a="1"/>
  <c r="K3910" i="12" s="1"/>
  <c r="N4141" i="12" a="1"/>
  <c r="N4141" i="12" s="1"/>
  <c r="K4193" i="12" a="1"/>
  <c r="K4193" i="12" s="1"/>
  <c r="N4250" i="12" a="1"/>
  <c r="N4250" i="12" s="1"/>
  <c r="N4298" i="12" a="1"/>
  <c r="N4298" i="12" s="1"/>
  <c r="N4372" i="12" a="1"/>
  <c r="N4372" i="12" s="1"/>
  <c r="N4452" i="12" a="1"/>
  <c r="N4452" i="12" s="1"/>
  <c r="K3643" i="12" a="1"/>
  <c r="K3643" i="12" s="1"/>
  <c r="K3702" i="12" a="1"/>
  <c r="K3702" i="12" s="1"/>
  <c r="N3753" i="12" a="1"/>
  <c r="N3753" i="12" s="1"/>
  <c r="N3835" i="12" a="1"/>
  <c r="N3835" i="12" s="1"/>
  <c r="K3918" i="12" a="1"/>
  <c r="K3918" i="12" s="1"/>
  <c r="N4006" i="12" a="1"/>
  <c r="N4006" i="12" s="1"/>
  <c r="N4065" i="12" a="1"/>
  <c r="N4065" i="12" s="1"/>
  <c r="N4118" i="12" a="1"/>
  <c r="N4118" i="12" s="1"/>
  <c r="N4196" i="12" a="1"/>
  <c r="N4196" i="12" s="1"/>
  <c r="K4243" i="12" a="1"/>
  <c r="K4243" i="12" s="1"/>
  <c r="N3186" i="12" a="1"/>
  <c r="N3186" i="12" s="1"/>
  <c r="N2703" i="12" a="1"/>
  <c r="N2703" i="12" s="1"/>
  <c r="N3459" i="12" a="1"/>
  <c r="N3459" i="12" s="1"/>
  <c r="K3517" i="12" a="1"/>
  <c r="K3517" i="12" s="1"/>
  <c r="K3602" i="12" a="1"/>
  <c r="K3602" i="12" s="1"/>
  <c r="N3652" i="12" a="1"/>
  <c r="N3652" i="12" s="1"/>
  <c r="N3703" i="12" a="1"/>
  <c r="N3703" i="12" s="1"/>
  <c r="K3749" i="12" a="1"/>
  <c r="K3749" i="12" s="1"/>
  <c r="K3801" i="12" a="1"/>
  <c r="K3801" i="12" s="1"/>
  <c r="K3867" i="12" a="1"/>
  <c r="K3867" i="12" s="1"/>
  <c r="K3927" i="12" a="1"/>
  <c r="K3927" i="12" s="1"/>
  <c r="N3968" i="12" a="1"/>
  <c r="N3968" i="12" s="1"/>
  <c r="K4027" i="12" a="1"/>
  <c r="K4027" i="12" s="1"/>
  <c r="K4091" i="12" a="1"/>
  <c r="K4091" i="12" s="1"/>
  <c r="N4161" i="12" a="1"/>
  <c r="N4161" i="12" s="1"/>
  <c r="K4253" i="12" a="1"/>
  <c r="K4253" i="12" s="1"/>
  <c r="K4323" i="12" a="1"/>
  <c r="K4323" i="12" s="1"/>
  <c r="N4385" i="12" a="1"/>
  <c r="N4385" i="12" s="1"/>
  <c r="N4429" i="12" a="1"/>
  <c r="N4429" i="12" s="1"/>
  <c r="K4477" i="12" a="1"/>
  <c r="K4477" i="12" s="1"/>
  <c r="N4539" i="12" a="1"/>
  <c r="N4539" i="12" s="1"/>
  <c r="K3066" i="12" a="1"/>
  <c r="K3066" i="12" s="1"/>
  <c r="K3382" i="12" a="1"/>
  <c r="K3382" i="12" s="1"/>
  <c r="K3489" i="12" a="1"/>
  <c r="K3489" i="12" s="1"/>
  <c r="K3539" i="12" a="1"/>
  <c r="K3539" i="12" s="1"/>
  <c r="K3582" i="12" a="1"/>
  <c r="K3582" i="12" s="1"/>
  <c r="N3641" i="12" a="1"/>
  <c r="N3641" i="12" s="1"/>
  <c r="N3700" i="12" a="1"/>
  <c r="N3700" i="12" s="1"/>
  <c r="K3782" i="12" a="1"/>
  <c r="K3782" i="12" s="1"/>
  <c r="N3830" i="12" a="1"/>
  <c r="N3830" i="12" s="1"/>
  <c r="N3878" i="12" a="1"/>
  <c r="N3878" i="12" s="1"/>
  <c r="N3923" i="12" a="1"/>
  <c r="N3923" i="12" s="1"/>
  <c r="K3976" i="12" a="1"/>
  <c r="K3976" i="12" s="1"/>
  <c r="N4045" i="12" a="1"/>
  <c r="N4045" i="12" s="1"/>
  <c r="K4133" i="12" a="1"/>
  <c r="K4133" i="12" s="1"/>
  <c r="N4191" i="12" a="1"/>
  <c r="N4191" i="12" s="1"/>
  <c r="K4287" i="12" a="1"/>
  <c r="K4287" i="12" s="1"/>
  <c r="K4353" i="12" a="1"/>
  <c r="K4353" i="12" s="1"/>
  <c r="N4411" i="12" a="1"/>
  <c r="N4411" i="12" s="1"/>
  <c r="K4466" i="12" a="1"/>
  <c r="K4466" i="12" s="1"/>
  <c r="K4525" i="12" a="1"/>
  <c r="K4525" i="12" s="1"/>
  <c r="N4568" i="12" a="1"/>
  <c r="N4568" i="12" s="1"/>
  <c r="K3107" i="12" a="1"/>
  <c r="K3107" i="12" s="1"/>
  <c r="K3457" i="12" a="1"/>
  <c r="K3457" i="12" s="1"/>
  <c r="K3507" i="12" a="1"/>
  <c r="K3507" i="12" s="1"/>
  <c r="N3568" i="12" a="1"/>
  <c r="N3568" i="12" s="1"/>
  <c r="N3682" i="12" a="1"/>
  <c r="N3682" i="12" s="1"/>
  <c r="N3745" i="12" a="1"/>
  <c r="N3745" i="12" s="1"/>
  <c r="K3816" i="12" a="1"/>
  <c r="K3816" i="12" s="1"/>
  <c r="K3879" i="12" a="1"/>
  <c r="K3879" i="12" s="1"/>
  <c r="K3958" i="12" a="1"/>
  <c r="K3958" i="12" s="1"/>
  <c r="K4042" i="12" a="1"/>
  <c r="K4042" i="12" s="1"/>
  <c r="N4098" i="12" a="1"/>
  <c r="N4098" i="12" s="1"/>
  <c r="N4158" i="12" a="1"/>
  <c r="N4158" i="12" s="1"/>
  <c r="N4216" i="12" a="1"/>
  <c r="N4216" i="12" s="1"/>
  <c r="N4275" i="12" a="1"/>
  <c r="N4275" i="12" s="1"/>
  <c r="N4319" i="12" a="1"/>
  <c r="N4319" i="12" s="1"/>
  <c r="N4404" i="12" a="1"/>
  <c r="N4404" i="12" s="1"/>
  <c r="N4469" i="12" a="1"/>
  <c r="N4469" i="12" s="1"/>
  <c r="K2949" i="12" a="1"/>
  <c r="K2949" i="12" s="1"/>
  <c r="N3267" i="12" a="1"/>
  <c r="N3267" i="12" s="1"/>
  <c r="K3525" i="12" a="1"/>
  <c r="K3525" i="12" s="1"/>
  <c r="N3602" i="12" a="1"/>
  <c r="N3602" i="12" s="1"/>
  <c r="N3645" i="12" a="1"/>
  <c r="N3645" i="12" s="1"/>
  <c r="N3710" i="12" a="1"/>
  <c r="N3710" i="12" s="1"/>
  <c r="K3768" i="12" a="1"/>
  <c r="K3768" i="12" s="1"/>
  <c r="N3849" i="12" a="1"/>
  <c r="N3849" i="12" s="1"/>
  <c r="K3935" i="12" a="1"/>
  <c r="K3935" i="12" s="1"/>
  <c r="N3998" i="12" a="1"/>
  <c r="N3998" i="12" s="1"/>
  <c r="K4054" i="12" a="1"/>
  <c r="K4054" i="12" s="1"/>
  <c r="N4102" i="12" a="1"/>
  <c r="N4102" i="12" s="1"/>
  <c r="K4155" i="12" a="1"/>
  <c r="K4155" i="12" s="1"/>
  <c r="K4214" i="12" a="1"/>
  <c r="K4214" i="12" s="1"/>
  <c r="K4250" i="12" a="1"/>
  <c r="K4250" i="12" s="1"/>
  <c r="N4290" i="12" a="1"/>
  <c r="N4290" i="12" s="1"/>
  <c r="N4360" i="12" a="1"/>
  <c r="N4360" i="12" s="1"/>
  <c r="K4438" i="12" a="1"/>
  <c r="K4438" i="12" s="1"/>
  <c r="K2651" i="12" a="1"/>
  <c r="K2651" i="12" s="1"/>
  <c r="K3212" i="12" a="1"/>
  <c r="K3212" i="12" s="1"/>
  <c r="K3453" i="12" a="1"/>
  <c r="K3453" i="12" s="1"/>
  <c r="N3517" i="12" a="1"/>
  <c r="N3517" i="12" s="1"/>
  <c r="N3591" i="12" a="1"/>
  <c r="N3591" i="12" s="1"/>
  <c r="K3650" i="12" a="1"/>
  <c r="K3650" i="12" s="1"/>
  <c r="K3687" i="12" a="1"/>
  <c r="K3687" i="12" s="1"/>
  <c r="K3779" i="12" a="1"/>
  <c r="K3779" i="12" s="1"/>
  <c r="N3823" i="12" a="1"/>
  <c r="N3823" i="12" s="1"/>
  <c r="K3962" i="12" a="1"/>
  <c r="K3962" i="12" s="1"/>
  <c r="N4009" i="12" a="1"/>
  <c r="N4009" i="12" s="1"/>
  <c r="N4072" i="12" a="1"/>
  <c r="N4072" i="12" s="1"/>
  <c r="N3489" i="12" a="1"/>
  <c r="N3489" i="12" s="1"/>
  <c r="K3529" i="12" a="1"/>
  <c r="K3529" i="12" s="1"/>
  <c r="K3583" i="12" a="1"/>
  <c r="K3583" i="12" s="1"/>
  <c r="K3624" i="12" a="1"/>
  <c r="K3624" i="12" s="1"/>
  <c r="N3704" i="12" a="1"/>
  <c r="N3704" i="12" s="1"/>
  <c r="K3783" i="12" a="1"/>
  <c r="K3783" i="12" s="1"/>
  <c r="N3831" i="12" a="1"/>
  <c r="N3831" i="12" s="1"/>
  <c r="K3876" i="12" a="1"/>
  <c r="K3876" i="12" s="1"/>
  <c r="K3921" i="12" a="1"/>
  <c r="K3921" i="12" s="1"/>
  <c r="K3981" i="12" a="1"/>
  <c r="K3981" i="12" s="1"/>
  <c r="N4042" i="12" a="1"/>
  <c r="N4042" i="12" s="1"/>
  <c r="K4130" i="12" a="1"/>
  <c r="K4130" i="12" s="1"/>
  <c r="K3985" i="12" a="1"/>
  <c r="K3985" i="12" s="1"/>
  <c r="K4077" i="12" a="1"/>
  <c r="K4077" i="12" s="1"/>
  <c r="K4545" i="12" a="1"/>
  <c r="K4545" i="12" s="1"/>
  <c r="N2546" i="12" a="1"/>
  <c r="N2546" i="12" s="1"/>
  <c r="N3155" i="12" a="1"/>
  <c r="N3155" i="12" s="1"/>
  <c r="K3400" i="12" a="1"/>
  <c r="K3400" i="12" s="1"/>
  <c r="K3515" i="12" a="1"/>
  <c r="K3515" i="12" s="1"/>
  <c r="K3580" i="12" a="1"/>
  <c r="K3580" i="12" s="1"/>
  <c r="K4321" i="12" a="1"/>
  <c r="K4321" i="12" s="1"/>
  <c r="K3249" i="12" a="1"/>
  <c r="K3249" i="12" s="1"/>
  <c r="N4128" i="12" a="1"/>
  <c r="N4128" i="12" s="1"/>
  <c r="N4201" i="12" a="1"/>
  <c r="N4201" i="12" s="1"/>
  <c r="K4245" i="12" a="1"/>
  <c r="K4245" i="12" s="1"/>
  <c r="K4283" i="12" a="1"/>
  <c r="K4283" i="12" s="1"/>
  <c r="N4340" i="12" a="1"/>
  <c r="N4340" i="12" s="1"/>
  <c r="N4396" i="12" a="1"/>
  <c r="N4396" i="12" s="1"/>
  <c r="N4476" i="12" a="1"/>
  <c r="N4476" i="12" s="1"/>
  <c r="N4550" i="12" a="1"/>
  <c r="N4550" i="12" s="1"/>
  <c r="N2985" i="12" a="1"/>
  <c r="N2985" i="12" s="1"/>
  <c r="K3352" i="12" a="1"/>
  <c r="K3352" i="12" s="1"/>
  <c r="N3905" i="12" a="1"/>
  <c r="N3905" i="12" s="1"/>
  <c r="N4133" i="12" a="1"/>
  <c r="N4133" i="12" s="1"/>
  <c r="K4221" i="12" a="1"/>
  <c r="K4221" i="12" s="1"/>
  <c r="N4334" i="12" a="1"/>
  <c r="N4334" i="12" s="1"/>
  <c r="N4379" i="12" a="1"/>
  <c r="N4379" i="12" s="1"/>
  <c r="N4441" i="12" a="1"/>
  <c r="N4441" i="12" s="1"/>
  <c r="K4500" i="12" a="1"/>
  <c r="K4500" i="12" s="1"/>
  <c r="N4540" i="12" a="1"/>
  <c r="N4540" i="12" s="1"/>
  <c r="N3110" i="12" a="1"/>
  <c r="N3110" i="12" s="1"/>
  <c r="N3413" i="12" a="1"/>
  <c r="N3413" i="12" s="1"/>
  <c r="N4188" i="12" a="1"/>
  <c r="N4188" i="12" s="1"/>
  <c r="K4269" i="12" a="1"/>
  <c r="K4269" i="12" s="1"/>
  <c r="K4335" i="12" a="1"/>
  <c r="K4335" i="12" s="1"/>
  <c r="N4412" i="12" a="1"/>
  <c r="N4412" i="12" s="1"/>
  <c r="K4449" i="12" a="1"/>
  <c r="K4449" i="12" s="1"/>
  <c r="K2934" i="12" a="1"/>
  <c r="K2934" i="12" s="1"/>
  <c r="N3340" i="12" a="1"/>
  <c r="N3340" i="12" s="1"/>
  <c r="N3471" i="12" a="1"/>
  <c r="N3471" i="12" s="1"/>
  <c r="K3544" i="12" a="1"/>
  <c r="K3544" i="12" s="1"/>
  <c r="K3596" i="12" a="1"/>
  <c r="K3596" i="12" s="1"/>
  <c r="N3664" i="12" a="1"/>
  <c r="N3664" i="12" s="1"/>
  <c r="K3309" i="12" a="1"/>
  <c r="K3309" i="12" s="1"/>
  <c r="K3463" i="12" a="1"/>
  <c r="K3463" i="12" s="1"/>
  <c r="N3531" i="12" a="1"/>
  <c r="N3531" i="12" s="1"/>
  <c r="N3615" i="12" a="1"/>
  <c r="N3615" i="12" s="1"/>
  <c r="N3659" i="12" a="1"/>
  <c r="N3659" i="12" s="1"/>
  <c r="K3707" i="12" a="1"/>
  <c r="K3707" i="12" s="1"/>
  <c r="K3756" i="12" a="1"/>
  <c r="K3756" i="12" s="1"/>
  <c r="N3804" i="12" a="1"/>
  <c r="N3804" i="12" s="1"/>
  <c r="N3870" i="12" a="1"/>
  <c r="N3870" i="12" s="1"/>
  <c r="N3930" i="12" a="1"/>
  <c r="N3930" i="12" s="1"/>
  <c r="N3972" i="12" a="1"/>
  <c r="N3972" i="12" s="1"/>
  <c r="K4034" i="12" a="1"/>
  <c r="K4034" i="12" s="1"/>
  <c r="N4105" i="12" a="1"/>
  <c r="N4105" i="12" s="1"/>
  <c r="N4165" i="12" a="1"/>
  <c r="N4165" i="12" s="1"/>
  <c r="N4256" i="12" a="1"/>
  <c r="N4256" i="12" s="1"/>
  <c r="K4341" i="12" a="1"/>
  <c r="K4341" i="12" s="1"/>
  <c r="N4389" i="12" a="1"/>
  <c r="N4389" i="12" s="1"/>
  <c r="K4441" i="12" a="1"/>
  <c r="K4441" i="12" s="1"/>
  <c r="N4480" i="12" a="1"/>
  <c r="N4480" i="12" s="1"/>
  <c r="K4551" i="12" a="1"/>
  <c r="K4551" i="12" s="1"/>
  <c r="N3106" i="12" a="1"/>
  <c r="N3106" i="12" s="1"/>
  <c r="K3410" i="12" a="1"/>
  <c r="K3410" i="12" s="1"/>
  <c r="N3492" i="12" a="1"/>
  <c r="N3492" i="12" s="1"/>
  <c r="N3542" i="12" a="1"/>
  <c r="N3542" i="12" s="1"/>
  <c r="K3588" i="12" a="1"/>
  <c r="K3588" i="12" s="1"/>
  <c r="K3653" i="12" a="1"/>
  <c r="K3653" i="12" s="1"/>
  <c r="K3704" i="12" a="1"/>
  <c r="K3704" i="12" s="1"/>
  <c r="K3786" i="12" a="1"/>
  <c r="K3786" i="12" s="1"/>
  <c r="K3842" i="12" a="1"/>
  <c r="K3842" i="12" s="1"/>
  <c r="N3882" i="12" a="1"/>
  <c r="N3882" i="12" s="1"/>
  <c r="K3931" i="12" a="1"/>
  <c r="K3931" i="12" s="1"/>
  <c r="K3980" i="12" a="1"/>
  <c r="K3980" i="12" s="1"/>
  <c r="K4061" i="12" a="1"/>
  <c r="K4061" i="12" s="1"/>
  <c r="K4151" i="12" a="1"/>
  <c r="K4151" i="12" s="1"/>
  <c r="N4198" i="12" a="1"/>
  <c r="N4198" i="12" s="1"/>
  <c r="N4293" i="12" a="1"/>
  <c r="N4293" i="12" s="1"/>
  <c r="K4368" i="12" a="1"/>
  <c r="K4368" i="12" s="1"/>
  <c r="K4419" i="12" a="1"/>
  <c r="K4419" i="12" s="1"/>
  <c r="K4481" i="12" a="1"/>
  <c r="K4481" i="12" s="1"/>
  <c r="N4528" i="12" a="1"/>
  <c r="N4528" i="12" s="1"/>
  <c r="K2067" i="12" a="1"/>
  <c r="K2067" i="12" s="1"/>
  <c r="K3129" i="12" a="1"/>
  <c r="K3129" i="12" s="1"/>
  <c r="K3467" i="12" a="1"/>
  <c r="K3467" i="12" s="1"/>
  <c r="K3514" i="12" a="1"/>
  <c r="K3514" i="12" s="1"/>
  <c r="K3576" i="12" a="1"/>
  <c r="K3576" i="12" s="1"/>
  <c r="N3689" i="12" a="1"/>
  <c r="N3689" i="12" s="1"/>
  <c r="K3753" i="12" a="1"/>
  <c r="K3753" i="12" s="1"/>
  <c r="N3819" i="12" a="1"/>
  <c r="N3819" i="12" s="1"/>
  <c r="K3883" i="12" a="1"/>
  <c r="K3883" i="12" s="1"/>
  <c r="K3984" i="12" a="1"/>
  <c r="K3984" i="12" s="1"/>
  <c r="K4046" i="12" a="1"/>
  <c r="K4046" i="12" s="1"/>
  <c r="K4110" i="12" a="1"/>
  <c r="K4110" i="12" s="1"/>
  <c r="K4170" i="12" a="1"/>
  <c r="K4170" i="12" s="1"/>
  <c r="K4231" i="12" a="1"/>
  <c r="K4231" i="12" s="1"/>
  <c r="N4279" i="12" a="1"/>
  <c r="N4279" i="12" s="1"/>
  <c r="K4327" i="12" a="1"/>
  <c r="K4327" i="12" s="1"/>
  <c r="K4408" i="12" a="1"/>
  <c r="K4408" i="12" s="1"/>
  <c r="K4485" i="12" a="1"/>
  <c r="K4485" i="12" s="1"/>
  <c r="N2967" i="12" a="1"/>
  <c r="N2967" i="12" s="1"/>
  <c r="K3323" i="12" a="1"/>
  <c r="K3323" i="12" s="1"/>
  <c r="N3528" i="12" a="1"/>
  <c r="N3528" i="12" s="1"/>
  <c r="K3606" i="12" a="1"/>
  <c r="K3606" i="12" s="1"/>
  <c r="N3649" i="12" a="1"/>
  <c r="N3649" i="12" s="1"/>
  <c r="K3714" i="12" a="1"/>
  <c r="K3714" i="12" s="1"/>
  <c r="K3775" i="12" a="1"/>
  <c r="K3775" i="12" s="1"/>
  <c r="K3861" i="12" a="1"/>
  <c r="K3861" i="12" s="1"/>
  <c r="N3938" i="12" a="1"/>
  <c r="N3938" i="12" s="1"/>
  <c r="K4006" i="12" a="1"/>
  <c r="K4006" i="12" s="1"/>
  <c r="N4057" i="12" a="1"/>
  <c r="N4057" i="12" s="1"/>
  <c r="K4118" i="12" a="1"/>
  <c r="K4118" i="12" s="1"/>
  <c r="K4159" i="12" a="1"/>
  <c r="K4159" i="12" s="1"/>
  <c r="K4217" i="12" a="1"/>
  <c r="K4217" i="12" s="1"/>
  <c r="N4253" i="12" a="1"/>
  <c r="N4253" i="12" s="1"/>
  <c r="K4298" i="12" a="1"/>
  <c r="K4298" i="12" s="1"/>
  <c r="N4364" i="12" a="1"/>
  <c r="N4364" i="12" s="1"/>
  <c r="N4448" i="12" a="1"/>
  <c r="N4448" i="12" s="1"/>
  <c r="K2871" i="12" a="1"/>
  <c r="K2871" i="12" s="1"/>
  <c r="N3229" i="12" a="1"/>
  <c r="N3229" i="12" s="1"/>
  <c r="N3460" i="12" a="1"/>
  <c r="N3460" i="12" s="1"/>
  <c r="N3532" i="12" a="1"/>
  <c r="N3532" i="12" s="1"/>
  <c r="N3609" i="12" a="1"/>
  <c r="N3609" i="12" s="1"/>
  <c r="N3653" i="12" a="1"/>
  <c r="N3653" i="12" s="1"/>
  <c r="K3694" i="12" a="1"/>
  <c r="K3694" i="12" s="1"/>
  <c r="N3782" i="12" a="1"/>
  <c r="N3782" i="12" s="1"/>
  <c r="K3835" i="12" a="1"/>
  <c r="K3835" i="12" s="1"/>
  <c r="N3965" i="12" a="1"/>
  <c r="N3965" i="12" s="1"/>
  <c r="K4021" i="12" a="1"/>
  <c r="K4021" i="12" s="1"/>
  <c r="N3493" i="12" a="1"/>
  <c r="N3493" i="12" s="1"/>
  <c r="K3533" i="12" a="1"/>
  <c r="K3533" i="12" s="1"/>
  <c r="N3585" i="12" a="1"/>
  <c r="N3585" i="12" s="1"/>
  <c r="M3585" i="12" s="1"/>
  <c r="K3661" i="12" a="1"/>
  <c r="K3661" i="12" s="1"/>
  <c r="K3711" i="12" a="1"/>
  <c r="K3711" i="12" s="1"/>
  <c r="K3787" i="12" a="1"/>
  <c r="K3787" i="12" s="1"/>
  <c r="N3842" i="12" a="1"/>
  <c r="N3842" i="12" s="1"/>
  <c r="N3879" i="12" a="1"/>
  <c r="N3879" i="12" s="1"/>
  <c r="K3928" i="12" a="1"/>
  <c r="K3928" i="12" s="1"/>
  <c r="N3984" i="12" a="1"/>
  <c r="N3984" i="12" s="1"/>
  <c r="N4046" i="12" a="1"/>
  <c r="N4046" i="12" s="1"/>
  <c r="K4134" i="12" a="1"/>
  <c r="K4134" i="12" s="1"/>
  <c r="N4496" i="12" a="1"/>
  <c r="N4496" i="12" s="1"/>
  <c r="K4003" i="12" a="1"/>
  <c r="K4003" i="12" s="1"/>
  <c r="N4084" i="12" a="1"/>
  <c r="N4084" i="12" s="1"/>
  <c r="N4548" i="12" a="1"/>
  <c r="N4548" i="12" s="1"/>
  <c r="N2670" i="12" a="1"/>
  <c r="N2670" i="12" s="1"/>
  <c r="M2670" i="12" s="1"/>
  <c r="K3175" i="12" a="1"/>
  <c r="K3175" i="12" s="1"/>
  <c r="K3428" i="12" a="1"/>
  <c r="K3428" i="12" s="1"/>
  <c r="K3526" i="12" a="1"/>
  <c r="K3526" i="12" s="1"/>
  <c r="K3600" i="12" a="1"/>
  <c r="K3600" i="12" s="1"/>
  <c r="N4324" i="12" a="1"/>
  <c r="N4324" i="12" s="1"/>
  <c r="K4373" i="12" a="1"/>
  <c r="K4373" i="12" s="1"/>
  <c r="K3364" i="12" a="1"/>
  <c r="K3364" i="12" s="1"/>
  <c r="K4136" i="12" a="1"/>
  <c r="K4136" i="12" s="1"/>
  <c r="K4209" i="12" a="1"/>
  <c r="K4209" i="12" s="1"/>
  <c r="K4249" i="12" a="1"/>
  <c r="K4249" i="12" s="1"/>
  <c r="N4289" i="12" a="1"/>
  <c r="N4289" i="12" s="1"/>
  <c r="N4344" i="12" a="1"/>
  <c r="N4344" i="12" s="1"/>
  <c r="K4404" i="12" a="1"/>
  <c r="K4404" i="12" s="1"/>
  <c r="K4492" i="12" a="1"/>
  <c r="K4492" i="12" s="1"/>
  <c r="N4564" i="12" a="1"/>
  <c r="N4564" i="12" s="1"/>
  <c r="K3005" i="12" a="1"/>
  <c r="K3005" i="12" s="1"/>
  <c r="K3367" i="12" a="1"/>
  <c r="K3367" i="12" s="1"/>
  <c r="N3931" i="12" a="1"/>
  <c r="N3931" i="12" s="1"/>
  <c r="M3931" i="12" s="1"/>
  <c r="K4088" i="12" a="1"/>
  <c r="K4088" i="12" s="1"/>
  <c r="K4145" i="12" a="1"/>
  <c r="K4145" i="12" s="1"/>
  <c r="K4265" i="12" a="1"/>
  <c r="K4265" i="12" s="1"/>
  <c r="K4342" i="12" a="1"/>
  <c r="K4342" i="12" s="1"/>
  <c r="N4445" i="12" a="1"/>
  <c r="N4445" i="12" s="1"/>
  <c r="N4503" i="12" a="1"/>
  <c r="N4503" i="12" s="1"/>
  <c r="N4551" i="12" a="1"/>
  <c r="N4551" i="12" s="1"/>
  <c r="K3133" i="12" a="1"/>
  <c r="K3133" i="12" s="1"/>
  <c r="K3461" i="12" a="1"/>
  <c r="K3461" i="12" s="1"/>
  <c r="N4192" i="12" a="1"/>
  <c r="N4192" i="12" s="1"/>
  <c r="K4284" i="12" a="1"/>
  <c r="K4284" i="12" s="1"/>
  <c r="K4350" i="12" a="1"/>
  <c r="K4350" i="12" s="1"/>
  <c r="N4419" i="12" a="1"/>
  <c r="N4419" i="12" s="1"/>
  <c r="K4456" i="12" a="1"/>
  <c r="K4456" i="12" s="1"/>
  <c r="K2971" i="12" a="1"/>
  <c r="K2971" i="12" s="1"/>
  <c r="K3356" i="12" a="1"/>
  <c r="K3356" i="12" s="1"/>
  <c r="K3483" i="12" a="1"/>
  <c r="K3483" i="12" s="1"/>
  <c r="K3548" i="12" a="1"/>
  <c r="K3548" i="12" s="1"/>
  <c r="N3599" i="12" a="1"/>
  <c r="N3599" i="12" s="1"/>
  <c r="K3680" i="12" a="1"/>
  <c r="K3680" i="12" s="1"/>
  <c r="K3733" i="12" a="1"/>
  <c r="K3733" i="12" s="1"/>
  <c r="N3809" i="12" a="1"/>
  <c r="N3809" i="12" s="1"/>
  <c r="K3858" i="12" a="1"/>
  <c r="K3858" i="12" s="1"/>
  <c r="N3917" i="12" a="1"/>
  <c r="N3917" i="12" s="1"/>
  <c r="N4155" i="12" a="1"/>
  <c r="N4155" i="12" s="1"/>
  <c r="K4207" i="12" a="1"/>
  <c r="K4207" i="12" s="1"/>
  <c r="N4261" i="12" a="1"/>
  <c r="N4261" i="12" s="1"/>
  <c r="K4313" i="12" a="1"/>
  <c r="K4313" i="12" s="1"/>
  <c r="K4391" i="12" a="1"/>
  <c r="K4391" i="12" s="1"/>
  <c r="K4467" i="12" a="1"/>
  <c r="K4467" i="12" s="1"/>
  <c r="N3650" i="12" a="1"/>
  <c r="N3650" i="12" s="1"/>
  <c r="K3719" i="12" a="1"/>
  <c r="K3719" i="12" s="1"/>
  <c r="K3769" i="12" a="1"/>
  <c r="K3769" i="12" s="1"/>
  <c r="K3847" i="12" a="1"/>
  <c r="K3847" i="12" s="1"/>
  <c r="N3943" i="12" a="1"/>
  <c r="N3943" i="12" s="1"/>
  <c r="N4024" i="12" a="1"/>
  <c r="N4024" i="12" s="1"/>
  <c r="K4081" i="12" a="1"/>
  <c r="K4081" i="12" s="1"/>
  <c r="N4126" i="12" a="1"/>
  <c r="N4126" i="12" s="1"/>
  <c r="N4214" i="12" a="1"/>
  <c r="N4214" i="12" s="1"/>
  <c r="K4262" i="12" a="1"/>
  <c r="K4262" i="12" s="1"/>
  <c r="N2698" i="12" a="1"/>
  <c r="N2698" i="12" s="1"/>
  <c r="K3439" i="12" a="1"/>
  <c r="K3439" i="12" s="1"/>
  <c r="K2689" i="12" a="1"/>
  <c r="K2689" i="12" s="1"/>
  <c r="K3478" i="12" a="1"/>
  <c r="K3478" i="12" s="1"/>
  <c r="K3554" i="12" a="1"/>
  <c r="K3554" i="12" s="1"/>
  <c r="K3619" i="12" a="1"/>
  <c r="K3619" i="12" s="1"/>
  <c r="N3670" i="12" a="1"/>
  <c r="N3670" i="12" s="1"/>
  <c r="K3710" i="12" a="1"/>
  <c r="K3710" i="12" s="1"/>
  <c r="K3771" i="12" a="1"/>
  <c r="K3771" i="12" s="1"/>
  <c r="K3823" i="12" a="1"/>
  <c r="K3823" i="12" s="1"/>
  <c r="N3874" i="12" a="1"/>
  <c r="N3874" i="12" s="1"/>
  <c r="K3938" i="12" a="1"/>
  <c r="K3938" i="12" s="1"/>
  <c r="N3979" i="12" a="1"/>
  <c r="N3979" i="12" s="1"/>
  <c r="N4037" i="12" a="1"/>
  <c r="N4037" i="12" s="1"/>
  <c r="K4121" i="12" a="1"/>
  <c r="K4121" i="12" s="1"/>
  <c r="K4177" i="12" a="1"/>
  <c r="K4177" i="12" s="1"/>
  <c r="K4264" i="12" a="1"/>
  <c r="K4264" i="12" s="1"/>
  <c r="K4345" i="12" a="1"/>
  <c r="K4345" i="12" s="1"/>
  <c r="K4393" i="12" a="1"/>
  <c r="K4393" i="12" s="1"/>
  <c r="N4444" i="12" a="1"/>
  <c r="N4444" i="12" s="1"/>
  <c r="N4495" i="12" a="1"/>
  <c r="N4495" i="12" s="1"/>
  <c r="K4558" i="12" a="1"/>
  <c r="K4558" i="12" s="1"/>
  <c r="N3125" i="12" a="1"/>
  <c r="N3125" i="12" s="1"/>
  <c r="K3424" i="12" a="1"/>
  <c r="K3424" i="12" s="1"/>
  <c r="K3500" i="12" a="1"/>
  <c r="K3500" i="12" s="1"/>
  <c r="N3546" i="12" a="1"/>
  <c r="N3546" i="12" s="1"/>
  <c r="N3594" i="12" a="1"/>
  <c r="N3594" i="12" s="1"/>
  <c r="K3660" i="12" a="1"/>
  <c r="K3660" i="12" s="1"/>
  <c r="N3724" i="12" a="1"/>
  <c r="N3724" i="12" s="1"/>
  <c r="K3790" i="12" a="1"/>
  <c r="K3790" i="12" s="1"/>
  <c r="N3845" i="12" a="1"/>
  <c r="N3845" i="12" s="1"/>
  <c r="N3886" i="12" a="1"/>
  <c r="N3886" i="12" s="1"/>
  <c r="K3950" i="12" a="1"/>
  <c r="K3950" i="12" s="1"/>
  <c r="N3983" i="12" a="1"/>
  <c r="N3983" i="12" s="1"/>
  <c r="K4072" i="12" a="1"/>
  <c r="K4072" i="12" s="1"/>
  <c r="K4162" i="12" a="1"/>
  <c r="K4162" i="12" s="1"/>
  <c r="N4205" i="12" a="1"/>
  <c r="N4205" i="12" s="1"/>
  <c r="N4311" i="12" a="1"/>
  <c r="N4311" i="12" s="1"/>
  <c r="N4371" i="12" a="1"/>
  <c r="N4371" i="12" s="1"/>
  <c r="K4422" i="12" a="1"/>
  <c r="K4422" i="12" s="1"/>
  <c r="N4484" i="12" a="1"/>
  <c r="N4484" i="12" s="1"/>
  <c r="K4540" i="12" a="1"/>
  <c r="K4540" i="12" s="1"/>
  <c r="K2853" i="12" a="1"/>
  <c r="K2853" i="12" s="1"/>
  <c r="K3148" i="12" a="1"/>
  <c r="K3148" i="12" s="1"/>
  <c r="K3471" i="12" a="1"/>
  <c r="K3471" i="12" s="1"/>
  <c r="K3521" i="12" a="1"/>
  <c r="K3521" i="12" s="1"/>
  <c r="K3579" i="12" a="1"/>
  <c r="K3579" i="12" s="1"/>
  <c r="K3701" i="12" a="1"/>
  <c r="K3701" i="12" s="1"/>
  <c r="K3760" i="12" a="1"/>
  <c r="K3760" i="12" s="1"/>
  <c r="K3827" i="12" a="1"/>
  <c r="K3827" i="12" s="1"/>
  <c r="K3887" i="12" a="1"/>
  <c r="K3887" i="12" s="1"/>
  <c r="N3990" i="12" a="1"/>
  <c r="N3990" i="12" s="1"/>
  <c r="N4049" i="12" a="1"/>
  <c r="N4049" i="12" s="1"/>
  <c r="K4114" i="12" a="1"/>
  <c r="K4114" i="12" s="1"/>
  <c r="K4188" i="12" a="1"/>
  <c r="K4188" i="12" s="1"/>
  <c r="K4234" i="12" a="1"/>
  <c r="K4234" i="12" s="1"/>
  <c r="K4294" i="12" a="1"/>
  <c r="K4294" i="12" s="1"/>
  <c r="K4331" i="12" a="1"/>
  <c r="K4331" i="12" s="1"/>
  <c r="K4412" i="12" a="1"/>
  <c r="K4412" i="12" s="1"/>
  <c r="K4489" i="12" a="1"/>
  <c r="K4489" i="12" s="1"/>
  <c r="K3009" i="12" a="1"/>
  <c r="K3009" i="12" s="1"/>
  <c r="N3352" i="12" a="1"/>
  <c r="N3352" i="12" s="1"/>
  <c r="K3536" i="12" a="1"/>
  <c r="K3536" i="12" s="1"/>
  <c r="K3613" i="12" a="1"/>
  <c r="K3613" i="12" s="1"/>
  <c r="N3656" i="12" a="1"/>
  <c r="N3656" i="12" s="1"/>
  <c r="K3718" i="12" a="1"/>
  <c r="K3718" i="12" s="1"/>
  <c r="N3778" i="12" a="1"/>
  <c r="N3778" i="12" s="1"/>
  <c r="N3867" i="12" a="1"/>
  <c r="N3867" i="12" s="1"/>
  <c r="N3942" i="12" a="1"/>
  <c r="N3942" i="12" s="1"/>
  <c r="K4017" i="12" a="1"/>
  <c r="K4017" i="12" s="1"/>
  <c r="N4064" i="12" a="1"/>
  <c r="N4064" i="12" s="1"/>
  <c r="N4121" i="12" a="1"/>
  <c r="N4121" i="12" s="1"/>
  <c r="M4121" i="12" s="1"/>
  <c r="K4174" i="12" a="1"/>
  <c r="K4174" i="12" s="1"/>
  <c r="N4220" i="12" a="1"/>
  <c r="N4220" i="12" s="1"/>
  <c r="K4261" i="12" a="1"/>
  <c r="K4261" i="12" s="1"/>
  <c r="N4308" i="12" a="1"/>
  <c r="N4308" i="12" s="1"/>
  <c r="K4372" i="12" a="1"/>
  <c r="K4372" i="12" s="1"/>
  <c r="N4462" i="12" a="1"/>
  <c r="N4462" i="12" s="1"/>
  <c r="N2970" i="12" a="1"/>
  <c r="N2970" i="12" s="1"/>
  <c r="N3248" i="12" a="1"/>
  <c r="N3248" i="12" s="1"/>
  <c r="N3463" i="12" a="1"/>
  <c r="N3463" i="12" s="1"/>
  <c r="N3539" i="12" a="1"/>
  <c r="N3539" i="12" s="1"/>
  <c r="K3620" i="12" a="1"/>
  <c r="K3620" i="12" s="1"/>
  <c r="K3657" i="12" a="1"/>
  <c r="K3657" i="12" s="1"/>
  <c r="K3708" i="12" a="1"/>
  <c r="K3708" i="12" s="1"/>
  <c r="N3786" i="12" a="1"/>
  <c r="N3786" i="12" s="1"/>
  <c r="K3839" i="12" a="1"/>
  <c r="K3839" i="12" s="1"/>
  <c r="N3969" i="12" a="1"/>
  <c r="N3969" i="12" s="1"/>
  <c r="K4024" i="12" a="1"/>
  <c r="K4024" i="12" s="1"/>
  <c r="N4386" i="12" a="1"/>
  <c r="N4386" i="12" s="1"/>
  <c r="K3501" i="12" a="1"/>
  <c r="K3501" i="12" s="1"/>
  <c r="K3540" i="12" a="1"/>
  <c r="K3540" i="12" s="1"/>
  <c r="K3589" i="12" a="1"/>
  <c r="K3589" i="12" s="1"/>
  <c r="K3668" i="12" a="1"/>
  <c r="K3668" i="12" s="1"/>
  <c r="N3732" i="12" a="1"/>
  <c r="N3732" i="12" s="1"/>
  <c r="K3791" i="12" a="1"/>
  <c r="K3791" i="12" s="1"/>
  <c r="N3846" i="12" a="1"/>
  <c r="N3846" i="12" s="1"/>
  <c r="N3883" i="12" a="1"/>
  <c r="N3883" i="12" s="1"/>
  <c r="K3951" i="12" a="1"/>
  <c r="K3951" i="12" s="1"/>
  <c r="N4002" i="12" a="1"/>
  <c r="N4002" i="12" s="1"/>
  <c r="K4073" i="12" a="1"/>
  <c r="K4073" i="12" s="1"/>
  <c r="K4152" i="12" a="1"/>
  <c r="K4152" i="12" s="1"/>
  <c r="K4504" i="12" a="1"/>
  <c r="K4504" i="12" s="1"/>
  <c r="K4014" i="12" a="1"/>
  <c r="K4014" i="12" s="1"/>
  <c r="N4095" i="12" a="1"/>
  <c r="N4095" i="12" s="1"/>
  <c r="K4552" i="12" a="1"/>
  <c r="K4552" i="12" s="1"/>
  <c r="N2773" i="12" a="1"/>
  <c r="N2773" i="12" s="1"/>
  <c r="K3194" i="12" a="1"/>
  <c r="K3194" i="12" s="1"/>
  <c r="N3441" i="12" a="1"/>
  <c r="N3441" i="12" s="1"/>
  <c r="K3537" i="12" a="1"/>
  <c r="K3537" i="12" s="1"/>
  <c r="K3607" i="12" a="1"/>
  <c r="K3607" i="12" s="1"/>
  <c r="K4332" i="12" a="1"/>
  <c r="K4332" i="12" s="1"/>
  <c r="K2565" i="12" a="1"/>
  <c r="K2565" i="12" s="1"/>
  <c r="K3447" i="12" a="1"/>
  <c r="K3447" i="12" s="1"/>
  <c r="N3214" i="12" a="1"/>
  <c r="N3214" i="12" s="1"/>
  <c r="K2921" i="12" a="1"/>
  <c r="K2921" i="12" s="1"/>
  <c r="K4140" i="12" a="1"/>
  <c r="K4140" i="12" s="1"/>
  <c r="K4213" i="12" a="1"/>
  <c r="K4213" i="12" s="1"/>
  <c r="N4252" i="12" a="1"/>
  <c r="N4252" i="12" s="1"/>
  <c r="K4297" i="12" a="1"/>
  <c r="K4297" i="12" s="1"/>
  <c r="N4348" i="12" a="1"/>
  <c r="N4348" i="12" s="1"/>
  <c r="K4437" i="12" a="1"/>
  <c r="K4437" i="12" s="1"/>
  <c r="N4498" i="12" a="1"/>
  <c r="N4498" i="12" s="1"/>
  <c r="K4572" i="12" a="1"/>
  <c r="K4572" i="12" s="1"/>
  <c r="K3025" i="12" a="1"/>
  <c r="K3025" i="12" s="1"/>
  <c r="N3381" i="12" a="1"/>
  <c r="N3381" i="12" s="1"/>
  <c r="N4091" i="12" a="1"/>
  <c r="N4091" i="12" s="1"/>
  <c r="N4151" i="12" a="1"/>
  <c r="N4151" i="12" s="1"/>
  <c r="N4272" i="12" a="1"/>
  <c r="N4272" i="12" s="1"/>
  <c r="K4346" i="12" a="1"/>
  <c r="K4346" i="12" s="1"/>
  <c r="N4455" i="12" a="1"/>
  <c r="N4455" i="12" s="1"/>
  <c r="K4511" i="12" a="1"/>
  <c r="K4511" i="12" s="1"/>
  <c r="K4559" i="12" a="1"/>
  <c r="K4559" i="12" s="1"/>
  <c r="K3152" i="12" a="1"/>
  <c r="K3152" i="12" s="1"/>
  <c r="K3464" i="12" a="1"/>
  <c r="K3464" i="12" s="1"/>
  <c r="N4199" i="12" a="1"/>
  <c r="N4199" i="12" s="1"/>
  <c r="N4294" i="12" a="1"/>
  <c r="N4294" i="12" s="1"/>
  <c r="K4369" i="12" a="1"/>
  <c r="K4369" i="12" s="1"/>
  <c r="K4423" i="12" a="1"/>
  <c r="K4423" i="12" s="1"/>
  <c r="N4459" i="12" a="1"/>
  <c r="N4459" i="12" s="1"/>
  <c r="N3012" i="12" a="1"/>
  <c r="N3012" i="12" s="1"/>
  <c r="K3386" i="12" a="1"/>
  <c r="K3386" i="12" s="1"/>
  <c r="K3490" i="12" a="1"/>
  <c r="K3490" i="12" s="1"/>
  <c r="N3551" i="12" a="1"/>
  <c r="N3551" i="12" s="1"/>
  <c r="N3606" i="12" a="1"/>
  <c r="N3606" i="12" s="1"/>
  <c r="N3690" i="12" a="1"/>
  <c r="N3690" i="12" s="1"/>
  <c r="K3740" i="12" a="1"/>
  <c r="K3740" i="12" s="1"/>
  <c r="K3817" i="12" a="1"/>
  <c r="K3817" i="12" s="1"/>
  <c r="K3880" i="12" a="1"/>
  <c r="K3880" i="12" s="1"/>
  <c r="N3924" i="12" a="1"/>
  <c r="N3924" i="12" s="1"/>
  <c r="N4159" i="12" a="1"/>
  <c r="N4159" i="12" s="1"/>
  <c r="N4210" i="12" a="1"/>
  <c r="N4210" i="12" s="1"/>
  <c r="K4273" i="12" a="1"/>
  <c r="K4273" i="12" s="1"/>
  <c r="K4317" i="12" a="1"/>
  <c r="K4317" i="12" s="1"/>
  <c r="K4402" i="12" a="1"/>
  <c r="K4402" i="12" s="1"/>
  <c r="N4470" i="12" a="1"/>
  <c r="N4470" i="12" s="1"/>
  <c r="N3657" i="12" a="1"/>
  <c r="N3657" i="12" s="1"/>
  <c r="K3726" i="12" a="1"/>
  <c r="K3726" i="12" s="1"/>
  <c r="K3776" i="12" a="1"/>
  <c r="K3776" i="12" s="1"/>
  <c r="N3850" i="12" a="1"/>
  <c r="N3850" i="12" s="1"/>
  <c r="N3947" i="12" a="1"/>
  <c r="N3947" i="12" s="1"/>
  <c r="K4032" i="12" a="1"/>
  <c r="K4032" i="12" s="1"/>
  <c r="K4085" i="12" a="1"/>
  <c r="K4085" i="12" s="1"/>
  <c r="K4138" i="12" a="1"/>
  <c r="K4138" i="12" s="1"/>
  <c r="N4217" i="12" a="1"/>
  <c r="N4217" i="12" s="1"/>
  <c r="N4265" i="12" a="1"/>
  <c r="N4265" i="12" s="1"/>
  <c r="K3214" i="12" a="1"/>
  <c r="K3214" i="12" s="1"/>
  <c r="K2570" i="12" a="1"/>
  <c r="K2570" i="12" s="1"/>
  <c r="N3285" i="12" a="1"/>
  <c r="N3285" i="12" s="1"/>
  <c r="N3031" i="12" a="1"/>
  <c r="N3031" i="12" s="1"/>
  <c r="N3481" i="12" a="1"/>
  <c r="N3481" i="12" s="1"/>
  <c r="N3557" i="12" a="1"/>
  <c r="N3557" i="12" s="1"/>
  <c r="N3622" i="12" a="1"/>
  <c r="N3622" i="12" s="1"/>
  <c r="N3674" i="12" a="1"/>
  <c r="N3674" i="12" s="1"/>
  <c r="K3721" i="12" a="1"/>
  <c r="K3721" i="12" s="1"/>
  <c r="K3778" i="12" a="1"/>
  <c r="K3778" i="12" s="1"/>
  <c r="K3838" i="12" a="1"/>
  <c r="K3838" i="12" s="1"/>
  <c r="N3893" i="12" a="1"/>
  <c r="N3893" i="12" s="1"/>
  <c r="K3942" i="12" a="1"/>
  <c r="K3942" i="12" s="1"/>
  <c r="K3987" i="12" a="1"/>
  <c r="K3987" i="12" s="1"/>
  <c r="K4057" i="12" a="1"/>
  <c r="K4057" i="12" s="1"/>
  <c r="K4125" i="12" a="1"/>
  <c r="K4125" i="12" s="1"/>
  <c r="N4180" i="12" a="1"/>
  <c r="N4180" i="12" s="1"/>
  <c r="K4268" i="12" a="1"/>
  <c r="K4268" i="12" s="1"/>
  <c r="K4349" i="12" a="1"/>
  <c r="K4349" i="12" s="1"/>
  <c r="K4397" i="12" a="1"/>
  <c r="K4397" i="12" s="1"/>
  <c r="N4451" i="12" a="1"/>
  <c r="N4451" i="12" s="1"/>
  <c r="K4499" i="12" a="1"/>
  <c r="K4499" i="12" s="1"/>
  <c r="N1953" i="12" a="1"/>
  <c r="N1953" i="12" s="1"/>
  <c r="N3147" i="12" a="1"/>
  <c r="N3147" i="12" s="1"/>
  <c r="N3456" i="12" a="1"/>
  <c r="N3456" i="12" s="1"/>
  <c r="N3506" i="12" a="1"/>
  <c r="N3506" i="12" s="1"/>
  <c r="N3550" i="12" a="1"/>
  <c r="N3550" i="12" s="1"/>
  <c r="N3598" i="12" a="1"/>
  <c r="N3598" i="12" s="1"/>
  <c r="K3667" i="12" a="1"/>
  <c r="K3667" i="12" s="1"/>
  <c r="K3732" i="12" a="1"/>
  <c r="K3732" i="12" s="1"/>
  <c r="K3794" i="12" a="1"/>
  <c r="K3794" i="12" s="1"/>
  <c r="K3853" i="12" a="1"/>
  <c r="K3853" i="12" s="1"/>
  <c r="N3890" i="12" a="1"/>
  <c r="N3890" i="12" s="1"/>
  <c r="K3954" i="12" a="1"/>
  <c r="K3954" i="12" s="1"/>
  <c r="N4001" i="12" a="1"/>
  <c r="N4001" i="12" s="1"/>
  <c r="N4075" i="12" a="1"/>
  <c r="N4075" i="12" s="1"/>
  <c r="K4166" i="12" a="1"/>
  <c r="K4166" i="12" s="1"/>
  <c r="N4227" i="12" a="1"/>
  <c r="N4227" i="12" s="1"/>
  <c r="N4315" i="12" a="1"/>
  <c r="N4315" i="12" s="1"/>
  <c r="K4379" i="12" a="1"/>
  <c r="K4379" i="12" s="1"/>
  <c r="K4426" i="12" a="1"/>
  <c r="K4426" i="12" s="1"/>
  <c r="N4488" i="12" a="1"/>
  <c r="N4488" i="12" s="1"/>
  <c r="N4543" i="12" a="1"/>
  <c r="N4543" i="12" s="1"/>
  <c r="N2927" i="12" a="1"/>
  <c r="N2927" i="12" s="1"/>
  <c r="N3167" i="12" a="1"/>
  <c r="N3167" i="12" s="1"/>
  <c r="N3474" i="12" a="1"/>
  <c r="N3474" i="12" s="1"/>
  <c r="N3524" i="12" a="1"/>
  <c r="N3524" i="12" s="1"/>
  <c r="K3595" i="12" a="1"/>
  <c r="K3595" i="12" s="1"/>
  <c r="N3713" i="12" a="1"/>
  <c r="N3713" i="12" s="1"/>
  <c r="K3764" i="12" a="1"/>
  <c r="K3764" i="12" s="1"/>
  <c r="K3831" i="12" a="1"/>
  <c r="K3831" i="12" s="1"/>
  <c r="K3891" i="12" a="1"/>
  <c r="K3891" i="12" s="1"/>
  <c r="K4002" i="12" a="1"/>
  <c r="K4002" i="12" s="1"/>
  <c r="N4053" i="12" a="1"/>
  <c r="N4053" i="12" s="1"/>
  <c r="N4117" i="12" a="1"/>
  <c r="N4117" i="12" s="1"/>
  <c r="K4192" i="12" a="1"/>
  <c r="K4192" i="12" s="1"/>
  <c r="N4237" i="12" a="1"/>
  <c r="N4237" i="12" s="1"/>
  <c r="N4297" i="12" a="1"/>
  <c r="N4297" i="12" s="1"/>
  <c r="K4338" i="12" a="1"/>
  <c r="K4338" i="12" s="1"/>
  <c r="N4415" i="12" a="1"/>
  <c r="N4415" i="12" s="1"/>
  <c r="N4492" i="12" a="1"/>
  <c r="N4492" i="12" s="1"/>
  <c r="N3028" i="12" a="1"/>
  <c r="N3028" i="12" s="1"/>
  <c r="N3367" i="12" a="1"/>
  <c r="N3367" i="12" s="1"/>
  <c r="N3554" i="12" a="1"/>
  <c r="N3554" i="12" s="1"/>
  <c r="N3619" i="12" a="1"/>
  <c r="N3619" i="12" s="1"/>
  <c r="K3664" i="12" a="1"/>
  <c r="K3664" i="12" s="1"/>
  <c r="N3728" i="12" a="1"/>
  <c r="N3728" i="12" s="1"/>
  <c r="N3801" i="12" a="1"/>
  <c r="N3801" i="12" s="1"/>
  <c r="K3898" i="12" a="1"/>
  <c r="K3898" i="12" s="1"/>
  <c r="N3946" i="12" a="1"/>
  <c r="N3946" i="12" s="1"/>
  <c r="N4020" i="12" a="1"/>
  <c r="N4020" i="12" s="1"/>
  <c r="N4068" i="12" a="1"/>
  <c r="N4068" i="12" s="1"/>
  <c r="N4125" i="12" a="1"/>
  <c r="N4125" i="12" s="1"/>
  <c r="N4177" i="12" a="1"/>
  <c r="N4177" i="12" s="1"/>
  <c r="N4224" i="12" a="1"/>
  <c r="N4224" i="12" s="1"/>
  <c r="N4264" i="12" a="1"/>
  <c r="N4264" i="12" s="1"/>
  <c r="K4320" i="12" a="1"/>
  <c r="K4320" i="12" s="1"/>
  <c r="K4376" i="12" a="1"/>
  <c r="K4376" i="12" s="1"/>
  <c r="K4470" i="12" a="1"/>
  <c r="K4470" i="12" s="1"/>
  <c r="N2989" i="12" a="1"/>
  <c r="N2989" i="12" s="1"/>
  <c r="N3270" i="12" a="1"/>
  <c r="N3270" i="12" s="1"/>
  <c r="K3475" i="12" a="1"/>
  <c r="K3475" i="12" s="1"/>
  <c r="K3555" i="12" a="1"/>
  <c r="K3555" i="12" s="1"/>
  <c r="N3623" i="12" a="1"/>
  <c r="N3623" i="12" s="1"/>
  <c r="N3660" i="12" a="1"/>
  <c r="N3660" i="12" s="1"/>
  <c r="N3721" i="12" a="1"/>
  <c r="N3721" i="12" s="1"/>
  <c r="N3790" i="12" a="1"/>
  <c r="N3790" i="12" s="1"/>
  <c r="K3850" i="12" a="1"/>
  <c r="K3850" i="12" s="1"/>
  <c r="K3939" i="12" a="1"/>
  <c r="K3939" i="12" s="1"/>
  <c r="N3976" i="12" a="1"/>
  <c r="N3976" i="12" s="1"/>
  <c r="K4035" i="12" a="1"/>
  <c r="K4035" i="12" s="1"/>
  <c r="K3504" i="12" a="1"/>
  <c r="K3504" i="12" s="1"/>
  <c r="N3543" i="12" a="1"/>
  <c r="N3543" i="12" s="1"/>
  <c r="K3592" i="12" a="1"/>
  <c r="K3592" i="12" s="1"/>
  <c r="K3672" i="12" a="1"/>
  <c r="K3672" i="12" s="1"/>
  <c r="N3739" i="12" a="1"/>
  <c r="N3739" i="12" s="1"/>
  <c r="K3795" i="12" a="1"/>
  <c r="K3795" i="12" s="1"/>
  <c r="N3853" i="12" a="1"/>
  <c r="N3853" i="12" s="1"/>
  <c r="N3887" i="12" a="1"/>
  <c r="N3887" i="12" s="1"/>
  <c r="N3958" i="12" a="1"/>
  <c r="N3958" i="12" s="1"/>
  <c r="K4010" i="12" a="1"/>
  <c r="K4010" i="12" s="1"/>
  <c r="N4076" i="12" a="1"/>
  <c r="N4076" i="12" s="1"/>
  <c r="K4163" i="12" a="1"/>
  <c r="K4163" i="12" s="1"/>
  <c r="N4507" i="12" a="1"/>
  <c r="N4507" i="12" s="1"/>
  <c r="K4043" i="12" a="1"/>
  <c r="K4043" i="12" s="1"/>
  <c r="N4099" i="12" a="1"/>
  <c r="N4099" i="12" s="1"/>
  <c r="K4556" i="12" a="1"/>
  <c r="K4556" i="12" s="1"/>
  <c r="N2892" i="12" a="1"/>
  <c r="N2892" i="12" s="1"/>
  <c r="N3252" i="12" a="1"/>
  <c r="N3252" i="12" s="1"/>
  <c r="N3454" i="12" a="1"/>
  <c r="N3454" i="12" s="1"/>
  <c r="K3552" i="12" a="1"/>
  <c r="K3552" i="12" s="1"/>
  <c r="N3613" i="12" a="1"/>
  <c r="N3613" i="12" s="1"/>
  <c r="K4339" i="12" a="1"/>
  <c r="K4339" i="12" s="1"/>
  <c r="N2511" i="12" a="1"/>
  <c r="N2511" i="12" s="1"/>
  <c r="N3343" i="12" a="1"/>
  <c r="N3343" i="12" s="1"/>
  <c r="K3073" i="12" a="1"/>
  <c r="K3073" i="12" s="1"/>
  <c r="N4143" i="12" a="1"/>
  <c r="N4143" i="12" s="1"/>
  <c r="K4216" i="12" a="1"/>
  <c r="K4216" i="12" s="1"/>
  <c r="K4260" i="12" a="1"/>
  <c r="K4260" i="12" s="1"/>
  <c r="K4301" i="12" a="1"/>
  <c r="K4301" i="12" s="1"/>
  <c r="N4359" i="12" a="1"/>
  <c r="N4359" i="12" s="1"/>
  <c r="N4440" i="12" a="1"/>
  <c r="N4440" i="12" s="1"/>
  <c r="K4510" i="12" a="1"/>
  <c r="K4510" i="12" s="1"/>
  <c r="K1950" i="12" a="1"/>
  <c r="K1950" i="12" s="1"/>
  <c r="N3065" i="12" a="1"/>
  <c r="N3065" i="12" s="1"/>
  <c r="M3065" i="12" s="1"/>
  <c r="K4103" i="12" a="1"/>
  <c r="K4103" i="12" s="1"/>
  <c r="N4162" i="12" a="1"/>
  <c r="N4162" i="12" s="1"/>
  <c r="N4287" i="12" a="1"/>
  <c r="N4287" i="12" s="1"/>
  <c r="N4353" i="12" a="1"/>
  <c r="N4353" i="12" s="1"/>
  <c r="K4394" i="12" a="1"/>
  <c r="K4394" i="12" s="1"/>
  <c r="K4463" i="12" a="1"/>
  <c r="K4463" i="12" s="1"/>
  <c r="K4518" i="12" a="1"/>
  <c r="K4518" i="12" s="1"/>
  <c r="N4565" i="12" a="1"/>
  <c r="N4565" i="12" s="1"/>
  <c r="K3230" i="12" a="1"/>
  <c r="K3230" i="12" s="1"/>
  <c r="N3467" i="12" a="1"/>
  <c r="N3467" i="12" s="1"/>
  <c r="N4206" i="12" a="1"/>
  <c r="N4206" i="12" s="1"/>
  <c r="N4305" i="12" a="1"/>
  <c r="N4305" i="12" s="1"/>
  <c r="K4380" i="12" a="1"/>
  <c r="K4380" i="12" s="1"/>
  <c r="K4427" i="12" a="1"/>
  <c r="K4427" i="12" s="1"/>
  <c r="K3055" i="12" a="1"/>
  <c r="K3055" i="12" s="1"/>
  <c r="N3399" i="12" a="1"/>
  <c r="N3399" i="12" s="1"/>
  <c r="M3399" i="12" s="1"/>
  <c r="K3494" i="12" a="1"/>
  <c r="K3494" i="12" s="1"/>
  <c r="K3559" i="12" a="1"/>
  <c r="K3559" i="12" s="1"/>
  <c r="K3617" i="12" a="1"/>
  <c r="K3617" i="12" s="1"/>
  <c r="K3698" i="12" a="1"/>
  <c r="K3698" i="12" s="1"/>
  <c r="K3743" i="12" a="1"/>
  <c r="K3743" i="12" s="1"/>
  <c r="N3820" i="12" a="1"/>
  <c r="N3820" i="12" s="1"/>
  <c r="K3884" i="12" a="1"/>
  <c r="K3884" i="12" s="1"/>
  <c r="K3932" i="12" a="1"/>
  <c r="K3932" i="12" s="1"/>
  <c r="K4171" i="12" a="1"/>
  <c r="K4171" i="12" s="1"/>
  <c r="K4235" i="12" a="1"/>
  <c r="K4235" i="12" s="1"/>
  <c r="N4276" i="12" a="1"/>
  <c r="N4276" i="12" s="1"/>
  <c r="N4320" i="12" a="1"/>
  <c r="N4320" i="12" s="1"/>
  <c r="K4409" i="12" a="1"/>
  <c r="K4409" i="12" s="1"/>
  <c r="K4486" i="12" a="1"/>
  <c r="K4486" i="12" s="1"/>
  <c r="K3665" i="12" a="1"/>
  <c r="K3665" i="12" s="1"/>
  <c r="N3729" i="12" a="1"/>
  <c r="N3729" i="12" s="1"/>
  <c r="N3779" i="12" a="1"/>
  <c r="N3779" i="12" s="1"/>
  <c r="N3861" i="12" a="1"/>
  <c r="N3861" i="12" s="1"/>
  <c r="K3959" i="12" a="1"/>
  <c r="K3959" i="12" s="1"/>
  <c r="N4035" i="12" a="1"/>
  <c r="N4035" i="12" s="1"/>
  <c r="N4088" i="12" a="1"/>
  <c r="N4088" i="12" s="1"/>
  <c r="K4156" i="12" a="1"/>
  <c r="K4156" i="12" s="1"/>
  <c r="N4221" i="12" a="1"/>
  <c r="N4221" i="12" s="1"/>
  <c r="K2784" i="12" a="1"/>
  <c r="K2784" i="12" s="1"/>
  <c r="N3128" i="12" a="1"/>
  <c r="N3128" i="12" s="1"/>
  <c r="N3395" i="12" a="1"/>
  <c r="N3395" i="12" s="1"/>
  <c r="N3488" i="12" a="1"/>
  <c r="N3488" i="12" s="1"/>
  <c r="N3564" i="12" a="1"/>
  <c r="N3564" i="12" s="1"/>
  <c r="K3634" i="12" a="1"/>
  <c r="K3634" i="12" s="1"/>
  <c r="N3678" i="12" a="1"/>
  <c r="N3678" i="12" s="1"/>
  <c r="K3728" i="12" a="1"/>
  <c r="K3728" i="12" s="1"/>
  <c r="N3785" i="12" a="1"/>
  <c r="N3785" i="12" s="1"/>
  <c r="N3841" i="12" a="1"/>
  <c r="N3841" i="12" s="1"/>
  <c r="K3901" i="12" a="1"/>
  <c r="K3901" i="12" s="1"/>
  <c r="K3946" i="12" a="1"/>
  <c r="K3946" i="12" s="1"/>
  <c r="K3994" i="12" a="1"/>
  <c r="K3994" i="12" s="1"/>
  <c r="N4060" i="12" a="1"/>
  <c r="N4060" i="12" s="1"/>
  <c r="K4129" i="12" a="1"/>
  <c r="K4129" i="12" s="1"/>
  <c r="K4184" i="12" a="1"/>
  <c r="K4184" i="12" s="1"/>
  <c r="N4271" i="12" a="1"/>
  <c r="N4271" i="12" s="1"/>
  <c r="N4352" i="12" a="1"/>
  <c r="N4352" i="12" s="1"/>
  <c r="N4407" i="12" a="1"/>
  <c r="N4407" i="12" s="1"/>
  <c r="K4455" i="12" a="1"/>
  <c r="K4455" i="12" s="1"/>
  <c r="N4502" i="12" a="1"/>
  <c r="N4502" i="12" s="1"/>
  <c r="K2486" i="12" a="1"/>
  <c r="K2486" i="12" s="1"/>
  <c r="K3245" i="12" a="1"/>
  <c r="K3245" i="12" s="1"/>
  <c r="K3460" i="12" a="1"/>
  <c r="K3460" i="12" s="1"/>
  <c r="N3513" i="12" a="1"/>
  <c r="N3513" i="12" s="1"/>
  <c r="N3561" i="12" a="1"/>
  <c r="N3561" i="12" s="1"/>
  <c r="N3605" i="12" a="1"/>
  <c r="N3605" i="12" s="1"/>
  <c r="K3671" i="12" a="1"/>
  <c r="K3671" i="12" s="1"/>
  <c r="K3739" i="12" a="1"/>
  <c r="K3739" i="12" s="1"/>
  <c r="K3798" i="12" a="1"/>
  <c r="K3798" i="12" s="1"/>
  <c r="N3856" i="12" a="1"/>
  <c r="N3856" i="12" s="1"/>
  <c r="K3894" i="12" a="1"/>
  <c r="K3894" i="12" s="1"/>
  <c r="N3957" i="12" a="1"/>
  <c r="N3957" i="12" s="1"/>
  <c r="N4012" i="12" a="1"/>
  <c r="N4012" i="12" s="1"/>
  <c r="N4079" i="12" a="1"/>
  <c r="N4079" i="12" s="1"/>
  <c r="N4169" i="12" a="1"/>
  <c r="N4169" i="12" s="1"/>
  <c r="N4230" i="12" a="1"/>
  <c r="N4230" i="12" s="1"/>
  <c r="N4326" i="12" a="1"/>
  <c r="N4326" i="12" s="1"/>
  <c r="N4382" i="12" a="1"/>
  <c r="N4382" i="12" s="1"/>
  <c r="K4430" i="12" a="1"/>
  <c r="K4430" i="12" s="1"/>
  <c r="K4496" i="12" a="1"/>
  <c r="K4496" i="12" s="1"/>
  <c r="N4547" i="12" a="1"/>
  <c r="N4547" i="12" s="1"/>
  <c r="N2948" i="12" a="1"/>
  <c r="N2948" i="12" s="1"/>
  <c r="K3190" i="12" a="1"/>
  <c r="K3190" i="12" s="1"/>
  <c r="K3482" i="12" a="1"/>
  <c r="K3482" i="12" s="1"/>
  <c r="K3543" i="12" a="1"/>
  <c r="K3543" i="12" s="1"/>
  <c r="N3612" i="12" a="1"/>
  <c r="N3612" i="12" s="1"/>
  <c r="N3717" i="12" a="1"/>
  <c r="N3717" i="12" s="1"/>
  <c r="N3767" i="12" a="1"/>
  <c r="N3767" i="12" s="1"/>
  <c r="N3834" i="12" a="1"/>
  <c r="N3834" i="12" s="1"/>
  <c r="N3897" i="12" a="1"/>
  <c r="N3897" i="12" s="1"/>
  <c r="N4005" i="12" a="1"/>
  <c r="N4005" i="12" s="1"/>
  <c r="K4076" i="12" a="1"/>
  <c r="K4076" i="12" s="1"/>
  <c r="N4136" i="12" a="1"/>
  <c r="N4136" i="12" s="1"/>
  <c r="K4199" i="12" a="1"/>
  <c r="K4199" i="12" s="1"/>
  <c r="N4241" i="12" a="1"/>
  <c r="N4241" i="12" s="1"/>
  <c r="N4301" i="12" a="1"/>
  <c r="N4301" i="12" s="1"/>
  <c r="N4356" i="12" a="1"/>
  <c r="N4356" i="12" s="1"/>
  <c r="K4434" i="12" a="1"/>
  <c r="K4434" i="12" s="1"/>
  <c r="K4507" i="12" a="1"/>
  <c r="K4507" i="12" s="1"/>
  <c r="K3051" i="12" a="1"/>
  <c r="K3051" i="12" s="1"/>
  <c r="N3438" i="12" a="1"/>
  <c r="N3438" i="12" s="1"/>
  <c r="K3562" i="12" a="1"/>
  <c r="K3562" i="12" s="1"/>
  <c r="K3627" i="12" a="1"/>
  <c r="K3627" i="12" s="1"/>
  <c r="N3686" i="12" a="1"/>
  <c r="N3686" i="12" s="1"/>
  <c r="K3736" i="12" a="1"/>
  <c r="K3736" i="12" s="1"/>
  <c r="K3809" i="12" a="1"/>
  <c r="K3809" i="12" s="1"/>
  <c r="K3917" i="12" a="1"/>
  <c r="K3917" i="12" s="1"/>
  <c r="N3961" i="12" a="1"/>
  <c r="N3961" i="12" s="1"/>
  <c r="N4023" i="12" a="1"/>
  <c r="N4023" i="12" s="1"/>
  <c r="K4084" i="12" a="1"/>
  <c r="K4084" i="12" s="1"/>
  <c r="K4137" i="12" a="1"/>
  <c r="K4137" i="12" s="1"/>
  <c r="N4184" i="12" a="1"/>
  <c r="N4184" i="12" s="1"/>
  <c r="K4228" i="12" a="1"/>
  <c r="K4228" i="12" s="1"/>
  <c r="N4268" i="12" a="1"/>
  <c r="N4268" i="12" s="1"/>
  <c r="N4323" i="12" a="1"/>
  <c r="N4323" i="12" s="1"/>
  <c r="N4393" i="12" a="1"/>
  <c r="N4393" i="12" s="1"/>
  <c r="N4473" i="12" a="1"/>
  <c r="N4473" i="12" s="1"/>
  <c r="K3032" i="12" a="1"/>
  <c r="K3032" i="12" s="1"/>
  <c r="N3308" i="12" a="1"/>
  <c r="N3308" i="12" s="1"/>
  <c r="K3497" i="12" a="1"/>
  <c r="K3497" i="12" s="1"/>
  <c r="N3565" i="12" a="1"/>
  <c r="N3565" i="12" s="1"/>
  <c r="K3631" i="12" a="1"/>
  <c r="K3631" i="12" s="1"/>
  <c r="N3667" i="12" a="1"/>
  <c r="N3667" i="12" s="1"/>
  <c r="M3667" i="12" s="1"/>
  <c r="K3729" i="12" a="1"/>
  <c r="K3729" i="12" s="1"/>
  <c r="N3794" i="12" a="1"/>
  <c r="N3794" i="12" s="1"/>
  <c r="N3871" i="12" a="1"/>
  <c r="N3871" i="12" s="1"/>
  <c r="K3943" i="12" a="1"/>
  <c r="K3943" i="12" s="1"/>
  <c r="N3980" i="12" a="1"/>
  <c r="N3980" i="12" s="1"/>
  <c r="N4038" i="12" a="1"/>
  <c r="N4038" i="12" s="1"/>
  <c r="N3507" i="12" a="1"/>
  <c r="N3507" i="12" s="1"/>
  <c r="N3547" i="12" a="1"/>
  <c r="N3547" i="12" s="1"/>
  <c r="N3595" i="12" a="1"/>
  <c r="N3595" i="12" s="1"/>
  <c r="K3676" i="12" a="1"/>
  <c r="K3676" i="12" s="1"/>
  <c r="N3742" i="12" a="1"/>
  <c r="N3742" i="12" s="1"/>
  <c r="K3799" i="12" a="1"/>
  <c r="K3799" i="12" s="1"/>
  <c r="N3857" i="12" a="1"/>
  <c r="N3857" i="12" s="1"/>
  <c r="K3895" i="12" a="1"/>
  <c r="K3895" i="12" s="1"/>
  <c r="K3966" i="12" a="1"/>
  <c r="K3966" i="12" s="1"/>
  <c r="N4013" i="12" a="1"/>
  <c r="N4013" i="12" s="1"/>
  <c r="N4080" i="12" a="1"/>
  <c r="N4080" i="12" s="1"/>
  <c r="K4167" i="12" a="1"/>
  <c r="K4167" i="12" s="1"/>
  <c r="N4466" i="12" a="1"/>
  <c r="N4466" i="12" s="1"/>
  <c r="K4047" i="12" a="1"/>
  <c r="K4047" i="12" s="1"/>
  <c r="K4111" i="12" a="1"/>
  <c r="K4111" i="12" s="1"/>
  <c r="N4562" i="12" a="1"/>
  <c r="N4562" i="12" s="1"/>
  <c r="N2993" i="12" a="1"/>
  <c r="N2993" i="12" s="1"/>
  <c r="N3274" i="12" a="1"/>
  <c r="N3274" i="12" s="1"/>
  <c r="K3472" i="12" a="1"/>
  <c r="K3472" i="12" s="1"/>
  <c r="N3555" i="12" a="1"/>
  <c r="N3555" i="12" s="1"/>
  <c r="K4277" i="12" a="1"/>
  <c r="K4277" i="12" s="1"/>
  <c r="N4342" i="12" a="1"/>
  <c r="N4342" i="12" s="1"/>
  <c r="N2217" i="12" a="1"/>
  <c r="N2217" i="12" s="1"/>
  <c r="K3235" i="12" a="1"/>
  <c r="K3235" i="12" s="1"/>
  <c r="K4154" i="12" a="1"/>
  <c r="K4154" i="12" s="1"/>
  <c r="N4219" i="12" a="1"/>
  <c r="N4219" i="12" s="1"/>
  <c r="N4263" i="12" a="1"/>
  <c r="N4263" i="12" s="1"/>
  <c r="K4308" i="12" a="1"/>
  <c r="K4308" i="12" s="1"/>
  <c r="N4363" i="12" a="1"/>
  <c r="N4363" i="12" s="1"/>
  <c r="K4448" i="12" a="1"/>
  <c r="K4448" i="12" s="1"/>
  <c r="K4517" i="12" a="1"/>
  <c r="K4517" i="12" s="1"/>
  <c r="N2460" i="12" a="1"/>
  <c r="N2460" i="12" s="1"/>
  <c r="M2460" i="12" s="1"/>
  <c r="N3244" i="12" a="1"/>
  <c r="N3244" i="12" s="1"/>
  <c r="N4106" i="12" a="1"/>
  <c r="N4106" i="12" s="1"/>
  <c r="N4166" i="12" a="1"/>
  <c r="N4166" i="12" s="1"/>
  <c r="K4291" i="12" a="1"/>
  <c r="K4291" i="12" s="1"/>
  <c r="K4357" i="12" a="1"/>
  <c r="K4357" i="12" s="1"/>
  <c r="K4398" i="12" a="1"/>
  <c r="K4398" i="12" s="1"/>
  <c r="K4474" i="12" a="1"/>
  <c r="K4474" i="12" s="1"/>
  <c r="K4522" i="12" a="1"/>
  <c r="K4522" i="12" s="1"/>
  <c r="K2188" i="12" a="1"/>
  <c r="K2188" i="12" s="1"/>
  <c r="K3271" i="12" a="1"/>
  <c r="K3271" i="12" s="1"/>
  <c r="K3479" i="12" a="1"/>
  <c r="K3479" i="12" s="1"/>
  <c r="K4225" i="12" a="1"/>
  <c r="K4225" i="12" s="1"/>
  <c r="N4312" i="12" a="1"/>
  <c r="N4312" i="12" s="1"/>
  <c r="K4387" i="12" a="1"/>
  <c r="K4387" i="12" s="1"/>
  <c r="K4431" i="12" a="1"/>
  <c r="K4431" i="12" s="1"/>
  <c r="K2520" i="12" a="1"/>
  <c r="K2520" i="12" s="1"/>
  <c r="N3091" i="12" a="1"/>
  <c r="N3091" i="12" s="1"/>
  <c r="K3414" i="12" a="1"/>
  <c r="K3414" i="12" s="1"/>
  <c r="K3508" i="12" a="1"/>
  <c r="K3508" i="12" s="1"/>
  <c r="N3562" i="12" a="1"/>
  <c r="N3562" i="12" s="1"/>
  <c r="N3627" i="12" a="1"/>
  <c r="N3627" i="12" s="1"/>
  <c r="K3705" i="12" a="1"/>
  <c r="K3705" i="12" s="1"/>
  <c r="N3746" i="12" a="1"/>
  <c r="N3746" i="12" s="1"/>
  <c r="K3824" i="12" a="1"/>
  <c r="K3824" i="12" s="1"/>
  <c r="K3888" i="12" a="1"/>
  <c r="K3888" i="12" s="1"/>
  <c r="N3935" i="12" a="1"/>
  <c r="N3935" i="12" s="1"/>
  <c r="N4174" i="12" a="1"/>
  <c r="N4174" i="12" s="1"/>
  <c r="N4238" i="12" a="1"/>
  <c r="N4238" i="12" s="1"/>
  <c r="N4280" i="12" a="1"/>
  <c r="N4280" i="12" s="1"/>
  <c r="K4328" i="12" a="1"/>
  <c r="K4328" i="12" s="1"/>
  <c r="K4413" i="12" a="1"/>
  <c r="K4413" i="12" s="1"/>
  <c r="K4490" i="12" a="1"/>
  <c r="K4490" i="12" s="1"/>
  <c r="N3620" i="12" a="1"/>
  <c r="N3620" i="12" s="1"/>
  <c r="N3683" i="12" a="1"/>
  <c r="N3683" i="12" s="1"/>
  <c r="N3736" i="12" a="1"/>
  <c r="N3736" i="12" s="1"/>
  <c r="K3810" i="12" a="1"/>
  <c r="K3810" i="12" s="1"/>
  <c r="K3865" i="12" a="1"/>
  <c r="K3865" i="12" s="1"/>
  <c r="N3991" i="12" a="1"/>
  <c r="N3991" i="12" s="1"/>
  <c r="K4051" i="12" a="1"/>
  <c r="K4051" i="12" s="1"/>
  <c r="K4096" i="12" a="1"/>
  <c r="K4096" i="12" s="1"/>
  <c r="K4160" i="12" a="1"/>
  <c r="K4160" i="12" s="1"/>
  <c r="N4228" i="12" a="1"/>
  <c r="N4228" i="12" s="1"/>
  <c r="N3291" i="12" a="1"/>
  <c r="N3291" i="12" s="1"/>
  <c r="K3219" i="12" a="1"/>
  <c r="K3219" i="12" s="1"/>
  <c r="N3409" i="12" a="1"/>
  <c r="N3409" i="12" s="1"/>
  <c r="N3499" i="12" a="1"/>
  <c r="N3499" i="12" s="1"/>
  <c r="K3572" i="12" a="1"/>
  <c r="K3572" i="12" s="1"/>
  <c r="N3637" i="12" a="1"/>
  <c r="N3637" i="12" s="1"/>
  <c r="K3686" i="12" a="1"/>
  <c r="K3686" i="12" s="1"/>
  <c r="N3731" i="12" a="1"/>
  <c r="N3731" i="12" s="1"/>
  <c r="N3789" i="12" a="1"/>
  <c r="N3789" i="12" s="1"/>
  <c r="K3849" i="12" a="1"/>
  <c r="K3849" i="12" s="1"/>
  <c r="N3904" i="12" a="1"/>
  <c r="N3904" i="12" s="1"/>
  <c r="N3953" i="12" a="1"/>
  <c r="N3953" i="12" s="1"/>
  <c r="K3998" i="12" a="1"/>
  <c r="K3998" i="12" s="1"/>
  <c r="K4064" i="12" a="1"/>
  <c r="K4064" i="12" s="1"/>
  <c r="N4132" i="12" a="1"/>
  <c r="N4132" i="12" s="1"/>
  <c r="K4202" i="12" a="1"/>
  <c r="K4202" i="12" s="1"/>
  <c r="N4286" i="12" a="1"/>
  <c r="N4286" i="12" s="1"/>
  <c r="K4360" i="12" a="1"/>
  <c r="K4360" i="12" s="1"/>
  <c r="N4418" i="12" a="1"/>
  <c r="N4418" i="12" s="1"/>
  <c r="K4462" i="12" a="1"/>
  <c r="K4462" i="12" s="1"/>
  <c r="K4521" i="12" a="1"/>
  <c r="K4521" i="12" s="1"/>
  <c r="N2631" i="12" a="1"/>
  <c r="N2631" i="12" s="1"/>
  <c r="N3286" i="12" a="1"/>
  <c r="N3286" i="12" s="1"/>
  <c r="N3466" i="12" a="1"/>
  <c r="N3466" i="12" s="1"/>
  <c r="N3520" i="12" a="1"/>
  <c r="N3520" i="12" s="1"/>
  <c r="K3565" i="12" a="1"/>
  <c r="K3565" i="12" s="1"/>
  <c r="K3609" i="12" a="1"/>
  <c r="K3609" i="12" s="1"/>
  <c r="K3675" i="12" a="1"/>
  <c r="K3675" i="12" s="1"/>
  <c r="N3752" i="12" a="1"/>
  <c r="N3752" i="12" s="1"/>
  <c r="K3805" i="12" a="1"/>
  <c r="K3805" i="12" s="1"/>
  <c r="N3860" i="12" a="1"/>
  <c r="N3860" i="12" s="1"/>
  <c r="K3905" i="12" a="1"/>
  <c r="K3905" i="12" s="1"/>
  <c r="K3965" i="12" a="1"/>
  <c r="K3965" i="12" s="1"/>
  <c r="N4030" i="12" a="1"/>
  <c r="N4030" i="12" s="1"/>
  <c r="K4106" i="12" a="1"/>
  <c r="K4106" i="12" s="1"/>
  <c r="N4173" i="12" a="1"/>
  <c r="N4173" i="12" s="1"/>
  <c r="N4233" i="12" a="1"/>
  <c r="N4233" i="12" s="1"/>
  <c r="N4330" i="12" a="1"/>
  <c r="N4330" i="12" s="1"/>
  <c r="K4386" i="12" a="1"/>
  <c r="K4386" i="12" s="1"/>
  <c r="N4433" i="12" a="1"/>
  <c r="N4433" i="12" s="1"/>
  <c r="K4503" i="12" a="1"/>
  <c r="K4503" i="12" s="1"/>
  <c r="N4554" i="12" a="1"/>
  <c r="N4554" i="12" s="1"/>
  <c r="N3008" i="12" a="1"/>
  <c r="N3008" i="12" s="1"/>
  <c r="K3287" i="12" a="1"/>
  <c r="K3287" i="12" s="1"/>
  <c r="K3486" i="12" a="1"/>
  <c r="K3486" i="12" s="1"/>
  <c r="K3547" i="12" a="1"/>
  <c r="K3547" i="12" s="1"/>
  <c r="K3616" i="12" a="1"/>
  <c r="K3616" i="12" s="1"/>
  <c r="K3725" i="12" a="1"/>
  <c r="K3725" i="12" s="1"/>
  <c r="N3774" i="12" a="1"/>
  <c r="N3774" i="12" s="1"/>
  <c r="K3846" i="12" a="1"/>
  <c r="K3846" i="12" s="1"/>
  <c r="K3913" i="12" a="1"/>
  <c r="K3913" i="12" s="1"/>
  <c r="K4013" i="12" a="1"/>
  <c r="K4013" i="12" s="1"/>
  <c r="K4080" i="12" a="1"/>
  <c r="K4080" i="12" s="1"/>
  <c r="N4140" i="12" a="1"/>
  <c r="N4140" i="12" s="1"/>
  <c r="K4206" i="12" a="1"/>
  <c r="K4206" i="12" s="1"/>
  <c r="N4245" i="12" a="1"/>
  <c r="N4245" i="12" s="1"/>
  <c r="K4305" i="12" a="1"/>
  <c r="K4305" i="12" s="1"/>
  <c r="N4375" i="12" a="1"/>
  <c r="N4375" i="12" s="1"/>
  <c r="N4437" i="12" a="1"/>
  <c r="N4437" i="12" s="1"/>
  <c r="N2081" i="12" a="1"/>
  <c r="N2081" i="12" s="1"/>
  <c r="K3088" i="12" a="1"/>
  <c r="K3088" i="12" s="1"/>
  <c r="K3452" i="12" a="1"/>
  <c r="K3452" i="12" s="1"/>
  <c r="K3569" i="12" a="1"/>
  <c r="K3569" i="12" s="1"/>
  <c r="N3630" i="12" a="1"/>
  <c r="N3630" i="12" s="1"/>
  <c r="K3690" i="12" a="1"/>
  <c r="K3690" i="12" s="1"/>
  <c r="K3746" i="12" a="1"/>
  <c r="K3746" i="12" s="1"/>
  <c r="K3813" i="12" a="1"/>
  <c r="K3813" i="12" s="1"/>
  <c r="N3920" i="12" a="1"/>
  <c r="N3920" i="12" s="1"/>
  <c r="N3987" i="12" a="1"/>
  <c r="N3987" i="12" s="1"/>
  <c r="N4027" i="12" a="1"/>
  <c r="N4027" i="12" s="1"/>
  <c r="N4087" i="12" a="1"/>
  <c r="N4087" i="12" s="1"/>
  <c r="K4141" i="12" a="1"/>
  <c r="K4141" i="12" s="1"/>
  <c r="N4195" i="12" a="1"/>
  <c r="N4195" i="12" s="1"/>
  <c r="K4238" i="12" a="1"/>
  <c r="K4238" i="12" s="1"/>
  <c r="K4276" i="12" a="1"/>
  <c r="K4276" i="12" s="1"/>
  <c r="N4341" i="12" a="1"/>
  <c r="N4341" i="12" s="1"/>
  <c r="N4397" i="12" a="1"/>
  <c r="N4397" i="12" s="1"/>
  <c r="N4477" i="12" a="1"/>
  <c r="N4477" i="12" s="1"/>
  <c r="N3069" i="12" a="1"/>
  <c r="N3069" i="12" s="1"/>
  <c r="K3326" i="12" a="1"/>
  <c r="K3326" i="12" s="1"/>
  <c r="N3500" i="12" a="1"/>
  <c r="N3500" i="12" s="1"/>
  <c r="K3573" i="12" a="1"/>
  <c r="K3573" i="12" s="1"/>
  <c r="K3635" i="12" a="1"/>
  <c r="K3635" i="12" s="1"/>
  <c r="N3671" i="12" a="1"/>
  <c r="N3671" i="12" s="1"/>
  <c r="K3750" i="12" a="1"/>
  <c r="K3750" i="12" s="1"/>
  <c r="N3798" i="12" a="1"/>
  <c r="N3798" i="12" s="1"/>
  <c r="N3875" i="12" a="1"/>
  <c r="N3875" i="12" s="1"/>
  <c r="K3947" i="12" a="1"/>
  <c r="K3947" i="12" s="1"/>
  <c r="K3988" i="12" a="1"/>
  <c r="K3988" i="12" s="1"/>
  <c r="K4058" i="12" a="1"/>
  <c r="K4058" i="12" s="1"/>
  <c r="N3514" i="12" a="1"/>
  <c r="N3514" i="12" s="1"/>
  <c r="N3558" i="12" a="1"/>
  <c r="N3558" i="12" s="1"/>
  <c r="K3603" i="12" a="1"/>
  <c r="K3603" i="12" s="1"/>
  <c r="N3679" i="12" a="1"/>
  <c r="N3679" i="12" s="1"/>
  <c r="N3760" i="12" a="1"/>
  <c r="N3760" i="12" s="1"/>
  <c r="K3806" i="12" a="1"/>
  <c r="K3806" i="12" s="1"/>
  <c r="N3864" i="12" a="1"/>
  <c r="N3864" i="12" s="1"/>
  <c r="K3902" i="12" a="1"/>
  <c r="K3902" i="12" s="1"/>
  <c r="K3970" i="12" a="1"/>
  <c r="K3970" i="12" s="1"/>
  <c r="K4028" i="12" a="1"/>
  <c r="K4028" i="12" s="1"/>
  <c r="K4092" i="12" a="1"/>
  <c r="K4092" i="12" s="1"/>
  <c r="N4170" i="12" a="1"/>
  <c r="N4170" i="12" s="1"/>
  <c r="K4482" i="12" a="1"/>
  <c r="K4482" i="12" s="1"/>
  <c r="N4050" i="12" a="1"/>
  <c r="N4050" i="12" s="1"/>
  <c r="N4114" i="12" a="1"/>
  <c r="N4114" i="12" s="1"/>
  <c r="N4569" i="12" a="1"/>
  <c r="N4569" i="12" s="1"/>
  <c r="K3013" i="12" a="1"/>
  <c r="K3013" i="12" s="1"/>
  <c r="N3326" i="12" a="1"/>
  <c r="N3326" i="12" s="1"/>
  <c r="N3475" i="12" a="1"/>
  <c r="N3475" i="12" s="1"/>
  <c r="K3563" i="12" a="1"/>
  <c r="K3563" i="12" s="1"/>
  <c r="K4281" i="12" a="1"/>
  <c r="K4281" i="12" s="1"/>
  <c r="N4346" i="12" a="1"/>
  <c r="N4346" i="12" s="1"/>
  <c r="K2449" i="12" a="1"/>
  <c r="K2449" i="12" s="1"/>
  <c r="K3267" i="12" a="1"/>
  <c r="K3267" i="12" s="1"/>
  <c r="K4158" i="12" a="1"/>
  <c r="K4158" i="12" s="1"/>
  <c r="N4223" i="12" a="1"/>
  <c r="N4223" i="12" s="1"/>
  <c r="N4267" i="12" a="1"/>
  <c r="N4267" i="12" s="1"/>
  <c r="K4319" i="12" a="1"/>
  <c r="K4319" i="12" s="1"/>
  <c r="K4375" i="12" a="1"/>
  <c r="K4375" i="12" s="1"/>
  <c r="N4454" i="12" a="1"/>
  <c r="N4454" i="12" s="1"/>
  <c r="N4520" i="12" a="1"/>
  <c r="N4520" i="12" s="1"/>
  <c r="K2629" i="12" a="1"/>
  <c r="K2629" i="12" s="1"/>
  <c r="N3263" i="12" a="1"/>
  <c r="N3263" i="12" s="1"/>
  <c r="K4122" i="12" a="1"/>
  <c r="K4122" i="12" s="1"/>
  <c r="K4178" i="12" a="1"/>
  <c r="K4178" i="12" s="1"/>
  <c r="K4302" i="12" a="1"/>
  <c r="K4302" i="12" s="1"/>
  <c r="K4361" i="12" a="1"/>
  <c r="K4361" i="12" s="1"/>
  <c r="N4422" i="12" a="1"/>
  <c r="N4422" i="12" s="1"/>
  <c r="M4422" i="12" s="1"/>
  <c r="K4478" i="12" a="1"/>
  <c r="K4478" i="12" s="1"/>
  <c r="N4525" i="12" a="1"/>
  <c r="N4525" i="12" s="1"/>
  <c r="M4525" i="12" s="1"/>
  <c r="N2651" i="12" a="1"/>
  <c r="N2651" i="12" s="1"/>
  <c r="N3290" i="12" a="1"/>
  <c r="N3290" i="12" s="1"/>
  <c r="N3482" i="12" a="1"/>
  <c r="N3482" i="12" s="1"/>
  <c r="N4234" i="12" a="1"/>
  <c r="N4234" i="12" s="1"/>
  <c r="N4316" i="12" a="1"/>
  <c r="N4316" i="12" s="1"/>
  <c r="N4390" i="12" a="1"/>
  <c r="N4390" i="12" s="1"/>
  <c r="N4434" i="12" a="1"/>
  <c r="N4434" i="12" s="1"/>
  <c r="K2670" i="12" a="1"/>
  <c r="K2670" i="12" s="1"/>
  <c r="N3174" i="12" a="1"/>
  <c r="N3174" i="12" s="1"/>
  <c r="N3427" i="12" a="1"/>
  <c r="N3427" i="12" s="1"/>
  <c r="K3522" i="12" a="1"/>
  <c r="K3522" i="12" s="1"/>
  <c r="N3569" i="12" a="1"/>
  <c r="N3569" i="12" s="1"/>
  <c r="K3639" i="12" a="1"/>
  <c r="K3639" i="12" s="1"/>
  <c r="N3714" i="12" a="1"/>
  <c r="N3714" i="12" s="1"/>
  <c r="K3761" i="12" a="1"/>
  <c r="K3761" i="12" s="1"/>
  <c r="K3828" i="12" a="1"/>
  <c r="K3828" i="12" s="1"/>
  <c r="N3891" i="12" a="1"/>
  <c r="N3891" i="12" s="1"/>
  <c r="K4182" i="12" a="1"/>
  <c r="K4182" i="12" s="1"/>
  <c r="N4242" i="12" a="1"/>
  <c r="N4242" i="12" s="1"/>
  <c r="K4288" i="12" a="1"/>
  <c r="K4288" i="12" s="1"/>
  <c r="N4338" i="12" a="1"/>
  <c r="N4338" i="12" s="1"/>
  <c r="N4416" i="12" a="1"/>
  <c r="N4416" i="12" s="1"/>
  <c r="N4514" i="12" a="1"/>
  <c r="N4514" i="12" s="1"/>
  <c r="N3939" i="12" a="1"/>
  <c r="N3939" i="12" s="1"/>
  <c r="K4515" i="12" a="1"/>
  <c r="K4515" i="12" s="1"/>
  <c r="K4574" i="12" a="1"/>
  <c r="K4574" i="12" s="1"/>
  <c r="K3137" i="12" a="1"/>
  <c r="K3137" i="12" s="1"/>
  <c r="N3464" i="12" a="1"/>
  <c r="N3464" i="12" s="1"/>
  <c r="K3556" i="12" a="1"/>
  <c r="K3556" i="12" s="1"/>
  <c r="K3647" i="12" a="1"/>
  <c r="K3647" i="12" s="1"/>
  <c r="N3708" i="12" a="1"/>
  <c r="N3708" i="12" s="1"/>
  <c r="N3791" i="12" a="1"/>
  <c r="N3791" i="12" s="1"/>
  <c r="N3872" i="12" a="1"/>
  <c r="N3872" i="12" s="1"/>
  <c r="K3936" i="12" a="1"/>
  <c r="K3936" i="12" s="1"/>
  <c r="N3977" i="12" a="1"/>
  <c r="N3977" i="12" s="1"/>
  <c r="K4025" i="12" a="1"/>
  <c r="K4025" i="12" s="1"/>
  <c r="N4103" i="12" a="1"/>
  <c r="N4103" i="12" s="1"/>
  <c r="N4145" i="12" a="1"/>
  <c r="N4145" i="12" s="1"/>
  <c r="N4203" i="12" a="1"/>
  <c r="N4203" i="12" s="1"/>
  <c r="N4284" i="12" a="1"/>
  <c r="N4284" i="12" s="1"/>
  <c r="K4362" i="12" a="1"/>
  <c r="K4362" i="12" s="1"/>
  <c r="K4417" i="12" a="1"/>
  <c r="K4417" i="12" s="1"/>
  <c r="N4456" i="12" a="1"/>
  <c r="N4456" i="12" s="1"/>
  <c r="N4511" i="12" a="1"/>
  <c r="N4511" i="12" s="1"/>
  <c r="K3178" i="12" a="1"/>
  <c r="K3178" i="12" s="1"/>
  <c r="N3444" i="12" a="1"/>
  <c r="N3444" i="12" s="1"/>
  <c r="K3498" i="12" a="1"/>
  <c r="K3498" i="12" s="1"/>
  <c r="N3654" i="12" a="1"/>
  <c r="N3654" i="12" s="1"/>
  <c r="M3654" i="12" s="1"/>
  <c r="N3698" i="12" a="1"/>
  <c r="N3698" i="12" s="1"/>
  <c r="N3765" i="12" a="1"/>
  <c r="N3765" i="12" s="1"/>
  <c r="K4381" i="12" a="1"/>
  <c r="K4381" i="12" s="1"/>
  <c r="K4443" i="12" a="1"/>
  <c r="K4443" i="12" s="1"/>
  <c r="K4505" i="12" a="1"/>
  <c r="K4505" i="12" s="1"/>
  <c r="K4567" i="12" a="1"/>
  <c r="K4567" i="12" s="1"/>
  <c r="K3198" i="12" a="1"/>
  <c r="K3198" i="12" s="1"/>
  <c r="K3445" i="12" a="1"/>
  <c r="K3445" i="12" s="1"/>
  <c r="K3505" i="12" a="1"/>
  <c r="K3505" i="12" s="1"/>
  <c r="N3600" i="12" a="1"/>
  <c r="N3600" i="12" s="1"/>
  <c r="K3473" i="12" a="1"/>
  <c r="K3473" i="12" s="1"/>
  <c r="N3936" i="12" a="1"/>
  <c r="N3936" i="12" s="1"/>
  <c r="K4052" i="12" a="1"/>
  <c r="K4052" i="12" s="1"/>
  <c r="K4101" i="12" a="1"/>
  <c r="K4101" i="12" s="1"/>
  <c r="K4157" i="12" a="1"/>
  <c r="K4157" i="12" s="1"/>
  <c r="K4244" i="12" a="1"/>
  <c r="K4244" i="12" s="1"/>
  <c r="K4296" i="12" a="1"/>
  <c r="K4296" i="12" s="1"/>
  <c r="K4374" i="12" a="1"/>
  <c r="K4374" i="12" s="1"/>
  <c r="N4439" i="12" a="1"/>
  <c r="N4439" i="12" s="1"/>
  <c r="N4704" i="12" a="1"/>
  <c r="N4704" i="12" s="1"/>
  <c r="K4980" i="12" a="1"/>
  <c r="K4980" i="12" s="1"/>
  <c r="N3621" i="12" a="1"/>
  <c r="N3621" i="12" s="1"/>
  <c r="K4359" i="12" a="1"/>
  <c r="K4359" i="12" s="1"/>
  <c r="K4580" i="12" a="1"/>
  <c r="K4580" i="12" s="1"/>
  <c r="N4638" i="12" a="1"/>
  <c r="N4638" i="12" s="1"/>
  <c r="N4682" i="12" a="1"/>
  <c r="N4682" i="12" s="1"/>
  <c r="N4760" i="12" a="1"/>
  <c r="N4760" i="12" s="1"/>
  <c r="K4842" i="12" a="1"/>
  <c r="K4842" i="12" s="1"/>
  <c r="K4890" i="12" a="1"/>
  <c r="K4890" i="12" s="1"/>
  <c r="N4947" i="12" a="1"/>
  <c r="N4947" i="12" s="1"/>
  <c r="N5006" i="12" a="1"/>
  <c r="N5006" i="12" s="1"/>
  <c r="N5053" i="12" a="1"/>
  <c r="N5053" i="12" s="1"/>
  <c r="N5125" i="12" a="1"/>
  <c r="N5125" i="12" s="1"/>
  <c r="N5175" i="12" a="1"/>
  <c r="N5175" i="12" s="1"/>
  <c r="N5164" i="12" a="1"/>
  <c r="N5164" i="12" s="1"/>
  <c r="N5102" i="12" a="1"/>
  <c r="N5102" i="12" s="1"/>
  <c r="N5052" i="12" a="1"/>
  <c r="N5052" i="12" s="1"/>
  <c r="N2609" i="12" a="1"/>
  <c r="N2609" i="12" s="1"/>
  <c r="K3886" i="12" a="1"/>
  <c r="K3886" i="12" s="1"/>
  <c r="N3995" i="12" a="1"/>
  <c r="N3995" i="12" s="1"/>
  <c r="N4365" i="12" a="1"/>
  <c r="N4365" i="12" s="1"/>
  <c r="K4471" i="12" a="1"/>
  <c r="K4471" i="12" s="1"/>
  <c r="N3544" i="12" a="1"/>
  <c r="N3544" i="12" s="1"/>
  <c r="N3592" i="12" a="1"/>
  <c r="N3592" i="12" s="1"/>
  <c r="N3817" i="12" a="1"/>
  <c r="N3817" i="12" s="1"/>
  <c r="K3862" i="12" a="1"/>
  <c r="K3862" i="12" s="1"/>
  <c r="K3903" i="12" a="1"/>
  <c r="K3903" i="12" s="1"/>
  <c r="K3963" i="12" a="1"/>
  <c r="K3963" i="12" s="1"/>
  <c r="N4021" i="12" a="1"/>
  <c r="N4021" i="12" s="1"/>
  <c r="K4093" i="12" a="1"/>
  <c r="K4093" i="12" s="1"/>
  <c r="K4168" i="12" a="1"/>
  <c r="K4168" i="12" s="1"/>
  <c r="N4207" i="12" a="1"/>
  <c r="N4207" i="12" s="1"/>
  <c r="K4270" i="12" a="1"/>
  <c r="K4270" i="12" s="1"/>
  <c r="K4325" i="12" a="1"/>
  <c r="K4325" i="12" s="1"/>
  <c r="N3552" i="12" a="1"/>
  <c r="N3552" i="12" s="1"/>
  <c r="N3665" i="12" a="1"/>
  <c r="N3665" i="12" s="1"/>
  <c r="K3723" i="12" a="1"/>
  <c r="K3723" i="12" s="1"/>
  <c r="N3776" i="12" a="1"/>
  <c r="N3776" i="12" s="1"/>
  <c r="N3847" i="12" a="1"/>
  <c r="N3847" i="12" s="1"/>
  <c r="K3911" i="12" a="1"/>
  <c r="K3911" i="12" s="1"/>
  <c r="N3985" i="12" a="1"/>
  <c r="N3985" i="12" s="1"/>
  <c r="N4051" i="12" a="1"/>
  <c r="N4051" i="12" s="1"/>
  <c r="N4100" i="12" a="1"/>
  <c r="N4100" i="12" s="1"/>
  <c r="N4175" i="12" a="1"/>
  <c r="N4175" i="12" s="1"/>
  <c r="N4247" i="12" a="1"/>
  <c r="N4247" i="12" s="1"/>
  <c r="N4299" i="12" a="1"/>
  <c r="N4299" i="12" s="1"/>
  <c r="K4355" i="12" a="1"/>
  <c r="K4355" i="12" s="1"/>
  <c r="K4461" i="12" a="1"/>
  <c r="K4461" i="12" s="1"/>
  <c r="K2909" i="12" a="1"/>
  <c r="K2909" i="12" s="1"/>
  <c r="K3298" i="12" a="1"/>
  <c r="K3298" i="12" s="1"/>
  <c r="K3553" i="12" a="1"/>
  <c r="K3553" i="12" s="1"/>
  <c r="K3629" i="12" a="1"/>
  <c r="K3629" i="12" s="1"/>
  <c r="K3720" i="12" a="1"/>
  <c r="K3720" i="12" s="1"/>
  <c r="N3769" i="12" a="1"/>
  <c r="N3769" i="12" s="1"/>
  <c r="N3840" i="12" a="1"/>
  <c r="N3840" i="12" s="1"/>
  <c r="N3996" i="12" a="1"/>
  <c r="N3996" i="12" s="1"/>
  <c r="K4509" i="12" a="1"/>
  <c r="K4509" i="12" s="1"/>
  <c r="K3202" i="12" a="1"/>
  <c r="K3202" i="12" s="1"/>
  <c r="K3448" i="12" a="1"/>
  <c r="K3448" i="12" s="1"/>
  <c r="K3499" i="12" a="1"/>
  <c r="K3499" i="12" s="1"/>
  <c r="N3545" i="12" a="1"/>
  <c r="N3545" i="12" s="1"/>
  <c r="N3604" i="12" a="1"/>
  <c r="N3604" i="12" s="1"/>
  <c r="N3662" i="12" a="1"/>
  <c r="N3662" i="12" s="1"/>
  <c r="N3709" i="12" a="1"/>
  <c r="N3709" i="12" s="1"/>
  <c r="N3773" i="12" a="1"/>
  <c r="N3773" i="12" s="1"/>
  <c r="N3825" i="12" a="1"/>
  <c r="N3825" i="12" s="1"/>
  <c r="K3863" i="12" a="1"/>
  <c r="K3863" i="12" s="1"/>
  <c r="N3911" i="12" a="1"/>
  <c r="N3911" i="12" s="1"/>
  <c r="K3979" i="12" a="1"/>
  <c r="K3979" i="12" s="1"/>
  <c r="K4060" i="12" a="1"/>
  <c r="K4060" i="12" s="1"/>
  <c r="K4150" i="12" a="1"/>
  <c r="K4150" i="12" s="1"/>
  <c r="K4198" i="12" a="1"/>
  <c r="K4198" i="12" s="1"/>
  <c r="K4271" i="12" a="1"/>
  <c r="K4271" i="12" s="1"/>
  <c r="K4337" i="12" a="1"/>
  <c r="K4337" i="12" s="1"/>
  <c r="N4410" i="12" a="1"/>
  <c r="N4410" i="12" s="1"/>
  <c r="N4457" i="12" a="1"/>
  <c r="N4457" i="12" s="1"/>
  <c r="K4513" i="12" a="1"/>
  <c r="K4513" i="12" s="1"/>
  <c r="K2417" i="12" a="1"/>
  <c r="K2417" i="12" s="1"/>
  <c r="K3822" i="12" a="1"/>
  <c r="K3822" i="12" s="1"/>
  <c r="N4179" i="12" a="1"/>
  <c r="N4179" i="12" s="1"/>
  <c r="N4579" i="12" a="1"/>
  <c r="N4579" i="12" s="1"/>
  <c r="N4641" i="12" a="1"/>
  <c r="N4641" i="12" s="1"/>
  <c r="N4697" i="12" a="1"/>
  <c r="N4697" i="12" s="1"/>
  <c r="K4783" i="12" a="1"/>
  <c r="K4783" i="12" s="1"/>
  <c r="K4830" i="12" a="1"/>
  <c r="K4830" i="12" s="1"/>
  <c r="N4877" i="12" a="1"/>
  <c r="N4877" i="12" s="1"/>
  <c r="K4966" i="12" a="1"/>
  <c r="K4966" i="12" s="1"/>
  <c r="N5056" i="12" a="1"/>
  <c r="N5056" i="12" s="1"/>
  <c r="N5106" i="12" a="1"/>
  <c r="N5106" i="12" s="1"/>
  <c r="K5182" i="12" a="1"/>
  <c r="K5182" i="12" s="1"/>
  <c r="K5148" i="12" a="1"/>
  <c r="K5148" i="12" s="1"/>
  <c r="N3527" i="12" a="1"/>
  <c r="N3527" i="12" s="1"/>
  <c r="N5059" i="12" a="1"/>
  <c r="N5059" i="12" s="1"/>
  <c r="K4976" i="12" a="1"/>
  <c r="K4976" i="12" s="1"/>
  <c r="N3001" i="12" a="1"/>
  <c r="N3001" i="12" s="1"/>
  <c r="K3912" i="12" a="1"/>
  <c r="K3912" i="12" s="1"/>
  <c r="K4526" i="12" a="1"/>
  <c r="K4526" i="12" s="1"/>
  <c r="N4634" i="12" a="1"/>
  <c r="N4634" i="12" s="1"/>
  <c r="N4701" i="12" a="1"/>
  <c r="N4701" i="12" s="1"/>
  <c r="K4753" i="12" a="1"/>
  <c r="K4753" i="12" s="1"/>
  <c r="K4838" i="12" a="1"/>
  <c r="K4838" i="12" s="1"/>
  <c r="N4885" i="12" a="1"/>
  <c r="N4885" i="12" s="1"/>
  <c r="K4951" i="12" a="1"/>
  <c r="K4951" i="12" s="1"/>
  <c r="N5013" i="12" a="1"/>
  <c r="N5013" i="12" s="1"/>
  <c r="K5096" i="12" a="1"/>
  <c r="K5096" i="12" s="1"/>
  <c r="K5143" i="12" a="1"/>
  <c r="K5143" i="12" s="1"/>
  <c r="K5161" i="12" a="1"/>
  <c r="K5161" i="12" s="1"/>
  <c r="K5041" i="12" a="1"/>
  <c r="K5041" i="12" s="1"/>
  <c r="K4837" i="12" a="1"/>
  <c r="K4837" i="12" s="1"/>
  <c r="K4330" i="12" a="1"/>
  <c r="K4330" i="12" s="1"/>
  <c r="K4595" i="12" a="1"/>
  <c r="K4595" i="12" s="1"/>
  <c r="K4646" i="12" a="1"/>
  <c r="K4646" i="12" s="1"/>
  <c r="N4720" i="12" a="1"/>
  <c r="N4720" i="12" s="1"/>
  <c r="N4783" i="12" a="1"/>
  <c r="N4783" i="12" s="1"/>
  <c r="K4824" i="12" a="1"/>
  <c r="K4824" i="12" s="1"/>
  <c r="N4901" i="12" a="1"/>
  <c r="N4901" i="12" s="1"/>
  <c r="N4962" i="12" a="1"/>
  <c r="N4962" i="12" s="1"/>
  <c r="K5032" i="12" a="1"/>
  <c r="K5032" i="12" s="1"/>
  <c r="K5027" i="12" a="1"/>
  <c r="K5027" i="12" s="1"/>
  <c r="N4086" i="12" a="1"/>
  <c r="N4086" i="12" s="1"/>
  <c r="N3201" i="12" a="1"/>
  <c r="N3201" i="12" s="1"/>
  <c r="K4008" i="12" a="1"/>
  <c r="K4008" i="12" s="1"/>
  <c r="K4421" i="12" a="1"/>
  <c r="K4421" i="12" s="1"/>
  <c r="K4571" i="12" a="1"/>
  <c r="K4571" i="12" s="1"/>
  <c r="N4653" i="12" a="1"/>
  <c r="N4653" i="12" s="1"/>
  <c r="N3725" i="12" a="1"/>
  <c r="N3725" i="12" s="1"/>
  <c r="N4017" i="12" a="1"/>
  <c r="N4017" i="12" s="1"/>
  <c r="N4518" i="12" a="1"/>
  <c r="N4518" i="12" s="1"/>
  <c r="K2310" i="12" a="1"/>
  <c r="K2310" i="12" s="1"/>
  <c r="K3156" i="12" a="1"/>
  <c r="K3156" i="12" s="1"/>
  <c r="K3476" i="12" a="1"/>
  <c r="K3476" i="12" s="1"/>
  <c r="N3573" i="12" a="1"/>
  <c r="N3573" i="12" s="1"/>
  <c r="K3651" i="12" a="1"/>
  <c r="K3651" i="12" s="1"/>
  <c r="K3730" i="12" a="1"/>
  <c r="K3730" i="12" s="1"/>
  <c r="N3795" i="12" a="1"/>
  <c r="N3795" i="12" s="1"/>
  <c r="N3876" i="12" a="1"/>
  <c r="N3876" i="12" s="1"/>
  <c r="K3940" i="12" a="1"/>
  <c r="K3940" i="12" s="1"/>
  <c r="N3981" i="12" a="1"/>
  <c r="N3981" i="12" s="1"/>
  <c r="N4028" i="12" a="1"/>
  <c r="N4028" i="12" s="1"/>
  <c r="N4107" i="12" a="1"/>
  <c r="N4107" i="12" s="1"/>
  <c r="K4149" i="12" a="1"/>
  <c r="K4149" i="12" s="1"/>
  <c r="K4218" i="12" a="1"/>
  <c r="K4218" i="12" s="1"/>
  <c r="N4291" i="12" a="1"/>
  <c r="N4291" i="12" s="1"/>
  <c r="N4369" i="12" a="1"/>
  <c r="N4369" i="12" s="1"/>
  <c r="N4423" i="12" a="1"/>
  <c r="N4423" i="12" s="1"/>
  <c r="K4464" i="12" a="1"/>
  <c r="K4464" i="12" s="1"/>
  <c r="N2550" i="12" a="1"/>
  <c r="N2550" i="12" s="1"/>
  <c r="N3197" i="12" a="1"/>
  <c r="N3197" i="12" s="1"/>
  <c r="K3455" i="12" a="1"/>
  <c r="K3455" i="12" s="1"/>
  <c r="N3501" i="12" a="1"/>
  <c r="N3501" i="12" s="1"/>
  <c r="K3658" i="12" a="1"/>
  <c r="K3658" i="12" s="1"/>
  <c r="K3709" i="12" a="1"/>
  <c r="K3709" i="12" s="1"/>
  <c r="N3772" i="12" a="1"/>
  <c r="N3772" i="12" s="1"/>
  <c r="K4388" i="12" a="1"/>
  <c r="K4388" i="12" s="1"/>
  <c r="N4446" i="12" a="1"/>
  <c r="N4446" i="12" s="1"/>
  <c r="K4512" i="12" a="1"/>
  <c r="K4512" i="12" s="1"/>
  <c r="N2577" i="12" a="1"/>
  <c r="N2577" i="12" s="1"/>
  <c r="K3256" i="12" a="1"/>
  <c r="K3256" i="12" s="1"/>
  <c r="K3465" i="12" a="1"/>
  <c r="K3465" i="12" s="1"/>
  <c r="N3508" i="12" a="1"/>
  <c r="N3508" i="12" s="1"/>
  <c r="N3476" i="12" a="1"/>
  <c r="N3476" i="12" s="1"/>
  <c r="N3940" i="12" a="1"/>
  <c r="N3940" i="12" s="1"/>
  <c r="K4063" i="12" a="1"/>
  <c r="K4063" i="12" s="1"/>
  <c r="K4116" i="12" a="1"/>
  <c r="K4116" i="12" s="1"/>
  <c r="K4161" i="12" a="1"/>
  <c r="K4161" i="12" s="1"/>
  <c r="K4248" i="12" a="1"/>
  <c r="K4248" i="12" s="1"/>
  <c r="K4300" i="12" a="1"/>
  <c r="K4300" i="12" s="1"/>
  <c r="N4377" i="12" a="1"/>
  <c r="N4377" i="12" s="1"/>
  <c r="N4453" i="12" a="1"/>
  <c r="N4453" i="12" s="1"/>
  <c r="K4727" i="12" a="1"/>
  <c r="K4727" i="12" s="1"/>
  <c r="N5049" i="12" a="1"/>
  <c r="N5049" i="12" s="1"/>
  <c r="K3652" i="12" a="1"/>
  <c r="K3652" i="12" s="1"/>
  <c r="N4388" i="12" a="1"/>
  <c r="N4388" i="12" s="1"/>
  <c r="N4594" i="12" a="1"/>
  <c r="N4594" i="12" s="1"/>
  <c r="K4642" i="12" a="1"/>
  <c r="K4642" i="12" s="1"/>
  <c r="K4702" i="12" a="1"/>
  <c r="K4702" i="12" s="1"/>
  <c r="K4772" i="12" a="1"/>
  <c r="K4772" i="12" s="1"/>
  <c r="K4845" i="12" a="1"/>
  <c r="K4845" i="12" s="1"/>
  <c r="N4893" i="12" a="1"/>
  <c r="N4893" i="12" s="1"/>
  <c r="N4954" i="12" a="1"/>
  <c r="N4954" i="12" s="1"/>
  <c r="K5014" i="12" a="1"/>
  <c r="K5014" i="12" s="1"/>
  <c r="K5057" i="12" a="1"/>
  <c r="K5057" i="12" s="1"/>
  <c r="K5129" i="12" a="1"/>
  <c r="K5129" i="12" s="1"/>
  <c r="K5179" i="12" a="1"/>
  <c r="K5179" i="12" s="1"/>
  <c r="K5200" i="12" a="1"/>
  <c r="K5200" i="12" s="1"/>
  <c r="N5159" i="12" a="1"/>
  <c r="N5159" i="12" s="1"/>
  <c r="K5088" i="12" a="1"/>
  <c r="K5088" i="12" s="1"/>
  <c r="N3333" i="12" a="1"/>
  <c r="N3333" i="12" s="1"/>
  <c r="N3915" i="12" a="1"/>
  <c r="N3915" i="12" s="1"/>
  <c r="N3775" i="12" a="1"/>
  <c r="N3775" i="12" s="1"/>
  <c r="K4055" i="12" a="1"/>
  <c r="K4055" i="12" s="1"/>
  <c r="K4377" i="12" a="1"/>
  <c r="K4377" i="12" s="1"/>
  <c r="N4474" i="12" a="1"/>
  <c r="N4474" i="12" s="1"/>
  <c r="N3548" i="12" a="1"/>
  <c r="N3548" i="12" s="1"/>
  <c r="M3548" i="12" s="1"/>
  <c r="N3596" i="12" a="1"/>
  <c r="N3596" i="12" s="1"/>
  <c r="N3824" i="12" a="1"/>
  <c r="N3824" i="12" s="1"/>
  <c r="K3869" i="12" a="1"/>
  <c r="K3869" i="12" s="1"/>
  <c r="K3907" i="12" a="1"/>
  <c r="K3907" i="12" s="1"/>
  <c r="K3967" i="12" a="1"/>
  <c r="K3967" i="12" s="1"/>
  <c r="K4029" i="12" a="1"/>
  <c r="K4029" i="12" s="1"/>
  <c r="K4104" i="12" a="1"/>
  <c r="K4104" i="12" s="1"/>
  <c r="N4171" i="12" a="1"/>
  <c r="N4171" i="12" s="1"/>
  <c r="K4215" i="12" a="1"/>
  <c r="K4215" i="12" s="1"/>
  <c r="K4285" i="12" a="1"/>
  <c r="K4285" i="12" s="1"/>
  <c r="N4328" i="12" a="1"/>
  <c r="N4328" i="12" s="1"/>
  <c r="K3560" i="12" a="1"/>
  <c r="K3560" i="12" s="1"/>
  <c r="K3604" i="12" a="1"/>
  <c r="K3604" i="12" s="1"/>
  <c r="K3681" i="12" a="1"/>
  <c r="K3681" i="12" s="1"/>
  <c r="N3726" i="12" a="1"/>
  <c r="N3726" i="12" s="1"/>
  <c r="N3799" i="12" a="1"/>
  <c r="N3799" i="12" s="1"/>
  <c r="K3855" i="12" a="1"/>
  <c r="K3855" i="12" s="1"/>
  <c r="N3914" i="12" a="1"/>
  <c r="N3914" i="12" s="1"/>
  <c r="K3989" i="12" a="1"/>
  <c r="K3989" i="12" s="1"/>
  <c r="N4055" i="12" a="1"/>
  <c r="N4055" i="12" s="1"/>
  <c r="K4112" i="12" a="1"/>
  <c r="K4112" i="12" s="1"/>
  <c r="K4183" i="12" a="1"/>
  <c r="K4183" i="12" s="1"/>
  <c r="K4259" i="12" a="1"/>
  <c r="K4259" i="12" s="1"/>
  <c r="K4307" i="12" a="1"/>
  <c r="K4307" i="12" s="1"/>
  <c r="N4373" i="12" a="1"/>
  <c r="N4373" i="12" s="1"/>
  <c r="N4467" i="12" a="1"/>
  <c r="N4467" i="12" s="1"/>
  <c r="N2997" i="12" a="1"/>
  <c r="N2997" i="12" s="1"/>
  <c r="K3345" i="12" a="1"/>
  <c r="K3345" i="12" s="1"/>
  <c r="N3563" i="12" a="1"/>
  <c r="N3563" i="12" s="1"/>
  <c r="N3632" i="12" a="1"/>
  <c r="N3632" i="12" s="1"/>
  <c r="M3632" i="12" s="1"/>
  <c r="K3727" i="12" a="1"/>
  <c r="K3727" i="12" s="1"/>
  <c r="K3777" i="12" a="1"/>
  <c r="K3777" i="12" s="1"/>
  <c r="N4007" i="12" a="1"/>
  <c r="N4007" i="12" s="1"/>
  <c r="N2417" i="12" a="1"/>
  <c r="N2417" i="12" s="1"/>
  <c r="N3222" i="12" a="1"/>
  <c r="N3222" i="12" s="1"/>
  <c r="N3455" i="12" a="1"/>
  <c r="N3455" i="12" s="1"/>
  <c r="N3505" i="12" a="1"/>
  <c r="N3505" i="12" s="1"/>
  <c r="N3549" i="12" a="1"/>
  <c r="N3549" i="12" s="1"/>
  <c r="N3611" i="12" a="1"/>
  <c r="N3611" i="12" s="1"/>
  <c r="K3670" i="12" a="1"/>
  <c r="K3670" i="12" s="1"/>
  <c r="N3723" i="12" a="1"/>
  <c r="N3723" i="12" s="1"/>
  <c r="K3785" i="12" a="1"/>
  <c r="K3785" i="12" s="1"/>
  <c r="N3829" i="12" a="1"/>
  <c r="N3829" i="12" s="1"/>
  <c r="K3870" i="12" a="1"/>
  <c r="K3870" i="12" s="1"/>
  <c r="K3923" i="12" a="1"/>
  <c r="K3923" i="12" s="1"/>
  <c r="N3982" i="12" a="1"/>
  <c r="N3982" i="12" s="1"/>
  <c r="N4074" i="12" a="1"/>
  <c r="N4074" i="12" s="1"/>
  <c r="K4165" i="12" a="1"/>
  <c r="K4165" i="12" s="1"/>
  <c r="K4205" i="12" a="1"/>
  <c r="K4205" i="12" s="1"/>
  <c r="K4286" i="12" a="1"/>
  <c r="K4286" i="12" s="1"/>
  <c r="K4352" i="12" a="1"/>
  <c r="K4352" i="12" s="1"/>
  <c r="N4414" i="12" a="1"/>
  <c r="N4414" i="12" s="1"/>
  <c r="N4461" i="12" a="1"/>
  <c r="N4461" i="12" s="1"/>
  <c r="N4527" i="12" a="1"/>
  <c r="N4527" i="12" s="1"/>
  <c r="N3159" i="12" a="1"/>
  <c r="N3159" i="12" s="1"/>
  <c r="N3851" i="12" a="1"/>
  <c r="N3851" i="12" s="1"/>
  <c r="K4267" i="12" a="1"/>
  <c r="K4267" i="12" s="1"/>
  <c r="K4583" i="12" a="1"/>
  <c r="K4583" i="12" s="1"/>
  <c r="K4649" i="12" a="1"/>
  <c r="K4649" i="12" s="1"/>
  <c r="K4720" i="12" a="1"/>
  <c r="K4720" i="12" s="1"/>
  <c r="K4801" i="12" a="1"/>
  <c r="K4801" i="12" s="1"/>
  <c r="K4834" i="12" a="1"/>
  <c r="K4834" i="12" s="1"/>
  <c r="K4901" i="12" a="1"/>
  <c r="K4901" i="12" s="1"/>
  <c r="K4973" i="12" a="1"/>
  <c r="K4973" i="12" s="1"/>
  <c r="K5064" i="12" a="1"/>
  <c r="K5064" i="12" s="1"/>
  <c r="N5117" i="12" a="1"/>
  <c r="N5117" i="12" s="1"/>
  <c r="K5189" i="12" a="1"/>
  <c r="K5189" i="12" s="1"/>
  <c r="K5162" i="12" a="1"/>
  <c r="K5162" i="12" s="1"/>
  <c r="N4538" i="12" a="1"/>
  <c r="N4538" i="12" s="1"/>
  <c r="N5198" i="12" a="1"/>
  <c r="N5198" i="12" s="1"/>
  <c r="N5045" i="12" a="1"/>
  <c r="N5045" i="12" s="1"/>
  <c r="K3435" i="12" a="1"/>
  <c r="K3435" i="12" s="1"/>
  <c r="K4001" i="12" a="1"/>
  <c r="K4001" i="12" s="1"/>
  <c r="K4541" i="12" a="1"/>
  <c r="K4541" i="12" s="1"/>
  <c r="N4656" i="12" a="1"/>
  <c r="N4656" i="12" s="1"/>
  <c r="N4708" i="12" a="1"/>
  <c r="N4708" i="12" s="1"/>
  <c r="K4757" i="12" a="1"/>
  <c r="K4757" i="12" s="1"/>
  <c r="N4841" i="12" a="1"/>
  <c r="N4841" i="12" s="1"/>
  <c r="N4889" i="12" a="1"/>
  <c r="N4889" i="12" s="1"/>
  <c r="N4969" i="12" a="1"/>
  <c r="N4969" i="12" s="1"/>
  <c r="K5017" i="12" a="1"/>
  <c r="K5017" i="12" s="1"/>
  <c r="K5100" i="12" a="1"/>
  <c r="K5100" i="12" s="1"/>
  <c r="K5168" i="12" a="1"/>
  <c r="K5168" i="12" s="1"/>
  <c r="K5176" i="12" a="1"/>
  <c r="K5176" i="12" s="1"/>
  <c r="N5105" i="12" a="1"/>
  <c r="N5105" i="12" s="1"/>
  <c r="K4866" i="12" a="1"/>
  <c r="K4866" i="12" s="1"/>
  <c r="N4447" i="12" a="1"/>
  <c r="N4447" i="12" s="1"/>
  <c r="K4606" i="12" a="1"/>
  <c r="K4606" i="12" s="1"/>
  <c r="N4649" i="12" a="1"/>
  <c r="N4649" i="12" s="1"/>
  <c r="K4728" i="12" a="1"/>
  <c r="K4728" i="12" s="1"/>
  <c r="K4791" i="12" a="1"/>
  <c r="K4791" i="12" s="1"/>
  <c r="N4830" i="12" a="1"/>
  <c r="N4830" i="12" s="1"/>
  <c r="K4905" i="12" a="1"/>
  <c r="K4905" i="12" s="1"/>
  <c r="N4966" i="12" a="1"/>
  <c r="N4966" i="12" s="1"/>
  <c r="N5035" i="12" a="1"/>
  <c r="N5035" i="12" s="1"/>
  <c r="K3612" i="12" a="1"/>
  <c r="K3612" i="12" s="1"/>
  <c r="N4517" i="12" a="1"/>
  <c r="N4517" i="12" s="1"/>
  <c r="K3348" i="12" a="1"/>
  <c r="K3348" i="12" s="1"/>
  <c r="K4037" i="12" a="1"/>
  <c r="K4037" i="12" s="1"/>
  <c r="N4450" i="12" a="1"/>
  <c r="N4450" i="12" s="1"/>
  <c r="N4587" i="12" a="1"/>
  <c r="N4587" i="12" s="1"/>
  <c r="K4661" i="12" a="1"/>
  <c r="K4661" i="12" s="1"/>
  <c r="K3854" i="12" a="1"/>
  <c r="K3854" i="12" s="1"/>
  <c r="N4069" i="12" a="1"/>
  <c r="N4069" i="12" s="1"/>
  <c r="M4069" i="12" s="1"/>
  <c r="N4522" i="12" a="1"/>
  <c r="N4522" i="12" s="1"/>
  <c r="N2792" i="12" a="1"/>
  <c r="N2792" i="12" s="1"/>
  <c r="N3233" i="12" a="1"/>
  <c r="N3233" i="12" s="1"/>
  <c r="N3479" i="12" a="1"/>
  <c r="N3479" i="12" s="1"/>
  <c r="N3603" i="12" a="1"/>
  <c r="N3603" i="12" s="1"/>
  <c r="N3668" i="12" a="1"/>
  <c r="N3668" i="12" s="1"/>
  <c r="K3737" i="12" a="1"/>
  <c r="K3737" i="12" s="1"/>
  <c r="N3802" i="12" a="1"/>
  <c r="N3802" i="12" s="1"/>
  <c r="K3892" i="12" a="1"/>
  <c r="K3892" i="12" s="1"/>
  <c r="K3944" i="12" a="1"/>
  <c r="K3944" i="12" s="1"/>
  <c r="N3988" i="12" a="1"/>
  <c r="N3988" i="12" s="1"/>
  <c r="K4036" i="12" a="1"/>
  <c r="K4036" i="12" s="1"/>
  <c r="K4119" i="12" a="1"/>
  <c r="K4119" i="12" s="1"/>
  <c r="N4152" i="12" a="1"/>
  <c r="N4152" i="12" s="1"/>
  <c r="K4222" i="12" a="1"/>
  <c r="K4222" i="12" s="1"/>
  <c r="K4303" i="12" a="1"/>
  <c r="K4303" i="12" s="1"/>
  <c r="N4380" i="12" a="1"/>
  <c r="N4380" i="12" s="1"/>
  <c r="N4427" i="12" a="1"/>
  <c r="N4427" i="12" s="1"/>
  <c r="K4475" i="12" a="1"/>
  <c r="K4475" i="12" s="1"/>
  <c r="N2689" i="12" a="1"/>
  <c r="N2689" i="12" s="1"/>
  <c r="M2689" i="12" s="1"/>
  <c r="N3215" i="12" a="1"/>
  <c r="N3215" i="12" s="1"/>
  <c r="M3215" i="12" s="1"/>
  <c r="N3461" i="12" a="1"/>
  <c r="N3461" i="12" s="1"/>
  <c r="N3504" i="12" a="1"/>
  <c r="N3504" i="12" s="1"/>
  <c r="N3661" i="12" a="1"/>
  <c r="N3661" i="12" s="1"/>
  <c r="N3711" i="12" a="1"/>
  <c r="N3711" i="12" s="1"/>
  <c r="K4399" i="12" a="1"/>
  <c r="K4399" i="12" s="1"/>
  <c r="K4450" i="12" a="1"/>
  <c r="K4450" i="12" s="1"/>
  <c r="K4527" i="12" a="1"/>
  <c r="K4527" i="12" s="1"/>
  <c r="K2938" i="12" a="1"/>
  <c r="K2938" i="12" s="1"/>
  <c r="N3278" i="12" a="1"/>
  <c r="N3278" i="12" s="1"/>
  <c r="K3469" i="12" a="1"/>
  <c r="K3469" i="12" s="1"/>
  <c r="N3515" i="12" a="1"/>
  <c r="N3515" i="12" s="1"/>
  <c r="N3487" i="12" a="1"/>
  <c r="N3487" i="12" s="1"/>
  <c r="K3866" i="12" a="1"/>
  <c r="K3866" i="12" s="1"/>
  <c r="N4066" i="12" a="1"/>
  <c r="N4066" i="12" s="1"/>
  <c r="N4119" i="12" a="1"/>
  <c r="N4119" i="12" s="1"/>
  <c r="K4201" i="12" a="1"/>
  <c r="K4201" i="12" s="1"/>
  <c r="N4251" i="12" a="1"/>
  <c r="N4251" i="12" s="1"/>
  <c r="N4321" i="12" a="1"/>
  <c r="N4321" i="12" s="1"/>
  <c r="N4384" i="12" a="1"/>
  <c r="N4384" i="12" s="1"/>
  <c r="N4464" i="12" a="1"/>
  <c r="N4464" i="12" s="1"/>
  <c r="K4771" i="12" a="1"/>
  <c r="K4771" i="12" s="1"/>
  <c r="N2581" i="12" a="1"/>
  <c r="N2581" i="12" s="1"/>
  <c r="N3796" i="12" a="1"/>
  <c r="N3796" i="12" s="1"/>
  <c r="N4417" i="12" a="1"/>
  <c r="N4417" i="12" s="1"/>
  <c r="N4605" i="12" a="1"/>
  <c r="N4605" i="12" s="1"/>
  <c r="N4645" i="12" a="1"/>
  <c r="N4645" i="12" s="1"/>
  <c r="K4709" i="12" a="1"/>
  <c r="K4709" i="12" s="1"/>
  <c r="N4775" i="12" a="1"/>
  <c r="N4775" i="12" s="1"/>
  <c r="K4856" i="12" a="1"/>
  <c r="K4856" i="12" s="1"/>
  <c r="N4904" i="12" a="1"/>
  <c r="N4904" i="12" s="1"/>
  <c r="K4970" i="12" a="1"/>
  <c r="K4970" i="12" s="1"/>
  <c r="N5020" i="12" a="1"/>
  <c r="N5020" i="12" s="1"/>
  <c r="N5060" i="12" a="1"/>
  <c r="N5060" i="12" s="1"/>
  <c r="N5132" i="12" a="1"/>
  <c r="N5132" i="12" s="1"/>
  <c r="K5193" i="12" a="1"/>
  <c r="K5193" i="12" s="1"/>
  <c r="K5197" i="12" a="1"/>
  <c r="K5197" i="12" s="1"/>
  <c r="K5202" i="12" a="1"/>
  <c r="K5202" i="12" s="1"/>
  <c r="K3561" i="12" a="1"/>
  <c r="K3561" i="12" s="1"/>
  <c r="N3567" i="12" a="1"/>
  <c r="N3567" i="12" s="1"/>
  <c r="K4005" i="12" a="1"/>
  <c r="K4005" i="12" s="1"/>
  <c r="N3913" i="12" a="1"/>
  <c r="N3913" i="12" s="1"/>
  <c r="M3913" i="12" s="1"/>
  <c r="K4100" i="12" a="1"/>
  <c r="K4100" i="12" s="1"/>
  <c r="N4383" i="12" a="1"/>
  <c r="N4383" i="12" s="1"/>
  <c r="N4478" i="12" a="1"/>
  <c r="N4478" i="12" s="1"/>
  <c r="N3610" i="12" a="1"/>
  <c r="N3610" i="12" s="1"/>
  <c r="K3784" i="12" a="1"/>
  <c r="K3784" i="12" s="1"/>
  <c r="N3828" i="12" a="1"/>
  <c r="N3828" i="12" s="1"/>
  <c r="K3873" i="12" a="1"/>
  <c r="K3873" i="12" s="1"/>
  <c r="N3910" i="12" a="1"/>
  <c r="N3910" i="12" s="1"/>
  <c r="K3971" i="12" a="1"/>
  <c r="K3971" i="12" s="1"/>
  <c r="N4039" i="12" a="1"/>
  <c r="N4039" i="12" s="1"/>
  <c r="K4108" i="12" a="1"/>
  <c r="K4108" i="12" s="1"/>
  <c r="N4182" i="12" a="1"/>
  <c r="N4182" i="12" s="1"/>
  <c r="K4226" i="12" a="1"/>
  <c r="K4226" i="12" s="1"/>
  <c r="N4288" i="12" a="1"/>
  <c r="N4288" i="12" s="1"/>
  <c r="K4336" i="12" a="1"/>
  <c r="K4336" i="12" s="1"/>
  <c r="K3567" i="12" a="1"/>
  <c r="K3567" i="12" s="1"/>
  <c r="K3611" i="12" a="1"/>
  <c r="K3611" i="12" s="1"/>
  <c r="N3691" i="12" a="1"/>
  <c r="N3691" i="12" s="1"/>
  <c r="K3734" i="12" a="1"/>
  <c r="K3734" i="12" s="1"/>
  <c r="N3810" i="12" a="1"/>
  <c r="N3810" i="12" s="1"/>
  <c r="K3859" i="12" a="1"/>
  <c r="K3859" i="12" s="1"/>
  <c r="N3918" i="12" a="1"/>
  <c r="N3918" i="12" s="1"/>
  <c r="K4004" i="12" a="1"/>
  <c r="K4004" i="12" s="1"/>
  <c r="N4062" i="12" a="1"/>
  <c r="N4062" i="12" s="1"/>
  <c r="M4062" i="12" s="1"/>
  <c r="N4115" i="12" a="1"/>
  <c r="N4115" i="12" s="1"/>
  <c r="K4190" i="12" a="1"/>
  <c r="K4190" i="12" s="1"/>
  <c r="N4262" i="12" a="1"/>
  <c r="N4262" i="12" s="1"/>
  <c r="K4310" i="12" a="1"/>
  <c r="K4310" i="12" s="1"/>
  <c r="N4402" i="12" a="1"/>
  <c r="N4402" i="12" s="1"/>
  <c r="K4487" i="12" a="1"/>
  <c r="K4487" i="12" s="1"/>
  <c r="K3040" i="12" a="1"/>
  <c r="K3040" i="12" s="1"/>
  <c r="K3360" i="12" a="1"/>
  <c r="K3360" i="12" s="1"/>
  <c r="K3571" i="12" a="1"/>
  <c r="K3571" i="12" s="1"/>
  <c r="N3643" i="12" a="1"/>
  <c r="N3643" i="12" s="1"/>
  <c r="N3737" i="12" a="1"/>
  <c r="N3737" i="12" s="1"/>
  <c r="N3780" i="12" a="1"/>
  <c r="N3780" i="12" s="1"/>
  <c r="N3944" i="12" a="1"/>
  <c r="N3944" i="12" s="1"/>
  <c r="N2815" i="12" a="1"/>
  <c r="N2815" i="12" s="1"/>
  <c r="K3241" i="12" a="1"/>
  <c r="K3241" i="12" s="1"/>
  <c r="N3465" i="12" a="1"/>
  <c r="N3465" i="12" s="1"/>
  <c r="K3513" i="12" a="1"/>
  <c r="K3513" i="12" s="1"/>
  <c r="K3557" i="12" a="1"/>
  <c r="K3557" i="12" s="1"/>
  <c r="K3615" i="12" a="1"/>
  <c r="K3615" i="12" s="1"/>
  <c r="K3674" i="12" a="1"/>
  <c r="K3674" i="12" s="1"/>
  <c r="K3731" i="12" a="1"/>
  <c r="K3731" i="12" s="1"/>
  <c r="K3789" i="12" a="1"/>
  <c r="K3789" i="12" s="1"/>
  <c r="N3833" i="12" a="1"/>
  <c r="N3833" i="12" s="1"/>
  <c r="K3874" i="12" a="1"/>
  <c r="K3874" i="12" s="1"/>
  <c r="K3930" i="12" a="1"/>
  <c r="K3930" i="12" s="1"/>
  <c r="N4004" i="12" a="1"/>
  <c r="N4004" i="12" s="1"/>
  <c r="N4078" i="12" a="1"/>
  <c r="N4078" i="12" s="1"/>
  <c r="K4169" i="12" a="1"/>
  <c r="K4169" i="12" s="1"/>
  <c r="N4208" i="12" a="1"/>
  <c r="N4208" i="12" s="1"/>
  <c r="N4292" i="12" a="1"/>
  <c r="N4292" i="12" s="1"/>
  <c r="N4355" i="12" a="1"/>
  <c r="N4355" i="12" s="1"/>
  <c r="K4418" i="12" a="1"/>
  <c r="K4418" i="12" s="1"/>
  <c r="K4480" i="12" a="1"/>
  <c r="K4480" i="12" s="1"/>
  <c r="N4531" i="12" a="1"/>
  <c r="N4531" i="12" s="1"/>
  <c r="K3477" i="12" a="1"/>
  <c r="K3477" i="12" s="1"/>
  <c r="K3941" i="12" a="1"/>
  <c r="K3941" i="12" s="1"/>
  <c r="K4385" i="12" a="1"/>
  <c r="K4385" i="12" s="1"/>
  <c r="N4586" i="12" a="1"/>
  <c r="N4586" i="12" s="1"/>
  <c r="K4653" i="12" a="1"/>
  <c r="K4653" i="12" s="1"/>
  <c r="N4730" i="12" a="1"/>
  <c r="N4730" i="12" s="1"/>
  <c r="K4805" i="12" a="1"/>
  <c r="K4805" i="12" s="1"/>
  <c r="N4837" i="12" a="1"/>
  <c r="N4837" i="12" s="1"/>
  <c r="N4911" i="12" a="1"/>
  <c r="N4911" i="12" s="1"/>
  <c r="N4990" i="12" a="1"/>
  <c r="N4990" i="12" s="1"/>
  <c r="N5073" i="12" a="1"/>
  <c r="N5073" i="12" s="1"/>
  <c r="N5135" i="12" a="1"/>
  <c r="N5135" i="12" s="1"/>
  <c r="N5202" i="12" a="1"/>
  <c r="N5202" i="12" s="1"/>
  <c r="N5186" i="12" a="1"/>
  <c r="N5186" i="12" s="1"/>
  <c r="N4670" i="12" a="1"/>
  <c r="N4670" i="12" s="1"/>
  <c r="K3141" i="12" a="1"/>
  <c r="K3141" i="12" s="1"/>
  <c r="N5174" i="12" a="1"/>
  <c r="N5174" i="12" s="1"/>
  <c r="K3506" i="12" a="1"/>
  <c r="K3506" i="12" s="1"/>
  <c r="K4030" i="12" a="1"/>
  <c r="K4030" i="12" s="1"/>
  <c r="N4555" i="12" a="1"/>
  <c r="N4555" i="12" s="1"/>
  <c r="K4664" i="12" a="1"/>
  <c r="K4664" i="12" s="1"/>
  <c r="N4712" i="12" a="1"/>
  <c r="N4712" i="12" s="1"/>
  <c r="K4768" i="12" a="1"/>
  <c r="K4768" i="12" s="1"/>
  <c r="K4852" i="12" a="1"/>
  <c r="K4852" i="12" s="1"/>
  <c r="K4912" i="12" a="1"/>
  <c r="K4912" i="12" s="1"/>
  <c r="N4976" i="12" a="1"/>
  <c r="N4976" i="12" s="1"/>
  <c r="N5038" i="12" a="1"/>
  <c r="N5038" i="12" s="1"/>
  <c r="K5107" i="12" a="1"/>
  <c r="K5107" i="12" s="1"/>
  <c r="N5171" i="12" a="1"/>
  <c r="N5171" i="12" s="1"/>
  <c r="N5185" i="12" a="1"/>
  <c r="N5185" i="12" s="1"/>
  <c r="K5138" i="12" a="1"/>
  <c r="K5138" i="12" s="1"/>
  <c r="N4942" i="12" a="1"/>
  <c r="N4942" i="12" s="1"/>
  <c r="K4506" i="12" a="1"/>
  <c r="K4506" i="12" s="1"/>
  <c r="N4609" i="12" a="1"/>
  <c r="N4609" i="12" s="1"/>
  <c r="K4679" i="12" a="1"/>
  <c r="K4679" i="12" s="1"/>
  <c r="N4738" i="12" a="1"/>
  <c r="N4738" i="12" s="1"/>
  <c r="K4798" i="12" a="1"/>
  <c r="K4798" i="12" s="1"/>
  <c r="N4834" i="12" a="1"/>
  <c r="N4834" i="12" s="1"/>
  <c r="K4909" i="12" a="1"/>
  <c r="K4909" i="12" s="1"/>
  <c r="N4980" i="12" a="1"/>
  <c r="N4980" i="12" s="1"/>
  <c r="K5043" i="12" a="1"/>
  <c r="K5043" i="12" s="1"/>
  <c r="N5087" i="12" a="1"/>
  <c r="N5087" i="12" s="1"/>
  <c r="N4652" i="12" a="1"/>
  <c r="N4652" i="12" s="1"/>
  <c r="N3625" i="12" a="1"/>
  <c r="N3625" i="12" s="1"/>
  <c r="K4067" i="12" a="1"/>
  <c r="K4067" i="12" s="1"/>
  <c r="N4479" i="12" a="1"/>
  <c r="N4479" i="12" s="1"/>
  <c r="N4598" i="12" a="1"/>
  <c r="N4598" i="12" s="1"/>
  <c r="N4664" i="12" a="1"/>
  <c r="N4664" i="12" s="1"/>
  <c r="N4122" i="12" a="1"/>
  <c r="N4122" i="12" s="1"/>
  <c r="N4533" i="12" a="1"/>
  <c r="N4533" i="12" s="1"/>
  <c r="N2955" i="12" a="1"/>
  <c r="N2955" i="12" s="1"/>
  <c r="K3275" i="12" a="1"/>
  <c r="K3275" i="12" s="1"/>
  <c r="N3497" i="12" a="1"/>
  <c r="N3497" i="12" s="1"/>
  <c r="K3614" i="12" a="1"/>
  <c r="K3614" i="12" s="1"/>
  <c r="N3672" i="12" a="1"/>
  <c r="N3672" i="12" s="1"/>
  <c r="K3751" i="12" a="1"/>
  <c r="K3751" i="12" s="1"/>
  <c r="N3806" i="12" a="1"/>
  <c r="N3806" i="12" s="1"/>
  <c r="N3902" i="12" a="1"/>
  <c r="N3902" i="12" s="1"/>
  <c r="K3948" i="12" a="1"/>
  <c r="K3948" i="12" s="1"/>
  <c r="K3992" i="12" a="1"/>
  <c r="K3992" i="12" s="1"/>
  <c r="N4058" i="12" a="1"/>
  <c r="N4058" i="12" s="1"/>
  <c r="K4123" i="12" a="1"/>
  <c r="K4123" i="12" s="1"/>
  <c r="N4163" i="12" a="1"/>
  <c r="N4163" i="12" s="1"/>
  <c r="N4225" i="12" a="1"/>
  <c r="N4225" i="12" s="1"/>
  <c r="N4335" i="12" a="1"/>
  <c r="N4335" i="12" s="1"/>
  <c r="K4384" i="12" a="1"/>
  <c r="K4384" i="12" s="1"/>
  <c r="N4431" i="12" a="1"/>
  <c r="N4431" i="12" s="1"/>
  <c r="K4479" i="12" a="1"/>
  <c r="K4479" i="12" s="1"/>
  <c r="K2894" i="12" a="1"/>
  <c r="K2894" i="12" s="1"/>
  <c r="N3255" i="12" a="1"/>
  <c r="N3255" i="12" s="1"/>
  <c r="N3468" i="12" a="1"/>
  <c r="N3468" i="12" s="1"/>
  <c r="M3468" i="12" s="1"/>
  <c r="K3519" i="12" a="1"/>
  <c r="K3519" i="12" s="1"/>
  <c r="N3559" i="12" a="1"/>
  <c r="N3559" i="12" s="1"/>
  <c r="K3669" i="12" a="1"/>
  <c r="K3669" i="12" s="1"/>
  <c r="N3722" i="12" a="1"/>
  <c r="N3722" i="12" s="1"/>
  <c r="N4409" i="12" a="1"/>
  <c r="N4409" i="12" s="1"/>
  <c r="K4457" i="12" a="1"/>
  <c r="K4457" i="12" s="1"/>
  <c r="N4530" i="12" a="1"/>
  <c r="N4530" i="12" s="1"/>
  <c r="K2978" i="12" a="1"/>
  <c r="K2978" i="12" s="1"/>
  <c r="K3316" i="12" a="1"/>
  <c r="K3316" i="12" s="1"/>
  <c r="N3472" i="12" a="1"/>
  <c r="N3472" i="12" s="1"/>
  <c r="K3523" i="12" a="1"/>
  <c r="K3523" i="12" s="1"/>
  <c r="K3509" i="12" a="1"/>
  <c r="K3509" i="12" s="1"/>
  <c r="N3892" i="12" a="1"/>
  <c r="N3892" i="12" s="1"/>
  <c r="N4018" i="12" a="1"/>
  <c r="N4018" i="12" s="1"/>
  <c r="N4070" i="12" a="1"/>
  <c r="N4070" i="12" s="1"/>
  <c r="N4123" i="12" a="1"/>
  <c r="N4123" i="12" s="1"/>
  <c r="K4212" i="12" a="1"/>
  <c r="K4212" i="12" s="1"/>
  <c r="K4263" i="12" a="1"/>
  <c r="K4263" i="12" s="1"/>
  <c r="K4333" i="12" a="1"/>
  <c r="K4333" i="12" s="1"/>
  <c r="N4391" i="12" a="1"/>
  <c r="N4391" i="12" s="1"/>
  <c r="K4468" i="12" a="1"/>
  <c r="K4468" i="12" s="1"/>
  <c r="K4881" i="12" a="1"/>
  <c r="K4881" i="12" s="1"/>
  <c r="N3020" i="12" a="1"/>
  <c r="N3020" i="12" s="1"/>
  <c r="K3945" i="12" a="1"/>
  <c r="K3945" i="12" s="1"/>
  <c r="K4476" i="12" a="1"/>
  <c r="K4476" i="12" s="1"/>
  <c r="N4612" i="12" a="1"/>
  <c r="N4612" i="12" s="1"/>
  <c r="K4657" i="12" a="1"/>
  <c r="K4657" i="12" s="1"/>
  <c r="K4713" i="12" a="1"/>
  <c r="K4713" i="12" s="1"/>
  <c r="N4779" i="12" a="1"/>
  <c r="N4779" i="12" s="1"/>
  <c r="K4860" i="12" a="1"/>
  <c r="K4860" i="12" s="1"/>
  <c r="N4908" i="12" a="1"/>
  <c r="N4908" i="12" s="1"/>
  <c r="K4977" i="12" a="1"/>
  <c r="K4977" i="12" s="1"/>
  <c r="N5024" i="12" a="1"/>
  <c r="N5024" i="12" s="1"/>
  <c r="K5071" i="12" a="1"/>
  <c r="K5071" i="12" s="1"/>
  <c r="N5139" i="12" a="1"/>
  <c r="N5139" i="12" s="1"/>
  <c r="N5199" i="12" a="1"/>
  <c r="N5199" i="12" s="1"/>
  <c r="N5033" i="12" a="1"/>
  <c r="N5033" i="12" s="1"/>
  <c r="N3967" i="12" a="1"/>
  <c r="N3967" i="12" s="1"/>
  <c r="K4594" i="12" a="1"/>
  <c r="K4594" i="12" s="1"/>
  <c r="K3594" i="12" a="1"/>
  <c r="K3594" i="12" s="1"/>
  <c r="N4093" i="12" a="1"/>
  <c r="N4093" i="12" s="1"/>
  <c r="K3628" i="12" a="1"/>
  <c r="K3628" i="12" s="1"/>
  <c r="K4175" i="12" a="1"/>
  <c r="K4175" i="12" s="1"/>
  <c r="N4394" i="12" a="1"/>
  <c r="N4394" i="12" s="1"/>
  <c r="N4493" i="12" a="1"/>
  <c r="N4493" i="12" s="1"/>
  <c r="K3788" i="12" a="1"/>
  <c r="K3788" i="12" s="1"/>
  <c r="N3832" i="12" a="1"/>
  <c r="N3832" i="12" s="1"/>
  <c r="K3877" i="12" a="1"/>
  <c r="K3877" i="12" s="1"/>
  <c r="K3922" i="12" a="1"/>
  <c r="K3922" i="12" s="1"/>
  <c r="K3978" i="12" a="1"/>
  <c r="K3978" i="12" s="1"/>
  <c r="N4043" i="12" a="1"/>
  <c r="N4043" i="12" s="1"/>
  <c r="N4111" i="12" a="1"/>
  <c r="N4111" i="12" s="1"/>
  <c r="K4186" i="12" a="1"/>
  <c r="K4186" i="12" s="1"/>
  <c r="K4229" i="12" a="1"/>
  <c r="K4229" i="12" s="1"/>
  <c r="K4292" i="12" a="1"/>
  <c r="K4292" i="12" s="1"/>
  <c r="K4351" i="12" a="1"/>
  <c r="K4351" i="12" s="1"/>
  <c r="N3570" i="12" a="1"/>
  <c r="N3570" i="12" s="1"/>
  <c r="K3618" i="12" a="1"/>
  <c r="K3618" i="12" s="1"/>
  <c r="K3699" i="12" a="1"/>
  <c r="K3699" i="12" s="1"/>
  <c r="N3740" i="12" a="1"/>
  <c r="N3740" i="12" s="1"/>
  <c r="K3818" i="12" a="1"/>
  <c r="K3818" i="12" s="1"/>
  <c r="N3865" i="12" a="1"/>
  <c r="N3865" i="12" s="1"/>
  <c r="K3933" i="12" a="1"/>
  <c r="K3933" i="12" s="1"/>
  <c r="K4015" i="12" a="1"/>
  <c r="K4015" i="12" s="1"/>
  <c r="K4074" i="12" a="1"/>
  <c r="K4074" i="12" s="1"/>
  <c r="K4135" i="12" a="1"/>
  <c r="K4135" i="12" s="1"/>
  <c r="K4194" i="12" a="1"/>
  <c r="K4194" i="12" s="1"/>
  <c r="N4273" i="12" a="1"/>
  <c r="N4273" i="12" s="1"/>
  <c r="M4273" i="12" s="1"/>
  <c r="K4314" i="12" a="1"/>
  <c r="K4314" i="12" s="1"/>
  <c r="K4410" i="12" a="1"/>
  <c r="K4410" i="12" s="1"/>
  <c r="K4491" i="12" a="1"/>
  <c r="K4491" i="12" s="1"/>
  <c r="K3080" i="12" a="1"/>
  <c r="K3080" i="12" s="1"/>
  <c r="N3389" i="12" a="1"/>
  <c r="N3389" i="12" s="1"/>
  <c r="N3577" i="12" a="1"/>
  <c r="N3577" i="12" s="1"/>
  <c r="N3647" i="12" a="1"/>
  <c r="N3647" i="12" s="1"/>
  <c r="K2942" i="12" a="1"/>
  <c r="K2942" i="12" s="1"/>
  <c r="N3259" i="12" a="1"/>
  <c r="N3259" i="12" s="1"/>
  <c r="M3259" i="12" s="1"/>
  <c r="N3469" i="12" a="1"/>
  <c r="N3469" i="12" s="1"/>
  <c r="K3520" i="12" a="1"/>
  <c r="K3520" i="12" s="1"/>
  <c r="N3560" i="12" a="1"/>
  <c r="N3560" i="12" s="1"/>
  <c r="N3618" i="12" a="1"/>
  <c r="N3618" i="12" s="1"/>
  <c r="K3678" i="12" a="1"/>
  <c r="K3678" i="12" s="1"/>
  <c r="N3734" i="12" a="1"/>
  <c r="N3734" i="12" s="1"/>
  <c r="K3793" i="12" a="1"/>
  <c r="K3793" i="12" s="1"/>
  <c r="K3841" i="12" a="1"/>
  <c r="K3841" i="12" s="1"/>
  <c r="N3881" i="12" a="1"/>
  <c r="N3881" i="12" s="1"/>
  <c r="K3953" i="12" a="1"/>
  <c r="K3953" i="12" s="1"/>
  <c r="N4011" i="12" a="1"/>
  <c r="N4011" i="12" s="1"/>
  <c r="K4105" i="12" a="1"/>
  <c r="K4105" i="12" s="1"/>
  <c r="N4172" i="12" a="1"/>
  <c r="N4172" i="12" s="1"/>
  <c r="N4215" i="12" a="1"/>
  <c r="N4215" i="12" s="1"/>
  <c r="K4304" i="12" a="1"/>
  <c r="K4304" i="12" s="1"/>
  <c r="K4367" i="12" a="1"/>
  <c r="K4367" i="12" s="1"/>
  <c r="K4425" i="12" a="1"/>
  <c r="K4425" i="12" s="1"/>
  <c r="N4483" i="12" a="1"/>
  <c r="N4483" i="12" s="1"/>
  <c r="K4539" i="12" a="1"/>
  <c r="K4539" i="12" s="1"/>
  <c r="K3564" i="12" a="1"/>
  <c r="K3564" i="12" s="1"/>
  <c r="N3971" i="12" a="1"/>
  <c r="N3971" i="12" s="1"/>
  <c r="N4443" i="12" a="1"/>
  <c r="N4443" i="12" s="1"/>
  <c r="N4590" i="12" a="1"/>
  <c r="N4590" i="12" s="1"/>
  <c r="N4663" i="12" a="1"/>
  <c r="N4663" i="12" s="1"/>
  <c r="N4734" i="12" a="1"/>
  <c r="N4734" i="12" s="1"/>
  <c r="N4808" i="12" a="1"/>
  <c r="N4808" i="12" s="1"/>
  <c r="N4844" i="12" a="1"/>
  <c r="N4844" i="12" s="1"/>
  <c r="K4919" i="12" a="1"/>
  <c r="K4919" i="12" s="1"/>
  <c r="N4994" i="12" a="1"/>
  <c r="N4994" i="12" s="1"/>
  <c r="K5077" i="12" a="1"/>
  <c r="K5077" i="12" s="1"/>
  <c r="N5142" i="12" a="1"/>
  <c r="N5142" i="12" s="1"/>
  <c r="K5140" i="12" a="1"/>
  <c r="K5140" i="12" s="1"/>
  <c r="N5183" i="12" a="1"/>
  <c r="N5183" i="12" s="1"/>
  <c r="K4741" i="12" a="1"/>
  <c r="K4741" i="12" s="1"/>
  <c r="K4056" i="12" a="1"/>
  <c r="K4056" i="12" s="1"/>
  <c r="N4532" i="12" a="1"/>
  <c r="N4532" i="12" s="1"/>
  <c r="K3535" i="12" a="1"/>
  <c r="K3535" i="12" s="1"/>
  <c r="N4236" i="12" a="1"/>
  <c r="N4236" i="12" s="1"/>
  <c r="K4587" i="12" a="1"/>
  <c r="K4587" i="12" s="1"/>
  <c r="N4667" i="12" a="1"/>
  <c r="N4667" i="12" s="1"/>
  <c r="N4723" i="12" a="1"/>
  <c r="N4723" i="12" s="1"/>
  <c r="N4771" i="12" a="1"/>
  <c r="N4771" i="12" s="1"/>
  <c r="N4855" i="12" a="1"/>
  <c r="N4855" i="12" s="1"/>
  <c r="N4915" i="12" a="1"/>
  <c r="N4915" i="12" s="1"/>
  <c r="N4983" i="12" a="1"/>
  <c r="N4983" i="12" s="1"/>
  <c r="K5067" i="12" a="1"/>
  <c r="K5067" i="12" s="1"/>
  <c r="N5110" i="12" a="1"/>
  <c r="N5110" i="12" s="1"/>
  <c r="N5178" i="12" a="1"/>
  <c r="N5178" i="12" s="1"/>
  <c r="N5165" i="12" a="1"/>
  <c r="N5165" i="12" s="1"/>
  <c r="K5174" i="12" a="1"/>
  <c r="K5174" i="12" s="1"/>
  <c r="N5109" i="12" a="1"/>
  <c r="N5109" i="12" s="1"/>
  <c r="N4549" i="12" a="1"/>
  <c r="N4549" i="12" s="1"/>
  <c r="K4613" i="12" a="1"/>
  <c r="K4613" i="12" s="1"/>
  <c r="K4683" i="12" a="1"/>
  <c r="K4683" i="12" s="1"/>
  <c r="N4749" i="12" a="1"/>
  <c r="N4749" i="12" s="1"/>
  <c r="N4801" i="12" a="1"/>
  <c r="N4801" i="12" s="1"/>
  <c r="N4848" i="12" a="1"/>
  <c r="N4848" i="12" s="1"/>
  <c r="N4926" i="12" a="1"/>
  <c r="N4926" i="12" s="1"/>
  <c r="K4988" i="12" a="1"/>
  <c r="K4988" i="12" s="1"/>
  <c r="K5047" i="12" a="1"/>
  <c r="K5047" i="12" s="1"/>
  <c r="K3703" i="12" a="1"/>
  <c r="K3703" i="12" s="1"/>
  <c r="K4749" i="12" a="1"/>
  <c r="K4749" i="12" s="1"/>
  <c r="K3685" i="12" a="1"/>
  <c r="K3685" i="12" s="1"/>
  <c r="K4128" i="12" a="1"/>
  <c r="K4128" i="12" s="1"/>
  <c r="N4519" i="12" a="1"/>
  <c r="N4519" i="12" s="1"/>
  <c r="N4602" i="12" a="1"/>
  <c r="N4602" i="12" s="1"/>
  <c r="N4675" i="12" a="1"/>
  <c r="N4675" i="12" s="1"/>
  <c r="N4148" i="12" a="1"/>
  <c r="N4148" i="12" s="1"/>
  <c r="N3646" i="12" a="1"/>
  <c r="N3646" i="12" s="1"/>
  <c r="K4211" i="12" a="1"/>
  <c r="K4211" i="12" s="1"/>
  <c r="K4549" i="12" a="1"/>
  <c r="K4549" i="12" s="1"/>
  <c r="N2974" i="12" a="1"/>
  <c r="N2974" i="12" s="1"/>
  <c r="N3329" i="12" a="1"/>
  <c r="N3329" i="12" s="1"/>
  <c r="K3512" i="12" a="1"/>
  <c r="K3512" i="12" s="1"/>
  <c r="K3621" i="12" a="1"/>
  <c r="K3621" i="12" s="1"/>
  <c r="N3676" i="12" a="1"/>
  <c r="N3676" i="12" s="1"/>
  <c r="K3754" i="12" a="1"/>
  <c r="K3754" i="12" s="1"/>
  <c r="K3814" i="12" a="1"/>
  <c r="K3814" i="12" s="1"/>
  <c r="N3906" i="12" a="1"/>
  <c r="N3906" i="12" s="1"/>
  <c r="N3951" i="12" a="1"/>
  <c r="N3951" i="12" s="1"/>
  <c r="K3996" i="12" a="1"/>
  <c r="K3996" i="12" s="1"/>
  <c r="K4066" i="12" a="1"/>
  <c r="K4066" i="12" s="1"/>
  <c r="K4127" i="12" a="1"/>
  <c r="K4127" i="12" s="1"/>
  <c r="N4167" i="12" a="1"/>
  <c r="N4167" i="12" s="1"/>
  <c r="K4251" i="12" a="1"/>
  <c r="K4251" i="12" s="1"/>
  <c r="K4343" i="12" a="1"/>
  <c r="K4343" i="12" s="1"/>
  <c r="N4387" i="12" a="1"/>
  <c r="N4387" i="12" s="1"/>
  <c r="K4439" i="12" a="1"/>
  <c r="K4439" i="12" s="1"/>
  <c r="N4482" i="12" a="1"/>
  <c r="N4482" i="12" s="1"/>
  <c r="N2937" i="12" a="1"/>
  <c r="N2937" i="12" s="1"/>
  <c r="N3297" i="12" a="1"/>
  <c r="N3297" i="12" s="1"/>
  <c r="K3480" i="12" a="1"/>
  <c r="K3480" i="12" s="1"/>
  <c r="N3522" i="12" a="1"/>
  <c r="N3522" i="12" s="1"/>
  <c r="N3617" i="12" a="1"/>
  <c r="N3617" i="12" s="1"/>
  <c r="K3673" i="12" a="1"/>
  <c r="K3673" i="12" s="1"/>
  <c r="N3733" i="12" a="1"/>
  <c r="N3733" i="12" s="1"/>
  <c r="N4413" i="12" a="1"/>
  <c r="N4413" i="12" s="1"/>
  <c r="N4460" i="12" a="1"/>
  <c r="N4460" i="12" s="1"/>
  <c r="M4460" i="12" s="1"/>
  <c r="K4538" i="12" a="1"/>
  <c r="K4538" i="12" s="1"/>
  <c r="K3017" i="12" a="1"/>
  <c r="K3017" i="12" s="1"/>
  <c r="N3344" i="12" a="1"/>
  <c r="N3344" i="12" s="1"/>
  <c r="K3484" i="12" a="1"/>
  <c r="K3484" i="12" s="1"/>
  <c r="N3526" i="12" a="1"/>
  <c r="N3526" i="12" s="1"/>
  <c r="N3512" i="12" a="1"/>
  <c r="N3512" i="12" s="1"/>
  <c r="K3748" i="12" a="1"/>
  <c r="K3748" i="12" s="1"/>
  <c r="K3800" i="12" a="1"/>
  <c r="K3800" i="12" s="1"/>
  <c r="N3899" i="12" a="1"/>
  <c r="N3899" i="12" s="1"/>
  <c r="N3948" i="12" a="1"/>
  <c r="N3948" i="12" s="1"/>
  <c r="K4082" i="12" a="1"/>
  <c r="K4082" i="12" s="1"/>
  <c r="N4127" i="12" a="1"/>
  <c r="N4127" i="12" s="1"/>
  <c r="N4218" i="12" a="1"/>
  <c r="N4218" i="12" s="1"/>
  <c r="N4266" i="12" a="1"/>
  <c r="N4266" i="12" s="1"/>
  <c r="N4343" i="12" a="1"/>
  <c r="N4343" i="12" s="1"/>
  <c r="N4395" i="12" a="1"/>
  <c r="N4395" i="12" s="1"/>
  <c r="N4471" i="12" a="1"/>
  <c r="N4471" i="12" s="1"/>
  <c r="K4922" i="12" a="1"/>
  <c r="K4922" i="12" s="1"/>
  <c r="K3182" i="12" a="1"/>
  <c r="K3182" i="12" s="1"/>
  <c r="K3975" i="12" a="1"/>
  <c r="K3975" i="12" s="1"/>
  <c r="K4519" i="12" a="1"/>
  <c r="K4519" i="12" s="1"/>
  <c r="N4616" i="12" a="1"/>
  <c r="N4616" i="12" s="1"/>
  <c r="N4660" i="12" a="1"/>
  <c r="N4660" i="12" s="1"/>
  <c r="N4716" i="12" a="1"/>
  <c r="N4716" i="12" s="1"/>
  <c r="K4787" i="12" a="1"/>
  <c r="K4787" i="12" s="1"/>
  <c r="N4870" i="12" a="1"/>
  <c r="N4870" i="12" s="1"/>
  <c r="K4916" i="12" a="1"/>
  <c r="K4916" i="12" s="1"/>
  <c r="K4984" i="12" a="1"/>
  <c r="K4984" i="12" s="1"/>
  <c r="N5031" i="12" a="1"/>
  <c r="N5031" i="12" s="1"/>
  <c r="K5089" i="12" a="1"/>
  <c r="K5089" i="12" s="1"/>
  <c r="N5146" i="12" a="1"/>
  <c r="N5146" i="12" s="1"/>
  <c r="N5103" i="12" a="1"/>
  <c r="N5103" i="12" s="1"/>
  <c r="N5079" i="12" a="1"/>
  <c r="N5079" i="12" s="1"/>
  <c r="K4440" i="12" a="1"/>
  <c r="K4440" i="12" s="1"/>
  <c r="N4689" i="12" a="1"/>
  <c r="N4689" i="12" s="1"/>
  <c r="K3682" i="12" a="1"/>
  <c r="K3682" i="12" s="1"/>
  <c r="K4200" i="12" a="1"/>
  <c r="K4200" i="12" s="1"/>
  <c r="K3691" i="12" a="1"/>
  <c r="K3691" i="12" s="1"/>
  <c r="N4231" i="12" a="1"/>
  <c r="N4231" i="12" s="1"/>
  <c r="N4405" i="12" a="1"/>
  <c r="N4405" i="12" s="1"/>
  <c r="K4497" i="12" a="1"/>
  <c r="K4497" i="12" s="1"/>
  <c r="N3566" i="12" a="1"/>
  <c r="N3566" i="12" s="1"/>
  <c r="K3792" i="12" a="1"/>
  <c r="K3792" i="12" s="1"/>
  <c r="N3843" i="12" a="1"/>
  <c r="N3843" i="12" s="1"/>
  <c r="N3880" i="12" a="1"/>
  <c r="N3880" i="12" s="1"/>
  <c r="K3929" i="12" a="1"/>
  <c r="K3929" i="12" s="1"/>
  <c r="K4000" i="12" a="1"/>
  <c r="K4000" i="12" s="1"/>
  <c r="N4047" i="12" a="1"/>
  <c r="N4047" i="12" s="1"/>
  <c r="K4131" i="12" a="1"/>
  <c r="K4131" i="12" s="1"/>
  <c r="N4189" i="12" a="1"/>
  <c r="N4189" i="12" s="1"/>
  <c r="K4232" i="12" a="1"/>
  <c r="K4232" i="12" s="1"/>
  <c r="N4306" i="12" a="1"/>
  <c r="N4306" i="12" s="1"/>
  <c r="N4354" i="12" a="1"/>
  <c r="N4354" i="12" s="1"/>
  <c r="N3628" i="12" a="1"/>
  <c r="N3628" i="12" s="1"/>
  <c r="N3705" i="12" a="1"/>
  <c r="N3705" i="12" s="1"/>
  <c r="K3744" i="12" a="1"/>
  <c r="K3744" i="12" s="1"/>
  <c r="K3825" i="12" a="1"/>
  <c r="K3825" i="12" s="1"/>
  <c r="K3881" i="12" a="1"/>
  <c r="K3881" i="12" s="1"/>
  <c r="K3956" i="12" a="1"/>
  <c r="K3956" i="12" s="1"/>
  <c r="N4032" i="12" a="1"/>
  <c r="N4032" i="12" s="1"/>
  <c r="K4078" i="12" a="1"/>
  <c r="K4078" i="12" s="1"/>
  <c r="N4138" i="12" a="1"/>
  <c r="N4138" i="12" s="1"/>
  <c r="K4208" i="12" a="1"/>
  <c r="K4208" i="12" s="1"/>
  <c r="N4277" i="12" a="1"/>
  <c r="N4277" i="12" s="1"/>
  <c r="K4318" i="12" a="1"/>
  <c r="K4318" i="12" s="1"/>
  <c r="K4414" i="12" a="1"/>
  <c r="K4414" i="12" s="1"/>
  <c r="N4497" i="12" a="1"/>
  <c r="N4497" i="12" s="1"/>
  <c r="N3098" i="12" a="1"/>
  <c r="N3098" i="12" s="1"/>
  <c r="N3403" i="12" a="1"/>
  <c r="N3403" i="12" s="1"/>
  <c r="N3580" i="12" a="1"/>
  <c r="N3580" i="12" s="1"/>
  <c r="N3651" i="12" a="1"/>
  <c r="N3651" i="12" s="1"/>
  <c r="K4022" i="12" a="1"/>
  <c r="K4022" i="12" s="1"/>
  <c r="K2960" i="12" a="1"/>
  <c r="K2960" i="12" s="1"/>
  <c r="N3282" i="12" a="1"/>
  <c r="N3282" i="12" s="1"/>
  <c r="K3481" i="12" a="1"/>
  <c r="K3481" i="12" s="1"/>
  <c r="N3523" i="12" a="1"/>
  <c r="N3523" i="12" s="1"/>
  <c r="K3575" i="12" a="1"/>
  <c r="K3575" i="12" s="1"/>
  <c r="K3622" i="12" a="1"/>
  <c r="K3622" i="12" s="1"/>
  <c r="N3681" i="12" a="1"/>
  <c r="N3681" i="12" s="1"/>
  <c r="K3738" i="12" a="1"/>
  <c r="K3738" i="12" s="1"/>
  <c r="K3797" i="12" a="1"/>
  <c r="K3797" i="12" s="1"/>
  <c r="N3844" i="12" a="1"/>
  <c r="N3844" i="12" s="1"/>
  <c r="N3885" i="12" a="1"/>
  <c r="N3885" i="12" s="1"/>
  <c r="N3956" i="12" a="1"/>
  <c r="N3956" i="12" s="1"/>
  <c r="N4029" i="12" a="1"/>
  <c r="N4029" i="12" s="1"/>
  <c r="K4109" i="12" a="1"/>
  <c r="K4109" i="12" s="1"/>
  <c r="K4180" i="12" a="1"/>
  <c r="K4180" i="12" s="1"/>
  <c r="N4226" i="12" a="1"/>
  <c r="N4226" i="12" s="1"/>
  <c r="N4310" i="12" a="1"/>
  <c r="N4310" i="12" s="1"/>
  <c r="N4370" i="12" a="1"/>
  <c r="N4370" i="12" s="1"/>
  <c r="K4429" i="12" a="1"/>
  <c r="K4429" i="12" s="1"/>
  <c r="N4487" i="12" a="1"/>
  <c r="N4487" i="12" s="1"/>
  <c r="N4542" i="12" a="1"/>
  <c r="N4542" i="12" s="1"/>
  <c r="K3648" i="12" a="1"/>
  <c r="K3648" i="12" s="1"/>
  <c r="N4000" i="12" a="1"/>
  <c r="N4000" i="12" s="1"/>
  <c r="K4472" i="12" a="1"/>
  <c r="K4472" i="12" s="1"/>
  <c r="N4597" i="12" a="1"/>
  <c r="N4597" i="12" s="1"/>
  <c r="N4674" i="12" a="1"/>
  <c r="N4674" i="12" s="1"/>
  <c r="N4741" i="12" a="1"/>
  <c r="N4741" i="12" s="1"/>
  <c r="K4812" i="12" a="1"/>
  <c r="K4812" i="12" s="1"/>
  <c r="K4848" i="12" a="1"/>
  <c r="K4848" i="12" s="1"/>
  <c r="N4936" i="12" a="1"/>
  <c r="N4936" i="12" s="1"/>
  <c r="N5009" i="12" a="1"/>
  <c r="N5009" i="12" s="1"/>
  <c r="K5081" i="12" a="1"/>
  <c r="K5081" i="12" s="1"/>
  <c r="K5154" i="12" a="1"/>
  <c r="K5154" i="12" s="1"/>
  <c r="N5157" i="12" a="1"/>
  <c r="N5157" i="12" s="1"/>
  <c r="N5190" i="12" a="1"/>
  <c r="N5190" i="12" s="1"/>
  <c r="K4851" i="12" a="1"/>
  <c r="K4851" i="12" s="1"/>
  <c r="N4516" i="12" a="1"/>
  <c r="N4516" i="12" s="1"/>
  <c r="N4763" i="12" a="1"/>
  <c r="N4763" i="12" s="1"/>
  <c r="N3590" i="12" a="1"/>
  <c r="N3590" i="12" s="1"/>
  <c r="N4296" i="12" a="1"/>
  <c r="N4296" i="12" s="1"/>
  <c r="K4591" i="12" a="1"/>
  <c r="K4591" i="12" s="1"/>
  <c r="N4671" i="12" a="1"/>
  <c r="N4671" i="12" s="1"/>
  <c r="K4731" i="12" a="1"/>
  <c r="K4731" i="12" s="1"/>
  <c r="N4786" i="12" a="1"/>
  <c r="N4786" i="12" s="1"/>
  <c r="N4859" i="12" a="1"/>
  <c r="N4859" i="12" s="1"/>
  <c r="N4922" i="12" a="1"/>
  <c r="N4922" i="12" s="1"/>
  <c r="K4991" i="12" a="1"/>
  <c r="K4991" i="12" s="1"/>
  <c r="N5070" i="12" a="1"/>
  <c r="N5070" i="12" s="1"/>
  <c r="K5118" i="12" a="1"/>
  <c r="K5118" i="12" s="1"/>
  <c r="N5192" i="12" a="1"/>
  <c r="N5192" i="12" s="1"/>
  <c r="N5176" i="12" a="1"/>
  <c r="N5176" i="12" s="1"/>
  <c r="K4579" i="12" a="1"/>
  <c r="K4579" i="12" s="1"/>
  <c r="N3730" i="12" a="1"/>
  <c r="N3730" i="12" s="1"/>
  <c r="N4153" i="12" a="1"/>
  <c r="N4153" i="12" s="1"/>
  <c r="N4556" i="12" a="1"/>
  <c r="N4556" i="12" s="1"/>
  <c r="K4617" i="12" a="1"/>
  <c r="K4617" i="12" s="1"/>
  <c r="N4686" i="12" a="1"/>
  <c r="N4686" i="12" s="1"/>
  <c r="K4761" i="12" a="1"/>
  <c r="K4761" i="12" s="1"/>
  <c r="N4805" i="12" a="1"/>
  <c r="N4805" i="12" s="1"/>
  <c r="N4863" i="12" a="1"/>
  <c r="N4863" i="12" s="1"/>
  <c r="K4930" i="12" a="1"/>
  <c r="K4930" i="12" s="1"/>
  <c r="K5003" i="12" a="1"/>
  <c r="K5003" i="12" s="1"/>
  <c r="N5050" i="12" a="1"/>
  <c r="N5050" i="12" s="1"/>
  <c r="K4656" i="12" a="1"/>
  <c r="K4656" i="12" s="1"/>
  <c r="N4804" i="12" a="1"/>
  <c r="N4804" i="12" s="1"/>
  <c r="K3741" i="12" a="1"/>
  <c r="K3741" i="12" s="1"/>
  <c r="N4186" i="12" a="1"/>
  <c r="N4186" i="12" s="1"/>
  <c r="N4534" i="12" a="1"/>
  <c r="N4534" i="12" s="1"/>
  <c r="K4610" i="12" a="1"/>
  <c r="K4610" i="12" s="1"/>
  <c r="K4687" i="12" a="1"/>
  <c r="K4687" i="12" s="1"/>
  <c r="K4258" i="12" a="1"/>
  <c r="K4258" i="12" s="1"/>
  <c r="K3715" i="12" a="1"/>
  <c r="K3715" i="12" s="1"/>
  <c r="K4247" i="12" a="1"/>
  <c r="K4247" i="12" s="1"/>
  <c r="N4559" i="12" a="1"/>
  <c r="N4559" i="12" s="1"/>
  <c r="K2994" i="12" a="1"/>
  <c r="K2994" i="12" s="1"/>
  <c r="K3403" i="12" a="1"/>
  <c r="K3403" i="12" s="1"/>
  <c r="N3518" i="12" a="1"/>
  <c r="N3518" i="12" s="1"/>
  <c r="M3518" i="12" s="1"/>
  <c r="N3624" i="12" a="1"/>
  <c r="N3624" i="12" s="1"/>
  <c r="K3684" i="12" a="1"/>
  <c r="K3684" i="12" s="1"/>
  <c r="K3780" i="12" a="1"/>
  <c r="K3780" i="12" s="1"/>
  <c r="K3836" i="12" a="1"/>
  <c r="K3836" i="12" s="1"/>
  <c r="N3921" i="12" a="1"/>
  <c r="N3921" i="12" s="1"/>
  <c r="N3962" i="12" a="1"/>
  <c r="N3962" i="12" s="1"/>
  <c r="K4007" i="12" a="1"/>
  <c r="K4007" i="12" s="1"/>
  <c r="K4070" i="12" a="1"/>
  <c r="K4070" i="12" s="1"/>
  <c r="N4130" i="12" a="1"/>
  <c r="N4130" i="12" s="1"/>
  <c r="K4179" i="12" a="1"/>
  <c r="K4179" i="12" s="1"/>
  <c r="N4254" i="12" a="1"/>
  <c r="N4254" i="12" s="1"/>
  <c r="K4347" i="12" a="1"/>
  <c r="K4347" i="12" s="1"/>
  <c r="K4395" i="12" a="1"/>
  <c r="K4395" i="12" s="1"/>
  <c r="N4442" i="12" a="1"/>
  <c r="N4442" i="12" s="1"/>
  <c r="M4442" i="12" s="1"/>
  <c r="K4494" i="12" a="1"/>
  <c r="K4494" i="12" s="1"/>
  <c r="K2956" i="12" a="1"/>
  <c r="K2956" i="12" s="1"/>
  <c r="N3315" i="12" a="1"/>
  <c r="N3315" i="12" s="1"/>
  <c r="N3483" i="12" a="1"/>
  <c r="N3483" i="12" s="1"/>
  <c r="M3483" i="12" s="1"/>
  <c r="K3625" i="12" a="1"/>
  <c r="K3625" i="12" s="1"/>
  <c r="K3677" i="12" a="1"/>
  <c r="K3677" i="12" s="1"/>
  <c r="N3743" i="12" a="1"/>
  <c r="N3743" i="12" s="1"/>
  <c r="K4424" i="12" a="1"/>
  <c r="K4424" i="12" s="1"/>
  <c r="K4483" i="12" a="1"/>
  <c r="K4483" i="12" s="1"/>
  <c r="K4542" i="12" a="1"/>
  <c r="K4542" i="12" s="1"/>
  <c r="N3039" i="12" a="1"/>
  <c r="N3039" i="12" s="1"/>
  <c r="N3359" i="12" a="1"/>
  <c r="N3359" i="12" s="1"/>
  <c r="K3491" i="12" a="1"/>
  <c r="K3491" i="12" s="1"/>
  <c r="N3583" i="12" a="1"/>
  <c r="N3583" i="12" s="1"/>
  <c r="M3583" i="12" s="1"/>
  <c r="K3516" i="12" a="1"/>
  <c r="K3516" i="12" s="1"/>
  <c r="N3751" i="12" a="1"/>
  <c r="N3751" i="12" s="1"/>
  <c r="K3811" i="12" a="1"/>
  <c r="K3811" i="12" s="1"/>
  <c r="K3915" i="12" a="1"/>
  <c r="K3915" i="12" s="1"/>
  <c r="K4086" i="12" a="1"/>
  <c r="K4086" i="12" s="1"/>
  <c r="K4139" i="12" a="1"/>
  <c r="K4139" i="12" s="1"/>
  <c r="N4222" i="12" a="1"/>
  <c r="N4222" i="12" s="1"/>
  <c r="K4274" i="12" a="1"/>
  <c r="K4274" i="12" s="1"/>
  <c r="N4347" i="12" a="1"/>
  <c r="N4347" i="12" s="1"/>
  <c r="K4403" i="12" a="1"/>
  <c r="K4403" i="12" s="1"/>
  <c r="N4475" i="12" a="1"/>
  <c r="N4475" i="12" s="1"/>
  <c r="N5001" i="12" a="1"/>
  <c r="N5001" i="12" s="1"/>
  <c r="N3447" i="12" a="1"/>
  <c r="N3447" i="12" s="1"/>
  <c r="K4033" i="12" a="1"/>
  <c r="K4033" i="12" s="1"/>
  <c r="N4526" i="12" a="1"/>
  <c r="N4526" i="12" s="1"/>
  <c r="K4624" i="12" a="1"/>
  <c r="K4624" i="12" s="1"/>
  <c r="K4668" i="12" a="1"/>
  <c r="K4668" i="12" s="1"/>
  <c r="K4724" i="12" a="1"/>
  <c r="K4724" i="12" s="1"/>
  <c r="N4790" i="12" a="1"/>
  <c r="N4790" i="12" s="1"/>
  <c r="K4878" i="12" a="1"/>
  <c r="K4878" i="12" s="1"/>
  <c r="K4923" i="12" a="1"/>
  <c r="K4923" i="12" s="1"/>
  <c r="N4987" i="12" a="1"/>
  <c r="N4987" i="12" s="1"/>
  <c r="K5039" i="12" a="1"/>
  <c r="K5039" i="12" s="1"/>
  <c r="N5092" i="12" a="1"/>
  <c r="N5092" i="12" s="1"/>
  <c r="N5150" i="12" a="1"/>
  <c r="N5150" i="12" s="1"/>
  <c r="N5114" i="12" a="1"/>
  <c r="N5114" i="12" s="1"/>
  <c r="N5152" i="12" a="1"/>
  <c r="N5152" i="12" s="1"/>
  <c r="N4737" i="12" a="1"/>
  <c r="N4737" i="12" s="1"/>
  <c r="K4775" i="12" a="1"/>
  <c r="K4775" i="12" s="1"/>
  <c r="N3766" i="12" a="1"/>
  <c r="N3766" i="12" s="1"/>
  <c r="K4306" i="12" a="1"/>
  <c r="K4306" i="12" s="1"/>
  <c r="K3747" i="12" a="1"/>
  <c r="K3747" i="12" s="1"/>
  <c r="K4420" i="12" a="1"/>
  <c r="K4420" i="12" s="1"/>
  <c r="N4500" i="12" a="1"/>
  <c r="N4500" i="12" s="1"/>
  <c r="K3530" i="12" a="1"/>
  <c r="K3530" i="12" s="1"/>
  <c r="K3574" i="12" a="1"/>
  <c r="K3574" i="12" s="1"/>
  <c r="K3796" i="12" a="1"/>
  <c r="K3796" i="12" s="1"/>
  <c r="K3851" i="12" a="1"/>
  <c r="K3851" i="12" s="1"/>
  <c r="N3884" i="12" a="1"/>
  <c r="N3884" i="12" s="1"/>
  <c r="N3932" i="12" a="1"/>
  <c r="N3932" i="12" s="1"/>
  <c r="N4003" i="12" a="1"/>
  <c r="N4003" i="12" s="1"/>
  <c r="K4059" i="12" a="1"/>
  <c r="K4059" i="12" s="1"/>
  <c r="K4146" i="12" a="1"/>
  <c r="K4146" i="12" s="1"/>
  <c r="N4193" i="12" a="1"/>
  <c r="N4193" i="12" s="1"/>
  <c r="N4235" i="12" a="1"/>
  <c r="N4235" i="12" s="1"/>
  <c r="N4309" i="12" a="1"/>
  <c r="N4309" i="12" s="1"/>
  <c r="K3534" i="12" a="1"/>
  <c r="K3534" i="12" s="1"/>
  <c r="K3640" i="12" a="1"/>
  <c r="K3640" i="12" s="1"/>
  <c r="K3712" i="12" a="1"/>
  <c r="K3712" i="12" s="1"/>
  <c r="N3747" i="12" a="1"/>
  <c r="N3747" i="12" s="1"/>
  <c r="K3829" i="12" a="1"/>
  <c r="K3829" i="12" s="1"/>
  <c r="K3885" i="12" a="1"/>
  <c r="K3885" i="12" s="1"/>
  <c r="N3959" i="12" a="1"/>
  <c r="N3959" i="12" s="1"/>
  <c r="K4040" i="12" a="1"/>
  <c r="K4040" i="12" s="1"/>
  <c r="N4081" i="12" a="1"/>
  <c r="N4081" i="12" s="1"/>
  <c r="N4156" i="12" a="1"/>
  <c r="N4156" i="12" s="1"/>
  <c r="N4211" i="12" a="1"/>
  <c r="N4211" i="12" s="1"/>
  <c r="N4281" i="12" a="1"/>
  <c r="N4281" i="12" s="1"/>
  <c r="K4329" i="12" a="1"/>
  <c r="K4329" i="12" s="1"/>
  <c r="N4420" i="12" a="1"/>
  <c r="N4420" i="12" s="1"/>
  <c r="N4508" i="12" a="1"/>
  <c r="N4508" i="12" s="1"/>
  <c r="N3140" i="12" a="1"/>
  <c r="N3140" i="12" s="1"/>
  <c r="K3590" i="12" a="1"/>
  <c r="K3590" i="12" s="1"/>
  <c r="N3684" i="12" a="1"/>
  <c r="N3684" i="12" s="1"/>
  <c r="K3960" i="12" a="1"/>
  <c r="K3960" i="12" s="1"/>
  <c r="N4025" i="12" a="1"/>
  <c r="N4025" i="12" s="1"/>
  <c r="N2981" i="12" a="1"/>
  <c r="N2981" i="12" s="1"/>
  <c r="N3392" i="12" a="1"/>
  <c r="N3392" i="12" s="1"/>
  <c r="N3484" i="12" a="1"/>
  <c r="N3484" i="12" s="1"/>
  <c r="K3531" i="12" a="1"/>
  <c r="K3531" i="12" s="1"/>
  <c r="K3578" i="12" a="1"/>
  <c r="K3578" i="12" s="1"/>
  <c r="K3637" i="12" a="1"/>
  <c r="K3637" i="12" s="1"/>
  <c r="K3689" i="12" a="1"/>
  <c r="K3689" i="12" s="1"/>
  <c r="N3744" i="12" a="1"/>
  <c r="N3744" i="12" s="1"/>
  <c r="K3804" i="12" a="1"/>
  <c r="K3804" i="12" s="1"/>
  <c r="K3852" i="12" a="1"/>
  <c r="K3852" i="12" s="1"/>
  <c r="N3889" i="12" a="1"/>
  <c r="N3889" i="12" s="1"/>
  <c r="K3964" i="12" a="1"/>
  <c r="K3964" i="12" s="1"/>
  <c r="N4040" i="12" a="1"/>
  <c r="N4040" i="12" s="1"/>
  <c r="N4112" i="12" a="1"/>
  <c r="N4112" i="12" s="1"/>
  <c r="N4183" i="12" a="1"/>
  <c r="N4183" i="12" s="1"/>
  <c r="K4230" i="12" a="1"/>
  <c r="K4230" i="12" s="1"/>
  <c r="N4314" i="12" a="1"/>
  <c r="N4314" i="12" s="1"/>
  <c r="K4389" i="12" a="1"/>
  <c r="K4389" i="12" s="1"/>
  <c r="K4433" i="12" a="1"/>
  <c r="K4433" i="12" s="1"/>
  <c r="N4491" i="12" a="1"/>
  <c r="N4491" i="12" s="1"/>
  <c r="N4546" i="12" a="1"/>
  <c r="N4546" i="12" s="1"/>
  <c r="N3677" i="12" a="1"/>
  <c r="N3677" i="12" s="1"/>
  <c r="N4059" i="12" a="1"/>
  <c r="N4059" i="12" s="1"/>
  <c r="K4502" i="12" a="1"/>
  <c r="K4502" i="12" s="1"/>
  <c r="N4601" i="12" a="1"/>
  <c r="N4601" i="12" s="1"/>
  <c r="K4686" i="12" a="1"/>
  <c r="K4686" i="12" s="1"/>
  <c r="N4756" i="12" a="1"/>
  <c r="N4756" i="12" s="1"/>
  <c r="K4816" i="12" a="1"/>
  <c r="K4816" i="12" s="1"/>
  <c r="N4851" i="12" a="1"/>
  <c r="N4851" i="12" s="1"/>
  <c r="N4950" i="12" a="1"/>
  <c r="N4950" i="12" s="1"/>
  <c r="K5028" i="12" a="1"/>
  <c r="K5028" i="12" s="1"/>
  <c r="N5084" i="12" a="1"/>
  <c r="N5084" i="12" s="1"/>
  <c r="K5157" i="12" a="1"/>
  <c r="K5157" i="12" s="1"/>
  <c r="N5161" i="12" a="1"/>
  <c r="N5161" i="12" s="1"/>
  <c r="N4910" i="12" a="1"/>
  <c r="N4910" i="12" s="1"/>
  <c r="N4884" i="12" a="1"/>
  <c r="N4884" i="12" s="1"/>
  <c r="K4701" i="12" a="1"/>
  <c r="K4701" i="12" s="1"/>
  <c r="K4908" i="12" a="1"/>
  <c r="K4908" i="12" s="1"/>
  <c r="K3735" i="12" a="1"/>
  <c r="K3735" i="12" s="1"/>
  <c r="K4326" i="12" a="1"/>
  <c r="K4326" i="12" s="1"/>
  <c r="K4598" i="12" a="1"/>
  <c r="K4598" i="12" s="1"/>
  <c r="K4675" i="12" a="1"/>
  <c r="K4675" i="12" s="1"/>
  <c r="K4735" i="12" a="1"/>
  <c r="K4735" i="12" s="1"/>
  <c r="K4794" i="12" a="1"/>
  <c r="K4794" i="12" s="1"/>
  <c r="K4867" i="12" a="1"/>
  <c r="K4867" i="12" s="1"/>
  <c r="K4933" i="12" a="1"/>
  <c r="K4933" i="12" s="1"/>
  <c r="K4995" i="12" a="1"/>
  <c r="K4995" i="12" s="1"/>
  <c r="K5074" i="12" a="1"/>
  <c r="K5074" i="12" s="1"/>
  <c r="N5121" i="12" a="1"/>
  <c r="N5121" i="12" s="1"/>
  <c r="K5196" i="12" a="1"/>
  <c r="K5196" i="12" s="1"/>
  <c r="K5201" i="12" a="1"/>
  <c r="K5201" i="12" s="1"/>
  <c r="K4693" i="12" a="1"/>
  <c r="K4693" i="12" s="1"/>
  <c r="N4381" i="12" a="1"/>
  <c r="N4381" i="12" s="1"/>
  <c r="N4212" i="12" a="1"/>
  <c r="N4212" i="12" s="1"/>
  <c r="N4570" i="12" a="1"/>
  <c r="N4570" i="12" s="1"/>
  <c r="N4620" i="12" a="1"/>
  <c r="N4620" i="12" s="1"/>
  <c r="N4690" i="12" a="1"/>
  <c r="N4690" i="12" s="1"/>
  <c r="N4764" i="12" a="1"/>
  <c r="N4764" i="12" s="1"/>
  <c r="N4812" i="12" a="1"/>
  <c r="N4812" i="12" s="1"/>
  <c r="K4871" i="12" a="1"/>
  <c r="K4871" i="12" s="1"/>
  <c r="N4940" i="12" a="1"/>
  <c r="N4940" i="12" s="1"/>
  <c r="K5007" i="12" a="1"/>
  <c r="K5007" i="12" s="1"/>
  <c r="K5061" i="12" a="1"/>
  <c r="K5061" i="12" s="1"/>
  <c r="K4929" i="12" a="1"/>
  <c r="K4929" i="12" s="1"/>
  <c r="K4926" i="12" a="1"/>
  <c r="K4926" i="12" s="1"/>
  <c r="K3770" i="12" a="1"/>
  <c r="K3770" i="12" s="1"/>
  <c r="N4303" i="12" a="1"/>
  <c r="N4303" i="12" s="1"/>
  <c r="K4550" i="12" a="1"/>
  <c r="K4550" i="12" s="1"/>
  <c r="K4621" i="12" a="1"/>
  <c r="K4621" i="12" s="1"/>
  <c r="K4691" i="12" a="1"/>
  <c r="K4691" i="12" s="1"/>
  <c r="N4376" i="12" a="1"/>
  <c r="N4376" i="12" s="1"/>
  <c r="N3757" i="12" a="1"/>
  <c r="N3757" i="12" s="1"/>
  <c r="K4563" i="12" a="1"/>
  <c r="K4563" i="12" s="1"/>
  <c r="K3095" i="12" a="1"/>
  <c r="K3095" i="12" s="1"/>
  <c r="N3430" i="12" a="1"/>
  <c r="N3430" i="12" s="1"/>
  <c r="N3529" i="12" a="1"/>
  <c r="N3529" i="12" s="1"/>
  <c r="M3529" i="12" s="1"/>
  <c r="K3632" i="12" a="1"/>
  <c r="K3632" i="12" s="1"/>
  <c r="N3687" i="12" a="1"/>
  <c r="N3687" i="12" s="1"/>
  <c r="N3783" i="12" a="1"/>
  <c r="N3783" i="12" s="1"/>
  <c r="K3840" i="12" a="1"/>
  <c r="K3840" i="12" s="1"/>
  <c r="K3925" i="12" a="1"/>
  <c r="K3925" i="12" s="1"/>
  <c r="N3966" i="12" a="1"/>
  <c r="N3966" i="12" s="1"/>
  <c r="N4010" i="12" a="1"/>
  <c r="N4010" i="12" s="1"/>
  <c r="K4089" i="12" a="1"/>
  <c r="K4089" i="12" s="1"/>
  <c r="N4134" i="12" a="1"/>
  <c r="N4134" i="12" s="1"/>
  <c r="N4185" i="12" a="1"/>
  <c r="N4185" i="12" s="1"/>
  <c r="K4266" i="12" a="1"/>
  <c r="K4266" i="12" s="1"/>
  <c r="N4350" i="12" a="1"/>
  <c r="N4350" i="12" s="1"/>
  <c r="N4398" i="12" a="1"/>
  <c r="N4398" i="12" s="1"/>
  <c r="N4449" i="12" a="1"/>
  <c r="N4449" i="12" s="1"/>
  <c r="K4501" i="12" a="1"/>
  <c r="K4501" i="12" s="1"/>
  <c r="N3016" i="12" a="1"/>
  <c r="N3016" i="12" s="1"/>
  <c r="K3330" i="12" a="1"/>
  <c r="K3330" i="12" s="1"/>
  <c r="N3490" i="12" a="1"/>
  <c r="N3490" i="12" s="1"/>
  <c r="K3636" i="12" a="1"/>
  <c r="K3636" i="12" s="1"/>
  <c r="N3680" i="12" a="1"/>
  <c r="N3680" i="12" s="1"/>
  <c r="K3758" i="12" a="1"/>
  <c r="K3758" i="12" s="1"/>
  <c r="K4366" i="12" a="1"/>
  <c r="K4366" i="12" s="1"/>
  <c r="K4428" i="12" a="1"/>
  <c r="K4428" i="12" s="1"/>
  <c r="N4486" i="12" a="1"/>
  <c r="N4486" i="12" s="1"/>
  <c r="N4545" i="12" a="1"/>
  <c r="N4545" i="12" s="1"/>
  <c r="K3059" i="12" a="1"/>
  <c r="K3059" i="12" s="1"/>
  <c r="K3375" i="12" a="1"/>
  <c r="K3375" i="12" s="1"/>
  <c r="K3495" i="12" a="1"/>
  <c r="K3495" i="12" s="1"/>
  <c r="K3593" i="12" a="1"/>
  <c r="K3593" i="12" s="1"/>
  <c r="N3417" i="12" a="1"/>
  <c r="N3417" i="12" s="1"/>
  <c r="K3527" i="12" a="1"/>
  <c r="K3527" i="12" s="1"/>
  <c r="N3821" i="12" a="1"/>
  <c r="N3821" i="12" s="1"/>
  <c r="K3919" i="12" a="1"/>
  <c r="K3919" i="12" s="1"/>
  <c r="N4089" i="12" a="1"/>
  <c r="N4089" i="12" s="1"/>
  <c r="N4142" i="12" a="1"/>
  <c r="N4142" i="12" s="1"/>
  <c r="K4236" i="12" a="1"/>
  <c r="K4236" i="12" s="1"/>
  <c r="K4278" i="12" a="1"/>
  <c r="K4278" i="12" s="1"/>
  <c r="N4358" i="12" a="1"/>
  <c r="N4358" i="12" s="1"/>
  <c r="N4406" i="12" a="1"/>
  <c r="N4406" i="12" s="1"/>
  <c r="N5181" i="12" a="1"/>
  <c r="N5181" i="12" s="1"/>
  <c r="N3480" i="12" a="1"/>
  <c r="N3480" i="12" s="1"/>
  <c r="K4124" i="12" a="1"/>
  <c r="K4124" i="12" s="1"/>
  <c r="K4534" i="12" a="1"/>
  <c r="K4534" i="12" s="1"/>
  <c r="N4627" i="12" a="1"/>
  <c r="N4627" i="12" s="1"/>
  <c r="K4672" i="12" a="1"/>
  <c r="K4672" i="12" s="1"/>
  <c r="N4727" i="12" a="1"/>
  <c r="N4727" i="12" s="1"/>
  <c r="K4809" i="12" a="1"/>
  <c r="K4809" i="12" s="1"/>
  <c r="K4882" i="12" a="1"/>
  <c r="K4882" i="12" s="1"/>
  <c r="N4929" i="12" a="1"/>
  <c r="N4929" i="12" s="1"/>
  <c r="K4999" i="12" a="1"/>
  <c r="K4999" i="12" s="1"/>
  <c r="N5042" i="12" a="1"/>
  <c r="N5042" i="12" s="1"/>
  <c r="K5111" i="12" a="1"/>
  <c r="K5111" i="12" s="1"/>
  <c r="N5160" i="12" a="1"/>
  <c r="N5160" i="12" s="1"/>
  <c r="K5126" i="12" a="1"/>
  <c r="K5126" i="12" s="1"/>
  <c r="N4854" i="12" a="1"/>
  <c r="N4854" i="12" s="1"/>
  <c r="K4859" i="12" a="1"/>
  <c r="K4859" i="12" s="1"/>
  <c r="N4847" i="12" a="1"/>
  <c r="N4847" i="12" s="1"/>
  <c r="K3826" i="12" a="1"/>
  <c r="K3826" i="12" s="1"/>
  <c r="K4460" i="12" a="1"/>
  <c r="K4460" i="12" s="1"/>
  <c r="N3813" i="12" a="1"/>
  <c r="N3813" i="12" s="1"/>
  <c r="N4438" i="12" a="1"/>
  <c r="N4438" i="12" s="1"/>
  <c r="N3533" i="12" a="1"/>
  <c r="N3533" i="12" s="1"/>
  <c r="N3586" i="12" a="1"/>
  <c r="N3586" i="12" s="1"/>
  <c r="K3803" i="12" a="1"/>
  <c r="K3803" i="12" s="1"/>
  <c r="N3854" i="12" a="1"/>
  <c r="N3854" i="12" s="1"/>
  <c r="N3888" i="12" a="1"/>
  <c r="N3888" i="12" s="1"/>
  <c r="K3952" i="12" a="1"/>
  <c r="K3952" i="12" s="1"/>
  <c r="K4011" i="12" a="1"/>
  <c r="K4011" i="12" s="1"/>
  <c r="N4073" i="12" a="1"/>
  <c r="N4073" i="12" s="1"/>
  <c r="K4153" i="12" a="1"/>
  <c r="K4153" i="12" s="1"/>
  <c r="N4200" i="12" a="1"/>
  <c r="N4200" i="12" s="1"/>
  <c r="K4255" i="12" a="1"/>
  <c r="K4255" i="12" s="1"/>
  <c r="N4313" i="12" a="1"/>
  <c r="N4313" i="12" s="1"/>
  <c r="K3545" i="12" a="1"/>
  <c r="K3545" i="12" s="1"/>
  <c r="K3655" i="12" a="1"/>
  <c r="K3655" i="12" s="1"/>
  <c r="N3715" i="12" a="1"/>
  <c r="N3715" i="12" s="1"/>
  <c r="K3762" i="12" a="1"/>
  <c r="K3762" i="12" s="1"/>
  <c r="K3833" i="12" a="1"/>
  <c r="K3833" i="12" s="1"/>
  <c r="K3889" i="12" a="1"/>
  <c r="K3889" i="12" s="1"/>
  <c r="N3974" i="12" a="1"/>
  <c r="N3974" i="12" s="1"/>
  <c r="K4044" i="12" a="1"/>
  <c r="K4044" i="12" s="1"/>
  <c r="N4085" i="12" a="1"/>
  <c r="N4085" i="12" s="1"/>
  <c r="N4160" i="12" a="1"/>
  <c r="N4160" i="12" s="1"/>
  <c r="N4239" i="12" a="1"/>
  <c r="N4239" i="12" s="1"/>
  <c r="K4289" i="12" a="1"/>
  <c r="K4289" i="12" s="1"/>
  <c r="N4332" i="12" a="1"/>
  <c r="N4332" i="12" s="1"/>
  <c r="N4435" i="12" a="1"/>
  <c r="N4435" i="12" s="1"/>
  <c r="N2692" i="12" a="1"/>
  <c r="N2692" i="12" s="1"/>
  <c r="N3237" i="12" a="1"/>
  <c r="N3237" i="12" s="1"/>
  <c r="K3601" i="12" a="1"/>
  <c r="K3601" i="12" s="1"/>
  <c r="N3702" i="12" a="1"/>
  <c r="N3702" i="12" s="1"/>
  <c r="N3754" i="12" a="1"/>
  <c r="N3754" i="12" s="1"/>
  <c r="K3986" i="12" a="1"/>
  <c r="K3986" i="12" s="1"/>
  <c r="N4036" i="12" a="1"/>
  <c r="N4036" i="12" s="1"/>
  <c r="K4498" i="12" a="1"/>
  <c r="K4498" i="12" s="1"/>
  <c r="K3021" i="12" a="1"/>
  <c r="K3021" i="12" s="1"/>
  <c r="N3406" i="12" a="1"/>
  <c r="N3406" i="12" s="1"/>
  <c r="K3488" i="12" a="1"/>
  <c r="K3488" i="12" s="1"/>
  <c r="N3534" i="12" a="1"/>
  <c r="N3534" i="12" s="1"/>
  <c r="N3593" i="12" a="1"/>
  <c r="N3593" i="12" s="1"/>
  <c r="N3640" i="12" a="1"/>
  <c r="N3640" i="12" s="1"/>
  <c r="K3696" i="12" a="1"/>
  <c r="K3696" i="12" s="1"/>
  <c r="K3759" i="12" a="1"/>
  <c r="K3759" i="12" s="1"/>
  <c r="N3807" i="12" a="1"/>
  <c r="N3807" i="12" s="1"/>
  <c r="N3855" i="12" a="1"/>
  <c r="N3855" i="12" s="1"/>
  <c r="K3904" i="12" a="1"/>
  <c r="K3904" i="12" s="1"/>
  <c r="K3968" i="12" a="1"/>
  <c r="K3968" i="12" s="1"/>
  <c r="N4044" i="12" a="1"/>
  <c r="N4044" i="12" s="1"/>
  <c r="K4132" i="12" a="1"/>
  <c r="K4132" i="12" s="1"/>
  <c r="K4187" i="12" a="1"/>
  <c r="K4187" i="12" s="1"/>
  <c r="K4233" i="12" a="1"/>
  <c r="K4233" i="12" s="1"/>
  <c r="N4325" i="12" a="1"/>
  <c r="N4325" i="12" s="1"/>
  <c r="M4325" i="12" s="1"/>
  <c r="K4400" i="12" a="1"/>
  <c r="K4400" i="12" s="1"/>
  <c r="K4444" i="12" a="1"/>
  <c r="K4444" i="12" s="1"/>
  <c r="K4495" i="12" a="1"/>
  <c r="K4495" i="12" s="1"/>
  <c r="N4553" i="12" a="1"/>
  <c r="N4553" i="12" s="1"/>
  <c r="K3706" i="12" a="1"/>
  <c r="K3706" i="12" s="1"/>
  <c r="K4090" i="12" a="1"/>
  <c r="K4090" i="12" s="1"/>
  <c r="K4548" i="12" a="1"/>
  <c r="K4548" i="12" s="1"/>
  <c r="K4620" i="12" a="1"/>
  <c r="K4620" i="12" s="1"/>
  <c r="K4690" i="12" a="1"/>
  <c r="K4690" i="12" s="1"/>
  <c r="K4764" i="12" a="1"/>
  <c r="K4764" i="12" s="1"/>
  <c r="K4820" i="12" a="1"/>
  <c r="K4820" i="12" s="1"/>
  <c r="N4866" i="12" a="1"/>
  <c r="N4866" i="12" s="1"/>
  <c r="K4958" i="12" a="1"/>
  <c r="K4958" i="12" s="1"/>
  <c r="K5035" i="12" a="1"/>
  <c r="K5035" i="12" s="1"/>
  <c r="N5095" i="12" a="1"/>
  <c r="N5095" i="12" s="1"/>
  <c r="K5164" i="12" a="1"/>
  <c r="K5164" i="12" s="1"/>
  <c r="K5180" i="12" a="1"/>
  <c r="K5180" i="12" s="1"/>
  <c r="K5049" i="12" a="1"/>
  <c r="K5049" i="12" s="1"/>
  <c r="N4914" i="12" a="1"/>
  <c r="N4914" i="12" s="1"/>
  <c r="K4786" i="12" a="1"/>
  <c r="K4786" i="12" s="1"/>
  <c r="K5150" i="12" a="1"/>
  <c r="K5150" i="12" s="1"/>
  <c r="K3763" i="12" a="1"/>
  <c r="K3763" i="12" s="1"/>
  <c r="K4356" i="12" a="1"/>
  <c r="K4356" i="12" s="1"/>
  <c r="K4602" i="12" a="1"/>
  <c r="K4602" i="12" s="1"/>
  <c r="K4694" i="12" a="1"/>
  <c r="K4694" i="12" s="1"/>
  <c r="K4742" i="12" a="1"/>
  <c r="K4742" i="12" s="1"/>
  <c r="N4797" i="12" a="1"/>
  <c r="N4797" i="12" s="1"/>
  <c r="K4874" i="12" a="1"/>
  <c r="K4874" i="12" s="1"/>
  <c r="K4937" i="12" a="1"/>
  <c r="K4937" i="12" s="1"/>
  <c r="N4998" i="12" a="1"/>
  <c r="N4998" i="12" s="1"/>
  <c r="K5085" i="12" a="1"/>
  <c r="K5085" i="12" s="1"/>
  <c r="N5128" i="12" a="1"/>
  <c r="N5128" i="12" s="1"/>
  <c r="K5203" i="12" a="1"/>
  <c r="K5203" i="12" s="1"/>
  <c r="K4925" i="12" a="1"/>
  <c r="K4925" i="12" s="1"/>
  <c r="N4722" i="12" a="1"/>
  <c r="N4722" i="12" s="1"/>
  <c r="N4240" i="12" a="1"/>
  <c r="N4240" i="12" s="1"/>
  <c r="N4576" i="12" a="1"/>
  <c r="N4576" i="12" s="1"/>
  <c r="K4628" i="12" a="1"/>
  <c r="K4628" i="12" s="1"/>
  <c r="N4705" i="12" a="1"/>
  <c r="N4705" i="12" s="1"/>
  <c r="K4776" i="12" a="1"/>
  <c r="K4776" i="12" s="1"/>
  <c r="N4816" i="12" a="1"/>
  <c r="N4816" i="12" s="1"/>
  <c r="K4894" i="12" a="1"/>
  <c r="K4894" i="12" s="1"/>
  <c r="K4948" i="12" a="1"/>
  <c r="K4948" i="12" s="1"/>
  <c r="K5021" i="12" a="1"/>
  <c r="K5021" i="12" s="1"/>
  <c r="N5077" i="12" a="1"/>
  <c r="N5077" i="12" s="1"/>
  <c r="K4998" i="12" a="1"/>
  <c r="K4998" i="12" s="1"/>
  <c r="K5092" i="12" a="1"/>
  <c r="K5092" i="12" s="1"/>
  <c r="K3949" i="12" a="1"/>
  <c r="K3949" i="12" s="1"/>
  <c r="K4363" i="12" a="1"/>
  <c r="K4363" i="12" s="1"/>
  <c r="K4557" i="12" a="1"/>
  <c r="K4557" i="12" s="1"/>
  <c r="N4631" i="12" a="1"/>
  <c r="N4631" i="12" s="1"/>
  <c r="N4694" i="12" a="1"/>
  <c r="N4694" i="12" s="1"/>
  <c r="N3839" i="12" a="1"/>
  <c r="N3839" i="12" s="1"/>
  <c r="K4508" i="12" a="1"/>
  <c r="K4508" i="12" s="1"/>
  <c r="K4570" i="12" a="1"/>
  <c r="K4570" i="12" s="1"/>
  <c r="N3114" i="12" a="1"/>
  <c r="N3114" i="12" s="1"/>
  <c r="K3458" i="12" a="1"/>
  <c r="K3458" i="12" s="1"/>
  <c r="N3540" i="12" a="1"/>
  <c r="N3540" i="12" s="1"/>
  <c r="N3635" i="12" a="1"/>
  <c r="N3635" i="12" s="1"/>
  <c r="K3695" i="12" a="1"/>
  <c r="K3695" i="12" s="1"/>
  <c r="N3787" i="12" a="1"/>
  <c r="N3787" i="12" s="1"/>
  <c r="N3868" i="12" a="1"/>
  <c r="N3868" i="12" s="1"/>
  <c r="N3928" i="12" a="1"/>
  <c r="N3928" i="12" s="1"/>
  <c r="N3970" i="12" a="1"/>
  <c r="N3970" i="12" s="1"/>
  <c r="K4018" i="12" a="1"/>
  <c r="K4018" i="12" s="1"/>
  <c r="N4092" i="12" a="1"/>
  <c r="N4092" i="12" s="1"/>
  <c r="K4142" i="12" a="1"/>
  <c r="K4142" i="12" s="1"/>
  <c r="K4197" i="12" a="1"/>
  <c r="K4197" i="12" s="1"/>
  <c r="N4269" i="12" a="1"/>
  <c r="N4269" i="12" s="1"/>
  <c r="K4358" i="12" a="1"/>
  <c r="K4358" i="12" s="1"/>
  <c r="K4406" i="12" a="1"/>
  <c r="K4406" i="12" s="1"/>
  <c r="K4453" i="12" a="1"/>
  <c r="K4453" i="12" s="1"/>
  <c r="N4504" i="12" a="1"/>
  <c r="N4504" i="12" s="1"/>
  <c r="N3076" i="12" a="1"/>
  <c r="N3076" i="12" s="1"/>
  <c r="N3374" i="12" a="1"/>
  <c r="N3374" i="12" s="1"/>
  <c r="N3494" i="12" a="1"/>
  <c r="N3494" i="12" s="1"/>
  <c r="N3639" i="12" a="1"/>
  <c r="N3639" i="12" s="1"/>
  <c r="K3688" i="12" a="1"/>
  <c r="K3688" i="12" s="1"/>
  <c r="N3761" i="12" a="1"/>
  <c r="N3761" i="12" s="1"/>
  <c r="K4370" i="12" a="1"/>
  <c r="K4370" i="12" s="1"/>
  <c r="K4432" i="12" a="1"/>
  <c r="K4432" i="12" s="1"/>
  <c r="N4490" i="12" a="1"/>
  <c r="N4490" i="12" s="1"/>
  <c r="N4552" i="12" a="1"/>
  <c r="N4552" i="12" s="1"/>
  <c r="K3118" i="12" a="1"/>
  <c r="K3118" i="12" s="1"/>
  <c r="K3431" i="12" a="1"/>
  <c r="K3431" i="12" s="1"/>
  <c r="K3502" i="12" a="1"/>
  <c r="K3502" i="12" s="1"/>
  <c r="K3597" i="12" a="1"/>
  <c r="K3597" i="12" s="1"/>
  <c r="N3458" i="12" a="1"/>
  <c r="N3458" i="12" s="1"/>
  <c r="N3537" i="12" a="1"/>
  <c r="N3537" i="12" s="1"/>
  <c r="N3836" i="12" a="1"/>
  <c r="N3836" i="12" s="1"/>
  <c r="N3925" i="12" a="1"/>
  <c r="N3925" i="12" s="1"/>
  <c r="M3925" i="12" s="1"/>
  <c r="K4097" i="12" a="1"/>
  <c r="K4097" i="12" s="1"/>
  <c r="N4149" i="12" a="1"/>
  <c r="N4149" i="12" s="1"/>
  <c r="K4240" i="12" a="1"/>
  <c r="K4240" i="12" s="1"/>
  <c r="K4282" i="12" a="1"/>
  <c r="K4282" i="12" s="1"/>
  <c r="N4362" i="12" a="1"/>
  <c r="N4362" i="12" s="1"/>
  <c r="K4436" i="12" a="1"/>
  <c r="K4436" i="12" s="1"/>
  <c r="N4615" i="12" a="1"/>
  <c r="N4615" i="12" s="1"/>
  <c r="N4685" i="12" a="1"/>
  <c r="N4685" i="12" s="1"/>
  <c r="K3538" i="12" a="1"/>
  <c r="K3538" i="12" s="1"/>
  <c r="N4270" i="12" a="1"/>
  <c r="N4270" i="12" s="1"/>
  <c r="N4541" i="12" a="1"/>
  <c r="N4541" i="12" s="1"/>
  <c r="M4541" i="12" s="1"/>
  <c r="K4635" i="12" a="1"/>
  <c r="K4635" i="12" s="1"/>
  <c r="N4678" i="12" a="1"/>
  <c r="N4678" i="12" s="1"/>
  <c r="K4746" i="12" a="1"/>
  <c r="K4746" i="12" s="1"/>
  <c r="N4823" i="12" a="1"/>
  <c r="N4823" i="12" s="1"/>
  <c r="K4886" i="12" a="1"/>
  <c r="K4886" i="12" s="1"/>
  <c r="K4944" i="12" a="1"/>
  <c r="K4944" i="12" s="1"/>
  <c r="N5002" i="12" a="1"/>
  <c r="N5002" i="12" s="1"/>
  <c r="N5046" i="12" a="1"/>
  <c r="N5046" i="12" s="1"/>
  <c r="K5122" i="12" a="1"/>
  <c r="K5122" i="12" s="1"/>
  <c r="K5172" i="12" a="1"/>
  <c r="K5172" i="12" s="1"/>
  <c r="K5151" i="12" a="1"/>
  <c r="K5151" i="12" s="1"/>
  <c r="N4888" i="12" a="1"/>
  <c r="N4888" i="12" s="1"/>
  <c r="K5013" i="12" a="1"/>
  <c r="K5013" i="12" s="1"/>
  <c r="N5027" i="12" a="1"/>
  <c r="N5027" i="12" s="1"/>
  <c r="K3856" i="12" a="1"/>
  <c r="K3856" i="12" s="1"/>
  <c r="K3899" i="12" a="1"/>
  <c r="K3899" i="12" s="1"/>
  <c r="N4361" i="12" a="1"/>
  <c r="N4361" i="12" s="1"/>
  <c r="N4463" i="12" a="1"/>
  <c r="N4463" i="12" s="1"/>
  <c r="K3541" i="12" a="1"/>
  <c r="K3541" i="12" s="1"/>
  <c r="N3589" i="12" a="1"/>
  <c r="N3589" i="12" s="1"/>
  <c r="K3807" i="12" a="1"/>
  <c r="K3807" i="12" s="1"/>
  <c r="N3858" i="12" a="1"/>
  <c r="N3858" i="12" s="1"/>
  <c r="N3895" i="12" a="1"/>
  <c r="N3895" i="12" s="1"/>
  <c r="N3955" i="12" a="1"/>
  <c r="N3955" i="12" s="1"/>
  <c r="N4014" i="12" a="1"/>
  <c r="N4014" i="12" s="1"/>
  <c r="N4077" i="12" a="1"/>
  <c r="N4077" i="12" s="1"/>
  <c r="K4164" i="12" a="1"/>
  <c r="K4164" i="12" s="1"/>
  <c r="K4204" i="12" a="1"/>
  <c r="K4204" i="12" s="1"/>
  <c r="N4258" i="12" a="1"/>
  <c r="N4258" i="12" s="1"/>
  <c r="N4317" i="12" a="1"/>
  <c r="N4317" i="12" s="1"/>
  <c r="K3549" i="12" a="1"/>
  <c r="K3549" i="12" s="1"/>
  <c r="K3662" i="12" a="1"/>
  <c r="K3662" i="12" s="1"/>
  <c r="N3719" i="12" a="1"/>
  <c r="N3719" i="12" s="1"/>
  <c r="K3773" i="12" a="1"/>
  <c r="K3773" i="12" s="1"/>
  <c r="K3844" i="12" a="1"/>
  <c r="K3844" i="12" s="1"/>
  <c r="K3896" i="12" a="1"/>
  <c r="K3896" i="12" s="1"/>
  <c r="K3982" i="12" a="1"/>
  <c r="K3982" i="12" s="1"/>
  <c r="K4048" i="12" a="1"/>
  <c r="K4048" i="12" s="1"/>
  <c r="N4096" i="12" a="1"/>
  <c r="N4096" i="12" s="1"/>
  <c r="K4172" i="12" a="1"/>
  <c r="K4172" i="12" s="1"/>
  <c r="N4243" i="12" a="1"/>
  <c r="N4243" i="12" s="1"/>
  <c r="N4295" i="12" a="1"/>
  <c r="N4295" i="12" s="1"/>
  <c r="N4339" i="12" a="1"/>
  <c r="N4339" i="12" s="1"/>
  <c r="K4447" i="12" a="1"/>
  <c r="K4447" i="12" s="1"/>
  <c r="N2812" i="12" a="1"/>
  <c r="N2812" i="12" s="1"/>
  <c r="K3279" i="12" a="1"/>
  <c r="K3279" i="12" s="1"/>
  <c r="N3607" i="12" a="1"/>
  <c r="N3607" i="12" s="1"/>
  <c r="K3716" i="12" a="1"/>
  <c r="K3716" i="12" s="1"/>
  <c r="K3766" i="12" a="1"/>
  <c r="K3766" i="12" s="1"/>
  <c r="N3992" i="12" a="1"/>
  <c r="N3992" i="12" s="1"/>
  <c r="N4501" i="12" a="1"/>
  <c r="N4501" i="12" s="1"/>
  <c r="K3122" i="12" a="1"/>
  <c r="K3122" i="12" s="1"/>
  <c r="N3434" i="12" a="1"/>
  <c r="N3434" i="12" s="1"/>
  <c r="M3434" i="12" s="1"/>
  <c r="N3491" i="12" a="1"/>
  <c r="N3491" i="12" s="1"/>
  <c r="N3541" i="12" a="1"/>
  <c r="N3541" i="12" s="1"/>
  <c r="N3597" i="12" a="1"/>
  <c r="N3597" i="12" s="1"/>
  <c r="K3659" i="12" a="1"/>
  <c r="K3659" i="12" s="1"/>
  <c r="N3699" i="12" a="1"/>
  <c r="N3699" i="12" s="1"/>
  <c r="N3762" i="12" a="1"/>
  <c r="N3762" i="12" s="1"/>
  <c r="K3815" i="12" a="1"/>
  <c r="K3815" i="12" s="1"/>
  <c r="N3859" i="12" a="1"/>
  <c r="N3859" i="12" s="1"/>
  <c r="K3908" i="12" a="1"/>
  <c r="K3908" i="12" s="1"/>
  <c r="K3972" i="12" a="1"/>
  <c r="K3972" i="12" s="1"/>
  <c r="N4048" i="12" a="1"/>
  <c r="N4048" i="12" s="1"/>
  <c r="N4146" i="12" a="1"/>
  <c r="N4146" i="12" s="1"/>
  <c r="N4190" i="12" a="1"/>
  <c r="N4190" i="12" s="1"/>
  <c r="K4256" i="12" a="1"/>
  <c r="K4256" i="12" s="1"/>
  <c r="N4329" i="12" a="1"/>
  <c r="N4329" i="12" s="1"/>
  <c r="K4407" i="12" a="1"/>
  <c r="K4407" i="12" s="1"/>
  <c r="K4451" i="12" a="1"/>
  <c r="K4451" i="12" s="1"/>
  <c r="N4505" i="12" a="1"/>
  <c r="N4505" i="12" s="1"/>
  <c r="K4561" i="12" a="1"/>
  <c r="K4561" i="12" s="1"/>
  <c r="N3792" i="12" a="1"/>
  <c r="N3792" i="12" s="1"/>
  <c r="K4120" i="12" a="1"/>
  <c r="K4120" i="12" s="1"/>
  <c r="K4576" i="12" a="1"/>
  <c r="K4576" i="12" s="1"/>
  <c r="K4631" i="12" a="1"/>
  <c r="K4631" i="12" s="1"/>
  <c r="N4693" i="12" a="1"/>
  <c r="N4693" i="12" s="1"/>
  <c r="N4767" i="12" a="1"/>
  <c r="N4767" i="12" s="1"/>
  <c r="N4826" i="12" a="1"/>
  <c r="N4826" i="12" s="1"/>
  <c r="N4873" i="12" a="1"/>
  <c r="N4873" i="12" s="1"/>
  <c r="K4962" i="12" a="1"/>
  <c r="K4962" i="12" s="1"/>
  <c r="K5050" i="12" a="1"/>
  <c r="K5050" i="12" s="1"/>
  <c r="N5099" i="12" a="1"/>
  <c r="N5099" i="12" s="1"/>
  <c r="N5167" i="12" a="1"/>
  <c r="N5167" i="12" s="1"/>
  <c r="N5200" i="12" a="1"/>
  <c r="N5200" i="12" s="1"/>
  <c r="N5166" i="12" a="1"/>
  <c r="N5166" i="12" s="1"/>
  <c r="K4994" i="12" a="1"/>
  <c r="K4994" i="12" s="1"/>
  <c r="N4907" i="12" a="1"/>
  <c r="N4907" i="12" s="1"/>
  <c r="N2456" i="12" a="1"/>
  <c r="N2456" i="12" s="1"/>
  <c r="K3882" i="12" a="1"/>
  <c r="K3882" i="12" s="1"/>
  <c r="K4415" i="12" a="1"/>
  <c r="K4415" i="12" s="1"/>
  <c r="N4623" i="12" a="1"/>
  <c r="N4623" i="12" s="1"/>
  <c r="K4698" i="12" a="1"/>
  <c r="K4698" i="12" s="1"/>
  <c r="N4745" i="12" a="1"/>
  <c r="N4745" i="12" s="1"/>
  <c r="K4827" i="12" a="1"/>
  <c r="K4827" i="12" s="1"/>
  <c r="N4881" i="12" a="1"/>
  <c r="N4881" i="12" s="1"/>
  <c r="N4943" i="12" a="1"/>
  <c r="N4943" i="12" s="1"/>
  <c r="K5010" i="12" a="1"/>
  <c r="K5010" i="12" s="1"/>
  <c r="N5088" i="12" a="1"/>
  <c r="N5088" i="12" s="1"/>
  <c r="K5136" i="12" a="1"/>
  <c r="K5136" i="12" s="1"/>
  <c r="N5081" i="12" a="1"/>
  <c r="N5081" i="12" s="1"/>
  <c r="N4989" i="12" a="1"/>
  <c r="N4989" i="12" s="1"/>
  <c r="N4744" i="12" a="1"/>
  <c r="N4744" i="12" s="1"/>
  <c r="N4300" i="12" a="1"/>
  <c r="N4300" i="12" s="1"/>
  <c r="N4583" i="12" a="1"/>
  <c r="N4583" i="12" s="1"/>
  <c r="K4639" i="12" a="1"/>
  <c r="K4639" i="12" s="1"/>
  <c r="K4717" i="12" a="1"/>
  <c r="K4717" i="12" s="1"/>
  <c r="K4780" i="12" a="1"/>
  <c r="K4780" i="12" s="1"/>
  <c r="N4820" i="12" a="1"/>
  <c r="N4820" i="12" s="1"/>
  <c r="N4897" i="12" a="1"/>
  <c r="N4897" i="12" s="1"/>
  <c r="N4958" i="12" a="1"/>
  <c r="N4958" i="12" s="1"/>
  <c r="K5025" i="12" a="1"/>
  <c r="K5025" i="12" s="1"/>
  <c r="K5147" i="12" a="1"/>
  <c r="K5147" i="12" s="1"/>
  <c r="N5091" i="12" a="1"/>
  <c r="N5091" i="12" s="1"/>
  <c r="K2711" i="12" a="1"/>
  <c r="K2711" i="12" s="1"/>
  <c r="N3978" i="12" a="1"/>
  <c r="N3978" i="12" s="1"/>
  <c r="K4392" i="12" a="1"/>
  <c r="K4392" i="12" s="1"/>
  <c r="N4563" i="12" a="1"/>
  <c r="N4563" i="12" s="1"/>
  <c r="K4650" i="12" a="1"/>
  <c r="K4650" i="12" s="1"/>
  <c r="N3803" i="12" a="1"/>
  <c r="N3803" i="12" s="1"/>
  <c r="K3644" i="12" a="1"/>
  <c r="K3644" i="12" s="1"/>
  <c r="K4609" i="12" a="1"/>
  <c r="K4609" i="12" s="1"/>
  <c r="N3629" i="12" a="1"/>
  <c r="N3629" i="12" s="1"/>
  <c r="N4101" i="12" a="1"/>
  <c r="N4101" i="12" s="1"/>
  <c r="N4717" i="12" a="1"/>
  <c r="N4717" i="12" s="1"/>
  <c r="K4781" i="12" a="1"/>
  <c r="K4781" i="12" s="1"/>
  <c r="N4824" i="12" a="1"/>
  <c r="N4824" i="12" s="1"/>
  <c r="K4906" i="12" a="1"/>
  <c r="K4906" i="12" s="1"/>
  <c r="K4971" i="12" a="1"/>
  <c r="K4971" i="12" s="1"/>
  <c r="K5026" i="12" a="1"/>
  <c r="K5026" i="12" s="1"/>
  <c r="N5093" i="12" a="1"/>
  <c r="N5093" i="12" s="1"/>
  <c r="K4590" i="12" a="1"/>
  <c r="K4590" i="12" s="1"/>
  <c r="N4577" i="12" a="1"/>
  <c r="N4577" i="12" s="1"/>
  <c r="K4640" i="12" a="1"/>
  <c r="K4640" i="12" s="1"/>
  <c r="N4699" i="12" a="1"/>
  <c r="N4699" i="12" s="1"/>
  <c r="K4762" i="12" a="1"/>
  <c r="K4762" i="12" s="1"/>
  <c r="K4814" i="12" a="1"/>
  <c r="K4814" i="12" s="1"/>
  <c r="K4872" i="12" a="1"/>
  <c r="K4872" i="12" s="1"/>
  <c r="N4941" i="12" a="1"/>
  <c r="N4941" i="12" s="1"/>
  <c r="N4168" i="12" a="1"/>
  <c r="N4168" i="12" s="1"/>
  <c r="K4560" i="12" a="1"/>
  <c r="K4560" i="12" s="1"/>
  <c r="K4626" i="12" a="1"/>
  <c r="K4626" i="12" s="1"/>
  <c r="N4684" i="12" a="1"/>
  <c r="N4684" i="12" s="1"/>
  <c r="K4770" i="12" a="1"/>
  <c r="K4770" i="12" s="1"/>
  <c r="K4858" i="12" a="1"/>
  <c r="K4858" i="12" s="1"/>
  <c r="N4906" i="12" a="1"/>
  <c r="N4906" i="12" s="1"/>
  <c r="N4971" i="12" a="1"/>
  <c r="N4971" i="12" s="1"/>
  <c r="N5026" i="12" a="1"/>
  <c r="N5026" i="12" s="1"/>
  <c r="K5069" i="12" a="1"/>
  <c r="K5069" i="12" s="1"/>
  <c r="N5137" i="12" a="1"/>
  <c r="N5137" i="12" s="1"/>
  <c r="N5204" i="12" a="1"/>
  <c r="N5204" i="12" s="1"/>
  <c r="K4778" i="12" a="1"/>
  <c r="K4778" i="12" s="1"/>
  <c r="N4825" i="12" a="1"/>
  <c r="N4825" i="12" s="1"/>
  <c r="K4918" i="12" a="1"/>
  <c r="K4918" i="12" s="1"/>
  <c r="K5005" i="12" a="1"/>
  <c r="K5005" i="12" s="1"/>
  <c r="K4797" i="12" a="1"/>
  <c r="K4797" i="12" s="1"/>
  <c r="K4638" i="12" a="1"/>
  <c r="K4638" i="12" s="1"/>
  <c r="N5195" i="12" a="1"/>
  <c r="N5195" i="12" s="1"/>
  <c r="K4322" i="12" a="1"/>
  <c r="K4322" i="12" s="1"/>
  <c r="K5160" i="12" a="1"/>
  <c r="K5160" i="12" s="1"/>
  <c r="N4757" i="12" a="1"/>
  <c r="N4757" i="12" s="1"/>
  <c r="K4817" i="12" a="1"/>
  <c r="K4817" i="12" s="1"/>
  <c r="N4874" i="12" a="1"/>
  <c r="N4874" i="12" s="1"/>
  <c r="K4941" i="12" a="1"/>
  <c r="K4941" i="12" s="1"/>
  <c r="N4991" i="12" a="1"/>
  <c r="N4991" i="12" s="1"/>
  <c r="K5078" i="12" a="1"/>
  <c r="K5078" i="12" s="1"/>
  <c r="K5133" i="12" a="1"/>
  <c r="K5133" i="12" s="1"/>
  <c r="K5186" i="12" a="1"/>
  <c r="K5186" i="12" s="1"/>
  <c r="K5137" i="12" a="1"/>
  <c r="K5137" i="12" s="1"/>
  <c r="K5187" i="12" a="1"/>
  <c r="K5187" i="12" s="1"/>
  <c r="N4318" i="12" a="1"/>
  <c r="N4318" i="12" s="1"/>
  <c r="K4730" i="12" a="1"/>
  <c r="K4730" i="12" s="1"/>
  <c r="K3848" i="12" a="1"/>
  <c r="K3848" i="12" s="1"/>
  <c r="K4915" i="12" a="1"/>
  <c r="K4915" i="12" s="1"/>
  <c r="N4719" i="12" a="1"/>
  <c r="N4719" i="12" s="1"/>
  <c r="K3542" i="12" a="1"/>
  <c r="K3542" i="12" s="1"/>
  <c r="K3860" i="12" a="1"/>
  <c r="K3860" i="12" s="1"/>
  <c r="K4535" i="12" a="1"/>
  <c r="K4535" i="12" s="1"/>
  <c r="K4603" i="12" a="1"/>
  <c r="K4603" i="12" s="1"/>
  <c r="K4695" i="12" a="1"/>
  <c r="K4695" i="12" s="1"/>
  <c r="N4746" i="12" a="1"/>
  <c r="N4746" i="12" s="1"/>
  <c r="N4845" i="12" a="1"/>
  <c r="N4845" i="12" s="1"/>
  <c r="N4882" i="12" a="1"/>
  <c r="N4882" i="12" s="1"/>
  <c r="K4938" i="12" a="1"/>
  <c r="K4938" i="12" s="1"/>
  <c r="K5018" i="12" a="1"/>
  <c r="K5018" i="12" s="1"/>
  <c r="K5097" i="12" a="1"/>
  <c r="K5097" i="12" s="1"/>
  <c r="N5179" i="12" a="1"/>
  <c r="N5179" i="12" s="1"/>
  <c r="K5001" i="12" a="1"/>
  <c r="K5001" i="12" s="1"/>
  <c r="K3997" i="12" a="1"/>
  <c r="K3997" i="12" s="1"/>
  <c r="K5121" i="12" a="1"/>
  <c r="K5121" i="12" s="1"/>
  <c r="N5188" i="12" a="1"/>
  <c r="N5188" i="12" s="1"/>
  <c r="N4336" i="12" a="1"/>
  <c r="N4336" i="12" s="1"/>
  <c r="N4557" i="12" a="1"/>
  <c r="N4557" i="12" s="1"/>
  <c r="K4625" i="12" a="1"/>
  <c r="K4625" i="12" s="1"/>
  <c r="K4669" i="12" a="1"/>
  <c r="K4669" i="12" s="1"/>
  <c r="K4743" i="12" a="1"/>
  <c r="K4743" i="12" s="1"/>
  <c r="K4788" i="12" a="1"/>
  <c r="K4788" i="12" s="1"/>
  <c r="K4891" i="12" a="1"/>
  <c r="K4891" i="12" s="1"/>
  <c r="N5025" i="12" a="1"/>
  <c r="N5025" i="12" s="1"/>
  <c r="N5071" i="12" a="1"/>
  <c r="N5071" i="12" s="1"/>
  <c r="N4572" i="12" a="1"/>
  <c r="N4572" i="12" s="1"/>
  <c r="N4650" i="12" a="1"/>
  <c r="N4650" i="12" s="1"/>
  <c r="K5038" i="12" a="1"/>
  <c r="K5038" i="12" s="1"/>
  <c r="N4918" i="12" a="1"/>
  <c r="N4918" i="12" s="1"/>
  <c r="K3692" i="12" a="1"/>
  <c r="K3692" i="12" s="1"/>
  <c r="N4399" i="12" a="1"/>
  <c r="N4399" i="12" s="1"/>
  <c r="N4992" i="12" a="1"/>
  <c r="N4992" i="12" s="1"/>
  <c r="K5079" i="12" a="1"/>
  <c r="K5079" i="12" s="1"/>
  <c r="K5134" i="12" a="1"/>
  <c r="K5134" i="12" s="1"/>
  <c r="N3673" i="12" a="1"/>
  <c r="N3673" i="12" s="1"/>
  <c r="N4953" i="12" a="1"/>
  <c r="N4953" i="12" s="1"/>
  <c r="N4782" i="12" a="1"/>
  <c r="N4782" i="12" s="1"/>
  <c r="K3492" i="12" a="1"/>
  <c r="K3492" i="12" s="1"/>
  <c r="K4075" i="12" a="1"/>
  <c r="K4075" i="12" s="1"/>
  <c r="N4529" i="12" a="1"/>
  <c r="N4529" i="12" s="1"/>
  <c r="K4604" i="12" a="1"/>
  <c r="K4604" i="12" s="1"/>
  <c r="N4676" i="12" a="1"/>
  <c r="N4676" i="12" s="1"/>
  <c r="K4733" i="12" a="1"/>
  <c r="K4733" i="12" s="1"/>
  <c r="K4785" i="12" a="1"/>
  <c r="K4785" i="12" s="1"/>
  <c r="N4853" i="12" a="1"/>
  <c r="N4853" i="12" s="1"/>
  <c r="N4891" i="12" a="1"/>
  <c r="N4891" i="12" s="1"/>
  <c r="K4975" i="12" a="1"/>
  <c r="K4975" i="12" s="1"/>
  <c r="N5058" i="12" a="1"/>
  <c r="N5058" i="12" s="1"/>
  <c r="K5098" i="12" a="1"/>
  <c r="K5098" i="12" s="1"/>
  <c r="N5155" i="12" a="1"/>
  <c r="N5155" i="12" s="1"/>
  <c r="N5134" i="12" a="1"/>
  <c r="N5134" i="12" s="1"/>
  <c r="N4880" i="12" a="1"/>
  <c r="N4880" i="12" s="1"/>
  <c r="K4554" i="12" a="1"/>
  <c r="K4554" i="12" s="1"/>
  <c r="N5023" i="12" a="1"/>
  <c r="N5023" i="12" s="1"/>
  <c r="K5125" i="12" a="1"/>
  <c r="K5125" i="12" s="1"/>
  <c r="N3695" i="12" a="1"/>
  <c r="N3695" i="12" s="1"/>
  <c r="K4734" i="12" a="1"/>
  <c r="K4734" i="12" s="1"/>
  <c r="N5005" i="12" a="1"/>
  <c r="N5005" i="12" s="1"/>
  <c r="K3393" i="12" a="1"/>
  <c r="K3393" i="12" s="1"/>
  <c r="K4049" i="12" a="1"/>
  <c r="K4049" i="12" s="1"/>
  <c r="K4531" i="12" a="1"/>
  <c r="K4531" i="12" s="1"/>
  <c r="K4637" i="12" a="1"/>
  <c r="K4637" i="12" s="1"/>
  <c r="N3784" i="12" a="1"/>
  <c r="N3784" i="12" s="1"/>
  <c r="K4348" i="12" a="1"/>
  <c r="K4348" i="12" s="1"/>
  <c r="N4578" i="12" a="1"/>
  <c r="N4578" i="12" s="1"/>
  <c r="K4641" i="12" a="1"/>
  <c r="K4641" i="12" s="1"/>
  <c r="N4696" i="12" a="1"/>
  <c r="N4696" i="12" s="1"/>
  <c r="K4763" i="12" a="1"/>
  <c r="K4763" i="12" s="1"/>
  <c r="K4815" i="12" a="1"/>
  <c r="K4815" i="12" s="1"/>
  <c r="N4850" i="12" a="1"/>
  <c r="N4850" i="12" s="1"/>
  <c r="K4957" i="12" a="1"/>
  <c r="K4957" i="12" s="1"/>
  <c r="N5012" i="12" a="1"/>
  <c r="N5012" i="12" s="1"/>
  <c r="N5098" i="12" a="1"/>
  <c r="N5098" i="12" s="1"/>
  <c r="N5170" i="12" a="1"/>
  <c r="N5170" i="12" s="1"/>
  <c r="N4022" i="12" a="1"/>
  <c r="N4022" i="12" s="1"/>
  <c r="N4726" i="12" a="1"/>
  <c r="N4726" i="12" s="1"/>
  <c r="K5042" i="12" a="1"/>
  <c r="K5042" i="12" s="1"/>
  <c r="N4698" i="12" a="1"/>
  <c r="N4698" i="12" s="1"/>
  <c r="N3862" i="12" a="1"/>
  <c r="N3862" i="12" s="1"/>
  <c r="K4985" i="12" a="1"/>
  <c r="K4985" i="12" s="1"/>
  <c r="K3937" i="12" a="1"/>
  <c r="K3937" i="12" s="1"/>
  <c r="N4829" i="12" a="1"/>
  <c r="N4829" i="12" s="1"/>
  <c r="N3716" i="12" a="1"/>
  <c r="N3716" i="12" s="1"/>
  <c r="K4191" i="12" a="1"/>
  <c r="K4191" i="12" s="1"/>
  <c r="N4721" i="12" a="1"/>
  <c r="N4721" i="12" s="1"/>
  <c r="M4721" i="12" s="1"/>
  <c r="N4791" i="12" a="1"/>
  <c r="N4791" i="12" s="1"/>
  <c r="K4828" i="12" a="1"/>
  <c r="K4828" i="12" s="1"/>
  <c r="N4909" i="12" a="1"/>
  <c r="N4909" i="12" s="1"/>
  <c r="K4978" i="12" a="1"/>
  <c r="K4978" i="12" s="1"/>
  <c r="K5040" i="12" a="1"/>
  <c r="K5040" i="12" s="1"/>
  <c r="N5104" i="12" a="1"/>
  <c r="N5104" i="12" s="1"/>
  <c r="N4774" i="12" a="1"/>
  <c r="N4774" i="12" s="1"/>
  <c r="N4584" i="12" a="1"/>
  <c r="N4584" i="12" s="1"/>
  <c r="K4647" i="12" a="1"/>
  <c r="K4647" i="12" s="1"/>
  <c r="N4706" i="12" a="1"/>
  <c r="N4706" i="12" s="1"/>
  <c r="K4766" i="12" a="1"/>
  <c r="K4766" i="12" s="1"/>
  <c r="K4818" i="12" a="1"/>
  <c r="K4818" i="12" s="1"/>
  <c r="N4875" i="12" a="1"/>
  <c r="N4875" i="12" s="1"/>
  <c r="K4956" i="12" a="1"/>
  <c r="K4956" i="12" s="1"/>
  <c r="N4197" i="12" a="1"/>
  <c r="N4197" i="12" s="1"/>
  <c r="N4566" i="12" a="1"/>
  <c r="N4566" i="12" s="1"/>
  <c r="N4636" i="12" a="1"/>
  <c r="N4636" i="12" s="1"/>
  <c r="K4704" i="12" a="1"/>
  <c r="K4704" i="12" s="1"/>
  <c r="K4774" i="12" a="1"/>
  <c r="K4774" i="12" s="1"/>
  <c r="K4862" i="12" a="1"/>
  <c r="K4862" i="12" s="1"/>
  <c r="N4917" i="12" a="1"/>
  <c r="N4917" i="12" s="1"/>
  <c r="N4978" i="12" a="1"/>
  <c r="N4978" i="12" s="1"/>
  <c r="K5030" i="12" a="1"/>
  <c r="K5030" i="12" s="1"/>
  <c r="K5087" i="12" a="1"/>
  <c r="K5087" i="12" s="1"/>
  <c r="K5145" i="12" a="1"/>
  <c r="K5145" i="12" s="1"/>
  <c r="K4759" i="12" a="1"/>
  <c r="K4759" i="12" s="1"/>
  <c r="K4681" i="12" a="1"/>
  <c r="K4681" i="12" s="1"/>
  <c r="N4781" i="12" a="1"/>
  <c r="N4781" i="12" s="1"/>
  <c r="N4828" i="12" a="1"/>
  <c r="N4828" i="12" s="1"/>
  <c r="K4932" i="12" a="1"/>
  <c r="K4932" i="12" s="1"/>
  <c r="N5072" i="12" a="1"/>
  <c r="N5072" i="12" s="1"/>
  <c r="N4869" i="12" a="1"/>
  <c r="N4869" i="12" s="1"/>
  <c r="K4760" i="12" a="1"/>
  <c r="K4760" i="12" s="1"/>
  <c r="N2959" i="12" a="1"/>
  <c r="N2959" i="12" s="1"/>
  <c r="K4605" i="12" a="1"/>
  <c r="K4605" i="12" s="1"/>
  <c r="N3420" i="12" a="1"/>
  <c r="N3420" i="12" s="1"/>
  <c r="K4706" i="12" a="1"/>
  <c r="K4706" i="12" s="1"/>
  <c r="K4765" i="12" a="1"/>
  <c r="K4765" i="12" s="1"/>
  <c r="K4821" i="12" a="1"/>
  <c r="K4821" i="12" s="1"/>
  <c r="K4898" i="12" a="1"/>
  <c r="K4898" i="12" s="1"/>
  <c r="N4951" i="12" a="1"/>
  <c r="N4951" i="12" s="1"/>
  <c r="N4995" i="12" a="1"/>
  <c r="N4995" i="12" s="1"/>
  <c r="K5082" i="12" a="1"/>
  <c r="K5082" i="12" s="1"/>
  <c r="N5136" i="12" a="1"/>
  <c r="N5136" i="12" s="1"/>
  <c r="N5189" i="12" a="1"/>
  <c r="N5189" i="12" s="1"/>
  <c r="N5140" i="12" a="1"/>
  <c r="N5140" i="12" s="1"/>
  <c r="K5076" i="12" a="1"/>
  <c r="K5076" i="12" s="1"/>
  <c r="N4567" i="12" a="1"/>
  <c r="N4567" i="12" s="1"/>
  <c r="N4785" i="12" a="1"/>
  <c r="N4785" i="12" s="1"/>
  <c r="K4176" i="12" a="1"/>
  <c r="K4176" i="12" s="1"/>
  <c r="K5031" i="12" a="1"/>
  <c r="K5031" i="12" s="1"/>
  <c r="K4870" i="12" a="1"/>
  <c r="K4870" i="12" s="1"/>
  <c r="N3571" i="12" a="1"/>
  <c r="N3571" i="12" s="1"/>
  <c r="K3890" i="12" a="1"/>
  <c r="K3890" i="12" s="1"/>
  <c r="K4564" i="12" a="1"/>
  <c r="K4564" i="12" s="1"/>
  <c r="N4624" i="12" a="1"/>
  <c r="N4624" i="12" s="1"/>
  <c r="M4624" i="12" s="1"/>
  <c r="K4699" i="12" a="1"/>
  <c r="K4699" i="12" s="1"/>
  <c r="K4754" i="12" a="1"/>
  <c r="K4754" i="12" s="1"/>
  <c r="K4849" i="12" a="1"/>
  <c r="K4849" i="12" s="1"/>
  <c r="N4886" i="12" a="1"/>
  <c r="N4886" i="12" s="1"/>
  <c r="N4944" i="12" a="1"/>
  <c r="N4944" i="12" s="1"/>
  <c r="K5036" i="12" a="1"/>
  <c r="K5036" i="12" s="1"/>
  <c r="K5101" i="12" a="1"/>
  <c r="K5101" i="12" s="1"/>
  <c r="K5183" i="12" a="1"/>
  <c r="K5183" i="12" s="1"/>
  <c r="N5055" i="12" a="1"/>
  <c r="N5055" i="12" s="1"/>
  <c r="K4634" i="12" a="1"/>
  <c r="K4634" i="12" s="1"/>
  <c r="K4645" i="12" a="1"/>
  <c r="K4645" i="12" s="1"/>
  <c r="N3219" i="12" a="1"/>
  <c r="N3219" i="12" s="1"/>
  <c r="M3219" i="12" s="1"/>
  <c r="N4366" i="12" a="1"/>
  <c r="N4366" i="12" s="1"/>
  <c r="N4571" i="12" a="1"/>
  <c r="N4571" i="12" s="1"/>
  <c r="N4628" i="12" a="1"/>
  <c r="N4628" i="12" s="1"/>
  <c r="N4679" i="12" a="1"/>
  <c r="N4679" i="12" s="1"/>
  <c r="K4747" i="12" a="1"/>
  <c r="K4747" i="12" s="1"/>
  <c r="K4810" i="12" a="1"/>
  <c r="K4810" i="12" s="1"/>
  <c r="N4894" i="12" a="1"/>
  <c r="N4894" i="12" s="1"/>
  <c r="K5029" i="12" a="1"/>
  <c r="K5029" i="12" s="1"/>
  <c r="K5075" i="12" a="1"/>
  <c r="K5075" i="12" s="1"/>
  <c r="K4596" i="12" a="1"/>
  <c r="K4596" i="12" s="1"/>
  <c r="K4658" i="12" a="1"/>
  <c r="K4658" i="12" s="1"/>
  <c r="K5114" i="12" a="1"/>
  <c r="K5114" i="12" s="1"/>
  <c r="K5053" i="12" a="1"/>
  <c r="K5053" i="12" s="1"/>
  <c r="K3837" i="12" a="1"/>
  <c r="K3837" i="12" s="1"/>
  <c r="N4428" i="12" a="1"/>
  <c r="N4428" i="12" s="1"/>
  <c r="K5008" i="12" a="1"/>
  <c r="K5008" i="12" s="1"/>
  <c r="N5082" i="12" a="1"/>
  <c r="N5082" i="12" s="1"/>
  <c r="K5141" i="12" a="1"/>
  <c r="K5141" i="12" s="1"/>
  <c r="N3788" i="12" a="1"/>
  <c r="N3788" i="12" s="1"/>
  <c r="K5020" i="12" a="1"/>
  <c r="K5020" i="12" s="1"/>
  <c r="N4811" i="12" a="1"/>
  <c r="N4811" i="12" s="1"/>
  <c r="K3550" i="12" a="1"/>
  <c r="K3550" i="12" s="1"/>
  <c r="N4135" i="12" a="1"/>
  <c r="N4135" i="12" s="1"/>
  <c r="N4544" i="12" a="1"/>
  <c r="N4544" i="12" s="1"/>
  <c r="M4544" i="12" s="1"/>
  <c r="K4611" i="12" a="1"/>
  <c r="K4611" i="12" s="1"/>
  <c r="K4692" i="12" a="1"/>
  <c r="K4692" i="12" s="1"/>
  <c r="N4736" i="12" a="1"/>
  <c r="N4736" i="12" s="1"/>
  <c r="N4788" i="12" a="1"/>
  <c r="N4788" i="12" s="1"/>
  <c r="N4857" i="12" a="1"/>
  <c r="N4857" i="12" s="1"/>
  <c r="K4914" i="12" a="1"/>
  <c r="K4914" i="12" s="1"/>
  <c r="N4985" i="12" a="1"/>
  <c r="N4985" i="12" s="1"/>
  <c r="N5065" i="12" a="1"/>
  <c r="N5065" i="12" s="1"/>
  <c r="K5102" i="12" a="1"/>
  <c r="K5102" i="12" s="1"/>
  <c r="K5159" i="12" a="1"/>
  <c r="K5159" i="12" s="1"/>
  <c r="K5156" i="12" a="1"/>
  <c r="K5156" i="12" s="1"/>
  <c r="N4975" i="12" a="1"/>
  <c r="N4975" i="12" s="1"/>
  <c r="N4608" i="12" a="1"/>
  <c r="N4608" i="12" s="1"/>
  <c r="K5110" i="12" a="1"/>
  <c r="K5110" i="12" s="1"/>
  <c r="N5163" i="12" a="1"/>
  <c r="N5163" i="12" s="1"/>
  <c r="K3781" i="12" a="1"/>
  <c r="K3781" i="12" s="1"/>
  <c r="N4862" i="12" a="1"/>
  <c r="N4862" i="12" s="1"/>
  <c r="N5131" i="12" a="1"/>
  <c r="N5131" i="12" s="1"/>
  <c r="K3466" i="12" a="1"/>
  <c r="K3466" i="12" s="1"/>
  <c r="K4079" i="12" a="1"/>
  <c r="K4079" i="12" s="1"/>
  <c r="K4546" i="12" a="1"/>
  <c r="K4546" i="12" s="1"/>
  <c r="N4640" i="12" a="1"/>
  <c r="N4640" i="12" s="1"/>
  <c r="N3814" i="12" a="1"/>
  <c r="N3814" i="12" s="1"/>
  <c r="K4378" i="12" a="1"/>
  <c r="K4378" i="12" s="1"/>
  <c r="N4585" i="12" a="1"/>
  <c r="N4585" i="12" s="1"/>
  <c r="K4648" i="12" a="1"/>
  <c r="K4648" i="12" s="1"/>
  <c r="N4700" i="12" a="1"/>
  <c r="N4700" i="12" s="1"/>
  <c r="K4767" i="12" a="1"/>
  <c r="K4767" i="12" s="1"/>
  <c r="K4819" i="12" a="1"/>
  <c r="K4819" i="12" s="1"/>
  <c r="N4865" i="12" a="1"/>
  <c r="N4865" i="12" s="1"/>
  <c r="K4961" i="12" a="1"/>
  <c r="K4961" i="12" s="1"/>
  <c r="K5034" i="12" a="1"/>
  <c r="K5034" i="12" s="1"/>
  <c r="K5106" i="12" a="1"/>
  <c r="K5106" i="12" s="1"/>
  <c r="N5177" i="12" a="1"/>
  <c r="N5177" i="12" s="1"/>
  <c r="N4082" i="12" a="1"/>
  <c r="N4082" i="12" s="1"/>
  <c r="M4082" i="12" s="1"/>
  <c r="K4844" i="12" a="1"/>
  <c r="K4844" i="12" s="1"/>
  <c r="N5153" i="12" a="1"/>
  <c r="N5153" i="12" s="1"/>
  <c r="K3893" i="12" a="1"/>
  <c r="K3893" i="12" s="1"/>
  <c r="N4988" i="12" a="1"/>
  <c r="N4988" i="12" s="1"/>
  <c r="K4547" i="12" a="1"/>
  <c r="K4547" i="12" s="1"/>
  <c r="N4900" i="12" a="1"/>
  <c r="N4900" i="12" s="1"/>
  <c r="K3745" i="12" a="1"/>
  <c r="K3745" i="12" s="1"/>
  <c r="N4248" i="12" a="1"/>
  <c r="N4248" i="12" s="1"/>
  <c r="N4728" i="12" a="1"/>
  <c r="N4728" i="12" s="1"/>
  <c r="N4798" i="12" a="1"/>
  <c r="N4798" i="12" s="1"/>
  <c r="N4831" i="12" a="1"/>
  <c r="N4831" i="12" s="1"/>
  <c r="K4917" i="12" a="1"/>
  <c r="K4917" i="12" s="1"/>
  <c r="N4981" i="12" a="1"/>
  <c r="N4981" i="12" s="1"/>
  <c r="K5044" i="12" a="1"/>
  <c r="K5044" i="12" s="1"/>
  <c r="N5115" i="12" a="1"/>
  <c r="N5115" i="12" s="1"/>
  <c r="K4936" i="12" a="1"/>
  <c r="K4936" i="12" s="1"/>
  <c r="N4588" i="12" a="1"/>
  <c r="N4588" i="12" s="1"/>
  <c r="K4651" i="12" a="1"/>
  <c r="K4651" i="12" s="1"/>
  <c r="K4718" i="12" a="1"/>
  <c r="K4718" i="12" s="1"/>
  <c r="N4784" i="12" a="1"/>
  <c r="N4784" i="12" s="1"/>
  <c r="K4825" i="12" a="1"/>
  <c r="K4825" i="12" s="1"/>
  <c r="K4899" i="12" a="1"/>
  <c r="K4899" i="12" s="1"/>
  <c r="K4960" i="12" a="1"/>
  <c r="K4960" i="12" s="1"/>
  <c r="N4255" i="12" a="1"/>
  <c r="N4255" i="12" s="1"/>
  <c r="M4255" i="12" s="1"/>
  <c r="N4581" i="12" a="1"/>
  <c r="N4581" i="12" s="1"/>
  <c r="N4643" i="12" a="1"/>
  <c r="N4643" i="12" s="1"/>
  <c r="K4707" i="12" a="1"/>
  <c r="K4707" i="12" s="1"/>
  <c r="N4777" i="12" a="1"/>
  <c r="N4777" i="12" s="1"/>
  <c r="K4880" i="12" a="1"/>
  <c r="K4880" i="12" s="1"/>
  <c r="N4924" i="12" a="1"/>
  <c r="N4924" i="12" s="1"/>
  <c r="K4986" i="12" a="1"/>
  <c r="K4986" i="12" s="1"/>
  <c r="N5040" i="12" a="1"/>
  <c r="N5040" i="12" s="1"/>
  <c r="K5091" i="12" a="1"/>
  <c r="K5091" i="12" s="1"/>
  <c r="N5148" i="12" a="1"/>
  <c r="N5148" i="12" s="1"/>
  <c r="K4946" i="12" a="1"/>
  <c r="K4946" i="12" s="1"/>
  <c r="N4688" i="12" a="1"/>
  <c r="N4688" i="12" s="1"/>
  <c r="N4792" i="12" a="1"/>
  <c r="N4792" i="12" s="1"/>
  <c r="N4832" i="12" a="1"/>
  <c r="N4832" i="12" s="1"/>
  <c r="N4949" i="12" a="1"/>
  <c r="N4949" i="12" s="1"/>
  <c r="K5149" i="12" a="1"/>
  <c r="K5149" i="12" s="1"/>
  <c r="K4940" i="12" a="1"/>
  <c r="K4940" i="12" s="1"/>
  <c r="K4790" i="12" a="1"/>
  <c r="K4790" i="12" s="1"/>
  <c r="N3121" i="12" a="1"/>
  <c r="N3121" i="12" s="1"/>
  <c r="N4626" i="12" a="1"/>
  <c r="N4626" i="12" s="1"/>
  <c r="K4411" i="12" a="1"/>
  <c r="K4411" i="12" s="1"/>
  <c r="K4721" i="12" a="1"/>
  <c r="K4721" i="12" s="1"/>
  <c r="N4768" i="12" a="1"/>
  <c r="N4768" i="12" s="1"/>
  <c r="K4831" i="12" a="1"/>
  <c r="K4831" i="12" s="1"/>
  <c r="K4902" i="12" a="1"/>
  <c r="K4902" i="12" s="1"/>
  <c r="K4955" i="12" a="1"/>
  <c r="K4955" i="12" s="1"/>
  <c r="N5010" i="12" a="1"/>
  <c r="N5010" i="12" s="1"/>
  <c r="K5093" i="12" a="1"/>
  <c r="K5093" i="12" s="1"/>
  <c r="N5143" i="12" a="1"/>
  <c r="N5143" i="12" s="1"/>
  <c r="M5143" i="12" s="1"/>
  <c r="K5068" i="12" a="1"/>
  <c r="K5068" i="12" s="1"/>
  <c r="K5144" i="12" a="1"/>
  <c r="K5144" i="12" s="1"/>
  <c r="K5163" i="12" a="1"/>
  <c r="K5163" i="12" s="1"/>
  <c r="K4601" i="12" a="1"/>
  <c r="K4601" i="12" s="1"/>
  <c r="K4823" i="12" a="1"/>
  <c r="K4823" i="12" s="1"/>
  <c r="K4568" i="12" a="1"/>
  <c r="K4568" i="12" s="1"/>
  <c r="K5103" i="12" a="1"/>
  <c r="K5103" i="12" s="1"/>
  <c r="K5006" i="12" a="1"/>
  <c r="K5006" i="12" s="1"/>
  <c r="K3598" i="12" a="1"/>
  <c r="K3598" i="12" s="1"/>
  <c r="N4097" i="12" a="1"/>
  <c r="N4097" i="12" s="1"/>
  <c r="K4577" i="12" a="1"/>
  <c r="K4577" i="12" s="1"/>
  <c r="K4632" i="12" a="1"/>
  <c r="K4632" i="12" s="1"/>
  <c r="N4702" i="12" a="1"/>
  <c r="N4702" i="12" s="1"/>
  <c r="N4772" i="12" a="1"/>
  <c r="N4772" i="12" s="1"/>
  <c r="K4853" i="12" a="1"/>
  <c r="K4853" i="12" s="1"/>
  <c r="N4890" i="12" a="1"/>
  <c r="N4890" i="12" s="1"/>
  <c r="K4952" i="12" a="1"/>
  <c r="K4952" i="12" s="1"/>
  <c r="N5057" i="12" a="1"/>
  <c r="N5057" i="12" s="1"/>
  <c r="N5111" i="12" a="1"/>
  <c r="N5111" i="12" s="1"/>
  <c r="K5190" i="12" a="1"/>
  <c r="K5190" i="12" s="1"/>
  <c r="N5094" i="12" a="1"/>
  <c r="N5094" i="12" s="1"/>
  <c r="K4708" i="12" a="1"/>
  <c r="K4708" i="12" s="1"/>
  <c r="N4819" i="12" a="1"/>
  <c r="N4819" i="12" s="1"/>
  <c r="K4396" i="12" a="1"/>
  <c r="K4396" i="12" s="1"/>
  <c r="K4581" i="12" a="1"/>
  <c r="K4581" i="12" s="1"/>
  <c r="N4639" i="12" a="1"/>
  <c r="N4639" i="12" s="1"/>
  <c r="N4683" i="12" a="1"/>
  <c r="N4683" i="12" s="1"/>
  <c r="K4758" i="12" a="1"/>
  <c r="K4758" i="12" s="1"/>
  <c r="K4846" i="12" a="1"/>
  <c r="K4846" i="12" s="1"/>
  <c r="N4905" i="12" a="1"/>
  <c r="N4905" i="12" s="1"/>
  <c r="N5032" i="12" a="1"/>
  <c r="N5032" i="12" s="1"/>
  <c r="K5086" i="12" a="1"/>
  <c r="K5086" i="12" s="1"/>
  <c r="K4607" i="12" a="1"/>
  <c r="K4607" i="12" s="1"/>
  <c r="N4661" i="12" a="1"/>
  <c r="N4661" i="12" s="1"/>
  <c r="K4555" i="12" a="1"/>
  <c r="K4555" i="12" s="1"/>
  <c r="N5080" i="12" a="1"/>
  <c r="N5080" i="12" s="1"/>
  <c r="M5080" i="12" s="1"/>
  <c r="K3926" i="12" a="1"/>
  <c r="K3926" i="12" s="1"/>
  <c r="K4514" i="12" a="1"/>
  <c r="K4514" i="12" s="1"/>
  <c r="N5011" i="12" a="1"/>
  <c r="N5011" i="12" s="1"/>
  <c r="K5094" i="12" a="1"/>
  <c r="K5094" i="12" s="1"/>
  <c r="K5152" i="12" a="1"/>
  <c r="K5152" i="12" s="1"/>
  <c r="K4026" i="12" a="1"/>
  <c r="K4026" i="12" s="1"/>
  <c r="K5146" i="12" a="1"/>
  <c r="K5146" i="12" s="1"/>
  <c r="N4833" i="12" a="1"/>
  <c r="N4833" i="12" s="1"/>
  <c r="K3605" i="12" a="1"/>
  <c r="K3605" i="12" s="1"/>
  <c r="N4194" i="12" a="1"/>
  <c r="N4194" i="12" s="1"/>
  <c r="K4566" i="12" a="1"/>
  <c r="K4566" i="12" s="1"/>
  <c r="K4622" i="12" a="1"/>
  <c r="K4622" i="12" s="1"/>
  <c r="K4696" i="12" a="1"/>
  <c r="K4696" i="12" s="1"/>
  <c r="K4740" i="12" a="1"/>
  <c r="K4740" i="12" s="1"/>
  <c r="K4796" i="12" a="1"/>
  <c r="K4796" i="12" s="1"/>
  <c r="N4861" i="12" a="1"/>
  <c r="N4861" i="12" s="1"/>
  <c r="K4921" i="12" a="1"/>
  <c r="K4921" i="12" s="1"/>
  <c r="K4993" i="12" a="1"/>
  <c r="K4993" i="12" s="1"/>
  <c r="N5068" i="12" a="1"/>
  <c r="N5068" i="12" s="1"/>
  <c r="N5108" i="12" a="1"/>
  <c r="N5108" i="12" s="1"/>
  <c r="K5170" i="12" a="1"/>
  <c r="K5170" i="12" s="1"/>
  <c r="N5187" i="12" a="1"/>
  <c r="N5187" i="12" s="1"/>
  <c r="N4997" i="12" a="1"/>
  <c r="N4997" i="12" s="1"/>
  <c r="N4637" i="12" a="1"/>
  <c r="N4637" i="12" s="1"/>
  <c r="K5199" i="12" a="1"/>
  <c r="K5199" i="12" s="1"/>
  <c r="N2941" i="12" a="1"/>
  <c r="N2941" i="12" s="1"/>
  <c r="N3869" i="12" a="1"/>
  <c r="N3869" i="12" s="1"/>
  <c r="N4939" i="12" a="1"/>
  <c r="N4939" i="12" s="1"/>
  <c r="K2982" i="12" a="1"/>
  <c r="K2982" i="12" s="1"/>
  <c r="N3495" i="12" a="1"/>
  <c r="N3495" i="12" s="1"/>
  <c r="N4139" i="12" a="1"/>
  <c r="N4139" i="12" s="1"/>
  <c r="K4553" i="12" a="1"/>
  <c r="K4553" i="12" s="1"/>
  <c r="K4644" i="12" a="1"/>
  <c r="K4644" i="12" s="1"/>
  <c r="N3873" i="12" a="1"/>
  <c r="N3873" i="12" s="1"/>
  <c r="K4465" i="12" a="1"/>
  <c r="K4465" i="12" s="1"/>
  <c r="N4589" i="12" a="1"/>
  <c r="N4589" i="12" s="1"/>
  <c r="K4652" i="12" a="1"/>
  <c r="K4652" i="12" s="1"/>
  <c r="K4719" i="12" a="1"/>
  <c r="K4719" i="12" s="1"/>
  <c r="K4782" i="12" a="1"/>
  <c r="K4782" i="12" s="1"/>
  <c r="N4822" i="12" a="1"/>
  <c r="N4822" i="12" s="1"/>
  <c r="K4873" i="12" a="1"/>
  <c r="K4873" i="12" s="1"/>
  <c r="K4965" i="12" a="1"/>
  <c r="K4965" i="12" s="1"/>
  <c r="K5056" i="12" a="1"/>
  <c r="K5056" i="12" s="1"/>
  <c r="N5116" i="12" a="1"/>
  <c r="N5116" i="12" s="1"/>
  <c r="N5184" i="12" a="1"/>
  <c r="N5184" i="12" s="1"/>
  <c r="N4560" i="12" a="1"/>
  <c r="N4560" i="12" s="1"/>
  <c r="N5037" i="12" a="1"/>
  <c r="N5037" i="12" s="1"/>
  <c r="K3363" i="12" a="1"/>
  <c r="K3363" i="12" s="1"/>
  <c r="N3922" i="12" a="1"/>
  <c r="N3922" i="12" s="1"/>
  <c r="K4996" i="12" a="1"/>
  <c r="K4996" i="12" s="1"/>
  <c r="N4619" i="12" a="1"/>
  <c r="N4619" i="12" s="1"/>
  <c r="N4961" i="12" a="1"/>
  <c r="N4961" i="12" s="1"/>
  <c r="K3774" i="12" a="1"/>
  <c r="K3774" i="12" s="1"/>
  <c r="N4278" i="12" a="1"/>
  <c r="N4278" i="12" s="1"/>
  <c r="N4739" i="12" a="1"/>
  <c r="N4739" i="12" s="1"/>
  <c r="N4802" i="12" a="1"/>
  <c r="N4802" i="12" s="1"/>
  <c r="N4842" i="12" a="1"/>
  <c r="N4842" i="12" s="1"/>
  <c r="K4931" i="12" a="1"/>
  <c r="K4931" i="12" s="1"/>
  <c r="K5000" i="12" a="1"/>
  <c r="K5000" i="12" s="1"/>
  <c r="K5048" i="12" a="1"/>
  <c r="K5048" i="12" s="1"/>
  <c r="N5126" i="12" a="1"/>
  <c r="N5126" i="12" s="1"/>
  <c r="N3614" i="12" a="1"/>
  <c r="N3614" i="12" s="1"/>
  <c r="N4599" i="12" a="1"/>
  <c r="N4599" i="12" s="1"/>
  <c r="K4662" i="12" a="1"/>
  <c r="K4662" i="12" s="1"/>
  <c r="K4722" i="12" a="1"/>
  <c r="K4722" i="12" s="1"/>
  <c r="K4792" i="12" a="1"/>
  <c r="K4792" i="12" s="1"/>
  <c r="K4832" i="12" a="1"/>
  <c r="K4832" i="12" s="1"/>
  <c r="N4902" i="12" a="1"/>
  <c r="N4902" i="12" s="1"/>
  <c r="K4964" i="12" a="1"/>
  <c r="K4964" i="12" s="1"/>
  <c r="N4285" i="12" a="1"/>
  <c r="N4285" i="12" s="1"/>
  <c r="K4593" i="12" a="1"/>
  <c r="K4593" i="12" s="1"/>
  <c r="K4655" i="12" a="1"/>
  <c r="K4655" i="12" s="1"/>
  <c r="K4711" i="12" a="1"/>
  <c r="K4711" i="12" s="1"/>
  <c r="K4789" i="12" a="1"/>
  <c r="K4789" i="12" s="1"/>
  <c r="K4884" i="12" a="1"/>
  <c r="K4884" i="12" s="1"/>
  <c r="K4928" i="12" a="1"/>
  <c r="K4928" i="12" s="1"/>
  <c r="K4997" i="12" a="1"/>
  <c r="K4997" i="12" s="1"/>
  <c r="N5044" i="12" a="1"/>
  <c r="N5044" i="12" s="1"/>
  <c r="K5109" i="12" a="1"/>
  <c r="K5109" i="12" s="1"/>
  <c r="N5162" i="12" a="1"/>
  <c r="N5162" i="12" s="1"/>
  <c r="K5045" i="12" a="1"/>
  <c r="K5045" i="12" s="1"/>
  <c r="N4718" i="12" a="1"/>
  <c r="N4718" i="12" s="1"/>
  <c r="N4799" i="12" a="1"/>
  <c r="N4799" i="12" s="1"/>
  <c r="K4869" i="12" a="1"/>
  <c r="K4869" i="12" s="1"/>
  <c r="K4953" i="12" a="1"/>
  <c r="K4953" i="12" s="1"/>
  <c r="N5069" i="12" a="1"/>
  <c r="N5069" i="12" s="1"/>
  <c r="N5149" i="12" a="1"/>
  <c r="N5149" i="12" s="1"/>
  <c r="K4954" i="12" a="1"/>
  <c r="K4954" i="12" s="1"/>
  <c r="N3498" i="12" a="1"/>
  <c r="N3498" i="12" s="1"/>
  <c r="N4789" i="12" a="1"/>
  <c r="N4789" i="12" s="1"/>
  <c r="K4627" i="12" a="1"/>
  <c r="K4627" i="12" s="1"/>
  <c r="N4731" i="12" a="1"/>
  <c r="N4731" i="12" s="1"/>
  <c r="K4784" i="12" a="1"/>
  <c r="K4784" i="12" s="1"/>
  <c r="K4835" i="12" a="1"/>
  <c r="K4835" i="12" s="1"/>
  <c r="N4912" i="12" a="1"/>
  <c r="N4912" i="12" s="1"/>
  <c r="K4959" i="12" a="1"/>
  <c r="K4959" i="12" s="1"/>
  <c r="N5017" i="12" a="1"/>
  <c r="N5017" i="12" s="1"/>
  <c r="N5096" i="12" a="1"/>
  <c r="N5096" i="12" s="1"/>
  <c r="N5154" i="12" a="1"/>
  <c r="N5154" i="12" s="1"/>
  <c r="K5090" i="12" a="1"/>
  <c r="K5090" i="12" s="1"/>
  <c r="N5147" i="12" a="1"/>
  <c r="N5147" i="12" s="1"/>
  <c r="K5195" i="12" a="1"/>
  <c r="K5195" i="12" s="1"/>
  <c r="K4623" i="12" a="1"/>
  <c r="K4623" i="12" s="1"/>
  <c r="N4840" i="12" a="1"/>
  <c r="N4840" i="12" s="1"/>
  <c r="N4644" i="12" a="1"/>
  <c r="N4644" i="12" s="1"/>
  <c r="N5156" i="12" a="1"/>
  <c r="N5156" i="12" s="1"/>
  <c r="K5060" i="12" a="1"/>
  <c r="K5060" i="12" s="1"/>
  <c r="K3626" i="12" a="1"/>
  <c r="K3626" i="12" s="1"/>
  <c r="N4157" i="12" a="1"/>
  <c r="N4157" i="12" s="1"/>
  <c r="N4580" i="12" a="1"/>
  <c r="N4580" i="12" s="1"/>
  <c r="N4635" i="12" a="1"/>
  <c r="N4635" i="12" s="1"/>
  <c r="N4709" i="12" a="1"/>
  <c r="N4709" i="12" s="1"/>
  <c r="N4787" i="12" a="1"/>
  <c r="N4787" i="12" s="1"/>
  <c r="N4856" i="12" a="1"/>
  <c r="N4856" i="12" s="1"/>
  <c r="K4913" i="12" a="1"/>
  <c r="K4913" i="12" s="1"/>
  <c r="N4970" i="12" a="1"/>
  <c r="N4970" i="12" s="1"/>
  <c r="K5065" i="12" a="1"/>
  <c r="K5065" i="12" s="1"/>
  <c r="N5118" i="12" a="1"/>
  <c r="N5118" i="12" s="1"/>
  <c r="N5193" i="12" a="1"/>
  <c r="N5193" i="12" s="1"/>
  <c r="K4524" i="12" a="1"/>
  <c r="K4524" i="12" s="1"/>
  <c r="N4759" i="12" a="1"/>
  <c r="N4759" i="12" s="1"/>
  <c r="K4893" i="12" a="1"/>
  <c r="K4893" i="12" s="1"/>
  <c r="N4424" i="12" a="1"/>
  <c r="N4424" i="12" s="1"/>
  <c r="K4592" i="12" a="1"/>
  <c r="K4592" i="12" s="1"/>
  <c r="K4703" i="12" a="1"/>
  <c r="K4703" i="12" s="1"/>
  <c r="K4769" i="12" a="1"/>
  <c r="K4769" i="12" s="1"/>
  <c r="K4857" i="12" a="1"/>
  <c r="K4857" i="12" s="1"/>
  <c r="K4924" i="12" a="1"/>
  <c r="K4924" i="12" s="1"/>
  <c r="N5039" i="12" a="1"/>
  <c r="N5039" i="12" s="1"/>
  <c r="K5130" i="12" a="1"/>
  <c r="K5130" i="12" s="1"/>
  <c r="K4614" i="12" a="1"/>
  <c r="K4614" i="12" s="1"/>
  <c r="N4582" i="12" a="1"/>
  <c r="N4582" i="12" s="1"/>
  <c r="K5175" i="12" a="1"/>
  <c r="K5175" i="12" s="1"/>
  <c r="N4104" i="12" a="1"/>
  <c r="N4104" i="12" s="1"/>
  <c r="N4521" i="12" a="1"/>
  <c r="N4521" i="12" s="1"/>
  <c r="N5018" i="12" a="1"/>
  <c r="N5018" i="12" s="1"/>
  <c r="N5097" i="12" a="1"/>
  <c r="N5097" i="12" s="1"/>
  <c r="N5169" i="12" a="1"/>
  <c r="N5169" i="12" s="1"/>
  <c r="N4232" i="12" a="1"/>
  <c r="N4232" i="12" s="1"/>
  <c r="K4382" i="12" a="1"/>
  <c r="K4382" i="12" s="1"/>
  <c r="K4897" i="12" a="1"/>
  <c r="K4897" i="12" s="1"/>
  <c r="K3663" i="12" a="1"/>
  <c r="K3663" i="12" s="1"/>
  <c r="N4282" i="12" a="1"/>
  <c r="N4282" i="12" s="1"/>
  <c r="K4578" i="12" a="1"/>
  <c r="K4578" i="12" s="1"/>
  <c r="N4625" i="12" a="1"/>
  <c r="N4625" i="12" s="1"/>
  <c r="K4700" i="12" a="1"/>
  <c r="K4700" i="12" s="1"/>
  <c r="N4743" i="12" a="1"/>
  <c r="N4743" i="12" s="1"/>
  <c r="K4822" i="12" a="1"/>
  <c r="K4822" i="12" s="1"/>
  <c r="N4868" i="12" a="1"/>
  <c r="N4868" i="12" s="1"/>
  <c r="N4927" i="12" a="1"/>
  <c r="N4927" i="12" s="1"/>
  <c r="N4996" i="12" a="1"/>
  <c r="N4996" i="12" s="1"/>
  <c r="N5075" i="12" a="1"/>
  <c r="N5075" i="12" s="1"/>
  <c r="N5112" i="12" a="1"/>
  <c r="N5112" i="12" s="1"/>
  <c r="K5177" i="12" a="1"/>
  <c r="K5177" i="12" s="1"/>
  <c r="K3470" i="12" a="1"/>
  <c r="K3470" i="12" s="1"/>
  <c r="N5019" i="12" a="1"/>
  <c r="N5019" i="12" s="1"/>
  <c r="K4723" i="12" a="1"/>
  <c r="K4723" i="12" s="1"/>
  <c r="N3473" i="12" a="1"/>
  <c r="N3473" i="12" s="1"/>
  <c r="K3099" i="12" a="1"/>
  <c r="K3099" i="12" s="1"/>
  <c r="K3900" i="12" a="1"/>
  <c r="K3900" i="12" s="1"/>
  <c r="K5084" i="12" a="1"/>
  <c r="K5084" i="12" s="1"/>
  <c r="K4660" i="12" a="1"/>
  <c r="K4660" i="12" s="1"/>
  <c r="K3524" i="12" a="1"/>
  <c r="K3524" i="12" s="1"/>
  <c r="K4227" i="12" a="1"/>
  <c r="K4227" i="12" s="1"/>
  <c r="K4582" i="12" a="1"/>
  <c r="K4582" i="12" s="1"/>
  <c r="N4647" i="12" a="1"/>
  <c r="N4647" i="12" s="1"/>
  <c r="N3903" i="12" a="1"/>
  <c r="N3903" i="12" s="1"/>
  <c r="N4494" i="12" a="1"/>
  <c r="N4494" i="12" s="1"/>
  <c r="K4597" i="12" a="1"/>
  <c r="K4597" i="12" s="1"/>
  <c r="K4663" i="12" a="1"/>
  <c r="K4663" i="12" s="1"/>
  <c r="N4729" i="12" a="1"/>
  <c r="N4729" i="12" s="1"/>
  <c r="K4793" i="12" a="1"/>
  <c r="K4793" i="12" s="1"/>
  <c r="K4826" i="12" a="1"/>
  <c r="K4826" i="12" s="1"/>
  <c r="N4876" i="12" a="1"/>
  <c r="N4876" i="12" s="1"/>
  <c r="K4972" i="12" a="1"/>
  <c r="K4972" i="12" s="1"/>
  <c r="K5063" i="12" a="1"/>
  <c r="K5063" i="12" s="1"/>
  <c r="N5127" i="12" a="1"/>
  <c r="N5127" i="12" s="1"/>
  <c r="K5188" i="12" a="1"/>
  <c r="K5188" i="12" s="1"/>
  <c r="K4575" i="12" a="1"/>
  <c r="K4575" i="12" s="1"/>
  <c r="N5120" i="12" a="1"/>
  <c r="N5120" i="12" s="1"/>
  <c r="K3459" i="12" a="1"/>
  <c r="K3459" i="12" s="1"/>
  <c r="N4642" i="12" a="1"/>
  <c r="N4642" i="12" s="1"/>
  <c r="N4999" i="12" a="1"/>
  <c r="N4999" i="12" s="1"/>
  <c r="N4979" i="12" a="1"/>
  <c r="N4979" i="12" s="1"/>
  <c r="N5034" i="12" a="1"/>
  <c r="N5034" i="12" s="1"/>
  <c r="K3834" i="12" a="1"/>
  <c r="K3834" i="12" s="1"/>
  <c r="N4307" i="12" a="1"/>
  <c r="N4307" i="12" s="1"/>
  <c r="K4673" i="12" a="1"/>
  <c r="K4673" i="12" s="1"/>
  <c r="N4750" i="12" a="1"/>
  <c r="N4750" i="12" s="1"/>
  <c r="N4806" i="12" a="1"/>
  <c r="N4806" i="12" s="1"/>
  <c r="N4864" i="12" a="1"/>
  <c r="N4864" i="12" s="1"/>
  <c r="K4949" i="12" a="1"/>
  <c r="K4949" i="12" s="1"/>
  <c r="K5004" i="12" a="1"/>
  <c r="K5004" i="12" s="1"/>
  <c r="N5054" i="12" a="1"/>
  <c r="N5054" i="12" s="1"/>
  <c r="N5151" i="12" a="1"/>
  <c r="N5151" i="12" s="1"/>
  <c r="N3877" i="12" a="1"/>
  <c r="N3877" i="12" s="1"/>
  <c r="N4603" i="12" a="1"/>
  <c r="N4603" i="12" s="1"/>
  <c r="N4665" i="12" a="1"/>
  <c r="N4665" i="12" s="1"/>
  <c r="K4729" i="12" a="1"/>
  <c r="K4729" i="12" s="1"/>
  <c r="N4795" i="12" a="1"/>
  <c r="N4795" i="12" s="1"/>
  <c r="N4835" i="12" a="1"/>
  <c r="N4835" i="12" s="1"/>
  <c r="K4910" i="12" a="1"/>
  <c r="K4910" i="12" s="1"/>
  <c r="N4967" i="12" a="1"/>
  <c r="N4967" i="12" s="1"/>
  <c r="K4344" i="12" a="1"/>
  <c r="K4344" i="12" s="1"/>
  <c r="N4596" i="12" a="1"/>
  <c r="N4596" i="12" s="1"/>
  <c r="N4658" i="12" a="1"/>
  <c r="N4658" i="12" s="1"/>
  <c r="K4715" i="12" a="1"/>
  <c r="K4715" i="12" s="1"/>
  <c r="N4810" i="12" a="1"/>
  <c r="N4810" i="12" s="1"/>
  <c r="K4888" i="12" a="1"/>
  <c r="K4888" i="12" s="1"/>
  <c r="N4931" i="12" a="1"/>
  <c r="N4931" i="12" s="1"/>
  <c r="N5000" i="12" a="1"/>
  <c r="N5000" i="12" s="1"/>
  <c r="N5048" i="12" a="1"/>
  <c r="N5048" i="12" s="1"/>
  <c r="K5113" i="12" a="1"/>
  <c r="K5113" i="12" s="1"/>
  <c r="N5173" i="12" a="1"/>
  <c r="N5173" i="12" s="1"/>
  <c r="N5062" i="12" a="1"/>
  <c r="N5062" i="12" s="1"/>
  <c r="K4737" i="12" a="1"/>
  <c r="K4737" i="12" s="1"/>
  <c r="N4803" i="12" a="1"/>
  <c r="N4803" i="12" s="1"/>
  <c r="N4872" i="12" a="1"/>
  <c r="N4872" i="12" s="1"/>
  <c r="N4956" i="12" a="1"/>
  <c r="N4956" i="12" s="1"/>
  <c r="K3587" i="12" a="1"/>
  <c r="K3587" i="12" s="1"/>
  <c r="N3818" i="12" a="1"/>
  <c r="N3818" i="12" s="1"/>
  <c r="K4987" i="12" a="1"/>
  <c r="K4987" i="12" s="1"/>
  <c r="N3556" i="12" a="1"/>
  <c r="N3556" i="12" s="1"/>
  <c r="K4855" i="12" a="1"/>
  <c r="K4855" i="12" s="1"/>
  <c r="N4793" i="12" a="1"/>
  <c r="N4793" i="12" s="1"/>
  <c r="K4739" i="12" a="1"/>
  <c r="K4739" i="12" s="1"/>
  <c r="N4794" i="12" a="1"/>
  <c r="N4794" i="12" s="1"/>
  <c r="N4838" i="12" a="1"/>
  <c r="N4838" i="12" s="1"/>
  <c r="N4919" i="12" a="1"/>
  <c r="N4919" i="12" s="1"/>
  <c r="K4963" i="12" a="1"/>
  <c r="K4963" i="12" s="1"/>
  <c r="N5028" i="12" a="1"/>
  <c r="N5028" i="12" s="1"/>
  <c r="N5100" i="12" a="1"/>
  <c r="N5100" i="12" s="1"/>
  <c r="K5158" i="12" a="1"/>
  <c r="K5158" i="12" s="1"/>
  <c r="K5108" i="12" a="1"/>
  <c r="K5108" i="12" s="1"/>
  <c r="N5172" i="12" a="1"/>
  <c r="N5172" i="12" s="1"/>
  <c r="N4052" i="12" a="1"/>
  <c r="N4052" i="12" s="1"/>
  <c r="N4633" i="12" a="1"/>
  <c r="N4633" i="12" s="1"/>
  <c r="N4903" i="12" a="1"/>
  <c r="N4903" i="12" s="1"/>
  <c r="K4678" i="12" a="1"/>
  <c r="K4678" i="12" s="1"/>
  <c r="K5185" i="12" a="1"/>
  <c r="K5185" i="12" s="1"/>
  <c r="N3043" i="12" a="1"/>
  <c r="N3043" i="12" s="1"/>
  <c r="N3655" i="12" a="1"/>
  <c r="N3655" i="12" s="1"/>
  <c r="N4244" i="12" a="1"/>
  <c r="N4244" i="12" s="1"/>
  <c r="K4584" i="12" a="1"/>
  <c r="K4584" i="12" s="1"/>
  <c r="K4665" i="12" a="1"/>
  <c r="K4665" i="12" s="1"/>
  <c r="N4713" i="12" a="1"/>
  <c r="N4713" i="12" s="1"/>
  <c r="K4795" i="12" a="1"/>
  <c r="K4795" i="12" s="1"/>
  <c r="N4860" i="12" a="1"/>
  <c r="N4860" i="12" s="1"/>
  <c r="N4916" i="12" a="1"/>
  <c r="N4916" i="12" s="1"/>
  <c r="M4916" i="12" s="1"/>
  <c r="K4974" i="12" a="1"/>
  <c r="K4974" i="12" s="1"/>
  <c r="N5067" i="12" a="1"/>
  <c r="N5067" i="12" s="1"/>
  <c r="N5122" i="12" a="1"/>
  <c r="N5122" i="12" s="1"/>
  <c r="N5196" i="12" a="1"/>
  <c r="N5196" i="12" s="1"/>
  <c r="K4877" i="12" a="1"/>
  <c r="K4877" i="12" s="1"/>
  <c r="N4896" i="12" a="1"/>
  <c r="N4896" i="12" s="1"/>
  <c r="N4957" i="12" a="1"/>
  <c r="N4957" i="12" s="1"/>
  <c r="N3952" i="12" a="1"/>
  <c r="N3952" i="12" s="1"/>
  <c r="K4454" i="12" a="1"/>
  <c r="K4454" i="12" s="1"/>
  <c r="N4595" i="12" a="1"/>
  <c r="N4595" i="12" s="1"/>
  <c r="K4710" i="12" a="1"/>
  <c r="K4710" i="12" s="1"/>
  <c r="K4773" i="12" a="1"/>
  <c r="K4773" i="12" s="1"/>
  <c r="K4861" i="12" a="1"/>
  <c r="K4861" i="12" s="1"/>
  <c r="N4930" i="12" a="1"/>
  <c r="N4930" i="12" s="1"/>
  <c r="N5043" i="12" a="1"/>
  <c r="N5043" i="12" s="1"/>
  <c r="K5204" i="12" a="1"/>
  <c r="K5204" i="12" s="1"/>
  <c r="O5204" i="12" s="1"/>
  <c r="K4618" i="12" a="1"/>
  <c r="K4618" i="12" s="1"/>
  <c r="N4648" i="12" a="1"/>
  <c r="N4648" i="12" s="1"/>
  <c r="N3240" i="12" a="1"/>
  <c r="N3240" i="12" s="1"/>
  <c r="N4164" i="12" a="1"/>
  <c r="N4164" i="12" s="1"/>
  <c r="N4536" i="12" a="1"/>
  <c r="N4536" i="12" s="1"/>
  <c r="K5033" i="12" a="1"/>
  <c r="K5033" i="12" s="1"/>
  <c r="N5101" i="12" a="1"/>
  <c r="N5101" i="12" s="1"/>
  <c r="K5016" i="12" a="1"/>
  <c r="K5016" i="12" s="1"/>
  <c r="K4612" i="12" a="1"/>
  <c r="K4612" i="12" s="1"/>
  <c r="N4575" i="12" a="1"/>
  <c r="N4575" i="12" s="1"/>
  <c r="N4965" i="12" a="1"/>
  <c r="N4965" i="12" s="1"/>
  <c r="N3896" i="12" a="1"/>
  <c r="N3896" i="12" s="1"/>
  <c r="K4311" i="12" a="1"/>
  <c r="K4311" i="12" s="1"/>
  <c r="K4585" i="12" a="1"/>
  <c r="K4585" i="12" s="1"/>
  <c r="K4633" i="12" a="1"/>
  <c r="K4633" i="12" s="1"/>
  <c r="N4703" i="12" a="1"/>
  <c r="N4703" i="12" s="1"/>
  <c r="M4703" i="12" s="1"/>
  <c r="N4747" i="12" a="1"/>
  <c r="N4747" i="12" s="1"/>
  <c r="K4836" i="12" a="1"/>
  <c r="K4836" i="12" s="1"/>
  <c r="K4876" i="12" a="1"/>
  <c r="K4876" i="12" s="1"/>
  <c r="K4935" i="12" a="1"/>
  <c r="K4935" i="12" s="1"/>
  <c r="K5012" i="12" a="1"/>
  <c r="K5012" i="12" s="1"/>
  <c r="K5083" i="12" a="1"/>
  <c r="K5083" i="12" s="1"/>
  <c r="N5119" i="12" a="1"/>
  <c r="N5119" i="12" s="1"/>
  <c r="K5184" i="12" a="1"/>
  <c r="K5184" i="12" s="1"/>
  <c r="N4707" i="12" a="1"/>
  <c r="N4707" i="12" s="1"/>
  <c r="N5124" i="12" a="1"/>
  <c r="N5124" i="12" s="1"/>
  <c r="K4863" i="12" a="1"/>
  <c r="K4863" i="12" s="1"/>
  <c r="K4716" i="12" a="1"/>
  <c r="K4716" i="12" s="1"/>
  <c r="K3581" i="12" a="1"/>
  <c r="K3581" i="12" s="1"/>
  <c r="N3929" i="12" a="1"/>
  <c r="N3929" i="12" s="1"/>
  <c r="K5117" i="12" a="1"/>
  <c r="K5117" i="12" s="1"/>
  <c r="N4752" i="12" a="1"/>
  <c r="N4752" i="12" s="1"/>
  <c r="K3724" i="12" a="1"/>
  <c r="K3724" i="12" s="1"/>
  <c r="K4315" i="12" a="1"/>
  <c r="K4315" i="12" s="1"/>
  <c r="K4608" i="12" a="1"/>
  <c r="K4608" i="12" s="1"/>
  <c r="N4651" i="12" a="1"/>
  <c r="N4651" i="12" s="1"/>
  <c r="N3963" i="12" a="1"/>
  <c r="N3963" i="12" s="1"/>
  <c r="N4600" i="12" a="1"/>
  <c r="N4600" i="12" s="1"/>
  <c r="M4600" i="12" s="1"/>
  <c r="N4666" i="12" a="1"/>
  <c r="N4666" i="12" s="1"/>
  <c r="N4733" i="12" a="1"/>
  <c r="N4733" i="12" s="1"/>
  <c r="K4800" i="12" a="1"/>
  <c r="K4800" i="12" s="1"/>
  <c r="K4829" i="12" a="1"/>
  <c r="K4829" i="12" s="1"/>
  <c r="K4900" i="12" a="1"/>
  <c r="K4900" i="12" s="1"/>
  <c r="N4982" i="12" a="1"/>
  <c r="N4982" i="12" s="1"/>
  <c r="K5073" i="12" a="1"/>
  <c r="K5073" i="12" s="1"/>
  <c r="K5135" i="12" a="1"/>
  <c r="K5135" i="12" s="1"/>
  <c r="N5191" i="12" a="1"/>
  <c r="N5191" i="12" s="1"/>
  <c r="K4586" i="12" a="1"/>
  <c r="K4586" i="12" s="1"/>
  <c r="N5145" i="12" a="1"/>
  <c r="N5145" i="12" s="1"/>
  <c r="N3574" i="12" a="1"/>
  <c r="N3574" i="12" s="1"/>
  <c r="M3574" i="12" s="1"/>
  <c r="N4646" i="12" a="1"/>
  <c r="N4646" i="12" s="1"/>
  <c r="N5041" i="12" a="1"/>
  <c r="N5041" i="12" s="1"/>
  <c r="N3062" i="12" a="1"/>
  <c r="N3062" i="12" s="1"/>
  <c r="K3983" i="12" a="1"/>
  <c r="K3983" i="12" s="1"/>
  <c r="K4680" i="12" a="1"/>
  <c r="K4680" i="12" s="1"/>
  <c r="N4761" i="12" a="1"/>
  <c r="N4761" i="12" s="1"/>
  <c r="N4813" i="12" a="1"/>
  <c r="N4813" i="12" s="1"/>
  <c r="N4871" i="12" a="1"/>
  <c r="N4871" i="12" s="1"/>
  <c r="N4955" i="12" a="1"/>
  <c r="N4955" i="12" s="1"/>
  <c r="N5007" i="12" a="1"/>
  <c r="N5007" i="12" s="1"/>
  <c r="K5062" i="12" a="1"/>
  <c r="K5062" i="12" s="1"/>
  <c r="K5023" i="12" a="1"/>
  <c r="K5023" i="12" s="1"/>
  <c r="N4610" i="12" a="1"/>
  <c r="N4610" i="12" s="1"/>
  <c r="K4688" i="12" a="1"/>
  <c r="K4688" i="12" s="1"/>
  <c r="N4732" i="12" a="1"/>
  <c r="N4732" i="12" s="1"/>
  <c r="K4799" i="12" a="1"/>
  <c r="K4799" i="12" s="1"/>
  <c r="N4839" i="12" a="1"/>
  <c r="N4839" i="12" s="1"/>
  <c r="N4913" i="12" a="1"/>
  <c r="N4913" i="12" s="1"/>
  <c r="N4974" i="12" a="1"/>
  <c r="N4974" i="12" s="1"/>
  <c r="N4432" i="12" a="1"/>
  <c r="N4432" i="12" s="1"/>
  <c r="N4607" i="12" a="1"/>
  <c r="N4607" i="12" s="1"/>
  <c r="K4670" i="12" a="1"/>
  <c r="K4670" i="12" s="1"/>
  <c r="K4726" i="12" a="1"/>
  <c r="K4726" i="12" s="1"/>
  <c r="K4840" i="12" a="1"/>
  <c r="K4840" i="12" s="1"/>
  <c r="K4892" i="12" a="1"/>
  <c r="K4892" i="12" s="1"/>
  <c r="K4939" i="12" a="1"/>
  <c r="K4939" i="12" s="1"/>
  <c r="N5004" i="12" a="1"/>
  <c r="N5004" i="12" s="1"/>
  <c r="K5052" i="12" a="1"/>
  <c r="K5052" i="12" s="1"/>
  <c r="K5120" i="12" a="1"/>
  <c r="K5120" i="12" s="1"/>
  <c r="N5180" i="12" a="1"/>
  <c r="N5180" i="12" s="1"/>
  <c r="K4748" i="12" a="1"/>
  <c r="K4748" i="12" s="1"/>
  <c r="N4807" i="12" a="1"/>
  <c r="N4807" i="12" s="1"/>
  <c r="K4896" i="12" a="1"/>
  <c r="K4896" i="12" s="1"/>
  <c r="N4960" i="12" a="1"/>
  <c r="N4960" i="12" s="1"/>
  <c r="N3907" i="12" a="1"/>
  <c r="N3907" i="12" s="1"/>
  <c r="K4147" i="12" a="1"/>
  <c r="K4147" i="12" s="1"/>
  <c r="N5016" i="12" a="1"/>
  <c r="N5016" i="12" s="1"/>
  <c r="K4516" i="12" a="1"/>
  <c r="K4516" i="12" s="1"/>
  <c r="N4892" i="12" a="1"/>
  <c r="N4892" i="12" s="1"/>
  <c r="N4742" i="12" a="1"/>
  <c r="N4742" i="12" s="1"/>
  <c r="K4802" i="12" a="1"/>
  <c r="K4802" i="12" s="1"/>
  <c r="N4852" i="12" a="1"/>
  <c r="N4852" i="12" s="1"/>
  <c r="K4927" i="12" a="1"/>
  <c r="K4927" i="12" s="1"/>
  <c r="K4967" i="12" a="1"/>
  <c r="K4967" i="12" s="1"/>
  <c r="K5051" i="12" a="1"/>
  <c r="K5051" i="12" s="1"/>
  <c r="K5104" i="12" a="1"/>
  <c r="K5104" i="12" s="1"/>
  <c r="K5165" i="12" a="1"/>
  <c r="K5165" i="12" s="1"/>
  <c r="K5112" i="12" a="1"/>
  <c r="K5112" i="12" s="1"/>
  <c r="K5194" i="12" a="1"/>
  <c r="K5194" i="12" s="1"/>
  <c r="K4113" i="12" a="1"/>
  <c r="K4113" i="12" s="1"/>
  <c r="K4667" i="12" a="1"/>
  <c r="K4667" i="12" s="1"/>
  <c r="N4928" i="12" a="1"/>
  <c r="N4928" i="12" s="1"/>
  <c r="K4712" i="12" a="1"/>
  <c r="K4712" i="12" s="1"/>
  <c r="N3502" i="12" a="1"/>
  <c r="N3502" i="12" s="1"/>
  <c r="K3205" i="12" a="1"/>
  <c r="K3205" i="12" s="1"/>
  <c r="N3712" i="12" a="1"/>
  <c r="N3712" i="12" s="1"/>
  <c r="N4274" i="12" a="1"/>
  <c r="N4274" i="12" s="1"/>
  <c r="M4274" i="12" s="1"/>
  <c r="K4588" i="12" a="1"/>
  <c r="K4588" i="12" s="1"/>
  <c r="N4668" i="12" a="1"/>
  <c r="N4668" i="12" s="1"/>
  <c r="N4724" i="12" a="1"/>
  <c r="N4724" i="12" s="1"/>
  <c r="N4809" i="12" a="1"/>
  <c r="N4809" i="12" s="1"/>
  <c r="K4868" i="12" a="1"/>
  <c r="K4868" i="12" s="1"/>
  <c r="K4920" i="12" a="1"/>
  <c r="K4920" i="12" s="1"/>
  <c r="N4984" i="12" a="1"/>
  <c r="N4984" i="12" s="1"/>
  <c r="N5074" i="12" a="1"/>
  <c r="N5074" i="12" s="1"/>
  <c r="N5129" i="12" a="1"/>
  <c r="N5129" i="12" s="1"/>
  <c r="N5203" i="12" a="1"/>
  <c r="N5203" i="12" s="1"/>
  <c r="K5009" i="12" a="1"/>
  <c r="K5009" i="12" s="1"/>
  <c r="N4946" i="12" a="1"/>
  <c r="N4946" i="12" s="1"/>
  <c r="K5024" i="12" a="1"/>
  <c r="K5024" i="12" s="1"/>
  <c r="K4071" i="12" a="1"/>
  <c r="K4071" i="12" s="1"/>
  <c r="N4512" i="12" a="1"/>
  <c r="N4512" i="12" s="1"/>
  <c r="N4606" i="12" a="1"/>
  <c r="N4606" i="12" s="1"/>
  <c r="K4714" i="12" a="1"/>
  <c r="K4714" i="12" s="1"/>
  <c r="N4776" i="12" a="1"/>
  <c r="N4776" i="12" s="1"/>
  <c r="K4879" i="12" a="1"/>
  <c r="K4879" i="12" s="1"/>
  <c r="K4945" i="12" a="1"/>
  <c r="K4945" i="12" s="1"/>
  <c r="N5003" i="12" a="1"/>
  <c r="N5003" i="12" s="1"/>
  <c r="N5047" i="12" a="1"/>
  <c r="N5047" i="12" s="1"/>
  <c r="K4484" i="12" a="1"/>
  <c r="K4484" i="12" s="1"/>
  <c r="K4629" i="12" a="1"/>
  <c r="K4629" i="12" s="1"/>
  <c r="K4745" i="12" a="1"/>
  <c r="K4745" i="12" s="1"/>
  <c r="K4738" i="12" a="1"/>
  <c r="K4738" i="12" s="1"/>
  <c r="K3462" i="12" a="1"/>
  <c r="K3462" i="12" s="1"/>
  <c r="K4223" i="12" a="1"/>
  <c r="K4223" i="12" s="1"/>
  <c r="N4558" i="12" a="1"/>
  <c r="N4558" i="12" s="1"/>
  <c r="N5036" i="12" a="1"/>
  <c r="N5036" i="12" s="1"/>
  <c r="K5105" i="12" a="1"/>
  <c r="K5105" i="12" s="1"/>
  <c r="N4770" i="12" a="1"/>
  <c r="N4770" i="12" s="1"/>
  <c r="N4681" i="12" a="1"/>
  <c r="N4681" i="12" s="1"/>
  <c r="N4630" i="12" a="1"/>
  <c r="N4630" i="12" s="1"/>
  <c r="K5002" i="12" a="1"/>
  <c r="K5002" i="12" s="1"/>
  <c r="K3957" i="12" a="1"/>
  <c r="K3957" i="12" s="1"/>
  <c r="K4371" i="12" a="1"/>
  <c r="K4371" i="12" s="1"/>
  <c r="K4589" i="12" a="1"/>
  <c r="K4589" i="12" s="1"/>
  <c r="N4654" i="12" a="1"/>
  <c r="N4654" i="12" s="1"/>
  <c r="N4710" i="12" a="1"/>
  <c r="N4710" i="12" s="1"/>
  <c r="K4755" i="12" a="1"/>
  <c r="K4755" i="12" s="1"/>
  <c r="K4843" i="12" a="1"/>
  <c r="K4843" i="12" s="1"/>
  <c r="N4879" i="12" a="1"/>
  <c r="N4879" i="12" s="1"/>
  <c r="N4938" i="12" a="1"/>
  <c r="N4938" i="12" s="1"/>
  <c r="K5019" i="12" a="1"/>
  <c r="K5019" i="12" s="1"/>
  <c r="N5086" i="12" a="1"/>
  <c r="N5086" i="12" s="1"/>
  <c r="N5123" i="12" a="1"/>
  <c r="N5123" i="12" s="1"/>
  <c r="K5191" i="12" a="1"/>
  <c r="K5191" i="12" s="1"/>
  <c r="K4756" i="12" a="1"/>
  <c r="K4756" i="12" s="1"/>
  <c r="K5192" i="12" a="1"/>
  <c r="K5192" i="12" s="1"/>
  <c r="K4904" i="12" a="1"/>
  <c r="K4904" i="12" s="1"/>
  <c r="N4800" i="12" a="1"/>
  <c r="N4800" i="12" s="1"/>
  <c r="K3608" i="12" a="1"/>
  <c r="K3608" i="12" s="1"/>
  <c r="K4019" i="12" a="1"/>
  <c r="K4019" i="12" s="1"/>
  <c r="N5141" i="12" a="1"/>
  <c r="N5141" i="12" s="1"/>
  <c r="K3301" i="12" a="1"/>
  <c r="K3301" i="12" s="1"/>
  <c r="N4972" i="12" a="1"/>
  <c r="N4972" i="12" s="1"/>
  <c r="K3752" i="12" a="1"/>
  <c r="K3752" i="12" s="1"/>
  <c r="N4374" i="12" a="1"/>
  <c r="N4374" i="12" s="1"/>
  <c r="K4615" i="12" a="1"/>
  <c r="K4615" i="12" s="1"/>
  <c r="K4659" i="12" a="1"/>
  <c r="K4659" i="12" s="1"/>
  <c r="K3584" i="12" a="1"/>
  <c r="K3584" i="12" s="1"/>
  <c r="K3993" i="12" a="1"/>
  <c r="K3993" i="12" s="1"/>
  <c r="N4611" i="12" a="1"/>
  <c r="N4611" i="12" s="1"/>
  <c r="K4685" i="12" a="1"/>
  <c r="K4685" i="12" s="1"/>
  <c r="N4740" i="12" a="1"/>
  <c r="N4740" i="12" s="1"/>
  <c r="K4804" i="12" a="1"/>
  <c r="K4804" i="12" s="1"/>
  <c r="K4833" i="12" a="1"/>
  <c r="K4833" i="12" s="1"/>
  <c r="K4911" i="12" a="1"/>
  <c r="K4911" i="12" s="1"/>
  <c r="K4990" i="12" a="1"/>
  <c r="K4990" i="12" s="1"/>
  <c r="K5080" i="12" a="1"/>
  <c r="K5080" i="12" s="1"/>
  <c r="K5142" i="12" a="1"/>
  <c r="K5142" i="12" s="1"/>
  <c r="N5201" i="12" a="1"/>
  <c r="N5201" i="12" s="1"/>
  <c r="N4604" i="12" a="1"/>
  <c r="N4604" i="12" s="1"/>
  <c r="K5171" i="12" a="1"/>
  <c r="K5171" i="12" s="1"/>
  <c r="K4671" i="12" a="1"/>
  <c r="K4671" i="12" s="1"/>
  <c r="N3658" i="12" a="1"/>
  <c r="N3658" i="12" s="1"/>
  <c r="K3641" i="12" a="1"/>
  <c r="K3641" i="12" s="1"/>
  <c r="K3878" i="12" a="1"/>
  <c r="K3878" i="12" s="1"/>
  <c r="K3223" i="12" a="1"/>
  <c r="K3223" i="12" s="1"/>
  <c r="K4012" i="12" a="1"/>
  <c r="K4012" i="12" s="1"/>
  <c r="K4684" i="12" a="1"/>
  <c r="K4684" i="12" s="1"/>
  <c r="N4765" i="12" a="1"/>
  <c r="N4765" i="12" s="1"/>
  <c r="N4817" i="12" a="1"/>
  <c r="N4817" i="12" s="1"/>
  <c r="K4895" i="12" a="1"/>
  <c r="K4895" i="12" s="1"/>
  <c r="N4959" i="12" a="1"/>
  <c r="N4959" i="12" s="1"/>
  <c r="K5015" i="12" a="1"/>
  <c r="K5015" i="12" s="1"/>
  <c r="K5072" i="12" a="1"/>
  <c r="K5072" i="12" s="1"/>
  <c r="K5181" i="12" a="1"/>
  <c r="K5181" i="12" s="1"/>
  <c r="N4621" i="12" a="1"/>
  <c r="N4621" i="12" s="1"/>
  <c r="N4691" i="12" a="1"/>
  <c r="N4691" i="12" s="1"/>
  <c r="K4751" i="12" a="1"/>
  <c r="K4751" i="12" s="1"/>
  <c r="K4803" i="12" a="1"/>
  <c r="K4803" i="12" s="1"/>
  <c r="N4849" i="12" a="1"/>
  <c r="N4849" i="12" s="1"/>
  <c r="N4920" i="12" a="1"/>
  <c r="N4920" i="12" s="1"/>
  <c r="K4523" i="12" a="1"/>
  <c r="K4523" i="12" s="1"/>
  <c r="N4614" i="12" a="1"/>
  <c r="N4614" i="12" s="1"/>
  <c r="K4677" i="12" a="1"/>
  <c r="K4677" i="12" s="1"/>
  <c r="K4744" i="12" a="1"/>
  <c r="K4744" i="12" s="1"/>
  <c r="K4847" i="12" a="1"/>
  <c r="K4847" i="12" s="1"/>
  <c r="N4895" i="12" a="1"/>
  <c r="N4895" i="12" s="1"/>
  <c r="K4942" i="12" a="1"/>
  <c r="K4942" i="12" s="1"/>
  <c r="N5015" i="12" a="1"/>
  <c r="N5015" i="12" s="1"/>
  <c r="K5059" i="12" a="1"/>
  <c r="K5059" i="12" s="1"/>
  <c r="K5124" i="12" a="1"/>
  <c r="K5124" i="12" s="1"/>
  <c r="N5194" i="12" a="1"/>
  <c r="N5194" i="12" s="1"/>
  <c r="N4751" i="12" a="1"/>
  <c r="N4751" i="12" s="1"/>
  <c r="N4814" i="12" a="1"/>
  <c r="N4814" i="12" s="1"/>
  <c r="N4899" i="12" a="1"/>
  <c r="N4899" i="12" s="1"/>
  <c r="N4964" i="12" a="1"/>
  <c r="N4964" i="12" s="1"/>
  <c r="N4351" i="12" a="1"/>
  <c r="N4351" i="12" s="1"/>
  <c r="N4468" i="12" a="1"/>
  <c r="N4468" i="12" s="1"/>
  <c r="N5066" i="12" a="1"/>
  <c r="N5066" i="12" s="1"/>
  <c r="N4523" i="12" a="1"/>
  <c r="N4523" i="12" s="1"/>
  <c r="N4925" i="12" a="1"/>
  <c r="N4925" i="12" s="1"/>
  <c r="K4750" i="12" a="1"/>
  <c r="K4750" i="12" s="1"/>
  <c r="K4806" i="12" a="1"/>
  <c r="K4806" i="12" s="1"/>
  <c r="K4864" i="12" a="1"/>
  <c r="K4864" i="12" s="1"/>
  <c r="N4933" i="12" a="1"/>
  <c r="N4933" i="12" s="1"/>
  <c r="N4973" i="12" a="1"/>
  <c r="N4973" i="12" s="1"/>
  <c r="K5054" i="12" a="1"/>
  <c r="K5054" i="12" s="1"/>
  <c r="N5107" i="12" a="1"/>
  <c r="N5107" i="12" s="1"/>
  <c r="N5168" i="12" a="1"/>
  <c r="N5168" i="12" s="1"/>
  <c r="K5119" i="12" a="1"/>
  <c r="K5119" i="12" s="1"/>
  <c r="N5158" i="12" a="1"/>
  <c r="N5158" i="12" s="1"/>
  <c r="K4173" i="12" a="1"/>
  <c r="K4173" i="12" s="1"/>
  <c r="K4697" i="12" a="1"/>
  <c r="K4697" i="12" s="1"/>
  <c r="N4968" i="12" a="1"/>
  <c r="N4968" i="12" s="1"/>
  <c r="N4778" i="12" a="1"/>
  <c r="N4778" i="12" s="1"/>
  <c r="K4293" i="12" a="1"/>
  <c r="K4293" i="12" s="1"/>
  <c r="K3456" i="12" a="1"/>
  <c r="K3456" i="12" s="1"/>
  <c r="N3800" i="12" a="1"/>
  <c r="N3800" i="12" s="1"/>
  <c r="N4509" i="12" a="1"/>
  <c r="N4509" i="12" s="1"/>
  <c r="N4591" i="12" a="1"/>
  <c r="N4591" i="12" s="1"/>
  <c r="N4672" i="12" a="1"/>
  <c r="N4672" i="12" s="1"/>
  <c r="K4732" i="12" a="1"/>
  <c r="K4732" i="12" s="1"/>
  <c r="N4827" i="12" a="1"/>
  <c r="N4827" i="12" s="1"/>
  <c r="K4875" i="12" a="1"/>
  <c r="K4875" i="12" s="1"/>
  <c r="N4923" i="12" a="1"/>
  <c r="N4923" i="12" s="1"/>
  <c r="K4992" i="12" a="1"/>
  <c r="K4992" i="12" s="1"/>
  <c r="N5085" i="12" a="1"/>
  <c r="N5085" i="12" s="1"/>
  <c r="K5155" i="12" a="1"/>
  <c r="K5155" i="12" s="1"/>
  <c r="N5133" i="12" a="1"/>
  <c r="N5133" i="12" s="1"/>
  <c r="N5030" i="12" a="1"/>
  <c r="N5030" i="12" s="1"/>
  <c r="N4986" i="12" a="1"/>
  <c r="N4986" i="12" s="1"/>
  <c r="N5076" i="12" a="1"/>
  <c r="N5076" i="12" s="1"/>
  <c r="N4131" i="12" a="1"/>
  <c r="N4131" i="12" s="1"/>
  <c r="K4528" i="12" a="1"/>
  <c r="K4528" i="12" s="1"/>
  <c r="N4613" i="12" a="1"/>
  <c r="N4613" i="12" s="1"/>
  <c r="K4654" i="12" a="1"/>
  <c r="K4654" i="12" s="1"/>
  <c r="K4725" i="12" a="1"/>
  <c r="K4725" i="12" s="1"/>
  <c r="K4883" i="12" a="1"/>
  <c r="K4883" i="12" s="1"/>
  <c r="N4948" i="12" a="1"/>
  <c r="N4948" i="12" s="1"/>
  <c r="N5014" i="12" a="1"/>
  <c r="N5014" i="12" s="1"/>
  <c r="K5058" i="12" a="1"/>
  <c r="K5058" i="12" s="1"/>
  <c r="K4529" i="12" a="1"/>
  <c r="K4529" i="12" s="1"/>
  <c r="K4636" i="12" a="1"/>
  <c r="K4636" i="12" s="1"/>
  <c r="K4889" i="12" a="1"/>
  <c r="K4889" i="12" s="1"/>
  <c r="K4779" i="12" a="1"/>
  <c r="K4779" i="12" s="1"/>
  <c r="N3519" i="12" a="1"/>
  <c r="N3519" i="12" s="1"/>
  <c r="M3519" i="12" s="1"/>
  <c r="K4252" i="12" a="1"/>
  <c r="K4252" i="12" s="1"/>
  <c r="K4982" i="12" a="1"/>
  <c r="K4982" i="12" s="1"/>
  <c r="N5051" i="12" a="1"/>
  <c r="N5051" i="12" s="1"/>
  <c r="K5116" i="12" a="1"/>
  <c r="K5116" i="12" s="1"/>
  <c r="N4921" i="12" a="1"/>
  <c r="N4921" i="12" s="1"/>
  <c r="N4748" i="12" a="1"/>
  <c r="N4748" i="12" s="1"/>
  <c r="K4682" i="12" a="1"/>
  <c r="K4682" i="12" s="1"/>
  <c r="K3084" i="12" a="1"/>
  <c r="K3084" i="12" s="1"/>
  <c r="N4015" i="12" a="1"/>
  <c r="N4015" i="12" s="1"/>
  <c r="K4458" i="12" a="1"/>
  <c r="K4458" i="12" s="1"/>
  <c r="N4592" i="12" a="1"/>
  <c r="N4592" i="12" s="1"/>
  <c r="K4666" i="12" a="1"/>
  <c r="K4666" i="12" s="1"/>
  <c r="N4714" i="12" a="1"/>
  <c r="N4714" i="12" s="1"/>
  <c r="N4769" i="12" a="1"/>
  <c r="N4769" i="12" s="1"/>
  <c r="N4846" i="12" a="1"/>
  <c r="N4846" i="12" s="1"/>
  <c r="N4883" i="12" a="1"/>
  <c r="N4883" i="12" s="1"/>
  <c r="N4952" i="12" a="1"/>
  <c r="N4952" i="12" s="1"/>
  <c r="N5029" i="12" a="1"/>
  <c r="N5029" i="12" s="1"/>
  <c r="N5130" i="12" a="1"/>
  <c r="N5130" i="12" s="1"/>
  <c r="N5197" i="12" a="1"/>
  <c r="N5197" i="12" s="1"/>
  <c r="N4796" i="12" a="1"/>
  <c r="N4796" i="12" s="1"/>
  <c r="N3758" i="12" a="1"/>
  <c r="N3758" i="12" s="1"/>
  <c r="K4943" i="12" a="1"/>
  <c r="K4943" i="12" s="1"/>
  <c r="K4947" i="12" a="1"/>
  <c r="K4947" i="12" s="1"/>
  <c r="N3636" i="12" a="1"/>
  <c r="N3636" i="12" s="1"/>
  <c r="N4108" i="12" a="1"/>
  <c r="N4108" i="12" s="1"/>
  <c r="N4436" i="12" a="1"/>
  <c r="N4436" i="12" s="1"/>
  <c r="N4593" i="12" a="1"/>
  <c r="N4593" i="12" s="1"/>
  <c r="K5046" i="12" a="1"/>
  <c r="K5046" i="12" s="1"/>
  <c r="N3811" i="12" a="1"/>
  <c r="N3811" i="12" s="1"/>
  <c r="N4403" i="12" a="1"/>
  <c r="N4403" i="12" s="1"/>
  <c r="K4619" i="12" a="1"/>
  <c r="K4619" i="12" s="1"/>
  <c r="N4662" i="12" a="1"/>
  <c r="N4662" i="12" s="1"/>
  <c r="N3669" i="12" a="1"/>
  <c r="N3669" i="12" s="1"/>
  <c r="K4143" i="12" a="1"/>
  <c r="K4143" i="12" s="1"/>
  <c r="N4622" i="12" a="1"/>
  <c r="N4622" i="12" s="1"/>
  <c r="K4689" i="12" a="1"/>
  <c r="K4689" i="12" s="1"/>
  <c r="K4752" i="12" a="1"/>
  <c r="K4752" i="12" s="1"/>
  <c r="K4808" i="12" a="1"/>
  <c r="K4808" i="12" s="1"/>
  <c r="N4836" i="12" a="1"/>
  <c r="N4836" i="12" s="1"/>
  <c r="N4935" i="12" a="1"/>
  <c r="N4935" i="12" s="1"/>
  <c r="N4993" i="12" a="1"/>
  <c r="N4993" i="12" s="1"/>
  <c r="N5083" i="12" a="1"/>
  <c r="N5083" i="12" s="1"/>
  <c r="K5153" i="12" a="1"/>
  <c r="K5153" i="12" s="1"/>
  <c r="K3845" i="12" a="1"/>
  <c r="K3845" i="12" s="1"/>
  <c r="N4655" i="12" a="1"/>
  <c r="N4655" i="12" s="1"/>
  <c r="N3530" i="12" a="1"/>
  <c r="N3530" i="12" s="1"/>
  <c r="N4116" i="12" a="1"/>
  <c r="N4116" i="12" s="1"/>
  <c r="N3688" i="12" a="1"/>
  <c r="N3688" i="12" s="1"/>
  <c r="N4780" i="12" a="1"/>
  <c r="N4780" i="12" s="1"/>
  <c r="K5099" i="12" a="1"/>
  <c r="K5099" i="12" s="1"/>
  <c r="K4562" i="12" a="1"/>
  <c r="K4562" i="12" s="1"/>
  <c r="K3546" i="12" a="1"/>
  <c r="K3546" i="12" s="1"/>
  <c r="K4041" i="12" a="1"/>
  <c r="K4041" i="12" s="1"/>
  <c r="N4687" i="12" a="1"/>
  <c r="N4687" i="12" s="1"/>
  <c r="K4777" i="12" a="1"/>
  <c r="K4777" i="12" s="1"/>
  <c r="N4821" i="12" a="1"/>
  <c r="N4821" i="12" s="1"/>
  <c r="N4898" i="12" a="1"/>
  <c r="N4898" i="12" s="1"/>
  <c r="N4963" i="12" a="1"/>
  <c r="N4963" i="12" s="1"/>
  <c r="K5022" i="12" a="1"/>
  <c r="K5022" i="12" s="1"/>
  <c r="N5078" i="12" a="1"/>
  <c r="N5078" i="12" s="1"/>
  <c r="K3700" i="12" a="1"/>
  <c r="K3700" i="12" s="1"/>
  <c r="K4573" i="12" a="1"/>
  <c r="K4573" i="12" s="1"/>
  <c r="N4632" i="12" a="1"/>
  <c r="N4632" i="12" s="1"/>
  <c r="N4695" i="12" a="1"/>
  <c r="N4695" i="12" s="1"/>
  <c r="N4754" i="12" a="1"/>
  <c r="N4754" i="12" s="1"/>
  <c r="K4807" i="12" a="1"/>
  <c r="K4807" i="12" s="1"/>
  <c r="K4865" i="12" a="1"/>
  <c r="K4865" i="12" s="1"/>
  <c r="N4934" i="12" a="1"/>
  <c r="N4934" i="12" s="1"/>
  <c r="N5090" i="12" a="1"/>
  <c r="N5090" i="12" s="1"/>
  <c r="N4537" i="12" a="1"/>
  <c r="N4537" i="12" s="1"/>
  <c r="N4618" i="12" a="1"/>
  <c r="N4618" i="12" s="1"/>
  <c r="N4680" i="12" a="1"/>
  <c r="N4680" i="12" s="1"/>
  <c r="N4758" i="12" a="1"/>
  <c r="N4758" i="12" s="1"/>
  <c r="K4854" i="12" a="1"/>
  <c r="K4854" i="12" s="1"/>
  <c r="K4903" i="12" a="1"/>
  <c r="K4903" i="12" s="1"/>
  <c r="N4945" i="12" a="1"/>
  <c r="N4945" i="12" s="1"/>
  <c r="N5022" i="12" a="1"/>
  <c r="N5022" i="12" s="1"/>
  <c r="K5066" i="12" a="1"/>
  <c r="K5066" i="12" s="1"/>
  <c r="K5131" i="12" a="1"/>
  <c r="K5131" i="12" s="1"/>
  <c r="K5198" i="12" a="1"/>
  <c r="K5198" i="12" s="1"/>
  <c r="N4766" i="12" a="1"/>
  <c r="N4766" i="12" s="1"/>
  <c r="N4818" i="12" a="1"/>
  <c r="N4818" i="12" s="1"/>
  <c r="K4907" i="12" a="1"/>
  <c r="K4907" i="12" s="1"/>
  <c r="K4979" i="12" a="1"/>
  <c r="K4979" i="12" s="1"/>
  <c r="N4659" i="12" a="1"/>
  <c r="N4659" i="12" s="1"/>
  <c r="K4569" i="12" a="1"/>
  <c r="K4569" i="12" s="1"/>
  <c r="K5139" i="12" a="1"/>
  <c r="K5139" i="12" s="1"/>
  <c r="N4574" i="12" a="1"/>
  <c r="N4574" i="12" s="1"/>
  <c r="N5138" i="12" a="1"/>
  <c r="N5138" i="12" s="1"/>
  <c r="N4753" i="12" a="1"/>
  <c r="N4753" i="12" s="1"/>
  <c r="K4813" i="12" a="1"/>
  <c r="K4813" i="12" s="1"/>
  <c r="N4867" i="12" a="1"/>
  <c r="N4867" i="12" s="1"/>
  <c r="N4937" i="12" a="1"/>
  <c r="N4937" i="12" s="1"/>
  <c r="K4981" i="12" a="1"/>
  <c r="K4981" i="12" s="1"/>
  <c r="N5064" i="12" a="1"/>
  <c r="N5064" i="12" s="1"/>
  <c r="K5115" i="12" a="1"/>
  <c r="K5115" i="12" s="1"/>
  <c r="N5182" i="12" a="1"/>
  <c r="N5182" i="12" s="1"/>
  <c r="M5182" i="12" s="1"/>
  <c r="K5123" i="12" a="1"/>
  <c r="K5123" i="12" s="1"/>
  <c r="K5166" i="12" a="1"/>
  <c r="K5166" i="12" s="1"/>
  <c r="N4259" i="12" a="1"/>
  <c r="N4259" i="12" s="1"/>
  <c r="N4711" i="12" a="1"/>
  <c r="N4711" i="12" s="1"/>
  <c r="N5113" i="12" a="1"/>
  <c r="N5113" i="12" s="1"/>
  <c r="K4841" i="12" a="1"/>
  <c r="K4841" i="12" s="1"/>
  <c r="K4616" i="12" a="1"/>
  <c r="K4616" i="12" s="1"/>
  <c r="K3485" i="12" a="1"/>
  <c r="K3485" i="12" s="1"/>
  <c r="K3830" i="12" a="1"/>
  <c r="K3830" i="12" s="1"/>
  <c r="K4520" i="12" a="1"/>
  <c r="K4520" i="12" s="1"/>
  <c r="K4599" i="12" a="1"/>
  <c r="K4599" i="12" s="1"/>
  <c r="K4676" i="12" a="1"/>
  <c r="K4676" i="12" s="1"/>
  <c r="N4735" i="12" a="1"/>
  <c r="N4735" i="12" s="1"/>
  <c r="K4839" i="12" a="1"/>
  <c r="K4839" i="12" s="1"/>
  <c r="N4878" i="12" a="1"/>
  <c r="N4878" i="12" s="1"/>
  <c r="K4934" i="12" a="1"/>
  <c r="K4934" i="12" s="1"/>
  <c r="K5011" i="12" a="1"/>
  <c r="K5011" i="12" s="1"/>
  <c r="N5089" i="12" a="1"/>
  <c r="N5089" i="12" s="1"/>
  <c r="K5169" i="12" a="1"/>
  <c r="K5169" i="12" s="1"/>
  <c r="K5173" i="12" a="1"/>
  <c r="K5173" i="12" s="1"/>
  <c r="K5128" i="12" a="1"/>
  <c r="K5128" i="12" s="1"/>
  <c r="K5070" i="12" a="1"/>
  <c r="K5070" i="12" s="1"/>
  <c r="K5132" i="12" a="1"/>
  <c r="K5132" i="12" s="1"/>
  <c r="K4219" i="12" a="1"/>
  <c r="K4219" i="12" s="1"/>
  <c r="K4543" i="12" a="1"/>
  <c r="K4543" i="12" s="1"/>
  <c r="N4617" i="12" a="1"/>
  <c r="N4617" i="12" s="1"/>
  <c r="N4657" i="12" a="1"/>
  <c r="N4657" i="12" s="1"/>
  <c r="K4736" i="12" a="1"/>
  <c r="K4736" i="12" s="1"/>
  <c r="K4887" i="12" a="1"/>
  <c r="K4887" i="12" s="1"/>
  <c r="N4977" i="12" a="1"/>
  <c r="N4977" i="12" s="1"/>
  <c r="N5021" i="12" a="1"/>
  <c r="N5021" i="12" s="1"/>
  <c r="N5061" i="12" a="1"/>
  <c r="N5061" i="12" s="1"/>
  <c r="K4544" i="12" a="1"/>
  <c r="K4544" i="12" s="1"/>
  <c r="K4643" i="12" a="1"/>
  <c r="K4643" i="12" s="1"/>
  <c r="K4969" i="12" a="1"/>
  <c r="K4969" i="12" s="1"/>
  <c r="N4815" i="12" a="1"/>
  <c r="N4815" i="12" s="1"/>
  <c r="K3633" i="12" a="1"/>
  <c r="K3633" i="12" s="1"/>
  <c r="K4340" i="12" a="1"/>
  <c r="K4340" i="12" s="1"/>
  <c r="K4989" i="12" a="1"/>
  <c r="K4989" i="12" s="1"/>
  <c r="K5055" i="12" a="1"/>
  <c r="K5055" i="12" s="1"/>
  <c r="K5127" i="12" a="1"/>
  <c r="K5127" i="12" s="1"/>
  <c r="K5178" i="12" a="1"/>
  <c r="K5178" i="12" s="1"/>
  <c r="K4885" i="12" a="1"/>
  <c r="K4885" i="12" s="1"/>
  <c r="K4705" i="12" a="1"/>
  <c r="K4705" i="12" s="1"/>
  <c r="N3378" i="12" a="1"/>
  <c r="N3378" i="12" s="1"/>
  <c r="K4045" i="12" a="1"/>
  <c r="K4045" i="12" s="1"/>
  <c r="K4488" i="12" a="1"/>
  <c r="K4488" i="12" s="1"/>
  <c r="K4600" i="12" a="1"/>
  <c r="K4600" i="12" s="1"/>
  <c r="N4669" i="12" a="1"/>
  <c r="N4669" i="12" s="1"/>
  <c r="N4725" i="12" a="1"/>
  <c r="N4725" i="12" s="1"/>
  <c r="N4773" i="12" a="1"/>
  <c r="N4773" i="12" s="1"/>
  <c r="K4850" i="12" a="1"/>
  <c r="K4850" i="12" s="1"/>
  <c r="N4887" i="12" a="1"/>
  <c r="N4887" i="12" s="1"/>
  <c r="K4968" i="12" a="1"/>
  <c r="K4968" i="12" s="1"/>
  <c r="K5037" i="12" a="1"/>
  <c r="K5037" i="12" s="1"/>
  <c r="N5144" i="12" a="1"/>
  <c r="N5144" i="12" s="1"/>
  <c r="N4762" i="12" a="1"/>
  <c r="N4762" i="12" s="1"/>
  <c r="N4858" i="12" a="1"/>
  <c r="N4858" i="12" s="1"/>
  <c r="N4204" i="12" a="1"/>
  <c r="N4204" i="12" s="1"/>
  <c r="K4983" i="12" a="1"/>
  <c r="K4983" i="12" s="1"/>
  <c r="N5063" i="12" a="1"/>
  <c r="N5063" i="12" s="1"/>
  <c r="K3666" i="12" a="1"/>
  <c r="K3666" i="12" s="1"/>
  <c r="K4674" i="12" a="1"/>
  <c r="K4674" i="12" s="1"/>
  <c r="N4715" i="12" a="1"/>
  <c r="N4715" i="12" s="1"/>
  <c r="N3102" i="12" a="1"/>
  <c r="N3102" i="12" s="1"/>
  <c r="N3989" i="12" a="1"/>
  <c r="N3989" i="12" s="1"/>
  <c r="N4515" i="12" a="1"/>
  <c r="N4515" i="12" s="1"/>
  <c r="N4629" i="12" a="1"/>
  <c r="N4629" i="12" s="1"/>
  <c r="N4673" i="12" a="1"/>
  <c r="N4673" i="12" s="1"/>
  <c r="K3755" i="12" a="1"/>
  <c r="K3755" i="12" s="1"/>
  <c r="N4229" i="12" a="1"/>
  <c r="N4229" i="12" s="1"/>
  <c r="K4630" i="12" a="1"/>
  <c r="K4630" i="12" s="1"/>
  <c r="N4692" i="12" a="1"/>
  <c r="N4692" i="12" s="1"/>
  <c r="N4755" i="12" a="1"/>
  <c r="N4755" i="12" s="1"/>
  <c r="K4811" i="12" a="1"/>
  <c r="K4811" i="12" s="1"/>
  <c r="N4843" i="12" a="1"/>
  <c r="N4843" i="12" s="1"/>
  <c r="K4950" i="12" a="1"/>
  <c r="K4950" i="12" s="1"/>
  <c r="N5008" i="12" a="1"/>
  <c r="N5008" i="12" s="1"/>
  <c r="K5095" i="12" a="1"/>
  <c r="K5095" i="12" s="1"/>
  <c r="K5167" i="12" a="1"/>
  <c r="K5167" i="12" s="1"/>
  <c r="N3933" i="12" a="1"/>
  <c r="N3933" i="12" s="1"/>
  <c r="N4677" i="12" a="1"/>
  <c r="N4677" i="12" s="1"/>
  <c r="N4932" i="12" a="1"/>
  <c r="N4932" i="12" s="1"/>
  <c r="M3872" i="12" l="1"/>
  <c r="M3005" i="12"/>
  <c r="M968" i="12"/>
  <c r="M2952" i="12"/>
  <c r="M2035" i="12"/>
  <c r="M4328" i="12"/>
  <c r="M2641" i="12"/>
  <c r="M745" i="12"/>
  <c r="M1020" i="12"/>
  <c r="M700" i="12"/>
  <c r="M1060" i="12"/>
  <c r="M1633" i="12"/>
  <c r="M4673" i="12"/>
  <c r="M3102" i="12"/>
  <c r="M2710" i="12"/>
  <c r="M559" i="12"/>
  <c r="M4250" i="12"/>
  <c r="M749" i="12"/>
  <c r="M768" i="12"/>
  <c r="M757" i="12"/>
  <c r="M593" i="12"/>
  <c r="M989" i="12"/>
  <c r="M606" i="12"/>
  <c r="M4270" i="12"/>
  <c r="M1732" i="12"/>
  <c r="M4748" i="12"/>
  <c r="M3039" i="12"/>
  <c r="M2684" i="12"/>
  <c r="M761" i="12"/>
  <c r="M585" i="12"/>
  <c r="M523" i="12"/>
  <c r="M450" i="12"/>
  <c r="M545" i="12"/>
  <c r="D5" i="12"/>
  <c r="C5" i="12" s="1"/>
  <c r="H51" i="3"/>
  <c r="J51" i="3" s="1"/>
  <c r="M1041" i="12"/>
  <c r="M484" i="12"/>
  <c r="M747" i="12"/>
  <c r="M2604" i="12"/>
  <c r="M3043" i="12"/>
  <c r="M532" i="12"/>
  <c r="M1398" i="12"/>
  <c r="M1825" i="12"/>
  <c r="M1111" i="12"/>
  <c r="J27" i="3"/>
  <c r="M2344" i="12"/>
  <c r="Q27" i="3"/>
  <c r="M1130" i="12"/>
  <c r="M471" i="12"/>
  <c r="M683" i="12"/>
  <c r="E30" i="3"/>
  <c r="C30" i="3" s="1"/>
  <c r="C38" i="3" s="1"/>
  <c r="C20" i="3"/>
  <c r="D20" i="3" s="1"/>
  <c r="C21" i="3"/>
  <c r="D21" i="3" s="1"/>
  <c r="M1796" i="12"/>
  <c r="M829" i="12"/>
  <c r="M4692" i="12"/>
  <c r="M659" i="12"/>
  <c r="M4163" i="12"/>
  <c r="M2456" i="12"/>
  <c r="M2107" i="12"/>
  <c r="M2293" i="12"/>
  <c r="M4058" i="12"/>
  <c r="M2303" i="12"/>
  <c r="M833" i="12"/>
  <c r="M562" i="12"/>
  <c r="M765" i="12"/>
  <c r="M3420" i="12"/>
  <c r="M4707" i="12"/>
  <c r="M4015" i="12"/>
  <c r="M1028" i="12"/>
  <c r="M2959" i="12"/>
  <c r="M2550" i="12"/>
  <c r="M4944" i="12"/>
  <c r="M2834" i="12"/>
  <c r="M4534" i="12"/>
  <c r="M4240" i="12"/>
  <c r="M2930" i="12"/>
  <c r="M734" i="12"/>
  <c r="M1354" i="12"/>
  <c r="M2084" i="12"/>
  <c r="M3596" i="12"/>
  <c r="M825" i="12"/>
  <c r="M1082" i="12"/>
  <c r="M2376" i="12"/>
  <c r="M2941" i="12"/>
  <c r="M1883" i="12"/>
  <c r="M852" i="12"/>
  <c r="M798" i="12"/>
  <c r="M2400" i="12"/>
  <c r="M3016" i="12"/>
  <c r="M1481" i="12"/>
  <c r="M2417" i="12"/>
  <c r="M2634" i="12"/>
  <c r="M1407" i="12"/>
  <c r="M2568" i="12"/>
  <c r="M2250" i="12"/>
  <c r="M2315" i="12"/>
  <c r="M1591" i="12"/>
  <c r="M2339" i="12"/>
  <c r="M2798" i="12"/>
  <c r="M1955" i="12"/>
  <c r="M924" i="12"/>
  <c r="M848" i="12"/>
  <c r="M4567" i="12"/>
  <c r="M690" i="12"/>
  <c r="M780" i="12"/>
  <c r="M841" i="12"/>
  <c r="M510" i="12"/>
  <c r="M1741" i="12"/>
  <c r="M1311" i="12"/>
  <c r="M3974" i="12"/>
  <c r="M3634" i="12"/>
  <c r="M4221" i="12"/>
  <c r="M3757" i="12"/>
  <c r="M1323" i="12"/>
  <c r="M1043" i="12"/>
  <c r="M3589" i="12"/>
  <c r="M3297" i="12"/>
  <c r="M3367" i="12"/>
  <c r="M2386" i="12"/>
  <c r="M1466" i="12"/>
  <c r="M1966" i="12"/>
  <c r="M772" i="12"/>
  <c r="M1761" i="12"/>
  <c r="M2178" i="12"/>
  <c r="M1072" i="12"/>
  <c r="M2465" i="12"/>
  <c r="M1874" i="12"/>
  <c r="M1076" i="12"/>
  <c r="M1280" i="12"/>
  <c r="M1450" i="12"/>
  <c r="M1683" i="12"/>
  <c r="M790" i="12"/>
  <c r="M1004" i="12"/>
  <c r="M709" i="12"/>
  <c r="M823" i="12"/>
  <c r="M507" i="12"/>
  <c r="M664" i="12"/>
  <c r="M481" i="12"/>
  <c r="M536" i="12"/>
  <c r="M1109" i="12"/>
  <c r="M886" i="12"/>
  <c r="M529" i="12"/>
  <c r="M4047" i="12"/>
  <c r="M3832" i="12"/>
  <c r="M883" i="12"/>
  <c r="M697" i="12"/>
  <c r="M2749" i="12"/>
  <c r="M831" i="12"/>
  <c r="M1032" i="12"/>
  <c r="M735" i="12"/>
  <c r="M479" i="12"/>
  <c r="M515" i="12"/>
  <c r="M1051" i="12"/>
  <c r="M693" i="12"/>
  <c r="M2840" i="12"/>
  <c r="M870" i="12"/>
  <c r="M4197" i="12"/>
  <c r="M3020" i="12"/>
  <c r="M701" i="12"/>
  <c r="M590" i="12"/>
  <c r="M1549" i="12"/>
  <c r="M533" i="12"/>
  <c r="M653" i="12"/>
  <c r="M640" i="12"/>
  <c r="M4864" i="12"/>
  <c r="M4172" i="12"/>
  <c r="M2121" i="12"/>
  <c r="M1937" i="12"/>
  <c r="M1452" i="12"/>
  <c r="M3715" i="12"/>
  <c r="M458" i="12"/>
  <c r="M4504" i="12"/>
  <c r="M3668" i="12"/>
  <c r="M4207" i="12"/>
  <c r="M4170" i="12"/>
  <c r="M4038" i="12"/>
  <c r="M4042" i="12"/>
  <c r="M3373" i="12"/>
  <c r="M2009" i="12"/>
  <c r="M2259" i="12"/>
  <c r="M1823" i="12"/>
  <c r="M3329" i="12"/>
  <c r="M2974" i="12"/>
  <c r="M4380" i="12"/>
  <c r="M3177" i="12"/>
  <c r="M2448" i="12"/>
  <c r="M1306" i="12"/>
  <c r="M4052" i="12"/>
  <c r="M3533" i="12"/>
  <c r="M3820" i="12"/>
  <c r="M3075" i="12"/>
  <c r="M2821" i="12"/>
  <c r="M2181" i="12"/>
  <c r="M1626" i="12"/>
  <c r="M935" i="12"/>
  <c r="M2522" i="12"/>
  <c r="M2368" i="12"/>
  <c r="M1510" i="12"/>
  <c r="M1516" i="12"/>
  <c r="M2036" i="12"/>
  <c r="M1120" i="12"/>
  <c r="M625" i="12"/>
  <c r="M1202" i="12"/>
  <c r="M917" i="12"/>
  <c r="M1727" i="12"/>
  <c r="M891" i="12"/>
  <c r="M739" i="12"/>
  <c r="M4632" i="12"/>
  <c r="M4838" i="12"/>
  <c r="M4981" i="12"/>
  <c r="M2698" i="12"/>
  <c r="M1779" i="12"/>
  <c r="M1331" i="12"/>
  <c r="M1225" i="12"/>
  <c r="M463" i="12"/>
  <c r="M4168" i="12"/>
  <c r="M4020" i="12"/>
  <c r="M4691" i="12"/>
  <c r="M3556" i="12"/>
  <c r="M3854" i="12"/>
  <c r="M1815" i="12"/>
  <c r="M1443" i="12"/>
  <c r="M1010" i="12"/>
  <c r="M3478" i="12"/>
  <c r="M2914" i="12"/>
  <c r="M991" i="12"/>
  <c r="M819" i="12"/>
  <c r="M4959" i="12"/>
  <c r="M4044" i="12"/>
  <c r="M3552" i="12"/>
  <c r="M2691" i="12"/>
  <c r="M1717" i="12"/>
  <c r="M740" i="12"/>
  <c r="M578" i="12"/>
  <c r="M464" i="12"/>
  <c r="M489" i="12"/>
  <c r="M804" i="12"/>
  <c r="M1024" i="12"/>
  <c r="M728" i="12"/>
  <c r="M551" i="12"/>
  <c r="M3069" i="12"/>
  <c r="M1140" i="12"/>
  <c r="M4526" i="12"/>
  <c r="M4152" i="12"/>
  <c r="M521" i="12"/>
  <c r="M4536" i="12"/>
  <c r="M4229" i="12"/>
  <c r="M4574" i="12"/>
  <c r="M4014" i="12"/>
  <c r="M4508" i="12"/>
  <c r="M3447" i="12"/>
  <c r="M4138" i="12"/>
  <c r="M3769" i="12"/>
  <c r="M2066" i="12"/>
  <c r="M1393" i="12"/>
  <c r="M837" i="12"/>
  <c r="M3639" i="12"/>
  <c r="M4127" i="12"/>
  <c r="M3665" i="12"/>
  <c r="M3170" i="12"/>
  <c r="M2034" i="12"/>
  <c r="M1862" i="12"/>
  <c r="M931" i="12"/>
  <c r="M4772" i="12"/>
  <c r="M4845" i="12"/>
  <c r="M4563" i="12"/>
  <c r="M3962" i="12"/>
  <c r="M4203" i="12"/>
  <c r="M4114" i="12"/>
  <c r="M2452" i="12"/>
  <c r="M2525" i="12"/>
  <c r="M2267" i="12"/>
  <c r="M2517" i="12"/>
  <c r="M4523" i="12"/>
  <c r="M4776" i="12"/>
  <c r="M4104" i="12"/>
  <c r="M4463" i="12"/>
  <c r="M3705" i="12"/>
  <c r="M4231" i="12"/>
  <c r="M3603" i="12"/>
  <c r="M4017" i="12"/>
  <c r="M3214" i="12"/>
  <c r="M1558" i="12"/>
  <c r="M2485" i="12"/>
  <c r="M3134" i="12"/>
  <c r="M2729" i="12"/>
  <c r="M2064" i="12"/>
  <c r="M1380" i="12"/>
  <c r="M1319" i="12"/>
  <c r="M1187" i="12"/>
  <c r="M716" i="12"/>
  <c r="M896" i="12"/>
  <c r="M597" i="12"/>
  <c r="M5007" i="12"/>
  <c r="M4119" i="12"/>
  <c r="M1930" i="12"/>
  <c r="M2688" i="12"/>
  <c r="M2675" i="12"/>
  <c r="M460" i="12"/>
  <c r="M4466" i="12"/>
  <c r="M2051" i="12"/>
  <c r="M2751" i="12"/>
  <c r="M1745" i="12"/>
  <c r="M1345" i="12"/>
  <c r="M967" i="12"/>
  <c r="M1016" i="12"/>
  <c r="M4029" i="12"/>
  <c r="M3810" i="12"/>
  <c r="M3333" i="12"/>
  <c r="M4177" i="12"/>
  <c r="M1674" i="12"/>
  <c r="M860" i="12"/>
  <c r="M443" i="12"/>
  <c r="M3159" i="12"/>
  <c r="M1886" i="12"/>
  <c r="M1622" i="12"/>
  <c r="M1247" i="12"/>
  <c r="M821" i="12"/>
  <c r="M809" i="12"/>
  <c r="M570" i="12"/>
  <c r="M616" i="12"/>
  <c r="M4374" i="12"/>
  <c r="M4912" i="12"/>
  <c r="M4277" i="12"/>
  <c r="M3569" i="12"/>
  <c r="M3693" i="12"/>
  <c r="M3078" i="12"/>
  <c r="M1709" i="12"/>
  <c r="M898" i="12"/>
  <c r="M632" i="12"/>
  <c r="M4672" i="12"/>
  <c r="M5025" i="12"/>
  <c r="M4149" i="12"/>
  <c r="M4194" i="12"/>
  <c r="M3754" i="12"/>
  <c r="M3577" i="12"/>
  <c r="M2763" i="12"/>
  <c r="M2053" i="12"/>
  <c r="M1627" i="12"/>
  <c r="M743" i="12"/>
  <c r="M685" i="12"/>
  <c r="M473" i="12"/>
  <c r="M4259" i="12"/>
  <c r="M4644" i="12"/>
  <c r="M4347" i="12"/>
  <c r="M3204" i="12"/>
  <c r="M1561" i="12"/>
  <c r="M5047" i="12"/>
  <c r="M5043" i="12"/>
  <c r="M4321" i="12"/>
  <c r="M4162" i="12"/>
  <c r="M3440" i="12"/>
  <c r="M2805" i="12"/>
  <c r="M2305" i="12"/>
  <c r="M4768" i="12"/>
  <c r="M4190" i="12"/>
  <c r="M3807" i="12"/>
  <c r="M5050" i="12"/>
  <c r="M3398" i="12"/>
  <c r="M1660" i="12"/>
  <c r="M1142" i="12"/>
  <c r="M4365" i="12"/>
  <c r="M4695" i="12"/>
  <c r="M4952" i="12"/>
  <c r="M3775" i="12"/>
  <c r="M3199" i="12"/>
  <c r="M2011" i="12"/>
  <c r="M1374" i="12"/>
  <c r="M1287" i="12"/>
  <c r="M3409" i="12"/>
  <c r="M5160" i="12"/>
  <c r="M449" i="12"/>
  <c r="M908" i="12"/>
  <c r="M2603" i="12"/>
  <c r="M1582" i="12"/>
  <c r="M4898" i="12"/>
  <c r="M4806" i="12"/>
  <c r="M4560" i="12"/>
  <c r="M4650" i="12"/>
  <c r="M3865" i="12"/>
  <c r="M3055" i="12"/>
  <c r="M2891" i="12"/>
  <c r="N15" i="9"/>
  <c r="O15" i="9" s="1"/>
  <c r="N10" i="9"/>
  <c r="O10" i="9" s="1"/>
  <c r="O14" i="9"/>
  <c r="M4821" i="12"/>
  <c r="M4948" i="12"/>
  <c r="M5196" i="12"/>
  <c r="M4832" i="12"/>
  <c r="M3733" i="12"/>
  <c r="M3501" i="12"/>
  <c r="M3340" i="12"/>
  <c r="M3250" i="12"/>
  <c r="M3280" i="12"/>
  <c r="M2872" i="12"/>
  <c r="M2271" i="12"/>
  <c r="M4711" i="12"/>
  <c r="M4732" i="12"/>
  <c r="M5156" i="12"/>
  <c r="M3858" i="12"/>
  <c r="M5176" i="12"/>
  <c r="M3472" i="12"/>
  <c r="M4262" i="12"/>
  <c r="M3736" i="12"/>
  <c r="M4393" i="12"/>
  <c r="M4064" i="12"/>
  <c r="M3000" i="12"/>
  <c r="M2740" i="12"/>
  <c r="M2919" i="12"/>
  <c r="M2092" i="12"/>
  <c r="M1923" i="12"/>
  <c r="M1951" i="12"/>
  <c r="M1617" i="12"/>
  <c r="M2000" i="12"/>
  <c r="M1188" i="12"/>
  <c r="M1351" i="12"/>
  <c r="M1843" i="12"/>
  <c r="M1333" i="12"/>
  <c r="M1575" i="12"/>
  <c r="M1182" i="12"/>
  <c r="M1058" i="12"/>
  <c r="M1026" i="12"/>
  <c r="M3370" i="12"/>
  <c r="M778" i="12"/>
  <c r="M764" i="12"/>
  <c r="M2260" i="12"/>
  <c r="M4715" i="12"/>
  <c r="M2382" i="12"/>
  <c r="M1702" i="12"/>
  <c r="M1240" i="12"/>
  <c r="M951" i="12"/>
  <c r="M1830" i="12"/>
  <c r="M5166" i="12"/>
  <c r="M2208" i="12"/>
  <c r="M1454" i="12"/>
  <c r="M588" i="12"/>
  <c r="M4116" i="12"/>
  <c r="M1472" i="12"/>
  <c r="M1209" i="12"/>
  <c r="M758" i="12"/>
  <c r="M492" i="12"/>
  <c r="M2507" i="12"/>
  <c r="M1799" i="12"/>
  <c r="M874" i="12"/>
  <c r="M4599" i="12"/>
  <c r="M4339" i="12"/>
  <c r="M3128" i="12"/>
  <c r="M3721" i="12"/>
  <c r="M1889" i="12"/>
  <c r="M1260" i="12"/>
  <c r="M1254" i="12"/>
  <c r="M730" i="12"/>
  <c r="M1250" i="12"/>
  <c r="M3554" i="12"/>
  <c r="M5018" i="12"/>
  <c r="M3076" i="12"/>
  <c r="M1395" i="12"/>
  <c r="M731" i="12"/>
  <c r="M3237" i="12"/>
  <c r="M3982" i="12"/>
  <c r="M619" i="12"/>
  <c r="M4639" i="12"/>
  <c r="M1414" i="12"/>
  <c r="M1712" i="12"/>
  <c r="M1810" i="12"/>
  <c r="M1787" i="12"/>
  <c r="M1478" i="12"/>
  <c r="M1836" i="12"/>
  <c r="M1791" i="12"/>
  <c r="M1421" i="12"/>
  <c r="M2717" i="12"/>
  <c r="M573" i="12"/>
  <c r="M910" i="12"/>
  <c r="M1492" i="12"/>
  <c r="M493" i="12"/>
  <c r="M637" i="12"/>
  <c r="M1204" i="12"/>
  <c r="M537" i="12"/>
  <c r="M487" i="12"/>
  <c r="M541" i="12"/>
  <c r="M980" i="12"/>
  <c r="M4932" i="12"/>
  <c r="M3676" i="12"/>
  <c r="M4390" i="12"/>
  <c r="M3683" i="12"/>
  <c r="M2127" i="12"/>
  <c r="M2649" i="12"/>
  <c r="M2625" i="12"/>
  <c r="M2216" i="12"/>
  <c r="M1672" i="12"/>
  <c r="M5028" i="12"/>
  <c r="M4381" i="12"/>
  <c r="M4081" i="12"/>
  <c r="M3910" i="12"/>
  <c r="M3139" i="12"/>
  <c r="M2537" i="12"/>
  <c r="M2660" i="12"/>
  <c r="M1612" i="12"/>
  <c r="M1198" i="12"/>
  <c r="M563" i="12"/>
  <c r="M1370" i="12"/>
  <c r="M4742" i="12"/>
  <c r="M3839" i="12"/>
  <c r="M2981" i="12"/>
  <c r="M4306" i="12"/>
  <c r="M3610" i="12"/>
  <c r="M2504" i="12"/>
  <c r="M2229" i="12"/>
  <c r="M2759" i="12"/>
  <c r="M1690" i="12"/>
  <c r="M1428" i="12"/>
  <c r="M5085" i="12"/>
  <c r="M2812" i="12"/>
  <c r="M4552" i="12"/>
  <c r="M3935" i="12"/>
  <c r="M1947" i="12"/>
  <c r="M4814" i="12"/>
  <c r="M4101" i="12"/>
  <c r="M4092" i="12"/>
  <c r="M3560" i="12"/>
  <c r="M4447" i="12"/>
  <c r="M3985" i="12"/>
  <c r="M3395" i="12"/>
  <c r="M3441" i="12"/>
  <c r="M3879" i="12"/>
  <c r="M3707" i="12"/>
  <c r="M3749" i="12"/>
  <c r="M2589" i="12"/>
  <c r="M2435" i="12"/>
  <c r="M1979" i="12"/>
  <c r="M2330" i="12"/>
  <c r="M1855" i="12"/>
  <c r="M1221" i="12"/>
  <c r="M4424" i="12"/>
  <c r="M3695" i="12"/>
  <c r="M4032" i="12"/>
  <c r="M4215" i="12"/>
  <c r="M3438" i="12"/>
  <c r="M2493" i="12"/>
  <c r="M1362" i="12"/>
  <c r="M2407" i="12"/>
  <c r="M1527" i="12"/>
  <c r="M1154" i="12"/>
  <c r="M666" i="12"/>
  <c r="M926" i="12"/>
  <c r="M712" i="12"/>
  <c r="M3884" i="12"/>
  <c r="M3028" i="12"/>
  <c r="M4668" i="12"/>
  <c r="M4486" i="12"/>
  <c r="M4242" i="12"/>
  <c r="M2911" i="12"/>
  <c r="M2198" i="12"/>
  <c r="M2014" i="12"/>
  <c r="M2132" i="12"/>
  <c r="M5136" i="12"/>
  <c r="M4111" i="12"/>
  <c r="M1608" i="12"/>
  <c r="M3976" i="12"/>
  <c r="M2992" i="12"/>
  <c r="M1391" i="12"/>
  <c r="M4436" i="12"/>
  <c r="M4923" i="12"/>
  <c r="M4300" i="12"/>
  <c r="M4193" i="12"/>
  <c r="M4402" i="12"/>
  <c r="M1730" i="12"/>
  <c r="M1469" i="12"/>
  <c r="M1310" i="12"/>
  <c r="M813" i="12"/>
  <c r="M3895" i="12"/>
  <c r="M4210" i="12"/>
  <c r="M3294" i="12"/>
  <c r="M2676" i="12"/>
  <c r="M2175" i="12"/>
  <c r="M3758" i="12"/>
  <c r="M5097" i="12"/>
  <c r="M4746" i="12"/>
  <c r="M1275" i="12"/>
  <c r="M939" i="12"/>
  <c r="M605" i="12"/>
  <c r="M4925" i="12"/>
  <c r="M4765" i="12"/>
  <c r="M3903" i="12"/>
  <c r="M5088" i="12"/>
  <c r="M4501" i="12"/>
  <c r="M1906" i="12"/>
  <c r="M1615" i="12"/>
  <c r="M5140" i="12"/>
  <c r="M3977" i="12"/>
  <c r="M3778" i="12"/>
  <c r="M3106" i="12"/>
  <c r="M2702" i="12"/>
  <c r="M1459" i="12"/>
  <c r="M1707" i="12"/>
  <c r="M914" i="12"/>
  <c r="M3315" i="12"/>
  <c r="M3918" i="12"/>
  <c r="M3142" i="12"/>
  <c r="M2646" i="12"/>
  <c r="M1921" i="12"/>
  <c r="M4977" i="12"/>
  <c r="M4468" i="12"/>
  <c r="M4247" i="12"/>
  <c r="M3186" i="12"/>
  <c r="M3144" i="12"/>
  <c r="M2760" i="12"/>
  <c r="M817" i="12"/>
  <c r="M566" i="12"/>
  <c r="M791" i="12"/>
  <c r="M663" i="12"/>
  <c r="M2446" i="12"/>
  <c r="M1113" i="12"/>
  <c r="M554" i="12"/>
  <c r="M2141" i="12"/>
  <c r="M1901" i="12"/>
  <c r="M1636" i="12"/>
  <c r="M1065" i="12"/>
  <c r="M1039" i="12"/>
  <c r="M3792" i="12"/>
  <c r="M3928" i="12"/>
  <c r="M2546" i="12"/>
  <c r="M5122" i="12"/>
  <c r="M4307" i="12"/>
  <c r="M4428" i="12"/>
  <c r="M2202" i="12"/>
  <c r="M2713" i="12"/>
  <c r="M1832" i="12"/>
  <c r="M1305" i="12"/>
  <c r="M815" i="12"/>
  <c r="M1377" i="12"/>
  <c r="M5003" i="12"/>
  <c r="M4376" i="12"/>
  <c r="M4570" i="12"/>
  <c r="M4211" i="12"/>
  <c r="M2989" i="12"/>
  <c r="M2203" i="12"/>
  <c r="M3405" i="12"/>
  <c r="M2421" i="12"/>
  <c r="M1448" i="12"/>
  <c r="M1410" i="12"/>
  <c r="M904" i="12"/>
  <c r="M502" i="12"/>
  <c r="M608" i="12"/>
  <c r="M3989" i="12"/>
  <c r="M4800" i="12"/>
  <c r="M4802" i="12"/>
  <c r="M3540" i="12"/>
  <c r="M4338" i="12"/>
  <c r="M2993" i="12"/>
  <c r="M3507" i="12"/>
  <c r="M3942" i="12"/>
  <c r="M2735" i="12"/>
  <c r="M2425" i="12"/>
  <c r="M1648" i="12"/>
  <c r="M1242" i="12"/>
  <c r="M1236" i="12"/>
  <c r="M4937" i="12"/>
  <c r="M3811" i="12"/>
  <c r="M3655" i="12"/>
  <c r="M5054" i="12"/>
  <c r="M4239" i="12"/>
  <c r="M3646" i="12"/>
  <c r="M4258" i="12"/>
  <c r="M3783" i="12"/>
  <c r="M1147" i="12"/>
  <c r="M4595" i="12"/>
  <c r="M4617" i="12"/>
  <c r="M4709" i="12"/>
  <c r="M4089" i="12"/>
  <c r="M3672" i="12"/>
  <c r="M3760" i="12"/>
  <c r="M4334" i="12"/>
  <c r="M3582" i="12"/>
  <c r="M3401" i="12"/>
  <c r="M2530" i="12"/>
  <c r="M3182" i="12"/>
  <c r="M2627" i="12"/>
  <c r="M2867" i="12"/>
  <c r="M2476" i="12"/>
  <c r="M963" i="12"/>
  <c r="M4758" i="12"/>
  <c r="M4993" i="12"/>
  <c r="M4108" i="12"/>
  <c r="M3766" i="12"/>
  <c r="M3795" i="12"/>
  <c r="M3746" i="12"/>
  <c r="M2886" i="12"/>
  <c r="M2468" i="12"/>
  <c r="M4629" i="12"/>
  <c r="M5010" i="12"/>
  <c r="M4989" i="12"/>
  <c r="M4350" i="12"/>
  <c r="M3522" i="12"/>
  <c r="M4122" i="12"/>
  <c r="M4007" i="12"/>
  <c r="M4514" i="12"/>
  <c r="M4166" i="12"/>
  <c r="M3125" i="12"/>
  <c r="M3094" i="12"/>
  <c r="M3087" i="12"/>
  <c r="M3350" i="12"/>
  <c r="M2668" i="12"/>
  <c r="M2791" i="12"/>
  <c r="M2462" i="12"/>
  <c r="M2408" i="12"/>
  <c r="M1909" i="12"/>
  <c r="M2256" i="12"/>
  <c r="M2594" i="12"/>
  <c r="M1775" i="12"/>
  <c r="M1644" i="12"/>
  <c r="M1870" i="12"/>
  <c r="M1301" i="12"/>
  <c r="M698" i="12"/>
  <c r="M622" i="12"/>
  <c r="M4610" i="12"/>
  <c r="M3932" i="12"/>
  <c r="M4474" i="12"/>
  <c r="M3244" i="12"/>
  <c r="M509" i="12"/>
  <c r="M2631" i="12"/>
  <c r="M2879" i="12"/>
  <c r="M1841" i="12"/>
  <c r="M4482" i="12"/>
  <c r="M3563" i="12"/>
  <c r="M3252" i="12"/>
  <c r="M2977" i="12"/>
  <c r="M1136" i="12"/>
  <c r="M1212" i="12"/>
  <c r="M1001" i="12"/>
  <c r="M4986" i="12"/>
  <c r="M3896" i="12"/>
  <c r="M4361" i="12"/>
  <c r="M4200" i="12"/>
  <c r="M4010" i="12"/>
  <c r="M3580" i="12"/>
  <c r="M2927" i="12"/>
  <c r="M3108" i="12"/>
  <c r="M2309" i="12"/>
  <c r="M1894" i="12"/>
  <c r="M518" i="12"/>
  <c r="M4883" i="12"/>
  <c r="M4968" i="12"/>
  <c r="M4606" i="12"/>
  <c r="M4955" i="12"/>
  <c r="M3877" i="12"/>
  <c r="M4902" i="12"/>
  <c r="M3233" i="12"/>
  <c r="M2997" i="12"/>
  <c r="M2515" i="12"/>
  <c r="M4285" i="12"/>
  <c r="M4097" i="12"/>
  <c r="M5133" i="12"/>
  <c r="M4512" i="12"/>
  <c r="M4269" i="12"/>
  <c r="M3248" i="12"/>
  <c r="M2396" i="12"/>
  <c r="M1462" i="12"/>
  <c r="M1992" i="12"/>
  <c r="M5173" i="12"/>
  <c r="M5118" i="12"/>
  <c r="M5036" i="12"/>
  <c r="M3862" i="12"/>
  <c r="M1878" i="12"/>
  <c r="M1094" i="12"/>
  <c r="M4713" i="12"/>
  <c r="M4278" i="12"/>
  <c r="M5078" i="12"/>
  <c r="M2089" i="12"/>
  <c r="M5014" i="12"/>
  <c r="M3062" i="12"/>
  <c r="M4580" i="12"/>
  <c r="M3970" i="12"/>
  <c r="M3686" i="12"/>
  <c r="M1243" i="12"/>
  <c r="M1531" i="12"/>
  <c r="M4941" i="12"/>
  <c r="M3586" i="12"/>
  <c r="M4130" i="12"/>
  <c r="M4153" i="12"/>
  <c r="M3326" i="12"/>
  <c r="M3510" i="12"/>
  <c r="M1078" i="12"/>
  <c r="M4890" i="12"/>
  <c r="M4420" i="12"/>
  <c r="M4218" i="12"/>
  <c r="M2694" i="12"/>
  <c r="M1912" i="12"/>
  <c r="M2021" i="12"/>
  <c r="M1489" i="12"/>
  <c r="M754" i="12"/>
  <c r="M3197" i="12"/>
  <c r="M586" i="12"/>
  <c r="M738" i="12"/>
  <c r="M601" i="12"/>
  <c r="M4842" i="12"/>
  <c r="M3374" i="12"/>
  <c r="M4003" i="12"/>
  <c r="M4370" i="12"/>
  <c r="M3389" i="12"/>
  <c r="M4039" i="12"/>
  <c r="M2661" i="12"/>
  <c r="M2335" i="12"/>
  <c r="M4725" i="12"/>
  <c r="M5089" i="12"/>
  <c r="M4817" i="12"/>
  <c r="M4809" i="12"/>
  <c r="M5100" i="12"/>
  <c r="M3992" i="12"/>
  <c r="M3114" i="12"/>
  <c r="M4876" i="12"/>
  <c r="M3240" i="12"/>
  <c r="M979" i="12"/>
  <c r="M4509" i="12"/>
  <c r="M5180" i="12"/>
  <c r="M4835" i="12"/>
  <c r="M3282" i="12"/>
  <c r="M3566" i="12"/>
  <c r="M3570" i="12"/>
  <c r="M3802" i="12"/>
  <c r="M2609" i="12"/>
  <c r="M3547" i="12"/>
  <c r="M3304" i="12"/>
  <c r="M2944" i="12"/>
  <c r="M2802" i="12"/>
  <c r="M2212" i="12"/>
  <c r="M1765" i="12"/>
  <c r="M864" i="12"/>
  <c r="M879" i="12"/>
  <c r="M4795" i="12"/>
  <c r="M4494" i="12"/>
  <c r="M5026" i="12"/>
  <c r="M3978" i="12"/>
  <c r="M3836" i="12"/>
  <c r="M4185" i="12"/>
  <c r="M3504" i="12"/>
  <c r="M2948" i="12"/>
  <c r="M2833" i="12"/>
  <c r="M2737" i="12"/>
  <c r="M1656" i="12"/>
  <c r="M2347" i="12"/>
  <c r="M5051" i="12"/>
  <c r="M4131" i="12"/>
  <c r="M4724" i="12"/>
  <c r="M4930" i="12"/>
  <c r="M4739" i="12"/>
  <c r="M4683" i="12"/>
  <c r="M3537" i="12"/>
  <c r="M4222" i="12"/>
  <c r="M4405" i="12"/>
  <c r="M4251" i="12"/>
  <c r="M4179" i="12"/>
  <c r="M4027" i="12"/>
  <c r="M3454" i="12"/>
  <c r="M2239" i="12"/>
  <c r="M1851" i="12"/>
  <c r="M1228" i="12"/>
  <c r="M984" i="12"/>
  <c r="M499" i="12"/>
  <c r="M3322" i="12"/>
  <c r="M3096" i="12"/>
  <c r="M2922" i="12"/>
  <c r="M3090" i="12"/>
  <c r="M2245" i="12"/>
  <c r="M2412" i="12"/>
  <c r="M1336" i="12"/>
  <c r="M4780" i="12"/>
  <c r="M4878" i="12"/>
  <c r="M4852" i="12"/>
  <c r="M4603" i="12"/>
  <c r="M3719" i="12"/>
  <c r="M3959" i="12"/>
  <c r="M3624" i="12"/>
  <c r="M3765" i="12"/>
  <c r="M2900" i="12"/>
  <c r="M753" i="12"/>
  <c r="M4048" i="12"/>
  <c r="M3722" i="12"/>
  <c r="M3463" i="12"/>
  <c r="M2733" i="12"/>
  <c r="M512" i="12"/>
  <c r="M648" i="12"/>
  <c r="M812" i="12"/>
  <c r="M543" i="12"/>
  <c r="M4813" i="12"/>
  <c r="M3121" i="12"/>
  <c r="M3593" i="12"/>
  <c r="M3680" i="12"/>
  <c r="M4025" i="12"/>
  <c r="M3502" i="12"/>
  <c r="M3952" i="12"/>
  <c r="M1572" i="12"/>
  <c r="M1545" i="12"/>
  <c r="M972" i="12"/>
  <c r="M705" i="12"/>
  <c r="M4593" i="12"/>
  <c r="M4938" i="12"/>
  <c r="M4946" i="12"/>
  <c r="M5016" i="12"/>
  <c r="M4957" i="12"/>
  <c r="M4584" i="12"/>
  <c r="M4918" i="12"/>
  <c r="M3490" i="12"/>
  <c r="M4686" i="12"/>
  <c r="M4471" i="12"/>
  <c r="M4675" i="12"/>
  <c r="M3012" i="12"/>
  <c r="M3827" i="12"/>
  <c r="M3207" i="12"/>
  <c r="M2776" i="12"/>
  <c r="M2767" i="12"/>
  <c r="M2830" i="12"/>
  <c r="M2936" i="12"/>
  <c r="M2222" i="12"/>
  <c r="M1773" i="12"/>
  <c r="M1939" i="12"/>
  <c r="M2147" i="12"/>
  <c r="M2454" i="12"/>
  <c r="M1031" i="12"/>
  <c r="M4511" i="12"/>
  <c r="M1518" i="12"/>
  <c r="M1757" i="12"/>
  <c r="M5057" i="12"/>
  <c r="M5104" i="12"/>
  <c r="M4077" i="12"/>
  <c r="M4309" i="12"/>
  <c r="M4343" i="12"/>
  <c r="M569" i="12"/>
  <c r="M4731" i="12"/>
  <c r="M4449" i="12"/>
  <c r="M3906" i="12"/>
  <c r="M4431" i="12"/>
  <c r="M3728" i="12"/>
  <c r="M2165" i="12"/>
  <c r="M2620" i="12"/>
  <c r="M2458" i="12"/>
  <c r="M2117" i="12"/>
  <c r="M1425" i="12"/>
  <c r="M4909" i="12"/>
  <c r="M3843" i="12"/>
  <c r="M3617" i="12"/>
  <c r="M3573" i="12"/>
  <c r="M2985" i="12"/>
  <c r="M4009" i="12"/>
  <c r="M2045" i="12"/>
  <c r="M5090" i="12"/>
  <c r="M4591" i="12"/>
  <c r="M4872" i="12"/>
  <c r="M4789" i="12"/>
  <c r="M4905" i="12"/>
  <c r="M5137" i="12"/>
  <c r="M4627" i="12"/>
  <c r="M4281" i="12"/>
  <c r="M4186" i="12"/>
  <c r="M3711" i="12"/>
  <c r="M4517" i="12"/>
  <c r="M4035" i="12"/>
  <c r="M4353" i="12"/>
  <c r="M3270" i="12"/>
  <c r="M3486" i="12"/>
  <c r="M2823" i="12"/>
  <c r="M3277" i="12"/>
  <c r="M3171" i="12"/>
  <c r="M2929" i="12"/>
  <c r="M1949" i="12"/>
  <c r="M2189" i="12"/>
  <c r="M2752" i="12"/>
  <c r="M2861" i="12"/>
  <c r="M2622" i="12"/>
  <c r="M2366" i="12"/>
  <c r="M1547" i="12"/>
  <c r="M1513" i="12"/>
  <c r="M1780" i="12"/>
  <c r="M1734" i="12"/>
  <c r="M1265" i="12"/>
  <c r="M1563" i="12"/>
  <c r="M1261" i="12"/>
  <c r="M1223" i="12"/>
  <c r="M1160" i="12"/>
  <c r="M784" i="12"/>
  <c r="M880" i="12"/>
  <c r="M1053" i="12"/>
  <c r="M944" i="12"/>
  <c r="M4860" i="12"/>
  <c r="M1609" i="12"/>
  <c r="M1867" i="12"/>
  <c r="M941" i="12"/>
  <c r="M1106" i="12"/>
  <c r="M671" i="12"/>
  <c r="M1166" i="12"/>
  <c r="M4754" i="12"/>
  <c r="M5069" i="12"/>
  <c r="M5134" i="12"/>
  <c r="M4723" i="12"/>
  <c r="M1971" i="12"/>
  <c r="M2143" i="12"/>
  <c r="M1385" i="12"/>
  <c r="M919" i="12"/>
  <c r="M1150" i="12"/>
  <c r="M4778" i="12"/>
  <c r="M5189" i="12"/>
  <c r="M3920" i="12"/>
  <c r="M2473" i="12"/>
  <c r="M1918" i="12"/>
  <c r="M2392" i="12"/>
  <c r="M1440" i="12"/>
  <c r="M1579" i="12"/>
  <c r="M1110" i="12"/>
  <c r="M708" i="12"/>
  <c r="M2642" i="12"/>
  <c r="M2683" i="12"/>
  <c r="M2041" i="12"/>
  <c r="M1865" i="12"/>
  <c r="M1588" i="12"/>
  <c r="M4597" i="12"/>
  <c r="M3611" i="12"/>
  <c r="M3860" i="12"/>
  <c r="M4079" i="12"/>
  <c r="M3724" i="12"/>
  <c r="M3649" i="12"/>
  <c r="M2443" i="12"/>
  <c r="M2606" i="12"/>
  <c r="M2849" i="12"/>
  <c r="M1651" i="12"/>
  <c r="M1036" i="12"/>
  <c r="M2038" i="12"/>
  <c r="M1435" i="12"/>
  <c r="M998" i="12"/>
  <c r="M4022" i="12"/>
  <c r="M3699" i="12"/>
  <c r="M3847" i="12"/>
  <c r="M2904" i="12"/>
  <c r="M2924" i="12"/>
  <c r="M2664" i="12"/>
  <c r="M5074" i="12"/>
  <c r="M4839" i="12"/>
  <c r="M2955" i="12"/>
  <c r="M3263" i="12"/>
  <c r="M3887" i="12"/>
  <c r="M3188" i="12"/>
  <c r="M2342" i="12"/>
  <c r="M1431" i="12"/>
  <c r="M2996" i="12"/>
  <c r="M2976" i="12"/>
  <c r="M2370" i="12"/>
  <c r="M1640" i="12"/>
  <c r="M1289" i="12"/>
  <c r="M660" i="12"/>
  <c r="M934" i="12"/>
  <c r="M577" i="12"/>
  <c r="M5075" i="12"/>
  <c r="M4840" i="12"/>
  <c r="M4588" i="12"/>
  <c r="M4566" i="12"/>
  <c r="M4782" i="12"/>
  <c r="M4329" i="12"/>
  <c r="M5147" i="12"/>
  <c r="M4557" i="12"/>
  <c r="M4303" i="12"/>
  <c r="M4358" i="12"/>
  <c r="M3944" i="12"/>
  <c r="M4607" i="12"/>
  <c r="M5162" i="12"/>
  <c r="M4581" i="12"/>
  <c r="M4728" i="12"/>
  <c r="M4975" i="12"/>
  <c r="M4853" i="12"/>
  <c r="M4888" i="12"/>
  <c r="M4615" i="12"/>
  <c r="M3888" i="12"/>
  <c r="M3687" i="12"/>
  <c r="M4950" i="12"/>
  <c r="M4112" i="12"/>
  <c r="M4963" i="12"/>
  <c r="M4654" i="12"/>
  <c r="M4934" i="12"/>
  <c r="M4796" i="12"/>
  <c r="M4921" i="12"/>
  <c r="M4895" i="12"/>
  <c r="M4752" i="12"/>
  <c r="M4803" i="12"/>
  <c r="M5034" i="12"/>
  <c r="M5112" i="12"/>
  <c r="M4759" i="12"/>
  <c r="M3498" i="12"/>
  <c r="M5148" i="12"/>
  <c r="M5153" i="12"/>
  <c r="M4857" i="12"/>
  <c r="M5055" i="12"/>
  <c r="M4785" i="12"/>
  <c r="M4791" i="12"/>
  <c r="M4991" i="12"/>
  <c r="M4577" i="12"/>
  <c r="M5200" i="12"/>
  <c r="M3635" i="12"/>
  <c r="M3702" i="12"/>
  <c r="M4059" i="12"/>
  <c r="M3743" i="12"/>
  <c r="M3921" i="12"/>
  <c r="M3948" i="12"/>
  <c r="M4225" i="12"/>
  <c r="M4664" i="12"/>
  <c r="M4531" i="12"/>
  <c r="M4384" i="12"/>
  <c r="M3661" i="12"/>
  <c r="M3799" i="12"/>
  <c r="M3940" i="12"/>
  <c r="M3825" i="12"/>
  <c r="M4145" i="12"/>
  <c r="M4416" i="12"/>
  <c r="M4106" i="12"/>
  <c r="M4323" i="12"/>
  <c r="M3613" i="12"/>
  <c r="M3739" i="12"/>
  <c r="M4265" i="12"/>
  <c r="M3924" i="12"/>
  <c r="M3047" i="12"/>
  <c r="M2612" i="12"/>
  <c r="M2637" i="12"/>
  <c r="M2561" i="12"/>
  <c r="M2573" i="12"/>
  <c r="M3254" i="12"/>
  <c r="M2474" i="12"/>
  <c r="M2321" i="12"/>
  <c r="M3266" i="12"/>
  <c r="M3433" i="12"/>
  <c r="M2772" i="12"/>
  <c r="M3412" i="12"/>
  <c r="M3081" i="12"/>
  <c r="M2264" i="12"/>
  <c r="M2499" i="12"/>
  <c r="M2917" i="12"/>
  <c r="M2880" i="12"/>
  <c r="M2556" i="12"/>
  <c r="M2327" i="12"/>
  <c r="M1837" i="12"/>
  <c r="M1613" i="12"/>
  <c r="M1962" i="12"/>
  <c r="M1958" i="12"/>
  <c r="M2133" i="12"/>
  <c r="M1943" i="12"/>
  <c r="M1800" i="12"/>
  <c r="M2319" i="12"/>
  <c r="M1768" i="12"/>
  <c r="M1433" i="12"/>
  <c r="M1687" i="12"/>
  <c r="M1604" i="12"/>
  <c r="M1600" i="12"/>
  <c r="M1200" i="12"/>
  <c r="M995" i="12"/>
  <c r="M1168" i="12"/>
  <c r="M1158" i="12"/>
  <c r="M960" i="12"/>
  <c r="M807" i="12"/>
  <c r="M827" i="12"/>
  <c r="M1068" i="12"/>
  <c r="M656" i="12"/>
  <c r="M594" i="12"/>
  <c r="M556" i="12"/>
  <c r="M4156" i="12"/>
  <c r="M2519" i="12"/>
  <c r="M2514" i="12"/>
  <c r="M1724" i="12"/>
  <c r="M4313" i="12"/>
  <c r="M3480" i="12"/>
  <c r="M4134" i="12"/>
  <c r="M4369" i="12"/>
  <c r="M3867" i="12"/>
  <c r="M4084" i="12"/>
  <c r="M3965" i="12"/>
  <c r="M4188" i="12"/>
  <c r="M3335" i="12"/>
  <c r="M3276" i="12"/>
  <c r="M2459" i="12"/>
  <c r="M3388" i="12"/>
  <c r="M2796" i="12"/>
  <c r="M2313" i="12"/>
  <c r="M2111" i="12"/>
  <c r="M2069" i="12"/>
  <c r="M1997" i="12"/>
  <c r="M2193" i="12"/>
  <c r="M1568" i="12"/>
  <c r="M1268" i="12"/>
  <c r="M1234" i="12"/>
  <c r="M650" i="12"/>
  <c r="M676" i="12"/>
  <c r="M680" i="12"/>
  <c r="M713" i="12"/>
  <c r="M628" i="12"/>
  <c r="M4291" i="12"/>
  <c r="M3482" i="12"/>
  <c r="M3987" i="12"/>
  <c r="M3729" i="12"/>
  <c r="M3167" i="12"/>
  <c r="M2745" i="12"/>
  <c r="M3200" i="12"/>
  <c r="M2109" i="12"/>
  <c r="M2362" i="12"/>
  <c r="M2012" i="12"/>
  <c r="M1642" i="12"/>
  <c r="M1523" i="12"/>
  <c r="M929" i="12"/>
  <c r="M613" i="12"/>
  <c r="M2892" i="12"/>
  <c r="M2174" i="12"/>
  <c r="M1299" i="12"/>
  <c r="M2903" i="12"/>
  <c r="M1535" i="12"/>
  <c r="M3607" i="12"/>
  <c r="M3098" i="12"/>
  <c r="M4427" i="12"/>
  <c r="M1986" i="12"/>
  <c r="M2187" i="12"/>
  <c r="M1291" i="12"/>
  <c r="M4655" i="12"/>
  <c r="M4856" i="12"/>
  <c r="M3873" i="12"/>
  <c r="M4831" i="12"/>
  <c r="M4706" i="12"/>
  <c r="M4399" i="12"/>
  <c r="M4317" i="12"/>
  <c r="M3747" i="12"/>
  <c r="M4497" i="12"/>
  <c r="M3806" i="12"/>
  <c r="M4373" i="12"/>
  <c r="M4100" i="12"/>
  <c r="M3500" i="12"/>
  <c r="M4091" i="12"/>
  <c r="M3838" i="12"/>
  <c r="M2756" i="12"/>
  <c r="M3339" i="12"/>
  <c r="M3301" i="12"/>
  <c r="M3337" i="12"/>
  <c r="M2818" i="12"/>
  <c r="M2548" i="12"/>
  <c r="M2658" i="12"/>
  <c r="M2906" i="12"/>
  <c r="M2579" i="12"/>
  <c r="M2126" i="12"/>
  <c r="M1502" i="12"/>
  <c r="M1476" i="12"/>
  <c r="M1361" i="12"/>
  <c r="M1795" i="12"/>
  <c r="M1163" i="12"/>
  <c r="M842" i="12"/>
  <c r="M750" i="12"/>
  <c r="M574" i="12"/>
  <c r="M583" i="12"/>
  <c r="M4657" i="12"/>
  <c r="M4945" i="12"/>
  <c r="M4558" i="12"/>
  <c r="M4761" i="12"/>
  <c r="M5039" i="12"/>
  <c r="M4787" i="12"/>
  <c r="M4142" i="12"/>
  <c r="M4183" i="12"/>
  <c r="M3844" i="12"/>
  <c r="M4148" i="12"/>
  <c r="M4549" i="12"/>
  <c r="M3691" i="12"/>
  <c r="M4383" i="12"/>
  <c r="M3851" i="12"/>
  <c r="M4276" i="12"/>
  <c r="M3147" i="12"/>
  <c r="M4379" i="12"/>
  <c r="M2723" i="12"/>
  <c r="M2933" i="12"/>
  <c r="M3347" i="12"/>
  <c r="M2829" i="12"/>
  <c r="M2673" i="12"/>
  <c r="M2714" i="12"/>
  <c r="M3366" i="12"/>
  <c r="M2718" i="12"/>
  <c r="M2521" i="12"/>
  <c r="M1620" i="12"/>
  <c r="M2311" i="12"/>
  <c r="M1808" i="12"/>
  <c r="M1521" i="12"/>
  <c r="M1392" i="12"/>
  <c r="M1590" i="12"/>
  <c r="M1312" i="12"/>
  <c r="M888" i="12"/>
  <c r="M1087" i="12"/>
  <c r="M786" i="12"/>
  <c r="M912" i="12"/>
  <c r="M1015" i="12"/>
  <c r="M516" i="12"/>
  <c r="M5079" i="12"/>
  <c r="M5109" i="12"/>
  <c r="M5045" i="12"/>
  <c r="M3772" i="12"/>
  <c r="M5106" i="12"/>
  <c r="M3817" i="12"/>
  <c r="M3897" i="12"/>
  <c r="M4407" i="12"/>
  <c r="M4315" i="12"/>
  <c r="M3657" i="12"/>
  <c r="M4304" i="12"/>
  <c r="M3245" i="12"/>
  <c r="M3272" i="12"/>
  <c r="M3364" i="12"/>
  <c r="M3356" i="12"/>
  <c r="M3024" i="12"/>
  <c r="M3033" i="12"/>
  <c r="M3261" i="12"/>
  <c r="M2234" i="12"/>
  <c r="M2290" i="12"/>
  <c r="M2378" i="12"/>
  <c r="M1479" i="12"/>
  <c r="M1742" i="12"/>
  <c r="M1297" i="12"/>
  <c r="M4248" i="12"/>
  <c r="M4700" i="12"/>
  <c r="M3788" i="12"/>
  <c r="M3629" i="12"/>
  <c r="M3996" i="12"/>
  <c r="M3592" i="12"/>
  <c r="M3464" i="12"/>
  <c r="M3679" i="12"/>
  <c r="M3946" i="12"/>
  <c r="M4024" i="12"/>
  <c r="M3320" i="12"/>
  <c r="M2665" i="12"/>
  <c r="M3226" i="12"/>
  <c r="M2953" i="12"/>
  <c r="M2769" i="12"/>
  <c r="M3453" i="12"/>
  <c r="M2138" i="12"/>
  <c r="M2123" i="12"/>
  <c r="M2440" i="12"/>
  <c r="M2732" i="12"/>
  <c r="M2077" i="12"/>
  <c r="M2667" i="12"/>
  <c r="M2206" i="12"/>
  <c r="M1993" i="12"/>
  <c r="M2079" i="12"/>
  <c r="M2254" i="12"/>
  <c r="M1415" i="12"/>
  <c r="M1539" i="12"/>
  <c r="M1637" i="12"/>
  <c r="M1554" i="12"/>
  <c r="M1505" i="12"/>
  <c r="M1697" i="12"/>
  <c r="M1438" i="12"/>
  <c r="M1294" i="12"/>
  <c r="M4827" i="12"/>
  <c r="M5129" i="12"/>
  <c r="M4913" i="12"/>
  <c r="M4651" i="12"/>
  <c r="M4164" i="12"/>
  <c r="M4596" i="12"/>
  <c r="M4750" i="12"/>
  <c r="M5126" i="12"/>
  <c r="M5184" i="12"/>
  <c r="M4572" i="12"/>
  <c r="M4825" i="12"/>
  <c r="M3892" i="12"/>
  <c r="M4555" i="12"/>
  <c r="M3796" i="12"/>
  <c r="M3776" i="12"/>
  <c r="M3600" i="12"/>
  <c r="M3427" i="12"/>
  <c r="M3558" i="12"/>
  <c r="M3958" i="12"/>
  <c r="M4386" i="12"/>
  <c r="M3155" i="12"/>
  <c r="M3616" i="12"/>
  <c r="M2784" i="12"/>
  <c r="M2279" i="12"/>
  <c r="M3161" i="12"/>
  <c r="M2855" i="12"/>
  <c r="M3303" i="12"/>
  <c r="M3119" i="12"/>
  <c r="M2509" i="12"/>
  <c r="M2495" i="12"/>
  <c r="M2364" i="12"/>
  <c r="M2221" i="12"/>
  <c r="M2323" i="12"/>
  <c r="M2720" i="12"/>
  <c r="M2431" i="12"/>
  <c r="M2164" i="12"/>
  <c r="M2393" i="12"/>
  <c r="M2284" i="12"/>
  <c r="M1528" i="12"/>
  <c r="M1387" i="12"/>
  <c r="M1772" i="12"/>
  <c r="M1739" i="12"/>
  <c r="M1833" i="12"/>
  <c r="M1321" i="12"/>
  <c r="M1571" i="12"/>
  <c r="M1335" i="12"/>
  <c r="M1128" i="12"/>
  <c r="M974" i="12"/>
  <c r="M467" i="12"/>
  <c r="M600" i="12"/>
  <c r="M2098" i="12"/>
  <c r="M1499" i="12"/>
  <c r="M1369" i="12"/>
  <c r="M4182" i="12"/>
  <c r="M3995" i="12"/>
  <c r="M3939" i="12"/>
  <c r="M3061" i="12"/>
  <c r="M2469" i="12"/>
  <c r="M2854" i="12"/>
  <c r="M1893" i="12"/>
  <c r="M1840" i="12"/>
  <c r="M1009" i="12"/>
  <c r="M462" i="12"/>
  <c r="M1781" i="12"/>
  <c r="M4999" i="12"/>
  <c r="M4647" i="12"/>
  <c r="M4982" i="12"/>
  <c r="M4412" i="12"/>
  <c r="M4903" i="12"/>
  <c r="M4633" i="12"/>
  <c r="M4887" i="12"/>
  <c r="M4636" i="12"/>
  <c r="M4850" i="12"/>
  <c r="M5023" i="12"/>
  <c r="M5150" i="12"/>
  <c r="M5192" i="12"/>
  <c r="M4870" i="12"/>
  <c r="M4915" i="12"/>
  <c r="M4942" i="12"/>
  <c r="M4969" i="12"/>
  <c r="M4783" i="12"/>
  <c r="M4634" i="12"/>
  <c r="M3621" i="12"/>
  <c r="M4050" i="12"/>
  <c r="M4245" i="12"/>
  <c r="M4433" i="12"/>
  <c r="M3466" i="12"/>
  <c r="M3731" i="12"/>
  <c r="M3274" i="12"/>
  <c r="M4287" i="12"/>
  <c r="M3786" i="12"/>
  <c r="M4311" i="12"/>
  <c r="M3493" i="12"/>
  <c r="M4528" i="12"/>
  <c r="M3542" i="12"/>
  <c r="M3804" i="12"/>
  <c r="M4476" i="12"/>
  <c r="M4158" i="12"/>
  <c r="M3652" i="12"/>
  <c r="M4452" i="12"/>
  <c r="M4489" i="12"/>
  <c r="M2963" i="12"/>
  <c r="M3863" i="12"/>
  <c r="M3750" i="12"/>
  <c r="M3457" i="12"/>
  <c r="M3770" i="12"/>
  <c r="M3164" i="12"/>
  <c r="M3402" i="12"/>
  <c r="M2746" i="12"/>
  <c r="M3178" i="12"/>
  <c r="M3425" i="12"/>
  <c r="M3348" i="12"/>
  <c r="M3341" i="12"/>
  <c r="M2635" i="12"/>
  <c r="M2742" i="12"/>
  <c r="M2655" i="12"/>
  <c r="M3173" i="12"/>
  <c r="M3284" i="12"/>
  <c r="M3148" i="12"/>
  <c r="M3035" i="12"/>
  <c r="M3295" i="12"/>
  <c r="M3307" i="12"/>
  <c r="M3257" i="12"/>
  <c r="M3191" i="12"/>
  <c r="M2653" i="12"/>
  <c r="M2332" i="12"/>
  <c r="M2480" i="12"/>
  <c r="M2876" i="12"/>
  <c r="M2168" i="12"/>
  <c r="M2488" i="12"/>
  <c r="M2895" i="12"/>
  <c r="M2705" i="12"/>
  <c r="M2850" i="12"/>
  <c r="M1987" i="12"/>
  <c r="M2373" i="12"/>
  <c r="M2711" i="12"/>
  <c r="M2058" i="12"/>
  <c r="M2540" i="12"/>
  <c r="M2294" i="12"/>
  <c r="M2182" i="12"/>
  <c r="M2100" i="12"/>
  <c r="M1948" i="12"/>
  <c r="M1743" i="12"/>
  <c r="M2150" i="12"/>
  <c r="M1542" i="12"/>
  <c r="M1402" i="12"/>
  <c r="M1497" i="12"/>
  <c r="M1846" i="12"/>
  <c r="M1752" i="12"/>
  <c r="M1596" i="12"/>
  <c r="M1257" i="12"/>
  <c r="M1858" i="12"/>
  <c r="M1172" i="12"/>
  <c r="M1264" i="12"/>
  <c r="M1118" i="12"/>
  <c r="M861" i="12"/>
  <c r="M1738" i="12"/>
  <c r="M1021" i="12"/>
  <c r="M4996" i="12"/>
  <c r="M5072" i="12"/>
  <c r="M4874" i="12"/>
  <c r="M5099" i="12"/>
  <c r="M3855" i="12"/>
  <c r="M3465" i="12"/>
  <c r="M5060" i="12"/>
  <c r="M3508" i="12"/>
  <c r="M3798" i="12"/>
  <c r="M4562" i="12"/>
  <c r="M4002" i="12"/>
  <c r="M2780" i="12"/>
  <c r="M3058" i="12"/>
  <c r="M3007" i="12"/>
  <c r="M3189" i="12"/>
  <c r="M2441" i="12"/>
  <c r="M2884" i="12"/>
  <c r="M2809" i="12"/>
  <c r="M2039" i="12"/>
  <c r="M2397" i="12"/>
  <c r="M2061" i="12"/>
  <c r="M1473" i="12"/>
  <c r="M1746" i="12"/>
  <c r="M1629" i="12"/>
  <c r="M1423" i="12"/>
  <c r="M1346" i="12"/>
  <c r="M1272" i="12"/>
  <c r="M948" i="12"/>
  <c r="M1101" i="12"/>
  <c r="M722" i="12"/>
  <c r="M3881" i="12"/>
  <c r="M3967" i="12"/>
  <c r="M4355" i="12"/>
  <c r="M4439" i="12"/>
  <c r="M3950" i="12"/>
  <c r="M3221" i="12"/>
  <c r="M3236" i="12"/>
  <c r="M2940" i="12"/>
  <c r="M2888" i="12"/>
  <c r="M3380" i="12"/>
  <c r="M3411" i="12"/>
  <c r="M2576" i="12"/>
  <c r="M3064" i="12"/>
  <c r="M3358" i="12"/>
  <c r="M2616" i="12"/>
  <c r="M2894" i="12"/>
  <c r="M2572" i="12"/>
  <c r="M2227" i="12"/>
  <c r="M2176" i="12"/>
  <c r="M1935" i="12"/>
  <c r="M2080" i="12"/>
  <c r="M1788" i="12"/>
  <c r="M1506" i="12"/>
  <c r="M1665" i="12"/>
  <c r="M1284" i="12"/>
  <c r="M1632" i="12"/>
  <c r="M876" i="12"/>
  <c r="M992" i="12"/>
  <c r="M871" i="12"/>
  <c r="M868" i="12"/>
  <c r="M851" i="12"/>
  <c r="M5155" i="12"/>
  <c r="M3038" i="12"/>
  <c r="M2027" i="12"/>
  <c r="M468" i="12"/>
  <c r="M4280" i="12"/>
  <c r="M3269" i="12"/>
  <c r="M1174" i="12"/>
  <c r="M838" i="12"/>
  <c r="M795" i="12"/>
  <c r="M4467" i="12"/>
  <c r="M4099" i="12"/>
  <c r="M3645" i="12"/>
  <c r="M3053" i="12"/>
  <c r="M2341" i="12"/>
  <c r="M1389" i="12"/>
  <c r="M4478" i="12"/>
  <c r="M2961" i="12"/>
  <c r="M1860" i="12"/>
  <c r="M1658" i="12"/>
  <c r="M687" i="12"/>
  <c r="M921" i="12"/>
  <c r="M4820" i="12"/>
  <c r="M4685" i="12"/>
  <c r="M4671" i="12"/>
  <c r="M3618" i="12"/>
  <c r="M4228" i="12"/>
  <c r="M4013" i="12"/>
  <c r="M4206" i="12"/>
  <c r="M3352" i="12"/>
  <c r="M3809" i="12"/>
  <c r="M3532" i="12"/>
  <c r="M3354" i="12"/>
  <c r="M2553" i="12"/>
  <c r="M3133" i="12"/>
  <c r="M2679" i="12"/>
  <c r="M2484" i="12"/>
  <c r="M2388" i="12"/>
  <c r="M2102" i="12"/>
  <c r="M1811" i="12"/>
  <c r="M1536" i="12"/>
  <c r="M1754" i="12"/>
  <c r="M1885" i="12"/>
  <c r="M1464" i="12"/>
  <c r="M1186" i="12"/>
  <c r="M4117" i="12"/>
  <c r="M4256" i="12"/>
  <c r="M3130" i="12"/>
  <c r="M2858" i="12"/>
  <c r="M2643" i="12"/>
  <c r="M2426" i="12"/>
  <c r="M1792" i="12"/>
  <c r="M2156" i="12"/>
  <c r="M2532" i="12"/>
  <c r="M2224" i="12"/>
  <c r="M1692" i="12"/>
  <c r="M2390" i="12"/>
  <c r="M1649" i="12"/>
  <c r="M1501" i="12"/>
  <c r="M1483" i="12"/>
  <c r="M1125" i="12"/>
  <c r="M858" i="12"/>
  <c r="M1326" i="12"/>
  <c r="M1084" i="12"/>
  <c r="M649" i="12"/>
  <c r="M3876" i="12"/>
  <c r="M867" i="12"/>
  <c r="M4397" i="12"/>
  <c r="M4565" i="12"/>
  <c r="M4426" i="12"/>
  <c r="M2836" i="12"/>
  <c r="M3310" i="12"/>
  <c r="M2600" i="12"/>
  <c r="M1890" i="12"/>
  <c r="M2355" i="12"/>
  <c r="M1396" i="12"/>
  <c r="M1144" i="12"/>
  <c r="M1191" i="12"/>
  <c r="M1133" i="12"/>
  <c r="M855" i="12"/>
  <c r="M1022" i="12"/>
  <c r="M3536" i="12"/>
  <c r="M3151" i="12"/>
  <c r="M3100" i="12"/>
  <c r="M2947" i="12"/>
  <c r="M3239" i="12"/>
  <c r="M2921" i="12"/>
  <c r="M3011" i="12"/>
  <c r="M2534" i="12"/>
  <c r="M2806" i="12"/>
  <c r="M2736" i="12"/>
  <c r="M2306" i="12"/>
  <c r="M2056" i="12"/>
  <c r="M1525" i="12"/>
  <c r="M2149" i="12"/>
  <c r="M2060" i="12"/>
  <c r="M1764" i="12"/>
  <c r="M1445" i="12"/>
  <c r="M4095" i="12"/>
  <c r="M2967" i="12"/>
  <c r="M3049" i="12"/>
  <c r="M2800" i="12"/>
  <c r="M2811" i="12"/>
  <c r="M2847" i="12"/>
  <c r="M2184" i="12"/>
  <c r="M2300" i="12"/>
  <c r="M1586" i="12"/>
  <c r="M1698" i="12"/>
  <c r="M4475" i="12"/>
  <c r="M3853" i="12"/>
  <c r="M4199" i="12"/>
  <c r="M3371" i="12"/>
  <c r="M3313" i="12"/>
  <c r="M2844" i="12"/>
  <c r="M1877" i="12"/>
  <c r="M1908" i="12"/>
  <c r="M1429" i="12"/>
  <c r="M1509" i="12"/>
  <c r="M1432" i="12"/>
  <c r="M1178" i="12"/>
  <c r="M1330" i="12"/>
  <c r="M916" i="12"/>
  <c r="M4515" i="12"/>
  <c r="M4613" i="12"/>
  <c r="M3823" i="12"/>
  <c r="M635" i="12"/>
  <c r="M4766" i="12"/>
  <c r="M3001" i="12"/>
  <c r="M3901" i="12"/>
  <c r="M3184" i="12"/>
  <c r="M2526" i="12"/>
  <c r="M2194" i="12"/>
  <c r="M2288" i="12"/>
  <c r="M2030" i="12"/>
  <c r="M2054" i="12"/>
  <c r="M1089" i="12"/>
  <c r="M1183" i="12"/>
  <c r="M1317" i="12"/>
  <c r="M881" i="12"/>
  <c r="M994" i="12"/>
  <c r="M953" i="12"/>
  <c r="M547" i="12"/>
  <c r="M2190" i="12"/>
  <c r="M1826" i="12"/>
  <c r="M5066" i="12"/>
  <c r="M4875" i="12"/>
  <c r="M4705" i="12"/>
  <c r="M4435" i="12"/>
  <c r="M4406" i="12"/>
  <c r="M2727" i="12"/>
  <c r="M5064" i="12"/>
  <c r="M4336" i="12"/>
  <c r="M4332" i="12"/>
  <c r="M3966" i="12"/>
  <c r="M4641" i="12"/>
  <c r="M2669" i="12"/>
  <c r="M5021" i="12"/>
  <c r="M5063" i="12"/>
  <c r="M3378" i="12"/>
  <c r="M4735" i="12"/>
  <c r="M4403" i="12"/>
  <c r="M4846" i="12"/>
  <c r="M4351" i="12"/>
  <c r="M5123" i="12"/>
  <c r="M3712" i="12"/>
  <c r="M4135" i="12"/>
  <c r="M4894" i="12"/>
  <c r="M4073" i="12"/>
  <c r="M4964" i="12"/>
  <c r="M4849" i="12"/>
  <c r="M5086" i="12"/>
  <c r="M4892" i="12"/>
  <c r="M4931" i="12"/>
  <c r="M4718" i="12"/>
  <c r="M4865" i="12"/>
  <c r="M4995" i="12"/>
  <c r="M3784" i="12"/>
  <c r="M4745" i="12"/>
  <c r="M5027" i="12"/>
  <c r="M4694" i="12"/>
  <c r="M4553" i="12"/>
  <c r="M5157" i="12"/>
  <c r="M4204" i="12"/>
  <c r="M4867" i="12"/>
  <c r="M4793" i="12"/>
  <c r="M5094" i="12"/>
  <c r="M4698" i="12"/>
  <c r="M4891" i="12"/>
  <c r="M4717" i="12"/>
  <c r="M3534" i="12"/>
  <c r="M4160" i="12"/>
  <c r="M4189" i="12"/>
  <c r="M4167" i="12"/>
  <c r="M1282" i="12"/>
  <c r="M5119" i="12"/>
  <c r="M3684" i="12"/>
  <c r="M3790" i="12"/>
  <c r="M1953" i="12"/>
  <c r="M3979" i="12"/>
  <c r="M4445" i="12"/>
  <c r="M3460" i="12"/>
  <c r="M3267" i="12"/>
  <c r="M4065" i="12"/>
  <c r="M3812" i="12"/>
  <c r="M2463" i="12"/>
  <c r="M3608" i="12"/>
  <c r="M2968" i="12"/>
  <c r="M4702" i="12"/>
  <c r="M3933" i="12"/>
  <c r="M2862" i="12"/>
  <c r="M674" i="12"/>
  <c r="M5115" i="12"/>
  <c r="M4057" i="12"/>
  <c r="M1695" i="12"/>
  <c r="M4666" i="12"/>
  <c r="M4679" i="12"/>
  <c r="M4132" i="12"/>
  <c r="M4762" i="12"/>
  <c r="M5168" i="12"/>
  <c r="M4432" i="12"/>
  <c r="M4282" i="12"/>
  <c r="M5111" i="12"/>
  <c r="M4628" i="12"/>
  <c r="M3406" i="12"/>
  <c r="M4254" i="12"/>
  <c r="M5103" i="12"/>
  <c r="M4773" i="12"/>
  <c r="M3578" i="12"/>
  <c r="M4521" i="12"/>
  <c r="M5093" i="12"/>
  <c r="M1352" i="12"/>
  <c r="M495" i="12"/>
  <c r="M4630" i="12"/>
  <c r="M4927" i="12"/>
  <c r="M3224" i="12"/>
  <c r="M4858" i="12"/>
  <c r="M5101" i="12"/>
  <c r="M4623" i="12"/>
  <c r="M4085" i="12"/>
  <c r="M4123" i="12"/>
  <c r="M4453" i="12"/>
  <c r="M3201" i="12"/>
  <c r="M5144" i="12"/>
  <c r="M5138" i="12"/>
  <c r="M5194" i="12"/>
  <c r="M4621" i="12"/>
  <c r="M4604" i="12"/>
  <c r="M5203" i="12"/>
  <c r="M3907" i="12"/>
  <c r="M4974" i="12"/>
  <c r="M3963" i="12"/>
  <c r="M4658" i="12"/>
  <c r="M3473" i="12"/>
  <c r="M5044" i="12"/>
  <c r="M3495" i="12"/>
  <c r="M4661" i="12"/>
  <c r="M4978" i="12"/>
  <c r="M4295" i="12"/>
  <c r="M4362" i="12"/>
  <c r="M5128" i="12"/>
  <c r="M3821" i="12"/>
  <c r="M3140" i="12"/>
  <c r="M1897" i="12"/>
  <c r="M4818" i="12"/>
  <c r="M5029" i="12"/>
  <c r="M4740" i="12"/>
  <c r="M5131" i="12"/>
  <c r="M3849" i="12"/>
  <c r="M4861" i="12"/>
  <c r="M4972" i="12"/>
  <c r="M4960" i="12"/>
  <c r="M5041" i="12"/>
  <c r="M4157" i="12"/>
  <c r="M4900" i="12"/>
  <c r="M4366" i="12"/>
  <c r="M5170" i="12"/>
  <c r="M4583" i="12"/>
  <c r="M4243" i="12"/>
  <c r="M5095" i="12"/>
  <c r="M3430" i="12"/>
  <c r="M4812" i="12"/>
  <c r="M4235" i="12"/>
  <c r="M3951" i="12"/>
  <c r="M4493" i="12"/>
  <c r="M4738" i="12"/>
  <c r="M3755" i="12"/>
  <c r="M2409" i="12"/>
  <c r="M5191" i="12"/>
  <c r="M1062" i="12"/>
  <c r="M5076" i="12"/>
  <c r="M5177" i="12"/>
  <c r="M3716" i="12"/>
  <c r="M4906" i="12"/>
  <c r="M4261" i="12"/>
  <c r="M1602" i="12"/>
  <c r="M3030" i="12"/>
  <c r="M4755" i="12"/>
  <c r="M5071" i="12"/>
  <c r="M3597" i="12"/>
  <c r="M3955" i="12"/>
  <c r="M3868" i="12"/>
  <c r="M4036" i="12"/>
  <c r="M3417" i="12"/>
  <c r="M3730" i="12"/>
  <c r="M4394" i="12"/>
  <c r="M2581" i="12"/>
  <c r="M3222" i="12"/>
  <c r="M3008" i="12"/>
  <c r="M3742" i="12"/>
  <c r="M3343" i="12"/>
  <c r="M3112" i="12"/>
  <c r="M2730" i="12"/>
  <c r="M3391" i="12"/>
  <c r="M2419" i="12"/>
  <c r="M3051" i="12"/>
  <c r="M1012" i="12"/>
  <c r="M5061" i="12"/>
  <c r="M3669" i="12"/>
  <c r="M5187" i="12"/>
  <c r="M2692" i="12"/>
  <c r="M3651" i="12"/>
  <c r="M4848" i="12"/>
  <c r="M4810" i="12"/>
  <c r="M4490" i="12"/>
  <c r="M4984" i="12"/>
  <c r="M5172" i="12"/>
  <c r="M4967" i="12"/>
  <c r="M3869" i="12"/>
  <c r="M5032" i="12"/>
  <c r="M4096" i="12"/>
  <c r="M5002" i="12"/>
  <c r="M4438" i="12"/>
  <c r="M4115" i="12"/>
  <c r="M4423" i="12"/>
  <c r="M4103" i="12"/>
  <c r="M3286" i="12"/>
  <c r="M3620" i="12"/>
  <c r="M3091" i="12"/>
  <c r="M4217" i="12"/>
  <c r="M3998" i="12"/>
  <c r="M3694" i="12"/>
  <c r="M3193" i="12"/>
  <c r="M3415" i="12"/>
  <c r="M3351" i="12"/>
  <c r="M3086" i="12"/>
  <c r="M3235" i="12"/>
  <c r="M3037" i="12"/>
  <c r="M1972" i="12"/>
  <c r="M2846" i="12"/>
  <c r="M2827" i="12"/>
  <c r="M2615" i="12"/>
  <c r="M2611" i="12"/>
  <c r="M1875" i="12"/>
  <c r="M2439" i="12"/>
  <c r="M2137" i="12"/>
  <c r="M2790" i="12"/>
  <c r="M2076" i="12"/>
  <c r="M2171" i="12"/>
  <c r="M1680" i="12"/>
  <c r="M2167" i="12"/>
  <c r="M1524" i="12"/>
  <c r="M1357" i="12"/>
  <c r="M2046" i="12"/>
  <c r="M1573" i="12"/>
  <c r="M2255" i="12"/>
  <c r="M2266" i="12"/>
  <c r="M1749" i="12"/>
  <c r="M1776" i="12"/>
  <c r="M1721" i="12"/>
  <c r="M1859" i="12"/>
  <c r="M1669" i="12"/>
  <c r="M1584" i="12"/>
  <c r="M1461" i="12"/>
  <c r="M1378" i="12"/>
  <c r="M1184" i="12"/>
  <c r="M1302" i="12"/>
  <c r="M1794" i="12"/>
  <c r="M1530" i="12"/>
  <c r="M1269" i="12"/>
  <c r="M1873" i="12"/>
  <c r="M1798" i="12"/>
  <c r="M1245" i="12"/>
  <c r="M1208" i="12"/>
  <c r="M1049" i="12"/>
  <c r="M1114" i="12"/>
  <c r="M644" i="12"/>
  <c r="M595" i="12"/>
  <c r="M905" i="12"/>
  <c r="M1071" i="12"/>
  <c r="M965" i="12"/>
  <c r="M715" i="12"/>
  <c r="M711" i="12"/>
  <c r="M453" i="12"/>
  <c r="M627" i="12"/>
  <c r="M689" i="12"/>
  <c r="M4910" i="12"/>
  <c r="M3628" i="12"/>
  <c r="M3512" i="12"/>
  <c r="M4409" i="12"/>
  <c r="M2815" i="12"/>
  <c r="M3479" i="12"/>
  <c r="M4299" i="12"/>
  <c r="M3290" i="12"/>
  <c r="M3671" i="12"/>
  <c r="M3690" i="12"/>
  <c r="M3883" i="12"/>
  <c r="M3539" i="12"/>
  <c r="M4192" i="12"/>
  <c r="M4496" i="12"/>
  <c r="M3782" i="12"/>
  <c r="M3110" i="12"/>
  <c r="M2703" i="12"/>
  <c r="M4110" i="12"/>
  <c r="M3073" i="12"/>
  <c r="M2912" i="12"/>
  <c r="M2874" i="12"/>
  <c r="M3027" i="12"/>
  <c r="M2725" i="12"/>
  <c r="M3387" i="12"/>
  <c r="M3080" i="12"/>
  <c r="M3293" i="12"/>
  <c r="M3319" i="12"/>
  <c r="M3068" i="12"/>
  <c r="M2686" i="12"/>
  <c r="M2559" i="12"/>
  <c r="M2153" i="12"/>
  <c r="M2262" i="12"/>
  <c r="M2754" i="12"/>
  <c r="M2910" i="12"/>
  <c r="M1925" i="12"/>
  <c r="M2091" i="12"/>
  <c r="M2709" i="12"/>
  <c r="M2118" i="12"/>
  <c r="M2205" i="12"/>
  <c r="M2243" i="12"/>
  <c r="M2404" i="12"/>
  <c r="M1507" i="12"/>
  <c r="M2068" i="12"/>
  <c r="M1806" i="12"/>
  <c r="M1341" i="12"/>
  <c r="M1471" i="12"/>
  <c r="M1813" i="12"/>
  <c r="M1731" i="12"/>
  <c r="M1262" i="12"/>
  <c r="M1468" i="12"/>
  <c r="M1045" i="12"/>
  <c r="M1231" i="12"/>
  <c r="M1161" i="12"/>
  <c r="M1267" i="12"/>
  <c r="M1097" i="12"/>
  <c r="M913" i="12"/>
  <c r="M1304" i="12"/>
  <c r="M769" i="12"/>
  <c r="M609" i="12"/>
  <c r="M5161" i="12"/>
  <c r="M4354" i="12"/>
  <c r="M3526" i="12"/>
  <c r="M4208" i="12"/>
  <c r="M3915" i="12"/>
  <c r="M2577" i="12"/>
  <c r="M3698" i="12"/>
  <c r="M2651" i="12"/>
  <c r="M3871" i="12"/>
  <c r="M3938" i="12"/>
  <c r="M3994" i="12"/>
  <c r="M2954" i="12"/>
  <c r="M3085" i="12"/>
  <c r="M2915" i="12"/>
  <c r="M2351" i="12"/>
  <c r="M2822" i="12"/>
  <c r="M2062" i="12"/>
  <c r="M2585" i="12"/>
  <c r="M2623" i="12"/>
  <c r="M2286" i="12"/>
  <c r="M2883" i="12"/>
  <c r="M2843" i="12"/>
  <c r="M2372" i="12"/>
  <c r="M1981" i="12"/>
  <c r="M2163" i="12"/>
  <c r="M2155" i="12"/>
  <c r="M1514" i="12"/>
  <c r="M1970" i="12"/>
  <c r="M1753" i="12"/>
  <c r="M1758" i="12"/>
  <c r="M1485" i="12"/>
  <c r="M1444" i="12"/>
  <c r="M1339" i="12"/>
  <c r="M1737" i="12"/>
  <c r="M1165" i="12"/>
  <c r="M1099" i="12"/>
  <c r="M1256" i="12"/>
  <c r="M1197" i="12"/>
  <c r="M802" i="12"/>
  <c r="M857" i="12"/>
  <c r="M1117" i="12"/>
  <c r="M893" i="12"/>
  <c r="M1239" i="12"/>
  <c r="M694" i="12"/>
  <c r="M849" i="12"/>
  <c r="M474" i="12"/>
  <c r="M621" i="12"/>
  <c r="M4043" i="12"/>
  <c r="M3902" i="12"/>
  <c r="M3780" i="12"/>
  <c r="M2792" i="12"/>
  <c r="M3794" i="12"/>
  <c r="M3917" i="12"/>
  <c r="M3927" i="12"/>
  <c r="M3010" i="12"/>
  <c r="M1990" i="12"/>
  <c r="M3314" i="12"/>
  <c r="M2680" i="12"/>
  <c r="M2113" i="12"/>
  <c r="M2958" i="12"/>
  <c r="M2017" i="12"/>
  <c r="M2817" i="12"/>
  <c r="M2103" i="12"/>
  <c r="M2377" i="12"/>
  <c r="M2645" i="12"/>
  <c r="M2472" i="12"/>
  <c r="M1994" i="12"/>
  <c r="M1844" i="12"/>
  <c r="M2160" i="12"/>
  <c r="M1735" i="12"/>
  <c r="M2125" i="12"/>
  <c r="M2269" i="12"/>
  <c r="M1546" i="12"/>
  <c r="M1630" i="12"/>
  <c r="M2277" i="12"/>
  <c r="M1569" i="12"/>
  <c r="M1439" i="12"/>
  <c r="M1465" i="12"/>
  <c r="M1771" i="12"/>
  <c r="M1553" i="12"/>
  <c r="M1278" i="12"/>
  <c r="M1360" i="12"/>
  <c r="M872" i="12"/>
  <c r="M1064" i="12"/>
  <c r="M923" i="12"/>
  <c r="M997" i="12"/>
  <c r="M946" i="12"/>
  <c r="M970" i="12"/>
  <c r="M987" i="12"/>
  <c r="M1069" i="12"/>
  <c r="M707" i="12"/>
  <c r="M4500" i="12"/>
  <c r="M4805" i="12"/>
  <c r="M3885" i="12"/>
  <c r="M3344" i="12"/>
  <c r="M3737" i="12"/>
  <c r="M3487" i="12"/>
  <c r="M3723" i="12"/>
  <c r="M4028" i="12"/>
  <c r="M4320" i="12"/>
  <c r="M4125" i="12"/>
  <c r="M2970" i="12"/>
  <c r="M4214" i="12"/>
  <c r="M4551" i="12"/>
  <c r="M4441" i="12"/>
  <c r="M3602" i="12"/>
  <c r="M2695" i="12"/>
  <c r="M3394" i="12"/>
  <c r="M3306" i="12"/>
  <c r="M3054" i="12"/>
  <c r="M2738" i="12"/>
  <c r="M3158" i="12"/>
  <c r="M3138" i="12"/>
  <c r="M2848" i="12"/>
  <c r="M2006" i="12"/>
  <c r="M2195" i="12"/>
  <c r="M2492" i="12"/>
  <c r="M2839" i="12"/>
  <c r="M2588" i="12"/>
  <c r="M2864" i="12"/>
  <c r="M2018" i="12"/>
  <c r="M2503" i="12"/>
  <c r="M2070" i="12"/>
  <c r="M2050" i="12"/>
  <c r="M2602" i="12"/>
  <c r="M2423" i="12"/>
  <c r="M2004" i="12"/>
  <c r="M2415" i="12"/>
  <c r="M1598" i="12"/>
  <c r="M1373" i="12"/>
  <c r="M1611" i="12"/>
  <c r="M1593" i="12"/>
  <c r="M1863" i="12"/>
  <c r="M1447" i="12"/>
  <c r="M1783" i="12"/>
  <c r="M1647" i="12"/>
  <c r="M1137" i="12"/>
  <c r="M1406" i="12"/>
  <c r="M1900" i="12"/>
  <c r="M1258" i="12"/>
  <c r="M1427" i="12"/>
  <c r="M1217" i="12"/>
  <c r="M1365" i="12"/>
  <c r="M1146" i="12"/>
  <c r="M1003" i="12"/>
  <c r="M982" i="12"/>
  <c r="M527" i="12"/>
  <c r="M505" i="12"/>
  <c r="M3643" i="12"/>
  <c r="M3515" i="12"/>
  <c r="M4171" i="12"/>
  <c r="M3714" i="12"/>
  <c r="M4346" i="12"/>
  <c r="M4507" i="12"/>
  <c r="M4068" i="12"/>
  <c r="M3381" i="12"/>
  <c r="M2788" i="12"/>
  <c r="M2781" i="12"/>
  <c r="M3117" i="12"/>
  <c r="M3317" i="12"/>
  <c r="M1910" i="12"/>
  <c r="M2226" i="12"/>
  <c r="M1769" i="12"/>
  <c r="M1932" i="12"/>
  <c r="M1928" i="12"/>
  <c r="M1576" i="12"/>
  <c r="M2258" i="12"/>
  <c r="M1356" i="12"/>
  <c r="M1881" i="12"/>
  <c r="M1552" i="12"/>
  <c r="M1318" i="12"/>
  <c r="M1214" i="12"/>
  <c r="M1193" i="12"/>
  <c r="M1006" i="12"/>
  <c r="M1055" i="12"/>
  <c r="M643" i="12"/>
  <c r="M496" i="12"/>
  <c r="M456" i="12"/>
  <c r="M539" i="12"/>
  <c r="M797" i="12"/>
  <c r="M598" i="12"/>
  <c r="M2595" i="12"/>
  <c r="M3288" i="12"/>
  <c r="M3135" i="12"/>
  <c r="M3960" i="12"/>
  <c r="M2983" i="12"/>
  <c r="M3449" i="12"/>
  <c r="M3325" i="12"/>
  <c r="M3041" i="12"/>
  <c r="M1944" i="12"/>
  <c r="M2824" i="12"/>
  <c r="M2618" i="12"/>
  <c r="M2413" i="12"/>
  <c r="M1964" i="12"/>
  <c r="M2889" i="12"/>
  <c r="M1785" i="12"/>
  <c r="M1852" i="12"/>
  <c r="M2135" i="12"/>
  <c r="M2296" i="12"/>
  <c r="M2298" i="12"/>
  <c r="M2179" i="12"/>
  <c r="M2031" i="12"/>
  <c r="M2095" i="12"/>
  <c r="M1802" i="12"/>
  <c r="M2381" i="12"/>
  <c r="M2326" i="12"/>
  <c r="M1495" i="12"/>
  <c r="M1847" i="12"/>
  <c r="M1667" i="12"/>
  <c r="M1829" i="12"/>
  <c r="M1403" i="12"/>
  <c r="M1273" i="12"/>
  <c r="M1654" i="12"/>
  <c r="M1760" i="12"/>
  <c r="M1413" i="12"/>
  <c r="M954" i="12"/>
  <c r="M1216" i="12"/>
  <c r="M1102" i="12"/>
  <c r="M1219" i="12"/>
  <c r="M1233" i="12"/>
  <c r="M949" i="12"/>
  <c r="M665" i="12"/>
  <c r="M959" i="12"/>
  <c r="M776" i="12"/>
  <c r="M446" i="12"/>
  <c r="M4395" i="12"/>
  <c r="M4602" i="12"/>
  <c r="M4070" i="12"/>
  <c r="M3278" i="12"/>
  <c r="M3936" i="12"/>
  <c r="M4459" i="12"/>
  <c r="M3229" i="12"/>
  <c r="M3361" i="12"/>
  <c r="M3059" i="12"/>
  <c r="M2741" i="12"/>
  <c r="M2764" i="12"/>
  <c r="M1381" i="12"/>
  <c r="M2049" i="12"/>
  <c r="M1976" i="12"/>
  <c r="M2909" i="12"/>
  <c r="M1704" i="12"/>
  <c r="M1904" i="12"/>
  <c r="M1124" i="12"/>
  <c r="M845" i="12"/>
  <c r="M1093" i="12"/>
  <c r="M657" i="12"/>
  <c r="M647" i="12"/>
  <c r="M752" i="12"/>
  <c r="M3359" i="12"/>
  <c r="M3590" i="12"/>
  <c r="M4000" i="12"/>
  <c r="M3681" i="12"/>
  <c r="M4413" i="12"/>
  <c r="M4519" i="12"/>
  <c r="M5165" i="12"/>
  <c r="M4018" i="12"/>
  <c r="M3497" i="12"/>
  <c r="M3833" i="12"/>
  <c r="M4461" i="12"/>
  <c r="M3505" i="12"/>
  <c r="M3840" i="12"/>
  <c r="M3544" i="12"/>
  <c r="M4456" i="12"/>
  <c r="M3475" i="12"/>
  <c r="M2217" i="12"/>
  <c r="M3857" i="12"/>
  <c r="M3957" i="12"/>
  <c r="M3660" i="12"/>
  <c r="M3943" i="12"/>
  <c r="M3599" i="12"/>
  <c r="M3528" i="12"/>
  <c r="M3471" i="12"/>
  <c r="M4290" i="12"/>
  <c r="M4368" i="12"/>
  <c r="M3701" i="12"/>
  <c r="M3816" i="12"/>
  <c r="M3355" i="12"/>
  <c r="M3195" i="12"/>
  <c r="M2986" i="12"/>
  <c r="M2869" i="12"/>
  <c r="M3166" i="12"/>
  <c r="M3146" i="12"/>
  <c r="M3363" i="12"/>
  <c r="M2470" i="12"/>
  <c r="M3300" i="12"/>
  <c r="M3231" i="12"/>
  <c r="M3265" i="12"/>
  <c r="M3212" i="12"/>
  <c r="M3153" i="12"/>
  <c r="M2722" i="12"/>
  <c r="M2554" i="12"/>
  <c r="M2518" i="12"/>
  <c r="M2074" i="12"/>
  <c r="M1915" i="12"/>
  <c r="M2272" i="12"/>
  <c r="M2233" i="12"/>
  <c r="M2771" i="12"/>
  <c r="M1634" i="12"/>
  <c r="M1688" i="12"/>
  <c r="M2144" i="12"/>
  <c r="M2598" i="12"/>
  <c r="M1714" i="12"/>
  <c r="M2349" i="12"/>
  <c r="M2853" i="12"/>
  <c r="M2047" i="12"/>
  <c r="M2902" i="12"/>
  <c r="M1557" i="12"/>
  <c r="M1723" i="12"/>
  <c r="M1386" i="12"/>
  <c r="M1475" i="12"/>
  <c r="M1616" i="12"/>
  <c r="M1999" i="12"/>
  <c r="M1641" i="12"/>
  <c r="M1719" i="12"/>
  <c r="M1493" i="12"/>
  <c r="M1534" i="12"/>
  <c r="M1151" i="12"/>
  <c r="M1892" i="12"/>
  <c r="M1298" i="12"/>
  <c r="M1290" i="12"/>
  <c r="M928" i="12"/>
  <c r="M1007" i="12"/>
  <c r="M1047" i="12"/>
  <c r="M846" i="12"/>
  <c r="M887" i="12"/>
  <c r="M1057" i="12"/>
  <c r="M1035" i="12"/>
  <c r="M679" i="12"/>
  <c r="M670" i="12"/>
  <c r="M500" i="12"/>
  <c r="M636" i="12"/>
  <c r="M612" i="12"/>
  <c r="M444" i="12"/>
  <c r="M4450" i="12"/>
  <c r="M3455" i="12"/>
  <c r="M4055" i="12"/>
  <c r="M4341" i="12"/>
  <c r="M2081" i="12"/>
  <c r="M3991" i="12"/>
  <c r="M3308" i="12"/>
  <c r="M4075" i="12"/>
  <c r="M3031" i="12"/>
  <c r="M4220" i="12"/>
  <c r="M3546" i="12"/>
  <c r="M3905" i="12"/>
  <c r="M3489" i="12"/>
  <c r="M3835" i="12"/>
  <c r="M3764" i="12"/>
  <c r="M2541" i="12"/>
  <c r="M2978" i="12"/>
  <c r="M3163" i="12"/>
  <c r="M2931" i="12"/>
  <c r="M2608" i="12"/>
  <c r="M2943" i="12"/>
  <c r="M3321" i="12"/>
  <c r="M2591" i="12"/>
  <c r="M3089" i="12"/>
  <c r="M3206" i="12"/>
  <c r="M3113" i="12"/>
  <c r="M2565" i="12"/>
  <c r="M2359" i="12"/>
  <c r="M2093" i="12"/>
  <c r="M2899" i="12"/>
  <c r="M2301" i="12"/>
  <c r="M2072" i="12"/>
  <c r="M2343" i="12"/>
  <c r="M2151" i="12"/>
  <c r="M2766" i="12"/>
  <c r="M1251" i="12"/>
  <c r="M2411" i="12"/>
  <c r="M2842" i="12"/>
  <c r="M1206" i="12"/>
  <c r="M1517" i="12"/>
  <c r="M1666" i="12"/>
  <c r="M1424" i="12"/>
  <c r="M2044" i="12"/>
  <c r="M1457" i="12"/>
  <c r="M724" i="12"/>
  <c r="M668" i="12"/>
  <c r="M853" i="12"/>
  <c r="M465" i="12"/>
  <c r="M1645" i="12"/>
  <c r="M2583" i="12"/>
  <c r="M1418" i="12"/>
  <c r="M2502" i="12"/>
  <c r="M1180" i="12"/>
  <c r="M805" i="12"/>
  <c r="M800" i="12"/>
  <c r="M907" i="12"/>
  <c r="M4284" i="12"/>
  <c r="M4473" i="12"/>
  <c r="M2511" i="12"/>
  <c r="M2527" i="12"/>
  <c r="M1968" i="12"/>
  <c r="M2248" i="12"/>
  <c r="M1367" i="12"/>
  <c r="M2122" i="12"/>
  <c r="M1564" i="12"/>
  <c r="M1170" i="12"/>
  <c r="M1538" i="12"/>
  <c r="M1662" i="12"/>
  <c r="M1488" i="12"/>
  <c r="M1726" i="12"/>
  <c r="M1080" i="12"/>
  <c r="M629" i="12"/>
  <c r="M890" i="12"/>
  <c r="M623" i="12"/>
  <c r="M490" i="12"/>
  <c r="M498" i="12"/>
  <c r="L4814" i="12"/>
  <c r="O4813" i="12"/>
  <c r="O4529" i="12"/>
  <c r="L4530" i="12"/>
  <c r="O4949" i="12"/>
  <c r="L4950" i="12"/>
  <c r="O4959" i="12"/>
  <c r="L4960" i="12"/>
  <c r="O4447" i="12"/>
  <c r="L4448" i="12"/>
  <c r="O4925" i="12"/>
  <c r="L4926" i="12"/>
  <c r="O4247" i="12"/>
  <c r="L4248" i="12"/>
  <c r="O4056" i="12"/>
  <c r="L4057" i="12"/>
  <c r="O4977" i="12"/>
  <c r="L4978" i="12"/>
  <c r="O3930" i="12"/>
  <c r="L3931" i="12"/>
  <c r="O3469" i="12"/>
  <c r="L3470" i="12"/>
  <c r="O4259" i="12"/>
  <c r="L4260" i="12"/>
  <c r="O3178" i="12"/>
  <c r="L3179" i="12"/>
  <c r="O3616" i="12"/>
  <c r="L3617" i="12"/>
  <c r="O3471" i="12"/>
  <c r="L3472" i="12"/>
  <c r="O4850" i="12"/>
  <c r="L4851" i="12"/>
  <c r="M4815" i="12"/>
  <c r="O5173" i="12"/>
  <c r="L5174" i="12"/>
  <c r="M4659" i="12"/>
  <c r="O4041" i="12"/>
  <c r="L4042" i="12"/>
  <c r="O4752" i="12"/>
  <c r="L4753" i="12"/>
  <c r="O4654" i="12"/>
  <c r="L4655" i="12"/>
  <c r="O4864" i="12"/>
  <c r="L4865" i="12"/>
  <c r="O4942" i="12"/>
  <c r="L4943" i="12"/>
  <c r="O4990" i="12"/>
  <c r="L4991" i="12"/>
  <c r="O4019" i="12"/>
  <c r="L4020" i="12"/>
  <c r="O4589" i="12"/>
  <c r="L4590" i="12"/>
  <c r="O4920" i="12"/>
  <c r="L4921" i="12"/>
  <c r="O5165" i="12"/>
  <c r="L5166" i="12"/>
  <c r="O4748" i="12"/>
  <c r="L4749" i="12"/>
  <c r="M5145" i="12"/>
  <c r="O3724" i="12"/>
  <c r="L3725" i="12"/>
  <c r="M4747" i="12"/>
  <c r="O4618" i="12"/>
  <c r="L4619" i="12"/>
  <c r="O4974" i="12"/>
  <c r="L4975" i="12"/>
  <c r="O5108" i="12"/>
  <c r="L5109" i="12"/>
  <c r="O4910" i="12"/>
  <c r="L4911" i="12"/>
  <c r="O3834" i="12"/>
  <c r="L3835" i="12"/>
  <c r="O4663" i="12"/>
  <c r="L4664" i="12"/>
  <c r="O5177" i="12"/>
  <c r="L5178" i="12"/>
  <c r="M5169" i="12"/>
  <c r="O4893" i="12"/>
  <c r="L4894" i="12"/>
  <c r="O4789" i="12"/>
  <c r="L4790" i="12"/>
  <c r="L4932" i="12"/>
  <c r="O4931" i="12"/>
  <c r="O4965" i="12"/>
  <c r="L4966" i="12"/>
  <c r="O4946" i="12"/>
  <c r="L4947" i="12"/>
  <c r="O4718" i="12"/>
  <c r="L4719" i="12"/>
  <c r="O3893" i="12"/>
  <c r="L3894" i="12"/>
  <c r="M4640" i="12"/>
  <c r="O4914" i="12"/>
  <c r="L4915" i="12"/>
  <c r="O3837" i="12"/>
  <c r="L3838" i="12"/>
  <c r="O4634" i="12"/>
  <c r="L4635" i="12"/>
  <c r="O4176" i="12"/>
  <c r="L4177" i="12"/>
  <c r="O4704" i="12"/>
  <c r="L4705" i="12"/>
  <c r="O4828" i="12"/>
  <c r="L4829" i="12"/>
  <c r="O4957" i="12"/>
  <c r="L4958" i="12"/>
  <c r="O5125" i="12"/>
  <c r="L5126" i="12"/>
  <c r="O4075" i="12"/>
  <c r="L4076" i="12"/>
  <c r="L4892" i="12"/>
  <c r="O4891" i="12"/>
  <c r="O5078" i="12"/>
  <c r="L5079" i="12"/>
  <c r="O4640" i="12"/>
  <c r="L4641" i="12"/>
  <c r="L4452" i="12"/>
  <c r="O4451" i="12"/>
  <c r="M3491" i="12"/>
  <c r="O4048" i="12"/>
  <c r="L4049" i="12"/>
  <c r="O4944" i="12"/>
  <c r="L4945" i="12"/>
  <c r="O4097" i="12"/>
  <c r="L4098" i="12"/>
  <c r="M3494" i="12"/>
  <c r="O3695" i="12"/>
  <c r="L3696" i="12"/>
  <c r="O5021" i="12"/>
  <c r="L5022" i="12"/>
  <c r="O4874" i="12"/>
  <c r="L4875" i="12"/>
  <c r="M4866" i="12"/>
  <c r="M3813" i="12"/>
  <c r="L3496" i="12"/>
  <c r="O3495" i="12"/>
  <c r="M4620" i="12"/>
  <c r="O4326" i="12"/>
  <c r="L4327" i="12"/>
  <c r="O4502" i="12"/>
  <c r="L4503" i="12"/>
  <c r="M3744" i="12"/>
  <c r="O4059" i="12"/>
  <c r="L4060" i="12"/>
  <c r="M5114" i="12"/>
  <c r="O4403" i="12"/>
  <c r="L4404" i="12"/>
  <c r="O4424" i="12"/>
  <c r="L4425" i="12"/>
  <c r="M5190" i="12"/>
  <c r="O4429" i="12"/>
  <c r="L4430" i="12"/>
  <c r="O3481" i="12"/>
  <c r="L3482" i="12"/>
  <c r="O3956" i="12"/>
  <c r="L3957" i="12"/>
  <c r="O3792" i="12"/>
  <c r="L3793" i="12"/>
  <c r="O4916" i="12"/>
  <c r="L4917" i="12"/>
  <c r="O4082" i="12"/>
  <c r="L4083" i="12"/>
  <c r="O3754" i="12"/>
  <c r="L3755" i="12"/>
  <c r="O3703" i="12"/>
  <c r="L3704" i="12"/>
  <c r="M4983" i="12"/>
  <c r="M4994" i="12"/>
  <c r="O3618" i="12"/>
  <c r="L3619" i="12"/>
  <c r="O3628" i="12"/>
  <c r="L3629" i="12"/>
  <c r="M4612" i="12"/>
  <c r="M4335" i="12"/>
  <c r="O4506" i="12"/>
  <c r="L4507" i="12"/>
  <c r="M5174" i="12"/>
  <c r="O3477" i="12"/>
  <c r="L3478" i="12"/>
  <c r="O3615" i="12"/>
  <c r="L3616" i="12"/>
  <c r="O4108" i="12"/>
  <c r="L4109" i="12"/>
  <c r="O5197" i="12"/>
  <c r="L5198" i="12"/>
  <c r="M4464" i="12"/>
  <c r="O3892" i="12"/>
  <c r="L3893" i="12"/>
  <c r="O5017" i="12"/>
  <c r="L5018" i="12"/>
  <c r="O5064" i="12"/>
  <c r="L5065" i="12"/>
  <c r="O4205" i="12"/>
  <c r="L4206" i="12"/>
  <c r="O3855" i="12"/>
  <c r="L3856" i="12"/>
  <c r="M4893" i="12"/>
  <c r="O4063" i="12"/>
  <c r="L4064" i="12"/>
  <c r="O3476" i="12"/>
  <c r="L3477" i="12"/>
  <c r="O4824" i="12"/>
  <c r="L4825" i="12"/>
  <c r="M4701" i="12"/>
  <c r="M4697" i="12"/>
  <c r="L3864" i="12"/>
  <c r="O3863" i="12"/>
  <c r="O3553" i="12"/>
  <c r="L3554" i="12"/>
  <c r="O3886" i="12"/>
  <c r="L3887" i="12"/>
  <c r="O4359" i="12"/>
  <c r="L4360" i="12"/>
  <c r="O3198" i="12"/>
  <c r="L3199" i="12"/>
  <c r="M4434" i="12"/>
  <c r="M4520" i="12"/>
  <c r="O3988" i="12"/>
  <c r="L3989" i="12"/>
  <c r="M4195" i="12"/>
  <c r="O4305" i="12"/>
  <c r="L4306" i="12"/>
  <c r="O4503" i="12"/>
  <c r="L4504" i="12"/>
  <c r="M3520" i="12"/>
  <c r="M3789" i="12"/>
  <c r="O3508" i="12"/>
  <c r="L3509" i="12"/>
  <c r="O3472" i="12"/>
  <c r="L3473" i="12"/>
  <c r="M3595" i="12"/>
  <c r="O3051" i="12"/>
  <c r="L3052" i="12"/>
  <c r="O3482" i="12"/>
  <c r="L3483" i="12"/>
  <c r="O3739" i="12"/>
  <c r="L3740" i="12"/>
  <c r="O3994" i="12"/>
  <c r="L3995" i="12"/>
  <c r="O3698" i="12"/>
  <c r="L3699" i="12"/>
  <c r="O4339" i="12"/>
  <c r="L4340" i="12"/>
  <c r="O3795" i="12"/>
  <c r="L3796" i="12"/>
  <c r="M3619" i="12"/>
  <c r="M3713" i="12"/>
  <c r="M3890" i="12"/>
  <c r="M4180" i="12"/>
  <c r="O3214" i="12"/>
  <c r="L3215" i="12"/>
  <c r="M4159" i="12"/>
  <c r="O3464" i="12"/>
  <c r="L3465" i="12"/>
  <c r="M4252" i="12"/>
  <c r="O4504" i="12"/>
  <c r="L4505" i="12"/>
  <c r="O3839" i="12"/>
  <c r="L3840" i="12"/>
  <c r="O4188" i="12"/>
  <c r="L4189" i="12"/>
  <c r="M4371" i="12"/>
  <c r="M3670" i="12"/>
  <c r="M3650" i="12"/>
  <c r="O2971" i="12"/>
  <c r="L2972" i="12"/>
  <c r="O3367" i="12"/>
  <c r="L3368" i="12"/>
  <c r="O3175" i="12"/>
  <c r="L3176" i="12"/>
  <c r="O3533" i="12"/>
  <c r="L3534" i="12"/>
  <c r="M4253" i="12"/>
  <c r="O4408" i="12"/>
  <c r="L4409" i="12"/>
  <c r="O2067" i="12"/>
  <c r="L2068" i="12"/>
  <c r="O3588" i="12"/>
  <c r="L3589" i="12"/>
  <c r="M3870" i="12"/>
  <c r="M4550" i="12"/>
  <c r="O4077" i="12"/>
  <c r="L4078" i="12"/>
  <c r="O3962" i="12"/>
  <c r="L3963" i="12"/>
  <c r="M4102" i="12"/>
  <c r="M4216" i="12"/>
  <c r="M4411" i="12"/>
  <c r="O3382" i="12"/>
  <c r="L3383" i="12"/>
  <c r="M3703" i="12"/>
  <c r="O3643" i="12"/>
  <c r="L3644" i="12"/>
  <c r="O2874" i="12"/>
  <c r="L2875" i="12"/>
  <c r="L3338" i="12"/>
  <c r="O3337" i="12"/>
  <c r="M4283" i="12"/>
  <c r="O4459" i="12"/>
  <c r="L4460" i="12"/>
  <c r="O3638" i="12"/>
  <c r="L3639" i="12"/>
  <c r="O3920" i="12"/>
  <c r="L3921" i="12"/>
  <c r="O3821" i="12"/>
  <c r="L3822" i="12"/>
  <c r="M3525" i="12"/>
  <c r="O4126" i="12"/>
  <c r="L4127" i="12"/>
  <c r="O3341" i="12"/>
  <c r="L3342" i="12"/>
  <c r="O3566" i="12"/>
  <c r="L3567" i="12"/>
  <c r="M4345" i="12"/>
  <c r="O2490" i="12"/>
  <c r="L2491" i="12"/>
  <c r="O3396" i="12"/>
  <c r="L3397" i="12"/>
  <c r="O3679" i="12"/>
  <c r="L3680" i="12"/>
  <c r="O3961" i="12"/>
  <c r="L3962" i="12"/>
  <c r="M3848" i="12"/>
  <c r="O2867" i="12"/>
  <c r="L2868" i="12"/>
  <c r="O3011" i="12"/>
  <c r="L3012" i="12"/>
  <c r="O3093" i="12"/>
  <c r="L3094" i="12"/>
  <c r="O3224" i="12"/>
  <c r="L3225" i="12"/>
  <c r="O1991" i="12"/>
  <c r="L1992" i="12"/>
  <c r="O2647" i="12"/>
  <c r="L2648" i="12"/>
  <c r="O3200" i="12"/>
  <c r="L3201" i="12"/>
  <c r="O2829" i="12"/>
  <c r="L2830" i="12"/>
  <c r="O3167" i="12"/>
  <c r="L3168" i="12"/>
  <c r="O2941" i="12"/>
  <c r="L2942" i="12"/>
  <c r="O2704" i="12"/>
  <c r="L2705" i="12"/>
  <c r="M2979" i="12"/>
  <c r="M3241" i="12"/>
  <c r="O2337" i="12"/>
  <c r="L2338" i="12"/>
  <c r="O3234" i="12"/>
  <c r="L3235" i="12"/>
  <c r="M3822" i="12"/>
  <c r="O3325" i="12"/>
  <c r="L3326" i="12"/>
  <c r="O2805" i="12"/>
  <c r="L2806" i="12"/>
  <c r="O2720" i="12"/>
  <c r="L2721" i="12"/>
  <c r="O3014" i="12"/>
  <c r="L3015" i="12"/>
  <c r="O2375" i="12"/>
  <c r="L2376" i="12"/>
  <c r="O3252" i="12"/>
  <c r="L3253" i="12"/>
  <c r="O3192" i="12"/>
  <c r="L3193" i="12"/>
  <c r="O3344" i="12"/>
  <c r="L3345" i="12"/>
  <c r="O2686" i="12"/>
  <c r="L2687" i="12"/>
  <c r="O3405" i="12"/>
  <c r="L3406" i="12"/>
  <c r="M3421" i="12"/>
  <c r="M3088" i="12"/>
  <c r="O2826" i="12"/>
  <c r="L2827" i="12"/>
  <c r="O2158" i="12"/>
  <c r="L2159" i="12"/>
  <c r="O2964" i="12"/>
  <c r="L2965" i="12"/>
  <c r="O3496" i="12"/>
  <c r="L3497" i="12"/>
  <c r="M3192" i="12"/>
  <c r="O3072" i="12"/>
  <c r="L3073" i="12"/>
  <c r="O3075" i="12"/>
  <c r="L3076" i="12"/>
  <c r="O3161" i="12"/>
  <c r="L3162" i="12"/>
  <c r="O3397" i="12"/>
  <c r="L3398" i="12"/>
  <c r="M2856" i="12"/>
  <c r="O2730" i="12"/>
  <c r="L2731" i="12"/>
  <c r="M3050" i="12"/>
  <c r="O3390" i="12"/>
  <c r="L3391" i="12"/>
  <c r="M4067" i="12"/>
  <c r="O3076" i="12"/>
  <c r="L3077" i="12"/>
  <c r="O3057" i="12"/>
  <c r="L3058" i="12"/>
  <c r="M3287" i="12"/>
  <c r="M2949" i="12"/>
  <c r="M2726" i="12"/>
  <c r="O3240" i="12"/>
  <c r="L3241" i="12"/>
  <c r="O3077" i="12"/>
  <c r="L3078" i="12"/>
  <c r="M3781" i="12"/>
  <c r="O2959" i="12"/>
  <c r="L2960" i="12"/>
  <c r="O3289" i="12"/>
  <c r="L3290" i="12"/>
  <c r="M3342" i="12"/>
  <c r="O2842" i="12"/>
  <c r="L2843" i="12"/>
  <c r="M3029" i="12"/>
  <c r="O3191" i="12"/>
  <c r="L3192" i="12"/>
  <c r="O2482" i="12"/>
  <c r="L2483" i="12"/>
  <c r="M3079" i="12"/>
  <c r="O3443" i="12"/>
  <c r="L3444" i="12"/>
  <c r="M3362" i="12"/>
  <c r="O2294" i="12"/>
  <c r="L2295" i="12"/>
  <c r="M3324" i="12"/>
  <c r="O3292" i="12"/>
  <c r="L3293" i="12"/>
  <c r="M3390" i="12"/>
  <c r="O3041" i="12"/>
  <c r="L3042" i="12"/>
  <c r="L2805" i="12"/>
  <c r="O2804" i="12"/>
  <c r="O2422" i="12"/>
  <c r="L2423" i="12"/>
  <c r="O1969" i="12"/>
  <c r="L1970" i="12"/>
  <c r="M2721" i="12"/>
  <c r="O2564" i="12"/>
  <c r="L2565" i="12"/>
  <c r="M2564" i="12"/>
  <c r="M2134" i="12"/>
  <c r="O2703" i="12"/>
  <c r="L2704" i="12"/>
  <c r="O2560" i="12"/>
  <c r="L2561" i="12"/>
  <c r="M2831" i="12"/>
  <c r="O2309" i="12"/>
  <c r="L2310" i="12"/>
  <c r="O2807" i="12"/>
  <c r="L2808" i="12"/>
  <c r="O2371" i="12"/>
  <c r="L2372" i="12"/>
  <c r="O2876" i="12"/>
  <c r="L2877" i="12"/>
  <c r="M2724" i="12"/>
  <c r="O2538" i="12"/>
  <c r="L2539" i="12"/>
  <c r="O2665" i="12"/>
  <c r="L2666" i="12"/>
  <c r="L1922" i="12"/>
  <c r="O1921" i="12"/>
  <c r="O2849" i="12"/>
  <c r="L2850" i="12"/>
  <c r="O2078" i="12"/>
  <c r="L2079" i="12"/>
  <c r="L2851" i="12"/>
  <c r="O2850" i="12"/>
  <c r="L2760" i="12"/>
  <c r="O2759" i="12"/>
  <c r="O1466" i="12"/>
  <c r="L1467" i="12"/>
  <c r="M2610" i="12"/>
  <c r="M2787" i="12"/>
  <c r="O2561" i="12"/>
  <c r="L2562" i="12"/>
  <c r="O2039" i="12"/>
  <c r="L2040" i="12"/>
  <c r="O2213" i="12"/>
  <c r="L2214" i="12"/>
  <c r="O2438" i="12"/>
  <c r="L2439" i="12"/>
  <c r="O2263" i="12"/>
  <c r="L2264" i="12"/>
  <c r="O1437" i="12"/>
  <c r="L1438" i="12"/>
  <c r="O2861" i="12"/>
  <c r="L2862" i="12"/>
  <c r="O2487" i="12"/>
  <c r="L2488" i="12"/>
  <c r="O2339" i="12"/>
  <c r="L2340" i="12"/>
  <c r="L1606" i="12"/>
  <c r="O1605" i="12"/>
  <c r="O2816" i="12"/>
  <c r="L2817" i="12"/>
  <c r="O2292" i="12"/>
  <c r="L2293" i="12"/>
  <c r="O2419" i="12"/>
  <c r="L2420" i="12"/>
  <c r="O1544" i="12"/>
  <c r="L1545" i="12"/>
  <c r="O2786" i="12"/>
  <c r="L2787" i="12"/>
  <c r="L1923" i="12"/>
  <c r="O1922" i="12"/>
  <c r="M2632" i="12"/>
  <c r="O1812" i="12"/>
  <c r="L1813" i="12"/>
  <c r="O1497" i="12"/>
  <c r="L1498" i="12"/>
  <c r="L2013" i="12"/>
  <c r="O2012" i="12"/>
  <c r="O2109" i="12"/>
  <c r="L2110" i="12"/>
  <c r="O2344" i="12"/>
  <c r="L2345" i="12"/>
  <c r="O2138" i="12"/>
  <c r="L2139" i="12"/>
  <c r="O1933" i="12"/>
  <c r="L1934" i="12"/>
  <c r="O2797" i="12"/>
  <c r="L2798" i="12"/>
  <c r="O2260" i="12"/>
  <c r="L2261" i="12"/>
  <c r="L2025" i="12"/>
  <c r="O2024" i="12"/>
  <c r="O2266" i="12"/>
  <c r="L2267" i="12"/>
  <c r="O2168" i="12"/>
  <c r="L2169" i="12"/>
  <c r="M2246" i="12"/>
  <c r="M2852" i="12"/>
  <c r="O2085" i="12"/>
  <c r="L2086" i="12"/>
  <c r="M1967" i="12"/>
  <c r="O1925" i="12"/>
  <c r="L1926" i="12"/>
  <c r="O2023" i="12"/>
  <c r="L2024" i="12"/>
  <c r="O2705" i="12"/>
  <c r="L2706" i="12"/>
  <c r="M2115" i="12"/>
  <c r="M2501" i="12"/>
  <c r="M1952" i="12"/>
  <c r="O2285" i="12"/>
  <c r="L2286" i="12"/>
  <c r="M2295" i="12"/>
  <c r="O2064" i="12"/>
  <c r="L2065" i="12"/>
  <c r="M2644" i="12"/>
  <c r="O2813" i="12"/>
  <c r="L2814" i="12"/>
  <c r="O2331" i="12"/>
  <c r="L2332" i="12"/>
  <c r="M2328" i="12"/>
  <c r="O2547" i="12"/>
  <c r="L2548" i="12"/>
  <c r="M2005" i="12"/>
  <c r="O2369" i="12"/>
  <c r="L2370" i="12"/>
  <c r="M2162" i="12"/>
  <c r="M2510" i="12"/>
  <c r="L2584" i="12"/>
  <c r="O2583" i="12"/>
  <c r="M2405" i="12"/>
  <c r="O2141" i="12"/>
  <c r="L2142" i="12"/>
  <c r="O1418" i="12"/>
  <c r="L1419" i="12"/>
  <c r="O1645" i="12"/>
  <c r="L1646" i="12"/>
  <c r="O1225" i="12"/>
  <c r="L1226" i="12"/>
  <c r="O1624" i="12"/>
  <c r="L1625" i="12"/>
  <c r="O1496" i="12"/>
  <c r="L1497" i="12"/>
  <c r="O2223" i="12"/>
  <c r="L2224" i="12"/>
  <c r="O1751" i="12"/>
  <c r="L1752" i="12"/>
  <c r="M2257" i="12"/>
  <c r="O1465" i="12"/>
  <c r="L1466" i="12"/>
  <c r="O1807" i="12"/>
  <c r="L1808" i="12"/>
  <c r="M2418" i="12"/>
  <c r="M1819" i="12"/>
  <c r="M1601" i="12"/>
  <c r="O1505" i="12"/>
  <c r="L1506" i="12"/>
  <c r="O1718" i="12"/>
  <c r="L1719" i="12"/>
  <c r="O1612" i="12"/>
  <c r="L1613" i="12"/>
  <c r="M2261" i="12"/>
  <c r="L1821" i="12"/>
  <c r="O1820" i="12"/>
  <c r="O1479" i="12"/>
  <c r="L1480" i="12"/>
  <c r="M1693" i="12"/>
  <c r="M1580" i="12"/>
  <c r="O1458" i="12"/>
  <c r="L1459" i="12"/>
  <c r="M1927" i="12"/>
  <c r="O2075" i="12"/>
  <c r="L2076" i="12"/>
  <c r="M1784" i="12"/>
  <c r="O1629" i="12"/>
  <c r="L1630" i="12"/>
  <c r="M2371" i="12"/>
  <c r="O1723" i="12"/>
  <c r="L1724" i="12"/>
  <c r="O1485" i="12"/>
  <c r="L1486" i="12"/>
  <c r="O1690" i="12"/>
  <c r="L1691" i="12"/>
  <c r="M1880" i="12"/>
  <c r="M1551" i="12"/>
  <c r="O967" i="12"/>
  <c r="L968" i="12"/>
  <c r="M1460" i="12"/>
  <c r="M1703" i="12"/>
  <c r="M1348" i="12"/>
  <c r="O1254" i="12"/>
  <c r="L1255" i="12"/>
  <c r="O1662" i="12"/>
  <c r="L1663" i="12"/>
  <c r="M1805" i="12"/>
  <c r="O1453" i="12"/>
  <c r="L1454" i="12"/>
  <c r="O1326" i="12"/>
  <c r="L1327" i="12"/>
  <c r="M1376" i="12"/>
  <c r="O1655" i="12"/>
  <c r="L1656" i="12"/>
  <c r="M1801" i="12"/>
  <c r="M1441" i="12"/>
  <c r="M1372" i="12"/>
  <c r="O1582" i="12"/>
  <c r="L1583" i="12"/>
  <c r="O1817" i="12"/>
  <c r="L1818" i="12"/>
  <c r="O1477" i="12"/>
  <c r="L1478" i="12"/>
  <c r="O1273" i="12"/>
  <c r="L1274" i="12"/>
  <c r="O1885" i="12"/>
  <c r="L1886" i="12"/>
  <c r="O1435" i="12"/>
  <c r="L1436" i="12"/>
  <c r="O1665" i="12"/>
  <c r="L1666" i="12"/>
  <c r="O1011" i="12"/>
  <c r="L1012" i="12"/>
  <c r="M1896" i="12"/>
  <c r="M1718" i="12"/>
  <c r="M1340" i="12"/>
  <c r="O1108" i="12"/>
  <c r="L1109" i="12"/>
  <c r="L1243" i="12"/>
  <c r="O1242" i="12"/>
  <c r="O1087" i="12"/>
  <c r="L1088" i="12"/>
  <c r="M1155" i="12"/>
  <c r="M1292" i="12"/>
  <c r="O1329" i="12"/>
  <c r="L1330" i="12"/>
  <c r="O940" i="12"/>
  <c r="L941" i="12"/>
  <c r="O1197" i="12"/>
  <c r="L1198" i="12"/>
  <c r="M1169" i="12"/>
  <c r="M1249" i="12"/>
  <c r="O984" i="12"/>
  <c r="L985" i="12"/>
  <c r="O962" i="12"/>
  <c r="L963" i="12"/>
  <c r="M1192" i="12"/>
  <c r="M1179" i="12"/>
  <c r="O1302" i="12"/>
  <c r="L1303" i="12"/>
  <c r="M1316" i="12"/>
  <c r="M1281" i="12"/>
  <c r="L542" i="12"/>
  <c r="O541" i="12"/>
  <c r="M945" i="12"/>
  <c r="O1038" i="12"/>
  <c r="L1039" i="12"/>
  <c r="O929" i="12"/>
  <c r="L930" i="12"/>
  <c r="M1079" i="12"/>
  <c r="O834" i="12"/>
  <c r="L835" i="12"/>
  <c r="O979" i="12"/>
  <c r="L980" i="12"/>
  <c r="O695" i="12"/>
  <c r="L696" i="12"/>
  <c r="O488" i="12"/>
  <c r="L489" i="12"/>
  <c r="M927" i="12"/>
  <c r="O694" i="12"/>
  <c r="L695" i="12"/>
  <c r="O975" i="12"/>
  <c r="L976" i="12"/>
  <c r="M654" i="12"/>
  <c r="M902" i="12"/>
  <c r="O886" i="12"/>
  <c r="L887" i="12"/>
  <c r="O439" i="12"/>
  <c r="L440" i="12"/>
  <c r="M1048" i="12"/>
  <c r="O623" i="12"/>
  <c r="L624" i="12"/>
  <c r="O1118" i="12"/>
  <c r="L1119" i="12"/>
  <c r="O677" i="12"/>
  <c r="L678" i="12"/>
  <c r="M1044" i="12"/>
  <c r="M964" i="12"/>
  <c r="O661" i="12"/>
  <c r="L662" i="12"/>
  <c r="O960" i="12"/>
  <c r="L961" i="12"/>
  <c r="M1011" i="12"/>
  <c r="M889" i="12"/>
  <c r="O643" i="12"/>
  <c r="L644" i="12"/>
  <c r="L776" i="12"/>
  <c r="O775" i="12"/>
  <c r="O635" i="12"/>
  <c r="L636" i="12"/>
  <c r="O518" i="12"/>
  <c r="L519" i="12"/>
  <c r="M766" i="12"/>
  <c r="O812" i="12"/>
  <c r="L813" i="12"/>
  <c r="O548" i="12"/>
  <c r="L549" i="12"/>
  <c r="L602" i="12"/>
  <c r="O601" i="12"/>
  <c r="O767" i="12"/>
  <c r="L768" i="12"/>
  <c r="O588" i="12"/>
  <c r="L589" i="12"/>
  <c r="M548" i="12"/>
  <c r="M759" i="12"/>
  <c r="O818" i="12"/>
  <c r="L819" i="12"/>
  <c r="L514" i="12"/>
  <c r="O513" i="12"/>
  <c r="M557" i="12"/>
  <c r="O500" i="12"/>
  <c r="L501" i="12"/>
  <c r="M844" i="12"/>
  <c r="M710" i="12"/>
  <c r="O576" i="12"/>
  <c r="L577" i="12"/>
  <c r="M455" i="12"/>
  <c r="M667" i="12"/>
  <c r="M751" i="12"/>
  <c r="M620" i="12"/>
  <c r="M504" i="12"/>
  <c r="O826" i="12"/>
  <c r="L827" i="12"/>
  <c r="O682" i="12"/>
  <c r="L683" i="12"/>
  <c r="O566" i="12"/>
  <c r="L567" i="12"/>
  <c r="M497" i="12"/>
  <c r="O4911" i="12"/>
  <c r="L4912" i="12"/>
  <c r="O4586" i="12"/>
  <c r="L4587" i="12"/>
  <c r="O4597" i="12"/>
  <c r="L4598" i="12"/>
  <c r="L4461" i="12"/>
  <c r="O4460" i="12"/>
  <c r="O3480" i="12"/>
  <c r="L3481" i="12"/>
  <c r="O3156" i="12"/>
  <c r="L3157" i="12"/>
  <c r="O3152" i="12"/>
  <c r="L3153" i="12"/>
  <c r="O4456" i="12"/>
  <c r="L4457" i="12"/>
  <c r="O3005" i="12"/>
  <c r="L3006" i="12"/>
  <c r="O4217" i="12"/>
  <c r="L4218" i="12"/>
  <c r="O4327" i="12"/>
  <c r="L4328" i="12"/>
  <c r="L4354" i="12"/>
  <c r="O4353" i="12"/>
  <c r="O3066" i="12"/>
  <c r="L3067" i="12"/>
  <c r="O4401" i="12"/>
  <c r="L4402" i="12"/>
  <c r="O4565" i="12"/>
  <c r="L4566" i="12"/>
  <c r="O3036" i="12"/>
  <c r="L3037" i="12"/>
  <c r="O3518" i="12"/>
  <c r="L3519" i="12"/>
  <c r="O4280" i="12"/>
  <c r="L4281" i="12"/>
  <c r="O4452" i="12"/>
  <c r="L4453" i="12"/>
  <c r="O3623" i="12"/>
  <c r="L3624" i="12"/>
  <c r="M3908" i="12"/>
  <c r="O3034" i="12"/>
  <c r="L3035" i="12"/>
  <c r="M3396" i="12"/>
  <c r="O2682" i="12"/>
  <c r="L2683" i="12"/>
  <c r="O2706" i="12"/>
  <c r="L2707" i="12"/>
  <c r="O3398" i="12"/>
  <c r="L3399" i="12"/>
  <c r="O3157" i="12"/>
  <c r="L3158" i="12"/>
  <c r="O2889" i="12"/>
  <c r="L2890" i="12"/>
  <c r="O2036" i="12"/>
  <c r="L2037" i="12"/>
  <c r="O3189" i="12"/>
  <c r="L3190" i="12"/>
  <c r="O3318" i="12"/>
  <c r="L3319" i="12"/>
  <c r="M2964" i="12"/>
  <c r="O3130" i="12"/>
  <c r="L3131" i="12"/>
  <c r="O2112" i="12"/>
  <c r="L2113" i="12"/>
  <c r="O3285" i="12"/>
  <c r="L3286" i="12"/>
  <c r="O3239" i="12"/>
  <c r="L3240" i="12"/>
  <c r="O3361" i="12"/>
  <c r="L3362" i="12"/>
  <c r="M3013" i="12"/>
  <c r="O3121" i="12"/>
  <c r="L3122" i="12"/>
  <c r="O3031" i="12"/>
  <c r="L3032" i="12"/>
  <c r="O3007" i="12"/>
  <c r="L3008" i="12"/>
  <c r="O2963" i="12"/>
  <c r="L2964" i="12"/>
  <c r="O3327" i="12"/>
  <c r="L3328" i="12"/>
  <c r="O4016" i="12"/>
  <c r="L4017" i="12"/>
  <c r="O3020" i="12"/>
  <c r="L3021" i="12"/>
  <c r="O3355" i="12"/>
  <c r="L3356" i="12"/>
  <c r="O2980" i="12"/>
  <c r="L2981" i="12"/>
  <c r="O3246" i="12"/>
  <c r="L3247" i="12"/>
  <c r="O2033" i="12"/>
  <c r="L2034" i="12"/>
  <c r="O3029" i="12"/>
  <c r="L3030" i="12"/>
  <c r="L3718" i="12"/>
  <c r="O3717" i="12"/>
  <c r="O3232" i="12"/>
  <c r="L3233" i="12"/>
  <c r="L2992" i="12"/>
  <c r="O2991" i="12"/>
  <c r="O3335" i="12"/>
  <c r="L3336" i="12"/>
  <c r="M2990" i="12"/>
  <c r="O2757" i="12"/>
  <c r="L2758" i="12"/>
  <c r="O1942" i="12"/>
  <c r="L1943" i="12"/>
  <c r="O1337" i="12"/>
  <c r="L1338" i="12"/>
  <c r="M2774" i="12"/>
  <c r="O2157" i="12"/>
  <c r="L2158" i="12"/>
  <c r="O2756" i="12"/>
  <c r="L2757" i="12"/>
  <c r="O2537" i="12"/>
  <c r="L2538" i="12"/>
  <c r="L2669" i="12"/>
  <c r="O2668" i="12"/>
  <c r="O2212" i="12"/>
  <c r="L2213" i="12"/>
  <c r="O2485" i="12"/>
  <c r="L2486" i="12"/>
  <c r="O2814" i="12"/>
  <c r="L2815" i="12"/>
  <c r="O2484" i="12"/>
  <c r="L2485" i="12"/>
  <c r="O1404" i="12"/>
  <c r="L1405" i="12"/>
  <c r="O2579" i="12"/>
  <c r="L2580" i="12"/>
  <c r="O2745" i="12"/>
  <c r="L2746" i="12"/>
  <c r="O2137" i="12"/>
  <c r="L2138" i="12"/>
  <c r="O1367" i="12"/>
  <c r="L1368" i="12"/>
  <c r="O2238" i="12"/>
  <c r="L2239" i="12"/>
  <c r="O1584" i="12"/>
  <c r="L1585" i="12"/>
  <c r="O2794" i="12"/>
  <c r="L2795" i="12"/>
  <c r="O2248" i="12"/>
  <c r="L2249" i="12"/>
  <c r="O2388" i="12"/>
  <c r="L2389" i="12"/>
  <c r="O1487" i="12"/>
  <c r="L1488" i="12"/>
  <c r="O2739" i="12"/>
  <c r="L2740" i="12"/>
  <c r="O1766" i="12"/>
  <c r="L1767" i="12"/>
  <c r="M2562" i="12"/>
  <c r="O1558" i="12"/>
  <c r="L1559" i="12"/>
  <c r="O1650" i="12"/>
  <c r="L1651" i="12"/>
  <c r="M2427" i="12"/>
  <c r="O1638" i="12"/>
  <c r="L1639" i="12"/>
  <c r="M2696" i="12"/>
  <c r="O2176" i="12"/>
  <c r="L2177" i="12"/>
  <c r="M2219" i="12"/>
  <c r="L2549" i="12"/>
  <c r="O2548" i="12"/>
  <c r="O2340" i="12"/>
  <c r="L2341" i="12"/>
  <c r="O2122" i="12"/>
  <c r="L2123" i="12"/>
  <c r="M2757" i="12"/>
  <c r="O1987" i="12"/>
  <c r="L1988" i="12"/>
  <c r="O1789" i="12"/>
  <c r="L1790" i="12"/>
  <c r="O1936" i="12"/>
  <c r="L1937" i="12"/>
  <c r="O2618" i="12"/>
  <c r="L2619" i="12"/>
  <c r="O1555" i="12"/>
  <c r="L1556" i="12"/>
  <c r="O2005" i="12"/>
  <c r="L2006" i="12"/>
  <c r="O1916" i="12"/>
  <c r="L1917" i="12"/>
  <c r="M2449" i="12"/>
  <c r="O2209" i="12"/>
  <c r="L2210" i="12"/>
  <c r="O2220" i="12"/>
  <c r="L2221" i="12"/>
  <c r="M1988" i="12"/>
  <c r="L2596" i="12"/>
  <c r="O2595" i="12"/>
  <c r="O2770" i="12"/>
  <c r="L2771" i="12"/>
  <c r="O1714" i="12"/>
  <c r="L1715" i="12"/>
  <c r="M1989" i="12"/>
  <c r="O2498" i="12"/>
  <c r="L2499" i="12"/>
  <c r="O1397" i="12"/>
  <c r="L1398" i="12"/>
  <c r="O2121" i="12"/>
  <c r="L2122" i="12"/>
  <c r="M2432" i="12"/>
  <c r="M2528" i="12"/>
  <c r="M2297" i="12"/>
  <c r="O2092" i="12"/>
  <c r="L2093" i="12"/>
  <c r="O1561" i="12"/>
  <c r="L1562" i="12"/>
  <c r="O1830" i="12"/>
  <c r="L1831" i="12"/>
  <c r="O1464" i="12"/>
  <c r="L1465" i="12"/>
  <c r="O1875" i="12"/>
  <c r="L1876" i="12"/>
  <c r="O1750" i="12"/>
  <c r="L1751" i="12"/>
  <c r="L2350" i="12"/>
  <c r="O2349" i="12"/>
  <c r="O1436" i="12"/>
  <c r="L1437" i="12"/>
  <c r="O2170" i="12"/>
  <c r="L2171" i="12"/>
  <c r="O1681" i="12"/>
  <c r="L1682" i="12"/>
  <c r="O1366" i="12"/>
  <c r="L1367" i="12"/>
  <c r="O1742" i="12"/>
  <c r="L1743" i="12"/>
  <c r="M2379" i="12"/>
  <c r="O1507" i="12"/>
  <c r="L1508" i="12"/>
  <c r="O1658" i="12"/>
  <c r="L1659" i="12"/>
  <c r="O1657" i="12"/>
  <c r="L1658" i="12"/>
  <c r="O1702" i="12"/>
  <c r="L1703" i="12"/>
  <c r="O1520" i="12"/>
  <c r="L1521" i="12"/>
  <c r="M2188" i="12"/>
  <c r="M1762" i="12"/>
  <c r="O1888" i="12"/>
  <c r="L1889" i="12"/>
  <c r="O1580" i="12"/>
  <c r="L1581" i="12"/>
  <c r="O1585" i="12"/>
  <c r="L1586" i="12"/>
  <c r="O1826" i="12"/>
  <c r="L1827" i="12"/>
  <c r="M2029" i="12"/>
  <c r="M1713" i="12"/>
  <c r="O1248" i="12"/>
  <c r="L1249" i="12"/>
  <c r="O1846" i="12"/>
  <c r="L1847" i="12"/>
  <c r="O2295" i="12"/>
  <c r="L2296" i="12"/>
  <c r="O1410" i="12"/>
  <c r="L1411" i="12"/>
  <c r="O1622" i="12"/>
  <c r="L1623" i="12"/>
  <c r="M1838" i="12"/>
  <c r="O853" i="12"/>
  <c r="L854" i="12"/>
  <c r="M1416" i="12"/>
  <c r="O1632" i="12"/>
  <c r="L1633" i="12"/>
  <c r="O1188" i="12"/>
  <c r="L1189" i="12"/>
  <c r="M1382" i="12"/>
  <c r="O1151" i="12"/>
  <c r="L1152" i="12"/>
  <c r="O1145" i="12"/>
  <c r="L1146" i="12"/>
  <c r="M1748" i="12"/>
  <c r="O1372" i="12"/>
  <c r="L1373" i="12"/>
  <c r="L1148" i="12"/>
  <c r="O1147" i="12"/>
  <c r="O1203" i="12"/>
  <c r="L1204" i="12"/>
  <c r="M1494" i="12"/>
  <c r="M1759" i="12"/>
  <c r="M1408" i="12"/>
  <c r="O1825" i="12"/>
  <c r="L1826" i="12"/>
  <c r="O1387" i="12"/>
  <c r="L1388" i="12"/>
  <c r="O1607" i="12"/>
  <c r="L1608" i="12"/>
  <c r="O1040" i="12"/>
  <c r="L1041" i="12"/>
  <c r="L1510" i="12"/>
  <c r="O1509" i="12"/>
  <c r="M1661" i="12"/>
  <c r="O1159" i="12"/>
  <c r="L1160" i="12"/>
  <c r="O1183" i="12"/>
  <c r="L1184" i="12"/>
  <c r="M1366" i="12"/>
  <c r="O1234" i="12"/>
  <c r="L1235" i="12"/>
  <c r="O1127" i="12"/>
  <c r="L1128" i="12"/>
  <c r="O1217" i="12"/>
  <c r="L1218" i="12"/>
  <c r="O858" i="12"/>
  <c r="L859" i="12"/>
  <c r="O1149" i="12"/>
  <c r="L1150" i="12"/>
  <c r="O1088" i="12"/>
  <c r="L1089" i="12"/>
  <c r="O880" i="12"/>
  <c r="L881" i="12"/>
  <c r="O1003" i="12"/>
  <c r="L1004" i="12"/>
  <c r="M1355" i="12"/>
  <c r="M1046" i="12"/>
  <c r="L1309" i="12"/>
  <c r="O1308" i="12"/>
  <c r="O1095" i="12"/>
  <c r="L1096" i="12"/>
  <c r="M1213" i="12"/>
  <c r="M1126" i="12"/>
  <c r="O581" i="12"/>
  <c r="L582" i="12"/>
  <c r="M1194" i="12"/>
  <c r="O1252" i="12"/>
  <c r="L1253" i="12"/>
  <c r="O599" i="12"/>
  <c r="L600" i="12"/>
  <c r="M1218" i="12"/>
  <c r="O1125" i="12"/>
  <c r="L1126" i="12"/>
  <c r="O994" i="12"/>
  <c r="L995" i="12"/>
  <c r="O755" i="12"/>
  <c r="L756" i="12"/>
  <c r="O654" i="12"/>
  <c r="L655" i="12"/>
  <c r="O982" i="12"/>
  <c r="L983" i="12"/>
  <c r="O850" i="12"/>
  <c r="L851" i="12"/>
  <c r="O1024" i="12"/>
  <c r="L1025" i="12"/>
  <c r="O727" i="12"/>
  <c r="L728" i="12"/>
  <c r="O909" i="12"/>
  <c r="L910" i="12"/>
  <c r="M1095" i="12"/>
  <c r="O1014" i="12"/>
  <c r="L1015" i="12"/>
  <c r="O735" i="12"/>
  <c r="L736" i="12"/>
  <c r="M1088" i="12"/>
  <c r="O636" i="12"/>
  <c r="L637" i="12"/>
  <c r="M661" i="12"/>
  <c r="M1121" i="12"/>
  <c r="M1092" i="12"/>
  <c r="M969" i="12"/>
  <c r="M1061" i="12"/>
  <c r="O1086" i="12"/>
  <c r="L1087" i="12"/>
  <c r="M958" i="12"/>
  <c r="O758" i="12"/>
  <c r="L759" i="12"/>
  <c r="O959" i="12"/>
  <c r="L960" i="12"/>
  <c r="O535" i="12"/>
  <c r="L536" i="12"/>
  <c r="O719" i="12"/>
  <c r="L720" i="12"/>
  <c r="O554" i="12"/>
  <c r="L555" i="12"/>
  <c r="M714" i="12"/>
  <c r="O764" i="12"/>
  <c r="L765" i="12"/>
  <c r="O509" i="12"/>
  <c r="L510" i="12"/>
  <c r="M673" i="12"/>
  <c r="M726" i="12"/>
  <c r="O633" i="12"/>
  <c r="L634" i="12"/>
  <c r="O448" i="12"/>
  <c r="L449" i="12"/>
  <c r="O700" i="12"/>
  <c r="L701" i="12"/>
  <c r="O774" i="12"/>
  <c r="L775" i="12"/>
  <c r="O519" i="12"/>
  <c r="L520" i="12"/>
  <c r="O856" i="12"/>
  <c r="L857" i="12"/>
  <c r="M775" i="12"/>
  <c r="M626" i="12"/>
  <c r="L529" i="12"/>
  <c r="O528" i="12"/>
  <c r="O604" i="12"/>
  <c r="L605" i="12"/>
  <c r="O443" i="12"/>
  <c r="L444" i="12"/>
  <c r="M706" i="12"/>
  <c r="O562" i="12"/>
  <c r="L563" i="12"/>
  <c r="O452" i="12"/>
  <c r="L453" i="12"/>
  <c r="O742" i="12"/>
  <c r="L743" i="12"/>
  <c r="O823" i="12"/>
  <c r="L824" i="12"/>
  <c r="M906" i="12"/>
  <c r="M445" i="12"/>
  <c r="M634" i="12"/>
  <c r="O5199" i="12"/>
  <c r="L5200" i="12"/>
  <c r="O3807" i="12"/>
  <c r="L3808" i="12"/>
  <c r="O3968" i="12"/>
  <c r="L3969" i="12"/>
  <c r="O5047" i="12"/>
  <c r="L5048" i="12"/>
  <c r="O4973" i="12"/>
  <c r="L4974" i="12"/>
  <c r="O3190" i="12"/>
  <c r="L3191" i="12"/>
  <c r="O3617" i="12"/>
  <c r="L3618" i="12"/>
  <c r="O3595" i="12"/>
  <c r="L3596" i="12"/>
  <c r="O4125" i="12"/>
  <c r="L4126" i="12"/>
  <c r="O4213" i="12"/>
  <c r="L4214" i="12"/>
  <c r="O4017" i="12"/>
  <c r="L4018" i="12"/>
  <c r="O4467" i="12"/>
  <c r="L4468" i="12"/>
  <c r="O4069" i="12"/>
  <c r="L4070" i="12"/>
  <c r="M4677" i="12"/>
  <c r="O4643" i="12"/>
  <c r="L4644" i="12"/>
  <c r="O5166" i="12"/>
  <c r="L5167" i="12"/>
  <c r="O4907" i="12"/>
  <c r="L4908" i="12"/>
  <c r="L4866" i="12"/>
  <c r="O4865" i="12"/>
  <c r="O4562" i="12"/>
  <c r="L4563" i="12"/>
  <c r="M4622" i="12"/>
  <c r="M5197" i="12"/>
  <c r="O5116" i="12"/>
  <c r="L5117" i="12"/>
  <c r="O4528" i="12"/>
  <c r="L4529" i="12"/>
  <c r="M3800" i="12"/>
  <c r="O4750" i="12"/>
  <c r="L4751" i="12"/>
  <c r="O4847" i="12"/>
  <c r="L4848" i="12"/>
  <c r="O4833" i="12"/>
  <c r="L4834" i="12"/>
  <c r="O3957" i="12"/>
  <c r="L3958" i="12"/>
  <c r="O4945" i="12"/>
  <c r="L4946" i="12"/>
  <c r="O5051" i="12"/>
  <c r="L5052" i="12"/>
  <c r="O5120" i="12"/>
  <c r="L5121" i="12"/>
  <c r="O5117" i="12"/>
  <c r="L5118" i="12"/>
  <c r="O4633" i="12"/>
  <c r="L4634" i="12"/>
  <c r="L4738" i="12"/>
  <c r="O4737" i="12"/>
  <c r="M4979" i="12"/>
  <c r="O4524" i="12"/>
  <c r="L4525" i="12"/>
  <c r="O4954" i="12"/>
  <c r="L4955" i="12"/>
  <c r="O4655" i="12"/>
  <c r="L4656" i="12"/>
  <c r="M4822" i="12"/>
  <c r="M4637" i="12"/>
  <c r="M4833" i="12"/>
  <c r="O4758" i="12"/>
  <c r="L4759" i="12"/>
  <c r="O4632" i="12"/>
  <c r="L4633" i="12"/>
  <c r="O4902" i="12"/>
  <c r="L4903" i="12"/>
  <c r="O5091" i="12"/>
  <c r="L5092" i="12"/>
  <c r="O4844" i="12"/>
  <c r="L4845" i="12"/>
  <c r="O4079" i="12"/>
  <c r="L4080" i="12"/>
  <c r="M4788" i="12"/>
  <c r="O5114" i="12"/>
  <c r="L5115" i="12"/>
  <c r="L5184" i="12"/>
  <c r="O5183" i="12"/>
  <c r="M4869" i="12"/>
  <c r="O4815" i="12"/>
  <c r="L4816" i="12"/>
  <c r="O4554" i="12"/>
  <c r="L4555" i="12"/>
  <c r="O4743" i="12"/>
  <c r="L4744" i="12"/>
  <c r="L4696" i="12"/>
  <c r="O4695" i="12"/>
  <c r="L4942" i="12"/>
  <c r="O4941" i="12"/>
  <c r="O4590" i="12"/>
  <c r="L4591" i="12"/>
  <c r="O5136" i="12"/>
  <c r="L5137" i="12"/>
  <c r="M5167" i="12"/>
  <c r="O3122" i="12"/>
  <c r="L3123" i="12"/>
  <c r="O3896" i="12"/>
  <c r="L3897" i="12"/>
  <c r="M4823" i="12"/>
  <c r="O4894" i="12"/>
  <c r="L4895" i="12"/>
  <c r="O4742" i="12"/>
  <c r="L4743" i="12"/>
  <c r="O4764" i="12"/>
  <c r="L4765" i="12"/>
  <c r="O3904" i="12"/>
  <c r="L3905" i="12"/>
  <c r="O3601" i="12"/>
  <c r="L3602" i="12"/>
  <c r="O3545" i="12"/>
  <c r="L3546" i="12"/>
  <c r="O3826" i="12"/>
  <c r="L3827" i="12"/>
  <c r="O4124" i="12"/>
  <c r="L4125" i="12"/>
  <c r="L3060" i="12"/>
  <c r="O3059" i="12"/>
  <c r="O4691" i="12"/>
  <c r="L4692" i="12"/>
  <c r="M4212" i="12"/>
  <c r="L4909" i="12"/>
  <c r="O4908" i="12"/>
  <c r="M3677" i="12"/>
  <c r="O3637" i="12"/>
  <c r="L3638" i="12"/>
  <c r="M5092" i="12"/>
  <c r="O4274" i="12"/>
  <c r="L4275" i="12"/>
  <c r="O3677" i="12"/>
  <c r="L3678" i="12"/>
  <c r="O3836" i="12"/>
  <c r="L3837" i="12"/>
  <c r="M4804" i="12"/>
  <c r="O5118" i="12"/>
  <c r="L5119" i="12"/>
  <c r="O5154" i="12"/>
  <c r="L5155" i="12"/>
  <c r="M4310" i="12"/>
  <c r="O2960" i="12"/>
  <c r="L2961" i="12"/>
  <c r="O3825" i="12"/>
  <c r="L3826" i="12"/>
  <c r="O4497" i="12"/>
  <c r="L4498" i="12"/>
  <c r="O4787" i="12"/>
  <c r="L4788" i="12"/>
  <c r="M3899" i="12"/>
  <c r="O3621" i="12"/>
  <c r="L3622" i="12"/>
  <c r="O4988" i="12"/>
  <c r="L4989" i="12"/>
  <c r="M4855" i="12"/>
  <c r="M4844" i="12"/>
  <c r="M4011" i="12"/>
  <c r="O3080" i="12"/>
  <c r="L3081" i="12"/>
  <c r="O4351" i="12"/>
  <c r="L4352" i="12"/>
  <c r="O3594" i="12"/>
  <c r="L3595" i="12"/>
  <c r="O3945" i="12"/>
  <c r="L3946" i="12"/>
  <c r="O2978" i="12"/>
  <c r="L2979" i="12"/>
  <c r="M4598" i="12"/>
  <c r="O5138" i="12"/>
  <c r="L5139" i="12"/>
  <c r="M4670" i="12"/>
  <c r="O4480" i="12"/>
  <c r="L4481" i="12"/>
  <c r="O3513" i="12"/>
  <c r="L3514" i="12"/>
  <c r="O3971" i="12"/>
  <c r="L3972" i="12"/>
  <c r="M5132" i="12"/>
  <c r="L3738" i="12"/>
  <c r="O3737" i="12"/>
  <c r="M5035" i="12"/>
  <c r="M4889" i="12"/>
  <c r="O4901" i="12"/>
  <c r="L4902" i="12"/>
  <c r="M4074" i="12"/>
  <c r="O3727" i="12"/>
  <c r="L3728" i="12"/>
  <c r="M3726" i="12"/>
  <c r="O4772" i="12"/>
  <c r="L4773" i="12"/>
  <c r="M3476" i="12"/>
  <c r="O2310" i="12"/>
  <c r="L2311" i="12"/>
  <c r="M4720" i="12"/>
  <c r="O4526" i="12"/>
  <c r="L4527" i="12"/>
  <c r="M4579" i="12"/>
  <c r="M3773" i="12"/>
  <c r="O2909" i="12"/>
  <c r="L2910" i="12"/>
  <c r="O4270" i="12"/>
  <c r="L4271" i="12"/>
  <c r="M5052" i="12"/>
  <c r="O4980" i="12"/>
  <c r="L4981" i="12"/>
  <c r="O4505" i="12"/>
  <c r="L4506" i="12"/>
  <c r="M4316" i="12"/>
  <c r="O4375" i="12"/>
  <c r="L4376" i="12"/>
  <c r="O4482" i="12"/>
  <c r="L4483" i="12"/>
  <c r="M3875" i="12"/>
  <c r="M4087" i="12"/>
  <c r="O4206" i="12"/>
  <c r="L4207" i="12"/>
  <c r="O4386" i="12"/>
  <c r="L4387" i="12"/>
  <c r="O3686" i="12"/>
  <c r="L3687" i="12"/>
  <c r="M4268" i="12"/>
  <c r="O4434" i="12"/>
  <c r="L4435" i="12"/>
  <c r="M3605" i="12"/>
  <c r="O3901" i="12"/>
  <c r="L3902" i="12"/>
  <c r="M3861" i="12"/>
  <c r="O3559" i="12"/>
  <c r="L3560" i="12"/>
  <c r="O3552" i="12"/>
  <c r="L3553" i="12"/>
  <c r="O3672" i="12"/>
  <c r="L3673" i="12"/>
  <c r="O4470" i="12"/>
  <c r="L4471" i="12"/>
  <c r="M3524" i="12"/>
  <c r="O3794" i="12"/>
  <c r="L3795" i="12"/>
  <c r="O4057" i="12"/>
  <c r="L4058" i="12"/>
  <c r="O3880" i="12"/>
  <c r="L3881" i="12"/>
  <c r="O4559" i="12"/>
  <c r="L4560" i="12"/>
  <c r="O4140" i="12"/>
  <c r="L4141" i="12"/>
  <c r="O4073" i="12"/>
  <c r="L4074" i="12"/>
  <c r="O3708" i="12"/>
  <c r="L3709" i="12"/>
  <c r="M4049" i="12"/>
  <c r="M4205" i="12"/>
  <c r="M4495" i="12"/>
  <c r="O3554" i="12"/>
  <c r="L3555" i="12"/>
  <c r="L4392" i="12"/>
  <c r="O4391" i="12"/>
  <c r="M4419" i="12"/>
  <c r="M4564" i="12"/>
  <c r="M4548" i="12"/>
  <c r="O4021" i="12"/>
  <c r="L4022" i="12"/>
  <c r="O4159" i="12"/>
  <c r="L4160" i="12"/>
  <c r="M4279" i="12"/>
  <c r="O4481" i="12"/>
  <c r="L4482" i="12"/>
  <c r="M3492" i="12"/>
  <c r="O3756" i="12"/>
  <c r="L3757" i="12"/>
  <c r="O4269" i="12"/>
  <c r="L4270" i="12"/>
  <c r="M4396" i="12"/>
  <c r="O4130" i="12"/>
  <c r="L4131" i="12"/>
  <c r="O3779" i="12"/>
  <c r="L3780" i="12"/>
  <c r="M4098" i="12"/>
  <c r="O4287" i="12"/>
  <c r="L4288" i="12"/>
  <c r="M4539" i="12"/>
  <c r="O3602" i="12"/>
  <c r="L3603" i="12"/>
  <c r="M4372" i="12"/>
  <c r="O4446" i="12"/>
  <c r="L4447" i="12"/>
  <c r="M4535" i="12"/>
  <c r="O4530" i="12"/>
  <c r="L4531" i="12"/>
  <c r="O3999" i="12"/>
  <c r="L4000" i="12"/>
  <c r="O4210" i="12"/>
  <c r="L4211" i="12"/>
  <c r="O4316" i="12"/>
  <c r="L4317" i="12"/>
  <c r="M4513" i="12"/>
  <c r="M3535" i="12"/>
  <c r="M3797" i="12"/>
  <c r="M4573" i="12"/>
  <c r="O4065" i="12"/>
  <c r="L4066" i="12"/>
  <c r="O4242" i="12"/>
  <c r="L4243" i="12"/>
  <c r="O4383" i="12"/>
  <c r="L4384" i="12"/>
  <c r="M4561" i="12"/>
  <c r="M3575" i="12"/>
  <c r="M3852" i="12"/>
  <c r="M3706" i="12"/>
  <c r="O2667" i="12"/>
  <c r="L2668" i="12"/>
  <c r="O3336" i="12"/>
  <c r="L3337" i="12"/>
  <c r="O2845" i="12"/>
  <c r="L2846" i="12"/>
  <c r="O3089" i="12"/>
  <c r="L3090" i="12"/>
  <c r="O3295" i="12"/>
  <c r="L3296" i="12"/>
  <c r="L3264" i="12"/>
  <c r="O3263" i="12"/>
  <c r="O3454" i="12"/>
  <c r="L3455" i="12"/>
  <c r="O3358" i="12"/>
  <c r="L3359" i="12"/>
  <c r="O3419" i="12"/>
  <c r="L3420" i="12"/>
  <c r="O3436" i="12"/>
  <c r="L3437" i="12"/>
  <c r="M3099" i="12"/>
  <c r="O2749" i="12"/>
  <c r="L2750" i="12"/>
  <c r="O3115" i="12"/>
  <c r="L3116" i="12"/>
  <c r="M3685" i="12"/>
  <c r="M3210" i="12"/>
  <c r="M3246" i="12"/>
  <c r="O3380" i="12"/>
  <c r="L3381" i="12"/>
  <c r="O3056" i="12"/>
  <c r="L3057" i="12"/>
  <c r="O1696" i="12"/>
  <c r="L1697" i="12"/>
  <c r="O3114" i="12"/>
  <c r="L3115" i="12"/>
  <c r="O3384" i="12"/>
  <c r="L3385" i="12"/>
  <c r="O2549" i="12"/>
  <c r="L2550" i="12"/>
  <c r="O3229" i="12"/>
  <c r="L3230" i="12"/>
  <c r="M3172" i="12"/>
  <c r="O3306" i="12"/>
  <c r="L3307" i="12"/>
  <c r="M2960" i="12"/>
  <c r="O2504" i="12"/>
  <c r="L2505" i="12"/>
  <c r="M3436" i="12"/>
  <c r="M2436" i="12"/>
  <c r="O3044" i="12"/>
  <c r="L3045" i="12"/>
  <c r="M3023" i="12"/>
  <c r="O2930" i="12"/>
  <c r="L2931" i="12"/>
  <c r="O2940" i="12"/>
  <c r="L2941" i="12"/>
  <c r="O3280" i="12"/>
  <c r="L3281" i="12"/>
  <c r="O2497" i="12"/>
  <c r="L2498" i="12"/>
  <c r="O2812" i="12"/>
  <c r="L2813" i="12"/>
  <c r="O3264" i="12"/>
  <c r="L3265" i="12"/>
  <c r="M3949" i="12"/>
  <c r="M2962" i="12"/>
  <c r="M3292" i="12"/>
  <c r="M3357" i="12"/>
  <c r="O2863" i="12"/>
  <c r="L2864" i="12"/>
  <c r="O3199" i="12"/>
  <c r="L3200" i="12"/>
  <c r="O3425" i="12"/>
  <c r="L3426" i="12"/>
  <c r="O2628" i="12"/>
  <c r="L2629" i="12"/>
  <c r="M2782" i="12"/>
  <c r="L2667" i="12"/>
  <c r="O2666" i="12"/>
  <c r="M2945" i="12"/>
  <c r="M3644" i="12"/>
  <c r="O2052" i="12"/>
  <c r="L2053" i="12"/>
  <c r="M3180" i="12"/>
  <c r="M3213" i="12"/>
  <c r="O3408" i="12"/>
  <c r="L3409" i="12"/>
  <c r="O2924" i="12"/>
  <c r="L2925" i="12"/>
  <c r="O3085" i="12"/>
  <c r="L3086" i="12"/>
  <c r="M2926" i="12"/>
  <c r="M3238" i="12"/>
  <c r="O4102" i="12"/>
  <c r="L4103" i="12"/>
  <c r="M3247" i="12"/>
  <c r="O3128" i="12"/>
  <c r="L3129" i="12"/>
  <c r="M3067" i="12"/>
  <c r="M3149" i="12"/>
  <c r="M3268" i="12"/>
  <c r="O2939" i="12"/>
  <c r="L2940" i="12"/>
  <c r="O2719" i="12"/>
  <c r="L2720" i="12"/>
  <c r="O2888" i="12"/>
  <c r="L2889" i="12"/>
  <c r="O2833" i="12"/>
  <c r="L2834" i="12"/>
  <c r="M2835" i="12"/>
  <c r="O2822" i="12"/>
  <c r="L2823" i="12"/>
  <c r="M1945" i="12"/>
  <c r="O1581" i="12"/>
  <c r="L1582" i="12"/>
  <c r="O2699" i="12"/>
  <c r="L2700" i="12"/>
  <c r="O2242" i="12"/>
  <c r="L2243" i="12"/>
  <c r="O2626" i="12"/>
  <c r="L2627" i="12"/>
  <c r="M1973" i="12"/>
  <c r="O2729" i="12"/>
  <c r="L2730" i="12"/>
  <c r="O2021" i="12"/>
  <c r="L2022" i="12"/>
  <c r="O2650" i="12"/>
  <c r="L2651" i="12"/>
  <c r="M2810" i="12"/>
  <c r="L1959" i="12"/>
  <c r="O1958" i="12"/>
  <c r="M2652" i="12"/>
  <c r="O2663" i="12"/>
  <c r="L2664" i="12"/>
  <c r="O2688" i="12"/>
  <c r="L2689" i="12"/>
  <c r="M2887" i="12"/>
  <c r="O2427" i="12"/>
  <c r="L2428" i="12"/>
  <c r="O1506" i="12"/>
  <c r="L1507" i="12"/>
  <c r="O2927" i="12"/>
  <c r="L2928" i="12"/>
  <c r="M2320" i="12"/>
  <c r="O2296" i="12"/>
  <c r="L2297" i="12"/>
  <c r="O2423" i="12"/>
  <c r="L2424" i="12"/>
  <c r="O2694" i="12"/>
  <c r="L2695" i="12"/>
  <c r="O2192" i="12"/>
  <c r="L2193" i="12"/>
  <c r="O2206" i="12"/>
  <c r="L2207" i="12"/>
  <c r="O2563" i="12"/>
  <c r="L2564" i="12"/>
  <c r="O2640" i="12"/>
  <c r="L2641" i="12"/>
  <c r="M2114" i="12"/>
  <c r="O2330" i="12"/>
  <c r="L2331" i="12"/>
  <c r="O2652" i="12"/>
  <c r="L2653" i="12"/>
  <c r="L2406" i="12"/>
  <c r="O2405" i="12"/>
  <c r="O2128" i="12"/>
  <c r="L2129" i="12"/>
  <c r="M2482" i="12"/>
  <c r="O2436" i="12"/>
  <c r="L2437" i="12"/>
  <c r="O2358" i="12"/>
  <c r="L2359" i="12"/>
  <c r="O1782" i="12"/>
  <c r="L1783" i="12"/>
  <c r="M2104" i="12"/>
  <c r="O2913" i="12"/>
  <c r="L2914" i="12"/>
  <c r="O2018" i="12"/>
  <c r="L2019" i="12"/>
  <c r="O2393" i="12"/>
  <c r="L2394" i="12"/>
  <c r="M2539" i="12"/>
  <c r="O2621" i="12"/>
  <c r="L2622" i="12"/>
  <c r="O2107" i="12"/>
  <c r="L2108" i="12"/>
  <c r="M2384" i="12"/>
  <c r="O2178" i="12"/>
  <c r="L2179" i="12"/>
  <c r="M2483" i="12"/>
  <c r="O2499" i="12"/>
  <c r="L2500" i="12"/>
  <c r="O2234" i="12"/>
  <c r="L2235" i="12"/>
  <c r="M2059" i="12"/>
  <c r="M2681" i="12"/>
  <c r="M1929" i="12"/>
  <c r="M2434" i="12"/>
  <c r="O1920" i="12"/>
  <c r="L1921" i="12"/>
  <c r="O2571" i="12"/>
  <c r="L2572" i="12"/>
  <c r="M2354" i="12"/>
  <c r="O1948" i="12"/>
  <c r="L1949" i="12"/>
  <c r="M2901" i="12"/>
  <c r="M2282" i="12"/>
  <c r="O2096" i="12"/>
  <c r="L2097" i="12"/>
  <c r="O2148" i="12"/>
  <c r="L2149" i="12"/>
  <c r="O2163" i="12"/>
  <c r="L2164" i="12"/>
  <c r="M2395" i="12"/>
  <c r="M2506" i="12"/>
  <c r="M2693" i="12"/>
  <c r="O1831" i="12"/>
  <c r="L1832" i="12"/>
  <c r="O1944" i="12"/>
  <c r="L1945" i="12"/>
  <c r="O1835" i="12"/>
  <c r="L1836" i="12"/>
  <c r="M2445" i="12"/>
  <c r="O2281" i="12"/>
  <c r="L2282" i="12"/>
  <c r="O2053" i="12"/>
  <c r="L2054" i="12"/>
  <c r="M1961" i="12"/>
  <c r="O2476" i="12"/>
  <c r="L2477" i="12"/>
  <c r="O2222" i="12"/>
  <c r="L2223" i="12"/>
  <c r="M2020" i="12"/>
  <c r="O2019" i="12"/>
  <c r="L2020" i="12"/>
  <c r="O1521" i="12"/>
  <c r="L1522" i="12"/>
  <c r="M1681" i="12"/>
  <c r="M1803" i="12"/>
  <c r="O2303" i="12"/>
  <c r="L2304" i="12"/>
  <c r="O1899" i="12"/>
  <c r="L1900" i="12"/>
  <c r="O1351" i="12"/>
  <c r="L1352" i="12"/>
  <c r="O2101" i="12"/>
  <c r="L2102" i="12"/>
  <c r="M1623" i="12"/>
  <c r="O1568" i="12"/>
  <c r="L1569" i="12"/>
  <c r="M2078" i="12"/>
  <c r="O1713" i="12"/>
  <c r="L1714" i="12"/>
  <c r="O1770" i="12"/>
  <c r="L1771" i="12"/>
  <c r="O1860" i="12"/>
  <c r="L1861" i="12"/>
  <c r="M2329" i="12"/>
  <c r="L1881" i="12"/>
  <c r="O1880" i="12"/>
  <c r="O1482" i="12"/>
  <c r="L1483" i="12"/>
  <c r="O1911" i="12"/>
  <c r="L1912" i="12"/>
  <c r="M2120" i="12"/>
  <c r="M1503" i="12"/>
  <c r="O1306" i="12"/>
  <c r="L1307" i="12"/>
  <c r="O1559" i="12"/>
  <c r="L1560" i="12"/>
  <c r="O1503" i="12"/>
  <c r="L1504" i="12"/>
  <c r="L1451" i="12"/>
  <c r="O1450" i="12"/>
  <c r="M2406" i="12"/>
  <c r="M1991" i="12"/>
  <c r="O1653" i="12"/>
  <c r="L1654" i="12"/>
  <c r="M1882" i="12"/>
  <c r="M1500" i="12"/>
  <c r="M2207" i="12"/>
  <c r="O1630" i="12"/>
  <c r="L1631" i="12"/>
  <c r="O1402" i="12"/>
  <c r="L1403" i="12"/>
  <c r="O1549" i="12"/>
  <c r="L1550" i="12"/>
  <c r="L1791" i="12"/>
  <c r="O1790" i="12"/>
  <c r="O1449" i="12"/>
  <c r="L1450" i="12"/>
  <c r="L1348" i="12"/>
  <c r="O1347" i="12"/>
  <c r="O1360" i="12"/>
  <c r="L1361" i="12"/>
  <c r="O1578" i="12"/>
  <c r="L1579" i="12"/>
  <c r="O1199" i="12"/>
  <c r="L1200" i="12"/>
  <c r="O1150" i="12"/>
  <c r="L1151" i="12"/>
  <c r="M1696" i="12"/>
  <c r="M1526" i="12"/>
  <c r="M1689" i="12"/>
  <c r="M1888" i="12"/>
  <c r="O1446" i="12"/>
  <c r="L1447" i="12"/>
  <c r="L1673" i="12"/>
  <c r="O1672" i="12"/>
  <c r="O1291" i="12"/>
  <c r="L1292" i="12"/>
  <c r="O1119" i="12"/>
  <c r="L1120" i="12"/>
  <c r="O1764" i="12"/>
  <c r="L1765" i="12"/>
  <c r="M1199" i="12"/>
  <c r="O1552" i="12"/>
  <c r="L1553" i="12"/>
  <c r="O1070" i="12"/>
  <c r="L1071" i="12"/>
  <c r="O1247" i="12"/>
  <c r="L1248" i="12"/>
  <c r="M1453" i="12"/>
  <c r="O1604" i="12"/>
  <c r="L1605" i="12"/>
  <c r="M1853" i="12"/>
  <c r="M1300" i="12"/>
  <c r="M1171" i="12"/>
  <c r="M1066" i="12"/>
  <c r="O1144" i="12"/>
  <c r="L1145" i="12"/>
  <c r="O936" i="12"/>
  <c r="L937" i="12"/>
  <c r="O986" i="12"/>
  <c r="L987" i="12"/>
  <c r="O1343" i="12"/>
  <c r="L1344" i="12"/>
  <c r="O972" i="12"/>
  <c r="L973" i="12"/>
  <c r="O1297" i="12"/>
  <c r="L1298" i="12"/>
  <c r="O1065" i="12"/>
  <c r="L1066" i="12"/>
  <c r="M1253" i="12"/>
  <c r="O848" i="12"/>
  <c r="L849" i="12"/>
  <c r="M1162" i="12"/>
  <c r="O918" i="12"/>
  <c r="L919" i="12"/>
  <c r="M1259" i="12"/>
  <c r="M932" i="12"/>
  <c r="O1189" i="12"/>
  <c r="L1190" i="12"/>
  <c r="M1329" i="12"/>
  <c r="M1167" i="12"/>
  <c r="O1109" i="12"/>
  <c r="L1110" i="12"/>
  <c r="M915" i="12"/>
  <c r="O946" i="12"/>
  <c r="L947" i="12"/>
  <c r="O1045" i="12"/>
  <c r="L1046" i="12"/>
  <c r="M897" i="12"/>
  <c r="O1061" i="12"/>
  <c r="L1062" i="12"/>
  <c r="O1041" i="12"/>
  <c r="L1042" i="12"/>
  <c r="O1073" i="12"/>
  <c r="L1074" i="12"/>
  <c r="O1090" i="12"/>
  <c r="L1091" i="12"/>
  <c r="M1075" i="12"/>
  <c r="O1012" i="12"/>
  <c r="L1013" i="12"/>
  <c r="O915" i="12"/>
  <c r="L916" i="12"/>
  <c r="L1003" i="12"/>
  <c r="O1002" i="12"/>
  <c r="O1008" i="12"/>
  <c r="L1009" i="12"/>
  <c r="O901" i="12"/>
  <c r="L902" i="12"/>
  <c r="O828" i="12"/>
  <c r="L829" i="12"/>
  <c r="M1008" i="12"/>
  <c r="L808" i="12"/>
  <c r="O807" i="12"/>
  <c r="M469" i="12"/>
  <c r="O486" i="12"/>
  <c r="L487" i="12"/>
  <c r="O813" i="12"/>
  <c r="L814" i="12"/>
  <c r="M655" i="12"/>
  <c r="O490" i="12"/>
  <c r="L491" i="12"/>
  <c r="O606" i="12"/>
  <c r="L607" i="12"/>
  <c r="O511" i="12"/>
  <c r="L512" i="12"/>
  <c r="M461" i="12"/>
  <c r="O656" i="12"/>
  <c r="L657" i="12"/>
  <c r="M555" i="12"/>
  <c r="O569" i="12"/>
  <c r="L570" i="12"/>
  <c r="O568" i="12"/>
  <c r="L569" i="12"/>
  <c r="O647" i="12"/>
  <c r="L648" i="12"/>
  <c r="O860" i="12"/>
  <c r="L861" i="12"/>
  <c r="O718" i="12"/>
  <c r="L719" i="12"/>
  <c r="M579" i="12"/>
  <c r="M459" i="12"/>
  <c r="O757" i="12"/>
  <c r="L758" i="12"/>
  <c r="M602" i="12"/>
  <c r="M475" i="12"/>
  <c r="M530" i="12"/>
  <c r="M840" i="12"/>
  <c r="M567" i="12"/>
  <c r="O524" i="12"/>
  <c r="L525" i="12"/>
  <c r="M596" i="12"/>
  <c r="O671" i="12"/>
  <c r="L672" i="12"/>
  <c r="M779" i="12"/>
  <c r="O847" i="12"/>
  <c r="L848" i="12"/>
  <c r="O559" i="12"/>
  <c r="L560" i="12"/>
  <c r="O586" i="12"/>
  <c r="L587" i="12"/>
  <c r="O4979" i="12"/>
  <c r="L4980" i="12"/>
  <c r="O4868" i="12"/>
  <c r="L4869" i="12"/>
  <c r="O4955" i="12"/>
  <c r="L4956" i="12"/>
  <c r="O4760" i="12"/>
  <c r="L4761" i="12"/>
  <c r="O5069" i="12"/>
  <c r="L5070" i="12"/>
  <c r="O4534" i="12"/>
  <c r="L4535" i="12"/>
  <c r="O4919" i="12"/>
  <c r="L4920" i="12"/>
  <c r="O3777" i="12"/>
  <c r="L3778" i="12"/>
  <c r="O4325" i="12"/>
  <c r="L4326" i="12"/>
  <c r="O3947" i="12"/>
  <c r="L3948" i="12"/>
  <c r="O3414" i="12"/>
  <c r="L3415" i="12"/>
  <c r="O3946" i="12"/>
  <c r="L3947" i="12"/>
  <c r="O3619" i="12"/>
  <c r="L3620" i="12"/>
  <c r="O4246" i="12"/>
  <c r="L4247" i="12"/>
  <c r="M4669" i="12"/>
  <c r="O4544" i="12"/>
  <c r="L4545" i="12"/>
  <c r="O5011" i="12"/>
  <c r="L5012" i="12"/>
  <c r="L5124" i="12"/>
  <c r="O5123" i="12"/>
  <c r="O4807" i="12"/>
  <c r="L4808" i="12"/>
  <c r="O5099" i="12"/>
  <c r="L5100" i="12"/>
  <c r="O4143" i="12"/>
  <c r="L4144" i="12"/>
  <c r="M5130" i="12"/>
  <c r="O3456" i="12"/>
  <c r="L3457" i="12"/>
  <c r="L4745" i="12"/>
  <c r="O4744" i="12"/>
  <c r="O4804" i="12"/>
  <c r="L4805" i="12"/>
  <c r="O4904" i="12"/>
  <c r="L4905" i="12"/>
  <c r="O5002" i="12"/>
  <c r="L5003" i="12"/>
  <c r="O4879" i="12"/>
  <c r="L4880" i="12"/>
  <c r="O4967" i="12"/>
  <c r="L4968" i="12"/>
  <c r="O5052" i="12"/>
  <c r="L5053" i="12"/>
  <c r="O5023" i="12"/>
  <c r="L5024" i="12"/>
  <c r="O5135" i="12"/>
  <c r="L5136" i="12"/>
  <c r="M3929" i="12"/>
  <c r="O4585" i="12"/>
  <c r="L4586" i="12"/>
  <c r="O4795" i="12"/>
  <c r="L4796" i="12"/>
  <c r="M5062" i="12"/>
  <c r="O4729" i="12"/>
  <c r="L4730" i="12"/>
  <c r="M5193" i="12"/>
  <c r="O4623" i="12"/>
  <c r="L4624" i="12"/>
  <c r="M5149" i="12"/>
  <c r="O4593" i="12"/>
  <c r="L4594" i="12"/>
  <c r="L4783" i="12"/>
  <c r="O4782" i="12"/>
  <c r="M4997" i="12"/>
  <c r="O5146" i="12"/>
  <c r="L5147" i="12"/>
  <c r="L4578" i="12"/>
  <c r="O4577" i="12"/>
  <c r="L4832" i="12"/>
  <c r="O4831" i="12"/>
  <c r="M5040" i="12"/>
  <c r="O4936" i="12"/>
  <c r="L4937" i="12"/>
  <c r="O3466" i="12"/>
  <c r="L3467" i="12"/>
  <c r="M4736" i="12"/>
  <c r="O4658" i="12"/>
  <c r="L4659" i="12"/>
  <c r="L5102" i="12"/>
  <c r="O5101" i="12"/>
  <c r="O5076" i="12"/>
  <c r="L5077" i="12"/>
  <c r="O4191" i="12"/>
  <c r="L4192" i="12"/>
  <c r="O4763" i="12"/>
  <c r="L4764" i="12"/>
  <c r="M4880" i="12"/>
  <c r="M4953" i="12"/>
  <c r="O4669" i="12"/>
  <c r="L4670" i="12"/>
  <c r="O4603" i="12"/>
  <c r="L4604" i="12"/>
  <c r="M4971" i="12"/>
  <c r="O2711" i="12"/>
  <c r="L2712" i="12"/>
  <c r="L4257" i="12"/>
  <c r="O4256" i="12"/>
  <c r="O3844" i="12"/>
  <c r="L3845" i="12"/>
  <c r="O3541" i="12"/>
  <c r="L3542" i="12"/>
  <c r="O4746" i="12"/>
  <c r="L4747" i="12"/>
  <c r="O3458" i="12"/>
  <c r="L3459" i="12"/>
  <c r="M4816" i="12"/>
  <c r="O4694" i="12"/>
  <c r="L4695" i="12"/>
  <c r="O4690" i="12"/>
  <c r="L4691" i="12"/>
  <c r="M4847" i="12"/>
  <c r="M4545" i="12"/>
  <c r="O4621" i="12"/>
  <c r="L4622" i="12"/>
  <c r="O4701" i="12"/>
  <c r="L4702" i="12"/>
  <c r="M4546" i="12"/>
  <c r="O3578" i="12"/>
  <c r="L3579" i="12"/>
  <c r="O5039" i="12"/>
  <c r="L5040" i="12"/>
  <c r="O3625" i="12"/>
  <c r="L3626" i="12"/>
  <c r="O3780" i="12"/>
  <c r="L3781" i="12"/>
  <c r="O4656" i="12"/>
  <c r="L4657" i="12"/>
  <c r="M5070" i="12"/>
  <c r="O5081" i="12"/>
  <c r="L5082" i="12"/>
  <c r="M4226" i="12"/>
  <c r="L4023" i="12"/>
  <c r="O4022" i="12"/>
  <c r="L3745" i="12"/>
  <c r="O3744" i="12"/>
  <c r="M4716" i="12"/>
  <c r="O3800" i="12"/>
  <c r="L3801" i="12"/>
  <c r="M2937" i="12"/>
  <c r="O3512" i="12"/>
  <c r="L3513" i="12"/>
  <c r="M4926" i="12"/>
  <c r="M4771" i="12"/>
  <c r="M4808" i="12"/>
  <c r="O3953" i="12"/>
  <c r="L3954" i="12"/>
  <c r="O4491" i="12"/>
  <c r="L4492" i="12"/>
  <c r="O4292" i="12"/>
  <c r="L4293" i="12"/>
  <c r="O4594" i="12"/>
  <c r="L4595" i="12"/>
  <c r="M4530" i="12"/>
  <c r="O4123" i="12"/>
  <c r="L4124" i="12"/>
  <c r="M4479" i="12"/>
  <c r="M5185" i="12"/>
  <c r="M5186" i="12"/>
  <c r="O4418" i="12"/>
  <c r="L4419" i="12"/>
  <c r="M3461" i="12"/>
  <c r="M4966" i="12"/>
  <c r="M4841" i="12"/>
  <c r="O4834" i="12"/>
  <c r="L4835" i="12"/>
  <c r="O3681" i="12"/>
  <c r="L3682" i="12"/>
  <c r="O4377" i="12"/>
  <c r="L4378" i="12"/>
  <c r="O4702" i="12"/>
  <c r="L4703" i="12"/>
  <c r="M4518" i="12"/>
  <c r="O4646" i="12"/>
  <c r="L4647" i="12"/>
  <c r="O3912" i="12"/>
  <c r="L3913" i="12"/>
  <c r="M3709" i="12"/>
  <c r="L4462" i="12"/>
  <c r="O4461" i="12"/>
  <c r="M5102" i="12"/>
  <c r="M4704" i="12"/>
  <c r="L4444" i="12"/>
  <c r="O4443" i="12"/>
  <c r="O4025" i="12"/>
  <c r="L4026" i="12"/>
  <c r="L4289" i="12"/>
  <c r="O4288" i="12"/>
  <c r="M4234" i="12"/>
  <c r="O4319" i="12"/>
  <c r="L4320" i="12"/>
  <c r="M4140" i="12"/>
  <c r="M4330" i="12"/>
  <c r="M3637" i="12"/>
  <c r="O4490" i="12"/>
  <c r="L4491" i="12"/>
  <c r="O2520" i="12"/>
  <c r="L2521" i="12"/>
  <c r="O4228" i="12"/>
  <c r="L4229" i="12"/>
  <c r="M4356" i="12"/>
  <c r="M4547" i="12"/>
  <c r="M3561" i="12"/>
  <c r="M3841" i="12"/>
  <c r="M3779" i="12"/>
  <c r="O3494" i="12"/>
  <c r="L3495" i="12"/>
  <c r="O4103" i="12"/>
  <c r="L4104" i="12"/>
  <c r="O3592" i="12"/>
  <c r="L3593" i="12"/>
  <c r="O4376" i="12"/>
  <c r="L4377" i="12"/>
  <c r="M3474" i="12"/>
  <c r="O3732" i="12"/>
  <c r="L3733" i="12"/>
  <c r="O3987" i="12"/>
  <c r="L3988" i="12"/>
  <c r="O4138" i="12"/>
  <c r="L4139" i="12"/>
  <c r="O3817" i="12"/>
  <c r="L3818" i="12"/>
  <c r="O4511" i="12"/>
  <c r="L4512" i="12"/>
  <c r="O2921" i="12"/>
  <c r="L2922" i="12"/>
  <c r="O3657" i="12"/>
  <c r="L3658" i="12"/>
  <c r="M3990" i="12"/>
  <c r="O4162" i="12"/>
  <c r="L4163" i="12"/>
  <c r="M4444" i="12"/>
  <c r="O3478" i="12"/>
  <c r="L3479" i="12"/>
  <c r="O4313" i="12"/>
  <c r="L4314" i="12"/>
  <c r="O4350" i="12"/>
  <c r="L4351" i="12"/>
  <c r="O4492" i="12"/>
  <c r="L4493" i="12"/>
  <c r="O4118" i="12"/>
  <c r="L4119" i="12"/>
  <c r="O4231" i="12"/>
  <c r="L4232" i="12"/>
  <c r="O4419" i="12"/>
  <c r="L4420" i="12"/>
  <c r="O3410" i="12"/>
  <c r="L3411" i="12"/>
  <c r="O3707" i="12"/>
  <c r="L3708" i="12"/>
  <c r="M4340" i="12"/>
  <c r="O3687" i="12"/>
  <c r="L3688" i="12"/>
  <c r="L3936" i="12"/>
  <c r="O3935" i="12"/>
  <c r="O4042" i="12"/>
  <c r="L4043" i="12"/>
  <c r="M4191" i="12"/>
  <c r="O4477" i="12"/>
  <c r="L4478" i="12"/>
  <c r="L3518" i="12"/>
  <c r="O3517" i="12"/>
  <c r="M4298" i="12"/>
  <c r="M4408" i="12"/>
  <c r="M4472" i="12"/>
  <c r="M4061" i="12"/>
  <c r="M3954" i="12"/>
  <c r="O4148" i="12"/>
  <c r="L4149" i="12"/>
  <c r="M4260" i="12"/>
  <c r="M4458" i="12"/>
  <c r="M3485" i="12"/>
  <c r="M3741" i="12"/>
  <c r="M3631" i="12"/>
  <c r="O2773" i="12"/>
  <c r="L2774" i="12"/>
  <c r="O4532" i="12"/>
  <c r="L4533" i="12"/>
  <c r="M4054" i="12"/>
  <c r="O3995" i="12"/>
  <c r="L3996" i="12"/>
  <c r="M4202" i="12"/>
  <c r="O4312" i="12"/>
  <c r="L4313" i="12"/>
  <c r="M4506" i="12"/>
  <c r="O3532" i="12"/>
  <c r="L3533" i="12"/>
  <c r="M3793" i="12"/>
  <c r="O3630" i="12"/>
  <c r="L3631" i="12"/>
  <c r="M3450" i="12"/>
  <c r="O3262" i="12"/>
  <c r="L3263" i="12"/>
  <c r="M2803" i="12"/>
  <c r="L3023" i="12"/>
  <c r="O3022" i="12"/>
  <c r="O3183" i="12"/>
  <c r="L3184" i="12"/>
  <c r="L2454" i="12"/>
  <c r="O2453" i="12"/>
  <c r="O3125" i="12"/>
  <c r="L3126" i="12"/>
  <c r="L3289" i="12"/>
  <c r="O3288" i="12"/>
  <c r="O4094" i="12"/>
  <c r="L4095" i="12"/>
  <c r="M3289" i="12"/>
  <c r="L3301" i="12"/>
  <c r="O3300" i="12"/>
  <c r="M3368" i="12"/>
  <c r="M3021" i="12"/>
  <c r="M3601" i="12"/>
  <c r="O3173" i="12"/>
  <c r="L3174" i="12"/>
  <c r="O3324" i="12"/>
  <c r="L3325" i="12"/>
  <c r="O2617" i="12"/>
  <c r="L2618" i="12"/>
  <c r="M2982" i="12"/>
  <c r="L3315" i="12"/>
  <c r="O3314" i="12"/>
  <c r="O4087" i="12"/>
  <c r="L4088" i="12"/>
  <c r="M3162" i="12"/>
  <c r="O3101" i="12"/>
  <c r="L3102" i="12"/>
  <c r="L3136" i="12"/>
  <c r="O3135" i="12"/>
  <c r="M3253" i="12"/>
  <c r="M2877" i="12"/>
  <c r="O2681" i="12"/>
  <c r="L2682" i="12"/>
  <c r="O2740" i="12"/>
  <c r="L2741" i="12"/>
  <c r="M3165" i="12"/>
  <c r="O2904" i="12"/>
  <c r="L2905" i="12"/>
  <c r="O2985" i="12"/>
  <c r="L2986" i="12"/>
  <c r="O2601" i="12"/>
  <c r="L2602" i="12"/>
  <c r="O2701" i="12"/>
  <c r="L2702" i="12"/>
  <c r="O2965" i="12"/>
  <c r="L2966" i="12"/>
  <c r="M3223" i="12"/>
  <c r="O2395" i="12"/>
  <c r="L2396" i="12"/>
  <c r="O3441" i="12"/>
  <c r="L3442" i="12"/>
  <c r="O3209" i="12"/>
  <c r="L3210" i="12"/>
  <c r="M3900" i="12"/>
  <c r="O2769" i="12"/>
  <c r="L2770" i="12"/>
  <c r="O3236" i="12"/>
  <c r="L3237" i="12"/>
  <c r="M3299" i="12"/>
  <c r="M3111" i="12"/>
  <c r="M3316" i="12"/>
  <c r="O2562" i="12"/>
  <c r="L2563" i="12"/>
  <c r="O1816" i="12"/>
  <c r="L1817" i="12"/>
  <c r="O2837" i="12"/>
  <c r="L2838" i="12"/>
  <c r="O3568" i="12"/>
  <c r="L3569" i="12"/>
  <c r="M3416" i="12"/>
  <c r="M3116" i="12"/>
  <c r="M3123" i="12"/>
  <c r="O3354" i="12"/>
  <c r="L3355" i="12"/>
  <c r="O2738" i="12"/>
  <c r="L2739" i="12"/>
  <c r="L3034" i="12"/>
  <c r="O3033" i="12"/>
  <c r="O2750" i="12"/>
  <c r="L2751" i="12"/>
  <c r="M3183" i="12"/>
  <c r="M4056" i="12"/>
  <c r="O3201" i="12"/>
  <c r="L3202" i="12"/>
  <c r="O3058" i="12"/>
  <c r="L3059" i="12"/>
  <c r="O3015" i="12"/>
  <c r="L3016" i="12"/>
  <c r="O3116" i="12"/>
  <c r="L3117" i="12"/>
  <c r="M3234" i="12"/>
  <c r="M2650" i="12"/>
  <c r="O2847" i="12"/>
  <c r="L2848" i="12"/>
  <c r="O2787" i="12"/>
  <c r="L2788" i="12"/>
  <c r="O2679" i="12"/>
  <c r="L2680" i="12"/>
  <c r="O2780" i="12"/>
  <c r="L2781" i="12"/>
  <c r="O2003" i="12"/>
  <c r="L2004" i="12"/>
  <c r="M2778" i="12"/>
  <c r="O2776" i="12"/>
  <c r="L2777" i="12"/>
  <c r="O2184" i="12"/>
  <c r="L2185" i="12"/>
  <c r="O2660" i="12"/>
  <c r="L2661" i="12"/>
  <c r="O2880" i="12"/>
  <c r="L2881" i="12"/>
  <c r="M2671" i="12"/>
  <c r="O2873" i="12"/>
  <c r="L2874" i="12"/>
  <c r="O2646" i="12"/>
  <c r="L2647" i="12"/>
  <c r="O2410" i="12"/>
  <c r="L2411" i="12"/>
  <c r="O2507" i="12"/>
  <c r="L2508" i="12"/>
  <c r="O2577" i="12"/>
  <c r="L2578" i="12"/>
  <c r="M2230" i="12"/>
  <c r="M2607" i="12"/>
  <c r="O2318" i="12"/>
  <c r="L2319" i="12"/>
  <c r="O2267" i="12"/>
  <c r="L2268" i="12"/>
  <c r="M2580" i="12"/>
  <c r="O2714" i="12"/>
  <c r="L2715" i="12"/>
  <c r="O1562" i="12"/>
  <c r="L1563" i="12"/>
  <c r="M2614" i="12"/>
  <c r="O1903" i="12"/>
  <c r="L1904" i="12"/>
  <c r="O2748" i="12"/>
  <c r="L2749" i="12"/>
  <c r="M2662" i="12"/>
  <c r="O2620" i="12"/>
  <c r="L2621" i="12"/>
  <c r="O2803" i="12"/>
  <c r="L2804" i="12"/>
  <c r="O2218" i="12"/>
  <c r="L2219" i="12"/>
  <c r="O2017" i="12"/>
  <c r="L2018" i="12"/>
  <c r="O1680" i="12"/>
  <c r="L1681" i="12"/>
  <c r="M2819" i="12"/>
  <c r="O2275" i="12"/>
  <c r="L2276" i="12"/>
  <c r="M2136" i="12"/>
  <c r="O2392" i="12"/>
  <c r="L2393" i="12"/>
  <c r="L1838" i="12"/>
  <c r="O1837" i="12"/>
  <c r="M2621" i="12"/>
  <c r="O2133" i="12"/>
  <c r="L2134" i="12"/>
  <c r="O2483" i="12"/>
  <c r="L2484" i="12"/>
  <c r="O2582" i="12"/>
  <c r="L2583" i="12"/>
  <c r="M2129" i="12"/>
  <c r="O2046" i="12"/>
  <c r="L2047" i="12"/>
  <c r="O2277" i="12"/>
  <c r="L2278" i="12"/>
  <c r="M2582" i="12"/>
  <c r="O2297" i="12"/>
  <c r="L2298" i="12"/>
  <c r="O2312" i="12"/>
  <c r="L2313" i="12"/>
  <c r="M2353" i="12"/>
  <c r="L1435" i="12"/>
  <c r="O1434" i="12"/>
  <c r="O2835" i="12"/>
  <c r="L2836" i="12"/>
  <c r="O1972" i="12"/>
  <c r="L1973" i="12"/>
  <c r="O2069" i="12"/>
  <c r="L2070" i="12"/>
  <c r="M2464" i="12"/>
  <c r="O2574" i="12"/>
  <c r="L2575" i="12"/>
  <c r="M2334" i="12"/>
  <c r="O2132" i="12"/>
  <c r="L2133" i="12"/>
  <c r="O2104" i="12"/>
  <c r="L2105" i="12"/>
  <c r="M2450" i="12"/>
  <c r="O2199" i="12"/>
  <c r="L2200" i="12"/>
  <c r="O2625" i="12"/>
  <c r="L2626" i="12"/>
  <c r="O1732" i="12"/>
  <c r="L1733" i="12"/>
  <c r="M2281" i="12"/>
  <c r="M2345" i="12"/>
  <c r="O2879" i="12"/>
  <c r="L2880" i="12"/>
  <c r="L2511" i="12"/>
  <c r="O2510" i="12"/>
  <c r="M2841" i="12"/>
  <c r="O2070" i="12"/>
  <c r="L2071" i="12"/>
  <c r="O2032" i="12"/>
  <c r="L2033" i="12"/>
  <c r="O2080" i="12"/>
  <c r="L2081" i="12"/>
  <c r="O2091" i="12"/>
  <c r="L2092" i="12"/>
  <c r="M2287" i="12"/>
  <c r="O2402" i="12"/>
  <c r="L2403" i="12"/>
  <c r="O2614" i="12"/>
  <c r="L2615" i="12"/>
  <c r="O1518" i="12"/>
  <c r="L1519" i="12"/>
  <c r="O1887" i="12"/>
  <c r="L1888" i="12"/>
  <c r="M2897" i="12"/>
  <c r="L2269" i="12"/>
  <c r="O2268" i="12"/>
  <c r="L2180" i="12"/>
  <c r="O2179" i="12"/>
  <c r="O2216" i="12"/>
  <c r="L2217" i="12"/>
  <c r="M1977" i="12"/>
  <c r="M2898" i="12"/>
  <c r="M2438" i="12"/>
  <c r="O2169" i="12"/>
  <c r="L2170" i="12"/>
  <c r="O1979" i="12"/>
  <c r="L1980" i="12"/>
  <c r="O1244" i="12"/>
  <c r="L1245" i="12"/>
  <c r="M1980" i="12"/>
  <c r="O1459" i="12"/>
  <c r="L1460" i="12"/>
  <c r="O1724" i="12"/>
  <c r="L1725" i="12"/>
  <c r="O1621" i="12"/>
  <c r="L1622" i="12"/>
  <c r="M2242" i="12"/>
  <c r="O1838" i="12"/>
  <c r="L1839" i="12"/>
  <c r="M2048" i="12"/>
  <c r="O1554" i="12"/>
  <c r="L1555" i="12"/>
  <c r="O1815" i="12"/>
  <c r="L1816" i="12"/>
  <c r="O1560" i="12"/>
  <c r="L1561" i="12"/>
  <c r="O1996" i="12"/>
  <c r="L1997" i="12"/>
  <c r="O1663" i="12"/>
  <c r="L1664" i="12"/>
  <c r="O1729" i="12"/>
  <c r="L1730" i="12"/>
  <c r="O1796" i="12"/>
  <c r="L1797" i="12"/>
  <c r="M2265" i="12"/>
  <c r="O1425" i="12"/>
  <c r="L1426" i="12"/>
  <c r="O1202" i="12"/>
  <c r="L1203" i="12"/>
  <c r="O1441" i="12"/>
  <c r="L1442" i="12"/>
  <c r="M1583" i="12"/>
  <c r="M1417" i="12"/>
  <c r="L2080" i="12"/>
  <c r="O2079" i="12"/>
  <c r="O1688" i="12"/>
  <c r="L1689" i="12"/>
  <c r="O1344" i="12"/>
  <c r="L1345" i="12"/>
  <c r="O925" i="12"/>
  <c r="L926" i="12"/>
  <c r="O1440" i="12"/>
  <c r="L1441" i="12"/>
  <c r="M1592" i="12"/>
  <c r="O2299" i="12"/>
  <c r="L2300" i="12"/>
  <c r="M1694" i="12"/>
  <c r="L1848" i="12"/>
  <c r="O1847" i="12"/>
  <c r="O1931" i="12"/>
  <c r="L1932" i="12"/>
  <c r="M1594" i="12"/>
  <c r="O1844" i="12"/>
  <c r="L1845" i="12"/>
  <c r="O1947" i="12"/>
  <c r="L1948" i="12"/>
  <c r="M2112" i="12"/>
  <c r="O1534" i="12"/>
  <c r="L1535" i="12"/>
  <c r="M1467" i="12"/>
  <c r="O1722" i="12"/>
  <c r="L1723" i="12"/>
  <c r="L1360" i="12"/>
  <c r="O1359" i="12"/>
  <c r="O1730" i="12"/>
  <c r="L1731" i="12"/>
  <c r="M1903" i="12"/>
  <c r="O1530" i="12"/>
  <c r="L1531" i="12"/>
  <c r="O1208" i="12"/>
  <c r="L1209" i="12"/>
  <c r="M1484" i="12"/>
  <c r="M1646" i="12"/>
  <c r="M1887" i="12"/>
  <c r="L804" i="12"/>
  <c r="O803" i="12"/>
  <c r="O1829" i="12"/>
  <c r="L1830" i="12"/>
  <c r="O1478" i="12"/>
  <c r="L1479" i="12"/>
  <c r="O1636" i="12"/>
  <c r="L1637" i="12"/>
  <c r="M1872" i="12"/>
  <c r="M1828" i="12"/>
  <c r="O1391" i="12"/>
  <c r="L1392" i="12"/>
  <c r="M1610" i="12"/>
  <c r="O934" i="12"/>
  <c r="L935" i="12"/>
  <c r="L1713" i="12"/>
  <c r="O1712" i="12"/>
  <c r="O1877" i="12"/>
  <c r="L1878" i="12"/>
  <c r="M1487" i="12"/>
  <c r="O1738" i="12"/>
  <c r="L1739" i="12"/>
  <c r="M1405" i="12"/>
  <c r="M1537" i="12"/>
  <c r="M1793" i="12"/>
  <c r="M1338" i="12"/>
  <c r="L917" i="12"/>
  <c r="O916" i="12"/>
  <c r="O1032" i="12"/>
  <c r="L1033" i="12"/>
  <c r="O922" i="12"/>
  <c r="L923" i="12"/>
  <c r="O1052" i="12"/>
  <c r="L1053" i="12"/>
  <c r="O819" i="12"/>
  <c r="L820" i="12"/>
  <c r="O999" i="12"/>
  <c r="L1000" i="12"/>
  <c r="M1315" i="12"/>
  <c r="O1334" i="12"/>
  <c r="L1335" i="12"/>
  <c r="M1279" i="12"/>
  <c r="M1285" i="12"/>
  <c r="O665" i="12"/>
  <c r="L666" i="12"/>
  <c r="O1307" i="12"/>
  <c r="L1308" i="12"/>
  <c r="O868" i="12"/>
  <c r="L869" i="12"/>
  <c r="M1215" i="12"/>
  <c r="O1180" i="12"/>
  <c r="L1181" i="12"/>
  <c r="O996" i="12"/>
  <c r="L997" i="12"/>
  <c r="M1328" i="12"/>
  <c r="O1219" i="12"/>
  <c r="L1220" i="12"/>
  <c r="O1305" i="12"/>
  <c r="L1306" i="12"/>
  <c r="M1073" i="12"/>
  <c r="M1205" i="12"/>
  <c r="M1074" i="12"/>
  <c r="O817" i="12"/>
  <c r="L818" i="12"/>
  <c r="O721" i="12"/>
  <c r="L722" i="12"/>
  <c r="M1052" i="12"/>
  <c r="M1054" i="12"/>
  <c r="O1054" i="12"/>
  <c r="L1055" i="12"/>
  <c r="M856" i="12"/>
  <c r="O804" i="12"/>
  <c r="L805" i="12"/>
  <c r="M993" i="12"/>
  <c r="M977" i="12"/>
  <c r="O883" i="12"/>
  <c r="L884" i="12"/>
  <c r="O990" i="12"/>
  <c r="L991" i="12"/>
  <c r="L975" i="12"/>
  <c r="O974" i="12"/>
  <c r="O1017" i="12"/>
  <c r="L1018" i="12"/>
  <c r="O842" i="12"/>
  <c r="L843" i="12"/>
  <c r="M1005" i="12"/>
  <c r="O948" i="12"/>
  <c r="L949" i="12"/>
  <c r="O792" i="12"/>
  <c r="L793" i="12"/>
  <c r="O917" i="12"/>
  <c r="L918" i="12"/>
  <c r="O941" i="12"/>
  <c r="L942" i="12"/>
  <c r="L1052" i="12"/>
  <c r="O1051" i="12"/>
  <c r="O507" i="12"/>
  <c r="L508" i="12"/>
  <c r="M952" i="12"/>
  <c r="M1123" i="12"/>
  <c r="M645" i="12"/>
  <c r="O840" i="12"/>
  <c r="L841" i="12"/>
  <c r="O761" i="12"/>
  <c r="L762" i="12"/>
  <c r="O892" i="12"/>
  <c r="L893" i="12"/>
  <c r="O560" i="12"/>
  <c r="L561" i="12"/>
  <c r="O845" i="12"/>
  <c r="L846" i="12"/>
  <c r="M630" i="12"/>
  <c r="M546" i="12"/>
  <c r="M454" i="12"/>
  <c r="O836" i="12"/>
  <c r="L837" i="12"/>
  <c r="M903" i="12"/>
  <c r="O517" i="12"/>
  <c r="L518" i="12"/>
  <c r="O516" i="12"/>
  <c r="L517" i="12"/>
  <c r="M839" i="12"/>
  <c r="M782" i="12"/>
  <c r="O655" i="12"/>
  <c r="L656" i="12"/>
  <c r="O532" i="12"/>
  <c r="L533" i="12"/>
  <c r="M607" i="12"/>
  <c r="M678" i="12"/>
  <c r="O779" i="12"/>
  <c r="L780" i="12"/>
  <c r="M646" i="12"/>
  <c r="O482" i="12"/>
  <c r="L483" i="12"/>
  <c r="O772" i="12"/>
  <c r="L773" i="12"/>
  <c r="M591" i="12"/>
  <c r="O472" i="12"/>
  <c r="L473" i="12"/>
  <c r="M526" i="12"/>
  <c r="M723" i="12"/>
  <c r="M799" i="12"/>
  <c r="M494" i="12"/>
  <c r="M538" i="12"/>
  <c r="O5158" i="12"/>
  <c r="L5159" i="12"/>
  <c r="O4711" i="12"/>
  <c r="L4712" i="12"/>
  <c r="O4651" i="12"/>
  <c r="L4652" i="12"/>
  <c r="L3493" i="12"/>
  <c r="O3492" i="12"/>
  <c r="O4407" i="12"/>
  <c r="L4408" i="12"/>
  <c r="O3689" i="12"/>
  <c r="L3690" i="12"/>
  <c r="L4106" i="12"/>
  <c r="O4105" i="12"/>
  <c r="O3612" i="12"/>
  <c r="L3613" i="12"/>
  <c r="O3671" i="12"/>
  <c r="L3672" i="12"/>
  <c r="O4934" i="12"/>
  <c r="L4935" i="12"/>
  <c r="O4982" i="12"/>
  <c r="L4983" i="12"/>
  <c r="O4293" i="12"/>
  <c r="L4294" i="12"/>
  <c r="O4927" i="12"/>
  <c r="L4928" i="12"/>
  <c r="M5004" i="12"/>
  <c r="L5063" i="12"/>
  <c r="O5062" i="12"/>
  <c r="O5073" i="12"/>
  <c r="L5074" i="12"/>
  <c r="O3581" i="12"/>
  <c r="L3582" i="12"/>
  <c r="O4311" i="12"/>
  <c r="L4312" i="12"/>
  <c r="O4861" i="12"/>
  <c r="L4862" i="12"/>
  <c r="O4963" i="12"/>
  <c r="L4964" i="12"/>
  <c r="M4665" i="12"/>
  <c r="M4642" i="12"/>
  <c r="O5195" i="12"/>
  <c r="L5196" i="12"/>
  <c r="O4719" i="12"/>
  <c r="L4720" i="12"/>
  <c r="O4026" i="12"/>
  <c r="L4027" i="12"/>
  <c r="L4987" i="12"/>
  <c r="O4986" i="12"/>
  <c r="O4692" i="12"/>
  <c r="L4693" i="12"/>
  <c r="O4596" i="12"/>
  <c r="L4597" i="12"/>
  <c r="O5036" i="12"/>
  <c r="L5037" i="12"/>
  <c r="O4932" i="12"/>
  <c r="L4933" i="12"/>
  <c r="O4956" i="12"/>
  <c r="L4957" i="12"/>
  <c r="M4696" i="12"/>
  <c r="M3673" i="12"/>
  <c r="O4625" i="12"/>
  <c r="L4626" i="12"/>
  <c r="O4535" i="12"/>
  <c r="L4536" i="12"/>
  <c r="O4817" i="12"/>
  <c r="L4818" i="12"/>
  <c r="L5027" i="12"/>
  <c r="O5026" i="12"/>
  <c r="M5091" i="12"/>
  <c r="O5010" i="12"/>
  <c r="L5011" i="12"/>
  <c r="O5050" i="12"/>
  <c r="L5051" i="12"/>
  <c r="O3773" i="12"/>
  <c r="L3774" i="12"/>
  <c r="M4678" i="12"/>
  <c r="M3458" i="12"/>
  <c r="O4453" i="12"/>
  <c r="L4454" i="12"/>
  <c r="O4776" i="12"/>
  <c r="L4777" i="12"/>
  <c r="L4603" i="12"/>
  <c r="O4602" i="12"/>
  <c r="O4620" i="12"/>
  <c r="L4621" i="12"/>
  <c r="O4255" i="12"/>
  <c r="L4256" i="12"/>
  <c r="O4859" i="12"/>
  <c r="L4860" i="12"/>
  <c r="M5181" i="12"/>
  <c r="L4090" i="12"/>
  <c r="O4089" i="12"/>
  <c r="O4550" i="12"/>
  <c r="L4551" i="12"/>
  <c r="O4693" i="12"/>
  <c r="L4694" i="12"/>
  <c r="M4884" i="12"/>
  <c r="M4491" i="12"/>
  <c r="O3531" i="12"/>
  <c r="L3532" i="12"/>
  <c r="O4040" i="12"/>
  <c r="L4041" i="12"/>
  <c r="O3851" i="12"/>
  <c r="L3852" i="12"/>
  <c r="M4987" i="12"/>
  <c r="O4139" i="12"/>
  <c r="L4140" i="12"/>
  <c r="O3684" i="12"/>
  <c r="L3685" i="12"/>
  <c r="O4991" i="12"/>
  <c r="L4992" i="12"/>
  <c r="M5009" i="12"/>
  <c r="O4180" i="12"/>
  <c r="L4181" i="12"/>
  <c r="M4660" i="12"/>
  <c r="O3748" i="12"/>
  <c r="L3749" i="12"/>
  <c r="M4734" i="12"/>
  <c r="O4410" i="12"/>
  <c r="L4411" i="12"/>
  <c r="O4229" i="12"/>
  <c r="L4230" i="12"/>
  <c r="L4882" i="12"/>
  <c r="O4881" i="12"/>
  <c r="O4457" i="12"/>
  <c r="L4458" i="12"/>
  <c r="O4067" i="12"/>
  <c r="L4068" i="12"/>
  <c r="M5171" i="12"/>
  <c r="M5202" i="12"/>
  <c r="O3241" i="12"/>
  <c r="L3242" i="12"/>
  <c r="O4004" i="12"/>
  <c r="L4005" i="12"/>
  <c r="O3873" i="12"/>
  <c r="L3874" i="12"/>
  <c r="M5020" i="12"/>
  <c r="O4201" i="12"/>
  <c r="L4202" i="12"/>
  <c r="O4905" i="12"/>
  <c r="L4906" i="12"/>
  <c r="O4757" i="12"/>
  <c r="L4758" i="12"/>
  <c r="O4801" i="12"/>
  <c r="L4802" i="12"/>
  <c r="O3923" i="12"/>
  <c r="L3924" i="12"/>
  <c r="O3604" i="12"/>
  <c r="L3605" i="12"/>
  <c r="O4055" i="12"/>
  <c r="L4056" i="12"/>
  <c r="O4642" i="12"/>
  <c r="L4643" i="12"/>
  <c r="O3465" i="12"/>
  <c r="L3466" i="12"/>
  <c r="O4595" i="12"/>
  <c r="L4596" i="12"/>
  <c r="O3822" i="12"/>
  <c r="L3823" i="12"/>
  <c r="M3662" i="12"/>
  <c r="O4355" i="12"/>
  <c r="L4356" i="12"/>
  <c r="O4168" i="12"/>
  <c r="L4169" i="12"/>
  <c r="M5164" i="12"/>
  <c r="O4381" i="12"/>
  <c r="L4382" i="12"/>
  <c r="M4267" i="12"/>
  <c r="O4092" i="12"/>
  <c r="L4093" i="12"/>
  <c r="O3750" i="12"/>
  <c r="L3751" i="12"/>
  <c r="O4080" i="12"/>
  <c r="L4081" i="12"/>
  <c r="M4233" i="12"/>
  <c r="O4521" i="12"/>
  <c r="L4522" i="12"/>
  <c r="O3572" i="12"/>
  <c r="L3573" i="12"/>
  <c r="O4413" i="12"/>
  <c r="L4414" i="12"/>
  <c r="O4431" i="12"/>
  <c r="L4432" i="12"/>
  <c r="O4517" i="12"/>
  <c r="L4518" i="12"/>
  <c r="O4111" i="12"/>
  <c r="L4112" i="12"/>
  <c r="M3980" i="12"/>
  <c r="M4184" i="12"/>
  <c r="M4301" i="12"/>
  <c r="O4496" i="12"/>
  <c r="L4497" i="12"/>
  <c r="M3513" i="12"/>
  <c r="M3785" i="12"/>
  <c r="M3543" i="12"/>
  <c r="O4320" i="12"/>
  <c r="L4321" i="12"/>
  <c r="M4492" i="12"/>
  <c r="O3667" i="12"/>
  <c r="L3668" i="12"/>
  <c r="O3942" i="12"/>
  <c r="L3943" i="12"/>
  <c r="O4085" i="12"/>
  <c r="L4086" i="12"/>
  <c r="O3740" i="12"/>
  <c r="L3741" i="12"/>
  <c r="M4455" i="12"/>
  <c r="O3951" i="12"/>
  <c r="L3952" i="12"/>
  <c r="L3621" i="12"/>
  <c r="O3620" i="12"/>
  <c r="O3887" i="12"/>
  <c r="L3888" i="12"/>
  <c r="O4072" i="12"/>
  <c r="L4073" i="12"/>
  <c r="O4393" i="12"/>
  <c r="L4394" i="12"/>
  <c r="L2690" i="12"/>
  <c r="O2689" i="12"/>
  <c r="O4284" i="12"/>
  <c r="L4285" i="12"/>
  <c r="O4404" i="12"/>
  <c r="L4405" i="12"/>
  <c r="O4003" i="12"/>
  <c r="L4004" i="12"/>
  <c r="O3835" i="12"/>
  <c r="L3836" i="12"/>
  <c r="O4170" i="12"/>
  <c r="L4171" i="12"/>
  <c r="O4368" i="12"/>
  <c r="L4369" i="12"/>
  <c r="M3659" i="12"/>
  <c r="M3413" i="12"/>
  <c r="O4283" i="12"/>
  <c r="L4284" i="12"/>
  <c r="O3981" i="12"/>
  <c r="L3982" i="12"/>
  <c r="O3650" i="12"/>
  <c r="L3651" i="12"/>
  <c r="O3958" i="12"/>
  <c r="L3959" i="12"/>
  <c r="O4133" i="12"/>
  <c r="L4134" i="12"/>
  <c r="M4429" i="12"/>
  <c r="M3459" i="12"/>
  <c r="M4331" i="12"/>
  <c r="M4392" i="12"/>
  <c r="O3974" i="12"/>
  <c r="L3975" i="12"/>
  <c r="O4099" i="12"/>
  <c r="L4100" i="12"/>
  <c r="M4213" i="12"/>
  <c r="M4400" i="12"/>
  <c r="M3696" i="12"/>
  <c r="O4435" i="12"/>
  <c r="L4436" i="12"/>
  <c r="O4442" i="12"/>
  <c r="L4443" i="12"/>
  <c r="O4469" i="12"/>
  <c r="L4470" i="12"/>
  <c r="L3956" i="12"/>
  <c r="O3955" i="12"/>
  <c r="M4144" i="12"/>
  <c r="M4249" i="12"/>
  <c r="O4445" i="12"/>
  <c r="L4446" i="12"/>
  <c r="M3470" i="12"/>
  <c r="M3738" i="12"/>
  <c r="M3538" i="12"/>
  <c r="O3277" i="12"/>
  <c r="L3278" i="12"/>
  <c r="O2972" i="12"/>
  <c r="L2973" i="12"/>
  <c r="O3138" i="12"/>
  <c r="L3139" i="12"/>
  <c r="O2173" i="12"/>
  <c r="L2174" i="12"/>
  <c r="O3069" i="12"/>
  <c r="L3070" i="12"/>
  <c r="O3231" i="12"/>
  <c r="L3232" i="12"/>
  <c r="M4033" i="12"/>
  <c r="O3117" i="12"/>
  <c r="L3118" i="12"/>
  <c r="O3247" i="12"/>
  <c r="L3248" i="12"/>
  <c r="L3185" i="12"/>
  <c r="O3184" i="12"/>
  <c r="M3323" i="12"/>
  <c r="O2983" i="12"/>
  <c r="L2984" i="12"/>
  <c r="L2976" i="12"/>
  <c r="O2975" i="12"/>
  <c r="M3516" i="12"/>
  <c r="M3082" i="12"/>
  <c r="M3168" i="12"/>
  <c r="M3428" i="12"/>
  <c r="O2788" i="12"/>
  <c r="L2789" i="12"/>
  <c r="O3265" i="12"/>
  <c r="L3266" i="12"/>
  <c r="O4023" i="12"/>
  <c r="L4024" i="12"/>
  <c r="O3078" i="12"/>
  <c r="L3079" i="12"/>
  <c r="M3209" i="12"/>
  <c r="M3435" i="12"/>
  <c r="O2636" i="12"/>
  <c r="L2637" i="12"/>
  <c r="O2265" i="12"/>
  <c r="L2266" i="12"/>
  <c r="O3378" i="12"/>
  <c r="L3379" i="12"/>
  <c r="O2363" i="12"/>
  <c r="L2364" i="12"/>
  <c r="O3142" i="12"/>
  <c r="L3143" i="12"/>
  <c r="O2639" i="12"/>
  <c r="L2640" i="12"/>
  <c r="M3377" i="12"/>
  <c r="L3146" i="12"/>
  <c r="O3145" i="12"/>
  <c r="O3808" i="12"/>
  <c r="L3809" i="12"/>
  <c r="O2398" i="12"/>
  <c r="L2399" i="12"/>
  <c r="O3045" i="12"/>
  <c r="L3046" i="12"/>
  <c r="O3206" i="12"/>
  <c r="L3207" i="12"/>
  <c r="M2291" i="12"/>
  <c r="O3402" i="12"/>
  <c r="L3403" i="12"/>
  <c r="O3474" i="12"/>
  <c r="L3475" i="12"/>
  <c r="O3170" i="12"/>
  <c r="L3171" i="12"/>
  <c r="M3045" i="12"/>
  <c r="O2352" i="12"/>
  <c r="L2353" i="12"/>
  <c r="M2942" i="12"/>
  <c r="O2815" i="12"/>
  <c r="L2816" i="12"/>
  <c r="M3448" i="12"/>
  <c r="M3997" i="12"/>
  <c r="M3109" i="12"/>
  <c r="O2981" i="12"/>
  <c r="L2982" i="12"/>
  <c r="M2969" i="12"/>
  <c r="O3038" i="12"/>
  <c r="L3039" i="12"/>
  <c r="M3175" i="12"/>
  <c r="O3411" i="12"/>
  <c r="L3412" i="12"/>
  <c r="O2062" i="12"/>
  <c r="L2063" i="12"/>
  <c r="O2744" i="12"/>
  <c r="L2745" i="12"/>
  <c r="O2356" i="12"/>
  <c r="L2357" i="12"/>
  <c r="L2738" i="12"/>
  <c r="O2737" i="12"/>
  <c r="O2664" i="12"/>
  <c r="L2665" i="12"/>
  <c r="O2884" i="12"/>
  <c r="L2885" i="12"/>
  <c r="M2739" i="12"/>
  <c r="O2533" i="12"/>
  <c r="L2534" i="12"/>
  <c r="O2630" i="12"/>
  <c r="L2631" i="12"/>
  <c r="O2608" i="12"/>
  <c r="L2609" i="12"/>
  <c r="O1957" i="12"/>
  <c r="L1958" i="12"/>
  <c r="M2813" i="12"/>
  <c r="O2527" i="12"/>
  <c r="L2528" i="12"/>
  <c r="O2063" i="12"/>
  <c r="L2064" i="12"/>
  <c r="O2580" i="12"/>
  <c r="L2581" i="12"/>
  <c r="O2534" i="12"/>
  <c r="L2535" i="12"/>
  <c r="O2661" i="12"/>
  <c r="L2662" i="12"/>
  <c r="M2868" i="12"/>
  <c r="M2590" i="12"/>
  <c r="O2290" i="12"/>
  <c r="L2291" i="12"/>
  <c r="O1474" i="12"/>
  <c r="L1475" i="12"/>
  <c r="O2687" i="12"/>
  <c r="L2688" i="12"/>
  <c r="O2286" i="12"/>
  <c r="L2287" i="12"/>
  <c r="O2165" i="12"/>
  <c r="L2166" i="12"/>
  <c r="O1975" i="12"/>
  <c r="L1976" i="12"/>
  <c r="O1590" i="12"/>
  <c r="L1591" i="12"/>
  <c r="M2715" i="12"/>
  <c r="O2088" i="12"/>
  <c r="L2089" i="12"/>
  <c r="O2334" i="12"/>
  <c r="L2335" i="12"/>
  <c r="O1499" i="12"/>
  <c r="L1500" i="12"/>
  <c r="O2575" i="12"/>
  <c r="L2576" i="12"/>
  <c r="O2073" i="12"/>
  <c r="L2074" i="12"/>
  <c r="M2191" i="12"/>
  <c r="O2528" i="12"/>
  <c r="L2529" i="12"/>
  <c r="L2432" i="12"/>
  <c r="O2431" i="12"/>
  <c r="O1788" i="12"/>
  <c r="L1789" i="12"/>
  <c r="L2541" i="12"/>
  <c r="O2540" i="12"/>
  <c r="O1233" i="12"/>
  <c r="L1234" i="12"/>
  <c r="M2358" i="12"/>
  <c r="O2244" i="12"/>
  <c r="L2245" i="12"/>
  <c r="O2415" i="12"/>
  <c r="L2416" i="12"/>
  <c r="O923" i="12"/>
  <c r="L924" i="12"/>
  <c r="O2782" i="12"/>
  <c r="L2783" i="12"/>
  <c r="O1853" i="12"/>
  <c r="L1854" i="12"/>
  <c r="O2146" i="12"/>
  <c r="L2147" i="12"/>
  <c r="O2513" i="12"/>
  <c r="L2514" i="12"/>
  <c r="O1964" i="12"/>
  <c r="L1965" i="12"/>
  <c r="O2300" i="12"/>
  <c r="L2301" i="12"/>
  <c r="O2323" i="12"/>
  <c r="L2324" i="12"/>
  <c r="M2071" i="12"/>
  <c r="O2332" i="12"/>
  <c r="L2333" i="12"/>
  <c r="O2134" i="12"/>
  <c r="L2135" i="12"/>
  <c r="L1930" i="12"/>
  <c r="O1929" i="12"/>
  <c r="O1641" i="12"/>
  <c r="L1642" i="12"/>
  <c r="M2535" i="12"/>
  <c r="O1500" i="12"/>
  <c r="L1501" i="12"/>
  <c r="M2232" i="12"/>
  <c r="O2274" i="12"/>
  <c r="L2275" i="12"/>
  <c r="O2407" i="12"/>
  <c r="L2408" i="12"/>
  <c r="O1429" i="12"/>
  <c r="L1430" i="12"/>
  <c r="O2824" i="12"/>
  <c r="L2825" i="12"/>
  <c r="O2454" i="12"/>
  <c r="L2455" i="12"/>
  <c r="O2754" i="12"/>
  <c r="L2755" i="12"/>
  <c r="M1975" i="12"/>
  <c r="M1963" i="12"/>
  <c r="O1982" i="12"/>
  <c r="L1983" i="12"/>
  <c r="O1939" i="12"/>
  <c r="L1940" i="12"/>
  <c r="M1856" i="12"/>
  <c r="M2555" i="12"/>
  <c r="M2350" i="12"/>
  <c r="M1931" i="12"/>
  <c r="O2838" i="12"/>
  <c r="L2839" i="12"/>
  <c r="O1928" i="12"/>
  <c r="L1929" i="12"/>
  <c r="O2839" i="12"/>
  <c r="L2840" i="12"/>
  <c r="M2225" i="12"/>
  <c r="O2123" i="12"/>
  <c r="L2124" i="12"/>
  <c r="O1656" i="12"/>
  <c r="L1657" i="12"/>
  <c r="O1897" i="12"/>
  <c r="L1898" i="12"/>
  <c r="M1898" i="12"/>
  <c r="O1389" i="12"/>
  <c r="L1390" i="12"/>
  <c r="O1167" i="12"/>
  <c r="L1168" i="12"/>
  <c r="O1533" i="12"/>
  <c r="L1534" i="12"/>
  <c r="O1667" i="12"/>
  <c r="L1668" i="12"/>
  <c r="M2154" i="12"/>
  <c r="O1634" i="12"/>
  <c r="L1635" i="12"/>
  <c r="O1878" i="12"/>
  <c r="L1879" i="12"/>
  <c r="O2011" i="12"/>
  <c r="L2012" i="12"/>
  <c r="O1769" i="12"/>
  <c r="L1770" i="12"/>
  <c r="M1879" i="12"/>
  <c r="O1616" i="12"/>
  <c r="L1617" i="12"/>
  <c r="M1705" i="12"/>
  <c r="M2192" i="12"/>
  <c r="L1516" i="12"/>
  <c r="O1515" i="12"/>
  <c r="O1194" i="12"/>
  <c r="L1195" i="12"/>
  <c r="O1514" i="12"/>
  <c r="L1515" i="12"/>
  <c r="O1640" i="12"/>
  <c r="L1641" i="12"/>
  <c r="O1985" i="12"/>
  <c r="L1986" i="12"/>
  <c r="O1602" i="12"/>
  <c r="L1603" i="12"/>
  <c r="O969" i="12"/>
  <c r="L970" i="12"/>
  <c r="M2325" i="12"/>
  <c r="O1804" i="12"/>
  <c r="L1805" i="12"/>
  <c r="O1385" i="12"/>
  <c r="L1386" i="12"/>
  <c r="M1849" i="12"/>
  <c r="O2239" i="12"/>
  <c r="L2240" i="12"/>
  <c r="O1734" i="12"/>
  <c r="L1735" i="12"/>
  <c r="O1603" i="12"/>
  <c r="L1604" i="12"/>
  <c r="O1536" i="12"/>
  <c r="L1537" i="12"/>
  <c r="O1792" i="12"/>
  <c r="L1793" i="12"/>
  <c r="O1682" i="12"/>
  <c r="L1683" i="12"/>
  <c r="O2034" i="12"/>
  <c r="L2035" i="12"/>
  <c r="O1517" i="12"/>
  <c r="L1518" i="12"/>
  <c r="M1789" i="12"/>
  <c r="M1850" i="12"/>
  <c r="O1420" i="12"/>
  <c r="L1421" i="12"/>
  <c r="O1639" i="12"/>
  <c r="L1640" i="12"/>
  <c r="O1340" i="12"/>
  <c r="L1341" i="12"/>
  <c r="M1842" i="12"/>
  <c r="M1456" i="12"/>
  <c r="O1264" i="12"/>
  <c r="L1265" i="12"/>
  <c r="O1424" i="12"/>
  <c r="L1425" i="12"/>
  <c r="M1574" i="12"/>
  <c r="M1827" i="12"/>
  <c r="O1768" i="12"/>
  <c r="L1769" i="12"/>
  <c r="O1417" i="12"/>
  <c r="L1418" i="12"/>
  <c r="M1555" i="12"/>
  <c r="M1816" i="12"/>
  <c r="O1321" i="12"/>
  <c r="L1322" i="12"/>
  <c r="M1767" i="12"/>
  <c r="O1563" i="12"/>
  <c r="L1564" i="12"/>
  <c r="O1137" i="12"/>
  <c r="L1138" i="12"/>
  <c r="M1782" i="12"/>
  <c r="O1427" i="12"/>
  <c r="L1428" i="12"/>
  <c r="M1679" i="12"/>
  <c r="M1181" i="12"/>
  <c r="M1470" i="12"/>
  <c r="M1725" i="12"/>
  <c r="O1335" i="12"/>
  <c r="L1336" i="12"/>
  <c r="O1269" i="12"/>
  <c r="L1270" i="12"/>
  <c r="M1175" i="12"/>
  <c r="O1010" i="12"/>
  <c r="L1011" i="12"/>
  <c r="O1322" i="12"/>
  <c r="L1323" i="12"/>
  <c r="O1319" i="12"/>
  <c r="L1320" i="12"/>
  <c r="O1231" i="12"/>
  <c r="L1232" i="12"/>
  <c r="O743" i="12"/>
  <c r="L744" i="12"/>
  <c r="M1244" i="12"/>
  <c r="O714" i="12"/>
  <c r="L715" i="12"/>
  <c r="O1157" i="12"/>
  <c r="L1158" i="12"/>
  <c r="O839" i="12"/>
  <c r="L840" i="12"/>
  <c r="O1029" i="12"/>
  <c r="L1030" i="12"/>
  <c r="M1276" i="12"/>
  <c r="O1268" i="12"/>
  <c r="L1269" i="12"/>
  <c r="M1145" i="12"/>
  <c r="O1250" i="12"/>
  <c r="L1251" i="12"/>
  <c r="O481" i="12"/>
  <c r="L482" i="12"/>
  <c r="O1092" i="12"/>
  <c r="L1093" i="12"/>
  <c r="O888" i="12"/>
  <c r="L889" i="12"/>
  <c r="O1023" i="12"/>
  <c r="L1024" i="12"/>
  <c r="O1089" i="12"/>
  <c r="L1090" i="12"/>
  <c r="O795" i="12"/>
  <c r="L796" i="12"/>
  <c r="L697" i="12"/>
  <c r="O696" i="12"/>
  <c r="O920" i="12"/>
  <c r="L921" i="12"/>
  <c r="O651" i="12"/>
  <c r="L652" i="12"/>
  <c r="M1096" i="12"/>
  <c r="O646" i="12"/>
  <c r="L647" i="12"/>
  <c r="O821" i="12"/>
  <c r="L822" i="12"/>
  <c r="M787" i="12"/>
  <c r="O924" i="12"/>
  <c r="L925" i="12"/>
  <c r="O896" i="12"/>
  <c r="L897" i="12"/>
  <c r="O884" i="12"/>
  <c r="L885" i="12"/>
  <c r="O684" i="12"/>
  <c r="L685" i="12"/>
  <c r="O852" i="12"/>
  <c r="L853" i="12"/>
  <c r="M975" i="12"/>
  <c r="O791" i="12"/>
  <c r="L792" i="12"/>
  <c r="O796" i="12"/>
  <c r="L797" i="12"/>
  <c r="M1063" i="12"/>
  <c r="O582" i="12"/>
  <c r="L583" i="12"/>
  <c r="M774" i="12"/>
  <c r="O716" i="12"/>
  <c r="L717" i="12"/>
  <c r="M835" i="12"/>
  <c r="O575" i="12"/>
  <c r="L576" i="12"/>
  <c r="M878" i="12"/>
  <c r="O809" i="12"/>
  <c r="L810" i="12"/>
  <c r="O495" i="12"/>
  <c r="L496" i="12"/>
  <c r="O475" i="12"/>
  <c r="L476" i="12"/>
  <c r="M801" i="12"/>
  <c r="M755" i="12"/>
  <c r="O465" i="12"/>
  <c r="L466" i="12"/>
  <c r="M452" i="12"/>
  <c r="L460" i="12"/>
  <c r="O459" i="12"/>
  <c r="L757" i="12"/>
  <c r="O756" i="12"/>
  <c r="O701" i="12"/>
  <c r="L702" i="12"/>
  <c r="O626" i="12"/>
  <c r="L627" i="12"/>
  <c r="O487" i="12"/>
  <c r="L488" i="12"/>
  <c r="M534" i="12"/>
  <c r="O808" i="12"/>
  <c r="L809" i="12"/>
  <c r="O708" i="12"/>
  <c r="L709" i="12"/>
  <c r="O618" i="12"/>
  <c r="L619" i="12"/>
  <c r="O627" i="12"/>
  <c r="L628" i="12"/>
  <c r="O686" i="12"/>
  <c r="L687" i="12"/>
  <c r="O496" i="12"/>
  <c r="L497" i="12"/>
  <c r="M642" i="12"/>
  <c r="O478" i="12"/>
  <c r="L479" i="12"/>
  <c r="M796" i="12"/>
  <c r="O664" i="12"/>
  <c r="L665" i="12"/>
  <c r="O748" i="12"/>
  <c r="L749" i="12"/>
  <c r="L618" i="12"/>
  <c r="O617" i="12"/>
  <c r="O501" i="12"/>
  <c r="L502" i="12"/>
  <c r="L3547" i="12"/>
  <c r="O3546" i="12"/>
  <c r="O4895" i="12"/>
  <c r="L4896" i="12"/>
  <c r="O5104" i="12"/>
  <c r="L5105" i="12"/>
  <c r="O4846" i="12"/>
  <c r="L4847" i="12"/>
  <c r="O4546" i="12"/>
  <c r="L4547" i="12"/>
  <c r="O3982" i="12"/>
  <c r="L3983" i="12"/>
  <c r="O3655" i="12"/>
  <c r="L3656" i="12"/>
  <c r="O3735" i="12"/>
  <c r="L3736" i="12"/>
  <c r="L3742" i="12"/>
  <c r="O3741" i="12"/>
  <c r="O3881" i="12"/>
  <c r="L3882" i="12"/>
  <c r="O3316" i="12"/>
  <c r="L3317" i="12"/>
  <c r="O5193" i="12"/>
  <c r="L5194" i="12"/>
  <c r="O4464" i="12"/>
  <c r="L4465" i="12"/>
  <c r="O4141" i="12"/>
  <c r="L4142" i="12"/>
  <c r="O5167" i="12"/>
  <c r="L5168" i="12"/>
  <c r="L4685" i="12"/>
  <c r="O4684" i="12"/>
  <c r="L5096" i="12"/>
  <c r="O5095" i="12"/>
  <c r="O4674" i="12"/>
  <c r="L4675" i="12"/>
  <c r="O4488" i="12"/>
  <c r="L4489" i="12"/>
  <c r="O5115" i="12"/>
  <c r="L5116" i="12"/>
  <c r="O5198" i="12"/>
  <c r="L5199" i="12"/>
  <c r="M3688" i="12"/>
  <c r="M4662" i="12"/>
  <c r="O4252" i="12"/>
  <c r="L4253" i="12"/>
  <c r="M4614" i="12"/>
  <c r="O4012" i="12"/>
  <c r="L4013" i="12"/>
  <c r="O4685" i="12"/>
  <c r="L4686" i="12"/>
  <c r="O4756" i="12"/>
  <c r="L4757" i="12"/>
  <c r="M4681" i="12"/>
  <c r="O4714" i="12"/>
  <c r="L4715" i="12"/>
  <c r="O4588" i="12"/>
  <c r="L4589" i="12"/>
  <c r="O4939" i="12"/>
  <c r="L4940" i="12"/>
  <c r="O4716" i="12"/>
  <c r="L4717" i="12"/>
  <c r="L4774" i="12"/>
  <c r="O4773" i="12"/>
  <c r="L4666" i="12"/>
  <c r="O4665" i="12"/>
  <c r="M4919" i="12"/>
  <c r="O5113" i="12"/>
  <c r="L5114" i="12"/>
  <c r="O3459" i="12"/>
  <c r="L3460" i="12"/>
  <c r="O4582" i="12"/>
  <c r="L4583" i="12"/>
  <c r="M4868" i="12"/>
  <c r="O5175" i="12"/>
  <c r="L5176" i="12"/>
  <c r="L5066" i="12"/>
  <c r="O5065" i="12"/>
  <c r="O4953" i="12"/>
  <c r="L4954" i="12"/>
  <c r="O4964" i="12"/>
  <c r="L4965" i="12"/>
  <c r="O3774" i="12"/>
  <c r="L3775" i="12"/>
  <c r="O4652" i="12"/>
  <c r="L4653" i="12"/>
  <c r="O5170" i="12"/>
  <c r="L5171" i="12"/>
  <c r="O5152" i="12"/>
  <c r="L5153" i="12"/>
  <c r="O4581" i="12"/>
  <c r="L4582" i="12"/>
  <c r="O3598" i="12"/>
  <c r="L3599" i="12"/>
  <c r="O4721" i="12"/>
  <c r="L4722" i="12"/>
  <c r="M4924" i="12"/>
  <c r="O5044" i="12"/>
  <c r="L5045" i="12"/>
  <c r="O5106" i="12"/>
  <c r="L5107" i="12"/>
  <c r="M4862" i="12"/>
  <c r="L4612" i="12"/>
  <c r="O4611" i="12"/>
  <c r="O5075" i="12"/>
  <c r="L5076" i="12"/>
  <c r="M4828" i="12"/>
  <c r="M4829" i="12"/>
  <c r="O4641" i="12"/>
  <c r="L4642" i="12"/>
  <c r="O5134" i="12"/>
  <c r="L5135" i="12"/>
  <c r="O3860" i="12"/>
  <c r="L3861" i="12"/>
  <c r="M4757" i="12"/>
  <c r="O4858" i="12"/>
  <c r="L4859" i="12"/>
  <c r="O4971" i="12"/>
  <c r="L4972" i="12"/>
  <c r="O5147" i="12"/>
  <c r="L5148" i="12"/>
  <c r="M4943" i="12"/>
  <c r="O4962" i="12"/>
  <c r="L4963" i="12"/>
  <c r="M4146" i="12"/>
  <c r="O3766" i="12"/>
  <c r="L3767" i="12"/>
  <c r="O4635" i="12"/>
  <c r="L4636" i="12"/>
  <c r="O3597" i="12"/>
  <c r="L3598" i="12"/>
  <c r="O4406" i="12"/>
  <c r="L4407" i="12"/>
  <c r="O4570" i="12"/>
  <c r="L4571" i="12"/>
  <c r="O4356" i="12"/>
  <c r="L4357" i="12"/>
  <c r="O4548" i="12"/>
  <c r="L4549" i="12"/>
  <c r="O3759" i="12"/>
  <c r="L3760" i="12"/>
  <c r="M4854" i="12"/>
  <c r="O4428" i="12"/>
  <c r="L4429" i="12"/>
  <c r="O5201" i="12"/>
  <c r="L5202" i="12"/>
  <c r="O4433" i="12"/>
  <c r="L4434" i="12"/>
  <c r="M3484" i="12"/>
  <c r="L3797" i="12"/>
  <c r="O3796" i="12"/>
  <c r="O4923" i="12"/>
  <c r="L4924" i="12"/>
  <c r="O4086" i="12"/>
  <c r="L4087" i="12"/>
  <c r="L5004" i="12"/>
  <c r="O5003" i="12"/>
  <c r="M4922" i="12"/>
  <c r="M4936" i="12"/>
  <c r="O4109" i="12"/>
  <c r="L4110" i="12"/>
  <c r="O3691" i="12"/>
  <c r="L3692" i="12"/>
  <c r="M4616" i="12"/>
  <c r="O4439" i="12"/>
  <c r="L4440" i="12"/>
  <c r="M4801" i="12"/>
  <c r="M4667" i="12"/>
  <c r="M4663" i="12"/>
  <c r="O3841" i="12"/>
  <c r="L3842" i="12"/>
  <c r="O4314" i="12"/>
  <c r="L4315" i="12"/>
  <c r="O4186" i="12"/>
  <c r="L4187" i="12"/>
  <c r="M5033" i="12"/>
  <c r="O4468" i="12"/>
  <c r="L4469" i="12"/>
  <c r="O3992" i="12"/>
  <c r="L3993" i="12"/>
  <c r="M3625" i="12"/>
  <c r="O5107" i="12"/>
  <c r="L5108" i="12"/>
  <c r="M5135" i="12"/>
  <c r="M4292" i="12"/>
  <c r="M3828" i="12"/>
  <c r="O4970" i="12"/>
  <c r="L4971" i="12"/>
  <c r="M4830" i="12"/>
  <c r="M4708" i="12"/>
  <c r="L4721" i="12"/>
  <c r="O4720" i="12"/>
  <c r="O3870" i="12"/>
  <c r="L3871" i="12"/>
  <c r="O3345" i="12"/>
  <c r="L3346" i="12"/>
  <c r="O3560" i="12"/>
  <c r="L3561" i="12"/>
  <c r="M4594" i="12"/>
  <c r="O3256" i="12"/>
  <c r="L3257" i="12"/>
  <c r="O4218" i="12"/>
  <c r="L4219" i="12"/>
  <c r="M3725" i="12"/>
  <c r="O4330" i="12"/>
  <c r="L4331" i="12"/>
  <c r="O4976" i="12"/>
  <c r="L4977" i="12"/>
  <c r="O2417" i="12"/>
  <c r="L2418" i="12"/>
  <c r="M3604" i="12"/>
  <c r="O4093" i="12"/>
  <c r="L4094" i="12"/>
  <c r="M5175" i="12"/>
  <c r="O4374" i="12"/>
  <c r="L4375" i="12"/>
  <c r="L3937" i="12"/>
  <c r="O3936" i="12"/>
  <c r="O4182" i="12"/>
  <c r="L4183" i="12"/>
  <c r="M4223" i="12"/>
  <c r="O4028" i="12"/>
  <c r="L4029" i="12"/>
  <c r="O4013" i="12"/>
  <c r="L4014" i="12"/>
  <c r="M4173" i="12"/>
  <c r="O4462" i="12"/>
  <c r="L4463" i="12"/>
  <c r="M3499" i="12"/>
  <c r="O4328" i="12"/>
  <c r="L4329" i="12"/>
  <c r="O4387" i="12"/>
  <c r="L4388" i="12"/>
  <c r="O4448" i="12"/>
  <c r="L4449" i="12"/>
  <c r="O4047" i="12"/>
  <c r="L4048" i="12"/>
  <c r="O3943" i="12"/>
  <c r="L3944" i="12"/>
  <c r="O4137" i="12"/>
  <c r="L4138" i="12"/>
  <c r="M4241" i="12"/>
  <c r="O4430" i="12"/>
  <c r="L4431" i="12"/>
  <c r="O3460" i="12"/>
  <c r="L3461" i="12"/>
  <c r="O3728" i="12"/>
  <c r="L3729" i="12"/>
  <c r="L3666" i="12"/>
  <c r="O3665" i="12"/>
  <c r="O3055" i="12"/>
  <c r="L3056" i="12"/>
  <c r="O1950" i="12"/>
  <c r="L1951" i="12"/>
  <c r="O3504" i="12"/>
  <c r="L3505" i="12"/>
  <c r="M4264" i="12"/>
  <c r="M4415" i="12"/>
  <c r="M3598" i="12"/>
  <c r="M3893" i="12"/>
  <c r="O4032" i="12"/>
  <c r="L4033" i="12"/>
  <c r="L4347" i="12"/>
  <c r="O4346" i="12"/>
  <c r="O3447" i="12"/>
  <c r="L3448" i="12"/>
  <c r="O3718" i="12"/>
  <c r="L3719" i="12"/>
  <c r="O3827" i="12"/>
  <c r="L3828" i="12"/>
  <c r="M3983" i="12"/>
  <c r="O4345" i="12"/>
  <c r="L4346" i="12"/>
  <c r="O3439" i="12"/>
  <c r="L3440" i="12"/>
  <c r="L4208" i="12"/>
  <c r="O4207" i="12"/>
  <c r="M4344" i="12"/>
  <c r="O4006" i="12"/>
  <c r="L4007" i="12"/>
  <c r="O4110" i="12"/>
  <c r="L4111" i="12"/>
  <c r="M4293" i="12"/>
  <c r="O4551" i="12"/>
  <c r="L4552" i="12"/>
  <c r="M3615" i="12"/>
  <c r="O4245" i="12"/>
  <c r="L4246" i="12"/>
  <c r="O3921" i="12"/>
  <c r="L3922" i="12"/>
  <c r="M3591" i="12"/>
  <c r="L3769" i="12"/>
  <c r="O3768" i="12"/>
  <c r="O3879" i="12"/>
  <c r="L3880" i="12"/>
  <c r="M4045" i="12"/>
  <c r="M4385" i="12"/>
  <c r="O4193" i="12"/>
  <c r="L4194" i="12"/>
  <c r="M4257" i="12"/>
  <c r="M4333" i="12"/>
  <c r="M3805" i="12"/>
  <c r="O4050" i="12"/>
  <c r="L4051" i="12"/>
  <c r="M4154" i="12"/>
  <c r="M4337" i="12"/>
  <c r="O2986" i="12"/>
  <c r="L2987" i="12"/>
  <c r="O3649" i="12"/>
  <c r="L3650" i="12"/>
  <c r="O4354" i="12"/>
  <c r="L4355" i="12"/>
  <c r="M4401" i="12"/>
  <c r="M4378" i="12"/>
  <c r="M4485" i="12"/>
  <c r="M3894" i="12"/>
  <c r="O4095" i="12"/>
  <c r="L4096" i="12"/>
  <c r="M4209" i="12"/>
  <c r="O4390" i="12"/>
  <c r="L4391" i="12"/>
  <c r="O3305" i="12"/>
  <c r="L3306" i="12"/>
  <c r="O3693" i="12"/>
  <c r="L3694" i="12"/>
  <c r="O3421" i="12"/>
  <c r="L3422" i="12"/>
  <c r="O3151" i="12"/>
  <c r="L3152" i="12"/>
  <c r="O3166" i="12"/>
  <c r="L3167" i="12"/>
  <c r="O3401" i="12"/>
  <c r="L3402" i="12"/>
  <c r="O2899" i="12"/>
  <c r="L2900" i="12"/>
  <c r="O3028" i="12"/>
  <c r="L3029" i="12"/>
  <c r="O3990" i="12"/>
  <c r="L3991" i="12"/>
  <c r="O3193" i="12"/>
  <c r="L3194" i="12"/>
  <c r="L3051" i="12"/>
  <c r="O3050" i="12"/>
  <c r="M3260" i="12"/>
  <c r="O2836" i="12"/>
  <c r="L2837" i="12"/>
  <c r="O3379" i="12"/>
  <c r="L3380" i="12"/>
  <c r="L3145" i="12"/>
  <c r="O3144" i="12"/>
  <c r="M3018" i="12"/>
  <c r="O3108" i="12"/>
  <c r="L3109" i="12"/>
  <c r="L3358" i="12"/>
  <c r="O3357" i="12"/>
  <c r="O2696" i="12"/>
  <c r="L2697" i="12"/>
  <c r="O2677" i="12"/>
  <c r="L2678" i="12"/>
  <c r="M2851" i="12"/>
  <c r="O3217" i="12"/>
  <c r="L3218" i="12"/>
  <c r="M3975" i="12"/>
  <c r="O2746" i="12"/>
  <c r="L2747" i="12"/>
  <c r="O2996" i="12"/>
  <c r="L2997" i="12"/>
  <c r="M2987" i="12"/>
  <c r="O3123" i="12"/>
  <c r="L3124" i="12"/>
  <c r="O3372" i="12"/>
  <c r="L3373" i="12"/>
  <c r="M2569" i="12"/>
  <c r="O3308" i="12"/>
  <c r="L3309" i="12"/>
  <c r="O3310" i="12"/>
  <c r="L3311" i="12"/>
  <c r="O3340" i="12"/>
  <c r="L3341" i="12"/>
  <c r="M3346" i="12"/>
  <c r="M3407" i="12"/>
  <c r="L3075" i="12"/>
  <c r="O3074" i="12"/>
  <c r="O2870" i="12"/>
  <c r="L2871" i="12"/>
  <c r="O2154" i="12"/>
  <c r="L2155" i="12"/>
  <c r="O3315" i="12"/>
  <c r="L3316" i="12"/>
  <c r="M3720" i="12"/>
  <c r="M3419" i="12"/>
  <c r="M3127" i="12"/>
  <c r="O3143" i="12"/>
  <c r="L3144" i="12"/>
  <c r="O3365" i="12"/>
  <c r="L3366" i="12"/>
  <c r="L2996" i="12"/>
  <c r="O2995" i="12"/>
  <c r="M3152" i="12"/>
  <c r="M2508" i="12"/>
  <c r="L1679" i="12"/>
  <c r="O1678" i="12"/>
  <c r="M3101" i="12"/>
  <c r="M2980" i="12"/>
  <c r="M2991" i="12"/>
  <c r="O3071" i="12"/>
  <c r="L3072" i="12"/>
  <c r="O3387" i="12"/>
  <c r="L3388" i="12"/>
  <c r="O2819" i="12"/>
  <c r="L2820" i="12"/>
  <c r="O3297" i="12"/>
  <c r="L3298" i="12"/>
  <c r="O3368" i="12"/>
  <c r="L3369" i="12"/>
  <c r="M3941" i="12"/>
  <c r="O2886" i="12"/>
  <c r="L2887" i="12"/>
  <c r="L2904" i="12"/>
  <c r="O2903" i="12"/>
  <c r="O2954" i="12"/>
  <c r="L2955" i="12"/>
  <c r="O3100" i="12"/>
  <c r="L3101" i="12"/>
  <c r="O3302" i="12"/>
  <c r="L3303" i="12"/>
  <c r="O2535" i="12"/>
  <c r="L2536" i="12"/>
  <c r="O1445" i="12"/>
  <c r="L1446" i="12"/>
  <c r="O2673" i="12"/>
  <c r="L2674" i="12"/>
  <c r="O2752" i="12"/>
  <c r="L2753" i="12"/>
  <c r="O2683" i="12"/>
  <c r="L2684" i="12"/>
  <c r="O2669" i="12"/>
  <c r="L2670" i="12"/>
  <c r="M2828" i="12"/>
  <c r="O2906" i="12"/>
  <c r="L2907" i="12"/>
  <c r="O1965" i="12"/>
  <c r="L1966" i="12"/>
  <c r="O2287" i="12"/>
  <c r="L2288" i="12"/>
  <c r="O2772" i="12"/>
  <c r="L2773" i="12"/>
  <c r="O2771" i="12"/>
  <c r="L2772" i="12"/>
  <c r="M2477" i="12"/>
  <c r="O2526" i="12"/>
  <c r="L2527" i="12"/>
  <c r="O2448" i="12"/>
  <c r="L2449" i="12"/>
  <c r="O2887" i="12"/>
  <c r="L2888" i="12"/>
  <c r="O2072" i="12"/>
  <c r="L2073" i="12"/>
  <c r="M2794" i="12"/>
  <c r="M2719" i="12"/>
  <c r="O2572" i="12"/>
  <c r="L2573" i="12"/>
  <c r="O2481" i="12"/>
  <c r="L2482" i="12"/>
  <c r="O2611" i="12"/>
  <c r="L2612" i="12"/>
  <c r="O2519" i="12"/>
  <c r="L2520" i="12"/>
  <c r="M2096" i="12"/>
  <c r="O1707" i="12"/>
  <c r="L1708" i="12"/>
  <c r="O1409" i="12"/>
  <c r="L1410" i="12"/>
  <c r="L2660" i="12"/>
  <c r="O2659" i="12"/>
  <c r="O2050" i="12"/>
  <c r="L2051" i="12"/>
  <c r="M2280" i="12"/>
  <c r="O2568" i="12"/>
  <c r="L2569" i="12"/>
  <c r="O2521" i="12"/>
  <c r="L2522" i="12"/>
  <c r="O2279" i="12"/>
  <c r="L2280" i="12"/>
  <c r="O2013" i="12"/>
  <c r="L2014" i="12"/>
  <c r="O2026" i="12"/>
  <c r="L2027" i="12"/>
  <c r="O2475" i="12"/>
  <c r="L2476" i="12"/>
  <c r="O1824" i="12"/>
  <c r="L1825" i="12"/>
  <c r="O2193" i="12"/>
  <c r="L2194" i="12"/>
  <c r="L1448" i="12"/>
  <c r="O1447" i="12"/>
  <c r="M2475" i="12"/>
  <c r="O2324" i="12"/>
  <c r="L2325" i="12"/>
  <c r="O2916" i="12"/>
  <c r="L2917" i="12"/>
  <c r="M2312" i="12"/>
  <c r="M2185" i="12"/>
  <c r="O2384" i="12"/>
  <c r="L2385" i="12"/>
  <c r="O1419" i="12"/>
  <c r="L1420" i="12"/>
  <c r="O2724" i="12"/>
  <c r="L2725" i="12"/>
  <c r="O1595" i="12"/>
  <c r="L1596" i="12"/>
  <c r="O1956" i="12"/>
  <c r="L1957" i="12"/>
  <c r="M1957" i="12"/>
  <c r="O2461" i="12"/>
  <c r="L2462" i="12"/>
  <c r="O1891" i="12"/>
  <c r="L1892" i="12"/>
  <c r="O2228" i="12"/>
  <c r="L2229" i="12"/>
  <c r="O2865" i="12"/>
  <c r="L2866" i="12"/>
  <c r="O2119" i="12"/>
  <c r="L2120" i="12"/>
  <c r="O2055" i="12"/>
  <c r="L2056" i="12"/>
  <c r="O2424" i="12"/>
  <c r="L2425" i="12"/>
  <c r="M2467" i="12"/>
  <c r="M2424" i="12"/>
  <c r="M2197" i="12"/>
  <c r="O2376" i="12"/>
  <c r="L2377" i="12"/>
  <c r="O1761" i="12"/>
  <c r="L1762" i="12"/>
  <c r="O2728" i="12"/>
  <c r="L2729" i="12"/>
  <c r="O2329" i="12"/>
  <c r="L2330" i="12"/>
  <c r="O2678" i="12"/>
  <c r="L2679" i="12"/>
  <c r="O1748" i="12"/>
  <c r="L1749" i="12"/>
  <c r="M1996" i="12"/>
  <c r="O1781" i="12"/>
  <c r="L1782" i="12"/>
  <c r="O2875" i="12"/>
  <c r="L2876" i="12"/>
  <c r="M2498" i="12"/>
  <c r="O2060" i="12"/>
  <c r="L2061" i="12"/>
  <c r="M2734" i="12"/>
  <c r="M1960" i="12"/>
  <c r="M2024" i="12"/>
  <c r="O2076" i="12"/>
  <c r="L2077" i="12"/>
  <c r="M2758" i="12"/>
  <c r="M2013" i="12"/>
  <c r="O2040" i="12"/>
  <c r="L2041" i="12"/>
  <c r="O2412" i="12"/>
  <c r="L2413" i="12"/>
  <c r="O1525" i="12"/>
  <c r="L1526" i="12"/>
  <c r="O1210" i="12"/>
  <c r="L1211" i="12"/>
  <c r="O1840" i="12"/>
  <c r="L1841" i="12"/>
  <c r="L1471" i="12"/>
  <c r="O1470" i="12"/>
  <c r="M1605" i="12"/>
  <c r="O1489" i="12"/>
  <c r="L1490" i="12"/>
  <c r="O2098" i="12"/>
  <c r="L2099" i="12"/>
  <c r="O1569" i="12"/>
  <c r="L1570" i="12"/>
  <c r="O1799" i="12"/>
  <c r="L1800" i="12"/>
  <c r="O1973" i="12"/>
  <c r="L1974" i="12"/>
  <c r="M1436" i="12"/>
  <c r="O1717" i="12"/>
  <c r="L1718" i="12"/>
  <c r="O1327" i="12"/>
  <c r="L1328" i="12"/>
  <c r="M1565" i="12"/>
  <c r="O1550" i="12"/>
  <c r="L1551" i="12"/>
  <c r="O1206" i="12"/>
  <c r="L1207" i="12"/>
  <c r="O1592" i="12"/>
  <c r="L1593" i="12"/>
  <c r="M1652" i="12"/>
  <c r="O2147" i="12"/>
  <c r="L2148" i="12"/>
  <c r="L1215" i="12"/>
  <c r="O1214" i="12"/>
  <c r="L1445" i="12"/>
  <c r="O1444" i="12"/>
  <c r="O1943" i="12"/>
  <c r="L1944" i="12"/>
  <c r="O1543" i="12"/>
  <c r="L1544" i="12"/>
  <c r="M1839" i="12"/>
  <c r="O2269" i="12"/>
  <c r="L2270" i="12"/>
  <c r="O1262" i="12"/>
  <c r="L1263" i="12"/>
  <c r="M2131" i="12"/>
  <c r="O1576" i="12"/>
  <c r="L1577" i="12"/>
  <c r="O1619" i="12"/>
  <c r="L1620" i="12"/>
  <c r="O1390" i="12"/>
  <c r="L1391" i="12"/>
  <c r="M1482" i="12"/>
  <c r="O1735" i="12"/>
  <c r="L1736" i="12"/>
  <c r="O1352" i="12"/>
  <c r="L1353" i="12"/>
  <c r="M1942" i="12"/>
  <c r="M1090" i="12"/>
  <c r="O1810" i="12"/>
  <c r="L1811" i="12"/>
  <c r="O1365" i="12"/>
  <c r="L1366" i="12"/>
  <c r="O1589" i="12"/>
  <c r="L1590" i="12"/>
  <c r="O1346" i="12"/>
  <c r="L1347" i="12"/>
  <c r="M1607" i="12"/>
  <c r="O1760" i="12"/>
  <c r="L1761" i="12"/>
  <c r="M1397" i="12"/>
  <c r="O1336" i="12"/>
  <c r="L1337" i="12"/>
  <c r="O1256" i="12"/>
  <c r="L1257" i="12"/>
  <c r="M1349" i="12"/>
  <c r="M1504" i="12"/>
  <c r="O1763" i="12"/>
  <c r="L1764" i="12"/>
  <c r="O1201" i="12"/>
  <c r="L1202" i="12"/>
  <c r="M1700" i="12"/>
  <c r="O1498" i="12"/>
  <c r="L1499" i="12"/>
  <c r="O1756" i="12"/>
  <c r="L1757" i="12"/>
  <c r="O1443" i="12"/>
  <c r="L1444" i="12"/>
  <c r="O1716" i="12"/>
  <c r="L1717" i="12"/>
  <c r="O1881" i="12"/>
  <c r="L1882" i="12"/>
  <c r="O1491" i="12"/>
  <c r="L1492" i="12"/>
  <c r="O1280" i="12"/>
  <c r="L1281" i="12"/>
  <c r="M1567" i="12"/>
  <c r="M1729" i="12"/>
  <c r="O1354" i="12"/>
  <c r="L1355" i="12"/>
  <c r="O1176" i="12"/>
  <c r="L1177" i="12"/>
  <c r="O1608" i="12"/>
  <c r="L1609" i="12"/>
  <c r="M1824" i="12"/>
  <c r="M1390" i="12"/>
  <c r="M1671" i="12"/>
  <c r="O1048" i="12"/>
  <c r="L1049" i="12"/>
  <c r="O1221" i="12"/>
  <c r="L1222" i="12"/>
  <c r="O1272" i="12"/>
  <c r="L1273" i="12"/>
  <c r="O1006" i="12"/>
  <c r="L1007" i="12"/>
  <c r="M1235" i="12"/>
  <c r="M1241" i="12"/>
  <c r="O1067" i="12"/>
  <c r="L1068" i="12"/>
  <c r="M1203" i="12"/>
  <c r="O1198" i="12"/>
  <c r="L1199" i="12"/>
  <c r="O1115" i="12"/>
  <c r="L1116" i="12"/>
  <c r="M725" i="12"/>
  <c r="O1193" i="12"/>
  <c r="L1194" i="12"/>
  <c r="O564" i="12"/>
  <c r="L565" i="12"/>
  <c r="O1033" i="12"/>
  <c r="L1034" i="12"/>
  <c r="O997" i="12"/>
  <c r="L998" i="12"/>
  <c r="M950" i="12"/>
  <c r="O1243" i="12"/>
  <c r="L1244" i="12"/>
  <c r="O1212" i="12"/>
  <c r="L1213" i="12"/>
  <c r="O1173" i="12"/>
  <c r="L1174" i="12"/>
  <c r="M1091" i="12"/>
  <c r="M1353" i="12"/>
  <c r="M1309" i="12"/>
  <c r="M937" i="12"/>
  <c r="M942" i="12"/>
  <c r="O713" i="12"/>
  <c r="L714" i="12"/>
  <c r="O942" i="12"/>
  <c r="L943" i="12"/>
  <c r="M1033" i="12"/>
  <c r="O724" i="12"/>
  <c r="L725" i="12"/>
  <c r="O1100" i="12"/>
  <c r="L1101" i="12"/>
  <c r="M717" i="12"/>
  <c r="O1084" i="12"/>
  <c r="L1085" i="12"/>
  <c r="O846" i="12"/>
  <c r="L847" i="12"/>
  <c r="O699" i="12"/>
  <c r="L700" i="12"/>
  <c r="O1131" i="12"/>
  <c r="L1132" i="12"/>
  <c r="O899" i="12"/>
  <c r="L900" i="12"/>
  <c r="O781" i="12"/>
  <c r="L782" i="12"/>
  <c r="M1127" i="12"/>
  <c r="O838" i="12"/>
  <c r="L839" i="12"/>
  <c r="M675" i="12"/>
  <c r="L1073" i="12"/>
  <c r="O1072" i="12"/>
  <c r="O1124" i="12"/>
  <c r="L1125" i="12"/>
  <c r="O827" i="12"/>
  <c r="L828" i="12"/>
  <c r="O904" i="12"/>
  <c r="L905" i="12"/>
  <c r="O800" i="12"/>
  <c r="L801" i="12"/>
  <c r="O1042" i="12"/>
  <c r="L1043" i="12"/>
  <c r="M1014" i="12"/>
  <c r="O789" i="12"/>
  <c r="L790" i="12"/>
  <c r="M718" i="12"/>
  <c r="O642" i="12"/>
  <c r="L643" i="12"/>
  <c r="M788" i="12"/>
  <c r="O531" i="12"/>
  <c r="L532" i="12"/>
  <c r="O801" i="12"/>
  <c r="L802" i="12"/>
  <c r="O885" i="12"/>
  <c r="L886" i="12"/>
  <c r="O625" i="12"/>
  <c r="L626" i="12"/>
  <c r="L617" i="12"/>
  <c r="O616" i="12"/>
  <c r="O754" i="12"/>
  <c r="L755" i="12"/>
  <c r="O711" i="12"/>
  <c r="L712" i="12"/>
  <c r="O797" i="12"/>
  <c r="L798" i="12"/>
  <c r="M662" i="12"/>
  <c r="O514" i="12"/>
  <c r="L515" i="12"/>
  <c r="L439" i="12"/>
  <c r="O438" i="12"/>
  <c r="M485" i="12"/>
  <c r="M748" i="12"/>
  <c r="M617" i="12"/>
  <c r="M540" i="12"/>
  <c r="O551" i="12"/>
  <c r="L552" i="12"/>
  <c r="M549" i="12"/>
  <c r="M767" i="12"/>
  <c r="O614" i="12"/>
  <c r="L615" i="12"/>
  <c r="O594" i="12"/>
  <c r="L595" i="12"/>
  <c r="M603" i="12"/>
  <c r="M733" i="12"/>
  <c r="M900" i="12"/>
  <c r="O703" i="12"/>
  <c r="L704" i="12"/>
  <c r="M558" i="12"/>
  <c r="M440" i="12"/>
  <c r="O4689" i="12"/>
  <c r="L4690" i="12"/>
  <c r="O3608" i="12"/>
  <c r="L3609" i="12"/>
  <c r="O4873" i="12"/>
  <c r="L4874" i="12"/>
  <c r="M5081" i="12"/>
  <c r="M4797" i="12"/>
  <c r="O3557" i="12"/>
  <c r="L3558" i="12"/>
  <c r="O4335" i="12"/>
  <c r="L4336" i="12"/>
  <c r="O4600" i="12"/>
  <c r="L4601" i="12"/>
  <c r="O5192" i="12"/>
  <c r="L5193" i="12"/>
  <c r="M5008" i="12"/>
  <c r="O3666" i="12"/>
  <c r="L3667" i="12"/>
  <c r="L4046" i="12"/>
  <c r="O4045" i="12"/>
  <c r="O4839" i="12"/>
  <c r="L4840" i="12"/>
  <c r="O5131" i="12"/>
  <c r="L5132" i="12"/>
  <c r="O4619" i="12"/>
  <c r="L4620" i="12"/>
  <c r="M5030" i="12"/>
  <c r="L4524" i="12"/>
  <c r="O4523" i="12"/>
  <c r="O3223" i="12"/>
  <c r="L3224" i="12"/>
  <c r="M4611" i="12"/>
  <c r="O5191" i="12"/>
  <c r="L5192" i="12"/>
  <c r="M4770" i="12"/>
  <c r="O4802" i="12"/>
  <c r="L4803" i="12"/>
  <c r="O4892" i="12"/>
  <c r="L4893" i="12"/>
  <c r="O4900" i="12"/>
  <c r="L4901" i="12"/>
  <c r="L4864" i="12"/>
  <c r="O4863" i="12"/>
  <c r="M4965" i="12"/>
  <c r="O4710" i="12"/>
  <c r="L4711" i="12"/>
  <c r="O4584" i="12"/>
  <c r="L4585" i="12"/>
  <c r="M5048" i="12"/>
  <c r="M5120" i="12"/>
  <c r="O4227" i="12"/>
  <c r="L4228" i="12"/>
  <c r="O4822" i="12"/>
  <c r="L4823" i="12"/>
  <c r="M4582" i="12"/>
  <c r="M4970" i="12"/>
  <c r="O5090" i="12"/>
  <c r="L5091" i="12"/>
  <c r="O4869" i="12"/>
  <c r="L4870" i="12"/>
  <c r="M4961" i="12"/>
  <c r="M4589" i="12"/>
  <c r="M5108" i="12"/>
  <c r="O5094" i="12"/>
  <c r="L5095" i="12"/>
  <c r="O4396" i="12"/>
  <c r="L4397" i="12"/>
  <c r="O5006" i="12"/>
  <c r="L5007" i="12"/>
  <c r="O4411" i="12"/>
  <c r="L4412" i="12"/>
  <c r="O4880" i="12"/>
  <c r="L4881" i="12"/>
  <c r="O5034" i="12"/>
  <c r="L5035" i="12"/>
  <c r="O3781" i="12"/>
  <c r="L3782" i="12"/>
  <c r="O5029" i="12"/>
  <c r="L5030" i="12"/>
  <c r="M4886" i="12"/>
  <c r="M4781" i="12"/>
  <c r="O4818" i="12"/>
  <c r="L4819" i="12"/>
  <c r="O3937" i="12"/>
  <c r="L3938" i="12"/>
  <c r="M4578" i="12"/>
  <c r="O5098" i="12"/>
  <c r="L5099" i="12"/>
  <c r="O5079" i="12"/>
  <c r="L5080" i="12"/>
  <c r="O3542" i="12"/>
  <c r="L3543" i="12"/>
  <c r="O5160" i="12"/>
  <c r="L5161" i="12"/>
  <c r="O4770" i="12"/>
  <c r="L4771" i="12"/>
  <c r="O4906" i="12"/>
  <c r="L4907" i="12"/>
  <c r="O5025" i="12"/>
  <c r="L5026" i="12"/>
  <c r="M4881" i="12"/>
  <c r="M4873" i="12"/>
  <c r="O3716" i="12"/>
  <c r="L3717" i="12"/>
  <c r="O3662" i="12"/>
  <c r="L3663" i="12"/>
  <c r="O3899" i="12"/>
  <c r="L3900" i="12"/>
  <c r="O3502" i="12"/>
  <c r="L3503" i="12"/>
  <c r="O4358" i="12"/>
  <c r="L4359" i="12"/>
  <c r="O4508" i="12"/>
  <c r="L4509" i="12"/>
  <c r="O4628" i="12"/>
  <c r="L4629" i="12"/>
  <c r="O3763" i="12"/>
  <c r="L3764" i="12"/>
  <c r="O4090" i="12"/>
  <c r="L4091" i="12"/>
  <c r="O3696" i="12"/>
  <c r="L3697" i="12"/>
  <c r="O4153" i="12"/>
  <c r="L4154" i="12"/>
  <c r="O5126" i="12"/>
  <c r="L5127" i="12"/>
  <c r="O4366" i="12"/>
  <c r="L4367" i="12"/>
  <c r="O3770" i="12"/>
  <c r="L3771" i="12"/>
  <c r="O5196" i="12"/>
  <c r="L5197" i="12"/>
  <c r="O4389" i="12"/>
  <c r="L4390" i="12"/>
  <c r="M3392" i="12"/>
  <c r="O3885" i="12"/>
  <c r="L3886" i="12"/>
  <c r="L3575" i="12"/>
  <c r="O3574" i="12"/>
  <c r="O4878" i="12"/>
  <c r="L4879" i="12"/>
  <c r="L3916" i="12"/>
  <c r="O3915" i="12"/>
  <c r="O2956" i="12"/>
  <c r="L2957" i="12"/>
  <c r="O4930" i="12"/>
  <c r="L4931" i="12"/>
  <c r="M4859" i="12"/>
  <c r="O4848" i="12"/>
  <c r="L4849" i="12"/>
  <c r="M3403" i="12"/>
  <c r="O4200" i="12"/>
  <c r="L4201" i="12"/>
  <c r="L4520" i="12"/>
  <c r="O4519" i="12"/>
  <c r="M4387" i="12"/>
  <c r="O4549" i="12"/>
  <c r="L4550" i="12"/>
  <c r="M4749" i="12"/>
  <c r="L4588" i="12"/>
  <c r="O4587" i="12"/>
  <c r="M4590" i="12"/>
  <c r="L3794" i="12"/>
  <c r="O3793" i="12"/>
  <c r="M5199" i="12"/>
  <c r="M4391" i="12"/>
  <c r="O3948" i="12"/>
  <c r="L3949" i="12"/>
  <c r="M4652" i="12"/>
  <c r="M5038" i="12"/>
  <c r="M5073" i="12"/>
  <c r="O3859" i="12"/>
  <c r="L3860" i="12"/>
  <c r="O3784" i="12"/>
  <c r="L3785" i="12"/>
  <c r="M4904" i="12"/>
  <c r="M4066" i="12"/>
  <c r="O4475" i="12"/>
  <c r="L4476" i="12"/>
  <c r="O4791" i="12"/>
  <c r="L4792" i="12"/>
  <c r="M4656" i="12"/>
  <c r="O4649" i="12"/>
  <c r="L4650" i="12"/>
  <c r="M3829" i="12"/>
  <c r="M4388" i="12"/>
  <c r="L4150" i="12"/>
  <c r="O4149" i="12"/>
  <c r="M4653" i="12"/>
  <c r="O4837" i="12"/>
  <c r="L4838" i="12"/>
  <c r="M5059" i="12"/>
  <c r="O4513" i="12"/>
  <c r="L4514" i="12"/>
  <c r="M3545" i="12"/>
  <c r="M4021" i="12"/>
  <c r="M5125" i="12"/>
  <c r="O4296" i="12"/>
  <c r="L4297" i="12"/>
  <c r="M3891" i="12"/>
  <c r="O4158" i="12"/>
  <c r="L4159" i="12"/>
  <c r="L3971" i="12"/>
  <c r="O3970" i="12"/>
  <c r="O3635" i="12"/>
  <c r="L3636" i="12"/>
  <c r="O3813" i="12"/>
  <c r="L3814" i="12"/>
  <c r="O3913" i="12"/>
  <c r="L3914" i="12"/>
  <c r="O4106" i="12"/>
  <c r="L4107" i="12"/>
  <c r="M4418" i="12"/>
  <c r="M4312" i="12"/>
  <c r="M4363" i="12"/>
  <c r="O4084" i="12"/>
  <c r="L4085" i="12"/>
  <c r="O4199" i="12"/>
  <c r="L4200" i="12"/>
  <c r="M4382" i="12"/>
  <c r="O3245" i="12"/>
  <c r="L3246" i="12"/>
  <c r="M3678" i="12"/>
  <c r="O4486" i="12"/>
  <c r="L4487" i="12"/>
  <c r="O4427" i="12"/>
  <c r="L4428" i="12"/>
  <c r="O4510" i="12"/>
  <c r="L4511" i="12"/>
  <c r="O4556" i="12"/>
  <c r="L4557" i="12"/>
  <c r="O4035" i="12"/>
  <c r="L4036" i="12"/>
  <c r="M4224" i="12"/>
  <c r="O4338" i="12"/>
  <c r="L4339" i="12"/>
  <c r="M4543" i="12"/>
  <c r="M3550" i="12"/>
  <c r="O3838" i="12"/>
  <c r="L3839" i="12"/>
  <c r="M3947" i="12"/>
  <c r="M3606" i="12"/>
  <c r="M4272" i="12"/>
  <c r="O2565" i="12"/>
  <c r="L2566" i="12"/>
  <c r="M3846" i="12"/>
  <c r="M3656" i="12"/>
  <c r="O3760" i="12"/>
  <c r="L3761" i="12"/>
  <c r="O3950" i="12"/>
  <c r="L3951" i="12"/>
  <c r="O4264" i="12"/>
  <c r="L4265" i="12"/>
  <c r="M4155" i="12"/>
  <c r="O3461" i="12"/>
  <c r="L3462" i="12"/>
  <c r="M4289" i="12"/>
  <c r="L4135" i="12"/>
  <c r="O4134" i="12"/>
  <c r="O3694" i="12"/>
  <c r="L3695" i="12"/>
  <c r="O4046" i="12"/>
  <c r="L4047" i="12"/>
  <c r="M4198" i="12"/>
  <c r="M4480" i="12"/>
  <c r="M3531" i="12"/>
  <c r="M4540" i="12"/>
  <c r="M4201" i="12"/>
  <c r="O3876" i="12"/>
  <c r="L3877" i="12"/>
  <c r="M3517" i="12"/>
  <c r="M3710" i="12"/>
  <c r="O3816" i="12"/>
  <c r="L3817" i="12"/>
  <c r="O3976" i="12"/>
  <c r="L3977" i="12"/>
  <c r="O4323" i="12"/>
  <c r="L4324" i="12"/>
  <c r="M4141" i="12"/>
  <c r="O4185" i="12"/>
  <c r="L4186" i="12"/>
  <c r="L4280" i="12"/>
  <c r="O4279" i="12"/>
  <c r="O4039" i="12"/>
  <c r="L4040" i="12"/>
  <c r="M3771" i="12"/>
  <c r="M4094" i="12"/>
  <c r="O4272" i="12"/>
  <c r="L4273" i="12"/>
  <c r="O4536" i="12"/>
  <c r="L4537" i="12"/>
  <c r="O3591" i="12"/>
  <c r="L3592" i="12"/>
  <c r="O4295" i="12"/>
  <c r="L4296" i="12"/>
  <c r="M4327" i="12"/>
  <c r="M4322" i="12"/>
  <c r="M4181" i="12"/>
  <c r="O3802" i="12"/>
  <c r="L3803" i="12"/>
  <c r="M4034" i="12"/>
  <c r="M4147" i="12"/>
  <c r="O4334" i="12"/>
  <c r="L4335" i="12"/>
  <c r="O3645" i="12"/>
  <c r="L3646" i="12"/>
  <c r="O3186" i="12"/>
  <c r="L3187" i="12"/>
  <c r="O3094" i="12"/>
  <c r="L3095" i="12"/>
  <c r="O3109" i="12"/>
  <c r="L3110" i="12"/>
  <c r="M3104" i="12"/>
  <c r="O3346" i="12"/>
  <c r="L3347" i="12"/>
  <c r="O2697" i="12"/>
  <c r="L2698" i="12"/>
  <c r="O2877" i="12"/>
  <c r="L2878" i="12"/>
  <c r="L2909" i="12"/>
  <c r="O2908" i="12"/>
  <c r="M3424" i="12"/>
  <c r="O3934" i="12"/>
  <c r="L3935" i="12"/>
  <c r="O3102" i="12"/>
  <c r="L3103" i="12"/>
  <c r="O3046" i="12"/>
  <c r="L3047" i="12"/>
  <c r="M3216" i="12"/>
  <c r="O3449" i="12"/>
  <c r="L3450" i="12"/>
  <c r="O2643" i="12"/>
  <c r="L2644" i="12"/>
  <c r="O2382" i="12"/>
  <c r="L2383" i="12"/>
  <c r="O3196" i="12"/>
  <c r="L3197" i="12"/>
  <c r="M3042" i="12"/>
  <c r="O2951" i="12"/>
  <c r="L2952" i="12"/>
  <c r="O2947" i="12"/>
  <c r="L2948" i="12"/>
  <c r="M3052" i="12"/>
  <c r="M3298" i="12"/>
  <c r="M2428" i="12"/>
  <c r="O2585" i="12"/>
  <c r="L2586" i="12"/>
  <c r="O2406" i="12"/>
  <c r="L2407" i="12"/>
  <c r="M3919" i="12"/>
  <c r="O2974" i="12"/>
  <c r="L2975" i="12"/>
  <c r="O3366" i="12"/>
  <c r="L3367" i="12"/>
  <c r="M2950" i="12"/>
  <c r="M3063" i="12"/>
  <c r="M3271" i="12"/>
  <c r="O3248" i="12"/>
  <c r="L3249" i="12"/>
  <c r="O3261" i="12"/>
  <c r="L3262" i="12"/>
  <c r="O2500" i="12"/>
  <c r="L2501" i="12"/>
  <c r="M3262" i="12"/>
  <c r="O3430" i="12"/>
  <c r="L3431" i="12"/>
  <c r="O3221" i="12"/>
  <c r="L3222" i="12"/>
  <c r="M3353" i="12"/>
  <c r="O3010" i="12"/>
  <c r="L3011" i="12"/>
  <c r="M3318" i="12"/>
  <c r="M3032" i="12"/>
  <c r="M3648" i="12"/>
  <c r="O3174" i="12"/>
  <c r="L3175" i="12"/>
  <c r="O3068" i="12"/>
  <c r="L3069" i="12"/>
  <c r="M3060" i="12"/>
  <c r="M3309" i="12"/>
  <c r="M2928" i="12"/>
  <c r="O3092" i="12"/>
  <c r="L3093" i="12"/>
  <c r="O3233" i="12"/>
  <c r="L3234" i="12"/>
  <c r="O3228" i="12"/>
  <c r="L3229" i="12"/>
  <c r="O2869" i="12"/>
  <c r="L2870" i="12"/>
  <c r="M3004" i="12"/>
  <c r="M3015" i="12"/>
  <c r="M2807" i="12"/>
  <c r="M2932" i="12"/>
  <c r="O3030" i="12"/>
  <c r="L3031" i="12"/>
  <c r="M3334" i="12"/>
  <c r="O3222" i="12"/>
  <c r="L3223" i="12"/>
  <c r="M3312" i="12"/>
  <c r="M3866" i="12"/>
  <c r="O3012" i="12"/>
  <c r="L3013" i="12"/>
  <c r="O3347" i="12"/>
  <c r="L3348" i="12"/>
  <c r="O3339" i="12"/>
  <c r="L3340" i="12"/>
  <c r="O2823" i="12"/>
  <c r="L2824" i="12"/>
  <c r="O3026" i="12"/>
  <c r="L3027" i="12"/>
  <c r="O3187" i="12"/>
  <c r="L3188" i="12"/>
  <c r="O2464" i="12"/>
  <c r="L2465" i="12"/>
  <c r="O2543" i="12"/>
  <c r="L2544" i="12"/>
  <c r="O2469" i="12"/>
  <c r="L2470" i="12"/>
  <c r="O2798" i="12"/>
  <c r="L2799" i="12"/>
  <c r="O2612" i="12"/>
  <c r="L2613" i="12"/>
  <c r="O2862" i="12"/>
  <c r="L2863" i="12"/>
  <c r="M2213" i="12"/>
  <c r="O2634" i="12"/>
  <c r="L2635" i="12"/>
  <c r="M2592" i="12"/>
  <c r="M2755" i="12"/>
  <c r="O2751" i="12"/>
  <c r="L2752" i="12"/>
  <c r="O2180" i="12"/>
  <c r="L2181" i="12"/>
  <c r="O2726" i="12"/>
  <c r="L2727" i="12"/>
  <c r="M2273" i="12"/>
  <c r="O2725" i="12"/>
  <c r="L2726" i="12"/>
  <c r="O2480" i="12"/>
  <c r="L2481" i="12"/>
  <c r="O2445" i="12"/>
  <c r="L2446" i="12"/>
  <c r="O2466" i="12"/>
  <c r="L2467" i="12"/>
  <c r="M2183" i="12"/>
  <c r="O2821" i="12"/>
  <c r="L2822" i="12"/>
  <c r="O1583" i="12"/>
  <c r="L1584" i="12"/>
  <c r="M2394" i="12"/>
  <c r="M2220" i="12"/>
  <c r="O2731" i="12"/>
  <c r="L2732" i="12"/>
  <c r="O2276" i="12"/>
  <c r="L2277" i="12"/>
  <c r="O2511" i="12"/>
  <c r="L2512" i="12"/>
  <c r="M2466" i="12"/>
  <c r="M2599" i="12"/>
  <c r="M2032" i="12"/>
  <c r="O2408" i="12"/>
  <c r="L2409" i="12"/>
  <c r="M2486" i="12"/>
  <c r="O2586" i="12"/>
  <c r="L2587" i="12"/>
  <c r="O2081" i="12"/>
  <c r="L2082" i="12"/>
  <c r="O2435" i="12"/>
  <c r="L2436" i="12"/>
  <c r="M2231" i="12"/>
  <c r="O2391" i="12"/>
  <c r="L2392" i="12"/>
  <c r="L2466" i="12"/>
  <c r="O2465" i="12"/>
  <c r="O2214" i="12"/>
  <c r="L2215" i="12"/>
  <c r="M1940" i="12"/>
  <c r="O1426" i="12"/>
  <c r="L1427" i="12"/>
  <c r="O2387" i="12"/>
  <c r="L2388" i="12"/>
  <c r="M2240" i="12"/>
  <c r="O2350" i="12"/>
  <c r="L2351" i="12"/>
  <c r="L1552" i="12"/>
  <c r="O1551" i="12"/>
  <c r="M2139" i="12"/>
  <c r="O1676" i="12"/>
  <c r="L1677" i="12"/>
  <c r="O2390" i="12"/>
  <c r="L2391" i="12"/>
  <c r="O2237" i="12"/>
  <c r="L2238" i="12"/>
  <c r="M1618" i="12"/>
  <c r="O2801" i="12"/>
  <c r="L2802" i="12"/>
  <c r="M2263" i="12"/>
  <c r="O2102" i="12"/>
  <c r="L2103" i="12"/>
  <c r="M2322" i="12"/>
  <c r="M2640" i="12"/>
  <c r="M2369" i="12"/>
  <c r="O1918" i="12"/>
  <c r="L1919" i="12"/>
  <c r="M2923" i="12"/>
  <c r="O2328" i="12"/>
  <c r="L2329" i="12"/>
  <c r="M2110" i="12"/>
  <c r="O2171" i="12"/>
  <c r="L2172" i="12"/>
  <c r="O1951" i="12"/>
  <c r="L1952" i="12"/>
  <c r="O2802" i="12"/>
  <c r="L2803" i="12"/>
  <c r="M2905" i="12"/>
  <c r="O2014" i="12"/>
  <c r="L2015" i="12"/>
  <c r="O2389" i="12"/>
  <c r="L2390" i="12"/>
  <c r="O1185" i="12"/>
  <c r="L1186" i="12"/>
  <c r="M2340" i="12"/>
  <c r="M2389" i="12"/>
  <c r="O2156" i="12"/>
  <c r="L2157" i="12"/>
  <c r="M2083" i="12"/>
  <c r="O2315" i="12"/>
  <c r="L2316" i="12"/>
  <c r="M2663" i="12"/>
  <c r="M2040" i="12"/>
  <c r="O2282" i="12"/>
  <c r="L2283" i="12"/>
  <c r="M1916" i="12"/>
  <c r="M2605" i="12"/>
  <c r="M1710" i="12"/>
  <c r="O1744" i="12"/>
  <c r="L1745" i="12"/>
  <c r="O1932" i="12"/>
  <c r="L1933" i="12"/>
  <c r="O1883" i="12"/>
  <c r="L1884" i="12"/>
  <c r="O2817" i="12"/>
  <c r="L2818" i="12"/>
  <c r="M2442" i="12"/>
  <c r="M2365" i="12"/>
  <c r="O1912" i="12"/>
  <c r="L1913" i="12"/>
  <c r="M2666" i="12"/>
  <c r="O1919" i="12"/>
  <c r="L1920" i="12"/>
  <c r="O1941" i="12"/>
  <c r="L1942" i="12"/>
  <c r="O2027" i="12"/>
  <c r="L2028" i="12"/>
  <c r="M2391" i="12"/>
  <c r="M2682" i="12"/>
  <c r="M2860" i="12"/>
  <c r="M1998" i="12"/>
  <c r="O2377" i="12"/>
  <c r="L2378" i="12"/>
  <c r="O1510" i="12"/>
  <c r="L1511" i="12"/>
  <c r="O1797" i="12"/>
  <c r="L1798" i="12"/>
  <c r="O1879" i="12"/>
  <c r="L1880" i="12"/>
  <c r="O1754" i="12"/>
  <c r="L1755" i="12"/>
  <c r="O744" i="12"/>
  <c r="L745" i="12"/>
  <c r="M1400" i="12"/>
  <c r="O1432" i="12"/>
  <c r="L1433" i="12"/>
  <c r="M2037" i="12"/>
  <c r="O1486" i="12"/>
  <c r="L1487" i="12"/>
  <c r="O1364" i="12"/>
  <c r="L1365" i="12"/>
  <c r="M1587" i="12"/>
  <c r="O1421" i="12"/>
  <c r="L1422" i="12"/>
  <c r="L2084" i="12"/>
  <c r="O2083" i="12"/>
  <c r="O1057" i="12"/>
  <c r="L1058" i="12"/>
  <c r="O1808" i="12"/>
  <c r="L1809" i="12"/>
  <c r="M1388" i="12"/>
  <c r="O1376" i="12"/>
  <c r="L1377" i="12"/>
  <c r="M1663" i="12"/>
  <c r="O1462" i="12"/>
  <c r="L1463" i="12"/>
  <c r="O2211" i="12"/>
  <c r="L2212" i="12"/>
  <c r="M1670" i="12"/>
  <c r="O1886" i="12"/>
  <c r="L1887" i="12"/>
  <c r="O2045" i="12"/>
  <c r="L2046" i="12"/>
  <c r="O1524" i="12"/>
  <c r="L1525" i="12"/>
  <c r="M1864" i="12"/>
  <c r="O1400" i="12"/>
  <c r="L1401" i="12"/>
  <c r="M1866" i="12"/>
  <c r="M2399" i="12"/>
  <c r="O1699" i="12"/>
  <c r="L1700" i="12"/>
  <c r="O1403" i="12"/>
  <c r="L1404" i="12"/>
  <c r="M1324" i="12"/>
  <c r="M1733" i="12"/>
  <c r="O954" i="12"/>
  <c r="L955" i="12"/>
  <c r="M1533" i="12"/>
  <c r="O1350" i="12"/>
  <c r="L1351" i="12"/>
  <c r="M1541" i="12"/>
  <c r="O1700" i="12"/>
  <c r="L1701" i="12"/>
  <c r="L1300" i="12"/>
  <c r="O1299" i="12"/>
  <c r="M1884" i="12"/>
  <c r="M1434" i="12"/>
  <c r="L1694" i="12"/>
  <c r="O1693" i="12"/>
  <c r="O1260" i="12"/>
  <c r="L1261" i="12"/>
  <c r="O1633" i="12"/>
  <c r="L1634" i="12"/>
  <c r="O1866" i="12"/>
  <c r="L1867" i="12"/>
  <c r="M1430" i="12"/>
  <c r="M1685" i="12"/>
  <c r="M1148" i="12"/>
  <c r="O1373" i="12"/>
  <c r="L1374" i="12"/>
  <c r="M1639" i="12"/>
  <c r="O1798" i="12"/>
  <c r="L1799" i="12"/>
  <c r="O1438" i="12"/>
  <c r="L1439" i="12"/>
  <c r="O1224" i="12"/>
  <c r="L1225" i="12"/>
  <c r="M1512" i="12"/>
  <c r="O1679" i="12"/>
  <c r="L1680" i="12"/>
  <c r="O1228" i="12"/>
  <c r="L1229" i="12"/>
  <c r="O1564" i="12"/>
  <c r="L1565" i="12"/>
  <c r="O1753" i="12"/>
  <c r="L1754" i="12"/>
  <c r="O1237" i="12"/>
  <c r="L1238" i="12"/>
  <c r="O1614" i="12"/>
  <c r="L1615" i="12"/>
  <c r="M1138" i="12"/>
  <c r="O953" i="12"/>
  <c r="L954" i="12"/>
  <c r="O1166" i="12"/>
  <c r="L1167" i="12"/>
  <c r="L1048" i="12"/>
  <c r="O1047" i="12"/>
  <c r="M1176" i="12"/>
  <c r="M1189" i="12"/>
  <c r="M1325" i="12"/>
  <c r="O1123" i="12"/>
  <c r="L1124" i="12"/>
  <c r="O1143" i="12"/>
  <c r="L1144" i="12"/>
  <c r="M1141" i="12"/>
  <c r="O890" i="12"/>
  <c r="L891" i="12"/>
  <c r="M1334" i="12"/>
  <c r="L1054" i="12"/>
  <c r="O1053" i="12"/>
  <c r="O1246" i="12"/>
  <c r="L1247" i="12"/>
  <c r="O1184" i="12"/>
  <c r="L1185" i="12"/>
  <c r="M1153" i="12"/>
  <c r="O910" i="12"/>
  <c r="L911" i="12"/>
  <c r="O947" i="12"/>
  <c r="L948" i="12"/>
  <c r="M1017" i="12"/>
  <c r="M1190" i="12"/>
  <c r="O1241" i="12"/>
  <c r="L1242" i="12"/>
  <c r="O881" i="12"/>
  <c r="L882" i="12"/>
  <c r="O913" i="12"/>
  <c r="L914" i="12"/>
  <c r="O993" i="12"/>
  <c r="L994" i="12"/>
  <c r="O816" i="12"/>
  <c r="L817" i="12"/>
  <c r="M1132" i="12"/>
  <c r="M1059" i="12"/>
  <c r="O1056" i="12"/>
  <c r="L1057" i="12"/>
  <c r="M1100" i="12"/>
  <c r="O691" i="12"/>
  <c r="L692" i="12"/>
  <c r="O1083" i="12"/>
  <c r="L1084" i="12"/>
  <c r="O1078" i="12"/>
  <c r="L1079" i="12"/>
  <c r="M1019" i="12"/>
  <c r="O1071" i="12"/>
  <c r="L1072" i="12"/>
  <c r="O603" i="12"/>
  <c r="L604" i="12"/>
  <c r="O725" i="12"/>
  <c r="L726" i="12"/>
  <c r="O462" i="12"/>
  <c r="L463" i="12"/>
  <c r="O971" i="12"/>
  <c r="L972" i="12"/>
  <c r="O937" i="12"/>
  <c r="L938" i="12"/>
  <c r="M792" i="12"/>
  <c r="M466" i="12"/>
  <c r="O663" i="12"/>
  <c r="L664" i="12"/>
  <c r="M882" i="12"/>
  <c r="M736" i="12"/>
  <c r="O609" i="12"/>
  <c r="L610" i="12"/>
  <c r="O712" i="12"/>
  <c r="L713" i="12"/>
  <c r="O832" i="12"/>
  <c r="L833" i="12"/>
  <c r="O544" i="12"/>
  <c r="L545" i="12"/>
  <c r="M571" i="12"/>
  <c r="O705" i="12"/>
  <c r="L706" i="12"/>
  <c r="O760" i="12"/>
  <c r="L761" i="12"/>
  <c r="O499" i="12"/>
  <c r="L500" i="12"/>
  <c r="O498" i="12"/>
  <c r="L499" i="12"/>
  <c r="M552" i="12"/>
  <c r="O907" i="12"/>
  <c r="L908" i="12"/>
  <c r="O723" i="12"/>
  <c r="L724" i="12"/>
  <c r="O605" i="12"/>
  <c r="L606" i="12"/>
  <c r="O631" i="12"/>
  <c r="L632" i="12"/>
  <c r="M688" i="12"/>
  <c r="O893" i="12"/>
  <c r="L894" i="12"/>
  <c r="M506" i="12"/>
  <c r="M486" i="12"/>
  <c r="M447" i="12"/>
  <c r="M696" i="12"/>
  <c r="O537" i="12"/>
  <c r="L538" i="12"/>
  <c r="M535" i="12"/>
  <c r="O546" i="12"/>
  <c r="L547" i="12"/>
  <c r="O678" i="12"/>
  <c r="L679" i="12"/>
  <c r="M822" i="12"/>
  <c r="O553" i="12"/>
  <c r="L554" i="12"/>
  <c r="O520" i="12"/>
  <c r="L521" i="12"/>
  <c r="O593" i="12"/>
  <c r="L594" i="12"/>
  <c r="O5169" i="12"/>
  <c r="L5170" i="12"/>
  <c r="O4806" i="12"/>
  <c r="L4807" i="12"/>
  <c r="O4788" i="12"/>
  <c r="L4789" i="12"/>
  <c r="O4948" i="12"/>
  <c r="L4949" i="12"/>
  <c r="M4093" i="12"/>
  <c r="O4845" i="12"/>
  <c r="L4846" i="12"/>
  <c r="O4054" i="12"/>
  <c r="L4055" i="12"/>
  <c r="O4677" i="12"/>
  <c r="L4678" i="12"/>
  <c r="L4951" i="12"/>
  <c r="O4950" i="12"/>
  <c r="O4887" i="12"/>
  <c r="L4888" i="12"/>
  <c r="O4981" i="12"/>
  <c r="L4982" i="12"/>
  <c r="O5066" i="12"/>
  <c r="L5067" i="12"/>
  <c r="O4573" i="12"/>
  <c r="L4574" i="12"/>
  <c r="M3530" i="12"/>
  <c r="O4779" i="12"/>
  <c r="L4780" i="12"/>
  <c r="L4698" i="12"/>
  <c r="O4697" i="12"/>
  <c r="M4920" i="12"/>
  <c r="O3878" i="12"/>
  <c r="L3879" i="12"/>
  <c r="L3994" i="12"/>
  <c r="O3993" i="12"/>
  <c r="O5105" i="12"/>
  <c r="L5106" i="12"/>
  <c r="O4840" i="12"/>
  <c r="L4841" i="12"/>
  <c r="M4871" i="12"/>
  <c r="O4829" i="12"/>
  <c r="L4830" i="12"/>
  <c r="M5124" i="12"/>
  <c r="M4575" i="12"/>
  <c r="M4244" i="12"/>
  <c r="M4794" i="12"/>
  <c r="M5000" i="12"/>
  <c r="M5151" i="12"/>
  <c r="O4575" i="12"/>
  <c r="L4576" i="12"/>
  <c r="O3524" i="12"/>
  <c r="L3525" i="12"/>
  <c r="M4743" i="12"/>
  <c r="L4615" i="12"/>
  <c r="O4614" i="12"/>
  <c r="O4913" i="12"/>
  <c r="L4914" i="12"/>
  <c r="M5154" i="12"/>
  <c r="M4799" i="12"/>
  <c r="O4832" i="12"/>
  <c r="L4833" i="12"/>
  <c r="M4619" i="12"/>
  <c r="O4465" i="12"/>
  <c r="L4466" i="12"/>
  <c r="M5068" i="12"/>
  <c r="M5011" i="12"/>
  <c r="M4819" i="12"/>
  <c r="O5103" i="12"/>
  <c r="L5104" i="12"/>
  <c r="M4626" i="12"/>
  <c r="M4777" i="12"/>
  <c r="O4917" i="12"/>
  <c r="L4918" i="12"/>
  <c r="O4961" i="12"/>
  <c r="L4962" i="12"/>
  <c r="M5163" i="12"/>
  <c r="O4849" i="12"/>
  <c r="L4850" i="12"/>
  <c r="O5082" i="12"/>
  <c r="L5083" i="12"/>
  <c r="O4681" i="12"/>
  <c r="L4682" i="12"/>
  <c r="O4766" i="12"/>
  <c r="L4767" i="12"/>
  <c r="O4985" i="12"/>
  <c r="L4986" i="12"/>
  <c r="O4348" i="12"/>
  <c r="L4349" i="12"/>
  <c r="M5058" i="12"/>
  <c r="M4992" i="12"/>
  <c r="M5188" i="12"/>
  <c r="M4719" i="12"/>
  <c r="O4322" i="12"/>
  <c r="L4323" i="12"/>
  <c r="M4684" i="12"/>
  <c r="M4824" i="12"/>
  <c r="M4958" i="12"/>
  <c r="O4827" i="12"/>
  <c r="L4828" i="12"/>
  <c r="M4826" i="12"/>
  <c r="O3972" i="12"/>
  <c r="L3973" i="12"/>
  <c r="O3549" i="12"/>
  <c r="L3550" i="12"/>
  <c r="O3856" i="12"/>
  <c r="L3857" i="12"/>
  <c r="O3431" i="12"/>
  <c r="L3432" i="12"/>
  <c r="M4576" i="12"/>
  <c r="O5150" i="12"/>
  <c r="L5151" i="12"/>
  <c r="O3706" i="12"/>
  <c r="L3707" i="12"/>
  <c r="M3640" i="12"/>
  <c r="O4289" i="12"/>
  <c r="L4290" i="12"/>
  <c r="L4279" i="12"/>
  <c r="O4278" i="12"/>
  <c r="O3758" i="12"/>
  <c r="L3759" i="12"/>
  <c r="O3925" i="12"/>
  <c r="L3926" i="12"/>
  <c r="O4926" i="12"/>
  <c r="L4927" i="12"/>
  <c r="M5121" i="12"/>
  <c r="O5157" i="12"/>
  <c r="L5158" i="12"/>
  <c r="M4314" i="12"/>
  <c r="O3829" i="12"/>
  <c r="L3830" i="12"/>
  <c r="O3530" i="12"/>
  <c r="L3531" i="12"/>
  <c r="M4790" i="12"/>
  <c r="O3811" i="12"/>
  <c r="L3812" i="12"/>
  <c r="O4494" i="12"/>
  <c r="L4495" i="12"/>
  <c r="O3403" i="12"/>
  <c r="L3404" i="12"/>
  <c r="M4863" i="12"/>
  <c r="M4786" i="12"/>
  <c r="O4812" i="12"/>
  <c r="L4813" i="12"/>
  <c r="M3956" i="12"/>
  <c r="O3682" i="12"/>
  <c r="L3683" i="12"/>
  <c r="O3975" i="12"/>
  <c r="L3976" i="12"/>
  <c r="O3484" i="12"/>
  <c r="L3485" i="12"/>
  <c r="O4343" i="12"/>
  <c r="L4344" i="12"/>
  <c r="O4211" i="12"/>
  <c r="L4212" i="12"/>
  <c r="O4683" i="12"/>
  <c r="L4684" i="12"/>
  <c r="M4236" i="12"/>
  <c r="M4443" i="12"/>
  <c r="M3734" i="12"/>
  <c r="O4194" i="12"/>
  <c r="L4195" i="12"/>
  <c r="M5139" i="12"/>
  <c r="O4333" i="12"/>
  <c r="L4334" i="12"/>
  <c r="O3669" i="12"/>
  <c r="L3670" i="12"/>
  <c r="M5087" i="12"/>
  <c r="M4976" i="12"/>
  <c r="M4990" i="12"/>
  <c r="O4169" i="12"/>
  <c r="L4170" i="12"/>
  <c r="O4856" i="12"/>
  <c r="L4857" i="12"/>
  <c r="O3866" i="12"/>
  <c r="L3867" i="12"/>
  <c r="O4728" i="12"/>
  <c r="L4729" i="12"/>
  <c r="O4541" i="12"/>
  <c r="L4542" i="12"/>
  <c r="L4584" i="12"/>
  <c r="O4583" i="12"/>
  <c r="O3785" i="12"/>
  <c r="L3786" i="12"/>
  <c r="O4285" i="12"/>
  <c r="L4286" i="12"/>
  <c r="O3652" i="12"/>
  <c r="L3653" i="12"/>
  <c r="O4512" i="12"/>
  <c r="L4513" i="12"/>
  <c r="M4107" i="12"/>
  <c r="O4571" i="12"/>
  <c r="L4572" i="12"/>
  <c r="O5041" i="12"/>
  <c r="L5042" i="12"/>
  <c r="M3527" i="12"/>
  <c r="M4457" i="12"/>
  <c r="O3499" i="12"/>
  <c r="L3500" i="12"/>
  <c r="M4175" i="12"/>
  <c r="O3963" i="12"/>
  <c r="L3964" i="12"/>
  <c r="M5053" i="12"/>
  <c r="O4244" i="12"/>
  <c r="L4245" i="12"/>
  <c r="M3791" i="12"/>
  <c r="O3828" i="12"/>
  <c r="L3829" i="12"/>
  <c r="O3267" i="12"/>
  <c r="L3268" i="12"/>
  <c r="O3902" i="12"/>
  <c r="L3903" i="12"/>
  <c r="O3573" i="12"/>
  <c r="L3574" i="12"/>
  <c r="O3746" i="12"/>
  <c r="L3747" i="12"/>
  <c r="O3846" i="12"/>
  <c r="L3847" i="12"/>
  <c r="M4030" i="12"/>
  <c r="O4360" i="12"/>
  <c r="L4361" i="12"/>
  <c r="O3219" i="12"/>
  <c r="L3220" i="12"/>
  <c r="M4238" i="12"/>
  <c r="O4225" i="12"/>
  <c r="L4226" i="12"/>
  <c r="O4308" i="12"/>
  <c r="L4309" i="12"/>
  <c r="O4167" i="12"/>
  <c r="L4168" i="12"/>
  <c r="M4023" i="12"/>
  <c r="M4136" i="12"/>
  <c r="M4326" i="12"/>
  <c r="O2486" i="12"/>
  <c r="L2487" i="12"/>
  <c r="O3634" i="12"/>
  <c r="L3635" i="12"/>
  <c r="O4409" i="12"/>
  <c r="L4410" i="12"/>
  <c r="O4380" i="12"/>
  <c r="L4381" i="12"/>
  <c r="M4440" i="12"/>
  <c r="M4297" i="12"/>
  <c r="M4488" i="12"/>
  <c r="M3506" i="12"/>
  <c r="O3778" i="12"/>
  <c r="L3779" i="12"/>
  <c r="M3850" i="12"/>
  <c r="M3551" i="12"/>
  <c r="M4151" i="12"/>
  <c r="O4332" i="12"/>
  <c r="L4333" i="12"/>
  <c r="O3791" i="12"/>
  <c r="L3792" i="12"/>
  <c r="O3613" i="12"/>
  <c r="L3614" i="12"/>
  <c r="O3701" i="12"/>
  <c r="L3702" i="12"/>
  <c r="M3886" i="12"/>
  <c r="O4177" i="12"/>
  <c r="L4178" i="12"/>
  <c r="O4262" i="12"/>
  <c r="L4263" i="12"/>
  <c r="O3133" i="12"/>
  <c r="L3134" i="12"/>
  <c r="O4249" i="12"/>
  <c r="L4250" i="12"/>
  <c r="M4046" i="12"/>
  <c r="M3653" i="12"/>
  <c r="O3861" i="12"/>
  <c r="L3862" i="12"/>
  <c r="O3984" i="12"/>
  <c r="L3985" i="12"/>
  <c r="O4151" i="12"/>
  <c r="L4152" i="12"/>
  <c r="O4441" i="12"/>
  <c r="L4442" i="12"/>
  <c r="O3463" i="12"/>
  <c r="L3464" i="12"/>
  <c r="O4500" i="12"/>
  <c r="L4501" i="12"/>
  <c r="M4128" i="12"/>
  <c r="M3831" i="12"/>
  <c r="L3454" i="12"/>
  <c r="O3453" i="12"/>
  <c r="M3745" i="12"/>
  <c r="M3923" i="12"/>
  <c r="L4254" i="12"/>
  <c r="O4253" i="12"/>
  <c r="O4243" i="12"/>
  <c r="L4244" i="12"/>
  <c r="O3910" i="12"/>
  <c r="L3911" i="12"/>
  <c r="M3385" i="12"/>
  <c r="O4241" i="12"/>
  <c r="L4242" i="12"/>
  <c r="O3977" i="12"/>
  <c r="L3978" i="12"/>
  <c r="O3683" i="12"/>
  <c r="L3684" i="12"/>
  <c r="O4031" i="12"/>
  <c r="L4032" i="12"/>
  <c r="M4187" i="12"/>
  <c r="L4474" i="12"/>
  <c r="O4473" i="12"/>
  <c r="O3510" i="12"/>
  <c r="L3511" i="12"/>
  <c r="M4246" i="12"/>
  <c r="O4254" i="12"/>
  <c r="L4255" i="12"/>
  <c r="L4276" i="12"/>
  <c r="O4275" i="12"/>
  <c r="O4107" i="12"/>
  <c r="L4108" i="12"/>
  <c r="O3757" i="12"/>
  <c r="L3758" i="12"/>
  <c r="O3991" i="12"/>
  <c r="L3992" i="12"/>
  <c r="M4083" i="12"/>
  <c r="O4257" i="12"/>
  <c r="L4258" i="12"/>
  <c r="M4524" i="12"/>
  <c r="O3585" i="12"/>
  <c r="L3586" i="12"/>
  <c r="O2834" i="12"/>
  <c r="L2835" i="12"/>
  <c r="O3008" i="12"/>
  <c r="L3009" i="12"/>
  <c r="M3026" i="12"/>
  <c r="M3179" i="12"/>
  <c r="M3445" i="12"/>
  <c r="L2936" i="12"/>
  <c r="O2935" i="12"/>
  <c r="O2796" i="12"/>
  <c r="L2797" i="12"/>
  <c r="O2648" i="12"/>
  <c r="L2649" i="12"/>
  <c r="O3353" i="12"/>
  <c r="L3354" i="12"/>
  <c r="M3837" i="12"/>
  <c r="M3046" i="12"/>
  <c r="O2827" i="12"/>
  <c r="L2828" i="12"/>
  <c r="M3160" i="12"/>
  <c r="M3386" i="12"/>
  <c r="L2610" i="12"/>
  <c r="O2609" i="12"/>
  <c r="O3163" i="12"/>
  <c r="L3164" i="12"/>
  <c r="O2762" i="12"/>
  <c r="L2763" i="12"/>
  <c r="O2976" i="12"/>
  <c r="L2977" i="12"/>
  <c r="M3230" i="12"/>
  <c r="O2097" i="12"/>
  <c r="L2098" i="12"/>
  <c r="O3322" i="12"/>
  <c r="L3323" i="12"/>
  <c r="M3410" i="12"/>
  <c r="O3819" i="12"/>
  <c r="L3820" i="12"/>
  <c r="M2920" i="12"/>
  <c r="O2785" i="12"/>
  <c r="L2786" i="12"/>
  <c r="M3002" i="12"/>
  <c r="O3168" i="12"/>
  <c r="L3169" i="12"/>
  <c r="O2082" i="12"/>
  <c r="L2083" i="12"/>
  <c r="O3110" i="12"/>
  <c r="L3111" i="12"/>
  <c r="O3210" i="12"/>
  <c r="L3211" i="12"/>
  <c r="M3225" i="12"/>
  <c r="M3143" i="12"/>
  <c r="O3097" i="12"/>
  <c r="L3098" i="12"/>
  <c r="O3169" i="12"/>
  <c r="L3170" i="12"/>
  <c r="O3299" i="12"/>
  <c r="L3300" i="12"/>
  <c r="O2957" i="12"/>
  <c r="L2958" i="12"/>
  <c r="M2768" i="12"/>
  <c r="O3255" i="12"/>
  <c r="L3256" i="12"/>
  <c r="M3581" i="12"/>
  <c r="M3105" i="12"/>
  <c r="L3001" i="12"/>
  <c r="O3000" i="12"/>
  <c r="M2995" i="12"/>
  <c r="M3187" i="12"/>
  <c r="O2758" i="12"/>
  <c r="L2759" i="12"/>
  <c r="O3037" i="12"/>
  <c r="L3038" i="12"/>
  <c r="M2907" i="12"/>
  <c r="M3185" i="12"/>
  <c r="O3158" i="12"/>
  <c r="L3159" i="12"/>
  <c r="M3132" i="12"/>
  <c r="O3416" i="12"/>
  <c r="L3417" i="12"/>
  <c r="O2597" i="12"/>
  <c r="L2598" i="12"/>
  <c r="O2950" i="12"/>
  <c r="L2951" i="12"/>
  <c r="O3272" i="12"/>
  <c r="L3273" i="12"/>
  <c r="O2633" i="12"/>
  <c r="L2634" i="12"/>
  <c r="O2546" i="12"/>
  <c r="L2547" i="12"/>
  <c r="M3296" i="12"/>
  <c r="O3253" i="12"/>
  <c r="L3254" i="12"/>
  <c r="M3777" i="12"/>
  <c r="M2951" i="12"/>
  <c r="O3266" i="12"/>
  <c r="L3267" i="12"/>
  <c r="O3281" i="12"/>
  <c r="L3282" i="12"/>
  <c r="O2007" i="12"/>
  <c r="L2008" i="12"/>
  <c r="M2975" i="12"/>
  <c r="M3141" i="12"/>
  <c r="O2463" i="12"/>
  <c r="L2464" i="12"/>
  <c r="M2402" i="12"/>
  <c r="O2857" i="12"/>
  <c r="L2858" i="12"/>
  <c r="M2549" i="12"/>
  <c r="O2917" i="12"/>
  <c r="L2918" i="12"/>
  <c r="O2472" i="12"/>
  <c r="L2473" i="12"/>
  <c r="M2545" i="12"/>
  <c r="O2421" i="12"/>
  <c r="L2422" i="12"/>
  <c r="O2747" i="12"/>
  <c r="L2748" i="12"/>
  <c r="M2657" i="12"/>
  <c r="O2825" i="12"/>
  <c r="L2826" i="12"/>
  <c r="O2638" i="12"/>
  <c r="L2639" i="12"/>
  <c r="M2783" i="12"/>
  <c r="O2321" i="12"/>
  <c r="L2322" i="12"/>
  <c r="O2763" i="12"/>
  <c r="L2764" i="12"/>
  <c r="O2573" i="12"/>
  <c r="L2574" i="12"/>
  <c r="M2214" i="12"/>
  <c r="O2576" i="12"/>
  <c r="L2577" i="12"/>
  <c r="O1967" i="12"/>
  <c r="L1968" i="12"/>
  <c r="M2690" i="12"/>
  <c r="M2119" i="12"/>
  <c r="O1529" i="12"/>
  <c r="L1530" i="12"/>
  <c r="O2360" i="12"/>
  <c r="L2361" i="12"/>
  <c r="O2553" i="12"/>
  <c r="L2554" i="12"/>
  <c r="O2373" i="12"/>
  <c r="L2374" i="12"/>
  <c r="O2253" i="12"/>
  <c r="L2254" i="12"/>
  <c r="M2531" i="12"/>
  <c r="O1983" i="12"/>
  <c r="L1984" i="12"/>
  <c r="M2196" i="12"/>
  <c r="O1857" i="12"/>
  <c r="L1858" i="12"/>
  <c r="L2380" i="12"/>
  <c r="O2379" i="12"/>
  <c r="O2161" i="12"/>
  <c r="L2162" i="12"/>
  <c r="O2401" i="12"/>
  <c r="L2402" i="12"/>
  <c r="M2885" i="12"/>
  <c r="M2148" i="12"/>
  <c r="M2307" i="12"/>
  <c r="O2087" i="12"/>
  <c r="L2088" i="12"/>
  <c r="O2690" i="12"/>
  <c r="L2691" i="12"/>
  <c r="M2161" i="12"/>
  <c r="O2202" i="12"/>
  <c r="L2203" i="12"/>
  <c r="O2708" i="12"/>
  <c r="L2709" i="12"/>
  <c r="O2183" i="12"/>
  <c r="L2184" i="12"/>
  <c r="O2031" i="12"/>
  <c r="L2032" i="12"/>
  <c r="M2578" i="12"/>
  <c r="O2293" i="12"/>
  <c r="L2294" i="12"/>
  <c r="O2864" i="12"/>
  <c r="L2865" i="12"/>
  <c r="O2100" i="12"/>
  <c r="L2101" i="12"/>
  <c r="O2043" i="12"/>
  <c r="L2044" i="12"/>
  <c r="M2087" i="12"/>
  <c r="M2101" i="12"/>
  <c r="O1588" i="12"/>
  <c r="L1589" i="12"/>
  <c r="O2713" i="12"/>
  <c r="L2714" i="12"/>
  <c r="L2832" i="12"/>
  <c r="O2831" i="12"/>
  <c r="O1961" i="12"/>
  <c r="L1962" i="12"/>
  <c r="M2338" i="12"/>
  <c r="O2302" i="12"/>
  <c r="L2303" i="12"/>
  <c r="M2025" i="12"/>
  <c r="O2351" i="12"/>
  <c r="L2352" i="12"/>
  <c r="O2118" i="12"/>
  <c r="L2119" i="12"/>
  <c r="O2001" i="12"/>
  <c r="L2002" i="12"/>
  <c r="L2263" i="12"/>
  <c r="O2262" i="12"/>
  <c r="O2591" i="12"/>
  <c r="L2592" i="12"/>
  <c r="O1408" i="12"/>
  <c r="L1409" i="12"/>
  <c r="O2225" i="12"/>
  <c r="L2226" i="12"/>
  <c r="O2235" i="12"/>
  <c r="L2236" i="12"/>
  <c r="O2532" i="12"/>
  <c r="L2533" i="12"/>
  <c r="M2430" i="12"/>
  <c r="L1375" i="12"/>
  <c r="O1374" i="12"/>
  <c r="M2716" i="12"/>
  <c r="O2314" i="12"/>
  <c r="L2315" i="12"/>
  <c r="O2278" i="12"/>
  <c r="L2279" i="12"/>
  <c r="O2231" i="12"/>
  <c r="L2232" i="12"/>
  <c r="O2602" i="12"/>
  <c r="L2603" i="12"/>
  <c r="O1654" i="12"/>
  <c r="L1655" i="12"/>
  <c r="M1728" i="12"/>
  <c r="M1917" i="12"/>
  <c r="O2284" i="12"/>
  <c r="L2285" i="12"/>
  <c r="M2633" i="12"/>
  <c r="M2797" i="12"/>
  <c r="O1934" i="12"/>
  <c r="L1935" i="12"/>
  <c r="M2140" i="12"/>
  <c r="O1689" i="12"/>
  <c r="L1690" i="12"/>
  <c r="M1807" i="12"/>
  <c r="O1691" i="12"/>
  <c r="L1692" i="12"/>
  <c r="O2291" i="12"/>
  <c r="L2292" i="12"/>
  <c r="O1348" i="12"/>
  <c r="L1349" i="12"/>
  <c r="O1377" i="12"/>
  <c r="L1378" i="12"/>
  <c r="M1954" i="12"/>
  <c r="O1673" i="12"/>
  <c r="L1674" i="12"/>
  <c r="M1486" i="12"/>
  <c r="O1152" i="12"/>
  <c r="L1153" i="12"/>
  <c r="O1822" i="12"/>
  <c r="L1823" i="12"/>
  <c r="O1117" i="12"/>
  <c r="L1118" i="12"/>
  <c r="O1895" i="12"/>
  <c r="L1896" i="12"/>
  <c r="O1211" i="12"/>
  <c r="L1212" i="12"/>
  <c r="M1520" i="12"/>
  <c r="O2004" i="12"/>
  <c r="L2005" i="12"/>
  <c r="O1859" i="12"/>
  <c r="L1860" i="12"/>
  <c r="O2273" i="12"/>
  <c r="L2274" i="12"/>
  <c r="O1743" i="12"/>
  <c r="L1744" i="12"/>
  <c r="O1596" i="12"/>
  <c r="L1597" i="12"/>
  <c r="O2430" i="12"/>
  <c r="L2431" i="12"/>
  <c r="O1396" i="12"/>
  <c r="L1397" i="12"/>
  <c r="O1705" i="12"/>
  <c r="L1706" i="12"/>
  <c r="M2142" i="12"/>
  <c r="O1606" i="12"/>
  <c r="L1607" i="12"/>
  <c r="O1848" i="12"/>
  <c r="L1849" i="12"/>
  <c r="M1965" i="12"/>
  <c r="O1472" i="12"/>
  <c r="L1473" i="12"/>
  <c r="M1804" i="12"/>
  <c r="O1263" i="12"/>
  <c r="L1264" i="12"/>
  <c r="O1780" i="12"/>
  <c r="L1781" i="12"/>
  <c r="O2368" i="12"/>
  <c r="L2369" i="12"/>
  <c r="O1430" i="12"/>
  <c r="L1431" i="12"/>
  <c r="L1260" i="12"/>
  <c r="O1259" i="12"/>
  <c r="O1669" i="12"/>
  <c r="L1670" i="12"/>
  <c r="O1862" i="12"/>
  <c r="L1863" i="12"/>
  <c r="M1463" i="12"/>
  <c r="L915" i="12"/>
  <c r="O914" i="12"/>
  <c r="O1495" i="12"/>
  <c r="L1496" i="12"/>
  <c r="M1650" i="12"/>
  <c r="M1891" i="12"/>
  <c r="M1342" i="12"/>
  <c r="L1803" i="12"/>
  <c r="O1802" i="12"/>
  <c r="O1369" i="12"/>
  <c r="L1370" i="12"/>
  <c r="M1635" i="12"/>
  <c r="M1248" i="12"/>
  <c r="M1578" i="12"/>
  <c r="O1783" i="12"/>
  <c r="L1784" i="12"/>
  <c r="M1364" i="12"/>
  <c r="M1631" i="12"/>
  <c r="O992" i="12"/>
  <c r="L993" i="12"/>
  <c r="O1044" i="12"/>
  <c r="L1045" i="12"/>
  <c r="M1589" i="12"/>
  <c r="M1744" i="12"/>
  <c r="M1368" i="12"/>
  <c r="O1318" i="12"/>
  <c r="L1319" i="12"/>
  <c r="O1278" i="12"/>
  <c r="L1279" i="12"/>
  <c r="O1461" i="12"/>
  <c r="L1462" i="12"/>
  <c r="L1612" i="12"/>
  <c r="O1611" i="12"/>
  <c r="M1857" i="12"/>
  <c r="O1220" i="12"/>
  <c r="L1221" i="12"/>
  <c r="O1342" i="12"/>
  <c r="L1343" i="12"/>
  <c r="M1491" i="12"/>
  <c r="O1697" i="12"/>
  <c r="L1698" i="12"/>
  <c r="O1892" i="12"/>
  <c r="L1893" i="12"/>
  <c r="M1562" i="12"/>
  <c r="O595" i="12"/>
  <c r="L596" i="12"/>
  <c r="O1135" i="12"/>
  <c r="L1136" i="12"/>
  <c r="O876" i="12"/>
  <c r="L877" i="12"/>
  <c r="O1325" i="12"/>
  <c r="L1326" i="12"/>
  <c r="L1059" i="12"/>
  <c r="O1058" i="12"/>
  <c r="O1317" i="12"/>
  <c r="L1318" i="12"/>
  <c r="O1140" i="12"/>
  <c r="L1141" i="12"/>
  <c r="O1106" i="12"/>
  <c r="L1107" i="12"/>
  <c r="O1261" i="12"/>
  <c r="L1262" i="12"/>
  <c r="O911" i="12"/>
  <c r="L912" i="12"/>
  <c r="O1271" i="12"/>
  <c r="L1272" i="12"/>
  <c r="O1155" i="12"/>
  <c r="L1156" i="12"/>
  <c r="O1276" i="12"/>
  <c r="L1277" i="12"/>
  <c r="O1282" i="12"/>
  <c r="L1283" i="12"/>
  <c r="O1120" i="12"/>
  <c r="L1121" i="12"/>
  <c r="M909" i="12"/>
  <c r="O1301" i="12"/>
  <c r="L1302" i="12"/>
  <c r="M943" i="12"/>
  <c r="M918" i="12"/>
  <c r="M1159" i="12"/>
  <c r="O1107" i="12"/>
  <c r="L1108" i="12"/>
  <c r="O1074" i="12"/>
  <c r="L1075" i="12"/>
  <c r="O644" i="12"/>
  <c r="L645" i="12"/>
  <c r="O849" i="12"/>
  <c r="L850" i="12"/>
  <c r="M1038" i="12"/>
  <c r="M940" i="12"/>
  <c r="O1097" i="12"/>
  <c r="L1098" i="12"/>
  <c r="M1105" i="12"/>
  <c r="M988" i="12"/>
  <c r="O961" i="12"/>
  <c r="L962" i="12"/>
  <c r="O747" i="12"/>
  <c r="L748" i="12"/>
  <c r="O1129" i="12"/>
  <c r="L1130" i="12"/>
  <c r="O1103" i="12"/>
  <c r="L1104" i="12"/>
  <c r="M973" i="12"/>
  <c r="O1028" i="12"/>
  <c r="L1029" i="12"/>
  <c r="O1031" i="12"/>
  <c r="L1032" i="12"/>
  <c r="M1018" i="12"/>
  <c r="O720" i="12"/>
  <c r="L721" i="12"/>
  <c r="O798" i="12"/>
  <c r="L799" i="12"/>
  <c r="O964" i="12"/>
  <c r="L965" i="12"/>
  <c r="L1016" i="12"/>
  <c r="O1015" i="12"/>
  <c r="O753" i="12"/>
  <c r="L754" i="12"/>
  <c r="O874" i="12"/>
  <c r="L875" i="12"/>
  <c r="O632" i="12"/>
  <c r="L633" i="12"/>
  <c r="O867" i="12"/>
  <c r="L868" i="12"/>
  <c r="M732" i="12"/>
  <c r="O491" i="12"/>
  <c r="L492" i="12"/>
  <c r="O589" i="12"/>
  <c r="L590" i="12"/>
  <c r="O571" i="12"/>
  <c r="L572" i="12"/>
  <c r="O688" i="12"/>
  <c r="L689" i="12"/>
  <c r="M832" i="12"/>
  <c r="O634" i="12"/>
  <c r="L635" i="12"/>
  <c r="O785" i="12"/>
  <c r="L786" i="12"/>
  <c r="O457" i="12"/>
  <c r="L458" i="12"/>
  <c r="O527" i="12"/>
  <c r="L528" i="12"/>
  <c r="O542" i="12"/>
  <c r="L543" i="12"/>
  <c r="O591" i="12"/>
  <c r="L592" i="12"/>
  <c r="O624" i="12"/>
  <c r="L625" i="12"/>
  <c r="O825" i="12"/>
  <c r="L826" i="12"/>
  <c r="M544" i="12"/>
  <c r="M560" i="12"/>
  <c r="O640" i="12"/>
  <c r="L641" i="12"/>
  <c r="O844" i="12"/>
  <c r="L845" i="12"/>
  <c r="O454" i="12"/>
  <c r="L455" i="12"/>
  <c r="O445" i="12"/>
  <c r="L446" i="12"/>
  <c r="O602" i="12"/>
  <c r="L603" i="12"/>
  <c r="O503" i="12"/>
  <c r="L504" i="12"/>
  <c r="O483" i="12"/>
  <c r="L484" i="12"/>
  <c r="O444" i="12"/>
  <c r="L445" i="12"/>
  <c r="M599" i="12"/>
  <c r="M760" i="12"/>
  <c r="M584" i="12"/>
  <c r="O468" i="12"/>
  <c r="L469" i="12"/>
  <c r="M522" i="12"/>
  <c r="O4688" i="12"/>
  <c r="L4689" i="12"/>
  <c r="O4392" i="12"/>
  <c r="L4393" i="12"/>
  <c r="O4886" i="12"/>
  <c r="L4887" i="12"/>
  <c r="O4820" i="12"/>
  <c r="L4821" i="12"/>
  <c r="O4266" i="12"/>
  <c r="L4267" i="12"/>
  <c r="O4476" i="12"/>
  <c r="L4477" i="12"/>
  <c r="O4190" i="12"/>
  <c r="L4191" i="12"/>
  <c r="O3985" i="12"/>
  <c r="L3986" i="12"/>
  <c r="M4843" i="12"/>
  <c r="O4983" i="12"/>
  <c r="L4984" i="12"/>
  <c r="O4705" i="12"/>
  <c r="L4706" i="12"/>
  <c r="O4736" i="12"/>
  <c r="L4737" i="12"/>
  <c r="O4676" i="12"/>
  <c r="L4677" i="12"/>
  <c r="M5022" i="12"/>
  <c r="O3700" i="12"/>
  <c r="L3701" i="12"/>
  <c r="M4769" i="12"/>
  <c r="O4889" i="12"/>
  <c r="L4890" i="12"/>
  <c r="O5155" i="12"/>
  <c r="L5156" i="12"/>
  <c r="O4173" i="12"/>
  <c r="L4174" i="12"/>
  <c r="O3641" i="12"/>
  <c r="L3642" i="12"/>
  <c r="O3584" i="12"/>
  <c r="L3585" i="12"/>
  <c r="O4071" i="12"/>
  <c r="L4072" i="12"/>
  <c r="L3206" i="12"/>
  <c r="O3205" i="12"/>
  <c r="O4726" i="12"/>
  <c r="L4727" i="12"/>
  <c r="O4800" i="12"/>
  <c r="L4801" i="12"/>
  <c r="O4612" i="12"/>
  <c r="L4613" i="12"/>
  <c r="O4454" i="12"/>
  <c r="L4455" i="12"/>
  <c r="O4739" i="12"/>
  <c r="L4740" i="12"/>
  <c r="O5188" i="12"/>
  <c r="L5189" i="12"/>
  <c r="O4660" i="12"/>
  <c r="L4661" i="12"/>
  <c r="O4700" i="12"/>
  <c r="L4701" i="12"/>
  <c r="O5130" i="12"/>
  <c r="L5131" i="12"/>
  <c r="M5096" i="12"/>
  <c r="L4793" i="12"/>
  <c r="O4792" i="12"/>
  <c r="O4996" i="12"/>
  <c r="L4997" i="12"/>
  <c r="O4993" i="12"/>
  <c r="L4994" i="12"/>
  <c r="O4514" i="12"/>
  <c r="L4515" i="12"/>
  <c r="O4708" i="12"/>
  <c r="L4709" i="12"/>
  <c r="O4568" i="12"/>
  <c r="L4569" i="12"/>
  <c r="O4707" i="12"/>
  <c r="L4708" i="12"/>
  <c r="O5110" i="12"/>
  <c r="L5111" i="12"/>
  <c r="O3550" i="12"/>
  <c r="L3551" i="12"/>
  <c r="O4810" i="12"/>
  <c r="L4811" i="12"/>
  <c r="O4754" i="12"/>
  <c r="L4755" i="12"/>
  <c r="O4759" i="12"/>
  <c r="L4760" i="12"/>
  <c r="O4975" i="12"/>
  <c r="L4976" i="12"/>
  <c r="O5121" i="12"/>
  <c r="L5122" i="12"/>
  <c r="O4915" i="12"/>
  <c r="L4916" i="12"/>
  <c r="M5195" i="12"/>
  <c r="O4626" i="12"/>
  <c r="L4627" i="12"/>
  <c r="O4781" i="12"/>
  <c r="L4782" i="12"/>
  <c r="M4897" i="12"/>
  <c r="M4767" i="12"/>
  <c r="O3908" i="12"/>
  <c r="L3909" i="12"/>
  <c r="O3279" i="12"/>
  <c r="L3280" i="12"/>
  <c r="O3538" i="12"/>
  <c r="L3539" i="12"/>
  <c r="O3118" i="12"/>
  <c r="L3119" i="12"/>
  <c r="O4197" i="12"/>
  <c r="L4198" i="12"/>
  <c r="O4786" i="12"/>
  <c r="L4787" i="12"/>
  <c r="O4011" i="12"/>
  <c r="L4012" i="12"/>
  <c r="O5111" i="12"/>
  <c r="L5112" i="12"/>
  <c r="O4236" i="12"/>
  <c r="L4237" i="12"/>
  <c r="L3841" i="12"/>
  <c r="O3840" i="12"/>
  <c r="O4929" i="12"/>
  <c r="L4930" i="12"/>
  <c r="O5074" i="12"/>
  <c r="L5075" i="12"/>
  <c r="M5084" i="12"/>
  <c r="O4230" i="12"/>
  <c r="L4231" i="12"/>
  <c r="O4724" i="12"/>
  <c r="L4725" i="12"/>
  <c r="M3751" i="12"/>
  <c r="O2994" i="12"/>
  <c r="L2995" i="12"/>
  <c r="O4731" i="12"/>
  <c r="L4732" i="12"/>
  <c r="M4741" i="12"/>
  <c r="O4232" i="12"/>
  <c r="L4233" i="12"/>
  <c r="M4689" i="12"/>
  <c r="O3182" i="12"/>
  <c r="L3183" i="12"/>
  <c r="O4251" i="12"/>
  <c r="L4252" i="12"/>
  <c r="O4613" i="12"/>
  <c r="L4614" i="12"/>
  <c r="L3536" i="12"/>
  <c r="O3535" i="12"/>
  <c r="M3971" i="12"/>
  <c r="O3678" i="12"/>
  <c r="L3679" i="12"/>
  <c r="O4135" i="12"/>
  <c r="L4136" i="12"/>
  <c r="L3979" i="12"/>
  <c r="O3978" i="12"/>
  <c r="O5071" i="12"/>
  <c r="L5072" i="12"/>
  <c r="O4263" i="12"/>
  <c r="L4264" i="12"/>
  <c r="M3559" i="12"/>
  <c r="O5043" i="12"/>
  <c r="L5044" i="12"/>
  <c r="O4912" i="12"/>
  <c r="L4913" i="12"/>
  <c r="M4911" i="12"/>
  <c r="M4078" i="12"/>
  <c r="O3734" i="12"/>
  <c r="L3735" i="12"/>
  <c r="M4775" i="12"/>
  <c r="M4522" i="12"/>
  <c r="M4649" i="12"/>
  <c r="O4001" i="12"/>
  <c r="L4002" i="12"/>
  <c r="O4267" i="12"/>
  <c r="L4268" i="12"/>
  <c r="L4216" i="12"/>
  <c r="O4215" i="12"/>
  <c r="O5088" i="12"/>
  <c r="L5089" i="12"/>
  <c r="M5049" i="12"/>
  <c r="M4446" i="12"/>
  <c r="O4421" i="12"/>
  <c r="L4422" i="12"/>
  <c r="O5161" i="12"/>
  <c r="L5162" i="12"/>
  <c r="O5148" i="12"/>
  <c r="L5149" i="12"/>
  <c r="M4410" i="12"/>
  <c r="O3448" i="12"/>
  <c r="L3449" i="12"/>
  <c r="L3904" i="12"/>
  <c r="O3903" i="12"/>
  <c r="M5006" i="12"/>
  <c r="O4157" i="12"/>
  <c r="L4158" i="12"/>
  <c r="O3498" i="12"/>
  <c r="L3499" i="12"/>
  <c r="M3708" i="12"/>
  <c r="O3761" i="12"/>
  <c r="L3762" i="12"/>
  <c r="L4479" i="12"/>
  <c r="O4478" i="12"/>
  <c r="O2449" i="12"/>
  <c r="L2450" i="12"/>
  <c r="M3864" i="12"/>
  <c r="O3690" i="12"/>
  <c r="L3691" i="12"/>
  <c r="M3774" i="12"/>
  <c r="O3965" i="12"/>
  <c r="L3966" i="12"/>
  <c r="M4286" i="12"/>
  <c r="M3291" i="12"/>
  <c r="M4174" i="12"/>
  <c r="O3479" i="12"/>
  <c r="L3480" i="12"/>
  <c r="M4263" i="12"/>
  <c r="M4080" i="12"/>
  <c r="O3729" i="12"/>
  <c r="L3730" i="12"/>
  <c r="M3961" i="12"/>
  <c r="O4076" i="12"/>
  <c r="L4077" i="12"/>
  <c r="M4230" i="12"/>
  <c r="M4502" i="12"/>
  <c r="M3564" i="12"/>
  <c r="M4305" i="12"/>
  <c r="M4359" i="12"/>
  <c r="O4043" i="12"/>
  <c r="L4044" i="12"/>
  <c r="O3939" i="12"/>
  <c r="L3940" i="12"/>
  <c r="M4237" i="12"/>
  <c r="O4426" i="12"/>
  <c r="L4427" i="12"/>
  <c r="M3456" i="12"/>
  <c r="O3721" i="12"/>
  <c r="L3722" i="12"/>
  <c r="O3776" i="12"/>
  <c r="L3777" i="12"/>
  <c r="O3490" i="12"/>
  <c r="L3491" i="12"/>
  <c r="O3607" i="12"/>
  <c r="L3608" i="12"/>
  <c r="M3732" i="12"/>
  <c r="O3536" i="12"/>
  <c r="L3537" i="12"/>
  <c r="O3579" i="12"/>
  <c r="L3580" i="12"/>
  <c r="M3845" i="12"/>
  <c r="L4122" i="12"/>
  <c r="O4121" i="12"/>
  <c r="O3858" i="12"/>
  <c r="L3859" i="12"/>
  <c r="O4209" i="12"/>
  <c r="L4210" i="12"/>
  <c r="M3984" i="12"/>
  <c r="M3609" i="12"/>
  <c r="L3776" i="12"/>
  <c r="O3775" i="12"/>
  <c r="O3883" i="12"/>
  <c r="L3884" i="12"/>
  <c r="O4061" i="12"/>
  <c r="L4062" i="12"/>
  <c r="M4389" i="12"/>
  <c r="O3309" i="12"/>
  <c r="L3310" i="12"/>
  <c r="O3249" i="12"/>
  <c r="L3250" i="12"/>
  <c r="O3783" i="12"/>
  <c r="L3784" i="12"/>
  <c r="O3212" i="12"/>
  <c r="L3213" i="12"/>
  <c r="M3682" i="12"/>
  <c r="M3878" i="12"/>
  <c r="M4161" i="12"/>
  <c r="M4196" i="12"/>
  <c r="O3843" i="12"/>
  <c r="L3844" i="12"/>
  <c r="O2990" i="12"/>
  <c r="L2991" i="12"/>
  <c r="O4195" i="12"/>
  <c r="L4196" i="12"/>
  <c r="M3909" i="12"/>
  <c r="O3646" i="12"/>
  <c r="L3647" i="12"/>
  <c r="M3934" i="12"/>
  <c r="M4113" i="12"/>
  <c r="M4425" i="12"/>
  <c r="O3438" i="12"/>
  <c r="L3439" i="12"/>
  <c r="L4190" i="12"/>
  <c r="O4189" i="12"/>
  <c r="O3312" i="12"/>
  <c r="L3313" i="12"/>
  <c r="O4237" i="12"/>
  <c r="L4238" i="12"/>
  <c r="M4031" i="12"/>
  <c r="M3675" i="12"/>
  <c r="O3924" i="12"/>
  <c r="L3925" i="12"/>
  <c r="M4016" i="12"/>
  <c r="O4181" i="12"/>
  <c r="L4182" i="12"/>
  <c r="M4465" i="12"/>
  <c r="O3503" i="12"/>
  <c r="L3504" i="12"/>
  <c r="O2948" i="12"/>
  <c r="L2949" i="12"/>
  <c r="O2966" i="12"/>
  <c r="L2967" i="12"/>
  <c r="O2984" i="12"/>
  <c r="L2985" i="12"/>
  <c r="M3126" i="12"/>
  <c r="M3375" i="12"/>
  <c r="O3767" i="12"/>
  <c r="L3768" i="12"/>
  <c r="O2997" i="12"/>
  <c r="L2998" i="12"/>
  <c r="O3381" i="12"/>
  <c r="L3382" i="12"/>
  <c r="M2939" i="12"/>
  <c r="M3070" i="12"/>
  <c r="M3279" i="12"/>
  <c r="O2516" i="12"/>
  <c r="L2517" i="12"/>
  <c r="O3259" i="12"/>
  <c r="L3260" i="12"/>
  <c r="M3397" i="12"/>
  <c r="O2741" i="12"/>
  <c r="L2742" i="12"/>
  <c r="O3399" i="12"/>
  <c r="L3400" i="12"/>
  <c r="O2937" i="12"/>
  <c r="L2938" i="12"/>
  <c r="L2143" i="12"/>
  <c r="O2142" i="12"/>
  <c r="O2531" i="12"/>
  <c r="L2532" i="12"/>
  <c r="O3153" i="12"/>
  <c r="L3154" i="12"/>
  <c r="O2885" i="12"/>
  <c r="L2886" i="12"/>
  <c r="O3274" i="12"/>
  <c r="L3275" i="12"/>
  <c r="M3748" i="12"/>
  <c r="M2542" i="12"/>
  <c r="O3251" i="12"/>
  <c r="L3252" i="12"/>
  <c r="O3422" i="12"/>
  <c r="L3423" i="12"/>
  <c r="O2961" i="12"/>
  <c r="L2962" i="12"/>
  <c r="M3118" i="12"/>
  <c r="O2919" i="12"/>
  <c r="L2920" i="12"/>
  <c r="O4083" i="12"/>
  <c r="L4084" i="12"/>
  <c r="O3083" i="12"/>
  <c r="L3084" i="12"/>
  <c r="O3027" i="12"/>
  <c r="L3028" i="12"/>
  <c r="L3132" i="12"/>
  <c r="O3131" i="12"/>
  <c r="M3249" i="12"/>
  <c r="M2777" i="12"/>
  <c r="O2734" i="12"/>
  <c r="L2735" i="12"/>
  <c r="O2672" i="12"/>
  <c r="L2673" i="12"/>
  <c r="O3177" i="12"/>
  <c r="L3178" i="12"/>
  <c r="M2557" i="12"/>
  <c r="M3477" i="12"/>
  <c r="M3019" i="12"/>
  <c r="O2936" i="12"/>
  <c r="L2937" i="12"/>
  <c r="O2953" i="12"/>
  <c r="L2954" i="12"/>
  <c r="M3083" i="12"/>
  <c r="M3446" i="12"/>
  <c r="M3437" i="12"/>
  <c r="M3369" i="12"/>
  <c r="M3439" i="12"/>
  <c r="M3198" i="12"/>
  <c r="O2901" i="12"/>
  <c r="L2902" i="12"/>
  <c r="M2324" i="12"/>
  <c r="O3211" i="12"/>
  <c r="L3212" i="12"/>
  <c r="M3190" i="12"/>
  <c r="O3713" i="12"/>
  <c r="L3714" i="12"/>
  <c r="M2707" i="12"/>
  <c r="O3225" i="12"/>
  <c r="L3226" i="12"/>
  <c r="O3207" i="12"/>
  <c r="L3208" i="12"/>
  <c r="M3404" i="12"/>
  <c r="M2913" i="12"/>
  <c r="O3081" i="12"/>
  <c r="L3082" i="12"/>
  <c r="O2642" i="12"/>
  <c r="L2643" i="12"/>
  <c r="M2490" i="12"/>
  <c r="M2496" i="12"/>
  <c r="O2695" i="12"/>
  <c r="L2696" i="12"/>
  <c r="O2790" i="12"/>
  <c r="L2791" i="12"/>
  <c r="M2085" i="12"/>
  <c r="O2775" i="12"/>
  <c r="L2776" i="12"/>
  <c r="O2733" i="12"/>
  <c r="L2734" i="12"/>
  <c r="M2748" i="12"/>
  <c r="M2865" i="12"/>
  <c r="O2721" i="12"/>
  <c r="L2722" i="12"/>
  <c r="O2523" i="12"/>
  <c r="L2524" i="12"/>
  <c r="O2522" i="12"/>
  <c r="L2523" i="12"/>
  <c r="O2615" i="12"/>
  <c r="L2616" i="12"/>
  <c r="O1710" i="12"/>
  <c r="L1711" i="12"/>
  <c r="M2871" i="12"/>
  <c r="O2600" i="12"/>
  <c r="L2601" i="12"/>
  <c r="O2413" i="12"/>
  <c r="L2414" i="12"/>
  <c r="L2555" i="12"/>
  <c r="O2554" i="12"/>
  <c r="M2169" i="12"/>
  <c r="O1930" i="12"/>
  <c r="L1931" i="12"/>
  <c r="M1974" i="12"/>
  <c r="M2478" i="12"/>
  <c r="O1926" i="12"/>
  <c r="L1927" i="12"/>
  <c r="O2354" i="12"/>
  <c r="L2355" i="12"/>
  <c r="O1570" i="12"/>
  <c r="L1571" i="12"/>
  <c r="O2155" i="12"/>
  <c r="L2156" i="12"/>
  <c r="M2890" i="12"/>
  <c r="O2195" i="12"/>
  <c r="L2196" i="12"/>
  <c r="O2093" i="12"/>
  <c r="L2094" i="12"/>
  <c r="O1971" i="12"/>
  <c r="L1972" i="12"/>
  <c r="M2804" i="12"/>
  <c r="L1484" i="12"/>
  <c r="O1483" i="12"/>
  <c r="O2255" i="12"/>
  <c r="L2256" i="12"/>
  <c r="O2236" i="12"/>
  <c r="L2237" i="12"/>
  <c r="M2019" i="12"/>
  <c r="O1954" i="12"/>
  <c r="L1955" i="12"/>
  <c r="O2130" i="12"/>
  <c r="L2131" i="12"/>
  <c r="O2559" i="12"/>
  <c r="L2560" i="12"/>
  <c r="M2624" i="12"/>
  <c r="O2111" i="12"/>
  <c r="L2112" i="12"/>
  <c r="O1963" i="12"/>
  <c r="L1964" i="12"/>
  <c r="M2223" i="12"/>
  <c r="O1728" i="12"/>
  <c r="L1729" i="12"/>
  <c r="M2524" i="12"/>
  <c r="M2209" i="12"/>
  <c r="M2356" i="12"/>
  <c r="M2761" i="12"/>
  <c r="O1324" i="12"/>
  <c r="L1325" i="12"/>
  <c r="M1982" i="12"/>
  <c r="O2042" i="12"/>
  <c r="L2043" i="12"/>
  <c r="O2105" i="12"/>
  <c r="L2106" i="12"/>
  <c r="O2603" i="12"/>
  <c r="L2604" i="12"/>
  <c r="O2778" i="12"/>
  <c r="L2779" i="12"/>
  <c r="O1793" i="12"/>
  <c r="L1794" i="12"/>
  <c r="O2065" i="12"/>
  <c r="L2066" i="12"/>
  <c r="M2648" i="12"/>
  <c r="O2878" i="12"/>
  <c r="L2879" i="12"/>
  <c r="M2304" i="12"/>
  <c r="O1940" i="12"/>
  <c r="L1941" i="12"/>
  <c r="M2215" i="12"/>
  <c r="M2536" i="12"/>
  <c r="L2545" i="12"/>
  <c r="O2544" i="12"/>
  <c r="O2336" i="12"/>
  <c r="L2337" i="12"/>
  <c r="O2164" i="12"/>
  <c r="L2165" i="12"/>
  <c r="M2022" i="12"/>
  <c r="M2453" i="12"/>
  <c r="M2420" i="12"/>
  <c r="M2228" i="12"/>
  <c r="O2342" i="12"/>
  <c r="L2343" i="12"/>
  <c r="O1295" i="12"/>
  <c r="L1296" i="12"/>
  <c r="M2659" i="12"/>
  <c r="M2010" i="12"/>
  <c r="O2221" i="12"/>
  <c r="L2222" i="12"/>
  <c r="M2516" i="12"/>
  <c r="O1423" i="12"/>
  <c r="L1424" i="12"/>
  <c r="O1725" i="12"/>
  <c r="L1726" i="12"/>
  <c r="O1913" i="12"/>
  <c r="L1914" i="12"/>
  <c r="O1924" i="12"/>
  <c r="L1925" i="12"/>
  <c r="M2567" i="12"/>
  <c r="M2750" i="12"/>
  <c r="M1978" i="12"/>
  <c r="O1628" i="12"/>
  <c r="L1629" i="12"/>
  <c r="M1750" i="12"/>
  <c r="O1644" i="12"/>
  <c r="L1645" i="12"/>
  <c r="O2227" i="12"/>
  <c r="L2228" i="12"/>
  <c r="O1841" i="12"/>
  <c r="L1842" i="12"/>
  <c r="O1415" i="12"/>
  <c r="L1416" i="12"/>
  <c r="O1384" i="12"/>
  <c r="L1385" i="12"/>
  <c r="O1774" i="12"/>
  <c r="L1775" i="12"/>
  <c r="O1746" i="12"/>
  <c r="L1747" i="12"/>
  <c r="O1215" i="12"/>
  <c r="L1216" i="12"/>
  <c r="M1834" i="12"/>
  <c r="O1333" i="12"/>
  <c r="L1334" i="12"/>
  <c r="O759" i="12"/>
  <c r="L760" i="12"/>
  <c r="O1281" i="12"/>
  <c r="L1282" i="12"/>
  <c r="M1946" i="12"/>
  <c r="O1469" i="12"/>
  <c r="L1470" i="12"/>
  <c r="O2215" i="12"/>
  <c r="L2216" i="12"/>
  <c r="O1674" i="12"/>
  <c r="L1675" i="12"/>
  <c r="O1890" i="12"/>
  <c r="L1891" i="12"/>
  <c r="O951" i="12"/>
  <c r="L952" i="12"/>
  <c r="M2302" i="12"/>
  <c r="O1226" i="12"/>
  <c r="L1227" i="12"/>
  <c r="O2090" i="12"/>
  <c r="L2091" i="12"/>
  <c r="O1540" i="12"/>
  <c r="L1541" i="12"/>
  <c r="O1759" i="12"/>
  <c r="L1760" i="12"/>
  <c r="O1541" i="12"/>
  <c r="L1542" i="12"/>
  <c r="M1751" i="12"/>
  <c r="O1898" i="12"/>
  <c r="L1899" i="12"/>
  <c r="M2314" i="12"/>
  <c r="M1659" i="12"/>
  <c r="O1615" i="12"/>
  <c r="L1616" i="12"/>
  <c r="O1771" i="12"/>
  <c r="L1772" i="12"/>
  <c r="O1405" i="12"/>
  <c r="L1406" i="12"/>
  <c r="O1195" i="12"/>
  <c r="L1196" i="12"/>
  <c r="M1581" i="12"/>
  <c r="M1831" i="12"/>
  <c r="O1531" i="12"/>
  <c r="L1532" i="12"/>
  <c r="O1719" i="12"/>
  <c r="L1720" i="12"/>
  <c r="M1595" i="12"/>
  <c r="O1007" i="12"/>
  <c r="L1008" i="12"/>
  <c r="O1527" i="12"/>
  <c r="L1528" i="12"/>
  <c r="M1715" i="12"/>
  <c r="M1577" i="12"/>
  <c r="O585" i="12"/>
  <c r="L586" i="12"/>
  <c r="O1870" i="12"/>
  <c r="L1871" i="12"/>
  <c r="O1523" i="12"/>
  <c r="L1524" i="12"/>
  <c r="M1682" i="12"/>
  <c r="O930" i="12"/>
  <c r="L931" i="12"/>
  <c r="M1409" i="12"/>
  <c r="O1545" i="12"/>
  <c r="L1546" i="12"/>
  <c r="O1809" i="12"/>
  <c r="L1810" i="12"/>
  <c r="M1270" i="12"/>
  <c r="O944" i="12"/>
  <c r="L945" i="12"/>
  <c r="O1428" i="12"/>
  <c r="L1429" i="12"/>
  <c r="L1644" i="12"/>
  <c r="O1643" i="12"/>
  <c r="O1850" i="12"/>
  <c r="L1851" i="12"/>
  <c r="O1508" i="12"/>
  <c r="L1509" i="12"/>
  <c r="O894" i="12"/>
  <c r="L895" i="12"/>
  <c r="M1322" i="12"/>
  <c r="L1254" i="12"/>
  <c r="O1253" i="12"/>
  <c r="O1267" i="12"/>
  <c r="L1268" i="12"/>
  <c r="O889" i="12"/>
  <c r="L890" i="12"/>
  <c r="O790" i="12"/>
  <c r="L791" i="12"/>
  <c r="L957" i="12"/>
  <c r="O956" i="12"/>
  <c r="O1205" i="12"/>
  <c r="L1206" i="12"/>
  <c r="O1112" i="12"/>
  <c r="L1113" i="12"/>
  <c r="O1356" i="12"/>
  <c r="L1357" i="12"/>
  <c r="M1226" i="12"/>
  <c r="M1327" i="12"/>
  <c r="O1227" i="12"/>
  <c r="L1228" i="12"/>
  <c r="O728" i="12"/>
  <c r="L729" i="12"/>
  <c r="M1344" i="12"/>
  <c r="O965" i="12"/>
  <c r="L966" i="12"/>
  <c r="O1357" i="12"/>
  <c r="L1358" i="12"/>
  <c r="O1349" i="12"/>
  <c r="L1350" i="12"/>
  <c r="O638" i="12"/>
  <c r="L639" i="12"/>
  <c r="O1235" i="12"/>
  <c r="L1236" i="12"/>
  <c r="O1055" i="12"/>
  <c r="L1056" i="12"/>
  <c r="M1286" i="12"/>
  <c r="M999" i="12"/>
  <c r="M1042" i="12"/>
  <c r="O1128" i="12"/>
  <c r="L1129" i="12"/>
  <c r="M1027" i="12"/>
  <c r="O739" i="12"/>
  <c r="L740" i="12"/>
  <c r="O736" i="12"/>
  <c r="L737" i="12"/>
  <c r="O726" i="12"/>
  <c r="L727" i="12"/>
  <c r="L1021" i="12"/>
  <c r="O1020" i="12"/>
  <c r="O1034" i="12"/>
  <c r="L1035" i="12"/>
  <c r="M925" i="12"/>
  <c r="O905" i="12"/>
  <c r="L906" i="12"/>
  <c r="O702" i="12"/>
  <c r="L703" i="12"/>
  <c r="O1094" i="12"/>
  <c r="L1095" i="12"/>
  <c r="L1031" i="12"/>
  <c r="O1030" i="12"/>
  <c r="O919" i="12"/>
  <c r="L920" i="12"/>
  <c r="O980" i="12"/>
  <c r="L981" i="12"/>
  <c r="M830" i="12"/>
  <c r="O983" i="12"/>
  <c r="L984" i="12"/>
  <c r="M966" i="12"/>
  <c r="O679" i="12"/>
  <c r="L680" i="12"/>
  <c r="M930" i="12"/>
  <c r="M962" i="12"/>
  <c r="O674" i="12"/>
  <c r="L675" i="12"/>
  <c r="O1136" i="12"/>
  <c r="L1137" i="12"/>
  <c r="M1129" i="12"/>
  <c r="M884" i="12"/>
  <c r="M1108" i="12"/>
  <c r="O508" i="12"/>
  <c r="L509" i="12"/>
  <c r="M781" i="12"/>
  <c r="O458" i="12"/>
  <c r="L459" i="12"/>
  <c r="O771" i="12"/>
  <c r="L772" i="12"/>
  <c r="O879" i="12"/>
  <c r="L880" i="12"/>
  <c r="O733" i="12"/>
  <c r="L734" i="12"/>
  <c r="O598" i="12"/>
  <c r="L599" i="12"/>
  <c r="O471" i="12"/>
  <c r="L472" i="12"/>
  <c r="O875" i="12"/>
  <c r="L876" i="12"/>
  <c r="O841" i="12"/>
  <c r="L842" i="12"/>
  <c r="O557" i="12"/>
  <c r="L558" i="12"/>
  <c r="O543" i="12"/>
  <c r="L544" i="12"/>
  <c r="O451" i="12"/>
  <c r="L452" i="12"/>
  <c r="O752" i="12"/>
  <c r="L753" i="12"/>
  <c r="O900" i="12"/>
  <c r="L901" i="12"/>
  <c r="M513" i="12"/>
  <c r="M501" i="12"/>
  <c r="M477" i="12"/>
  <c r="M828" i="12"/>
  <c r="M789" i="12"/>
  <c r="M528" i="12"/>
  <c r="O572" i="12"/>
  <c r="L573" i="12"/>
  <c r="O611" i="12"/>
  <c r="L612" i="12"/>
  <c r="M885" i="12"/>
  <c r="L451" i="12"/>
  <c r="O450" i="12"/>
  <c r="M638" i="12"/>
  <c r="O440" i="12"/>
  <c r="L441" i="12"/>
  <c r="O815" i="12"/>
  <c r="L816" i="12"/>
  <c r="M682" i="12"/>
  <c r="M480" i="12"/>
  <c r="O639" i="12"/>
  <c r="L640" i="12"/>
  <c r="M470" i="12"/>
  <c r="O4969" i="12"/>
  <c r="L4970" i="12"/>
  <c r="O4371" i="12"/>
  <c r="L4372" i="12"/>
  <c r="L3606" i="12"/>
  <c r="O3605" i="12"/>
  <c r="L5054" i="12"/>
  <c r="O5053" i="12"/>
  <c r="O3375" i="12"/>
  <c r="L3376" i="12"/>
  <c r="O3141" i="12"/>
  <c r="L3142" i="12"/>
  <c r="O4165" i="12"/>
  <c r="L4166" i="12"/>
  <c r="O3298" i="12"/>
  <c r="L3299" i="12"/>
  <c r="O4567" i="12"/>
  <c r="L4568" i="12"/>
  <c r="M4454" i="12"/>
  <c r="O4507" i="12"/>
  <c r="L4508" i="12"/>
  <c r="O3959" i="12"/>
  <c r="L3960" i="12"/>
  <c r="O3853" i="12"/>
  <c r="L3854" i="12"/>
  <c r="O4152" i="12"/>
  <c r="L4153" i="12"/>
  <c r="O4114" i="12"/>
  <c r="L4115" i="12"/>
  <c r="O4558" i="12"/>
  <c r="L4559" i="12"/>
  <c r="O4811" i="12"/>
  <c r="L4812" i="12"/>
  <c r="O4885" i="12"/>
  <c r="L4886" i="12"/>
  <c r="O4599" i="12"/>
  <c r="L4600" i="12"/>
  <c r="O3845" i="12"/>
  <c r="L3846" i="12"/>
  <c r="O5046" i="12"/>
  <c r="L5047" i="12"/>
  <c r="M4714" i="12"/>
  <c r="O4636" i="12"/>
  <c r="L4637" i="12"/>
  <c r="M5158" i="12"/>
  <c r="M4899" i="12"/>
  <c r="O4803" i="12"/>
  <c r="L4804" i="12"/>
  <c r="M3658" i="12"/>
  <c r="L4660" i="12"/>
  <c r="O4659" i="12"/>
  <c r="O5019" i="12"/>
  <c r="L5020" i="12"/>
  <c r="O5024" i="12"/>
  <c r="L5025" i="12"/>
  <c r="O4516" i="12"/>
  <c r="L4517" i="12"/>
  <c r="O4670" i="12"/>
  <c r="L4671" i="12"/>
  <c r="M4733" i="12"/>
  <c r="O5184" i="12"/>
  <c r="L5185" i="12"/>
  <c r="O5016" i="12"/>
  <c r="L5017" i="12"/>
  <c r="L4889" i="12"/>
  <c r="O4888" i="12"/>
  <c r="O5004" i="12"/>
  <c r="L5005" i="12"/>
  <c r="M5127" i="12"/>
  <c r="O5084" i="12"/>
  <c r="L5085" i="12"/>
  <c r="M4625" i="12"/>
  <c r="M5017" i="12"/>
  <c r="O5045" i="12"/>
  <c r="L5046" i="12"/>
  <c r="O4722" i="12"/>
  <c r="L4723" i="12"/>
  <c r="M3922" i="12"/>
  <c r="O4644" i="12"/>
  <c r="L4645" i="12"/>
  <c r="O4921" i="12"/>
  <c r="L4922" i="12"/>
  <c r="O3926" i="12"/>
  <c r="L3927" i="12"/>
  <c r="O4823" i="12"/>
  <c r="L4824" i="12"/>
  <c r="O4790" i="12"/>
  <c r="L4791" i="12"/>
  <c r="M4643" i="12"/>
  <c r="M4798" i="12"/>
  <c r="O4819" i="12"/>
  <c r="L4820" i="12"/>
  <c r="M4608" i="12"/>
  <c r="M4811" i="12"/>
  <c r="O4747" i="12"/>
  <c r="L4748" i="12"/>
  <c r="O4699" i="12"/>
  <c r="L4700" i="12"/>
  <c r="M4951" i="12"/>
  <c r="O5145" i="12"/>
  <c r="L5146" i="12"/>
  <c r="O4647" i="12"/>
  <c r="L4648" i="12"/>
  <c r="O4637" i="12"/>
  <c r="L4638" i="12"/>
  <c r="O3692" i="12"/>
  <c r="L3693" i="12"/>
  <c r="O3997" i="12"/>
  <c r="L3998" i="12"/>
  <c r="O3848" i="12"/>
  <c r="L3849" i="12"/>
  <c r="O4638" i="12"/>
  <c r="L4639" i="12"/>
  <c r="L4561" i="12"/>
  <c r="O4560" i="12"/>
  <c r="L4699" i="12"/>
  <c r="O4698" i="12"/>
  <c r="M4693" i="12"/>
  <c r="M3859" i="12"/>
  <c r="O5013" i="12"/>
  <c r="L5014" i="12"/>
  <c r="O4142" i="12"/>
  <c r="L4143" i="12"/>
  <c r="M4631" i="12"/>
  <c r="M4722" i="12"/>
  <c r="M4914" i="12"/>
  <c r="O4495" i="12"/>
  <c r="L4496" i="12"/>
  <c r="O3952" i="12"/>
  <c r="L3953" i="12"/>
  <c r="M5042" i="12"/>
  <c r="O3636" i="12"/>
  <c r="L3637" i="12"/>
  <c r="O5061" i="12"/>
  <c r="L5062" i="12"/>
  <c r="O4995" i="12"/>
  <c r="L4996" i="12"/>
  <c r="O5028" i="12"/>
  <c r="L5029" i="12"/>
  <c r="O3960" i="12"/>
  <c r="L3961" i="12"/>
  <c r="O3712" i="12"/>
  <c r="L3713" i="12"/>
  <c r="O4420" i="12"/>
  <c r="L4421" i="12"/>
  <c r="L4669" i="12"/>
  <c r="O4668" i="12"/>
  <c r="O3516" i="12"/>
  <c r="L3517" i="12"/>
  <c r="O4395" i="12"/>
  <c r="L4396" i="12"/>
  <c r="M4559" i="12"/>
  <c r="O4761" i="12"/>
  <c r="L4762" i="12"/>
  <c r="M4674" i="12"/>
  <c r="O4414" i="12"/>
  <c r="L4415" i="12"/>
  <c r="O4440" i="12"/>
  <c r="L4441" i="12"/>
  <c r="O4922" i="12"/>
  <c r="L4923" i="12"/>
  <c r="O3017" i="12"/>
  <c r="L3018" i="12"/>
  <c r="M4532" i="12"/>
  <c r="O3564" i="12"/>
  <c r="L3565" i="12"/>
  <c r="L4075" i="12"/>
  <c r="O4074" i="12"/>
  <c r="O3922" i="12"/>
  <c r="L3923" i="12"/>
  <c r="M5024" i="12"/>
  <c r="O4212" i="12"/>
  <c r="L4213" i="12"/>
  <c r="O3519" i="12"/>
  <c r="L3520" i="12"/>
  <c r="O3751" i="12"/>
  <c r="L3752" i="12"/>
  <c r="M4980" i="12"/>
  <c r="O4852" i="12"/>
  <c r="L4853" i="12"/>
  <c r="M4837" i="12"/>
  <c r="M4004" i="12"/>
  <c r="O4709" i="12"/>
  <c r="L4710" i="12"/>
  <c r="O4303" i="12"/>
  <c r="L4304" i="12"/>
  <c r="O4606" i="12"/>
  <c r="L4607" i="12"/>
  <c r="L3436" i="12"/>
  <c r="O3435" i="12"/>
  <c r="L3671" i="12"/>
  <c r="O3670" i="12"/>
  <c r="O4307" i="12"/>
  <c r="L4308" i="12"/>
  <c r="M5159" i="12"/>
  <c r="O4727" i="12"/>
  <c r="L4728" i="12"/>
  <c r="O4388" i="12"/>
  <c r="L4389" i="12"/>
  <c r="M3981" i="12"/>
  <c r="O4008" i="12"/>
  <c r="L4009" i="12"/>
  <c r="O5143" i="12"/>
  <c r="L5144" i="12"/>
  <c r="O5182" i="12"/>
  <c r="L5183" i="12"/>
  <c r="L4338" i="12"/>
  <c r="O4337" i="12"/>
  <c r="O3202" i="12"/>
  <c r="L3203" i="12"/>
  <c r="M4051" i="12"/>
  <c r="L3863" i="12"/>
  <c r="O3862" i="12"/>
  <c r="M4947" i="12"/>
  <c r="O4101" i="12"/>
  <c r="L4102" i="12"/>
  <c r="M3444" i="12"/>
  <c r="O3647" i="12"/>
  <c r="L3648" i="12"/>
  <c r="O3806" i="12"/>
  <c r="L3807" i="12"/>
  <c r="O3326" i="12"/>
  <c r="L3327" i="12"/>
  <c r="M3630" i="12"/>
  <c r="O3725" i="12"/>
  <c r="L3726" i="12"/>
  <c r="L3906" i="12"/>
  <c r="O3905" i="12"/>
  <c r="O4202" i="12"/>
  <c r="L4203" i="12"/>
  <c r="O3271" i="12"/>
  <c r="L3272" i="12"/>
  <c r="M4219" i="12"/>
  <c r="O3917" i="12"/>
  <c r="L3918" i="12"/>
  <c r="M4005" i="12"/>
  <c r="M4169" i="12"/>
  <c r="O4455" i="12"/>
  <c r="L4456" i="12"/>
  <c r="M3488" i="12"/>
  <c r="O4301" i="12"/>
  <c r="L4302" i="12"/>
  <c r="O3850" i="12"/>
  <c r="L3851" i="12"/>
  <c r="O4192" i="12"/>
  <c r="L4193" i="12"/>
  <c r="O4379" i="12"/>
  <c r="L4380" i="12"/>
  <c r="M3674" i="12"/>
  <c r="O3726" i="12"/>
  <c r="L3727" i="12"/>
  <c r="O3386" i="12"/>
  <c r="L3387" i="12"/>
  <c r="O3537" i="12"/>
  <c r="L3538" i="12"/>
  <c r="O3668" i="12"/>
  <c r="L3669" i="12"/>
  <c r="M4462" i="12"/>
  <c r="O3521" i="12"/>
  <c r="L3522" i="12"/>
  <c r="O3790" i="12"/>
  <c r="L3791" i="12"/>
  <c r="M4037" i="12"/>
  <c r="M4126" i="12"/>
  <c r="M4503" i="12"/>
  <c r="O4136" i="12"/>
  <c r="L4137" i="12"/>
  <c r="O3928" i="12"/>
  <c r="L3929" i="12"/>
  <c r="O3714" i="12"/>
  <c r="L3715" i="12"/>
  <c r="M3819" i="12"/>
  <c r="O3980" i="12"/>
  <c r="L3981" i="12"/>
  <c r="O4341" i="12"/>
  <c r="L4342" i="12"/>
  <c r="M3664" i="12"/>
  <c r="O4321" i="12"/>
  <c r="L4322" i="12"/>
  <c r="M3704" i="12"/>
  <c r="O2651" i="12"/>
  <c r="L2652" i="12"/>
  <c r="O3525" i="12"/>
  <c r="L3526" i="12"/>
  <c r="M3568" i="12"/>
  <c r="M3830" i="12"/>
  <c r="O4091" i="12"/>
  <c r="L4092" i="12"/>
  <c r="M4118" i="12"/>
  <c r="M3768" i="12"/>
  <c r="O4537" i="12"/>
  <c r="L4538" i="12"/>
  <c r="M4124" i="12"/>
  <c r="O3872" i="12"/>
  <c r="L3873" i="12"/>
  <c r="M3588" i="12"/>
  <c r="M3756" i="12"/>
  <c r="O3864" i="12"/>
  <c r="L3865" i="12"/>
  <c r="M4041" i="12"/>
  <c r="M4367" i="12"/>
  <c r="O3063" i="12"/>
  <c r="L3064" i="12"/>
  <c r="M4137" i="12"/>
  <c r="O2952" i="12"/>
  <c r="L2953" i="12"/>
  <c r="M4176" i="12"/>
  <c r="M3973" i="12"/>
  <c r="M3638" i="12"/>
  <c r="O3820" i="12"/>
  <c r="L3821" i="12"/>
  <c r="M3916" i="12"/>
  <c r="M4109" i="12"/>
  <c r="M4421" i="12"/>
  <c r="L3418" i="12"/>
  <c r="O3417" i="12"/>
  <c r="O2902" i="12"/>
  <c r="L2903" i="12"/>
  <c r="O3064" i="12"/>
  <c r="L3065" i="12"/>
  <c r="O3317" i="12"/>
  <c r="L3318" i="12"/>
  <c r="M2523" i="12"/>
  <c r="M2596" i="12"/>
  <c r="L3283" i="12"/>
  <c r="O3282" i="12"/>
  <c r="O3238" i="12"/>
  <c r="L3239" i="12"/>
  <c r="M3692" i="12"/>
  <c r="O3329" i="12"/>
  <c r="L3330" i="12"/>
  <c r="M2825" i="12"/>
  <c r="O3018" i="12"/>
  <c r="L3019" i="12"/>
  <c r="O3179" i="12"/>
  <c r="L3180" i="12"/>
  <c r="O2437" i="12"/>
  <c r="L2438" i="12"/>
  <c r="M2775" i="12"/>
  <c r="O2727" i="12"/>
  <c r="L2728" i="12"/>
  <c r="O3412" i="12"/>
  <c r="L3413" i="12"/>
  <c r="O3429" i="12"/>
  <c r="L3430" i="12"/>
  <c r="O3096" i="12"/>
  <c r="L3097" i="12"/>
  <c r="L2375" i="12"/>
  <c r="O2374" i="12"/>
  <c r="M3332" i="12"/>
  <c r="O3291" i="12"/>
  <c r="L3292" i="12"/>
  <c r="M3666" i="12"/>
  <c r="O3434" i="12"/>
  <c r="L3435" i="12"/>
  <c r="M3242" i="12"/>
  <c r="M3372" i="12"/>
  <c r="O2820" i="12"/>
  <c r="L2821" i="12"/>
  <c r="O3052" i="12"/>
  <c r="L3053" i="12"/>
  <c r="O2859" i="12"/>
  <c r="L2860" i="12"/>
  <c r="O2967" i="12"/>
  <c r="L2968" i="12"/>
  <c r="O3404" i="12"/>
  <c r="L3405" i="12"/>
  <c r="M4019" i="12"/>
  <c r="O3087" i="12"/>
  <c r="L3088" i="12"/>
  <c r="L3005" i="12"/>
  <c r="O3004" i="12"/>
  <c r="O2992" i="12"/>
  <c r="L2993" i="12"/>
  <c r="M3074" i="12"/>
  <c r="M3202" i="12"/>
  <c r="M3431" i="12"/>
  <c r="O2843" i="12"/>
  <c r="L2844" i="12"/>
  <c r="M2704" i="12"/>
  <c r="L2617" i="12"/>
  <c r="O2616" i="12"/>
  <c r="O3334" i="12"/>
  <c r="L3335" i="12"/>
  <c r="M2973" i="12"/>
  <c r="M3422" i="12"/>
  <c r="O2662" i="12"/>
  <c r="L2663" i="12"/>
  <c r="M3077" i="12"/>
  <c r="M3393" i="12"/>
  <c r="M2837" i="12"/>
  <c r="O3047" i="12"/>
  <c r="L3048" i="12"/>
  <c r="O3250" i="12"/>
  <c r="L3251" i="12"/>
  <c r="M2563" i="12"/>
  <c r="M2481" i="12"/>
  <c r="M3328" i="12"/>
  <c r="O3373" i="12"/>
  <c r="L3374" i="12"/>
  <c r="O1599" i="12"/>
  <c r="L1600" i="12"/>
  <c r="O3119" i="12"/>
  <c r="L3120" i="12"/>
  <c r="O2852" i="12"/>
  <c r="L2853" i="12"/>
  <c r="M3169" i="12"/>
  <c r="M3633" i="12"/>
  <c r="M3176" i="12"/>
  <c r="O3120" i="12"/>
  <c r="L3121" i="12"/>
  <c r="O3350" i="12"/>
  <c r="L3351" i="12"/>
  <c r="M3009" i="12"/>
  <c r="O2881" i="12"/>
  <c r="L2882" i="12"/>
  <c r="O2596" i="12"/>
  <c r="L2597" i="12"/>
  <c r="O2598" i="12"/>
  <c r="L2599" i="12"/>
  <c r="M2455" i="12"/>
  <c r="O2691" i="12"/>
  <c r="L2692" i="12"/>
  <c r="M2793" i="12"/>
  <c r="O2832" i="12"/>
  <c r="L2833" i="12"/>
  <c r="O2446" i="12"/>
  <c r="L2447" i="12"/>
  <c r="M2444" i="12"/>
  <c r="O2676" i="12"/>
  <c r="L2677" i="12"/>
  <c r="M2728" i="12"/>
  <c r="M2252" i="12"/>
  <c r="L2543" i="12"/>
  <c r="O2542" i="12"/>
  <c r="O2508" i="12"/>
  <c r="L2509" i="12"/>
  <c r="O2488" i="12"/>
  <c r="L2489" i="12"/>
  <c r="O2709" i="12"/>
  <c r="L2710" i="12"/>
  <c r="O1386" i="12"/>
  <c r="L1387" i="12"/>
  <c r="M2687" i="12"/>
  <c r="M2629" i="12"/>
  <c r="O2153" i="12"/>
  <c r="L2154" i="12"/>
  <c r="M2656" i="12"/>
  <c r="O2474" i="12"/>
  <c r="L2475" i="12"/>
  <c r="O2900" i="12"/>
  <c r="L2901" i="12"/>
  <c r="O2459" i="12"/>
  <c r="L2460" i="12"/>
  <c r="O2717" i="12"/>
  <c r="L2718" i="12"/>
  <c r="O2515" i="12"/>
  <c r="L2516" i="12"/>
  <c r="O2512" i="12"/>
  <c r="L2513" i="12"/>
  <c r="O1927" i="12"/>
  <c r="L1928" i="12"/>
  <c r="M2447" i="12"/>
  <c r="O2418" i="12"/>
  <c r="L2419" i="12"/>
  <c r="O2172" i="12"/>
  <c r="L2173" i="12"/>
  <c r="O2361" i="12"/>
  <c r="L2362" i="12"/>
  <c r="M2090" i="12"/>
  <c r="M2820" i="12"/>
  <c r="O1736" i="12"/>
  <c r="L1737" i="12"/>
  <c r="M2028" i="12"/>
  <c r="O2712" i="12"/>
  <c r="L2713" i="12"/>
  <c r="O1949" i="12"/>
  <c r="L1950" i="12"/>
  <c r="O1998" i="12"/>
  <c r="L1999" i="12"/>
  <c r="O2182" i="12"/>
  <c r="L2183" i="12"/>
  <c r="O2201" i="12"/>
  <c r="L2202" i="12"/>
  <c r="O1959" i="12"/>
  <c r="L1960" i="12"/>
  <c r="L2557" i="12"/>
  <c r="O2556" i="12"/>
  <c r="O2359" i="12"/>
  <c r="L2360" i="12"/>
  <c r="M2057" i="12"/>
  <c r="O2468" i="12"/>
  <c r="L2469" i="12"/>
  <c r="O2578" i="12"/>
  <c r="L2579" i="12"/>
  <c r="M2065" i="12"/>
  <c r="O1785" i="12"/>
  <c r="L1786" i="12"/>
  <c r="O2189" i="12"/>
  <c r="L2190" i="12"/>
  <c r="M2471" i="12"/>
  <c r="O2250" i="12"/>
  <c r="L2251" i="12"/>
  <c r="M2685" i="12"/>
  <c r="M1933" i="12"/>
  <c r="O2008" i="12"/>
  <c r="L2009" i="12"/>
  <c r="M2367" i="12"/>
  <c r="O2529" i="12"/>
  <c r="L2530" i="12"/>
  <c r="M2708" i="12"/>
  <c r="M2008" i="12"/>
  <c r="M2241" i="12"/>
  <c r="O2793" i="12"/>
  <c r="L2794" i="12"/>
  <c r="O2256" i="12"/>
  <c r="L2257" i="12"/>
  <c r="M2380" i="12"/>
  <c r="O1685" i="12"/>
  <c r="L1686" i="12"/>
  <c r="M2170" i="12"/>
  <c r="O2462" i="12"/>
  <c r="L2463" i="12"/>
  <c r="O2495" i="12"/>
  <c r="L2496" i="12"/>
  <c r="O2230" i="12"/>
  <c r="L2231" i="12"/>
  <c r="O2298" i="12"/>
  <c r="L2299" i="12"/>
  <c r="M2385" i="12"/>
  <c r="O2194" i="12"/>
  <c r="L2195" i="12"/>
  <c r="M2403" i="12"/>
  <c r="O2518" i="12"/>
  <c r="L2519" i="12"/>
  <c r="O2587" i="12"/>
  <c r="L2588" i="12"/>
  <c r="O2429" i="12"/>
  <c r="L2430" i="12"/>
  <c r="O2160" i="12"/>
  <c r="L2161" i="12"/>
  <c r="O1623" i="12"/>
  <c r="L1624" i="12"/>
  <c r="O2450" i="12"/>
  <c r="L2451" i="12"/>
  <c r="M2416" i="12"/>
  <c r="M2270" i="12"/>
  <c r="O2404" i="12"/>
  <c r="L2405" i="12"/>
  <c r="O1548" i="12"/>
  <c r="L1549" i="12"/>
  <c r="O1988" i="12"/>
  <c r="L1989" i="12"/>
  <c r="L2504" i="12"/>
  <c r="O2503" i="12"/>
  <c r="M2674" i="12"/>
  <c r="M1936" i="12"/>
  <c r="O1553" i="12"/>
  <c r="L1554" i="12"/>
  <c r="M1673" i="12"/>
  <c r="M2180" i="12"/>
  <c r="O1452" i="12"/>
  <c r="L1453" i="12"/>
  <c r="O1909" i="12"/>
  <c r="L1910" i="12"/>
  <c r="O1546" i="12"/>
  <c r="L1547" i="12"/>
  <c r="O1740" i="12"/>
  <c r="L1741" i="12"/>
  <c r="O1800" i="12"/>
  <c r="L1801" i="12"/>
  <c r="O2151" i="12"/>
  <c r="L2152" i="12"/>
  <c r="O2280" i="12"/>
  <c r="L2281" i="12"/>
  <c r="O1823" i="12"/>
  <c r="L1824" i="12"/>
  <c r="M1720" i="12"/>
  <c r="O1407" i="12"/>
  <c r="L1408" i="12"/>
  <c r="M1708" i="12"/>
  <c r="O2162" i="12"/>
  <c r="L2163" i="12"/>
  <c r="O1613" i="12"/>
  <c r="L1614" i="12"/>
  <c r="L1853" i="12"/>
  <c r="O1852" i="12"/>
  <c r="O1296" i="12"/>
  <c r="L1297" i="12"/>
  <c r="M2249" i="12"/>
  <c r="L1580" i="12"/>
  <c r="O1579" i="12"/>
  <c r="M2033" i="12"/>
  <c r="L1494" i="12"/>
  <c r="O1493" i="12"/>
  <c r="O1739" i="12"/>
  <c r="L1740" i="12"/>
  <c r="M1451" i="12"/>
  <c r="O1277" i="12"/>
  <c r="L1278" i="12"/>
  <c r="L1333" i="12"/>
  <c r="O1332" i="12"/>
  <c r="O1703" i="12"/>
  <c r="L1704" i="12"/>
  <c r="O1652" i="12"/>
  <c r="L1653" i="12"/>
  <c r="O2254" i="12"/>
  <c r="L2255" i="12"/>
  <c r="M1821" i="12"/>
  <c r="O1889" i="12"/>
  <c r="L1890" i="12"/>
  <c r="O1704" i="12"/>
  <c r="L1705" i="12"/>
  <c r="M1515" i="12"/>
  <c r="M1766" i="12"/>
  <c r="M1675" i="12"/>
  <c r="O1869" i="12"/>
  <c r="L1870" i="12"/>
  <c r="M1529" i="12"/>
  <c r="O1454" i="12"/>
  <c r="L1455" i="12"/>
  <c r="M1668" i="12"/>
  <c r="M1861" i="12"/>
  <c r="O1526" i="12"/>
  <c r="L1527" i="12"/>
  <c r="O1284" i="12"/>
  <c r="L1285" i="12"/>
  <c r="O1818" i="12"/>
  <c r="L1819" i="12"/>
  <c r="O1468" i="12"/>
  <c r="L1469" i="12"/>
  <c r="M1621" i="12"/>
  <c r="M1868" i="12"/>
  <c r="O1139" i="12"/>
  <c r="L1140" i="12"/>
  <c r="O985" i="12"/>
  <c r="L986" i="12"/>
  <c r="O1200" i="12"/>
  <c r="L1201" i="12"/>
  <c r="M1480" i="12"/>
  <c r="O1733" i="12"/>
  <c r="L1734" i="12"/>
  <c r="M1358" i="12"/>
  <c r="O1063" i="12"/>
  <c r="L1064" i="12"/>
  <c r="O1355" i="12"/>
  <c r="L1356" i="12"/>
  <c r="M1559" i="12"/>
  <c r="M1797" i="12"/>
  <c r="O1460" i="12"/>
  <c r="L1461" i="12"/>
  <c r="O1079" i="12"/>
  <c r="L1080" i="12"/>
  <c r="O1304" i="12"/>
  <c r="L1305" i="12"/>
  <c r="M1131" i="12"/>
  <c r="M1246" i="12"/>
  <c r="O613" i="12"/>
  <c r="L614" i="12"/>
  <c r="O1204" i="12"/>
  <c r="L1205" i="12"/>
  <c r="O717" i="12"/>
  <c r="L718" i="12"/>
  <c r="O1287" i="12"/>
  <c r="L1288" i="12"/>
  <c r="O1293" i="12"/>
  <c r="L1294" i="12"/>
  <c r="O1064" i="12"/>
  <c r="L1065" i="12"/>
  <c r="O1279" i="12"/>
  <c r="L1280" i="12"/>
  <c r="L1165" i="12"/>
  <c r="O1164" i="12"/>
  <c r="O1312" i="12"/>
  <c r="L1313" i="12"/>
  <c r="O1274" i="12"/>
  <c r="L1275" i="12"/>
  <c r="O897" i="12"/>
  <c r="L898" i="12"/>
  <c r="M1303" i="12"/>
  <c r="O766" i="12"/>
  <c r="L767" i="12"/>
  <c r="O1298" i="12"/>
  <c r="L1299" i="12"/>
  <c r="O1286" i="12"/>
  <c r="L1287" i="12"/>
  <c r="M1098" i="12"/>
  <c r="O950" i="12"/>
  <c r="L951" i="12"/>
  <c r="M1238" i="12"/>
  <c r="O770" i="12"/>
  <c r="L771" i="12"/>
  <c r="M956" i="12"/>
  <c r="M1056" i="12"/>
  <c r="O933" i="12"/>
  <c r="L934" i="12"/>
  <c r="O957" i="12"/>
  <c r="L958" i="12"/>
  <c r="O1099" i="12"/>
  <c r="L1100" i="12"/>
  <c r="O670" i="12"/>
  <c r="L671" i="12"/>
  <c r="O935" i="12"/>
  <c r="L936" i="12"/>
  <c r="O963" i="12"/>
  <c r="L964" i="12"/>
  <c r="O835" i="12"/>
  <c r="L836" i="12"/>
  <c r="O1126" i="12"/>
  <c r="L1127" i="12"/>
  <c r="O1013" i="12"/>
  <c r="L1014" i="12"/>
  <c r="O952" i="12"/>
  <c r="L953" i="12"/>
  <c r="M820" i="12"/>
  <c r="O921" i="12"/>
  <c r="L922" i="12"/>
  <c r="M746" i="12"/>
  <c r="L1028" i="12"/>
  <c r="O1027" i="12"/>
  <c r="O872" i="12"/>
  <c r="L873" i="12"/>
  <c r="M895" i="12"/>
  <c r="O690" i="12"/>
  <c r="L691" i="12"/>
  <c r="M865" i="12"/>
  <c r="O831" i="12"/>
  <c r="L832" i="12"/>
  <c r="O1114" i="12"/>
  <c r="L1115" i="12"/>
  <c r="O658" i="12"/>
  <c r="L659" i="12"/>
  <c r="M1040" i="12"/>
  <c r="O685" i="12"/>
  <c r="L686" i="12"/>
  <c r="O675" i="12"/>
  <c r="L676" i="12"/>
  <c r="O567" i="12"/>
  <c r="L568" i="12"/>
  <c r="O515" i="12"/>
  <c r="L516" i="12"/>
  <c r="O715" i="12"/>
  <c r="L716" i="12"/>
  <c r="M808" i="12"/>
  <c r="L682" i="12"/>
  <c r="O681" i="12"/>
  <c r="M615" i="12"/>
  <c r="M771" i="12"/>
  <c r="O460" i="12"/>
  <c r="L461" i="12"/>
  <c r="O750" i="12"/>
  <c r="L751" i="12"/>
  <c r="O707" i="12"/>
  <c r="L708" i="12"/>
  <c r="M847" i="12"/>
  <c r="M457" i="12"/>
  <c r="O449" i="12"/>
  <c r="L450" i="12"/>
  <c r="O455" i="12"/>
  <c r="L456" i="12"/>
  <c r="M744" i="12"/>
  <c r="O749" i="12"/>
  <c r="L750" i="12"/>
  <c r="O484" i="12"/>
  <c r="L485" i="12"/>
  <c r="M482" i="12"/>
  <c r="L535" i="12"/>
  <c r="O534" i="12"/>
  <c r="M836" i="12"/>
  <c r="M524" i="12"/>
  <c r="O565" i="12"/>
  <c r="L566" i="12"/>
  <c r="O607" i="12"/>
  <c r="L608" i="12"/>
  <c r="M699" i="12"/>
  <c r="M756" i="12"/>
  <c r="O610" i="12"/>
  <c r="L611" i="12"/>
  <c r="O590" i="12"/>
  <c r="L591" i="12"/>
  <c r="M592" i="12"/>
  <c r="O4520" i="12"/>
  <c r="L4521" i="12"/>
  <c r="O4855" i="12"/>
  <c r="L4856" i="12"/>
  <c r="O4898" i="12"/>
  <c r="L4899" i="12"/>
  <c r="O4797" i="12"/>
  <c r="L4798" i="12"/>
  <c r="O3488" i="12"/>
  <c r="L3489" i="12"/>
  <c r="L5008" i="12"/>
  <c r="O5007" i="12"/>
  <c r="O4624" i="12"/>
  <c r="L4625" i="12"/>
  <c r="O3797" i="12"/>
  <c r="L3798" i="12"/>
  <c r="O4909" i="12"/>
  <c r="L4910" i="12"/>
  <c r="O4222" i="12"/>
  <c r="L4223" i="12"/>
  <c r="O3556" i="12"/>
  <c r="L3557" i="12"/>
  <c r="O4361" i="12"/>
  <c r="L4362" i="12"/>
  <c r="L3889" i="12"/>
  <c r="O3888" i="12"/>
  <c r="O4154" i="12"/>
  <c r="L4155" i="12"/>
  <c r="O3631" i="12"/>
  <c r="L3632" i="12"/>
  <c r="O4235" i="12"/>
  <c r="L4236" i="12"/>
  <c r="O4372" i="12"/>
  <c r="L4373" i="12"/>
  <c r="O4081" i="12"/>
  <c r="L4082" i="12"/>
  <c r="O3364" i="12"/>
  <c r="L3365" i="12"/>
  <c r="O3753" i="12"/>
  <c r="L3754" i="12"/>
  <c r="O3931" i="12"/>
  <c r="L3932" i="12"/>
  <c r="O3596" i="12"/>
  <c r="L3597" i="12"/>
  <c r="O3580" i="12"/>
  <c r="L3581" i="12"/>
  <c r="L3625" i="12"/>
  <c r="O3624" i="12"/>
  <c r="O4438" i="12"/>
  <c r="L4439" i="12"/>
  <c r="L3508" i="12"/>
  <c r="O3507" i="12"/>
  <c r="O4027" i="12"/>
  <c r="L4028" i="12"/>
  <c r="O3722" i="12"/>
  <c r="L3723" i="12"/>
  <c r="O4493" i="12"/>
  <c r="L4494" i="12"/>
  <c r="O3433" i="12"/>
  <c r="L3434" i="12"/>
  <c r="O3511" i="12"/>
  <c r="L3512" i="12"/>
  <c r="O3973" i="12"/>
  <c r="L3974" i="12"/>
  <c r="O4239" i="12"/>
  <c r="L4240" i="12"/>
  <c r="M3898" i="12"/>
  <c r="O4533" i="12"/>
  <c r="L4534" i="12"/>
  <c r="O3293" i="12"/>
  <c r="L3294" i="12"/>
  <c r="O3906" i="12"/>
  <c r="L3907" i="12"/>
  <c r="O3857" i="12"/>
  <c r="L3858" i="12"/>
  <c r="O4038" i="12"/>
  <c r="L4039" i="12"/>
  <c r="O4364" i="12"/>
  <c r="L4365" i="12"/>
  <c r="O3359" i="12"/>
  <c r="L3360" i="12"/>
  <c r="O1910" i="12"/>
  <c r="L1911" i="12"/>
  <c r="O2505" i="12"/>
  <c r="L2506" i="12"/>
  <c r="O2999" i="12"/>
  <c r="L3000" i="12"/>
  <c r="L3209" i="12"/>
  <c r="O3208" i="12"/>
  <c r="O3258" i="12"/>
  <c r="L3259" i="12"/>
  <c r="O3332" i="12"/>
  <c r="L3333" i="12"/>
  <c r="M3442" i="12"/>
  <c r="O3134" i="12"/>
  <c r="L3135" i="12"/>
  <c r="O3062" i="12"/>
  <c r="L3063" i="12"/>
  <c r="O3269" i="12"/>
  <c r="L3270" i="12"/>
  <c r="O3286" i="12"/>
  <c r="L3287" i="12"/>
  <c r="M3443" i="12"/>
  <c r="M3017" i="12"/>
  <c r="M3273" i="12"/>
  <c r="O3220" i="12"/>
  <c r="L3221" i="12"/>
  <c r="M3587" i="12"/>
  <c r="O3385" i="12"/>
  <c r="L3386" i="12"/>
  <c r="O3154" i="12"/>
  <c r="L3155" i="12"/>
  <c r="O3321" i="12"/>
  <c r="L3322" i="12"/>
  <c r="O2979" i="12"/>
  <c r="L2980" i="12"/>
  <c r="O2753" i="12"/>
  <c r="L2754" i="12"/>
  <c r="M3330" i="12"/>
  <c r="O3024" i="12"/>
  <c r="L3025" i="12"/>
  <c r="O2933" i="12"/>
  <c r="L2934" i="12"/>
  <c r="M3115" i="12"/>
  <c r="O2632" i="12"/>
  <c r="L2633" i="12"/>
  <c r="O2491" i="12"/>
  <c r="L2492" i="12"/>
  <c r="O2037" i="12"/>
  <c r="L2038" i="12"/>
  <c r="O2680" i="12"/>
  <c r="L2681" i="12"/>
  <c r="O3377" i="12"/>
  <c r="L3378" i="12"/>
  <c r="O3338" i="12"/>
  <c r="L3339" i="12"/>
  <c r="M2613" i="12"/>
  <c r="O2658" i="12"/>
  <c r="L2659" i="12"/>
  <c r="O2945" i="12"/>
  <c r="L2946" i="12"/>
  <c r="O1661" i="12"/>
  <c r="L1662" i="12"/>
  <c r="O3413" i="12"/>
  <c r="L3414" i="12"/>
  <c r="O3296" i="12"/>
  <c r="L3297" i="12"/>
  <c r="O3394" i="12"/>
  <c r="L3395" i="12"/>
  <c r="M3044" i="12"/>
  <c r="O2808" i="12"/>
  <c r="L2809" i="12"/>
  <c r="O2631" i="12"/>
  <c r="L2632" i="12"/>
  <c r="O2644" i="12"/>
  <c r="L2645" i="12"/>
  <c r="O3070" i="12"/>
  <c r="L3071" i="12"/>
  <c r="M3553" i="12"/>
  <c r="O3406" i="12"/>
  <c r="L3407" i="12"/>
  <c r="O3113" i="12"/>
  <c r="L3114" i="12"/>
  <c r="M2938" i="12"/>
  <c r="O2800" i="12"/>
  <c r="L2801" i="12"/>
  <c r="O2854" i="12"/>
  <c r="L2855" i="12"/>
  <c r="L2591" i="12"/>
  <c r="O2590" i="12"/>
  <c r="O2306" i="12"/>
  <c r="L2307" i="12"/>
  <c r="O2592" i="12"/>
  <c r="L2593" i="12"/>
  <c r="O2779" i="12"/>
  <c r="L2780" i="12"/>
  <c r="O2494" i="12"/>
  <c r="L2495" i="12"/>
  <c r="O2261" i="12"/>
  <c r="L2262" i="12"/>
  <c r="O2588" i="12"/>
  <c r="L2589" i="12"/>
  <c r="O2159" i="12"/>
  <c r="L2160" i="12"/>
  <c r="O2653" i="12"/>
  <c r="L2654" i="12"/>
  <c r="O2442" i="12"/>
  <c r="L2443" i="12"/>
  <c r="O2489" i="12"/>
  <c r="L2490" i="12"/>
  <c r="O2348" i="12"/>
  <c r="L2349" i="12"/>
  <c r="M2638" i="12"/>
  <c r="O2671" i="12"/>
  <c r="L2672" i="12"/>
  <c r="O2441" i="12"/>
  <c r="L2442" i="12"/>
  <c r="O2840" i="12"/>
  <c r="L2841" i="12"/>
  <c r="O2305" i="12"/>
  <c r="L2306" i="12"/>
  <c r="O2467" i="12"/>
  <c r="L2468" i="12"/>
  <c r="O2892" i="12"/>
  <c r="L2893" i="12"/>
  <c r="O2245" i="12"/>
  <c r="L2246" i="12"/>
  <c r="O1827" i="12"/>
  <c r="L1828" i="12"/>
  <c r="O2191" i="12"/>
  <c r="L2192" i="12"/>
  <c r="O2058" i="12"/>
  <c r="L2059" i="12"/>
  <c r="O2259" i="12"/>
  <c r="L2260" i="12"/>
  <c r="O2270" i="12"/>
  <c r="L2271" i="12"/>
  <c r="O2038" i="12"/>
  <c r="L2039" i="12"/>
  <c r="O2732" i="12"/>
  <c r="L2733" i="12"/>
  <c r="O1849" i="12"/>
  <c r="L1850" i="12"/>
  <c r="O2106" i="12"/>
  <c r="L2107" i="12"/>
  <c r="O2129" i="12"/>
  <c r="L2130" i="12"/>
  <c r="O2514" i="12"/>
  <c r="L2515" i="12"/>
  <c r="L2273" i="12"/>
  <c r="O2272" i="12"/>
  <c r="O2009" i="12"/>
  <c r="L2010" i="12"/>
  <c r="L2178" i="12"/>
  <c r="O2177" i="12"/>
  <c r="O2524" i="12"/>
  <c r="L2525" i="12"/>
  <c r="O1968" i="12"/>
  <c r="L1969" i="12"/>
  <c r="O2346" i="12"/>
  <c r="L2347" i="12"/>
  <c r="O1511" i="12"/>
  <c r="L1512" i="12"/>
  <c r="O1392" i="12"/>
  <c r="L1393" i="12"/>
  <c r="M2628" i="12"/>
  <c r="O1805" i="12"/>
  <c r="L1806" i="12"/>
  <c r="O2030" i="12"/>
  <c r="L2031" i="12"/>
  <c r="O2439" i="12"/>
  <c r="L2440" i="12"/>
  <c r="O2637" i="12"/>
  <c r="L2638" i="12"/>
  <c r="O2366" i="12"/>
  <c r="L2367" i="12"/>
  <c r="O1952" i="12"/>
  <c r="L1953" i="12"/>
  <c r="O1522" i="12"/>
  <c r="L1523" i="12"/>
  <c r="O2693" i="12"/>
  <c r="L2694" i="12"/>
  <c r="O1456" i="12"/>
  <c r="L1457" i="12"/>
  <c r="M2128" i="12"/>
  <c r="O1670" i="12"/>
  <c r="L1671" i="12"/>
  <c r="O1995" i="12"/>
  <c r="L1996" i="12"/>
  <c r="O2347" i="12"/>
  <c r="L2348" i="12"/>
  <c r="O2152" i="12"/>
  <c r="L2153" i="12"/>
  <c r="M2360" i="12"/>
  <c r="O2325" i="12"/>
  <c r="L2326" i="12"/>
  <c r="O2283" i="12"/>
  <c r="L2284" i="12"/>
  <c r="O1196" i="12"/>
  <c r="L1197" i="12"/>
  <c r="O2610" i="12"/>
  <c r="L2611" i="12"/>
  <c r="O1132" i="12"/>
  <c r="L1133" i="12"/>
  <c r="O1868" i="12"/>
  <c r="L1869" i="12"/>
  <c r="O1492" i="12"/>
  <c r="L1493" i="12"/>
  <c r="O1480" i="12"/>
  <c r="L1481" i="12"/>
  <c r="L1610" i="12"/>
  <c r="O1609" i="12"/>
  <c r="O2124" i="12"/>
  <c r="L2125" i="12"/>
  <c r="O1692" i="12"/>
  <c r="L1693" i="12"/>
  <c r="O1122" i="12"/>
  <c r="L1123" i="12"/>
  <c r="O1791" i="12"/>
  <c r="L1792" i="12"/>
  <c r="M2352" i="12"/>
  <c r="O1475" i="12"/>
  <c r="L1476" i="12"/>
  <c r="M2086" i="12"/>
  <c r="O1627" i="12"/>
  <c r="L1628" i="12"/>
  <c r="O1874" i="12"/>
  <c r="L1875" i="12"/>
  <c r="O2219" i="12"/>
  <c r="L2220" i="12"/>
  <c r="L1748" i="12"/>
  <c r="O1747" i="12"/>
  <c r="O1345" i="12"/>
  <c r="L1346" i="12"/>
  <c r="O1749" i="12"/>
  <c r="L1750" i="12"/>
  <c r="M2433" i="12"/>
  <c r="O2094" i="12"/>
  <c r="L2095" i="12"/>
  <c r="O1547" i="12"/>
  <c r="L1548" i="12"/>
  <c r="O1060" i="12"/>
  <c r="L1061" i="12"/>
  <c r="O2143" i="12"/>
  <c r="L2144" i="12"/>
  <c r="M1519" i="12"/>
  <c r="M1995" i="12"/>
  <c r="O1901" i="12"/>
  <c r="L1902" i="12"/>
  <c r="M2318" i="12"/>
  <c r="O1684" i="12"/>
  <c r="L1685" i="12"/>
  <c r="O1134" i="12"/>
  <c r="L1135" i="12"/>
  <c r="O1773" i="12"/>
  <c r="L1774" i="12"/>
  <c r="O1587" i="12"/>
  <c r="L1588" i="12"/>
  <c r="M2177" i="12"/>
  <c r="O1528" i="12"/>
  <c r="L1529" i="12"/>
  <c r="O1772" i="12"/>
  <c r="L1773" i="12"/>
  <c r="O1851" i="12"/>
  <c r="L1852" i="12"/>
  <c r="O1907" i="12"/>
  <c r="L1908" i="12"/>
  <c r="O1098" i="12"/>
  <c r="L1099" i="12"/>
  <c r="O1081" i="12"/>
  <c r="L1082" i="12"/>
  <c r="O1904" i="12"/>
  <c r="L1905" i="12"/>
  <c r="O1442" i="12"/>
  <c r="L1443" i="12"/>
  <c r="O1711" i="12"/>
  <c r="L1712" i="12"/>
  <c r="O1160" i="12"/>
  <c r="L1161" i="12"/>
  <c r="O1395" i="12"/>
  <c r="L1396" i="12"/>
  <c r="O1593" i="12"/>
  <c r="L1594" i="12"/>
  <c r="O1828" i="12"/>
  <c r="L1829" i="12"/>
  <c r="M1490" i="12"/>
  <c r="O1283" i="12"/>
  <c r="L1284" i="12"/>
  <c r="M1383" i="12"/>
  <c r="O1586" i="12"/>
  <c r="L1587" i="12"/>
  <c r="M1820" i="12"/>
  <c r="M1548" i="12"/>
  <c r="M1812" i="12"/>
  <c r="O1179" i="12"/>
  <c r="L1180" i="12"/>
  <c r="M1835" i="12"/>
  <c r="M1394" i="12"/>
  <c r="O1675" i="12"/>
  <c r="L1676" i="12"/>
  <c r="O1142" i="12"/>
  <c r="L1143" i="12"/>
  <c r="O1163" i="12"/>
  <c r="L1164" i="12"/>
  <c r="M1477" i="12"/>
  <c r="O1737" i="12"/>
  <c r="L1738" i="12"/>
  <c r="M1371" i="12"/>
  <c r="M1252" i="12"/>
  <c r="O794" i="12"/>
  <c r="L795" i="12"/>
  <c r="O1191" i="12"/>
  <c r="L1192" i="12"/>
  <c r="O1258" i="12"/>
  <c r="L1259" i="12"/>
  <c r="M1152" i="12"/>
  <c r="M1237" i="12"/>
  <c r="M1314" i="12"/>
  <c r="O1101" i="12"/>
  <c r="L1102" i="12"/>
  <c r="O1037" i="12"/>
  <c r="L1038" i="12"/>
  <c r="M1196" i="12"/>
  <c r="O1213" i="12"/>
  <c r="L1214" i="12"/>
  <c r="M1211" i="12"/>
  <c r="O1338" i="12"/>
  <c r="L1339" i="12"/>
  <c r="M1157" i="12"/>
  <c r="M985" i="12"/>
  <c r="O859" i="12"/>
  <c r="L860" i="12"/>
  <c r="M843" i="12"/>
  <c r="O1075" i="12"/>
  <c r="L1076" i="12"/>
  <c r="O1049" i="12"/>
  <c r="L1050" i="12"/>
  <c r="M691" i="12"/>
  <c r="O814" i="12"/>
  <c r="L815" i="12"/>
  <c r="O912" i="12"/>
  <c r="L913" i="12"/>
  <c r="O931" i="12"/>
  <c r="L932" i="12"/>
  <c r="O908" i="12"/>
  <c r="L909" i="12"/>
  <c r="M894" i="12"/>
  <c r="O857" i="12"/>
  <c r="L858" i="12"/>
  <c r="O672" i="12"/>
  <c r="L673" i="12"/>
  <c r="O648" i="12"/>
  <c r="L649" i="12"/>
  <c r="M1134" i="12"/>
  <c r="O1066" i="12"/>
  <c r="L1067" i="12"/>
  <c r="M1050" i="12"/>
  <c r="O1068" i="12"/>
  <c r="L1069" i="12"/>
  <c r="O955" i="12"/>
  <c r="L956" i="12"/>
  <c r="O628" i="12"/>
  <c r="L629" i="12"/>
  <c r="O645" i="12"/>
  <c r="L646" i="12"/>
  <c r="O556" i="12"/>
  <c r="L557" i="12"/>
  <c r="O463" i="12"/>
  <c r="L464" i="12"/>
  <c r="O659" i="12"/>
  <c r="L660" i="12"/>
  <c r="M651" i="12"/>
  <c r="O502" i="12"/>
  <c r="L503" i="12"/>
  <c r="O561" i="12"/>
  <c r="L562" i="12"/>
  <c r="O746" i="12"/>
  <c r="L747" i="12"/>
  <c r="M869" i="12"/>
  <c r="O621" i="12"/>
  <c r="L622" i="12"/>
  <c r="O612" i="12"/>
  <c r="L613" i="12"/>
  <c r="O660" i="12"/>
  <c r="L661" i="12"/>
  <c r="M793" i="12"/>
  <c r="M582" i="12"/>
  <c r="O615" i="12"/>
  <c r="L616" i="12"/>
  <c r="M658" i="12"/>
  <c r="M692" i="12"/>
  <c r="M589" i="12"/>
  <c r="O485" i="12"/>
  <c r="L486" i="12"/>
  <c r="O786" i="12"/>
  <c r="L787" i="12"/>
  <c r="O480" i="12"/>
  <c r="L481" i="12"/>
  <c r="M478" i="12"/>
  <c r="O530" i="12"/>
  <c r="L531" i="12"/>
  <c r="M639" i="12"/>
  <c r="O693" i="12"/>
  <c r="L694" i="12"/>
  <c r="O533" i="12"/>
  <c r="L534" i="12"/>
  <c r="M531" i="12"/>
  <c r="M514" i="12"/>
  <c r="O5178" i="12"/>
  <c r="L5179" i="12"/>
  <c r="O4666" i="12"/>
  <c r="L4667" i="12"/>
  <c r="L4616" i="12"/>
  <c r="O4615" i="12"/>
  <c r="O4680" i="12"/>
  <c r="L4681" i="12"/>
  <c r="O4924" i="12"/>
  <c r="L4925" i="12"/>
  <c r="O3363" i="12"/>
  <c r="L3364" i="12"/>
  <c r="O4940" i="12"/>
  <c r="L4941" i="12"/>
  <c r="L4768" i="12"/>
  <c r="O4767" i="12"/>
  <c r="O5001" i="12"/>
  <c r="L5002" i="12"/>
  <c r="O4631" i="12"/>
  <c r="L4632" i="12"/>
  <c r="O4933" i="12"/>
  <c r="L4934" i="12"/>
  <c r="O4318" i="12"/>
  <c r="L4319" i="12"/>
  <c r="O4539" i="12"/>
  <c r="L4540" i="12"/>
  <c r="L4101" i="12"/>
  <c r="O4100" i="12"/>
  <c r="O3639" i="12"/>
  <c r="L3640" i="12"/>
  <c r="O4281" i="12"/>
  <c r="L4282" i="12"/>
  <c r="O4160" i="12"/>
  <c r="L4161" i="12"/>
  <c r="O2188" i="12"/>
  <c r="L2189" i="12"/>
  <c r="L3967" i="12"/>
  <c r="O3966" i="12"/>
  <c r="O3809" i="12"/>
  <c r="L3810" i="12"/>
  <c r="M3467" i="12"/>
  <c r="O4260" i="12"/>
  <c r="L4261" i="12"/>
  <c r="O4163" i="12"/>
  <c r="L4164" i="12"/>
  <c r="M3622" i="12"/>
  <c r="O3733" i="12"/>
  <c r="L3734" i="12"/>
  <c r="O3782" i="12"/>
  <c r="L3783" i="12"/>
  <c r="O5127" i="12"/>
  <c r="L5128" i="12"/>
  <c r="O4543" i="12"/>
  <c r="L4544" i="12"/>
  <c r="O3830" i="12"/>
  <c r="L3831" i="12"/>
  <c r="M4753" i="12"/>
  <c r="O4854" i="12"/>
  <c r="L4855" i="12"/>
  <c r="M5083" i="12"/>
  <c r="M4592" i="12"/>
  <c r="O5058" i="12"/>
  <c r="L5059" i="12"/>
  <c r="M4751" i="12"/>
  <c r="O5171" i="12"/>
  <c r="L5172" i="12"/>
  <c r="M4879" i="12"/>
  <c r="O3462" i="12"/>
  <c r="L3463" i="12"/>
  <c r="O5009" i="12"/>
  <c r="L5010" i="12"/>
  <c r="M4928" i="12"/>
  <c r="L4148" i="12"/>
  <c r="O4147" i="12"/>
  <c r="O3983" i="12"/>
  <c r="L3984" i="12"/>
  <c r="O5083" i="12"/>
  <c r="L5084" i="12"/>
  <c r="O5033" i="12"/>
  <c r="L5034" i="12"/>
  <c r="M4896" i="12"/>
  <c r="O4678" i="12"/>
  <c r="L4679" i="12"/>
  <c r="O4715" i="12"/>
  <c r="L4716" i="12"/>
  <c r="O4972" i="12"/>
  <c r="L4973" i="12"/>
  <c r="O3099" i="12"/>
  <c r="L3100" i="12"/>
  <c r="O4857" i="12"/>
  <c r="L4858" i="12"/>
  <c r="M4635" i="12"/>
  <c r="O5109" i="12"/>
  <c r="L5110" i="12"/>
  <c r="M5037" i="12"/>
  <c r="M4139" i="12"/>
  <c r="L4797" i="12"/>
  <c r="O4796" i="12"/>
  <c r="O4555" i="12"/>
  <c r="L4556" i="12"/>
  <c r="O5163" i="12"/>
  <c r="L5164" i="12"/>
  <c r="O5149" i="12"/>
  <c r="L5150" i="12"/>
  <c r="O5156" i="12"/>
  <c r="L5157" i="12"/>
  <c r="O4564" i="12"/>
  <c r="L4565" i="12"/>
  <c r="L4822" i="12"/>
  <c r="O4821" i="12"/>
  <c r="L5031" i="12"/>
  <c r="O5030" i="12"/>
  <c r="M4774" i="12"/>
  <c r="M4726" i="12"/>
  <c r="O4049" i="12"/>
  <c r="L4050" i="12"/>
  <c r="O4785" i="12"/>
  <c r="L4786" i="12"/>
  <c r="O5038" i="12"/>
  <c r="L5039" i="12"/>
  <c r="M5179" i="12"/>
  <c r="M4318" i="12"/>
  <c r="O5005" i="12"/>
  <c r="L5006" i="12"/>
  <c r="O4717" i="12"/>
  <c r="L4718" i="12"/>
  <c r="O4415" i="12"/>
  <c r="L4416" i="12"/>
  <c r="O4576" i="12"/>
  <c r="L4577" i="12"/>
  <c r="M3762" i="12"/>
  <c r="O4164" i="12"/>
  <c r="L4165" i="12"/>
  <c r="O5151" i="12"/>
  <c r="L5152" i="12"/>
  <c r="O4436" i="12"/>
  <c r="L4437" i="12"/>
  <c r="O4432" i="12"/>
  <c r="L4433" i="12"/>
  <c r="L4019" i="12"/>
  <c r="O4018" i="12"/>
  <c r="O4363" i="12"/>
  <c r="L4364" i="12"/>
  <c r="O5203" i="12"/>
  <c r="L5204" i="12"/>
  <c r="O5180" i="12"/>
  <c r="L5181" i="12"/>
  <c r="L4401" i="12"/>
  <c r="O4400" i="12"/>
  <c r="O4044" i="12"/>
  <c r="L4045" i="12"/>
  <c r="M4929" i="12"/>
  <c r="O3919" i="12"/>
  <c r="L3920" i="12"/>
  <c r="O3330" i="12"/>
  <c r="L3331" i="12"/>
  <c r="O3632" i="12"/>
  <c r="L3633" i="12"/>
  <c r="M4940" i="12"/>
  <c r="L4868" i="12"/>
  <c r="O4867" i="12"/>
  <c r="M4851" i="12"/>
  <c r="M4040" i="12"/>
  <c r="O3590" i="12"/>
  <c r="L3591" i="12"/>
  <c r="L3535" i="12"/>
  <c r="O3534" i="12"/>
  <c r="O4306" i="12"/>
  <c r="L4307" i="12"/>
  <c r="O3491" i="12"/>
  <c r="L3492" i="12"/>
  <c r="L3716" i="12"/>
  <c r="O3715" i="12"/>
  <c r="O4617" i="12"/>
  <c r="L4618" i="12"/>
  <c r="M4296" i="12"/>
  <c r="O4472" i="12"/>
  <c r="L4473" i="12"/>
  <c r="O3738" i="12"/>
  <c r="L3739" i="12"/>
  <c r="O4066" i="12"/>
  <c r="L4067" i="12"/>
  <c r="O5174" i="12"/>
  <c r="L5175" i="12"/>
  <c r="O4741" i="12"/>
  <c r="L4742" i="12"/>
  <c r="M4483" i="12"/>
  <c r="O3520" i="12"/>
  <c r="L3521" i="12"/>
  <c r="O3933" i="12"/>
  <c r="L3934" i="12"/>
  <c r="M4908" i="12"/>
  <c r="M3255" i="12"/>
  <c r="O3614" i="12"/>
  <c r="L3615" i="12"/>
  <c r="M4834" i="12"/>
  <c r="M4712" i="12"/>
  <c r="M4730" i="12"/>
  <c r="O3874" i="12"/>
  <c r="L3875" i="12"/>
  <c r="O3360" i="12"/>
  <c r="L3361" i="12"/>
  <c r="O3567" i="12"/>
  <c r="L3568" i="12"/>
  <c r="M4605" i="12"/>
  <c r="O4661" i="12"/>
  <c r="L4662" i="12"/>
  <c r="O4866" i="12"/>
  <c r="L4867" i="12"/>
  <c r="M5198" i="12"/>
  <c r="M4527" i="12"/>
  <c r="M3549" i="12"/>
  <c r="O4183" i="12"/>
  <c r="L4184" i="12"/>
  <c r="O4029" i="12"/>
  <c r="L4030" i="12"/>
  <c r="O5179" i="12"/>
  <c r="L5180" i="12"/>
  <c r="M4377" i="12"/>
  <c r="O3709" i="12"/>
  <c r="L3710" i="12"/>
  <c r="M4086" i="12"/>
  <c r="M5013" i="12"/>
  <c r="M5056" i="12"/>
  <c r="O4198" i="12"/>
  <c r="L4199" i="12"/>
  <c r="O3911" i="12"/>
  <c r="L3912" i="12"/>
  <c r="O4842" i="12"/>
  <c r="L4843" i="12"/>
  <c r="O4302" i="12"/>
  <c r="L4303" i="12"/>
  <c r="O3563" i="12"/>
  <c r="L3564" i="12"/>
  <c r="M4477" i="12"/>
  <c r="O3452" i="12"/>
  <c r="L3453" i="12"/>
  <c r="O3547" i="12"/>
  <c r="L3548" i="12"/>
  <c r="O3805" i="12"/>
  <c r="L3806" i="12"/>
  <c r="O4064" i="12"/>
  <c r="L4065" i="12"/>
  <c r="O4096" i="12"/>
  <c r="L4097" i="12"/>
  <c r="O3824" i="12"/>
  <c r="L3825" i="12"/>
  <c r="O4522" i="12"/>
  <c r="L4523" i="12"/>
  <c r="O3235" i="12"/>
  <c r="L3236" i="12"/>
  <c r="L3896" i="12"/>
  <c r="O3895" i="12"/>
  <c r="M3565" i="12"/>
  <c r="O3736" i="12"/>
  <c r="L3737" i="12"/>
  <c r="M3834" i="12"/>
  <c r="M4012" i="12"/>
  <c r="M4352" i="12"/>
  <c r="O4171" i="12"/>
  <c r="L4172" i="12"/>
  <c r="O3230" i="12"/>
  <c r="L3231" i="12"/>
  <c r="O4216" i="12"/>
  <c r="L4217" i="12"/>
  <c r="M4076" i="12"/>
  <c r="M4053" i="12"/>
  <c r="M4227" i="12"/>
  <c r="O4499" i="12"/>
  <c r="L4500" i="12"/>
  <c r="M3557" i="12"/>
  <c r="M4470" i="12"/>
  <c r="O4572" i="12"/>
  <c r="L4573" i="12"/>
  <c r="O3194" i="12"/>
  <c r="L3195" i="12"/>
  <c r="L3541" i="12"/>
  <c r="O3540" i="12"/>
  <c r="M4308" i="12"/>
  <c r="O4489" i="12"/>
  <c r="L4490" i="12"/>
  <c r="O3148" i="12"/>
  <c r="L3149" i="12"/>
  <c r="O3660" i="12"/>
  <c r="L3661" i="12"/>
  <c r="O3938" i="12"/>
  <c r="L3939" i="12"/>
  <c r="O3680" i="12"/>
  <c r="L3681" i="12"/>
  <c r="O4342" i="12"/>
  <c r="L4343" i="12"/>
  <c r="O4373" i="12"/>
  <c r="L4374" i="12"/>
  <c r="M3842" i="12"/>
  <c r="O3606" i="12"/>
  <c r="L3607" i="12"/>
  <c r="M3689" i="12"/>
  <c r="M3882" i="12"/>
  <c r="M4165" i="12"/>
  <c r="O3544" i="12"/>
  <c r="L3545" i="12"/>
  <c r="L4222" i="12"/>
  <c r="O4221" i="12"/>
  <c r="O3515" i="12"/>
  <c r="L3516" i="12"/>
  <c r="O3583" i="12"/>
  <c r="L3584" i="12"/>
  <c r="M4360" i="12"/>
  <c r="L2950" i="12"/>
  <c r="O2949" i="12"/>
  <c r="O3457" i="12"/>
  <c r="L3458" i="12"/>
  <c r="M3700" i="12"/>
  <c r="M3968" i="12"/>
  <c r="M4006" i="12"/>
  <c r="O3654" i="12"/>
  <c r="L3655" i="12"/>
  <c r="M4430" i="12"/>
  <c r="M3129" i="12"/>
  <c r="O3772" i="12"/>
  <c r="L3773" i="12"/>
  <c r="O3371" i="12"/>
  <c r="L3372" i="12"/>
  <c r="O3642" i="12"/>
  <c r="L3643" i="12"/>
  <c r="O3742" i="12"/>
  <c r="L3743" i="12"/>
  <c r="M3912" i="12"/>
  <c r="O4224" i="12"/>
  <c r="L4225" i="12"/>
  <c r="M4178" i="12"/>
  <c r="L3833" i="12"/>
  <c r="O3832" i="12"/>
  <c r="M4481" i="12"/>
  <c r="O2998" i="12"/>
  <c r="L2999" i="12"/>
  <c r="O3868" i="12"/>
  <c r="L3869" i="12"/>
  <c r="M3503" i="12"/>
  <c r="M3808" i="12"/>
  <c r="O3969" i="12"/>
  <c r="L3970" i="12"/>
  <c r="O4290" i="12"/>
  <c r="L4291" i="12"/>
  <c r="L2929" i="12"/>
  <c r="O2928" i="12"/>
  <c r="O3304" i="12"/>
  <c r="L3305" i="12"/>
  <c r="L3427" i="12"/>
  <c r="O3426" i="12"/>
  <c r="O2593" i="12"/>
  <c r="L2594" i="12"/>
  <c r="O3172" i="12"/>
  <c r="L3173" i="12"/>
  <c r="O2893" i="12"/>
  <c r="L2894" i="12"/>
  <c r="O2456" i="12"/>
  <c r="L2457" i="12"/>
  <c r="M3281" i="12"/>
  <c r="O3126" i="12"/>
  <c r="L3127" i="12"/>
  <c r="L3529" i="12"/>
  <c r="O3528" i="12"/>
  <c r="O3444" i="12"/>
  <c r="L3445" i="12"/>
  <c r="O3218" i="12"/>
  <c r="L3219" i="12"/>
  <c r="O3273" i="12"/>
  <c r="L3274" i="12"/>
  <c r="O3391" i="12"/>
  <c r="L3392" i="12"/>
  <c r="M2859" i="12"/>
  <c r="O3001" i="12"/>
  <c r="L3002" i="12"/>
  <c r="M3220" i="12"/>
  <c r="O2525" i="12"/>
  <c r="L2526" i="12"/>
  <c r="M3232" i="12"/>
  <c r="M3093" i="12"/>
  <c r="O3243" i="12"/>
  <c r="L3244" i="12"/>
  <c r="O3180" i="12"/>
  <c r="L3181" i="12"/>
  <c r="M2971" i="12"/>
  <c r="O2414" i="12"/>
  <c r="L2415" i="12"/>
  <c r="L3186" i="12"/>
  <c r="O3185" i="12"/>
  <c r="O3164" i="12"/>
  <c r="L3165" i="12"/>
  <c r="M3509" i="12"/>
  <c r="M3196" i="12"/>
  <c r="O3086" i="12"/>
  <c r="L3087" i="12"/>
  <c r="O3165" i="12"/>
  <c r="L3166" i="12"/>
  <c r="O3415" i="12"/>
  <c r="L3416" i="12"/>
  <c r="O2912" i="12"/>
  <c r="L2913" i="12"/>
  <c r="O3451" i="12"/>
  <c r="L3452" i="12"/>
  <c r="O3268" i="12"/>
  <c r="L3269" i="12"/>
  <c r="O3916" i="12"/>
  <c r="L3917" i="12"/>
  <c r="M2966" i="12"/>
  <c r="O3362" i="12"/>
  <c r="L3363" i="12"/>
  <c r="M2881" i="12"/>
  <c r="M3048" i="12"/>
  <c r="O2566" i="12"/>
  <c r="L2567" i="12"/>
  <c r="O2057" i="12"/>
  <c r="L2058" i="12"/>
  <c r="O3409" i="12"/>
  <c r="L3410" i="12"/>
  <c r="O1946" i="12"/>
  <c r="L1947" i="12"/>
  <c r="O3343" i="12"/>
  <c r="L3344" i="12"/>
  <c r="L3277" i="12"/>
  <c r="O3276" i="12"/>
  <c r="O2715" i="12"/>
  <c r="L2716" i="12"/>
  <c r="O2550" i="12"/>
  <c r="L2551" i="12"/>
  <c r="M3382" i="12"/>
  <c r="O4117" i="12"/>
  <c r="L4118" i="12"/>
  <c r="M3251" i="12"/>
  <c r="O3132" i="12"/>
  <c r="L3133" i="12"/>
  <c r="M3071" i="12"/>
  <c r="O3203" i="12"/>
  <c r="L3204" i="12"/>
  <c r="L3343" i="12"/>
  <c r="O3342" i="12"/>
  <c r="M2994" i="12"/>
  <c r="O2761" i="12"/>
  <c r="L2762" i="12"/>
  <c r="O2907" i="12"/>
  <c r="L2908" i="12"/>
  <c r="O3002" i="12"/>
  <c r="L3003" i="12"/>
  <c r="M3462" i="12"/>
  <c r="O3155" i="12"/>
  <c r="L3156" i="12"/>
  <c r="M3057" i="12"/>
  <c r="O2988" i="12"/>
  <c r="L2989" i="12"/>
  <c r="O3067" i="12"/>
  <c r="L3068" i="12"/>
  <c r="M3379" i="12"/>
  <c r="O2777" i="12"/>
  <c r="L2778" i="12"/>
  <c r="O2707" i="12"/>
  <c r="L2708" i="12"/>
  <c r="O2394" i="12"/>
  <c r="L2395" i="12"/>
  <c r="M2786" i="12"/>
  <c r="O2145" i="12"/>
  <c r="L2146" i="12"/>
  <c r="O2545" i="12"/>
  <c r="L2546" i="12"/>
  <c r="O1358" i="12"/>
  <c r="L1359" i="12"/>
  <c r="O2736" i="12"/>
  <c r="L2737" i="12"/>
  <c r="M2533" i="12"/>
  <c r="O1649" i="12"/>
  <c r="L1650" i="12"/>
  <c r="O2492" i="12"/>
  <c r="L2493" i="12"/>
  <c r="O2623" i="12"/>
  <c r="L2624" i="12"/>
  <c r="O2333" i="12"/>
  <c r="L2334" i="12"/>
  <c r="M2893" i="12"/>
  <c r="M2799" i="12"/>
  <c r="O2604" i="12"/>
  <c r="L2605" i="12"/>
  <c r="O1635" i="12"/>
  <c r="L1636" i="12"/>
  <c r="M2875" i="12"/>
  <c r="M2491" i="12"/>
  <c r="O2264" i="12"/>
  <c r="L2265" i="12"/>
  <c r="M2779" i="12"/>
  <c r="O2433" i="12"/>
  <c r="L2434" i="12"/>
  <c r="O1989" i="12"/>
  <c r="L1990" i="12"/>
  <c r="O2447" i="12"/>
  <c r="L2448" i="12"/>
  <c r="M2857" i="12"/>
  <c r="O2426" i="12"/>
  <c r="L2427" i="12"/>
  <c r="M2832" i="12"/>
  <c r="O2343" i="12"/>
  <c r="L2344" i="12"/>
  <c r="M2437" i="12"/>
  <c r="M2808" i="12"/>
  <c r="O2002" i="12"/>
  <c r="L2003" i="12"/>
  <c r="O2186" i="12"/>
  <c r="L2187" i="12"/>
  <c r="O2205" i="12"/>
  <c r="L2206" i="12"/>
  <c r="O1970" i="12"/>
  <c r="L1971" i="12"/>
  <c r="M2789" i="12"/>
  <c r="O1923" i="12"/>
  <c r="L1924" i="12"/>
  <c r="L1722" i="12"/>
  <c r="O1721" i="12"/>
  <c r="M2566" i="12"/>
  <c r="O1577" i="12"/>
  <c r="L1578" i="12"/>
  <c r="O1574" i="12"/>
  <c r="L1575" i="12"/>
  <c r="O2372" i="12"/>
  <c r="L2373" i="12"/>
  <c r="M2461" i="12"/>
  <c r="O1937" i="12"/>
  <c r="L1938" i="12"/>
  <c r="L2472" i="12"/>
  <c r="O2471" i="12"/>
  <c r="O2304" i="12"/>
  <c r="L2305" i="12"/>
  <c r="O2338" i="12"/>
  <c r="L2339" i="12"/>
  <c r="M2075" i="12"/>
  <c r="M2678" i="12"/>
  <c r="O2116" i="12"/>
  <c r="L2117" i="12"/>
  <c r="O2233" i="12"/>
  <c r="L2234" i="12"/>
  <c r="O2071" i="12"/>
  <c r="L2072" i="12"/>
  <c r="M2558" i="12"/>
  <c r="O1537" i="12"/>
  <c r="L1538" i="12"/>
  <c r="O1631" i="12"/>
  <c r="L1632" i="12"/>
  <c r="O1861" i="12"/>
  <c r="L1862" i="12"/>
  <c r="L2000" i="12"/>
  <c r="O1999" i="12"/>
  <c r="M2574" i="12"/>
  <c r="M2285" i="12"/>
  <c r="M1913" i="12"/>
  <c r="O2536" i="12"/>
  <c r="L2537" i="12"/>
  <c r="M2601" i="12"/>
  <c r="O2103" i="12"/>
  <c r="L2104" i="12"/>
  <c r="L2290" i="12"/>
  <c r="O2289" i="12"/>
  <c r="M2299" i="12"/>
  <c r="O2068" i="12"/>
  <c r="L2069" i="12"/>
  <c r="O2317" i="12"/>
  <c r="L2318" i="12"/>
  <c r="M2130" i="12"/>
  <c r="O1882" i="12"/>
  <c r="L1883" i="12"/>
  <c r="M2863" i="12"/>
  <c r="O2301" i="12"/>
  <c r="L2302" i="12"/>
  <c r="O2114" i="12"/>
  <c r="L2115" i="12"/>
  <c r="O2311" i="12"/>
  <c r="L2312" i="12"/>
  <c r="M1983" i="12"/>
  <c r="M2479" i="12"/>
  <c r="O2226" i="12"/>
  <c r="L2227" i="12"/>
  <c r="O2028" i="12"/>
  <c r="L2029" i="12"/>
  <c r="O706" i="12"/>
  <c r="L707" i="12"/>
  <c r="M1934" i="12"/>
  <c r="M2331" i="12"/>
  <c r="O2190" i="12"/>
  <c r="L2191" i="12"/>
  <c r="O2400" i="12"/>
  <c r="L2401" i="12"/>
  <c r="O1755" i="12"/>
  <c r="L1756" i="12"/>
  <c r="M2551" i="12"/>
  <c r="M2346" i="12"/>
  <c r="M2387" i="12"/>
  <c r="M2055" i="12"/>
  <c r="O1871" i="12"/>
  <c r="L1872" i="12"/>
  <c r="O1687" i="12"/>
  <c r="L1688" i="12"/>
  <c r="M2276" i="12"/>
  <c r="O1821" i="12"/>
  <c r="L1822" i="12"/>
  <c r="O1610" i="12"/>
  <c r="L1611" i="12"/>
  <c r="O1660" i="12"/>
  <c r="L1661" i="12"/>
  <c r="L1540" i="12"/>
  <c r="O1539" i="12"/>
  <c r="M2026" i="12"/>
  <c r="O1565" i="12"/>
  <c r="L1566" i="12"/>
  <c r="O1795" i="12"/>
  <c r="L1796" i="12"/>
  <c r="O2166" i="12"/>
  <c r="L2167" i="12"/>
  <c r="M1677" i="12"/>
  <c r="O1894" i="12"/>
  <c r="L1895" i="12"/>
  <c r="O1218" i="12"/>
  <c r="L1219" i="12"/>
  <c r="O2345" i="12"/>
  <c r="L2346" i="12"/>
  <c r="O2041" i="12"/>
  <c r="L2042" i="12"/>
  <c r="M1496" i="12"/>
  <c r="O1758" i="12"/>
  <c r="L1759" i="12"/>
  <c r="O1801" i="12"/>
  <c r="L1802" i="12"/>
  <c r="O2049" i="12"/>
  <c r="L2050" i="12"/>
  <c r="M1446" i="12"/>
  <c r="O1935" i="12"/>
  <c r="L1936" i="12"/>
  <c r="O1292" i="12"/>
  <c r="L1293" i="12"/>
  <c r="O1784" i="12"/>
  <c r="L1785" i="12"/>
  <c r="O2258" i="12"/>
  <c r="L2259" i="12"/>
  <c r="O1598" i="12"/>
  <c r="L1599" i="12"/>
  <c r="M1691" i="12"/>
  <c r="O2113" i="12"/>
  <c r="L2114" i="12"/>
  <c r="O1787" i="12"/>
  <c r="L1788" i="12"/>
  <c r="M1585" i="12"/>
  <c r="M1845" i="12"/>
  <c r="O1190" i="12"/>
  <c r="L1191" i="12"/>
  <c r="M702" i="12"/>
  <c r="O1806" i="12"/>
  <c r="L1807" i="12"/>
  <c r="M1375" i="12"/>
  <c r="M1638" i="12"/>
  <c r="M1210" i="12"/>
  <c r="O1516" i="12"/>
  <c r="L1517" i="12"/>
  <c r="M1770" i="12"/>
  <c r="M1426" i="12"/>
  <c r="O1290" i="12"/>
  <c r="L1291" i="12"/>
  <c r="O1222" i="12"/>
  <c r="L1223" i="12"/>
  <c r="M1508" i="12"/>
  <c r="O1767" i="12"/>
  <c r="L1768" i="12"/>
  <c r="M1412" i="12"/>
  <c r="O1694" i="12"/>
  <c r="L1695" i="12"/>
  <c r="O1488" i="12"/>
  <c r="L1489" i="12"/>
  <c r="M1736" i="12"/>
  <c r="O1186" i="12"/>
  <c r="L1187" i="12"/>
  <c r="M1763" i="12"/>
  <c r="O1255" i="12"/>
  <c r="L1256" i="12"/>
  <c r="L1619" i="12"/>
  <c r="O1618" i="12"/>
  <c r="O906" i="12"/>
  <c r="L907" i="12"/>
  <c r="O751" i="12"/>
  <c r="L752" i="12"/>
  <c r="M1869" i="12"/>
  <c r="O1431" i="12"/>
  <c r="L1432" i="12"/>
  <c r="M1657" i="12"/>
  <c r="O1240" i="12"/>
  <c r="L1241" i="12"/>
  <c r="O1239" i="12"/>
  <c r="L1240" i="12"/>
  <c r="O1172" i="12"/>
  <c r="L1173" i="12"/>
  <c r="M1143" i="12"/>
  <c r="O864" i="12"/>
  <c r="L865" i="12"/>
  <c r="M1173" i="12"/>
  <c r="O1001" i="12"/>
  <c r="L1002" i="12"/>
  <c r="M1013" i="12"/>
  <c r="M1164" i="12"/>
  <c r="O977" i="12"/>
  <c r="L978" i="12"/>
  <c r="O1315" i="12"/>
  <c r="L1316" i="12"/>
  <c r="O1113" i="12"/>
  <c r="L1114" i="12"/>
  <c r="O932" i="12"/>
  <c r="L933" i="12"/>
  <c r="M1263" i="12"/>
  <c r="M1232" i="12"/>
  <c r="M1185" i="12"/>
  <c r="O968" i="12"/>
  <c r="L969" i="12"/>
  <c r="O1162" i="12"/>
  <c r="L1163" i="12"/>
  <c r="M1149" i="12"/>
  <c r="M1288" i="12"/>
  <c r="M899" i="12"/>
  <c r="M922" i="12"/>
  <c r="O692" i="12"/>
  <c r="L693" i="12"/>
  <c r="O1005" i="12"/>
  <c r="L1006" i="12"/>
  <c r="O989" i="12"/>
  <c r="L990" i="12"/>
  <c r="O477" i="12"/>
  <c r="L478" i="12"/>
  <c r="M983" i="12"/>
  <c r="O799" i="12"/>
  <c r="L800" i="12"/>
  <c r="M610" i="12"/>
  <c r="O447" i="12"/>
  <c r="L448" i="12"/>
  <c r="O1062" i="12"/>
  <c r="L1063" i="12"/>
  <c r="M1081" i="12"/>
  <c r="O464" i="12"/>
  <c r="L465" i="12"/>
  <c r="M810" i="12"/>
  <c r="M1077" i="12"/>
  <c r="M1002" i="12"/>
  <c r="O732" i="12"/>
  <c r="L733" i="12"/>
  <c r="M971" i="12"/>
  <c r="M1000" i="12"/>
  <c r="O895" i="12"/>
  <c r="L896" i="12"/>
  <c r="O547" i="12"/>
  <c r="L548" i="12"/>
  <c r="O596" i="12"/>
  <c r="L597" i="12"/>
  <c r="O866" i="12"/>
  <c r="L867" i="12"/>
  <c r="M741" i="12"/>
  <c r="O577" i="12"/>
  <c r="L578" i="12"/>
  <c r="O583" i="12"/>
  <c r="L584" i="12"/>
  <c r="O453" i="12"/>
  <c r="L454" i="12"/>
  <c r="M511" i="12"/>
  <c r="O829" i="12"/>
  <c r="L830" i="12"/>
  <c r="M704" i="12"/>
  <c r="M824" i="12"/>
  <c r="O540" i="12"/>
  <c r="L541" i="12"/>
  <c r="M564" i="12"/>
  <c r="O494" i="12"/>
  <c r="L495" i="12"/>
  <c r="O903" i="12"/>
  <c r="L904" i="12"/>
  <c r="M517" i="12"/>
  <c r="O573" i="12"/>
  <c r="L574" i="12"/>
  <c r="M508" i="12"/>
  <c r="L684" i="12"/>
  <c r="O683" i="12"/>
  <c r="M737" i="12"/>
  <c r="O579" i="12"/>
  <c r="L580" i="12"/>
  <c r="O474" i="12"/>
  <c r="L475" i="12"/>
  <c r="M873" i="12"/>
  <c r="M587" i="12"/>
  <c r="M491" i="12"/>
  <c r="O479" i="12"/>
  <c r="L480" i="12"/>
  <c r="O504" i="12"/>
  <c r="L505" i="12"/>
  <c r="O4671" i="12"/>
  <c r="L4672" i="12"/>
  <c r="L5186" i="12"/>
  <c r="O5185" i="12"/>
  <c r="O5190" i="12"/>
  <c r="L5191" i="12"/>
  <c r="O5042" i="12"/>
  <c r="L5043" i="12"/>
  <c r="O4730" i="12"/>
  <c r="L4731" i="12"/>
  <c r="O3815" i="12"/>
  <c r="L3816" i="12"/>
  <c r="O4557" i="12"/>
  <c r="L4558" i="12"/>
  <c r="O4591" i="12"/>
  <c r="L4592" i="12"/>
  <c r="O4538" i="12"/>
  <c r="L4539" i="12"/>
  <c r="O3877" i="12"/>
  <c r="L3878" i="12"/>
  <c r="O3571" i="12"/>
  <c r="L3572" i="12"/>
  <c r="O5200" i="12"/>
  <c r="L5201" i="12"/>
  <c r="O4890" i="12"/>
  <c r="L4891" i="12"/>
  <c r="O3025" i="12"/>
  <c r="L3026" i="12"/>
  <c r="O4630" i="12"/>
  <c r="L4631" i="12"/>
  <c r="O5055" i="12"/>
  <c r="L5056" i="12"/>
  <c r="O4219" i="12"/>
  <c r="L4220" i="12"/>
  <c r="O3485" i="12"/>
  <c r="L3486" i="12"/>
  <c r="O4458" i="12"/>
  <c r="L4459" i="12"/>
  <c r="O4875" i="12"/>
  <c r="L4876" i="12"/>
  <c r="M5107" i="12"/>
  <c r="O3752" i="12"/>
  <c r="L3753" i="12"/>
  <c r="O4843" i="12"/>
  <c r="L4844" i="12"/>
  <c r="O4738" i="12"/>
  <c r="L4739" i="12"/>
  <c r="O4667" i="12"/>
  <c r="L4668" i="12"/>
  <c r="O5012" i="12"/>
  <c r="L5013" i="12"/>
  <c r="O4877" i="12"/>
  <c r="L4878" i="12"/>
  <c r="O4987" i="12"/>
  <c r="L4988" i="12"/>
  <c r="O3663" i="12"/>
  <c r="L3664" i="12"/>
  <c r="O4769" i="12"/>
  <c r="L4770" i="12"/>
  <c r="O4835" i="12"/>
  <c r="L4836" i="12"/>
  <c r="M3614" i="12"/>
  <c r="O4740" i="12"/>
  <c r="L4741" i="12"/>
  <c r="O5144" i="12"/>
  <c r="L5145" i="12"/>
  <c r="M4949" i="12"/>
  <c r="O4960" i="12"/>
  <c r="L4961" i="12"/>
  <c r="O3745" i="12"/>
  <c r="L3746" i="12"/>
  <c r="O4648" i="12"/>
  <c r="L4649" i="12"/>
  <c r="O5159" i="12"/>
  <c r="L5160" i="12"/>
  <c r="O5141" i="12"/>
  <c r="L5142" i="12"/>
  <c r="M4571" i="12"/>
  <c r="O3890" i="12"/>
  <c r="L3891" i="12"/>
  <c r="O4765" i="12"/>
  <c r="L4766" i="12"/>
  <c r="O3393" i="12"/>
  <c r="L3394" i="12"/>
  <c r="O4733" i="12"/>
  <c r="L4734" i="12"/>
  <c r="O5097" i="12"/>
  <c r="L5098" i="12"/>
  <c r="O5187" i="12"/>
  <c r="L5188" i="12"/>
  <c r="L4919" i="12"/>
  <c r="O4918" i="12"/>
  <c r="O4872" i="12"/>
  <c r="L4873" i="12"/>
  <c r="O4609" i="12"/>
  <c r="L4610" i="12"/>
  <c r="O4639" i="12"/>
  <c r="L4640" i="12"/>
  <c r="O3882" i="12"/>
  <c r="L3883" i="12"/>
  <c r="O4120" i="12"/>
  <c r="L4121" i="12"/>
  <c r="O5172" i="12"/>
  <c r="L5173" i="12"/>
  <c r="O4370" i="12"/>
  <c r="L4371" i="12"/>
  <c r="O3949" i="12"/>
  <c r="L3950" i="12"/>
  <c r="O5164" i="12"/>
  <c r="L5165" i="12"/>
  <c r="O3021" i="12"/>
  <c r="L3022" i="12"/>
  <c r="O3803" i="12"/>
  <c r="L3804" i="12"/>
  <c r="O4882" i="12"/>
  <c r="L4883" i="12"/>
  <c r="O4871" i="12"/>
  <c r="L4872" i="12"/>
  <c r="O4794" i="12"/>
  <c r="L4795" i="12"/>
  <c r="O4816" i="12"/>
  <c r="L4817" i="12"/>
  <c r="O3964" i="12"/>
  <c r="L3965" i="12"/>
  <c r="O4033" i="12"/>
  <c r="L4034" i="12"/>
  <c r="O4179" i="12"/>
  <c r="L4180" i="12"/>
  <c r="O4258" i="12"/>
  <c r="L4259" i="12"/>
  <c r="M4556" i="12"/>
  <c r="O4208" i="12"/>
  <c r="L4209" i="12"/>
  <c r="O4000" i="12"/>
  <c r="L4001" i="12"/>
  <c r="M5146" i="12"/>
  <c r="O3996" i="12"/>
  <c r="L3997" i="12"/>
  <c r="M5183" i="12"/>
  <c r="O4425" i="12"/>
  <c r="L4426" i="12"/>
  <c r="M3469" i="12"/>
  <c r="O3788" i="12"/>
  <c r="L3789" i="12"/>
  <c r="O4860" i="12"/>
  <c r="L4861" i="12"/>
  <c r="L2895" i="12"/>
  <c r="O2894" i="12"/>
  <c r="L4799" i="12"/>
  <c r="O4798" i="12"/>
  <c r="O4664" i="12"/>
  <c r="L4665" i="12"/>
  <c r="O4653" i="12"/>
  <c r="L4654" i="12"/>
  <c r="O3040" i="12"/>
  <c r="L3041" i="12"/>
  <c r="O4336" i="12"/>
  <c r="L4337" i="12"/>
  <c r="L4006" i="12"/>
  <c r="O4005" i="12"/>
  <c r="M4417" i="12"/>
  <c r="O2938" i="12"/>
  <c r="L2939" i="12"/>
  <c r="O4119" i="12"/>
  <c r="L4120" i="12"/>
  <c r="M4587" i="12"/>
  <c r="M5105" i="12"/>
  <c r="M4538" i="12"/>
  <c r="O4112" i="12"/>
  <c r="L4113" i="12"/>
  <c r="O3967" i="12"/>
  <c r="L3968" i="12"/>
  <c r="O5129" i="12"/>
  <c r="L5130" i="12"/>
  <c r="O4300" i="12"/>
  <c r="L4301" i="12"/>
  <c r="O3658" i="12"/>
  <c r="L3659" i="12"/>
  <c r="O5027" i="12"/>
  <c r="L5028" i="12"/>
  <c r="O4951" i="12"/>
  <c r="L4952" i="12"/>
  <c r="L4967" i="12"/>
  <c r="O4966" i="12"/>
  <c r="O4150" i="12"/>
  <c r="L4151" i="12"/>
  <c r="M4760" i="12"/>
  <c r="O3473" i="12"/>
  <c r="L3474" i="12"/>
  <c r="O3137" i="12"/>
  <c r="L3138" i="12"/>
  <c r="O3522" i="12"/>
  <c r="L3523" i="12"/>
  <c r="O4178" i="12"/>
  <c r="L4179" i="12"/>
  <c r="O3603" i="12"/>
  <c r="L3604" i="12"/>
  <c r="O3088" i="12"/>
  <c r="L3089" i="12"/>
  <c r="O3486" i="12"/>
  <c r="L3487" i="12"/>
  <c r="M3752" i="12"/>
  <c r="O3998" i="12"/>
  <c r="L3999" i="12"/>
  <c r="O4051" i="12"/>
  <c r="L4052" i="12"/>
  <c r="O4474" i="12"/>
  <c r="L4475" i="12"/>
  <c r="O3497" i="12"/>
  <c r="L3498" i="12"/>
  <c r="M3767" i="12"/>
  <c r="M4271" i="12"/>
  <c r="O2784" i="12"/>
  <c r="L2785" i="12"/>
  <c r="O3932" i="12"/>
  <c r="L3933" i="12"/>
  <c r="M4143" i="12"/>
  <c r="O4010" i="12"/>
  <c r="L4011" i="12"/>
  <c r="O3898" i="12"/>
  <c r="L3899" i="12"/>
  <c r="O4002" i="12"/>
  <c r="L4003" i="12"/>
  <c r="O4166" i="12"/>
  <c r="L4167" i="12"/>
  <c r="M4451" i="12"/>
  <c r="M3481" i="12"/>
  <c r="O4402" i="12"/>
  <c r="L4403" i="12"/>
  <c r="O4423" i="12"/>
  <c r="L4424" i="12"/>
  <c r="M4498" i="12"/>
  <c r="M2773" i="12"/>
  <c r="L3502" i="12"/>
  <c r="O3501" i="12"/>
  <c r="O4261" i="12"/>
  <c r="L4262" i="12"/>
  <c r="O4412" i="12"/>
  <c r="L4413" i="12"/>
  <c r="O2853" i="12"/>
  <c r="L2854" i="12"/>
  <c r="M3594" i="12"/>
  <c r="M3874" i="12"/>
  <c r="O4265" i="12"/>
  <c r="L4266" i="12"/>
  <c r="M4324" i="12"/>
  <c r="O3787" i="12"/>
  <c r="L3788" i="12"/>
  <c r="O2871" i="12"/>
  <c r="L2872" i="12"/>
  <c r="O3576" i="12"/>
  <c r="L3577" i="12"/>
  <c r="O3842" i="12"/>
  <c r="L3843" i="12"/>
  <c r="M4105" i="12"/>
  <c r="M4133" i="12"/>
  <c r="O3400" i="12"/>
  <c r="L3401" i="12"/>
  <c r="O3529" i="12"/>
  <c r="L3530" i="12"/>
  <c r="M4469" i="12"/>
  <c r="O3107" i="12"/>
  <c r="L3108" i="12"/>
  <c r="M3641" i="12"/>
  <c r="O3927" i="12"/>
  <c r="L3928" i="12"/>
  <c r="O3918" i="12"/>
  <c r="L3919" i="12"/>
  <c r="O3586" i="12"/>
  <c r="L3587" i="12"/>
  <c r="M4302" i="12"/>
  <c r="O3171" i="12"/>
  <c r="L3172" i="12"/>
  <c r="O3599" i="12"/>
  <c r="L3600" i="12"/>
  <c r="M3663" i="12"/>
  <c r="O3875" i="12"/>
  <c r="L3876" i="12"/>
  <c r="M4150" i="12"/>
  <c r="O4115" i="12"/>
  <c r="L4116" i="12"/>
  <c r="O3765" i="12"/>
  <c r="L3766" i="12"/>
  <c r="M4357" i="12"/>
  <c r="M3735" i="12"/>
  <c r="O3909" i="12"/>
  <c r="L3910" i="12"/>
  <c r="O4220" i="12"/>
  <c r="L4221" i="12"/>
  <c r="O4098" i="12"/>
  <c r="L4099" i="12"/>
  <c r="O3244" i="12"/>
  <c r="L3245" i="12"/>
  <c r="L3308" i="12"/>
  <c r="O3307" i="12"/>
  <c r="M3331" i="12"/>
  <c r="O3446" i="12"/>
  <c r="L3447" i="12"/>
  <c r="M3103" i="12"/>
  <c r="O2841" i="12"/>
  <c r="L2842" i="12"/>
  <c r="O3204" i="12"/>
  <c r="L3205" i="12"/>
  <c r="L3408" i="12"/>
  <c r="O3407" i="12"/>
  <c r="O3392" i="12"/>
  <c r="L3393" i="12"/>
  <c r="O3162" i="12"/>
  <c r="L3163" i="12"/>
  <c r="O3328" i="12"/>
  <c r="L3329" i="12"/>
  <c r="M2636" i="12"/>
  <c r="O2890" i="12"/>
  <c r="L2891" i="12"/>
  <c r="O2781" i="12"/>
  <c r="L2782" i="12"/>
  <c r="M4090" i="12"/>
  <c r="L3036" i="12"/>
  <c r="O3035" i="12"/>
  <c r="O3105" i="12"/>
  <c r="L3106" i="12"/>
  <c r="O3139" i="12"/>
  <c r="L3140" i="12"/>
  <c r="O3257" i="12"/>
  <c r="L3258" i="12"/>
  <c r="O2898" i="12"/>
  <c r="L2899" i="12"/>
  <c r="O2685" i="12"/>
  <c r="L2686" i="12"/>
  <c r="O3111" i="12"/>
  <c r="L3112" i="12"/>
  <c r="O3140" i="12"/>
  <c r="L3141" i="12"/>
  <c r="M3034" i="12"/>
  <c r="M3014" i="12"/>
  <c r="M3092" i="12"/>
  <c r="M3345" i="12"/>
  <c r="O2655" i="12"/>
  <c r="L2656" i="12"/>
  <c r="O2581" i="12"/>
  <c r="L2582" i="12"/>
  <c r="O3319" i="12"/>
  <c r="L3320" i="12"/>
  <c r="L3217" i="12"/>
  <c r="O3216" i="12"/>
  <c r="L3813" i="12"/>
  <c r="O3812" i="12"/>
  <c r="O2830" i="12"/>
  <c r="L2831" i="12"/>
  <c r="M3376" i="12"/>
  <c r="M2998" i="12"/>
  <c r="M3156" i="12"/>
  <c r="O2444" i="12"/>
  <c r="L2445" i="12"/>
  <c r="M3336" i="12"/>
  <c r="M3426" i="12"/>
  <c r="M3302" i="12"/>
  <c r="M2699" i="12"/>
  <c r="O2493" i="12"/>
  <c r="L2494" i="12"/>
  <c r="O3374" i="12"/>
  <c r="L3375" i="12"/>
  <c r="O3320" i="12"/>
  <c r="L3321" i="12"/>
  <c r="M4063" i="12"/>
  <c r="O3215" i="12"/>
  <c r="L3216" i="12"/>
  <c r="O3065" i="12"/>
  <c r="L3066" i="12"/>
  <c r="O3019" i="12"/>
  <c r="L3020" i="12"/>
  <c r="O3284" i="12"/>
  <c r="L3285" i="12"/>
  <c r="O2946" i="12"/>
  <c r="L2947" i="12"/>
  <c r="M2743" i="12"/>
  <c r="O3395" i="12"/>
  <c r="L3396" i="12"/>
  <c r="M2934" i="12"/>
  <c r="O3283" i="12"/>
  <c r="L3284" i="12"/>
  <c r="M3097" i="12"/>
  <c r="O2977" i="12"/>
  <c r="L2978" i="12"/>
  <c r="O3003" i="12"/>
  <c r="L3004" i="12"/>
  <c r="O3331" i="12"/>
  <c r="L3332" i="12"/>
  <c r="O2048" i="12"/>
  <c r="L2049" i="12"/>
  <c r="M2747" i="12"/>
  <c r="O1371" i="12"/>
  <c r="L1372" i="12"/>
  <c r="O2496" i="12"/>
  <c r="L2497" i="12"/>
  <c r="O2657" i="12"/>
  <c r="L2658" i="12"/>
  <c r="O1884" i="12"/>
  <c r="L1885" i="12"/>
  <c r="M2925" i="12"/>
  <c r="O2477" i="12"/>
  <c r="L2478" i="12"/>
  <c r="O2455" i="12"/>
  <c r="L2456" i="12"/>
  <c r="O2246" i="12"/>
  <c r="L2247" i="12"/>
  <c r="O2557" i="12"/>
  <c r="L2558" i="12"/>
  <c r="O2768" i="12"/>
  <c r="L2769" i="12"/>
  <c r="O2108" i="12"/>
  <c r="L2109" i="12"/>
  <c r="O2077" i="12"/>
  <c r="L2078" i="12"/>
  <c r="O2150" i="12"/>
  <c r="L2151" i="12"/>
  <c r="O2066" i="12"/>
  <c r="L2067" i="12"/>
  <c r="M2744" i="12"/>
  <c r="O2530" i="12"/>
  <c r="L2531" i="12"/>
  <c r="O2029" i="12"/>
  <c r="L2030" i="12"/>
  <c r="O2918" i="12"/>
  <c r="L2919" i="12"/>
  <c r="O2806" i="12"/>
  <c r="L2807" i="12"/>
  <c r="M2547" i="12"/>
  <c r="M2251" i="12"/>
  <c r="M2383" i="12"/>
  <c r="O2716" i="12"/>
  <c r="L2717" i="12"/>
  <c r="O1953" i="12"/>
  <c r="L1954" i="12"/>
  <c r="O2110" i="12"/>
  <c r="L2111" i="12"/>
  <c r="O2136" i="12"/>
  <c r="L2137" i="12"/>
  <c r="L2289" i="12"/>
  <c r="O2288" i="12"/>
  <c r="O2743" i="12"/>
  <c r="L2744" i="12"/>
  <c r="O2434" i="12"/>
  <c r="L2435" i="12"/>
  <c r="O2502" i="12"/>
  <c r="L2503" i="12"/>
  <c r="O1138" i="12"/>
  <c r="L1139" i="12"/>
  <c r="L2017" i="12"/>
  <c r="O2016" i="12"/>
  <c r="O1966" i="12"/>
  <c r="L1967" i="12"/>
  <c r="O2397" i="12"/>
  <c r="L2398" i="12"/>
  <c r="L1172" i="12"/>
  <c r="O1171" i="12"/>
  <c r="M2363" i="12"/>
  <c r="O2251" i="12"/>
  <c r="L2252" i="12"/>
  <c r="O2232" i="12"/>
  <c r="L2233" i="12"/>
  <c r="M2015" i="12"/>
  <c r="O2198" i="12"/>
  <c r="L2199" i="12"/>
  <c r="O2479" i="12"/>
  <c r="L2480" i="12"/>
  <c r="O2432" i="12"/>
  <c r="L2433" i="12"/>
  <c r="O2308" i="12"/>
  <c r="L2309" i="12"/>
  <c r="O1368" i="12"/>
  <c r="L1369" i="12"/>
  <c r="O2883" i="12"/>
  <c r="L2884" i="12"/>
  <c r="M2513" i="12"/>
  <c r="M2186" i="12"/>
  <c r="O2399" i="12"/>
  <c r="L2400" i="12"/>
  <c r="O2555" i="12"/>
  <c r="L2556" i="12"/>
  <c r="O2051" i="12"/>
  <c r="L2052" i="12"/>
  <c r="O2240" i="12"/>
  <c r="L2241" i="12"/>
  <c r="O2224" i="12"/>
  <c r="L2225" i="12"/>
  <c r="M2007" i="12"/>
  <c r="O2089" i="12"/>
  <c r="L2090" i="12"/>
  <c r="O1914" i="12"/>
  <c r="L1915" i="12"/>
  <c r="O1775" i="12"/>
  <c r="L1776" i="12"/>
  <c r="O2789" i="12"/>
  <c r="L2790" i="12"/>
  <c r="O2252" i="12"/>
  <c r="L2253" i="12"/>
  <c r="O1997" i="12"/>
  <c r="L1998" i="12"/>
  <c r="O2247" i="12"/>
  <c r="L2248" i="12"/>
  <c r="O2443" i="12"/>
  <c r="L2444" i="12"/>
  <c r="M2172" i="12"/>
  <c r="O1990" i="12"/>
  <c r="L1991" i="12"/>
  <c r="O2257" i="12"/>
  <c r="L2258" i="12"/>
  <c r="O2860" i="12"/>
  <c r="L2861" i="12"/>
  <c r="M2289" i="12"/>
  <c r="O2099" i="12"/>
  <c r="L2100" i="12"/>
  <c r="O2144" i="12"/>
  <c r="L2145" i="12"/>
  <c r="O2357" i="12"/>
  <c r="L2358" i="12"/>
  <c r="O1819" i="12"/>
  <c r="L1820" i="12"/>
  <c r="O2868" i="12"/>
  <c r="L2869" i="12"/>
  <c r="M2494" i="12"/>
  <c r="O1401" i="12"/>
  <c r="L1402" i="12"/>
  <c r="M2310" i="12"/>
  <c r="O1731" i="12"/>
  <c r="L1732" i="12"/>
  <c r="O1597" i="12"/>
  <c r="L1598" i="12"/>
  <c r="O1353" i="12"/>
  <c r="L1354" i="12"/>
  <c r="O1476" i="12"/>
  <c r="L1477" i="12"/>
  <c r="O1388" i="12"/>
  <c r="L1389" i="12"/>
  <c r="O2015" i="12"/>
  <c r="L2016" i="12"/>
  <c r="M2173" i="12"/>
  <c r="O1463" i="12"/>
  <c r="L1464" i="12"/>
  <c r="O1591" i="12"/>
  <c r="L1592" i="12"/>
  <c r="M1950" i="12"/>
  <c r="M2097" i="12"/>
  <c r="O1856" i="12"/>
  <c r="L1857" i="12"/>
  <c r="M1606" i="12"/>
  <c r="M2253" i="12"/>
  <c r="O1535" i="12"/>
  <c r="L1536" i="12"/>
  <c r="O1422" i="12"/>
  <c r="L1423" i="12"/>
  <c r="O1905" i="12"/>
  <c r="L1906" i="12"/>
  <c r="O1394" i="12"/>
  <c r="L1395" i="12"/>
  <c r="M1984" i="12"/>
  <c r="O1698" i="12"/>
  <c r="L1699" i="12"/>
  <c r="O2185" i="12"/>
  <c r="L2186" i="12"/>
  <c r="O1833" i="12"/>
  <c r="L1834" i="12"/>
  <c r="O2322" i="12"/>
  <c r="L2323" i="12"/>
  <c r="O1620" i="12"/>
  <c r="L1621" i="12"/>
  <c r="M2063" i="12"/>
  <c r="O1381" i="12"/>
  <c r="L1382" i="12"/>
  <c r="O1727" i="12"/>
  <c r="L1728" i="12"/>
  <c r="O1380" i="12"/>
  <c r="L1381" i="12"/>
  <c r="M1522" i="12"/>
  <c r="O1786" i="12"/>
  <c r="L1787" i="12"/>
  <c r="O1275" i="12"/>
  <c r="L1276" i="12"/>
  <c r="O1741" i="12"/>
  <c r="L1742" i="12"/>
  <c r="O1141" i="12"/>
  <c r="L1142" i="12"/>
  <c r="M1599" i="12"/>
  <c r="O1077" i="12"/>
  <c r="L1078" i="12"/>
  <c r="O1908" i="12"/>
  <c r="L1909" i="12"/>
  <c r="L1458" i="12"/>
  <c r="O1457" i="12"/>
  <c r="M1699" i="12"/>
  <c r="O1328" i="12"/>
  <c r="L1329" i="12"/>
  <c r="M1449" i="12"/>
  <c r="O1686" i="12"/>
  <c r="L1687" i="12"/>
  <c r="O1626" i="12"/>
  <c r="L1627" i="12"/>
  <c r="O1839" i="12"/>
  <c r="L1840" i="12"/>
  <c r="M1419" i="12"/>
  <c r="M1678" i="12"/>
  <c r="M1498" i="12"/>
  <c r="O1708" i="12"/>
  <c r="L1709" i="12"/>
  <c r="M1895" i="12"/>
  <c r="M1566" i="12"/>
  <c r="M1817" i="12"/>
  <c r="M1379" i="12"/>
  <c r="L1601" i="12"/>
  <c r="O1600" i="12"/>
  <c r="O966" i="12"/>
  <c r="L967" i="12"/>
  <c r="O1169" i="12"/>
  <c r="L1170" i="12"/>
  <c r="O988" i="12"/>
  <c r="L989" i="12"/>
  <c r="O1004" i="12"/>
  <c r="L1005" i="12"/>
  <c r="O871" i="12"/>
  <c r="L872" i="12"/>
  <c r="M1296" i="12"/>
  <c r="O1025" i="12"/>
  <c r="L1026" i="12"/>
  <c r="M1337" i="12"/>
  <c r="O1154" i="12"/>
  <c r="L1155" i="12"/>
  <c r="O958" i="12"/>
  <c r="L959" i="12"/>
  <c r="O926" i="12"/>
  <c r="L927" i="12"/>
  <c r="O1043" i="12"/>
  <c r="L1044" i="12"/>
  <c r="O1019" i="12"/>
  <c r="L1020" i="12"/>
  <c r="L1258" i="12"/>
  <c r="O1257" i="12"/>
  <c r="O1339" i="12"/>
  <c r="L1340" i="12"/>
  <c r="O1223" i="12"/>
  <c r="L1224" i="12"/>
  <c r="O1130" i="12"/>
  <c r="L1131" i="12"/>
  <c r="O1018" i="12"/>
  <c r="L1019" i="12"/>
  <c r="M1332" i="12"/>
  <c r="M1222" i="12"/>
  <c r="O887" i="12"/>
  <c r="L888" i="12"/>
  <c r="M1293" i="12"/>
  <c r="O777" i="12"/>
  <c r="L778" i="12"/>
  <c r="O592" i="12"/>
  <c r="L593" i="12"/>
  <c r="M1103" i="12"/>
  <c r="O529" i="12"/>
  <c r="L530" i="12"/>
  <c r="O927" i="12"/>
  <c r="L928" i="12"/>
  <c r="M877" i="12"/>
  <c r="O769" i="12"/>
  <c r="L770" i="12"/>
  <c r="O1039" i="12"/>
  <c r="L1040" i="12"/>
  <c r="M1085" i="12"/>
  <c r="O780" i="12"/>
  <c r="L781" i="12"/>
  <c r="O928" i="12"/>
  <c r="L929" i="12"/>
  <c r="O676" i="12"/>
  <c r="L677" i="12"/>
  <c r="M1086" i="12"/>
  <c r="O1082" i="12"/>
  <c r="L1083" i="12"/>
  <c r="O987" i="12"/>
  <c r="L988" i="12"/>
  <c r="O1050" i="12"/>
  <c r="L1051" i="12"/>
  <c r="M1025" i="12"/>
  <c r="M834" i="12"/>
  <c r="M681" i="12"/>
  <c r="O1046" i="12"/>
  <c r="L1047" i="12"/>
  <c r="O1022" i="12"/>
  <c r="L1023" i="12"/>
  <c r="O943" i="12"/>
  <c r="L944" i="12"/>
  <c r="O680" i="12"/>
  <c r="L681" i="12"/>
  <c r="O898" i="12"/>
  <c r="L899" i="12"/>
  <c r="M933" i="12"/>
  <c r="M672" i="12"/>
  <c r="O650" i="12"/>
  <c r="L651" i="12"/>
  <c r="O522" i="12"/>
  <c r="L523" i="12"/>
  <c r="O778" i="12"/>
  <c r="L779" i="12"/>
  <c r="O525" i="12"/>
  <c r="L526" i="12"/>
  <c r="M770" i="12"/>
  <c r="O738" i="12"/>
  <c r="L739" i="12"/>
  <c r="M451" i="12"/>
  <c r="M763" i="12"/>
  <c r="L620" i="12"/>
  <c r="O619" i="12"/>
  <c r="M777" i="12"/>
  <c r="O442" i="12"/>
  <c r="L443" i="12"/>
  <c r="O523" i="12"/>
  <c r="L524" i="12"/>
  <c r="M859" i="12"/>
  <c r="M576" i="12"/>
  <c r="O704" i="12"/>
  <c r="L705" i="12"/>
  <c r="O446" i="12"/>
  <c r="L447" i="12"/>
  <c r="O620" i="12"/>
  <c r="L621" i="12"/>
  <c r="L490" i="12"/>
  <c r="O489" i="12"/>
  <c r="M803" i="12"/>
  <c r="L571" i="12"/>
  <c r="O570" i="12"/>
  <c r="O476" i="12"/>
  <c r="L477" i="12"/>
  <c r="M503" i="12"/>
  <c r="O689" i="12"/>
  <c r="L690" i="12"/>
  <c r="O505" i="12"/>
  <c r="L506" i="12"/>
  <c r="O787" i="12"/>
  <c r="L788" i="12"/>
  <c r="O793" i="12"/>
  <c r="L794" i="12"/>
  <c r="L883" i="12"/>
  <c r="O882" i="12"/>
  <c r="M442" i="12"/>
  <c r="M631" i="12"/>
  <c r="O649" i="12"/>
  <c r="L650" i="12"/>
  <c r="O4903" i="12"/>
  <c r="L4904" i="12"/>
  <c r="O5119" i="12"/>
  <c r="L5120" i="12"/>
  <c r="O4223" i="12"/>
  <c r="L4224" i="12"/>
  <c r="O3900" i="12"/>
  <c r="L3901" i="12"/>
  <c r="O4553" i="12"/>
  <c r="L4554" i="12"/>
  <c r="O4531" i="12"/>
  <c r="L4532" i="12"/>
  <c r="O4780" i="12"/>
  <c r="L4781" i="12"/>
  <c r="O4999" i="12"/>
  <c r="L5000" i="12"/>
  <c r="O3611" i="12"/>
  <c r="L3612" i="12"/>
  <c r="O3940" i="12"/>
  <c r="L3941" i="12"/>
  <c r="O4509" i="12"/>
  <c r="L4510" i="12"/>
  <c r="O3009" i="12"/>
  <c r="L3010" i="12"/>
  <c r="O4989" i="12"/>
  <c r="L4990" i="12"/>
  <c r="M4680" i="12"/>
  <c r="M3636" i="12"/>
  <c r="M5201" i="12"/>
  <c r="O4745" i="12"/>
  <c r="L4746" i="12"/>
  <c r="M3818" i="12"/>
  <c r="O4826" i="12"/>
  <c r="L4827" i="12"/>
  <c r="L4697" i="12"/>
  <c r="O4696" i="12"/>
  <c r="O4952" i="12"/>
  <c r="L4953" i="12"/>
  <c r="O4899" i="12"/>
  <c r="L4900" i="12"/>
  <c r="M4585" i="12"/>
  <c r="O5102" i="12"/>
  <c r="L5103" i="12"/>
  <c r="M5082" i="12"/>
  <c r="M3571" i="12"/>
  <c r="M4917" i="12"/>
  <c r="O5040" i="12"/>
  <c r="L5041" i="12"/>
  <c r="M5005" i="12"/>
  <c r="M4676" i="12"/>
  <c r="O5018" i="12"/>
  <c r="L5019" i="12"/>
  <c r="O5137" i="12"/>
  <c r="L5138" i="12"/>
  <c r="O4814" i="12"/>
  <c r="L4815" i="12"/>
  <c r="O3644" i="12"/>
  <c r="L3645" i="12"/>
  <c r="O3659" i="12"/>
  <c r="L3660" i="12"/>
  <c r="O5122" i="12"/>
  <c r="L5123" i="12"/>
  <c r="O4282" i="12"/>
  <c r="L4283" i="12"/>
  <c r="M3761" i="12"/>
  <c r="O5092" i="12"/>
  <c r="L5093" i="12"/>
  <c r="O5085" i="12"/>
  <c r="L5086" i="12"/>
  <c r="O4233" i="12"/>
  <c r="L4234" i="12"/>
  <c r="O4498" i="12"/>
  <c r="L4499" i="12"/>
  <c r="O3889" i="12"/>
  <c r="L3890" i="12"/>
  <c r="O4809" i="12"/>
  <c r="L4810" i="12"/>
  <c r="O3527" i="12"/>
  <c r="L3528" i="12"/>
  <c r="O4501" i="12"/>
  <c r="L4502" i="12"/>
  <c r="O4735" i="12"/>
  <c r="L4736" i="12"/>
  <c r="M4756" i="12"/>
  <c r="M3889" i="12"/>
  <c r="O4775" i="12"/>
  <c r="L4776" i="12"/>
  <c r="L4688" i="12"/>
  <c r="O4687" i="12"/>
  <c r="M4763" i="12"/>
  <c r="O3648" i="12"/>
  <c r="L3649" i="12"/>
  <c r="L3623" i="12"/>
  <c r="O3622" i="12"/>
  <c r="O3929" i="12"/>
  <c r="L3930" i="12"/>
  <c r="L5090" i="12"/>
  <c r="O5089" i="12"/>
  <c r="M4266" i="12"/>
  <c r="O4128" i="12"/>
  <c r="L4129" i="12"/>
  <c r="M5178" i="12"/>
  <c r="O5140" i="12"/>
  <c r="L5141" i="12"/>
  <c r="O4367" i="12"/>
  <c r="L4368" i="12"/>
  <c r="O3818" i="12"/>
  <c r="L3819" i="12"/>
  <c r="M4779" i="12"/>
  <c r="O4479" i="12"/>
  <c r="L4480" i="12"/>
  <c r="O3275" i="12"/>
  <c r="L3276" i="12"/>
  <c r="M4586" i="12"/>
  <c r="L3790" i="12"/>
  <c r="O3789" i="12"/>
  <c r="O4487" i="12"/>
  <c r="L4488" i="12"/>
  <c r="M4288" i="12"/>
  <c r="M3567" i="12"/>
  <c r="O4527" i="12"/>
  <c r="L4528" i="12"/>
  <c r="O4036" i="12"/>
  <c r="L4037" i="12"/>
  <c r="L5177" i="12"/>
  <c r="O5176" i="12"/>
  <c r="O5162" i="12"/>
  <c r="L5163" i="12"/>
  <c r="M4414" i="12"/>
  <c r="O3907" i="12"/>
  <c r="L3908" i="12"/>
  <c r="O5057" i="12"/>
  <c r="L5058" i="12"/>
  <c r="L4249" i="12"/>
  <c r="O4248" i="12"/>
  <c r="O3730" i="12"/>
  <c r="L3731" i="12"/>
  <c r="O5032" i="12"/>
  <c r="L5033" i="12"/>
  <c r="M4885" i="12"/>
  <c r="M4877" i="12"/>
  <c r="O4060" i="12"/>
  <c r="L4061" i="12"/>
  <c r="O4471" i="12"/>
  <c r="L4472" i="12"/>
  <c r="M4682" i="12"/>
  <c r="O4417" i="12"/>
  <c r="L4418" i="12"/>
  <c r="O4574" i="12"/>
  <c r="L4575" i="12"/>
  <c r="O4122" i="12"/>
  <c r="L4123" i="12"/>
  <c r="O3287" i="12"/>
  <c r="L3288" i="12"/>
  <c r="O3675" i="12"/>
  <c r="L3676" i="12"/>
  <c r="M3953" i="12"/>
  <c r="L3706" i="12"/>
  <c r="O3705" i="12"/>
  <c r="O4398" i="12"/>
  <c r="L4399" i="12"/>
  <c r="M4342" i="12"/>
  <c r="O3799" i="12"/>
  <c r="L3800" i="12"/>
  <c r="O3627" i="12"/>
  <c r="L3628" i="12"/>
  <c r="M3717" i="12"/>
  <c r="O3894" i="12"/>
  <c r="L3895" i="12"/>
  <c r="O4184" i="12"/>
  <c r="L4185" i="12"/>
  <c r="O3884" i="12"/>
  <c r="L3885" i="12"/>
  <c r="O4518" i="12"/>
  <c r="L4519" i="12"/>
  <c r="O3073" i="12"/>
  <c r="L3074" i="12"/>
  <c r="M3623" i="12"/>
  <c r="M3801" i="12"/>
  <c r="O3891" i="12"/>
  <c r="L3892" i="12"/>
  <c r="O4397" i="12"/>
  <c r="L4398" i="12"/>
  <c r="O4317" i="12"/>
  <c r="L4318" i="12"/>
  <c r="O4369" i="12"/>
  <c r="L4370" i="12"/>
  <c r="O4437" i="12"/>
  <c r="L4438" i="12"/>
  <c r="O4552" i="12"/>
  <c r="L4553" i="12"/>
  <c r="O4331" i="12"/>
  <c r="L4332" i="12"/>
  <c r="O4540" i="12"/>
  <c r="L4541" i="12"/>
  <c r="O3823" i="12"/>
  <c r="L3824" i="12"/>
  <c r="O3847" i="12"/>
  <c r="L3848" i="12"/>
  <c r="O3548" i="12"/>
  <c r="L3549" i="12"/>
  <c r="O4145" i="12"/>
  <c r="L4146" i="12"/>
  <c r="O3600" i="12"/>
  <c r="L3601" i="12"/>
  <c r="O3711" i="12"/>
  <c r="L3712" i="12"/>
  <c r="M4448" i="12"/>
  <c r="O3323" i="12"/>
  <c r="L3324" i="12"/>
  <c r="O3514" i="12"/>
  <c r="L3515" i="12"/>
  <c r="O3786" i="12"/>
  <c r="L3787" i="12"/>
  <c r="O4034" i="12"/>
  <c r="L4035" i="12"/>
  <c r="O4250" i="12"/>
  <c r="L4251" i="12"/>
  <c r="M4404" i="12"/>
  <c r="M4568" i="12"/>
  <c r="L3583" i="12"/>
  <c r="O3582" i="12"/>
  <c r="O3867" i="12"/>
  <c r="L3868" i="12"/>
  <c r="O4324" i="12"/>
  <c r="L4325" i="12"/>
  <c r="O3577" i="12"/>
  <c r="L3578" i="12"/>
  <c r="M4510" i="12"/>
  <c r="O3558" i="12"/>
  <c r="L3559" i="12"/>
  <c r="M3826" i="12"/>
  <c r="M4071" i="12"/>
  <c r="O4062" i="12"/>
  <c r="L4063" i="12"/>
  <c r="M3718" i="12"/>
  <c r="O4365" i="12"/>
  <c r="L4366" i="12"/>
  <c r="O4299" i="12"/>
  <c r="L4300" i="12"/>
  <c r="M3572" i="12"/>
  <c r="M3626" i="12"/>
  <c r="O3871" i="12"/>
  <c r="L3872" i="12"/>
  <c r="O4144" i="12"/>
  <c r="L4145" i="12"/>
  <c r="L4054" i="12"/>
  <c r="O4053" i="12"/>
  <c r="O3197" i="12"/>
  <c r="L3198" i="12"/>
  <c r="O3376" i="12"/>
  <c r="L3377" i="12"/>
  <c r="M3025" i="12"/>
  <c r="O2539" i="12"/>
  <c r="L2540" i="12"/>
  <c r="O3147" i="12"/>
  <c r="L3148" i="12"/>
  <c r="O3090" i="12"/>
  <c r="L3091" i="12"/>
  <c r="O3176" i="12"/>
  <c r="L3177" i="12"/>
  <c r="O3432" i="12"/>
  <c r="L3433" i="12"/>
  <c r="O2792" i="12"/>
  <c r="L2793" i="12"/>
  <c r="O3418" i="12"/>
  <c r="L3419" i="12"/>
  <c r="M4026" i="12"/>
  <c r="O3098" i="12"/>
  <c r="L3099" i="12"/>
  <c r="O3042" i="12"/>
  <c r="L3043" i="12"/>
  <c r="O3082" i="12"/>
  <c r="L3083" i="12"/>
  <c r="O3213" i="12"/>
  <c r="L3214" i="12"/>
  <c r="O3442" i="12"/>
  <c r="L3443" i="12"/>
  <c r="M2639" i="12"/>
  <c r="O2783" i="12"/>
  <c r="L2784" i="12"/>
  <c r="O3048" i="12"/>
  <c r="L3049" i="12"/>
  <c r="O3103" i="12"/>
  <c r="L3104" i="12"/>
  <c r="O3039" i="12"/>
  <c r="L3040" i="12"/>
  <c r="O2944" i="12"/>
  <c r="L2945" i="12"/>
  <c r="O3049" i="12"/>
  <c r="L3050" i="12"/>
  <c r="M3283" i="12"/>
  <c r="M2218" i="12"/>
  <c r="M2500" i="12"/>
  <c r="O3160" i="12"/>
  <c r="L3161" i="12"/>
  <c r="M3727" i="12"/>
  <c r="M2512" i="12"/>
  <c r="O3303" i="12"/>
  <c r="L3304" i="12"/>
  <c r="M3418" i="12"/>
  <c r="O2943" i="12"/>
  <c r="L2944" i="12"/>
  <c r="M3095" i="12"/>
  <c r="O3237" i="12"/>
  <c r="L3238" i="12"/>
  <c r="M3258" i="12"/>
  <c r="O3136" i="12"/>
  <c r="L3137" i="12"/>
  <c r="O2249" i="12"/>
  <c r="L2250" i="12"/>
  <c r="M3122" i="12"/>
  <c r="M2336" i="12"/>
  <c r="O3260" i="12"/>
  <c r="L3261" i="12"/>
  <c r="M4008" i="12"/>
  <c r="M2984" i="12"/>
  <c r="O2973" i="12"/>
  <c r="L2974" i="12"/>
  <c r="L3243" i="12"/>
  <c r="O3242" i="12"/>
  <c r="O2558" i="12"/>
  <c r="L2559" i="12"/>
  <c r="M2654" i="12"/>
  <c r="O2478" i="12"/>
  <c r="L2479" i="12"/>
  <c r="O2470" i="12"/>
  <c r="L2471" i="12"/>
  <c r="M2785" i="12"/>
  <c r="O2929" i="12"/>
  <c r="L2930" i="12"/>
  <c r="M3256" i="12"/>
  <c r="O2613" i="12"/>
  <c r="L2614" i="12"/>
  <c r="L2915" i="12"/>
  <c r="O2914" i="12"/>
  <c r="O2698" i="12"/>
  <c r="L2699" i="12"/>
  <c r="O2396" i="12"/>
  <c r="L2397" i="12"/>
  <c r="O2440" i="12"/>
  <c r="L2441" i="12"/>
  <c r="M2235" i="12"/>
  <c r="M2200" i="12"/>
  <c r="O2866" i="12"/>
  <c r="L2867" i="12"/>
  <c r="O2403" i="12"/>
  <c r="L2404" i="12"/>
  <c r="L2585" i="12"/>
  <c r="O2584" i="12"/>
  <c r="O2452" i="12"/>
  <c r="L2453" i="12"/>
  <c r="O2891" i="12"/>
  <c r="L2892" i="12"/>
  <c r="O2722" i="12"/>
  <c r="L2723" i="12"/>
  <c r="L2768" i="12"/>
  <c r="O2767" i="12"/>
  <c r="O2622" i="12"/>
  <c r="L2623" i="12"/>
  <c r="M2918" i="12"/>
  <c r="O2684" i="12"/>
  <c r="L2685" i="12"/>
  <c r="O2425" i="12"/>
  <c r="L2426" i="12"/>
  <c r="O1984" i="12"/>
  <c r="L1985" i="12"/>
  <c r="O2846" i="12"/>
  <c r="L2847" i="12"/>
  <c r="O2858" i="12"/>
  <c r="L2859" i="12"/>
  <c r="O2755" i="12"/>
  <c r="L2756" i="12"/>
  <c r="L2007" i="12"/>
  <c r="O2006" i="12"/>
  <c r="O2567" i="12"/>
  <c r="L2568" i="12"/>
  <c r="O1382" i="12"/>
  <c r="L1383" i="12"/>
  <c r="M2647" i="12"/>
  <c r="L1873" i="12"/>
  <c r="O1872" i="12"/>
  <c r="O1671" i="12"/>
  <c r="L1672" i="12"/>
  <c r="O2061" i="12"/>
  <c r="L2062" i="12"/>
  <c r="O2656" i="12"/>
  <c r="L2657" i="12"/>
  <c r="O2135" i="12"/>
  <c r="L2136" i="12"/>
  <c r="L2410" i="12"/>
  <c r="O2409" i="12"/>
  <c r="M2401" i="12"/>
  <c r="O1085" i="12"/>
  <c r="L1086" i="12"/>
  <c r="O1845" i="12"/>
  <c r="L1846" i="12"/>
  <c r="O1974" i="12"/>
  <c r="L1975" i="12"/>
  <c r="O1490" i="12"/>
  <c r="L1491" i="12"/>
  <c r="O2074" i="12"/>
  <c r="L2075" i="12"/>
  <c r="M2870" i="12"/>
  <c r="O2115" i="12"/>
  <c r="L2116" i="12"/>
  <c r="O2047" i="12"/>
  <c r="L2048" i="12"/>
  <c r="O2175" i="12"/>
  <c r="L2176" i="12"/>
  <c r="O2197" i="12"/>
  <c r="L2198" i="12"/>
  <c r="O1955" i="12"/>
  <c r="L1956" i="12"/>
  <c r="O2552" i="12"/>
  <c r="L2553" i="12"/>
  <c r="O2126" i="12"/>
  <c r="L2127" i="12"/>
  <c r="O2378" i="12"/>
  <c r="L2379" i="12"/>
  <c r="M2236" i="12"/>
  <c r="O2411" i="12"/>
  <c r="L2412" i="12"/>
  <c r="O1393" i="12"/>
  <c r="L1394" i="12"/>
  <c r="M2838" i="12"/>
  <c r="M2457" i="12"/>
  <c r="O2428" i="12"/>
  <c r="L2429" i="12"/>
  <c r="O2131" i="12"/>
  <c r="L2132" i="12"/>
  <c r="M2505" i="12"/>
  <c r="M1956" i="12"/>
  <c r="O2167" i="12"/>
  <c r="L2168" i="12"/>
  <c r="M2333" i="12"/>
  <c r="M2882" i="12"/>
  <c r="O2010" i="12"/>
  <c r="L2011" i="12"/>
  <c r="O2420" i="12"/>
  <c r="L2421" i="12"/>
  <c r="M2677" i="12"/>
  <c r="M2152" i="12"/>
  <c r="M1924" i="12"/>
  <c r="M2211" i="12"/>
  <c r="O2127" i="12"/>
  <c r="L2128" i="12"/>
  <c r="M1848" i="12"/>
  <c r="M2753" i="12"/>
  <c r="M2244" i="12"/>
  <c r="M2042" i="12"/>
  <c r="O2307" i="12"/>
  <c r="L2308" i="12"/>
  <c r="M2801" i="12"/>
  <c r="M2429" i="12"/>
  <c r="O2362" i="12"/>
  <c r="L2363" i="12"/>
  <c r="O2174" i="12"/>
  <c r="L2175" i="12"/>
  <c r="O1677" i="12"/>
  <c r="L1678" i="12"/>
  <c r="O1330" i="12"/>
  <c r="L1331" i="12"/>
  <c r="O1864" i="12"/>
  <c r="L1865" i="12"/>
  <c r="O1977" i="12"/>
  <c r="L1978" i="12"/>
  <c r="O1471" i="12"/>
  <c r="L1472" i="12"/>
  <c r="M2082" i="12"/>
  <c r="O1668" i="12"/>
  <c r="L1669" i="12"/>
  <c r="O1532" i="12"/>
  <c r="L1533" i="12"/>
  <c r="O1411" i="12"/>
  <c r="L1412" i="12"/>
  <c r="O1659" i="12"/>
  <c r="L1660" i="12"/>
  <c r="M1550" i="12"/>
  <c r="L1812" i="12"/>
  <c r="O1811" i="12"/>
  <c r="L1210" i="12"/>
  <c r="O1209" i="12"/>
  <c r="M2146" i="12"/>
  <c r="M1938" i="12"/>
  <c r="O1803" i="12"/>
  <c r="L1804" i="12"/>
  <c r="M2414" i="12"/>
  <c r="O1778" i="12"/>
  <c r="L1779" i="12"/>
  <c r="O1637" i="12"/>
  <c r="L1638" i="12"/>
  <c r="O1855" i="12"/>
  <c r="L1856" i="12"/>
  <c r="M1411" i="12"/>
  <c r="M1655" i="12"/>
  <c r="M2116" i="12"/>
  <c r="L1456" i="12"/>
  <c r="O1455" i="12"/>
  <c r="O1776" i="12"/>
  <c r="L1777" i="12"/>
  <c r="M2238" i="12"/>
  <c r="M1422" i="12"/>
  <c r="O1573" i="12"/>
  <c r="L1574" i="12"/>
  <c r="L1400" i="12"/>
  <c r="O1399" i="12"/>
  <c r="M1969" i="12"/>
  <c r="O1059" i="12"/>
  <c r="L1060" i="12"/>
  <c r="O1572" i="12"/>
  <c r="L1573" i="12"/>
  <c r="O1666" i="12"/>
  <c r="L1667" i="12"/>
  <c r="M1907" i="12"/>
  <c r="O1715" i="12"/>
  <c r="L1716" i="12"/>
  <c r="O1314" i="12"/>
  <c r="L1315" i="12"/>
  <c r="M1474" i="12"/>
  <c r="O1683" i="12"/>
  <c r="L1684" i="12"/>
  <c r="M1876" i="12"/>
  <c r="M1540" i="12"/>
  <c r="O1174" i="12"/>
  <c r="L1175" i="12"/>
  <c r="O1843" i="12"/>
  <c r="L1844" i="12"/>
  <c r="M1401" i="12"/>
  <c r="M1628" i="12"/>
  <c r="L1317" i="12"/>
  <c r="O1316" i="12"/>
  <c r="O1836" i="12"/>
  <c r="L1837" i="12"/>
  <c r="O1398" i="12"/>
  <c r="L1399" i="12"/>
  <c r="O1625" i="12"/>
  <c r="L1626" i="12"/>
  <c r="O1309" i="12"/>
  <c r="L1310" i="12"/>
  <c r="O1779" i="12"/>
  <c r="L1780" i="12"/>
  <c r="O1270" i="12"/>
  <c r="L1271" i="12"/>
  <c r="M1624" i="12"/>
  <c r="O773" i="12"/>
  <c r="L774" i="12"/>
  <c r="O1439" i="12"/>
  <c r="L1440" i="12"/>
  <c r="O1647" i="12"/>
  <c r="L1648" i="12"/>
  <c r="O1854" i="12"/>
  <c r="L1855" i="12"/>
  <c r="M1511" i="12"/>
  <c r="L807" i="12"/>
  <c r="O806" i="12"/>
  <c r="M1756" i="12"/>
  <c r="O1102" i="12"/>
  <c r="L1103" i="12"/>
  <c r="M1544" i="12"/>
  <c r="O1236" i="12"/>
  <c r="L1237" i="12"/>
  <c r="O1300" i="12"/>
  <c r="L1301" i="12"/>
  <c r="M936" i="12"/>
  <c r="O1294" i="12"/>
  <c r="L1295" i="12"/>
  <c r="O1249" i="12"/>
  <c r="L1250" i="12"/>
  <c r="L1324" i="12"/>
  <c r="O1323" i="12"/>
  <c r="O1285" i="12"/>
  <c r="L1286" i="12"/>
  <c r="O1111" i="12"/>
  <c r="L1112" i="12"/>
  <c r="O1021" i="12"/>
  <c r="L1022" i="12"/>
  <c r="O1289" i="12"/>
  <c r="L1290" i="12"/>
  <c r="O788" i="12"/>
  <c r="L789" i="12"/>
  <c r="O737" i="12"/>
  <c r="L738" i="12"/>
  <c r="O1363" i="12"/>
  <c r="L1364" i="12"/>
  <c r="O995" i="12"/>
  <c r="L996" i="12"/>
  <c r="O1187" i="12"/>
  <c r="L1188" i="12"/>
  <c r="O1105" i="12"/>
  <c r="L1106" i="12"/>
  <c r="M1271" i="12"/>
  <c r="O1153" i="12"/>
  <c r="L1154" i="12"/>
  <c r="O710" i="12"/>
  <c r="L711" i="12"/>
  <c r="M955" i="12"/>
  <c r="O861" i="12"/>
  <c r="L862" i="12"/>
  <c r="O1331" i="12"/>
  <c r="L1332" i="12"/>
  <c r="O1229" i="12"/>
  <c r="L1230" i="12"/>
  <c r="O1175" i="12"/>
  <c r="L1176" i="12"/>
  <c r="M1227" i="12"/>
  <c r="O939" i="12"/>
  <c r="L940" i="12"/>
  <c r="O1009" i="12"/>
  <c r="L1010" i="12"/>
  <c r="O1096" i="12"/>
  <c r="L1097" i="12"/>
  <c r="O802" i="12"/>
  <c r="L803" i="12"/>
  <c r="O740" i="12"/>
  <c r="L741" i="12"/>
  <c r="O673" i="12"/>
  <c r="L674" i="12"/>
  <c r="O991" i="12"/>
  <c r="L992" i="12"/>
  <c r="O687" i="12"/>
  <c r="L688" i="12"/>
  <c r="O998" i="12"/>
  <c r="L999" i="12"/>
  <c r="M1029" i="12"/>
  <c r="O709" i="12"/>
  <c r="L710" i="12"/>
  <c r="M862" i="12"/>
  <c r="M686" i="12"/>
  <c r="O1035" i="12"/>
  <c r="L1036" i="12"/>
  <c r="O1026" i="12"/>
  <c r="L1027" i="12"/>
  <c r="O822" i="12"/>
  <c r="L823" i="12"/>
  <c r="M920" i="12"/>
  <c r="M978" i="12"/>
  <c r="O970" i="12"/>
  <c r="L971" i="12"/>
  <c r="O784" i="12"/>
  <c r="L785" i="12"/>
  <c r="O870" i="12"/>
  <c r="L871" i="12"/>
  <c r="M947" i="12"/>
  <c r="M875" i="12"/>
  <c r="O578" i="12"/>
  <c r="L579" i="12"/>
  <c r="O662" i="12"/>
  <c r="L663" i="12"/>
  <c r="O837" i="12"/>
  <c r="L838" i="12"/>
  <c r="O865" i="12"/>
  <c r="L866" i="12"/>
  <c r="O558" i="12"/>
  <c r="L559" i="12"/>
  <c r="L467" i="12"/>
  <c r="O466" i="12"/>
  <c r="O722" i="12"/>
  <c r="L723" i="12"/>
  <c r="O473" i="12"/>
  <c r="L474" i="12"/>
  <c r="O493" i="12"/>
  <c r="L494" i="12"/>
  <c r="M677" i="12"/>
  <c r="O667" i="12"/>
  <c r="L668" i="12"/>
  <c r="O563" i="12"/>
  <c r="L564" i="12"/>
  <c r="M575" i="12"/>
  <c r="M581" i="12"/>
  <c r="M703" i="12"/>
  <c r="M863" i="12"/>
  <c r="M721" i="12"/>
  <c r="O587" i="12"/>
  <c r="L588" i="12"/>
  <c r="O467" i="12"/>
  <c r="L468" i="12"/>
  <c r="O768" i="12"/>
  <c r="L769" i="12"/>
  <c r="O538" i="12"/>
  <c r="L539" i="12"/>
  <c r="O580" i="12"/>
  <c r="L581" i="12"/>
  <c r="O539" i="12"/>
  <c r="L540" i="12"/>
  <c r="M794" i="12"/>
  <c r="O741" i="12"/>
  <c r="L742" i="12"/>
  <c r="M854" i="12"/>
  <c r="M572" i="12"/>
  <c r="O830" i="12"/>
  <c r="L831" i="12"/>
  <c r="M488" i="12"/>
  <c r="O461" i="12"/>
  <c r="L462" i="12"/>
  <c r="O441" i="12"/>
  <c r="L442" i="12"/>
  <c r="M727" i="12"/>
  <c r="M729" i="12"/>
  <c r="O833" i="12"/>
  <c r="L834" i="12"/>
  <c r="M520" i="12"/>
  <c r="M550" i="12"/>
  <c r="O600" i="12"/>
  <c r="L601" i="12"/>
  <c r="L5023" i="12"/>
  <c r="O5022" i="12"/>
  <c r="L4993" i="12"/>
  <c r="O4992" i="12"/>
  <c r="O4578" i="12"/>
  <c r="L4579" i="12"/>
  <c r="O5087" i="12"/>
  <c r="L5088" i="12"/>
  <c r="O4204" i="12"/>
  <c r="L4205" i="12"/>
  <c r="O5049" i="12"/>
  <c r="L5050" i="12"/>
  <c r="O3747" i="12"/>
  <c r="L3748" i="12"/>
  <c r="O4347" i="12"/>
  <c r="L4348" i="12"/>
  <c r="O4131" i="12"/>
  <c r="L4132" i="12"/>
  <c r="O4127" i="12"/>
  <c r="L4128" i="12"/>
  <c r="L4016" i="12"/>
  <c r="O4015" i="12"/>
  <c r="O4805" i="12"/>
  <c r="L4806" i="12"/>
  <c r="O3854" i="12"/>
  <c r="L3855" i="12"/>
  <c r="O4271" i="12"/>
  <c r="L4272" i="12"/>
  <c r="L3590" i="12"/>
  <c r="O3589" i="12"/>
  <c r="O4616" i="12"/>
  <c r="L4617" i="12"/>
  <c r="O5054" i="12"/>
  <c r="L5055" i="12"/>
  <c r="O4897" i="12"/>
  <c r="L4898" i="12"/>
  <c r="O4784" i="12"/>
  <c r="L4785" i="12"/>
  <c r="O5068" i="12"/>
  <c r="L5069" i="12"/>
  <c r="O4706" i="12"/>
  <c r="L4707" i="12"/>
  <c r="O3755" i="12"/>
  <c r="L3756" i="12"/>
  <c r="O4968" i="12"/>
  <c r="L4969" i="12"/>
  <c r="O4340" i="12"/>
  <c r="L4341" i="12"/>
  <c r="O5070" i="12"/>
  <c r="L5071" i="12"/>
  <c r="O4841" i="12"/>
  <c r="L4842" i="12"/>
  <c r="O5139" i="12"/>
  <c r="L5140" i="12"/>
  <c r="M4618" i="12"/>
  <c r="O4777" i="12"/>
  <c r="L4778" i="12"/>
  <c r="M4836" i="12"/>
  <c r="O4947" i="12"/>
  <c r="L4948" i="12"/>
  <c r="O3084" i="12"/>
  <c r="L3085" i="12"/>
  <c r="O4883" i="12"/>
  <c r="L4884" i="12"/>
  <c r="O4732" i="12"/>
  <c r="L4733" i="12"/>
  <c r="M4973" i="12"/>
  <c r="O5059" i="12"/>
  <c r="L5060" i="12"/>
  <c r="O5072" i="12"/>
  <c r="L5073" i="12"/>
  <c r="O5142" i="12"/>
  <c r="L5143" i="12"/>
  <c r="O3301" i="12"/>
  <c r="L3302" i="12"/>
  <c r="M4710" i="12"/>
  <c r="O4629" i="12"/>
  <c r="L4630" i="12"/>
  <c r="L5195" i="12"/>
  <c r="O5194" i="12"/>
  <c r="O4896" i="12"/>
  <c r="L4897" i="12"/>
  <c r="M4646" i="12"/>
  <c r="O4608" i="12"/>
  <c r="L4609" i="12"/>
  <c r="O4876" i="12"/>
  <c r="L4877" i="12"/>
  <c r="O3587" i="12"/>
  <c r="L3588" i="12"/>
  <c r="O4344" i="12"/>
  <c r="L4345" i="12"/>
  <c r="O4673" i="12"/>
  <c r="L4674" i="12"/>
  <c r="L4794" i="12"/>
  <c r="O4793" i="12"/>
  <c r="M5019" i="12"/>
  <c r="O4382" i="12"/>
  <c r="L4383" i="12"/>
  <c r="O4592" i="12"/>
  <c r="L4593" i="12"/>
  <c r="O3626" i="12"/>
  <c r="L3627" i="12"/>
  <c r="O4928" i="12"/>
  <c r="L4929" i="12"/>
  <c r="L5049" i="12"/>
  <c r="O5048" i="12"/>
  <c r="M5116" i="12"/>
  <c r="M4939" i="12"/>
  <c r="O4622" i="12"/>
  <c r="L4623" i="12"/>
  <c r="L5087" i="12"/>
  <c r="O5086" i="12"/>
  <c r="M4792" i="12"/>
  <c r="O4825" i="12"/>
  <c r="L4826" i="12"/>
  <c r="O4547" i="12"/>
  <c r="L4548" i="12"/>
  <c r="O4378" i="12"/>
  <c r="L4379" i="12"/>
  <c r="M5065" i="12"/>
  <c r="O5008" i="12"/>
  <c r="L5009" i="12"/>
  <c r="O4870" i="12"/>
  <c r="L4871" i="12"/>
  <c r="O4862" i="12"/>
  <c r="L4863" i="12"/>
  <c r="O4978" i="12"/>
  <c r="L4979" i="12"/>
  <c r="M5098" i="12"/>
  <c r="O4734" i="12"/>
  <c r="L4735" i="12"/>
  <c r="O4604" i="12"/>
  <c r="L4605" i="12"/>
  <c r="O4938" i="12"/>
  <c r="L4939" i="12"/>
  <c r="O5186" i="12"/>
  <c r="L5187" i="12"/>
  <c r="O4778" i="12"/>
  <c r="L4779" i="12"/>
  <c r="O4762" i="12"/>
  <c r="L4763" i="12"/>
  <c r="M3803" i="12"/>
  <c r="M4907" i="12"/>
  <c r="O4561" i="12"/>
  <c r="L4562" i="12"/>
  <c r="O4172" i="12"/>
  <c r="L4173" i="12"/>
  <c r="M5046" i="12"/>
  <c r="O4240" i="12"/>
  <c r="L4241" i="12"/>
  <c r="O3688" i="12"/>
  <c r="L3689" i="12"/>
  <c r="O4998" i="12"/>
  <c r="L4999" i="12"/>
  <c r="M4998" i="12"/>
  <c r="O5035" i="12"/>
  <c r="L5036" i="12"/>
  <c r="O4187" i="12"/>
  <c r="L4188" i="12"/>
  <c r="O3833" i="12"/>
  <c r="L3834" i="12"/>
  <c r="M4727" i="12"/>
  <c r="O3095" i="12"/>
  <c r="L3096" i="12"/>
  <c r="M4764" i="12"/>
  <c r="O4675" i="12"/>
  <c r="L4676" i="12"/>
  <c r="O4686" i="12"/>
  <c r="L4687" i="12"/>
  <c r="O3852" i="12"/>
  <c r="L3853" i="12"/>
  <c r="M4737" i="12"/>
  <c r="M5001" i="12"/>
  <c r="O4542" i="12"/>
  <c r="L4543" i="12"/>
  <c r="L4071" i="12"/>
  <c r="O4070" i="12"/>
  <c r="O4610" i="12"/>
  <c r="L4611" i="12"/>
  <c r="M4516" i="12"/>
  <c r="M4542" i="12"/>
  <c r="O3575" i="12"/>
  <c r="L3576" i="12"/>
  <c r="O4078" i="12"/>
  <c r="L4079" i="12"/>
  <c r="M3880" i="12"/>
  <c r="M5031" i="12"/>
  <c r="O3673" i="12"/>
  <c r="L3674" i="12"/>
  <c r="O3685" i="12"/>
  <c r="L3686" i="12"/>
  <c r="M5110" i="12"/>
  <c r="M5142" i="12"/>
  <c r="L4305" i="12"/>
  <c r="O4304" i="12"/>
  <c r="L2943" i="12"/>
  <c r="O2942" i="12"/>
  <c r="M3740" i="12"/>
  <c r="O4713" i="12"/>
  <c r="L4714" i="12"/>
  <c r="O3509" i="12"/>
  <c r="L3510" i="12"/>
  <c r="O4679" i="12"/>
  <c r="L4680" i="12"/>
  <c r="O4030" i="12"/>
  <c r="L4031" i="12"/>
  <c r="O4385" i="12"/>
  <c r="L4386" i="12"/>
  <c r="O3731" i="12"/>
  <c r="L3732" i="12"/>
  <c r="O4226" i="12"/>
  <c r="L4227" i="12"/>
  <c r="L3562" i="12"/>
  <c r="O3561" i="12"/>
  <c r="O4450" i="12"/>
  <c r="L4451" i="12"/>
  <c r="M3988" i="12"/>
  <c r="O4037" i="12"/>
  <c r="L4038" i="12"/>
  <c r="O5168" i="12"/>
  <c r="L5169" i="12"/>
  <c r="L5190" i="12"/>
  <c r="O5189" i="12"/>
  <c r="O4352" i="12"/>
  <c r="L4353" i="12"/>
  <c r="O3989" i="12"/>
  <c r="L3990" i="12"/>
  <c r="O3869" i="12"/>
  <c r="L3870" i="12"/>
  <c r="O5014" i="12"/>
  <c r="L5015" i="12"/>
  <c r="O4161" i="12"/>
  <c r="L4162" i="12"/>
  <c r="O3455" i="12"/>
  <c r="L3456" i="12"/>
  <c r="L3652" i="12"/>
  <c r="O3651" i="12"/>
  <c r="M4962" i="12"/>
  <c r="O4838" i="12"/>
  <c r="L4839" i="12"/>
  <c r="O4830" i="12"/>
  <c r="L4831" i="12"/>
  <c r="O3979" i="12"/>
  <c r="L3980" i="12"/>
  <c r="O3720" i="12"/>
  <c r="L3721" i="12"/>
  <c r="L3724" i="12"/>
  <c r="O3723" i="12"/>
  <c r="M4638" i="12"/>
  <c r="O3505" i="12"/>
  <c r="L3506" i="12"/>
  <c r="O4362" i="12"/>
  <c r="L4363" i="12"/>
  <c r="O4515" i="12"/>
  <c r="L4516" i="12"/>
  <c r="M3174" i="12"/>
  <c r="O3013" i="12"/>
  <c r="L3014" i="12"/>
  <c r="M3514" i="12"/>
  <c r="L4277" i="12"/>
  <c r="O4276" i="12"/>
  <c r="M4437" i="12"/>
  <c r="O3609" i="12"/>
  <c r="L3610" i="12"/>
  <c r="M3904" i="12"/>
  <c r="O3865" i="12"/>
  <c r="L3866" i="12"/>
  <c r="M3627" i="12"/>
  <c r="O4357" i="12"/>
  <c r="L4358" i="12"/>
  <c r="O4277" i="12"/>
  <c r="L4278" i="12"/>
  <c r="O3032" i="12"/>
  <c r="L3033" i="12"/>
  <c r="O3562" i="12"/>
  <c r="L3563" i="12"/>
  <c r="M3612" i="12"/>
  <c r="M3856" i="12"/>
  <c r="O4129" i="12"/>
  <c r="L4130" i="12"/>
  <c r="L4157" i="12"/>
  <c r="O4156" i="12"/>
  <c r="O4463" i="12"/>
  <c r="L4464" i="12"/>
  <c r="O3555" i="12"/>
  <c r="L3556" i="12"/>
  <c r="O3831" i="12"/>
  <c r="L3832" i="12"/>
  <c r="M4001" i="12"/>
  <c r="O4349" i="12"/>
  <c r="L4350" i="12"/>
  <c r="M3285" i="12"/>
  <c r="O4273" i="12"/>
  <c r="L4274" i="12"/>
  <c r="M4294" i="12"/>
  <c r="M4348" i="12"/>
  <c r="L4025" i="12"/>
  <c r="O4024" i="12"/>
  <c r="O4174" i="12"/>
  <c r="L4175" i="12"/>
  <c r="L4295" i="12"/>
  <c r="O4294" i="12"/>
  <c r="M4484" i="12"/>
  <c r="O3500" i="12"/>
  <c r="L3501" i="12"/>
  <c r="O3771" i="12"/>
  <c r="L3772" i="12"/>
  <c r="O3769" i="12"/>
  <c r="L3770" i="12"/>
  <c r="L3484" i="12"/>
  <c r="O3483" i="12"/>
  <c r="O4088" i="12"/>
  <c r="L4089" i="12"/>
  <c r="O3526" i="12"/>
  <c r="L3527" i="12"/>
  <c r="O3661" i="12"/>
  <c r="L3662" i="12"/>
  <c r="M4364" i="12"/>
  <c r="L3468" i="12"/>
  <c r="O3467" i="12"/>
  <c r="O3704" i="12"/>
  <c r="L3705" i="12"/>
  <c r="M3972" i="12"/>
  <c r="O2934" i="12"/>
  <c r="L2935" i="12"/>
  <c r="O3352" i="12"/>
  <c r="L3353" i="12"/>
  <c r="M4072" i="12"/>
  <c r="O4214" i="12"/>
  <c r="L4215" i="12"/>
  <c r="M4319" i="12"/>
  <c r="O4525" i="12"/>
  <c r="L4526" i="12"/>
  <c r="O3539" i="12"/>
  <c r="L3540" i="12"/>
  <c r="O3801" i="12"/>
  <c r="L3802" i="12"/>
  <c r="M3753" i="12"/>
  <c r="O3468" i="12"/>
  <c r="L3469" i="12"/>
  <c r="O4203" i="12"/>
  <c r="L4204" i="12"/>
  <c r="M3511" i="12"/>
  <c r="M3576" i="12"/>
  <c r="O4416" i="12"/>
  <c r="L4417" i="12"/>
  <c r="M3208" i="12"/>
  <c r="M3496" i="12"/>
  <c r="M3763" i="12"/>
  <c r="O4020" i="12"/>
  <c r="L4021" i="12"/>
  <c r="M3999" i="12"/>
  <c r="M3642" i="12"/>
  <c r="O4309" i="12"/>
  <c r="L4310" i="12"/>
  <c r="L3571" i="12"/>
  <c r="O3570" i="12"/>
  <c r="M3697" i="12"/>
  <c r="M4499" i="12"/>
  <c r="O3551" i="12"/>
  <c r="L3552" i="12"/>
  <c r="M3815" i="12"/>
  <c r="O4068" i="12"/>
  <c r="L4069" i="12"/>
  <c r="M3993" i="12"/>
  <c r="O3106" i="12"/>
  <c r="L3107" i="12"/>
  <c r="O3054" i="12"/>
  <c r="L3055" i="12"/>
  <c r="O3188" i="12"/>
  <c r="L3189" i="12"/>
  <c r="M3327" i="12"/>
  <c r="O2987" i="12"/>
  <c r="L2988" i="12"/>
  <c r="O2791" i="12"/>
  <c r="L2792" i="12"/>
  <c r="O3437" i="12"/>
  <c r="L3438" i="12"/>
  <c r="M2896" i="12"/>
  <c r="M3022" i="12"/>
  <c r="O3112" i="12"/>
  <c r="L3113" i="12"/>
  <c r="M3360" i="12"/>
  <c r="O2735" i="12"/>
  <c r="L2736" i="12"/>
  <c r="O2692" i="12"/>
  <c r="L2693" i="12"/>
  <c r="O3333" i="12"/>
  <c r="L3334" i="12"/>
  <c r="O3349" i="12"/>
  <c r="L3350" i="12"/>
  <c r="M3986" i="12"/>
  <c r="O3043" i="12"/>
  <c r="L3044" i="12"/>
  <c r="O2766" i="12"/>
  <c r="L2767" i="12"/>
  <c r="M2999" i="12"/>
  <c r="M3006" i="12"/>
  <c r="M3145" i="12"/>
  <c r="O3383" i="12"/>
  <c r="L3384" i="12"/>
  <c r="O2605" i="12"/>
  <c r="L2606" i="12"/>
  <c r="O3423" i="12"/>
  <c r="L3424" i="12"/>
  <c r="O2968" i="12"/>
  <c r="L2969" i="12"/>
  <c r="O3159" i="12"/>
  <c r="L3160" i="12"/>
  <c r="O2989" i="12"/>
  <c r="L2990" i="12"/>
  <c r="O2624" i="12"/>
  <c r="L2625" i="12"/>
  <c r="O2742" i="12"/>
  <c r="L2743" i="12"/>
  <c r="O2969" i="12"/>
  <c r="L2970" i="12"/>
  <c r="O3227" i="12"/>
  <c r="L3228" i="12"/>
  <c r="O2923" i="12"/>
  <c r="L2924" i="12"/>
  <c r="O3270" i="12"/>
  <c r="L3271" i="12"/>
  <c r="M3084" i="12"/>
  <c r="O3656" i="12"/>
  <c r="L3657" i="12"/>
  <c r="O3427" i="12"/>
  <c r="L3428" i="12"/>
  <c r="M3227" i="12"/>
  <c r="O3369" i="12"/>
  <c r="L3370" i="12"/>
  <c r="M3040" i="12"/>
  <c r="O2915" i="12"/>
  <c r="L2916" i="12"/>
  <c r="M3136" i="12"/>
  <c r="O3450" i="12"/>
  <c r="L3451" i="12"/>
  <c r="M2337" i="12"/>
  <c r="L3080" i="12"/>
  <c r="O3079" i="12"/>
  <c r="O3023" i="12"/>
  <c r="L3024" i="12"/>
  <c r="M3157" i="12"/>
  <c r="M3400" i="12"/>
  <c r="O3060" i="12"/>
  <c r="L3061" i="12"/>
  <c r="M3228" i="12"/>
  <c r="M3205" i="12"/>
  <c r="M3945" i="12"/>
  <c r="M3072" i="12"/>
  <c r="O2905" i="12"/>
  <c r="L2906" i="12"/>
  <c r="O2925" i="12"/>
  <c r="L2926" i="12"/>
  <c r="O3053" i="12"/>
  <c r="L3054" i="12"/>
  <c r="O3195" i="12"/>
  <c r="L3196" i="12"/>
  <c r="M3414" i="12"/>
  <c r="O3290" i="12"/>
  <c r="L3291" i="12"/>
  <c r="M3217" i="12"/>
  <c r="O2896" i="12"/>
  <c r="L2897" i="12"/>
  <c r="M3181" i="12"/>
  <c r="O2955" i="12"/>
  <c r="L2956" i="12"/>
  <c r="M3408" i="12"/>
  <c r="M3432" i="12"/>
  <c r="M2617" i="12"/>
  <c r="M3194" i="12"/>
  <c r="L2898" i="12"/>
  <c r="O2897" i="12"/>
  <c r="O2460" i="12"/>
  <c r="L2461" i="12"/>
  <c r="O2851" i="12"/>
  <c r="L2852" i="12"/>
  <c r="O2645" i="12"/>
  <c r="L2646" i="12"/>
  <c r="O2383" i="12"/>
  <c r="L2384" i="12"/>
  <c r="O2811" i="12"/>
  <c r="L2812" i="12"/>
  <c r="M2626" i="12"/>
  <c r="O2120" i="12"/>
  <c r="L2121" i="12"/>
  <c r="O2117" i="12"/>
  <c r="L2118" i="12"/>
  <c r="O2922" i="12"/>
  <c r="L2923" i="12"/>
  <c r="M2529" i="12"/>
  <c r="O2828" i="12"/>
  <c r="L2829" i="12"/>
  <c r="O1915" i="12"/>
  <c r="L1916" i="12"/>
  <c r="O2654" i="12"/>
  <c r="L2655" i="12"/>
  <c r="O2818" i="12"/>
  <c r="L2819" i="12"/>
  <c r="O2210" i="12"/>
  <c r="L2211" i="12"/>
  <c r="O2855" i="12"/>
  <c r="L2856" i="12"/>
  <c r="O2635" i="12"/>
  <c r="L2636" i="12"/>
  <c r="O2451" i="12"/>
  <c r="L2452" i="12"/>
  <c r="O2872" i="12"/>
  <c r="L2873" i="12"/>
  <c r="O2710" i="12"/>
  <c r="L2711" i="12"/>
  <c r="M1919" i="12"/>
  <c r="O2799" i="12"/>
  <c r="L2800" i="12"/>
  <c r="O2702" i="12"/>
  <c r="L2703" i="12"/>
  <c r="O2911" i="12"/>
  <c r="L2912" i="12"/>
  <c r="M2672" i="12"/>
  <c r="M2158" i="12"/>
  <c r="L2595" i="12"/>
  <c r="O2594" i="12"/>
  <c r="O1617" i="12"/>
  <c r="L1618" i="12"/>
  <c r="O1230" i="12"/>
  <c r="L1231" i="12"/>
  <c r="M1959" i="12"/>
  <c r="O2020" i="12"/>
  <c r="L2021" i="12"/>
  <c r="O2181" i="12"/>
  <c r="L2182" i="12"/>
  <c r="O2059" i="12"/>
  <c r="L2060" i="12"/>
  <c r="M2586" i="12"/>
  <c r="O2207" i="12"/>
  <c r="L2208" i="12"/>
  <c r="O2370" i="12"/>
  <c r="L2371" i="12"/>
  <c r="M2361" i="12"/>
  <c r="O1842" i="12"/>
  <c r="L1843" i="12"/>
  <c r="M2108" i="12"/>
  <c r="M2916" i="12"/>
  <c r="M2016" i="12"/>
  <c r="M2765" i="12"/>
  <c r="O1994" i="12"/>
  <c r="L1995" i="12"/>
  <c r="O2125" i="12"/>
  <c r="L2126" i="12"/>
  <c r="O1664" i="12"/>
  <c r="L1665" i="12"/>
  <c r="M2237" i="12"/>
  <c r="O2054" i="12"/>
  <c r="L2055" i="12"/>
  <c r="M2145" i="12"/>
  <c r="O2355" i="12"/>
  <c r="L2356" i="12"/>
  <c r="M2201" i="12"/>
  <c r="O2380" i="12"/>
  <c r="L2381" i="12"/>
  <c r="M2731" i="12"/>
  <c r="O2367" i="12"/>
  <c r="L2368" i="12"/>
  <c r="M2292" i="12"/>
  <c r="M2410" i="12"/>
  <c r="O1938" i="12"/>
  <c r="L1939" i="12"/>
  <c r="O2457" i="12"/>
  <c r="L2458" i="12"/>
  <c r="M2106" i="12"/>
  <c r="L2085" i="12"/>
  <c r="O2084" i="12"/>
  <c r="M2094" i="12"/>
  <c r="O2208" i="12"/>
  <c r="L2209" i="12"/>
  <c r="M2701" i="12"/>
  <c r="M2816" i="12"/>
  <c r="M1941" i="12"/>
  <c r="O2385" i="12"/>
  <c r="L2386" i="12"/>
  <c r="M2520" i="12"/>
  <c r="M2597" i="12"/>
  <c r="M2099" i="12"/>
  <c r="O1646" i="12"/>
  <c r="L1647" i="12"/>
  <c r="M2166" i="12"/>
  <c r="M2762" i="12"/>
  <c r="M2073" i="12"/>
  <c r="M2043" i="12"/>
  <c r="O2416" i="12"/>
  <c r="L2417" i="12"/>
  <c r="O2606" i="12"/>
  <c r="L2607" i="12"/>
  <c r="O2674" i="12"/>
  <c r="L2675" i="12"/>
  <c r="O2149" i="12"/>
  <c r="L2150" i="12"/>
  <c r="O1379" i="12"/>
  <c r="L1380" i="12"/>
  <c r="O1993" i="12"/>
  <c r="L1994" i="12"/>
  <c r="O2243" i="12"/>
  <c r="L2244" i="12"/>
  <c r="O1648" i="12"/>
  <c r="L1649" i="12"/>
  <c r="M2712" i="12"/>
  <c r="M2268" i="12"/>
  <c r="M2274" i="12"/>
  <c r="M2052" i="12"/>
  <c r="O1556" i="12"/>
  <c r="L1557" i="12"/>
  <c r="O1762" i="12"/>
  <c r="L1763" i="12"/>
  <c r="O1362" i="12"/>
  <c r="L1363" i="12"/>
  <c r="O1893" i="12"/>
  <c r="L1894" i="12"/>
  <c r="M1777" i="12"/>
  <c r="O1448" i="12"/>
  <c r="L1449" i="12"/>
  <c r="O1720" i="12"/>
  <c r="L1721" i="12"/>
  <c r="O1726" i="12"/>
  <c r="L1727" i="12"/>
  <c r="O2000" i="12"/>
  <c r="L2001" i="12"/>
  <c r="M1619" i="12"/>
  <c r="M1458" i="12"/>
  <c r="O1370" i="12"/>
  <c r="L1371" i="12"/>
  <c r="O1192" i="12"/>
  <c r="L1193" i="12"/>
  <c r="O1320" i="12"/>
  <c r="L1321" i="12"/>
  <c r="M2003" i="12"/>
  <c r="O1765" i="12"/>
  <c r="L1766" i="12"/>
  <c r="O1917" i="12"/>
  <c r="L1918" i="12"/>
  <c r="L2057" i="12"/>
  <c r="O2056" i="12"/>
  <c r="O1709" i="12"/>
  <c r="L1710" i="12"/>
  <c r="O1303" i="12"/>
  <c r="L1304" i="12"/>
  <c r="M1905" i="12"/>
  <c r="M2375" i="12"/>
  <c r="M1597" i="12"/>
  <c r="O1757" i="12"/>
  <c r="L1758" i="12"/>
  <c r="M1706" i="12"/>
  <c r="O1777" i="12"/>
  <c r="L1778" i="12"/>
  <c r="O1594" i="12"/>
  <c r="L1595" i="12"/>
  <c r="M2067" i="12"/>
  <c r="M1384" i="12"/>
  <c r="O1701" i="12"/>
  <c r="L1702" i="12"/>
  <c r="O2204" i="12"/>
  <c r="L2205" i="12"/>
  <c r="O1375" i="12"/>
  <c r="L1376" i="12"/>
  <c r="M1920" i="12"/>
  <c r="O1867" i="12"/>
  <c r="L1868" i="12"/>
  <c r="O1502" i="12"/>
  <c r="L1503" i="12"/>
  <c r="O1601" i="12"/>
  <c r="L1602" i="12"/>
  <c r="M1809" i="12"/>
  <c r="O1383" i="12"/>
  <c r="L1384" i="12"/>
  <c r="M1664" i="12"/>
  <c r="M1313" i="12"/>
  <c r="O1406" i="12"/>
  <c r="L1407" i="12"/>
  <c r="M1614" i="12"/>
  <c r="O1832" i="12"/>
  <c r="L1833" i="12"/>
  <c r="O1494" i="12"/>
  <c r="L1495" i="12"/>
  <c r="M1790" i="12"/>
  <c r="O1341" i="12"/>
  <c r="L1342" i="12"/>
  <c r="O1571" i="12"/>
  <c r="L1572" i="12"/>
  <c r="O1181" i="12"/>
  <c r="L1182" i="12"/>
  <c r="L1157" i="12"/>
  <c r="O1156" i="12"/>
  <c r="M1786" i="12"/>
  <c r="O1313" i="12"/>
  <c r="L1314" i="12"/>
  <c r="O1567" i="12"/>
  <c r="L1568" i="12"/>
  <c r="M1283" i="12"/>
  <c r="O945" i="12"/>
  <c r="L946" i="12"/>
  <c r="O1513" i="12"/>
  <c r="L1514" i="12"/>
  <c r="M1711" i="12"/>
  <c r="M1899" i="12"/>
  <c r="M1570" i="12"/>
  <c r="O1575" i="12"/>
  <c r="L1576" i="12"/>
  <c r="O1813" i="12"/>
  <c r="L1814" i="12"/>
  <c r="O1467" i="12"/>
  <c r="L1468" i="12"/>
  <c r="O729" i="12"/>
  <c r="L730" i="12"/>
  <c r="M1420" i="12"/>
  <c r="M1686" i="12"/>
  <c r="O1873" i="12"/>
  <c r="L1874" i="12"/>
  <c r="O1484" i="12"/>
  <c r="L1485" i="12"/>
  <c r="M1220" i="12"/>
  <c r="O669" i="12"/>
  <c r="L670" i="12"/>
  <c r="O1245" i="12"/>
  <c r="L1246" i="12"/>
  <c r="O1232" i="12"/>
  <c r="L1233" i="12"/>
  <c r="M1156" i="12"/>
  <c r="O1158" i="12"/>
  <c r="L1159" i="12"/>
  <c r="O1207" i="12"/>
  <c r="L1208" i="12"/>
  <c r="L878" i="12"/>
  <c r="O877" i="12"/>
  <c r="M1359" i="12"/>
  <c r="M1230" i="12"/>
  <c r="O1310" i="12"/>
  <c r="L1311" i="12"/>
  <c r="O1216" i="12"/>
  <c r="L1217" i="12"/>
  <c r="M1308" i="12"/>
  <c r="M1320" i="12"/>
  <c r="O549" i="12"/>
  <c r="L550" i="12"/>
  <c r="O1265" i="12"/>
  <c r="L1266" i="12"/>
  <c r="M1274" i="12"/>
  <c r="O1110" i="12"/>
  <c r="L1111" i="12"/>
  <c r="M1104" i="12"/>
  <c r="O824" i="12"/>
  <c r="L825" i="12"/>
  <c r="M957" i="12"/>
  <c r="M1083" i="12"/>
  <c r="O949" i="12"/>
  <c r="L950" i="12"/>
  <c r="M1037" i="12"/>
  <c r="O810" i="12"/>
  <c r="L811" i="12"/>
  <c r="O1104" i="12"/>
  <c r="L1105" i="12"/>
  <c r="O854" i="12"/>
  <c r="L855" i="12"/>
  <c r="M1070" i="12"/>
  <c r="M938" i="12"/>
  <c r="O698" i="12"/>
  <c r="L699" i="12"/>
  <c r="O938" i="12"/>
  <c r="L939" i="12"/>
  <c r="M981" i="12"/>
  <c r="O1076" i="12"/>
  <c r="L1077" i="12"/>
  <c r="O622" i="12"/>
  <c r="L623" i="12"/>
  <c r="M986" i="12"/>
  <c r="O978" i="12"/>
  <c r="L979" i="12"/>
  <c r="O745" i="12"/>
  <c r="L746" i="12"/>
  <c r="M762" i="12"/>
  <c r="O820" i="12"/>
  <c r="L821" i="12"/>
  <c r="O891" i="12"/>
  <c r="L892" i="12"/>
  <c r="M806" i="12"/>
  <c r="O843" i="12"/>
  <c r="L844" i="12"/>
  <c r="O873" i="12"/>
  <c r="L874" i="12"/>
  <c r="O1080" i="12"/>
  <c r="L1081" i="12"/>
  <c r="L1070" i="12"/>
  <c r="O1069" i="12"/>
  <c r="M1112" i="12"/>
  <c r="M816" i="12"/>
  <c r="O765" i="12"/>
  <c r="L766" i="12"/>
  <c r="O666" i="12"/>
  <c r="L667" i="12"/>
  <c r="M866" i="12"/>
  <c r="L553" i="12"/>
  <c r="O552" i="12"/>
  <c r="O641" i="12"/>
  <c r="L642" i="12"/>
  <c r="O492" i="12"/>
  <c r="L493" i="12"/>
  <c r="O521" i="12"/>
  <c r="L522" i="12"/>
  <c r="M519" i="12"/>
  <c r="O497" i="12"/>
  <c r="L498" i="12"/>
  <c r="O652" i="12"/>
  <c r="L653" i="12"/>
  <c r="O805" i="12"/>
  <c r="L806" i="12"/>
  <c r="M669" i="12"/>
  <c r="L537" i="12"/>
  <c r="O536" i="12"/>
  <c r="M611" i="12"/>
  <c r="O697" i="12"/>
  <c r="L698" i="12"/>
  <c r="O584" i="12"/>
  <c r="L585" i="12"/>
  <c r="O456" i="12"/>
  <c r="L457" i="12"/>
  <c r="M742" i="12"/>
  <c r="M695" i="12"/>
  <c r="M814" i="12"/>
  <c r="O506" i="12"/>
  <c r="L507" i="12"/>
  <c r="M553" i="12"/>
  <c r="L784" i="12"/>
  <c r="O783" i="12"/>
  <c r="M850" i="12"/>
  <c r="M565" i="12"/>
  <c r="O597" i="12"/>
  <c r="L598" i="12"/>
  <c r="M633" i="12"/>
  <c r="M684" i="12"/>
  <c r="O782" i="12"/>
  <c r="L783" i="12"/>
  <c r="M472" i="12"/>
  <c r="M448" i="12"/>
  <c r="O526" i="12"/>
  <c r="L527" i="12"/>
  <c r="O5153" i="12"/>
  <c r="L5154" i="12"/>
  <c r="L4752" i="12"/>
  <c r="O4751" i="12"/>
  <c r="L4713" i="12"/>
  <c r="O4712" i="12"/>
  <c r="O5063" i="12"/>
  <c r="L5064" i="12"/>
  <c r="O4662" i="12"/>
  <c r="L4663" i="12"/>
  <c r="O4601" i="12"/>
  <c r="L4602" i="12"/>
  <c r="O5020" i="12"/>
  <c r="L5021" i="12"/>
  <c r="O4444" i="12"/>
  <c r="L4445" i="12"/>
  <c r="O3640" i="12"/>
  <c r="L3641" i="12"/>
  <c r="O4768" i="12"/>
  <c r="L4769" i="12"/>
  <c r="M4645" i="12"/>
  <c r="O4104" i="12"/>
  <c r="L4105" i="12"/>
  <c r="O5096" i="12"/>
  <c r="L5097" i="12"/>
  <c r="O4052" i="12"/>
  <c r="L4053" i="12"/>
  <c r="O3569" i="12"/>
  <c r="L3570" i="12"/>
  <c r="O5037" i="12"/>
  <c r="L5038" i="12"/>
  <c r="O5132" i="12"/>
  <c r="L5133" i="12"/>
  <c r="M4935" i="12"/>
  <c r="O5124" i="12"/>
  <c r="L5125" i="12"/>
  <c r="O5181" i="12"/>
  <c r="L5182" i="12"/>
  <c r="O4755" i="12"/>
  <c r="L4756" i="12"/>
  <c r="O4113" i="12"/>
  <c r="L4114" i="12"/>
  <c r="O4935" i="12"/>
  <c r="L4936" i="12"/>
  <c r="O4723" i="12"/>
  <c r="L4724" i="12"/>
  <c r="O4703" i="12"/>
  <c r="L4704" i="12"/>
  <c r="O4997" i="12"/>
  <c r="L4998" i="12"/>
  <c r="O2982" i="12"/>
  <c r="L2983" i="12"/>
  <c r="O4607" i="12"/>
  <c r="L4608" i="12"/>
  <c r="O3633" i="12"/>
  <c r="L3634" i="12"/>
  <c r="O5128" i="12"/>
  <c r="L5129" i="12"/>
  <c r="M5113" i="12"/>
  <c r="L4570" i="12"/>
  <c r="O4569" i="12"/>
  <c r="M4537" i="12"/>
  <c r="M4687" i="12"/>
  <c r="O4808" i="12"/>
  <c r="L4809" i="12"/>
  <c r="O4943" i="12"/>
  <c r="L4944" i="12"/>
  <c r="O4682" i="12"/>
  <c r="L4683" i="12"/>
  <c r="O4725" i="12"/>
  <c r="L4726" i="12"/>
  <c r="M4933" i="12"/>
  <c r="M5015" i="12"/>
  <c r="O5015" i="12"/>
  <c r="L5016" i="12"/>
  <c r="O5080" i="12"/>
  <c r="L5081" i="12"/>
  <c r="M5141" i="12"/>
  <c r="O4484" i="12"/>
  <c r="L4485" i="12"/>
  <c r="O5112" i="12"/>
  <c r="L5113" i="12"/>
  <c r="M4807" i="12"/>
  <c r="O4799" i="12"/>
  <c r="L4800" i="12"/>
  <c r="L4316" i="12"/>
  <c r="O4315" i="12"/>
  <c r="O4836" i="12"/>
  <c r="L4837" i="12"/>
  <c r="M4648" i="12"/>
  <c r="M5067" i="12"/>
  <c r="M4956" i="12"/>
  <c r="M4729" i="12"/>
  <c r="O3470" i="12"/>
  <c r="L3471" i="12"/>
  <c r="M4232" i="12"/>
  <c r="L5061" i="12"/>
  <c r="O5060" i="12"/>
  <c r="O4627" i="12"/>
  <c r="L4628" i="12"/>
  <c r="O4884" i="12"/>
  <c r="L4885" i="12"/>
  <c r="O5000" i="12"/>
  <c r="L5001" i="12"/>
  <c r="O5056" i="12"/>
  <c r="L5057" i="12"/>
  <c r="O4566" i="12"/>
  <c r="L4567" i="12"/>
  <c r="O4853" i="12"/>
  <c r="L4854" i="12"/>
  <c r="O5093" i="12"/>
  <c r="L5094" i="12"/>
  <c r="M4688" i="12"/>
  <c r="M4784" i="12"/>
  <c r="M4988" i="12"/>
  <c r="M3814" i="12"/>
  <c r="M4985" i="12"/>
  <c r="O4645" i="12"/>
  <c r="L4646" i="12"/>
  <c r="O5031" i="12"/>
  <c r="L5032" i="12"/>
  <c r="O4605" i="12"/>
  <c r="L4606" i="12"/>
  <c r="O4774" i="12"/>
  <c r="L4775" i="12"/>
  <c r="M5012" i="12"/>
  <c r="M4529" i="12"/>
  <c r="M4882" i="12"/>
  <c r="O5133" i="12"/>
  <c r="L5134" i="12"/>
  <c r="M5204" i="12"/>
  <c r="M4699" i="12"/>
  <c r="O4650" i="12"/>
  <c r="L4651" i="12"/>
  <c r="M4744" i="12"/>
  <c r="O4994" i="12"/>
  <c r="L4995" i="12"/>
  <c r="M4505" i="12"/>
  <c r="M3541" i="12"/>
  <c r="M3787" i="12"/>
  <c r="M5077" i="12"/>
  <c r="O4937" i="12"/>
  <c r="L4938" i="12"/>
  <c r="O4958" i="12"/>
  <c r="L4959" i="12"/>
  <c r="O4132" i="12"/>
  <c r="L4133" i="12"/>
  <c r="O3986" i="12"/>
  <c r="L3987" i="12"/>
  <c r="O3762" i="12"/>
  <c r="L3763" i="12"/>
  <c r="O4672" i="12"/>
  <c r="L4673" i="12"/>
  <c r="O3593" i="12"/>
  <c r="L3594" i="12"/>
  <c r="M4398" i="12"/>
  <c r="O4563" i="12"/>
  <c r="L4564" i="12"/>
  <c r="M4690" i="12"/>
  <c r="O4598" i="12"/>
  <c r="L4599" i="12"/>
  <c r="M4601" i="12"/>
  <c r="O3804" i="12"/>
  <c r="L3805" i="12"/>
  <c r="O4329" i="12"/>
  <c r="L4330" i="12"/>
  <c r="O4146" i="12"/>
  <c r="L4147" i="12"/>
  <c r="M5152" i="12"/>
  <c r="O4483" i="12"/>
  <c r="L4484" i="12"/>
  <c r="O4007" i="12"/>
  <c r="L4008" i="12"/>
  <c r="O4579" i="12"/>
  <c r="L4580" i="12"/>
  <c r="O4851" i="12"/>
  <c r="L4852" i="12"/>
  <c r="M4487" i="12"/>
  <c r="M3523" i="12"/>
  <c r="O4984" i="12"/>
  <c r="L4985" i="12"/>
  <c r="O3814" i="12"/>
  <c r="L3815" i="12"/>
  <c r="O4749" i="12"/>
  <c r="L4750" i="12"/>
  <c r="O5067" i="12"/>
  <c r="L5068" i="12"/>
  <c r="O5077" i="12"/>
  <c r="L5078" i="12"/>
  <c r="M3647" i="12"/>
  <c r="O3699" i="12"/>
  <c r="L3700" i="12"/>
  <c r="O4175" i="12"/>
  <c r="L4176" i="12"/>
  <c r="O4657" i="12"/>
  <c r="L4658" i="12"/>
  <c r="L3524" i="12"/>
  <c r="O3523" i="12"/>
  <c r="O4384" i="12"/>
  <c r="L4385" i="12"/>
  <c r="M4533" i="12"/>
  <c r="M4609" i="12"/>
  <c r="L3507" i="12"/>
  <c r="O3506" i="12"/>
  <c r="O3941" i="12"/>
  <c r="L3942" i="12"/>
  <c r="L3675" i="12"/>
  <c r="O3674" i="12"/>
  <c r="O4310" i="12"/>
  <c r="L4311" i="12"/>
  <c r="O5202" i="12"/>
  <c r="L5203" i="12"/>
  <c r="O4771" i="12"/>
  <c r="L4772" i="12"/>
  <c r="O4399" i="12"/>
  <c r="L4400" i="12"/>
  <c r="O3944" i="12"/>
  <c r="L3945" i="12"/>
  <c r="O3348" i="12"/>
  <c r="L3349" i="12"/>
  <c r="O5100" i="12"/>
  <c r="L5101" i="12"/>
  <c r="M5117" i="12"/>
  <c r="O4286" i="12"/>
  <c r="L4287" i="12"/>
  <c r="M3914" i="12"/>
  <c r="M3824" i="12"/>
  <c r="M4954" i="12"/>
  <c r="L4117" i="12"/>
  <c r="O4116" i="12"/>
  <c r="M4901" i="12"/>
  <c r="L4754" i="12"/>
  <c r="O4753" i="12"/>
  <c r="O4783" i="12"/>
  <c r="L4784" i="12"/>
  <c r="M3911" i="12"/>
  <c r="O3629" i="12"/>
  <c r="L3630" i="12"/>
  <c r="O4580" i="12"/>
  <c r="L4581" i="12"/>
  <c r="O3445" i="12"/>
  <c r="L3446" i="12"/>
  <c r="O2670" i="12"/>
  <c r="L2671" i="12"/>
  <c r="O2629" i="12"/>
  <c r="L2630" i="12"/>
  <c r="M4569" i="12"/>
  <c r="L4059" i="12"/>
  <c r="O4058" i="12"/>
  <c r="O4238" i="12"/>
  <c r="L4239" i="12"/>
  <c r="M4375" i="12"/>
  <c r="M4554" i="12"/>
  <c r="O3565" i="12"/>
  <c r="L3566" i="12"/>
  <c r="O3849" i="12"/>
  <c r="L3850" i="12"/>
  <c r="O3810" i="12"/>
  <c r="L3811" i="12"/>
  <c r="M3562" i="12"/>
  <c r="O4291" i="12"/>
  <c r="L4292" i="12"/>
  <c r="M3555" i="12"/>
  <c r="O3676" i="12"/>
  <c r="L3677" i="12"/>
  <c r="O3543" i="12"/>
  <c r="L3544" i="12"/>
  <c r="O3798" i="12"/>
  <c r="L3799" i="12"/>
  <c r="M4060" i="12"/>
  <c r="M4088" i="12"/>
  <c r="O3743" i="12"/>
  <c r="L3744" i="12"/>
  <c r="O4394" i="12"/>
  <c r="L4395" i="12"/>
  <c r="O3475" i="12"/>
  <c r="L3476" i="12"/>
  <c r="O3664" i="12"/>
  <c r="L3665" i="12"/>
  <c r="O3764" i="12"/>
  <c r="L3765" i="12"/>
  <c r="O3954" i="12"/>
  <c r="L3955" i="12"/>
  <c r="O4268" i="12"/>
  <c r="L4269" i="12"/>
  <c r="O2570" i="12"/>
  <c r="L2571" i="12"/>
  <c r="O4297" i="12"/>
  <c r="L4298" i="12"/>
  <c r="O4014" i="12"/>
  <c r="L4015" i="12"/>
  <c r="M3969" i="12"/>
  <c r="O4234" i="12"/>
  <c r="L4235" i="12"/>
  <c r="O4422" i="12"/>
  <c r="L4423" i="12"/>
  <c r="O3424" i="12"/>
  <c r="L3425" i="12"/>
  <c r="O3710" i="12"/>
  <c r="L3711" i="12"/>
  <c r="O3719" i="12"/>
  <c r="L3720" i="12"/>
  <c r="O3356" i="12"/>
  <c r="L3357" i="12"/>
  <c r="O3428" i="12"/>
  <c r="L3429" i="12"/>
  <c r="O4298" i="12"/>
  <c r="L4299" i="12"/>
  <c r="O4485" i="12"/>
  <c r="L4486" i="12"/>
  <c r="O3129" i="12"/>
  <c r="L3130" i="12"/>
  <c r="O3653" i="12"/>
  <c r="L3654" i="12"/>
  <c r="M3930" i="12"/>
  <c r="O4449" i="12"/>
  <c r="L4450" i="12"/>
  <c r="O4545" i="12"/>
  <c r="L4546" i="12"/>
  <c r="O4155" i="12"/>
  <c r="L4156" i="12"/>
  <c r="M4275" i="12"/>
  <c r="O4466" i="12"/>
  <c r="L4467" i="12"/>
  <c r="O3489" i="12"/>
  <c r="L3490" i="12"/>
  <c r="O3749" i="12"/>
  <c r="L3750" i="12"/>
  <c r="O3702" i="12"/>
  <c r="L3703" i="12"/>
  <c r="O3294" i="12"/>
  <c r="L3295" i="12"/>
  <c r="M4129" i="12"/>
  <c r="M3521" i="12"/>
  <c r="M4349" i="12"/>
  <c r="O2931" i="12"/>
  <c r="L2932" i="12"/>
  <c r="M3451" i="12"/>
  <c r="L3698" i="12"/>
  <c r="O3697" i="12"/>
  <c r="M3964" i="12"/>
  <c r="O3914" i="12"/>
  <c r="L3915" i="12"/>
  <c r="M3579" i="12"/>
  <c r="O4196" i="12"/>
  <c r="L4197" i="12"/>
  <c r="O3487" i="12"/>
  <c r="L3488" i="12"/>
  <c r="O3610" i="12"/>
  <c r="L3611" i="12"/>
  <c r="L4406" i="12"/>
  <c r="O4405" i="12"/>
  <c r="O3493" i="12"/>
  <c r="L3494" i="12"/>
  <c r="M3759" i="12"/>
  <c r="O4009" i="12"/>
  <c r="L4010" i="12"/>
  <c r="M3937" i="12"/>
  <c r="O2970" i="12"/>
  <c r="L2971" i="12"/>
  <c r="O3061" i="12"/>
  <c r="L3062" i="12"/>
  <c r="O3146" i="12"/>
  <c r="L3147" i="12"/>
  <c r="M3264" i="12"/>
  <c r="O2932" i="12"/>
  <c r="L2933" i="12"/>
  <c r="O2700" i="12"/>
  <c r="L2701" i="12"/>
  <c r="O2910" i="12"/>
  <c r="L2911" i="12"/>
  <c r="O2386" i="12"/>
  <c r="L2387" i="12"/>
  <c r="M3211" i="12"/>
  <c r="O2962" i="12"/>
  <c r="L2963" i="12"/>
  <c r="M2972" i="12"/>
  <c r="M3056" i="12"/>
  <c r="M3305" i="12"/>
  <c r="O2589" i="12"/>
  <c r="L2590" i="12"/>
  <c r="O3278" i="12"/>
  <c r="L3279" i="12"/>
  <c r="M3926" i="12"/>
  <c r="O2993" i="12"/>
  <c r="L2994" i="12"/>
  <c r="O3370" i="12"/>
  <c r="L3371" i="12"/>
  <c r="O2958" i="12"/>
  <c r="L2959" i="12"/>
  <c r="M2935" i="12"/>
  <c r="M3066" i="12"/>
  <c r="M3275" i="12"/>
  <c r="O2509" i="12"/>
  <c r="L2510" i="12"/>
  <c r="M3311" i="12"/>
  <c r="O3440" i="12"/>
  <c r="L3441" i="12"/>
  <c r="O2856" i="12"/>
  <c r="L2857" i="12"/>
  <c r="O3389" i="12"/>
  <c r="L3390" i="12"/>
  <c r="O2926" i="12"/>
  <c r="L2927" i="12"/>
  <c r="O3388" i="12"/>
  <c r="L3389" i="12"/>
  <c r="O2022" i="12"/>
  <c r="L2023" i="12"/>
  <c r="O2501" i="12"/>
  <c r="L2502" i="12"/>
  <c r="O3149" i="12"/>
  <c r="L3150" i="12"/>
  <c r="M2873" i="12"/>
  <c r="O3181" i="12"/>
  <c r="L3182" i="12"/>
  <c r="M3036" i="12"/>
  <c r="M3584" i="12"/>
  <c r="M3243" i="12"/>
  <c r="M3131" i="12"/>
  <c r="O3150" i="12"/>
  <c r="L3151" i="12"/>
  <c r="M2956" i="12"/>
  <c r="O2848" i="12"/>
  <c r="L2849" i="12"/>
  <c r="O3091" i="12"/>
  <c r="L3092" i="12"/>
  <c r="O3254" i="12"/>
  <c r="L3255" i="12"/>
  <c r="M4120" i="12"/>
  <c r="M3124" i="12"/>
  <c r="M2988" i="12"/>
  <c r="L3128" i="12"/>
  <c r="O3127" i="12"/>
  <c r="M3349" i="12"/>
  <c r="O3006" i="12"/>
  <c r="L3007" i="12"/>
  <c r="O2765" i="12"/>
  <c r="L2766" i="12"/>
  <c r="O3311" i="12"/>
  <c r="L3312" i="12"/>
  <c r="M3137" i="12"/>
  <c r="O3897" i="12"/>
  <c r="L3898" i="12"/>
  <c r="O3016" i="12"/>
  <c r="L3017" i="12"/>
  <c r="O3351" i="12"/>
  <c r="L3352" i="12"/>
  <c r="O2723" i="12"/>
  <c r="L2724" i="12"/>
  <c r="M2957" i="12"/>
  <c r="O3104" i="12"/>
  <c r="L3105" i="12"/>
  <c r="O3313" i="12"/>
  <c r="L3314" i="12"/>
  <c r="M2538" i="12"/>
  <c r="O3226" i="12"/>
  <c r="L3227" i="12"/>
  <c r="L3125" i="12"/>
  <c r="O3124" i="12"/>
  <c r="M2619" i="12"/>
  <c r="O3420" i="12"/>
  <c r="L3421" i="12"/>
  <c r="O2809" i="12"/>
  <c r="L2810" i="12"/>
  <c r="M3365" i="12"/>
  <c r="M3338" i="12"/>
  <c r="M3452" i="12"/>
  <c r="M3107" i="12"/>
  <c r="O2795" i="12"/>
  <c r="L2796" i="12"/>
  <c r="O2764" i="12"/>
  <c r="L2765" i="12"/>
  <c r="M2630" i="12"/>
  <c r="O2187" i="12"/>
  <c r="L2188" i="12"/>
  <c r="O2760" i="12"/>
  <c r="L2761" i="12"/>
  <c r="O2541" i="12"/>
  <c r="L2542" i="12"/>
  <c r="M2560" i="12"/>
  <c r="O2895" i="12"/>
  <c r="L2896" i="12"/>
  <c r="O2473" i="12"/>
  <c r="L2474" i="12"/>
  <c r="M1926" i="12"/>
  <c r="M2770" i="12"/>
  <c r="M2584" i="12"/>
  <c r="O2718" i="12"/>
  <c r="L2719" i="12"/>
  <c r="O2140" i="12"/>
  <c r="L2141" i="12"/>
  <c r="O2619" i="12"/>
  <c r="L2620" i="12"/>
  <c r="M2826" i="12"/>
  <c r="M2795" i="12"/>
  <c r="O2569" i="12"/>
  <c r="L2570" i="12"/>
  <c r="L2045" i="12"/>
  <c r="O2044" i="12"/>
  <c r="O2810" i="12"/>
  <c r="L2811" i="12"/>
  <c r="M2570" i="12"/>
  <c r="O2649" i="12"/>
  <c r="L2650" i="12"/>
  <c r="O2844" i="12"/>
  <c r="L2845" i="12"/>
  <c r="O2627" i="12"/>
  <c r="L2628" i="12"/>
  <c r="O2241" i="12"/>
  <c r="L2242" i="12"/>
  <c r="O2271" i="12"/>
  <c r="L2272" i="12"/>
  <c r="O2196" i="12"/>
  <c r="L2197" i="12"/>
  <c r="O2506" i="12"/>
  <c r="L2507" i="12"/>
  <c r="O1251" i="12"/>
  <c r="L1252" i="12"/>
  <c r="O2320" i="12"/>
  <c r="L2321" i="12"/>
  <c r="O1865" i="12"/>
  <c r="L1866" i="12"/>
  <c r="O1978" i="12"/>
  <c r="L1979" i="12"/>
  <c r="O1642" i="12"/>
  <c r="L1643" i="12"/>
  <c r="O1266" i="12"/>
  <c r="L1267" i="12"/>
  <c r="M2543" i="12"/>
  <c r="O1451" i="12"/>
  <c r="L1452" i="12"/>
  <c r="O2920" i="12"/>
  <c r="L2921" i="12"/>
  <c r="M2316" i="12"/>
  <c r="O2316" i="12"/>
  <c r="L2317" i="12"/>
  <c r="O2365" i="12"/>
  <c r="L2366" i="12"/>
  <c r="M1455" i="12"/>
  <c r="L1413" i="12"/>
  <c r="O1412" i="12"/>
  <c r="M2845" i="12"/>
  <c r="O1976" i="12"/>
  <c r="L1977" i="12"/>
  <c r="O1960" i="12"/>
  <c r="L1961" i="12"/>
  <c r="M2700" i="12"/>
  <c r="O1945" i="12"/>
  <c r="L1946" i="12"/>
  <c r="O2035" i="12"/>
  <c r="L2036" i="12"/>
  <c r="M2422" i="12"/>
  <c r="O2458" i="12"/>
  <c r="L2459" i="12"/>
  <c r="O2203" i="12"/>
  <c r="L2204" i="12"/>
  <c r="M2001" i="12"/>
  <c r="M2317" i="12"/>
  <c r="O2882" i="12"/>
  <c r="L2883" i="12"/>
  <c r="M2308" i="12"/>
  <c r="M2159" i="12"/>
  <c r="O2095" i="12"/>
  <c r="L2096" i="12"/>
  <c r="O2319" i="12"/>
  <c r="L2320" i="12"/>
  <c r="O1863" i="12"/>
  <c r="L1864" i="12"/>
  <c r="L2676" i="12"/>
  <c r="O2675" i="12"/>
  <c r="O2086" i="12"/>
  <c r="L2087" i="12"/>
  <c r="O2229" i="12"/>
  <c r="L2230" i="12"/>
  <c r="O2353" i="12"/>
  <c r="L2354" i="12"/>
  <c r="M2908" i="12"/>
  <c r="O2313" i="12"/>
  <c r="L2314" i="12"/>
  <c r="O1986" i="12"/>
  <c r="L1987" i="12"/>
  <c r="O2364" i="12"/>
  <c r="L2365" i="12"/>
  <c r="O2599" i="12"/>
  <c r="L2600" i="12"/>
  <c r="O2774" i="12"/>
  <c r="L2775" i="12"/>
  <c r="O1752" i="12"/>
  <c r="L1753" i="12"/>
  <c r="O2335" i="12"/>
  <c r="L2336" i="12"/>
  <c r="O2341" i="12"/>
  <c r="L2342" i="12"/>
  <c r="O2551" i="12"/>
  <c r="L2552" i="12"/>
  <c r="O2025" i="12"/>
  <c r="L2026" i="12"/>
  <c r="O2327" i="12"/>
  <c r="L2328" i="12"/>
  <c r="O1416" i="12"/>
  <c r="L1417" i="12"/>
  <c r="M2124" i="12"/>
  <c r="M2697" i="12"/>
  <c r="M2878" i="12"/>
  <c r="M2002" i="12"/>
  <c r="O2381" i="12"/>
  <c r="L2382" i="12"/>
  <c r="O2517" i="12"/>
  <c r="L2518" i="12"/>
  <c r="M2593" i="12"/>
  <c r="M2088" i="12"/>
  <c r="O1906" i="12"/>
  <c r="L1907" i="12"/>
  <c r="M2204" i="12"/>
  <c r="O2607" i="12"/>
  <c r="L2608" i="12"/>
  <c r="O2641" i="12"/>
  <c r="L2642" i="12"/>
  <c r="O1980" i="12"/>
  <c r="L1981" i="12"/>
  <c r="O2217" i="12"/>
  <c r="L2218" i="12"/>
  <c r="O2200" i="12"/>
  <c r="L2201" i="12"/>
  <c r="O1794" i="12"/>
  <c r="L1795" i="12"/>
  <c r="O1706" i="12"/>
  <c r="L1707" i="12"/>
  <c r="O1814" i="12"/>
  <c r="L1815" i="12"/>
  <c r="O1504" i="12"/>
  <c r="L1505" i="12"/>
  <c r="O1378" i="12"/>
  <c r="L1379" i="12"/>
  <c r="O1148" i="12"/>
  <c r="L1149" i="12"/>
  <c r="M1363" i="12"/>
  <c r="M1911" i="12"/>
  <c r="O1557" i="12"/>
  <c r="L1558" i="12"/>
  <c r="M2283" i="12"/>
  <c r="O1834" i="12"/>
  <c r="L1835" i="12"/>
  <c r="M1399" i="12"/>
  <c r="M2348" i="12"/>
  <c r="O1962" i="12"/>
  <c r="L1963" i="12"/>
  <c r="O1433" i="12"/>
  <c r="L1434" i="12"/>
  <c r="O1473" i="12"/>
  <c r="L1474" i="12"/>
  <c r="O1992" i="12"/>
  <c r="L1993" i="12"/>
  <c r="O2326" i="12"/>
  <c r="L2327" i="12"/>
  <c r="O1876" i="12"/>
  <c r="L1877" i="12"/>
  <c r="M1653" i="12"/>
  <c r="O1695" i="12"/>
  <c r="L1696" i="12"/>
  <c r="O1981" i="12"/>
  <c r="L1982" i="12"/>
  <c r="O1121" i="12"/>
  <c r="L1122" i="12"/>
  <c r="M1643" i="12"/>
  <c r="O2139" i="12"/>
  <c r="L2140" i="12"/>
  <c r="O1902" i="12"/>
  <c r="L1903" i="12"/>
  <c r="O1414" i="12"/>
  <c r="L1415" i="12"/>
  <c r="L1567" i="12"/>
  <c r="O1566" i="12"/>
  <c r="M1814" i="12"/>
  <c r="O1542" i="12"/>
  <c r="L1543" i="12"/>
  <c r="O1745" i="12"/>
  <c r="L1746" i="12"/>
  <c r="O1178" i="12"/>
  <c r="L1179" i="12"/>
  <c r="M1603" i="12"/>
  <c r="O1036" i="12"/>
  <c r="L1037" i="12"/>
  <c r="O1288" i="12"/>
  <c r="L1289" i="12"/>
  <c r="O1538" i="12"/>
  <c r="L1539" i="12"/>
  <c r="M1774" i="12"/>
  <c r="M1437" i="12"/>
  <c r="O1900" i="12"/>
  <c r="L1901" i="12"/>
  <c r="O1512" i="12"/>
  <c r="L1513" i="12"/>
  <c r="L1178" i="12"/>
  <c r="O1177" i="12"/>
  <c r="M1722" i="12"/>
  <c r="O1896" i="12"/>
  <c r="L1897" i="12"/>
  <c r="L1502" i="12"/>
  <c r="O1501" i="12"/>
  <c r="O1170" i="12"/>
  <c r="L1171" i="12"/>
  <c r="O1146" i="12"/>
  <c r="L1147" i="12"/>
  <c r="M1442" i="12"/>
  <c r="O1651" i="12"/>
  <c r="L1652" i="12"/>
  <c r="L1859" i="12"/>
  <c r="O1858" i="12"/>
  <c r="O1519" i="12"/>
  <c r="L1520" i="12"/>
  <c r="O1093" i="12"/>
  <c r="L1094" i="12"/>
  <c r="O1182" i="12"/>
  <c r="L1183" i="12"/>
  <c r="O1481" i="12"/>
  <c r="L1482" i="12"/>
  <c r="M1740" i="12"/>
  <c r="M1404" i="12"/>
  <c r="O981" i="12"/>
  <c r="L982" i="12"/>
  <c r="M1343" i="12"/>
  <c r="M1625" i="12"/>
  <c r="M1778" i="12"/>
  <c r="O1413" i="12"/>
  <c r="L1414" i="12"/>
  <c r="O902" i="12"/>
  <c r="L903" i="12"/>
  <c r="O1311" i="12"/>
  <c r="L1312" i="12"/>
  <c r="O1165" i="12"/>
  <c r="L1166" i="12"/>
  <c r="O973" i="12"/>
  <c r="L974" i="12"/>
  <c r="O1133" i="12"/>
  <c r="L1134" i="12"/>
  <c r="O1168" i="12"/>
  <c r="L1169" i="12"/>
  <c r="M1255" i="12"/>
  <c r="M1224" i="12"/>
  <c r="O1238" i="12"/>
  <c r="L1239" i="12"/>
  <c r="O976" i="12"/>
  <c r="L977" i="12"/>
  <c r="M1307" i="12"/>
  <c r="O1091" i="12"/>
  <c r="L1092" i="12"/>
  <c r="O1161" i="12"/>
  <c r="L1162" i="12"/>
  <c r="M961" i="12"/>
  <c r="M1201" i="12"/>
  <c r="M1266" i="12"/>
  <c r="M1139" i="12"/>
  <c r="M1207" i="12"/>
  <c r="O1361" i="12"/>
  <c r="L1362" i="12"/>
  <c r="O657" i="12"/>
  <c r="L658" i="12"/>
  <c r="M892" i="12"/>
  <c r="M996" i="12"/>
  <c r="O762" i="12"/>
  <c r="L763" i="12"/>
  <c r="M1023" i="12"/>
  <c r="M1116" i="12"/>
  <c r="O1000" i="12"/>
  <c r="L1001" i="12"/>
  <c r="O869" i="12"/>
  <c r="L870" i="12"/>
  <c r="L638" i="12"/>
  <c r="O637" i="12"/>
  <c r="M1034" i="12"/>
  <c r="M911" i="12"/>
  <c r="M785" i="12"/>
  <c r="M990" i="12"/>
  <c r="M826" i="12"/>
  <c r="M1030" i="12"/>
  <c r="O878" i="12"/>
  <c r="L879" i="12"/>
  <c r="O730" i="12"/>
  <c r="L731" i="12"/>
  <c r="M1119" i="12"/>
  <c r="O555" i="12"/>
  <c r="L556" i="12"/>
  <c r="O1116" i="12"/>
  <c r="L1117" i="12"/>
  <c r="O1016" i="12"/>
  <c r="L1017" i="12"/>
  <c r="M1067" i="12"/>
  <c r="O776" i="12"/>
  <c r="L777" i="12"/>
  <c r="O574" i="12"/>
  <c r="L575" i="12"/>
  <c r="M818" i="12"/>
  <c r="O510" i="12"/>
  <c r="L511" i="12"/>
  <c r="O851" i="12"/>
  <c r="L852" i="12"/>
  <c r="O863" i="12"/>
  <c r="L864" i="12"/>
  <c r="O469" i="12"/>
  <c r="L470" i="12"/>
  <c r="O855" i="12"/>
  <c r="L856" i="12"/>
  <c r="M719" i="12"/>
  <c r="O630" i="12"/>
  <c r="L631" i="12"/>
  <c r="O550" i="12"/>
  <c r="L551" i="12"/>
  <c r="M811" i="12"/>
  <c r="O862" i="12"/>
  <c r="L863" i="12"/>
  <c r="O608" i="12"/>
  <c r="L609" i="12"/>
  <c r="O653" i="12"/>
  <c r="L654" i="12"/>
  <c r="O545" i="12"/>
  <c r="L546" i="12"/>
  <c r="O763" i="12"/>
  <c r="L764" i="12"/>
  <c r="M624" i="12"/>
  <c r="O512" i="12"/>
  <c r="L513" i="12"/>
  <c r="O731" i="12"/>
  <c r="L732" i="12"/>
  <c r="L812" i="12"/>
  <c r="O811" i="12"/>
  <c r="M542" i="12"/>
  <c r="M439" i="12"/>
  <c r="O668" i="12"/>
  <c r="L669" i="12"/>
  <c r="O734" i="12"/>
  <c r="L735" i="12"/>
  <c r="O629" i="12"/>
  <c r="L630" i="12"/>
  <c r="M568" i="12"/>
  <c r="O470" i="12"/>
  <c r="L471" i="12"/>
  <c r="R22" i="3" l="1"/>
  <c r="R27" i="3"/>
  <c r="K40" i="3"/>
  <c r="K46" i="3"/>
  <c r="K51" i="3"/>
  <c r="J53" i="3"/>
  <c r="K53" i="3" s="1"/>
  <c r="E6" i="12"/>
  <c r="F6" i="12" s="1"/>
  <c r="D6" i="12" s="1"/>
  <c r="G5" i="12"/>
  <c r="K34" i="3"/>
  <c r="K33" i="3"/>
  <c r="K27" i="3"/>
  <c r="R39" i="3"/>
  <c r="R21" i="3"/>
  <c r="R13" i="3"/>
  <c r="R17" i="3"/>
  <c r="R19" i="3"/>
  <c r="R18" i="3"/>
  <c r="R5" i="3"/>
  <c r="Q54" i="3"/>
  <c r="R54" i="3" s="1"/>
  <c r="R38" i="3"/>
  <c r="R20" i="3"/>
  <c r="R7" i="3"/>
  <c r="K37" i="3"/>
  <c r="K32" i="3"/>
  <c r="K47" i="3"/>
  <c r="K41" i="3"/>
  <c r="K7" i="3"/>
  <c r="K21" i="3"/>
  <c r="K6" i="3"/>
  <c r="K18" i="3"/>
  <c r="K14" i="3"/>
  <c r="K42" i="3"/>
  <c r="K38" i="3"/>
  <c r="K45" i="3"/>
  <c r="R51" i="3"/>
  <c r="R41" i="3"/>
  <c r="R45" i="3"/>
  <c r="R44" i="3"/>
  <c r="R49" i="3"/>
  <c r="R48" i="3"/>
  <c r="R33" i="3"/>
  <c r="R34" i="3"/>
  <c r="R32" i="3"/>
  <c r="R46" i="3"/>
  <c r="R47" i="3"/>
  <c r="R40" i="3"/>
  <c r="R50" i="3"/>
  <c r="R16" i="3"/>
  <c r="R42" i="3"/>
  <c r="R8" i="3"/>
  <c r="R9" i="3"/>
  <c r="K43" i="3"/>
  <c r="K20" i="3"/>
  <c r="R10" i="3"/>
  <c r="R11" i="3"/>
  <c r="R24" i="3"/>
  <c r="R15" i="3"/>
  <c r="R23" i="3"/>
  <c r="R6" i="3"/>
  <c r="K8" i="3"/>
  <c r="K50" i="3"/>
  <c r="K22" i="3"/>
  <c r="K9" i="3"/>
  <c r="K36" i="3"/>
  <c r="K49" i="3"/>
  <c r="K16" i="3"/>
  <c r="K48" i="3"/>
  <c r="K24" i="3"/>
  <c r="K15" i="3"/>
  <c r="K23" i="3"/>
  <c r="K10" i="3"/>
  <c r="K13" i="3"/>
  <c r="K5" i="3"/>
  <c r="K12" i="3"/>
  <c r="K44" i="3"/>
  <c r="K11" i="3"/>
  <c r="K39" i="3"/>
  <c r="K19" i="3"/>
  <c r="K35" i="3"/>
  <c r="K17" i="3"/>
  <c r="R12" i="3"/>
  <c r="R43" i="3"/>
  <c r="R36" i="3"/>
  <c r="R14" i="3"/>
  <c r="R35" i="3"/>
  <c r="R37" i="3"/>
  <c r="B38" i="3"/>
  <c r="D38" i="3"/>
  <c r="B37" i="3"/>
  <c r="D37" i="3"/>
  <c r="J54" i="3" l="1"/>
  <c r="K54" i="3" s="1"/>
  <c r="C6" i="12"/>
  <c r="E7" i="12" l="1"/>
  <c r="F7" i="12" s="1"/>
  <c r="G6" i="12"/>
  <c r="D7" i="12" l="1"/>
  <c r="C7" i="12" l="1"/>
  <c r="E8" i="12" l="1"/>
  <c r="F8" i="12" s="1"/>
  <c r="G7" i="12"/>
  <c r="D8" i="12" l="1"/>
  <c r="C8" i="12" l="1"/>
  <c r="G8" i="12" s="1"/>
  <c r="E9" i="12" l="1"/>
  <c r="F9" i="12" s="1"/>
  <c r="D9" i="12" s="1"/>
  <c r="C9" i="12" l="1"/>
  <c r="G9" i="12" l="1"/>
  <c r="E10" i="12"/>
  <c r="F10" i="12" s="1"/>
  <c r="D10" i="12" l="1"/>
  <c r="C10" i="12" l="1"/>
  <c r="G10" i="12" l="1"/>
  <c r="E11" i="12"/>
  <c r="F11" i="12" s="1"/>
  <c r="D11" i="12" l="1"/>
  <c r="C11" i="12" l="1"/>
  <c r="G11" i="12" l="1"/>
  <c r="E12" i="12"/>
  <c r="F12" i="12" s="1"/>
  <c r="D12" i="12" l="1"/>
  <c r="C12" i="12" l="1"/>
  <c r="G12" i="12" l="1"/>
  <c r="E13" i="12"/>
  <c r="F13" i="12" s="1"/>
  <c r="D13" i="12" l="1"/>
  <c r="C13" i="12" l="1"/>
  <c r="G13" i="12" l="1"/>
  <c r="E14" i="12"/>
  <c r="F14" i="12" s="1"/>
  <c r="D14" i="12" l="1"/>
  <c r="C14" i="12" l="1"/>
  <c r="G14" i="12" l="1"/>
  <c r="E15" i="12"/>
  <c r="F15" i="12" s="1"/>
  <c r="D15" i="12" l="1"/>
  <c r="C15" i="12" l="1"/>
  <c r="G15" i="12" l="1"/>
  <c r="E16" i="12"/>
  <c r="F16" i="12" s="1"/>
  <c r="D16" i="12" l="1"/>
  <c r="C16" i="12" l="1"/>
  <c r="E17" i="12" l="1"/>
  <c r="F17" i="12" s="1"/>
  <c r="G16" i="12"/>
  <c r="D17" i="12" l="1"/>
  <c r="C17" i="12" l="1"/>
  <c r="G17" i="12" l="1"/>
  <c r="E18" i="12"/>
  <c r="F18" i="12" s="1"/>
  <c r="D18" i="12" l="1"/>
  <c r="C18" i="12" l="1"/>
  <c r="G18" i="12" s="1"/>
  <c r="E19" i="12" l="1"/>
  <c r="F19" i="12" s="1"/>
  <c r="D19" i="12" s="1"/>
  <c r="C19" i="12" l="1"/>
  <c r="E20" i="12" s="1"/>
  <c r="F20" i="12" s="1"/>
  <c r="G19" i="12" l="1"/>
  <c r="D20" i="12"/>
  <c r="C20" i="12" l="1"/>
  <c r="G20" i="12" s="1"/>
  <c r="E21" i="12" l="1"/>
  <c r="F21" i="12" s="1"/>
  <c r="D21" i="12" s="1"/>
  <c r="C21" i="12" l="1"/>
  <c r="G21" i="12" s="1"/>
  <c r="E22" i="12" l="1"/>
  <c r="F22" i="12" s="1"/>
  <c r="D22" i="12" s="1"/>
  <c r="C22" i="12" l="1"/>
  <c r="E23" i="12" s="1"/>
  <c r="F23" i="12" s="1"/>
  <c r="G22" i="12" l="1"/>
  <c r="D23" i="12"/>
  <c r="C23" i="12" l="1"/>
  <c r="G23" i="12" s="1"/>
  <c r="E24" i="12" l="1"/>
  <c r="F24" i="12" s="1"/>
  <c r="D24" i="12" s="1"/>
  <c r="C24" i="12" l="1"/>
  <c r="E25" i="12" s="1"/>
  <c r="F25" i="12" s="1"/>
  <c r="G24" i="12" l="1"/>
  <c r="D25" i="12"/>
  <c r="C25" i="12" l="1"/>
  <c r="E26" i="12" s="1"/>
  <c r="F26" i="12" s="1"/>
  <c r="G25" i="12" l="1"/>
  <c r="D26" i="12"/>
  <c r="C26" i="12" l="1"/>
  <c r="G26" i="12" s="1"/>
  <c r="E27" i="12" l="1"/>
  <c r="F27" i="12" s="1"/>
  <c r="D27" i="12" s="1"/>
  <c r="C27" i="12" l="1"/>
  <c r="G27" i="12" s="1"/>
  <c r="E28" i="12" l="1"/>
  <c r="F28" i="12" s="1"/>
  <c r="D28" i="12" s="1"/>
  <c r="C28" i="12" l="1"/>
  <c r="G28" i="12" s="1"/>
  <c r="E29" i="12" l="1"/>
  <c r="F29" i="12" s="1"/>
  <c r="D29" i="12" s="1"/>
  <c r="C29" i="12" l="1"/>
  <c r="E30" i="12" s="1"/>
  <c r="F30" i="12" s="1"/>
  <c r="G29" i="12" l="1"/>
  <c r="D30" i="12"/>
  <c r="C30" i="12" s="1"/>
  <c r="E31" i="12" l="1"/>
  <c r="F31" i="12" s="1"/>
  <c r="G30" i="12"/>
  <c r="D31" i="12" l="1"/>
  <c r="C31" i="12" s="1"/>
  <c r="G31" i="12" l="1"/>
  <c r="E32" i="12"/>
  <c r="F32" i="12" s="1"/>
  <c r="D32" i="12" l="1"/>
  <c r="C32" i="12" s="1"/>
  <c r="E33" i="12" l="1"/>
  <c r="F33" i="12" s="1"/>
  <c r="G32" i="12"/>
  <c r="D33" i="12" l="1"/>
  <c r="C33" i="12" s="1"/>
  <c r="E34" i="12" l="1"/>
  <c r="F34" i="12" s="1"/>
  <c r="G33" i="12"/>
  <c r="D34" i="12" l="1"/>
  <c r="C34" i="12" s="1"/>
  <c r="G34" i="12" l="1"/>
  <c r="E35" i="12"/>
  <c r="F35" i="12" s="1"/>
  <c r="D35" i="12" l="1"/>
  <c r="C35" i="12" s="1"/>
  <c r="E36" i="12" l="1"/>
  <c r="F36" i="12" s="1"/>
  <c r="G35" i="12"/>
  <c r="D36" i="12" l="1"/>
  <c r="C36" i="12" s="1"/>
  <c r="E37" i="12" l="1"/>
  <c r="F37" i="12" s="1"/>
  <c r="G36" i="12"/>
  <c r="D37" i="12" l="1"/>
  <c r="C37" i="12" s="1"/>
  <c r="G37" i="12" l="1"/>
  <c r="E38" i="12"/>
  <c r="F38" i="12" s="1"/>
  <c r="D38" i="12" l="1"/>
  <c r="C38" i="12" s="1"/>
  <c r="E39" i="12" l="1"/>
  <c r="F39" i="12" s="1"/>
  <c r="G38" i="12"/>
  <c r="D39" i="12" l="1"/>
  <c r="C39" i="12" s="1"/>
  <c r="G39" i="12" l="1"/>
  <c r="E40" i="12"/>
  <c r="F40" i="12" s="1"/>
  <c r="D40" i="12" l="1"/>
  <c r="C40" i="12" s="1"/>
  <c r="G40" i="12" l="1"/>
  <c r="E41" i="12"/>
  <c r="F41" i="12" s="1"/>
  <c r="D41" i="12" l="1"/>
  <c r="C41" i="12" s="1"/>
  <c r="G41" i="12" l="1"/>
  <c r="E42" i="12"/>
  <c r="F42" i="12" s="1"/>
  <c r="D42" i="12" l="1"/>
  <c r="C42" i="12" s="1"/>
  <c r="G42" i="12" l="1"/>
  <c r="E43" i="12"/>
  <c r="F43" i="12" s="1"/>
  <c r="D43" i="12" l="1"/>
  <c r="C43" i="12" s="1"/>
  <c r="G43" i="12" l="1"/>
  <c r="E44" i="12"/>
  <c r="F44" i="12" s="1"/>
  <c r="D44" i="12" l="1"/>
  <c r="C44" i="12" s="1"/>
  <c r="E45" i="12" l="1"/>
  <c r="F45" i="12" s="1"/>
  <c r="G44" i="12"/>
  <c r="D45" i="12" l="1"/>
  <c r="C45" i="12" s="1"/>
  <c r="G45" i="12" l="1"/>
  <c r="E46" i="12"/>
  <c r="F46" i="12" s="1"/>
  <c r="D46" i="12" l="1"/>
  <c r="C46" i="12" s="1"/>
  <c r="G46" i="12" l="1"/>
  <c r="E47" i="12"/>
  <c r="F47" i="12" s="1"/>
  <c r="D47" i="12" l="1"/>
  <c r="C47" i="12" s="1"/>
  <c r="E48" i="12" l="1"/>
  <c r="F48" i="12" s="1"/>
  <c r="G47" i="12"/>
  <c r="D48" i="12" l="1"/>
  <c r="C48" i="12" s="1"/>
  <c r="G48" i="12" l="1"/>
  <c r="E49" i="12"/>
  <c r="F49" i="12" s="1"/>
  <c r="D49" i="12" l="1"/>
  <c r="C49" i="12" s="1"/>
  <c r="G49" i="12" l="1"/>
  <c r="E50" i="12"/>
  <c r="F50" i="12" s="1"/>
  <c r="D50" i="12" l="1"/>
  <c r="C50" i="12" s="1"/>
  <c r="E51" i="12" l="1"/>
  <c r="F51" i="12" s="1"/>
  <c r="G50" i="12"/>
  <c r="D51" i="12" l="1"/>
  <c r="C51" i="12" s="1"/>
  <c r="G51" i="12" l="1"/>
  <c r="E52" i="12"/>
  <c r="F52" i="12" s="1"/>
  <c r="D52" i="12" l="1"/>
  <c r="C52" i="12" s="1"/>
  <c r="E53" i="12" l="1"/>
  <c r="F53" i="12" s="1"/>
  <c r="G52" i="12"/>
  <c r="D53" i="12" l="1"/>
  <c r="C53" i="12" s="1"/>
  <c r="G53" i="12" l="1"/>
  <c r="E54" i="12"/>
  <c r="F54" i="12" s="1"/>
  <c r="D54" i="12" l="1"/>
  <c r="C54" i="12" s="1"/>
  <c r="G54" i="12" l="1"/>
  <c r="E55" i="12"/>
  <c r="F55" i="12" s="1"/>
  <c r="D55" i="12" l="1"/>
  <c r="C55" i="12" s="1"/>
  <c r="G55" i="12" l="1"/>
  <c r="E56" i="12"/>
  <c r="F56" i="12" s="1"/>
  <c r="N5" i="12" s="1" a="1"/>
  <c r="N5" i="12" s="1"/>
  <c r="Q56" i="3" s="1"/>
  <c r="R56" i="3" s="1"/>
  <c r="M5" i="12" l="1"/>
  <c r="J56" i="3"/>
  <c r="K56" i="3" s="1"/>
  <c r="D56" i="12"/>
  <c r="C56" i="12" s="1"/>
  <c r="K5" i="12" s="1" a="1"/>
  <c r="K5" i="12" s="1"/>
  <c r="O5" i="12" l="1"/>
  <c r="L5" i="12"/>
  <c r="G56" i="12"/>
  <c r="E57" i="12"/>
  <c r="F57" i="12" s="1"/>
  <c r="D57" i="12" l="1"/>
  <c r="C57" i="12" s="1"/>
  <c r="G57" i="12" l="1"/>
  <c r="E58" i="12"/>
  <c r="F58" i="12" s="1"/>
  <c r="D58" i="12" l="1"/>
  <c r="C58" i="12" s="1"/>
  <c r="E59" i="12" l="1"/>
  <c r="F59" i="12" s="1"/>
  <c r="G58" i="12"/>
  <c r="D59" i="12" l="1"/>
  <c r="C59" i="12" s="1"/>
  <c r="G59" i="12" l="1"/>
  <c r="E60" i="12"/>
  <c r="F60" i="12" s="1"/>
  <c r="D60" i="12" l="1"/>
  <c r="C60" i="12" s="1"/>
  <c r="G60" i="12" l="1"/>
  <c r="E61" i="12"/>
  <c r="F61" i="12" s="1"/>
  <c r="D61" i="12" l="1"/>
  <c r="C61" i="12" s="1"/>
  <c r="G61" i="12" l="1"/>
  <c r="E62" i="12"/>
  <c r="F62" i="12" s="1"/>
  <c r="D62" i="12" l="1"/>
  <c r="C62" i="12" s="1"/>
  <c r="E63" i="12" l="1"/>
  <c r="F63" i="12" s="1"/>
  <c r="G62" i="12"/>
  <c r="D63" i="12" l="1"/>
  <c r="C63" i="12" s="1"/>
  <c r="G63" i="12" l="1"/>
  <c r="E64" i="12"/>
  <c r="F64" i="12" s="1"/>
  <c r="D64" i="12" l="1"/>
  <c r="C64" i="12" s="1"/>
  <c r="G64" i="12" l="1"/>
  <c r="E65" i="12"/>
  <c r="F65" i="12" s="1"/>
  <c r="D65" i="12" l="1"/>
  <c r="C65" i="12" s="1"/>
  <c r="G65" i="12" l="1"/>
  <c r="E66" i="12"/>
  <c r="F66" i="12" s="1"/>
  <c r="D66" i="12" l="1"/>
  <c r="C66" i="12" s="1"/>
  <c r="G66" i="12" l="1"/>
  <c r="E67" i="12"/>
  <c r="F67" i="12" s="1"/>
  <c r="D67" i="12" l="1"/>
  <c r="C67" i="12" s="1"/>
  <c r="G67" i="12" l="1"/>
  <c r="E68" i="12"/>
  <c r="F68" i="12" s="1"/>
  <c r="D68" i="12" l="1"/>
  <c r="C68" i="12" s="1"/>
  <c r="G68" i="12" l="1"/>
  <c r="E69" i="12"/>
  <c r="F69" i="12" s="1"/>
  <c r="D69" i="12" l="1"/>
  <c r="C69" i="12" s="1"/>
  <c r="G69" i="12" l="1"/>
  <c r="E70" i="12"/>
  <c r="F70" i="12" s="1"/>
  <c r="D70" i="12" l="1"/>
  <c r="C70" i="12" s="1"/>
  <c r="G70" i="12" l="1"/>
  <c r="E71" i="12"/>
  <c r="F71" i="12" s="1"/>
  <c r="D71" i="12" l="1"/>
  <c r="C71" i="12" s="1"/>
  <c r="G71" i="12" l="1"/>
  <c r="E72" i="12"/>
  <c r="F72" i="12" s="1"/>
  <c r="D72" i="12" l="1"/>
  <c r="C72" i="12" s="1"/>
  <c r="E73" i="12" l="1"/>
  <c r="F73" i="12" s="1"/>
  <c r="G72" i="12"/>
  <c r="D73" i="12" l="1"/>
  <c r="C73" i="12" s="1"/>
  <c r="E74" i="12" l="1"/>
  <c r="F74" i="12" s="1"/>
  <c r="G73" i="12"/>
  <c r="D74" i="12" l="1"/>
  <c r="C74" i="12" s="1"/>
  <c r="G74" i="12" l="1"/>
  <c r="E75" i="12"/>
  <c r="F75" i="12" s="1"/>
  <c r="D75" i="12" l="1"/>
  <c r="C75" i="12" s="1"/>
  <c r="G75" i="12" l="1"/>
  <c r="E76" i="12"/>
  <c r="F76" i="12" s="1"/>
  <c r="D76" i="12" l="1"/>
  <c r="C76" i="12" s="1"/>
  <c r="E77" i="12" l="1"/>
  <c r="F77" i="12" s="1"/>
  <c r="G76" i="12"/>
  <c r="D77" i="12" l="1"/>
  <c r="C77" i="12" s="1"/>
  <c r="E78" i="12" l="1"/>
  <c r="F78" i="12" s="1"/>
  <c r="G77" i="12"/>
  <c r="D78" i="12" l="1"/>
  <c r="C78" i="12" s="1"/>
  <c r="E79" i="12" l="1"/>
  <c r="F79" i="12" s="1"/>
  <c r="G78" i="12"/>
  <c r="D79" i="12" l="1"/>
  <c r="C79" i="12" s="1"/>
  <c r="G79" i="12" l="1"/>
  <c r="E80" i="12"/>
  <c r="F80" i="12" s="1"/>
  <c r="D80" i="12" l="1"/>
  <c r="C80" i="12" s="1"/>
  <c r="G80" i="12" l="1"/>
  <c r="E81" i="12"/>
  <c r="F81" i="12" s="1"/>
  <c r="D81" i="12" l="1"/>
  <c r="C81" i="12" s="1"/>
  <c r="G81" i="12" l="1"/>
  <c r="E82" i="12"/>
  <c r="F82" i="12" s="1"/>
  <c r="D82" i="12" l="1"/>
  <c r="C82" i="12" s="1"/>
  <c r="G82" i="12" l="1"/>
  <c r="E83" i="12"/>
  <c r="F83" i="12" s="1"/>
  <c r="D83" i="12" l="1"/>
  <c r="C83" i="12" s="1"/>
  <c r="E84" i="12" l="1"/>
  <c r="F84" i="12" s="1"/>
  <c r="G83" i="12"/>
  <c r="D84" i="12" l="1"/>
  <c r="C84" i="12" s="1"/>
  <c r="E85" i="12" l="1"/>
  <c r="F85" i="12" s="1"/>
  <c r="G84" i="12"/>
  <c r="D85" i="12" l="1"/>
  <c r="C85" i="12" s="1"/>
  <c r="E86" i="12" l="1"/>
  <c r="F86" i="12" s="1"/>
  <c r="G85" i="12"/>
  <c r="D86" i="12" l="1"/>
  <c r="C86" i="12" s="1"/>
  <c r="G86" i="12" l="1"/>
  <c r="E87" i="12"/>
  <c r="F87" i="12" s="1"/>
  <c r="D87" i="12" l="1"/>
  <c r="C87" i="12" s="1"/>
  <c r="E88" i="12" l="1"/>
  <c r="F88" i="12" s="1"/>
  <c r="G87" i="12"/>
  <c r="D88" i="12" l="1"/>
  <c r="C88" i="12" s="1"/>
  <c r="G88" i="12" l="1"/>
  <c r="E89" i="12"/>
  <c r="F89" i="12" s="1"/>
  <c r="D89" i="12" l="1"/>
  <c r="C89" i="12" s="1"/>
  <c r="G89" i="12" l="1"/>
  <c r="E90" i="12"/>
  <c r="F90" i="12" s="1"/>
  <c r="D90" i="12" l="1"/>
  <c r="C90" i="12" s="1"/>
  <c r="E91" i="12" l="1"/>
  <c r="F91" i="12" s="1"/>
  <c r="G90" i="12"/>
  <c r="D91" i="12" l="1"/>
  <c r="C91" i="12" s="1"/>
  <c r="G91" i="12" l="1"/>
  <c r="E92" i="12"/>
  <c r="F92" i="12" s="1"/>
  <c r="D92" i="12" l="1"/>
  <c r="C92" i="12" s="1"/>
  <c r="G92" i="12" l="1"/>
  <c r="E93" i="12"/>
  <c r="F93" i="12" s="1"/>
  <c r="D93" i="12" l="1"/>
  <c r="C93" i="12" s="1"/>
  <c r="G93" i="12" l="1"/>
  <c r="E94" i="12"/>
  <c r="F94" i="12" s="1"/>
  <c r="D94" i="12" l="1"/>
  <c r="C94" i="12" s="1"/>
  <c r="G94" i="12" l="1"/>
  <c r="E95" i="12"/>
  <c r="F95" i="12" s="1"/>
  <c r="D95" i="12" l="1"/>
  <c r="C95" i="12" s="1"/>
  <c r="E96" i="12" l="1"/>
  <c r="F96" i="12" s="1"/>
  <c r="G95" i="12"/>
  <c r="D96" i="12" l="1"/>
  <c r="C96" i="12" s="1"/>
  <c r="E97" i="12" l="1"/>
  <c r="F97" i="12" s="1"/>
  <c r="G96" i="12"/>
  <c r="D97" i="12" l="1"/>
  <c r="C97" i="12" s="1"/>
  <c r="E98" i="12" l="1"/>
  <c r="F98" i="12" s="1"/>
  <c r="G97" i="12"/>
  <c r="D98" i="12" l="1"/>
  <c r="C98" i="12" s="1"/>
  <c r="E99" i="12" l="1"/>
  <c r="F99" i="12" s="1"/>
  <c r="G98" i="12"/>
  <c r="D99" i="12" l="1"/>
  <c r="C99" i="12" s="1"/>
  <c r="E100" i="12" l="1"/>
  <c r="F100" i="12" s="1"/>
  <c r="G99" i="12"/>
  <c r="D100" i="12" l="1"/>
  <c r="C100" i="12" s="1"/>
  <c r="G100" i="12" l="1"/>
  <c r="E101" i="12"/>
  <c r="F101" i="12" s="1"/>
  <c r="D101" i="12" l="1"/>
  <c r="C101" i="12" s="1"/>
  <c r="G101" i="12" l="1"/>
  <c r="E102" i="12"/>
  <c r="F102" i="12" s="1"/>
  <c r="D102" i="12" l="1"/>
  <c r="C102" i="12" s="1"/>
  <c r="D31" i="9" a="1"/>
  <c r="D31" i="9" s="1"/>
  <c r="G31" i="9" s="1"/>
  <c r="G102" i="12" l="1"/>
  <c r="E103" i="12"/>
  <c r="F103" i="12" s="1"/>
  <c r="D29" i="9" a="1"/>
  <c r="D29" i="9" s="1"/>
  <c r="G20" i="9" a="1"/>
  <c r="G20" i="9" s="1"/>
  <c r="G29" i="9" s="1"/>
  <c r="G22" i="9"/>
  <c r="D103" i="12" l="1"/>
  <c r="C103" i="12" s="1"/>
  <c r="D20" i="9" a="1"/>
  <c r="D20" i="9" s="1"/>
  <c r="D34" i="9" s="1"/>
  <c r="D22" i="9"/>
  <c r="D36" i="9" s="1"/>
  <c r="G103" i="12" l="1"/>
  <c r="E104" i="12"/>
  <c r="F104" i="12" s="1"/>
  <c r="D104" i="12" l="1"/>
  <c r="C104" i="12" s="1"/>
  <c r="E105" i="12" l="1"/>
  <c r="F105" i="12" s="1"/>
  <c r="G104" i="12"/>
  <c r="D105" i="12" l="1"/>
  <c r="C105" i="12" s="1"/>
  <c r="G105" i="12" l="1"/>
  <c r="E106" i="12"/>
  <c r="F106" i="12" s="1"/>
  <c r="D106" i="12" l="1"/>
  <c r="C106" i="12" s="1"/>
  <c r="G106" i="12" l="1"/>
  <c r="E107" i="12"/>
  <c r="F107" i="12" s="1"/>
  <c r="D107" i="12" l="1"/>
  <c r="C107" i="12" s="1"/>
  <c r="E108" i="12" l="1"/>
  <c r="F108" i="12" s="1"/>
  <c r="N6" i="12" s="1" a="1"/>
  <c r="N6" i="12" s="1"/>
  <c r="M6" i="12" s="1"/>
  <c r="G107" i="12"/>
  <c r="D108" i="12" l="1"/>
  <c r="C108" i="12" s="1"/>
  <c r="K6" i="12" s="1" a="1"/>
  <c r="K6" i="12" s="1"/>
  <c r="O6" i="12" l="1"/>
  <c r="L6" i="12"/>
  <c r="E109" i="12"/>
  <c r="F109" i="12" s="1"/>
  <c r="G108" i="12"/>
  <c r="D109" i="12" l="1"/>
  <c r="C109" i="12" s="1"/>
  <c r="G109" i="12" l="1"/>
  <c r="E110" i="12"/>
  <c r="F110" i="12" s="1"/>
  <c r="D110" i="12" l="1"/>
  <c r="C110" i="12" s="1"/>
  <c r="G110" i="12" l="1"/>
  <c r="E111" i="12"/>
  <c r="F111" i="12" s="1"/>
  <c r="D111" i="12" l="1"/>
  <c r="C111" i="12" s="1"/>
  <c r="G111" i="12" l="1"/>
  <c r="E112" i="12"/>
  <c r="F112" i="12" s="1"/>
  <c r="D112" i="12" l="1"/>
  <c r="C112" i="12" s="1"/>
  <c r="E113" i="12" l="1"/>
  <c r="F113" i="12" s="1"/>
  <c r="G112" i="12"/>
  <c r="D113" i="12" l="1"/>
  <c r="C113" i="12" s="1"/>
  <c r="G113" i="12" l="1"/>
  <c r="E114" i="12"/>
  <c r="F114" i="12" s="1"/>
  <c r="D114" i="12" l="1"/>
  <c r="C114" i="12" s="1"/>
  <c r="E115" i="12" l="1"/>
  <c r="F115" i="12" s="1"/>
  <c r="G114" i="12"/>
  <c r="D115" i="12" l="1"/>
  <c r="C115" i="12" s="1"/>
  <c r="E116" i="12" l="1"/>
  <c r="F116" i="12" s="1"/>
  <c r="G115" i="12"/>
  <c r="D116" i="12" l="1"/>
  <c r="C116" i="12" s="1"/>
  <c r="E117" i="12" l="1"/>
  <c r="F117" i="12" s="1"/>
  <c r="G116" i="12"/>
  <c r="D117" i="12" l="1"/>
  <c r="C117" i="12" s="1"/>
  <c r="G117" i="12" l="1"/>
  <c r="E118" i="12"/>
  <c r="F118" i="12" s="1"/>
  <c r="D118" i="12" l="1"/>
  <c r="C118" i="12" s="1"/>
  <c r="E119" i="12" l="1"/>
  <c r="F119" i="12" s="1"/>
  <c r="G118" i="12"/>
  <c r="D119" i="12" l="1"/>
  <c r="C119" i="12" s="1"/>
  <c r="G119" i="12" l="1"/>
  <c r="E120" i="12"/>
  <c r="F120" i="12" s="1"/>
  <c r="D120" i="12" l="1"/>
  <c r="C120" i="12" s="1"/>
  <c r="E121" i="12" l="1"/>
  <c r="F121" i="12" s="1"/>
  <c r="G120" i="12"/>
  <c r="D121" i="12" l="1"/>
  <c r="C121" i="12" s="1"/>
  <c r="G121" i="12" l="1"/>
  <c r="E122" i="12"/>
  <c r="F122" i="12" s="1"/>
  <c r="D122" i="12" l="1"/>
  <c r="C122" i="12" s="1"/>
  <c r="G122" i="12" l="1"/>
  <c r="E123" i="12"/>
  <c r="F123" i="12" s="1"/>
  <c r="D123" i="12" l="1"/>
  <c r="C123" i="12" s="1"/>
  <c r="E124" i="12" l="1"/>
  <c r="F124" i="12" s="1"/>
  <c r="G123" i="12"/>
  <c r="D124" i="12" l="1"/>
  <c r="C124" i="12" s="1"/>
  <c r="G124" i="12" l="1"/>
  <c r="E125" i="12"/>
  <c r="F125" i="12" s="1"/>
  <c r="D125" i="12" l="1"/>
  <c r="C125" i="12" s="1"/>
  <c r="G125" i="12" l="1"/>
  <c r="E126" i="12"/>
  <c r="F126" i="12" s="1"/>
  <c r="D126" i="12" l="1"/>
  <c r="C126" i="12" s="1"/>
  <c r="E127" i="12" l="1"/>
  <c r="F127" i="12" s="1"/>
  <c r="G126" i="12"/>
  <c r="D127" i="12" l="1"/>
  <c r="C127" i="12" s="1"/>
  <c r="E128" i="12" l="1"/>
  <c r="F128" i="12" s="1"/>
  <c r="G127" i="12"/>
  <c r="D128" i="12" l="1"/>
  <c r="C128" i="12" s="1"/>
  <c r="E129" i="12" l="1"/>
  <c r="F129" i="12" s="1"/>
  <c r="G128" i="12"/>
  <c r="D129" i="12" l="1"/>
  <c r="C129" i="12" s="1"/>
  <c r="G129" i="12" l="1"/>
  <c r="E130" i="12"/>
  <c r="F130" i="12" s="1"/>
  <c r="D130" i="12" l="1"/>
  <c r="C130" i="12" s="1"/>
  <c r="G130" i="12" l="1"/>
  <c r="E131" i="12"/>
  <c r="F131" i="12" s="1"/>
  <c r="D131" i="12" l="1"/>
  <c r="C131" i="12" s="1"/>
  <c r="G131" i="12" l="1"/>
  <c r="E132" i="12"/>
  <c r="F132" i="12" s="1"/>
  <c r="D132" i="12" l="1"/>
  <c r="C132" i="12" s="1"/>
  <c r="E133" i="12" l="1"/>
  <c r="F133" i="12" s="1"/>
  <c r="G132" i="12"/>
  <c r="D133" i="12" l="1"/>
  <c r="C133" i="12" s="1"/>
  <c r="E134" i="12" l="1"/>
  <c r="F134" i="12" s="1"/>
  <c r="G133" i="12"/>
  <c r="D134" i="12" l="1"/>
  <c r="C134" i="12" s="1"/>
  <c r="G134" i="12" l="1"/>
  <c r="E135" i="12"/>
  <c r="F135" i="12" s="1"/>
  <c r="D135" i="12" l="1"/>
  <c r="C135" i="12" s="1"/>
  <c r="E136" i="12" l="1"/>
  <c r="F136" i="12" s="1"/>
  <c r="G135" i="12"/>
  <c r="D136" i="12" l="1"/>
  <c r="C136" i="12" s="1"/>
  <c r="G136" i="12" l="1"/>
  <c r="E137" i="12"/>
  <c r="F137" i="12" s="1"/>
  <c r="D137" i="12" l="1"/>
  <c r="C137" i="12" s="1"/>
  <c r="E138" i="12" l="1"/>
  <c r="F138" i="12" s="1"/>
  <c r="G137" i="12"/>
  <c r="D138" i="12" l="1"/>
  <c r="C138" i="12" s="1"/>
  <c r="G138" i="12" l="1"/>
  <c r="E139" i="12"/>
  <c r="F139" i="12" s="1"/>
  <c r="D139" i="12" l="1"/>
  <c r="C139" i="12" s="1"/>
  <c r="G139" i="12" l="1"/>
  <c r="E140" i="12"/>
  <c r="F140" i="12" s="1"/>
  <c r="D140" i="12" l="1"/>
  <c r="C140" i="12" s="1"/>
  <c r="G140" i="12" l="1"/>
  <c r="E141" i="12"/>
  <c r="F141" i="12" s="1"/>
  <c r="D141" i="12" l="1"/>
  <c r="C141" i="12" s="1"/>
  <c r="G141" i="12" l="1"/>
  <c r="E142" i="12"/>
  <c r="F142" i="12" s="1"/>
  <c r="D142" i="12" l="1"/>
  <c r="C142" i="12" s="1"/>
  <c r="G142" i="12" l="1"/>
  <c r="E143" i="12"/>
  <c r="F143" i="12" s="1"/>
  <c r="D143" i="12" l="1"/>
  <c r="C143" i="12" s="1"/>
  <c r="E144" i="12" l="1"/>
  <c r="F144" i="12" s="1"/>
  <c r="G143" i="12"/>
  <c r="D144" i="12" l="1"/>
  <c r="C144" i="12" s="1"/>
  <c r="E145" i="12" l="1"/>
  <c r="F145" i="12" s="1"/>
  <c r="G144" i="12"/>
  <c r="D145" i="12" l="1"/>
  <c r="C145" i="12" s="1"/>
  <c r="E146" i="12" l="1"/>
  <c r="F146" i="12" s="1"/>
  <c r="G145" i="12"/>
  <c r="D146" i="12" l="1"/>
  <c r="C146" i="12" s="1"/>
  <c r="E147" i="12" l="1"/>
  <c r="F147" i="12" s="1"/>
  <c r="G146" i="12"/>
  <c r="D147" i="12" l="1"/>
  <c r="C147" i="12" s="1"/>
  <c r="G147" i="12" l="1"/>
  <c r="E148" i="12"/>
  <c r="F148" i="12" s="1"/>
  <c r="D148" i="12" l="1"/>
  <c r="C148" i="12" s="1"/>
  <c r="G148" i="12" l="1"/>
  <c r="E149" i="12"/>
  <c r="F149" i="12" s="1"/>
  <c r="D149" i="12" l="1"/>
  <c r="C149" i="12" s="1"/>
  <c r="E150" i="12" l="1"/>
  <c r="F150" i="12" s="1"/>
  <c r="G149" i="12"/>
  <c r="D150" i="12" l="1"/>
  <c r="C150" i="12" s="1"/>
  <c r="E151" i="12" l="1"/>
  <c r="F151" i="12" s="1"/>
  <c r="G150" i="12"/>
  <c r="D151" i="12" l="1"/>
  <c r="C151" i="12" s="1"/>
  <c r="G151" i="12" l="1"/>
  <c r="E152" i="12"/>
  <c r="F152" i="12" s="1"/>
  <c r="D152" i="12" l="1"/>
  <c r="C152" i="12" s="1"/>
  <c r="G152" i="12" l="1"/>
  <c r="E153" i="12"/>
  <c r="F153" i="12" s="1"/>
  <c r="D153" i="12" l="1"/>
  <c r="C153" i="12" s="1"/>
  <c r="E154" i="12" l="1"/>
  <c r="F154" i="12" s="1"/>
  <c r="G153" i="12"/>
  <c r="D154" i="12" l="1"/>
  <c r="C154" i="12" s="1"/>
  <c r="E155" i="12" l="1"/>
  <c r="F155" i="12" s="1"/>
  <c r="G154" i="12"/>
  <c r="D155" i="12" l="1"/>
  <c r="C155" i="12" s="1"/>
  <c r="E156" i="12" l="1"/>
  <c r="F156" i="12" s="1"/>
  <c r="G155" i="12"/>
  <c r="D156" i="12" l="1"/>
  <c r="C156" i="12" s="1"/>
  <c r="G156" i="12" l="1"/>
  <c r="E157" i="12"/>
  <c r="F157" i="12" s="1"/>
  <c r="D157" i="12" l="1"/>
  <c r="C157" i="12" s="1"/>
  <c r="E158" i="12" l="1"/>
  <c r="F158" i="12" s="1"/>
  <c r="G157" i="12"/>
  <c r="D158" i="12" l="1"/>
  <c r="C158" i="12" s="1"/>
  <c r="G158" i="12" l="1"/>
  <c r="E159" i="12"/>
  <c r="F159" i="12" s="1"/>
  <c r="D159" i="12" l="1"/>
  <c r="C159" i="12" s="1"/>
  <c r="G159" i="12" l="1"/>
  <c r="E160" i="12"/>
  <c r="F160" i="12" s="1"/>
  <c r="N7" i="12" s="1" a="1"/>
  <c r="N7" i="12" s="1"/>
  <c r="M7" i="12" s="1"/>
  <c r="D160" i="12" l="1"/>
  <c r="C160" i="12" s="1"/>
  <c r="K7" i="12" s="1" a="1"/>
  <c r="K7" i="12" s="1"/>
  <c r="O7" i="12" l="1"/>
  <c r="L7" i="12"/>
  <c r="E161" i="12"/>
  <c r="F161" i="12" s="1"/>
  <c r="G160" i="12"/>
  <c r="D161" i="12" l="1"/>
  <c r="C161" i="12" s="1"/>
  <c r="G161" i="12" l="1"/>
  <c r="E162" i="12"/>
  <c r="F162" i="12" s="1"/>
  <c r="D162" i="12" l="1"/>
  <c r="C162" i="12" s="1"/>
  <c r="G162" i="12" l="1"/>
  <c r="E163" i="12"/>
  <c r="F163" i="12" s="1"/>
  <c r="D163" i="12" l="1"/>
  <c r="C163" i="12" s="1"/>
  <c r="G163" i="12" l="1"/>
  <c r="E164" i="12"/>
  <c r="F164" i="12" s="1"/>
  <c r="D164" i="12" l="1"/>
  <c r="C164" i="12" s="1"/>
  <c r="G164" i="12" l="1"/>
  <c r="E165" i="12"/>
  <c r="F165" i="12" s="1"/>
  <c r="D165" i="12" l="1"/>
  <c r="C165" i="12" s="1"/>
  <c r="G165" i="12" l="1"/>
  <c r="E166" i="12"/>
  <c r="F166" i="12" s="1"/>
  <c r="D166" i="12" l="1"/>
  <c r="C166" i="12" s="1"/>
  <c r="G166" i="12" l="1"/>
  <c r="E167" i="12"/>
  <c r="F167" i="12" s="1"/>
  <c r="D167" i="12" l="1"/>
  <c r="C167" i="12" s="1"/>
  <c r="G167" i="12" l="1"/>
  <c r="E168" i="12"/>
  <c r="F168" i="12" s="1"/>
  <c r="D168" i="12" l="1"/>
  <c r="C168" i="12" s="1"/>
  <c r="G168" i="12" l="1"/>
  <c r="E169" i="12"/>
  <c r="F169" i="12" s="1"/>
  <c r="D169" i="12" l="1"/>
  <c r="C169" i="12" s="1"/>
  <c r="G169" i="12" l="1"/>
  <c r="E170" i="12"/>
  <c r="F170" i="12" s="1"/>
  <c r="D170" i="12" l="1"/>
  <c r="C170" i="12" s="1"/>
  <c r="E171" i="12" l="1"/>
  <c r="F171" i="12" s="1"/>
  <c r="G170" i="12"/>
  <c r="D171" i="12" l="1"/>
  <c r="C171" i="12" s="1"/>
  <c r="E172" i="12" l="1"/>
  <c r="F172" i="12" s="1"/>
  <c r="G171" i="12"/>
  <c r="D172" i="12" l="1"/>
  <c r="C172" i="12" s="1"/>
  <c r="E173" i="12" l="1"/>
  <c r="F173" i="12" s="1"/>
  <c r="G172" i="12"/>
  <c r="D173" i="12" l="1"/>
  <c r="C173" i="12" s="1"/>
  <c r="G173" i="12" l="1"/>
  <c r="E174" i="12"/>
  <c r="F174" i="12" s="1"/>
  <c r="D174" i="12" l="1"/>
  <c r="C174" i="12" s="1"/>
  <c r="G174" i="12" l="1"/>
  <c r="E175" i="12"/>
  <c r="F175" i="12" s="1"/>
  <c r="D175" i="12" l="1"/>
  <c r="C175" i="12" s="1"/>
  <c r="E176" i="12" l="1"/>
  <c r="F176" i="12" s="1"/>
  <c r="G175" i="12"/>
  <c r="D176" i="12" l="1"/>
  <c r="C176" i="12" s="1"/>
  <c r="G176" i="12" l="1"/>
  <c r="E177" i="12"/>
  <c r="F177" i="12" s="1"/>
  <c r="D177" i="12" l="1"/>
  <c r="C177" i="12" s="1"/>
  <c r="E178" i="12" l="1"/>
  <c r="F178" i="12" s="1"/>
  <c r="G177" i="12"/>
  <c r="D178" i="12" l="1"/>
  <c r="C178" i="12" s="1"/>
  <c r="E179" i="12" l="1"/>
  <c r="F179" i="12" s="1"/>
  <c r="G178" i="12"/>
  <c r="D179" i="12" l="1"/>
  <c r="C179" i="12" s="1"/>
  <c r="G179" i="12" l="1"/>
  <c r="E180" i="12"/>
  <c r="F180" i="12" s="1"/>
  <c r="D180" i="12" l="1"/>
  <c r="C180" i="12" s="1"/>
  <c r="E181" i="12" l="1"/>
  <c r="F181" i="12" s="1"/>
  <c r="G180" i="12"/>
  <c r="D181" i="12" l="1"/>
  <c r="C181" i="12" s="1"/>
  <c r="G181" i="12" l="1"/>
  <c r="E182" i="12"/>
  <c r="F182" i="12" s="1"/>
  <c r="D182" i="12" l="1"/>
  <c r="C182" i="12" s="1"/>
  <c r="G182" i="12" l="1"/>
  <c r="E183" i="12"/>
  <c r="F183" i="12" s="1"/>
  <c r="D183" i="12" l="1"/>
  <c r="C183" i="12" s="1"/>
  <c r="E184" i="12" l="1"/>
  <c r="F184" i="12" s="1"/>
  <c r="G183" i="12"/>
  <c r="D184" i="12" l="1"/>
  <c r="C184" i="12" s="1"/>
  <c r="E185" i="12" l="1"/>
  <c r="F185" i="12" s="1"/>
  <c r="G184" i="12"/>
  <c r="D185" i="12" l="1"/>
  <c r="C185" i="12" s="1"/>
  <c r="E186" i="12" l="1"/>
  <c r="F186" i="12" s="1"/>
  <c r="G185" i="12"/>
  <c r="D186" i="12" l="1"/>
  <c r="C186" i="12" s="1"/>
  <c r="E187" i="12" l="1"/>
  <c r="F187" i="12" s="1"/>
  <c r="G186" i="12"/>
  <c r="D187" i="12" l="1"/>
  <c r="C187" i="12" s="1"/>
  <c r="E188" i="12" l="1"/>
  <c r="F188" i="12" s="1"/>
  <c r="G187" i="12"/>
  <c r="D188" i="12" l="1"/>
  <c r="C188" i="12" s="1"/>
  <c r="E189" i="12" l="1"/>
  <c r="F189" i="12" s="1"/>
  <c r="G188" i="12"/>
  <c r="D189" i="12" l="1"/>
  <c r="C189" i="12" s="1"/>
  <c r="E190" i="12" l="1"/>
  <c r="F190" i="12" s="1"/>
  <c r="G189" i="12"/>
  <c r="D190" i="12" l="1"/>
  <c r="C190" i="12" s="1"/>
  <c r="G190" i="12" l="1"/>
  <c r="E191" i="12"/>
  <c r="F191" i="12" s="1"/>
  <c r="D191" i="12" l="1"/>
  <c r="C191" i="12" s="1"/>
  <c r="G191" i="12" l="1"/>
  <c r="E192" i="12"/>
  <c r="F192" i="12" s="1"/>
  <c r="D192" i="12" l="1"/>
  <c r="C192" i="12" s="1"/>
  <c r="E193" i="12" l="1"/>
  <c r="F193" i="12" s="1"/>
  <c r="G192" i="12"/>
  <c r="D193" i="12" l="1"/>
  <c r="C193" i="12" s="1"/>
  <c r="E194" i="12" l="1"/>
  <c r="F194" i="12" s="1"/>
  <c r="G193" i="12"/>
  <c r="D194" i="12" l="1"/>
  <c r="C194" i="12" s="1"/>
  <c r="E195" i="12" l="1"/>
  <c r="F195" i="12" s="1"/>
  <c r="G194" i="12"/>
  <c r="D195" i="12" l="1"/>
  <c r="C195" i="12" s="1"/>
  <c r="E196" i="12" l="1"/>
  <c r="F196" i="12" s="1"/>
  <c r="G195" i="12"/>
  <c r="D196" i="12" l="1"/>
  <c r="C196" i="12" s="1"/>
  <c r="G196" i="12" l="1"/>
  <c r="E197" i="12"/>
  <c r="F197" i="12" s="1"/>
  <c r="D197" i="12" l="1"/>
  <c r="C197" i="12" s="1"/>
  <c r="E198" i="12" l="1"/>
  <c r="F198" i="12" s="1"/>
  <c r="G197" i="12"/>
  <c r="D198" i="12" l="1"/>
  <c r="C198" i="12" s="1"/>
  <c r="G198" i="12" l="1"/>
  <c r="E199" i="12"/>
  <c r="F199" i="12" s="1"/>
  <c r="D199" i="12" l="1"/>
  <c r="C199" i="12" s="1"/>
  <c r="G199" i="12" l="1"/>
  <c r="E200" i="12"/>
  <c r="F200" i="12" s="1"/>
  <c r="D200" i="12" l="1"/>
  <c r="C200" i="12" s="1"/>
  <c r="E201" i="12" l="1"/>
  <c r="F201" i="12" s="1"/>
  <c r="G200" i="12"/>
  <c r="D201" i="12" l="1"/>
  <c r="C201" i="12" s="1"/>
  <c r="E202" i="12" l="1"/>
  <c r="F202" i="12" s="1"/>
  <c r="G201" i="12"/>
  <c r="D202" i="12" l="1"/>
  <c r="C202" i="12" s="1"/>
  <c r="E203" i="12" l="1"/>
  <c r="F203" i="12" s="1"/>
  <c r="G202" i="12"/>
  <c r="D203" i="12" l="1"/>
  <c r="C203" i="12" s="1"/>
  <c r="E204" i="12" l="1"/>
  <c r="F204" i="12" s="1"/>
  <c r="G203" i="12"/>
  <c r="D204" i="12" l="1"/>
  <c r="C204" i="12" s="1"/>
  <c r="E205" i="12" l="1"/>
  <c r="F205" i="12" s="1"/>
  <c r="G204" i="12"/>
  <c r="D205" i="12" l="1"/>
  <c r="C205" i="12" s="1"/>
  <c r="E206" i="12" l="1"/>
  <c r="F206" i="12" s="1"/>
  <c r="G205" i="12"/>
  <c r="D206" i="12" l="1"/>
  <c r="C206" i="12" s="1"/>
  <c r="E207" i="12" l="1"/>
  <c r="F207" i="12" s="1"/>
  <c r="G206" i="12"/>
  <c r="D207" i="12" l="1"/>
  <c r="C207" i="12" s="1"/>
  <c r="E208" i="12" l="1"/>
  <c r="F208" i="12" s="1"/>
  <c r="G207" i="12"/>
  <c r="D208" i="12" l="1"/>
  <c r="C208" i="12" s="1"/>
  <c r="E209" i="12" l="1"/>
  <c r="F209" i="12" s="1"/>
  <c r="G208" i="12"/>
  <c r="D209" i="12" l="1"/>
  <c r="C209" i="12" s="1"/>
  <c r="E210" i="12" l="1"/>
  <c r="F210" i="12" s="1"/>
  <c r="G209" i="12"/>
  <c r="D210" i="12" l="1"/>
  <c r="C210" i="12" s="1"/>
  <c r="E211" i="12" l="1"/>
  <c r="F211" i="12" s="1"/>
  <c r="G210" i="12"/>
  <c r="D211" i="12" l="1"/>
  <c r="C211" i="12" s="1"/>
  <c r="E212" i="12" l="1"/>
  <c r="F212" i="12" s="1"/>
  <c r="N8" i="12" s="1" a="1"/>
  <c r="N8" i="12" s="1"/>
  <c r="M8" i="12" s="1"/>
  <c r="G211" i="12"/>
  <c r="D212" i="12" l="1"/>
  <c r="C212" i="12" s="1"/>
  <c r="K8" i="12" s="1" a="1"/>
  <c r="K8" i="12" s="1"/>
  <c r="O8" i="12" l="1"/>
  <c r="L8" i="12"/>
  <c r="E213" i="12"/>
  <c r="F213" i="12" s="1"/>
  <c r="G212" i="12"/>
  <c r="D213" i="12" l="1"/>
  <c r="C213" i="12" s="1"/>
  <c r="E214" i="12" l="1"/>
  <c r="F214" i="12" s="1"/>
  <c r="G213" i="12"/>
  <c r="D214" i="12" l="1"/>
  <c r="C214" i="12" s="1"/>
  <c r="E215" i="12" l="1"/>
  <c r="F215" i="12" s="1"/>
  <c r="G214" i="12"/>
  <c r="D215" i="12" l="1"/>
  <c r="C215" i="12" s="1"/>
  <c r="E216" i="12" l="1"/>
  <c r="F216" i="12" s="1"/>
  <c r="G215" i="12"/>
  <c r="D216" i="12" l="1"/>
  <c r="C216" i="12" s="1"/>
  <c r="G216" i="12" l="1"/>
  <c r="E217" i="12"/>
  <c r="F217" i="12" s="1"/>
  <c r="D217" i="12" l="1"/>
  <c r="C217" i="12" s="1"/>
  <c r="E218" i="12" l="1"/>
  <c r="F218" i="12" s="1"/>
  <c r="G217" i="12"/>
  <c r="D218" i="12" l="1"/>
  <c r="C218" i="12" s="1"/>
  <c r="E219" i="12" l="1"/>
  <c r="F219" i="12" s="1"/>
  <c r="G218" i="12"/>
  <c r="D219" i="12" l="1"/>
  <c r="C219" i="12" s="1"/>
  <c r="G219" i="12" l="1"/>
  <c r="E220" i="12"/>
  <c r="F220" i="12" s="1"/>
  <c r="D220" i="12" l="1"/>
  <c r="C220" i="12" s="1"/>
  <c r="E221" i="12" l="1"/>
  <c r="F221" i="12" s="1"/>
  <c r="G220" i="12"/>
  <c r="D221" i="12" l="1"/>
  <c r="C221" i="12" s="1"/>
  <c r="E222" i="12" l="1"/>
  <c r="F222" i="12" s="1"/>
  <c r="G221" i="12"/>
  <c r="D222" i="12" l="1"/>
  <c r="C222" i="12" s="1"/>
  <c r="G222" i="12" l="1"/>
  <c r="E223" i="12"/>
  <c r="F223" i="12" s="1"/>
  <c r="D223" i="12" l="1"/>
  <c r="C223" i="12" s="1"/>
  <c r="G223" i="12" l="1"/>
  <c r="E224" i="12"/>
  <c r="F224" i="12" s="1"/>
  <c r="D224" i="12" l="1"/>
  <c r="C224" i="12" s="1"/>
  <c r="G224" i="12" l="1"/>
  <c r="E225" i="12"/>
  <c r="F225" i="12" s="1"/>
  <c r="D225" i="12" l="1"/>
  <c r="C225" i="12" s="1"/>
  <c r="G225" i="12" l="1"/>
  <c r="E226" i="12"/>
  <c r="F226" i="12" s="1"/>
  <c r="D226" i="12" l="1"/>
  <c r="C226" i="12" s="1"/>
  <c r="G226" i="12" l="1"/>
  <c r="E227" i="12"/>
  <c r="F227" i="12" s="1"/>
  <c r="D227" i="12" l="1"/>
  <c r="C227" i="12" s="1"/>
  <c r="E228" i="12" l="1"/>
  <c r="F228" i="12" s="1"/>
  <c r="G227" i="12"/>
  <c r="D228" i="12" l="1"/>
  <c r="C228" i="12" s="1"/>
  <c r="E229" i="12" l="1"/>
  <c r="F229" i="12" s="1"/>
  <c r="G228" i="12"/>
  <c r="D229" i="12" l="1"/>
  <c r="C229" i="12" s="1"/>
  <c r="E230" i="12" l="1"/>
  <c r="F230" i="12" s="1"/>
  <c r="G229" i="12"/>
  <c r="D230" i="12" l="1"/>
  <c r="C230" i="12" s="1"/>
  <c r="E231" i="12" l="1"/>
  <c r="F231" i="12" s="1"/>
  <c r="G230" i="12"/>
  <c r="D231" i="12" l="1"/>
  <c r="C231" i="12" s="1"/>
  <c r="E232" i="12" l="1"/>
  <c r="F232" i="12" s="1"/>
  <c r="G231" i="12"/>
  <c r="D232" i="12" l="1"/>
  <c r="C232" i="12" s="1"/>
  <c r="E233" i="12" l="1"/>
  <c r="F233" i="12" s="1"/>
  <c r="G232" i="12"/>
  <c r="D233" i="12" l="1"/>
  <c r="C233" i="12" s="1"/>
  <c r="G233" i="12" l="1"/>
  <c r="E234" i="12"/>
  <c r="F234" i="12" s="1"/>
  <c r="D234" i="12" l="1"/>
  <c r="C234" i="12" s="1"/>
  <c r="E235" i="12" l="1"/>
  <c r="F235" i="12" s="1"/>
  <c r="G234" i="12"/>
  <c r="D235" i="12" l="1"/>
  <c r="C235" i="12" s="1"/>
  <c r="E236" i="12" l="1"/>
  <c r="F236" i="12" s="1"/>
  <c r="G235" i="12"/>
  <c r="D236" i="12" l="1"/>
  <c r="C236" i="12" s="1"/>
  <c r="E237" i="12" l="1"/>
  <c r="F237" i="12" s="1"/>
  <c r="G236" i="12"/>
  <c r="D237" i="12" l="1"/>
  <c r="C237" i="12" s="1"/>
  <c r="E238" i="12" l="1"/>
  <c r="F238" i="12" s="1"/>
  <c r="G237" i="12"/>
  <c r="D238" i="12" l="1"/>
  <c r="C238" i="12" s="1"/>
  <c r="E239" i="12" l="1"/>
  <c r="F239" i="12" s="1"/>
  <c r="G238" i="12"/>
  <c r="D239" i="12" l="1"/>
  <c r="C239" i="12" s="1"/>
  <c r="E240" i="12" l="1"/>
  <c r="F240" i="12" s="1"/>
  <c r="G239" i="12"/>
  <c r="D240" i="12" l="1"/>
  <c r="C240" i="12" s="1"/>
  <c r="E241" i="12" l="1"/>
  <c r="F241" i="12" s="1"/>
  <c r="G240" i="12"/>
  <c r="D241" i="12" l="1"/>
  <c r="C241" i="12" s="1"/>
  <c r="E242" i="12" l="1"/>
  <c r="F242" i="12" s="1"/>
  <c r="G241" i="12"/>
  <c r="D242" i="12" l="1"/>
  <c r="C242" i="12" s="1"/>
  <c r="G242" i="12" l="1"/>
  <c r="E243" i="12"/>
  <c r="F243" i="12" s="1"/>
  <c r="D243" i="12" l="1"/>
  <c r="C243" i="12" s="1"/>
  <c r="E244" i="12" l="1"/>
  <c r="F244" i="12" s="1"/>
  <c r="G243" i="12"/>
  <c r="D244" i="12" l="1"/>
  <c r="C244" i="12" s="1"/>
  <c r="E245" i="12" l="1"/>
  <c r="F245" i="12" s="1"/>
  <c r="G244" i="12"/>
  <c r="D245" i="12" l="1"/>
  <c r="C245" i="12" s="1"/>
  <c r="G245" i="12" l="1"/>
  <c r="E246" i="12"/>
  <c r="F246" i="12" s="1"/>
  <c r="D246" i="12" l="1"/>
  <c r="C246" i="12" s="1"/>
  <c r="G246" i="12" l="1"/>
  <c r="E247" i="12"/>
  <c r="F247" i="12" s="1"/>
  <c r="D247" i="12" l="1"/>
  <c r="C247" i="12" s="1"/>
  <c r="G247" i="12" l="1"/>
  <c r="E248" i="12"/>
  <c r="F248" i="12" s="1"/>
  <c r="D248" i="12" l="1"/>
  <c r="C248" i="12" s="1"/>
  <c r="G248" i="12" l="1"/>
  <c r="E249" i="12"/>
  <c r="F249" i="12" s="1"/>
  <c r="D249" i="12" l="1"/>
  <c r="C249" i="12" s="1"/>
  <c r="E250" i="12" l="1"/>
  <c r="F250" i="12" s="1"/>
  <c r="G249" i="12"/>
  <c r="D250" i="12" l="1"/>
  <c r="C250" i="12" s="1"/>
  <c r="G250" i="12" l="1"/>
  <c r="E251" i="12"/>
  <c r="F251" i="12" s="1"/>
  <c r="D251" i="12" l="1"/>
  <c r="C251" i="12" s="1"/>
  <c r="G251" i="12" l="1"/>
  <c r="E252" i="12"/>
  <c r="F252" i="12" s="1"/>
  <c r="D252" i="12" l="1"/>
  <c r="C252" i="12" s="1"/>
  <c r="E253" i="12" l="1"/>
  <c r="F253" i="12" s="1"/>
  <c r="G252" i="12"/>
  <c r="D253" i="12" l="1"/>
  <c r="C253" i="12" s="1"/>
  <c r="G253" i="12" l="1"/>
  <c r="E254" i="12"/>
  <c r="F254" i="12" s="1"/>
  <c r="D254" i="12" l="1"/>
  <c r="C254" i="12" s="1"/>
  <c r="E255" i="12" l="1"/>
  <c r="F255" i="12" s="1"/>
  <c r="G254" i="12"/>
  <c r="D255" i="12" l="1"/>
  <c r="C255" i="12" s="1"/>
  <c r="E256" i="12" l="1"/>
  <c r="F256" i="12" s="1"/>
  <c r="G255" i="12"/>
  <c r="D256" i="12" l="1"/>
  <c r="C256" i="12" s="1"/>
  <c r="E257" i="12" l="1"/>
  <c r="F257" i="12" s="1"/>
  <c r="G256" i="12"/>
  <c r="D257" i="12" l="1"/>
  <c r="C257" i="12" s="1"/>
  <c r="E258" i="12" l="1"/>
  <c r="F258" i="12" s="1"/>
  <c r="G257" i="12"/>
  <c r="D258" i="12" l="1"/>
  <c r="C258" i="12" s="1"/>
  <c r="G258" i="12" l="1"/>
  <c r="E259" i="12"/>
  <c r="F259" i="12" s="1"/>
  <c r="D259" i="12" l="1"/>
  <c r="C259" i="12" s="1"/>
  <c r="G259" i="12" l="1"/>
  <c r="E260" i="12"/>
  <c r="F260" i="12" s="1"/>
  <c r="D260" i="12" l="1"/>
  <c r="C260" i="12" s="1"/>
  <c r="G260" i="12" l="1"/>
  <c r="E261" i="12"/>
  <c r="F261" i="12" s="1"/>
  <c r="D261" i="12" l="1"/>
  <c r="C261" i="12" s="1"/>
  <c r="G261" i="12" l="1"/>
  <c r="E262" i="12"/>
  <c r="F262" i="12" s="1"/>
  <c r="D262" i="12" l="1"/>
  <c r="C262" i="12" s="1"/>
  <c r="E263" i="12" l="1"/>
  <c r="F263" i="12" s="1"/>
  <c r="G262" i="12"/>
  <c r="D263" i="12" l="1"/>
  <c r="C263" i="12" s="1"/>
  <c r="E264" i="12" l="1"/>
  <c r="F264" i="12" s="1"/>
  <c r="N9" i="12" s="1" a="1"/>
  <c r="N9" i="12" s="1"/>
  <c r="M9" i="12" s="1"/>
  <c r="G263" i="12"/>
  <c r="D264" i="12" l="1"/>
  <c r="C264" i="12" s="1"/>
  <c r="K9" i="12" s="1" a="1"/>
  <c r="K9" i="12" s="1"/>
  <c r="L9" i="12" l="1"/>
  <c r="O9" i="12"/>
  <c r="E265" i="12"/>
  <c r="F265" i="12" s="1"/>
  <c r="G264" i="12"/>
  <c r="D265" i="12" l="1"/>
  <c r="C265" i="12" s="1"/>
  <c r="E266" i="12" l="1"/>
  <c r="F266" i="12" s="1"/>
  <c r="G265" i="12"/>
  <c r="D266" i="12" l="1"/>
  <c r="C266" i="12" s="1"/>
  <c r="E267" i="12" l="1"/>
  <c r="F267" i="12" s="1"/>
  <c r="G266" i="12"/>
  <c r="D267" i="12" l="1"/>
  <c r="C267" i="12" s="1"/>
  <c r="G267" i="12" l="1"/>
  <c r="E268" i="12"/>
  <c r="F268" i="12" s="1"/>
  <c r="D268" i="12" l="1"/>
  <c r="C268" i="12" s="1"/>
  <c r="E269" i="12" l="1"/>
  <c r="F269" i="12" s="1"/>
  <c r="G268" i="12"/>
  <c r="D269" i="12" l="1"/>
  <c r="C269" i="12" s="1"/>
  <c r="E270" i="12" l="1"/>
  <c r="F270" i="12" s="1"/>
  <c r="G269" i="12"/>
  <c r="D270" i="12" l="1"/>
  <c r="C270" i="12" s="1"/>
  <c r="G270" i="12" l="1"/>
  <c r="E271" i="12"/>
  <c r="F271" i="12" s="1"/>
  <c r="D271" i="12" l="1"/>
  <c r="C271" i="12" s="1"/>
  <c r="E272" i="12" l="1"/>
  <c r="F272" i="12" s="1"/>
  <c r="G271" i="12"/>
  <c r="D272" i="12" l="1"/>
  <c r="C272" i="12" s="1"/>
  <c r="E273" i="12" l="1"/>
  <c r="F273" i="12" s="1"/>
  <c r="G272" i="12"/>
  <c r="D273" i="12" l="1"/>
  <c r="C273" i="12" s="1"/>
  <c r="E274" i="12" l="1"/>
  <c r="F274" i="12" s="1"/>
  <c r="G273" i="12"/>
  <c r="D274" i="12" l="1"/>
  <c r="C274" i="12" s="1"/>
  <c r="E275" i="12" l="1"/>
  <c r="F275" i="12" s="1"/>
  <c r="G274" i="12"/>
  <c r="D275" i="12" l="1"/>
  <c r="C275" i="12" s="1"/>
  <c r="E276" i="12" l="1"/>
  <c r="F276" i="12" s="1"/>
  <c r="G275" i="12"/>
  <c r="D276" i="12" l="1"/>
  <c r="C276" i="12" s="1"/>
  <c r="E277" i="12" l="1"/>
  <c r="F277" i="12" s="1"/>
  <c r="G276" i="12"/>
  <c r="D277" i="12" l="1"/>
  <c r="C277" i="12" s="1"/>
  <c r="E278" i="12" l="1"/>
  <c r="F278" i="12" s="1"/>
  <c r="G277" i="12"/>
  <c r="D278" i="12" l="1"/>
  <c r="C278" i="12" s="1"/>
  <c r="E279" i="12" l="1"/>
  <c r="F279" i="12" s="1"/>
  <c r="G278" i="12"/>
  <c r="D279" i="12" l="1"/>
  <c r="C279" i="12" s="1"/>
  <c r="E280" i="12" l="1"/>
  <c r="F280" i="12" s="1"/>
  <c r="G279" i="12"/>
  <c r="D280" i="12" l="1"/>
  <c r="C280" i="12" s="1"/>
  <c r="E281" i="12" l="1"/>
  <c r="F281" i="12" s="1"/>
  <c r="G280" i="12"/>
  <c r="D281" i="12" l="1"/>
  <c r="C281" i="12" s="1"/>
  <c r="E282" i="12" l="1"/>
  <c r="F282" i="12" s="1"/>
  <c r="G281" i="12"/>
  <c r="D282" i="12" l="1"/>
  <c r="C282" i="12" s="1"/>
  <c r="E283" i="12" l="1"/>
  <c r="F283" i="12" s="1"/>
  <c r="G282" i="12"/>
  <c r="D283" i="12" l="1"/>
  <c r="C283" i="12" s="1"/>
  <c r="E284" i="12" l="1"/>
  <c r="F284" i="12" s="1"/>
  <c r="G283" i="12"/>
  <c r="D284" i="12" l="1"/>
  <c r="C284" i="12" s="1"/>
  <c r="E285" i="12" l="1"/>
  <c r="F285" i="12" s="1"/>
  <c r="G284" i="12"/>
  <c r="D285" i="12" l="1"/>
  <c r="C285" i="12" s="1"/>
  <c r="E286" i="12" l="1"/>
  <c r="F286" i="12" s="1"/>
  <c r="G285" i="12"/>
  <c r="D286" i="12" l="1"/>
  <c r="C286" i="12" s="1"/>
  <c r="G286" i="12" l="1"/>
  <c r="E287" i="12"/>
  <c r="F287" i="12" s="1"/>
  <c r="D287" i="12" l="1"/>
  <c r="C287" i="12" s="1"/>
  <c r="E288" i="12" l="1"/>
  <c r="F288" i="12" s="1"/>
  <c r="G287" i="12"/>
  <c r="D288" i="12" l="1"/>
  <c r="C288" i="12" s="1"/>
  <c r="E289" i="12" l="1"/>
  <c r="F289" i="12" s="1"/>
  <c r="G288" i="12"/>
  <c r="D289" i="12" l="1"/>
  <c r="C289" i="12" s="1"/>
  <c r="E290" i="12" l="1"/>
  <c r="F290" i="12" s="1"/>
  <c r="G289" i="12"/>
  <c r="D290" i="12" l="1"/>
  <c r="C290" i="12" s="1"/>
  <c r="E291" i="12" l="1"/>
  <c r="F291" i="12" s="1"/>
  <c r="G290" i="12"/>
  <c r="D291" i="12" l="1"/>
  <c r="C291" i="12" s="1"/>
  <c r="E292" i="12" l="1"/>
  <c r="F292" i="12" s="1"/>
  <c r="G291" i="12"/>
  <c r="D292" i="12" l="1"/>
  <c r="C292" i="12" s="1"/>
  <c r="E293" i="12" l="1"/>
  <c r="F293" i="12" s="1"/>
  <c r="G292" i="12"/>
  <c r="D293" i="12" l="1"/>
  <c r="C293" i="12" s="1"/>
  <c r="G293" i="12" l="1"/>
  <c r="E294" i="12"/>
  <c r="F294" i="12" s="1"/>
  <c r="D294" i="12" l="1"/>
  <c r="C294" i="12" s="1"/>
  <c r="E295" i="12" l="1"/>
  <c r="F295" i="12" s="1"/>
  <c r="G294" i="12"/>
  <c r="D295" i="12" l="1"/>
  <c r="C295" i="12" s="1"/>
  <c r="E296" i="12" l="1"/>
  <c r="F296" i="12" s="1"/>
  <c r="G295" i="12"/>
  <c r="D296" i="12" l="1"/>
  <c r="C296" i="12" s="1"/>
  <c r="E297" i="12" l="1"/>
  <c r="F297" i="12" s="1"/>
  <c r="G296" i="12"/>
  <c r="D297" i="12" l="1"/>
  <c r="C297" i="12" s="1"/>
  <c r="G297" i="12" l="1"/>
  <c r="E298" i="12"/>
  <c r="F298" i="12" s="1"/>
  <c r="D298" i="12" l="1"/>
  <c r="C298" i="12" s="1"/>
  <c r="E299" i="12" l="1"/>
  <c r="F299" i="12" s="1"/>
  <c r="G298" i="12"/>
  <c r="D299" i="12" l="1"/>
  <c r="C299" i="12" s="1"/>
  <c r="E300" i="12" l="1"/>
  <c r="F300" i="12" s="1"/>
  <c r="G299" i="12"/>
  <c r="D300" i="12" l="1"/>
  <c r="C300" i="12" s="1"/>
  <c r="E301" i="12" l="1"/>
  <c r="F301" i="12" s="1"/>
  <c r="G300" i="12"/>
  <c r="D301" i="12" l="1"/>
  <c r="C301" i="12" s="1"/>
  <c r="G301" i="12" l="1"/>
  <c r="E302" i="12"/>
  <c r="F302" i="12" s="1"/>
  <c r="D302" i="12" l="1"/>
  <c r="C302" i="12" s="1"/>
  <c r="G302" i="12" l="1"/>
  <c r="E303" i="12"/>
  <c r="F303" i="12" s="1"/>
  <c r="D303" i="12" l="1"/>
  <c r="C303" i="12" s="1"/>
  <c r="G303" i="12" l="1"/>
  <c r="E304" i="12"/>
  <c r="F304" i="12" s="1"/>
  <c r="D304" i="12" l="1"/>
  <c r="C304" i="12" s="1"/>
  <c r="E305" i="12" l="1"/>
  <c r="F305" i="12" s="1"/>
  <c r="G304" i="12"/>
  <c r="D305" i="12" l="1"/>
  <c r="C305" i="12" s="1"/>
  <c r="E306" i="12" l="1"/>
  <c r="F306" i="12" s="1"/>
  <c r="G305" i="12"/>
  <c r="D306" i="12" l="1"/>
  <c r="C306" i="12" s="1"/>
  <c r="G306" i="12" l="1"/>
  <c r="E307" i="12"/>
  <c r="F307" i="12" s="1"/>
  <c r="D307" i="12" l="1"/>
  <c r="C307" i="12" s="1"/>
  <c r="G307" i="12" l="1"/>
  <c r="E308" i="12"/>
  <c r="F308" i="12" s="1"/>
  <c r="D308" i="12" l="1"/>
  <c r="C308" i="12" s="1"/>
  <c r="G308" i="12" l="1"/>
  <c r="E309" i="12"/>
  <c r="F309" i="12" s="1"/>
  <c r="D309" i="12" l="1"/>
  <c r="C309" i="12" s="1"/>
  <c r="E310" i="12" l="1"/>
  <c r="F310" i="12" s="1"/>
  <c r="G309" i="12"/>
  <c r="D310" i="12" l="1"/>
  <c r="C310" i="12" s="1"/>
  <c r="G310" i="12" l="1"/>
  <c r="E311" i="12"/>
  <c r="F311" i="12" s="1"/>
  <c r="D311" i="12" l="1"/>
  <c r="C311" i="12" s="1"/>
  <c r="E312" i="12" l="1"/>
  <c r="F312" i="12" s="1"/>
  <c r="G311" i="12"/>
  <c r="D312" i="12" l="1"/>
  <c r="C312" i="12" s="1"/>
  <c r="G312" i="12" l="1"/>
  <c r="E313" i="12"/>
  <c r="F313" i="12" s="1"/>
  <c r="D313" i="12" l="1"/>
  <c r="C313" i="12" s="1"/>
  <c r="E314" i="12" l="1"/>
  <c r="F314" i="12" s="1"/>
  <c r="G313" i="12"/>
  <c r="D314" i="12" l="1"/>
  <c r="C314" i="12" s="1"/>
  <c r="G314" i="12" l="1"/>
  <c r="E315" i="12"/>
  <c r="F315" i="12" s="1"/>
  <c r="D315" i="12" l="1"/>
  <c r="C315" i="12" s="1"/>
  <c r="E316" i="12" l="1"/>
  <c r="F316" i="12" s="1"/>
  <c r="N10" i="12" s="1" a="1"/>
  <c r="N10" i="12" s="1"/>
  <c r="M10" i="12" s="1"/>
  <c r="G315" i="12"/>
  <c r="D316" i="12" l="1"/>
  <c r="C316" i="12" s="1"/>
  <c r="K10" i="12" s="1" a="1"/>
  <c r="K10" i="12" s="1"/>
  <c r="O10" i="12" l="1"/>
  <c r="L10" i="12"/>
  <c r="E317" i="12"/>
  <c r="F317" i="12" s="1"/>
  <c r="G316" i="12"/>
  <c r="D317" i="12" l="1"/>
  <c r="C317" i="12" s="1"/>
  <c r="E318" i="12" l="1"/>
  <c r="F318" i="12" s="1"/>
  <c r="G317" i="12"/>
  <c r="D318" i="12" l="1"/>
  <c r="C318" i="12" s="1"/>
  <c r="E319" i="12" l="1"/>
  <c r="F319" i="12" s="1"/>
  <c r="G318" i="12"/>
  <c r="D319" i="12" l="1"/>
  <c r="C319" i="12" s="1"/>
  <c r="G319" i="12" l="1"/>
  <c r="E320" i="12"/>
  <c r="F320" i="12" s="1"/>
  <c r="D320" i="12" l="1"/>
  <c r="C320" i="12" s="1"/>
  <c r="E321" i="12" l="1"/>
  <c r="F321" i="12" s="1"/>
  <c r="G320" i="12"/>
  <c r="D321" i="12" l="1"/>
  <c r="C321" i="12" s="1"/>
  <c r="E322" i="12" l="1"/>
  <c r="F322" i="12" s="1"/>
  <c r="G321" i="12"/>
  <c r="D322" i="12" l="1"/>
  <c r="C322" i="12" s="1"/>
  <c r="G322" i="12" l="1"/>
  <c r="E323" i="12"/>
  <c r="F323" i="12" s="1"/>
  <c r="D323" i="12" l="1"/>
  <c r="C323" i="12" s="1"/>
  <c r="G323" i="12" l="1"/>
  <c r="E324" i="12"/>
  <c r="F324" i="12" s="1"/>
  <c r="D324" i="12" l="1"/>
  <c r="C324" i="12" s="1"/>
  <c r="E325" i="12" l="1"/>
  <c r="F325" i="12" s="1"/>
  <c r="G324" i="12"/>
  <c r="D325" i="12" l="1"/>
  <c r="C325" i="12" s="1"/>
  <c r="E326" i="12" l="1"/>
  <c r="F326" i="12" s="1"/>
  <c r="G325" i="12"/>
  <c r="D326" i="12" l="1"/>
  <c r="C326" i="12" s="1"/>
  <c r="E327" i="12" l="1"/>
  <c r="F327" i="12" s="1"/>
  <c r="G326" i="12"/>
  <c r="D327" i="12" l="1"/>
  <c r="C327" i="12" s="1"/>
  <c r="G327" i="12" l="1"/>
  <c r="E328" i="12"/>
  <c r="F328" i="12" s="1"/>
  <c r="D328" i="12" l="1"/>
  <c r="C328" i="12" s="1"/>
  <c r="G328" i="12" l="1"/>
  <c r="E329" i="12"/>
  <c r="F329" i="12" s="1"/>
  <c r="D329" i="12" l="1"/>
  <c r="C329" i="12" s="1"/>
  <c r="E330" i="12" l="1"/>
  <c r="F330" i="12" s="1"/>
  <c r="G329" i="12"/>
  <c r="D330" i="12" l="1"/>
  <c r="C330" i="12" s="1"/>
  <c r="G330" i="12" l="1"/>
  <c r="E331" i="12"/>
  <c r="F331" i="12" s="1"/>
  <c r="D331" i="12" l="1"/>
  <c r="C331" i="12" s="1"/>
  <c r="G331" i="12" l="1"/>
  <c r="E332" i="12"/>
  <c r="F332" i="12" s="1"/>
  <c r="D332" i="12" l="1"/>
  <c r="C332" i="12" s="1"/>
  <c r="E333" i="12" l="1"/>
  <c r="F333" i="12" s="1"/>
  <c r="G332" i="12"/>
  <c r="D333" i="12" l="1"/>
  <c r="C333" i="12" s="1"/>
  <c r="E334" i="12" l="1"/>
  <c r="F334" i="12" s="1"/>
  <c r="G333" i="12"/>
  <c r="D334" i="12" l="1"/>
  <c r="C334" i="12" s="1"/>
  <c r="G334" i="12" l="1"/>
  <c r="E335" i="12"/>
  <c r="F335" i="12" s="1"/>
  <c r="D335" i="12" l="1"/>
  <c r="C335" i="12" s="1"/>
  <c r="G335" i="12" l="1"/>
  <c r="E336" i="12"/>
  <c r="F336" i="12" s="1"/>
  <c r="D336" i="12" l="1"/>
  <c r="C336" i="12" s="1"/>
  <c r="G336" i="12" l="1"/>
  <c r="E337" i="12"/>
  <c r="F337" i="12" s="1"/>
  <c r="D337" i="12" l="1"/>
  <c r="C337" i="12" s="1"/>
  <c r="E338" i="12" l="1"/>
  <c r="F338" i="12" s="1"/>
  <c r="G337" i="12"/>
  <c r="D338" i="12" l="1"/>
  <c r="C338" i="12" s="1"/>
  <c r="E339" i="12" l="1"/>
  <c r="F339" i="12" s="1"/>
  <c r="G338" i="12"/>
  <c r="D339" i="12" l="1"/>
  <c r="C339" i="12" s="1"/>
  <c r="E340" i="12" l="1"/>
  <c r="F340" i="12" s="1"/>
  <c r="G339" i="12"/>
  <c r="D340" i="12" l="1"/>
  <c r="C340" i="12" s="1"/>
  <c r="E341" i="12" l="1"/>
  <c r="F341" i="12" s="1"/>
  <c r="G340" i="12"/>
  <c r="D341" i="12" l="1"/>
  <c r="C341" i="12" s="1"/>
  <c r="G341" i="12" l="1"/>
  <c r="E342" i="12"/>
  <c r="F342" i="12" s="1"/>
  <c r="D342" i="12" l="1"/>
  <c r="C342" i="12" s="1"/>
  <c r="E343" i="12" l="1"/>
  <c r="F343" i="12" s="1"/>
  <c r="G342" i="12"/>
  <c r="D343" i="12" l="1"/>
  <c r="C343" i="12" s="1"/>
  <c r="G343" i="12" l="1"/>
  <c r="E344" i="12"/>
  <c r="F344" i="12" s="1"/>
  <c r="D344" i="12" l="1"/>
  <c r="C344" i="12" s="1"/>
  <c r="E345" i="12" l="1"/>
  <c r="F345" i="12" s="1"/>
  <c r="G344" i="12"/>
  <c r="D345" i="12" l="1"/>
  <c r="C345" i="12" s="1"/>
  <c r="G345" i="12" l="1"/>
  <c r="E346" i="12"/>
  <c r="F346" i="12" s="1"/>
  <c r="D346" i="12" l="1"/>
  <c r="C346" i="12" s="1"/>
  <c r="G346" i="12" l="1"/>
  <c r="E347" i="12"/>
  <c r="F347" i="12" s="1"/>
  <c r="D347" i="12" l="1"/>
  <c r="C347" i="12" s="1"/>
  <c r="E348" i="12" l="1"/>
  <c r="F348" i="12" s="1"/>
  <c r="G347" i="12"/>
  <c r="D348" i="12" l="1"/>
  <c r="C348" i="12" s="1"/>
  <c r="E349" i="12" l="1"/>
  <c r="F349" i="12" s="1"/>
  <c r="G348" i="12"/>
  <c r="D349" i="12" l="1"/>
  <c r="C349" i="12" s="1"/>
  <c r="E350" i="12" l="1"/>
  <c r="F350" i="12" s="1"/>
  <c r="G349" i="12"/>
  <c r="D350" i="12" l="1"/>
  <c r="C350" i="12" s="1"/>
  <c r="E351" i="12" l="1"/>
  <c r="F351" i="12" s="1"/>
  <c r="G350" i="12"/>
  <c r="D351" i="12" l="1"/>
  <c r="C351" i="12" s="1"/>
  <c r="G351" i="12" l="1"/>
  <c r="E352" i="12"/>
  <c r="F352" i="12" s="1"/>
  <c r="D352" i="12" l="1"/>
  <c r="C352" i="12" s="1"/>
  <c r="G352" i="12" l="1"/>
  <c r="E353" i="12"/>
  <c r="F353" i="12" s="1"/>
  <c r="D353" i="12" l="1"/>
  <c r="C353" i="12" s="1"/>
  <c r="E354" i="12" l="1"/>
  <c r="F354" i="12" s="1"/>
  <c r="G353" i="12"/>
  <c r="D354" i="12" l="1"/>
  <c r="C354" i="12" s="1"/>
  <c r="E355" i="12" l="1"/>
  <c r="F355" i="12" s="1"/>
  <c r="G354" i="12"/>
  <c r="D355" i="12" l="1"/>
  <c r="C355" i="12" s="1"/>
  <c r="G355" i="12" l="1"/>
  <c r="E356" i="12"/>
  <c r="F356" i="12" s="1"/>
  <c r="D356" i="12" l="1"/>
  <c r="C356" i="12" s="1"/>
  <c r="G356" i="12" l="1"/>
  <c r="E357" i="12"/>
  <c r="F357" i="12" s="1"/>
  <c r="D357" i="12" l="1"/>
  <c r="C357" i="12" s="1"/>
  <c r="E358" i="12" l="1"/>
  <c r="F358" i="12" s="1"/>
  <c r="G357" i="12"/>
  <c r="D358" i="12" l="1"/>
  <c r="C358" i="12" s="1"/>
  <c r="E359" i="12" l="1"/>
  <c r="F359" i="12" s="1"/>
  <c r="G358" i="12"/>
  <c r="D359" i="12" l="1"/>
  <c r="C359" i="12" s="1"/>
  <c r="E360" i="12" l="1"/>
  <c r="F360" i="12" s="1"/>
  <c r="G359" i="12"/>
  <c r="D360" i="12" l="1"/>
  <c r="C360" i="12" s="1"/>
  <c r="E361" i="12" l="1"/>
  <c r="F361" i="12" s="1"/>
  <c r="G360" i="12"/>
  <c r="D361" i="12" l="1"/>
  <c r="C361" i="12" s="1"/>
  <c r="E362" i="12" l="1"/>
  <c r="F362" i="12" s="1"/>
  <c r="G361" i="12"/>
  <c r="D362" i="12" l="1"/>
  <c r="C362" i="12" s="1"/>
  <c r="E363" i="12" l="1"/>
  <c r="F363" i="12" s="1"/>
  <c r="G362" i="12"/>
  <c r="D363" i="12" l="1"/>
  <c r="C363" i="12" s="1"/>
  <c r="E364" i="12" l="1"/>
  <c r="F364" i="12" s="1"/>
  <c r="G363" i="12"/>
  <c r="D364" i="12" l="1"/>
  <c r="C364" i="12" s="1"/>
  <c r="E365" i="12" l="1"/>
  <c r="F365" i="12" s="1"/>
  <c r="G364" i="12"/>
  <c r="D365" i="12" l="1"/>
  <c r="C365" i="12" s="1"/>
  <c r="E366" i="12" l="1"/>
  <c r="F366" i="12" s="1"/>
  <c r="G365" i="12"/>
  <c r="D366" i="12" l="1"/>
  <c r="C366" i="12" s="1"/>
  <c r="E367" i="12" l="1"/>
  <c r="F367" i="12" s="1"/>
  <c r="G366" i="12"/>
  <c r="D367" i="12" l="1"/>
  <c r="C367" i="12" s="1"/>
  <c r="E368" i="12" l="1"/>
  <c r="F368" i="12" s="1"/>
  <c r="N11" i="12" s="1" a="1"/>
  <c r="N11" i="12" s="1"/>
  <c r="M11" i="12" s="1"/>
  <c r="G367" i="12"/>
  <c r="D368" i="12" l="1"/>
  <c r="C368" i="12" s="1"/>
  <c r="K11" i="12" s="1" a="1"/>
  <c r="K11" i="12" s="1"/>
  <c r="O11" i="12" l="1"/>
  <c r="L11" i="12"/>
  <c r="E369" i="12"/>
  <c r="F369" i="12" s="1"/>
  <c r="G368" i="12"/>
  <c r="D369" i="12" l="1"/>
  <c r="C369" i="12" s="1"/>
  <c r="G369" i="12" l="1"/>
  <c r="E370" i="12"/>
  <c r="F370" i="12" s="1"/>
  <c r="D370" i="12" l="1"/>
  <c r="C370" i="12" s="1"/>
  <c r="G370" i="12" l="1"/>
  <c r="E371" i="12"/>
  <c r="F371" i="12" s="1"/>
  <c r="D371" i="12" l="1"/>
  <c r="C371" i="12" s="1"/>
  <c r="G371" i="12" l="1"/>
  <c r="E372" i="12"/>
  <c r="F372" i="12" s="1"/>
  <c r="D372" i="12" l="1"/>
  <c r="C372" i="12" s="1"/>
  <c r="G372" i="12" l="1"/>
  <c r="E373" i="12"/>
  <c r="F373" i="12" s="1"/>
  <c r="D373" i="12" l="1"/>
  <c r="C373" i="12" s="1"/>
  <c r="G373" i="12" l="1"/>
  <c r="E374" i="12"/>
  <c r="F374" i="12" s="1"/>
  <c r="D374" i="12" l="1"/>
  <c r="C374" i="12" s="1"/>
  <c r="G374" i="12" l="1"/>
  <c r="E375" i="12"/>
  <c r="F375" i="12" s="1"/>
  <c r="D375" i="12" l="1"/>
  <c r="C375" i="12" s="1"/>
  <c r="E376" i="12" l="1"/>
  <c r="F376" i="12" s="1"/>
  <c r="G375" i="12"/>
  <c r="D376" i="12" l="1"/>
  <c r="C376" i="12" s="1"/>
  <c r="E377" i="12" l="1"/>
  <c r="F377" i="12" s="1"/>
  <c r="G376" i="12"/>
  <c r="D377" i="12" l="1"/>
  <c r="C377" i="12" s="1"/>
  <c r="G377" i="12" l="1"/>
  <c r="E378" i="12"/>
  <c r="F378" i="12" s="1"/>
  <c r="D378" i="12" l="1"/>
  <c r="C378" i="12" s="1"/>
  <c r="G378" i="12" l="1"/>
  <c r="E379" i="12"/>
  <c r="F379" i="12" s="1"/>
  <c r="D379" i="12" l="1"/>
  <c r="C379" i="12" s="1"/>
  <c r="E380" i="12" l="1"/>
  <c r="F380" i="12" s="1"/>
  <c r="G379" i="12"/>
  <c r="D380" i="12" l="1"/>
  <c r="C380" i="12" s="1"/>
  <c r="E381" i="12" l="1"/>
  <c r="F381" i="12" s="1"/>
  <c r="G380" i="12"/>
  <c r="D381" i="12" l="1"/>
  <c r="C381" i="12" s="1"/>
  <c r="G381" i="12" l="1"/>
  <c r="E382" i="12"/>
  <c r="F382" i="12" s="1"/>
  <c r="D382" i="12" l="1"/>
  <c r="C382" i="12" s="1"/>
  <c r="G382" i="12" l="1"/>
  <c r="E383" i="12"/>
  <c r="F383" i="12" s="1"/>
  <c r="D383" i="12" l="1"/>
  <c r="C383" i="12" s="1"/>
  <c r="G383" i="12" l="1"/>
  <c r="E384" i="12"/>
  <c r="F384" i="12" s="1"/>
  <c r="D384" i="12" l="1"/>
  <c r="C384" i="12" s="1"/>
  <c r="E385" i="12" l="1"/>
  <c r="F385" i="12" s="1"/>
  <c r="G384" i="12"/>
  <c r="D385" i="12" l="1"/>
  <c r="C385" i="12" s="1"/>
  <c r="G385" i="12" l="1"/>
  <c r="E386" i="12"/>
  <c r="F386" i="12" s="1"/>
  <c r="D386" i="12" l="1"/>
  <c r="C386" i="12" s="1"/>
  <c r="G386" i="12" l="1"/>
  <c r="E387" i="12"/>
  <c r="F387" i="12" s="1"/>
  <c r="D387" i="12" l="1"/>
  <c r="C387" i="12" s="1"/>
  <c r="G387" i="12" l="1"/>
  <c r="E388" i="12"/>
  <c r="F388" i="12" s="1"/>
  <c r="D388" i="12" l="1"/>
  <c r="C388" i="12" s="1"/>
  <c r="G388" i="12" l="1"/>
  <c r="E389" i="12"/>
  <c r="F389" i="12" s="1"/>
  <c r="D389" i="12" l="1"/>
  <c r="C389" i="12" s="1"/>
  <c r="G389" i="12" l="1"/>
  <c r="E390" i="12"/>
  <c r="F390" i="12" s="1"/>
  <c r="D390" i="12" l="1"/>
  <c r="C390" i="12" s="1"/>
  <c r="G390" i="12" l="1"/>
  <c r="E391" i="12"/>
  <c r="F391" i="12" s="1"/>
  <c r="D391" i="12" l="1"/>
  <c r="C391" i="12" s="1"/>
  <c r="G391" i="12" l="1"/>
  <c r="E392" i="12"/>
  <c r="F392" i="12" s="1"/>
  <c r="D392" i="12" l="1"/>
  <c r="C392" i="12" s="1"/>
  <c r="E393" i="12" l="1"/>
  <c r="F393" i="12" s="1"/>
  <c r="G392" i="12"/>
  <c r="D393" i="12" l="1"/>
  <c r="C393" i="12" s="1"/>
  <c r="E394" i="12" l="1"/>
  <c r="F394" i="12" s="1"/>
  <c r="G393" i="12"/>
  <c r="D394" i="12" l="1"/>
  <c r="C394" i="12" s="1"/>
  <c r="G394" i="12" l="1"/>
  <c r="E395" i="12"/>
  <c r="F395" i="12" s="1"/>
  <c r="D395" i="12" l="1"/>
  <c r="C395" i="12" s="1"/>
  <c r="E396" i="12" l="1"/>
  <c r="F396" i="12" s="1"/>
  <c r="G395" i="12"/>
  <c r="D396" i="12" l="1"/>
  <c r="C396" i="12" s="1"/>
  <c r="E397" i="12" l="1"/>
  <c r="F397" i="12" s="1"/>
  <c r="G396" i="12"/>
  <c r="D397" i="12" l="1"/>
  <c r="C397" i="12" s="1"/>
  <c r="E398" i="12" l="1"/>
  <c r="F398" i="12" s="1"/>
  <c r="G397" i="12"/>
  <c r="D398" i="12" l="1"/>
  <c r="C398" i="12" s="1"/>
  <c r="G398" i="12" l="1"/>
  <c r="E399" i="12"/>
  <c r="F399" i="12" s="1"/>
  <c r="D399" i="12" l="1"/>
  <c r="C399" i="12" s="1"/>
  <c r="E400" i="12" l="1"/>
  <c r="F400" i="12" s="1"/>
  <c r="G399" i="12"/>
  <c r="D400" i="12" l="1"/>
  <c r="C400" i="12" s="1"/>
  <c r="G400" i="12" l="1"/>
  <c r="E401" i="12"/>
  <c r="F401" i="12" s="1"/>
  <c r="D401" i="12" l="1"/>
  <c r="C401" i="12" s="1"/>
  <c r="G401" i="12" l="1"/>
  <c r="E402" i="12"/>
  <c r="F402" i="12" s="1"/>
  <c r="D402" i="12" l="1"/>
  <c r="C402" i="12" s="1"/>
  <c r="G402" i="12" l="1"/>
  <c r="E403" i="12"/>
  <c r="F403" i="12" s="1"/>
  <c r="D403" i="12" l="1"/>
  <c r="C403" i="12" s="1"/>
  <c r="G403" i="12" l="1"/>
  <c r="E404" i="12"/>
  <c r="F404" i="12" s="1"/>
  <c r="D404" i="12" l="1"/>
  <c r="C404" i="12" s="1"/>
  <c r="G404" i="12" l="1"/>
  <c r="E405" i="12"/>
  <c r="F405" i="12" s="1"/>
  <c r="D405" i="12" l="1"/>
  <c r="C405" i="12" s="1"/>
  <c r="G405" i="12" l="1"/>
  <c r="E406" i="12"/>
  <c r="F406" i="12" s="1"/>
  <c r="D406" i="12" l="1"/>
  <c r="C406" i="12" s="1"/>
  <c r="E407" i="12" l="1"/>
  <c r="F407" i="12" s="1"/>
  <c r="G406" i="12"/>
  <c r="D407" i="12" l="1"/>
  <c r="C407" i="12" s="1"/>
  <c r="G407" i="12" l="1"/>
  <c r="E408" i="12"/>
  <c r="F408" i="12" s="1"/>
  <c r="D408" i="12" l="1"/>
  <c r="C408" i="12" s="1"/>
  <c r="G408" i="12" l="1"/>
  <c r="E409" i="12"/>
  <c r="F409" i="12" s="1"/>
  <c r="D409" i="12" l="1"/>
  <c r="C409" i="12" s="1"/>
  <c r="G409" i="12" l="1"/>
  <c r="E410" i="12"/>
  <c r="F410" i="12" s="1"/>
  <c r="D410" i="12" l="1"/>
  <c r="C410" i="12" s="1"/>
  <c r="G410" i="12" l="1"/>
  <c r="E411" i="12"/>
  <c r="F411" i="12" s="1"/>
  <c r="D411" i="12" l="1"/>
  <c r="C411" i="12" s="1"/>
  <c r="G411" i="12" l="1"/>
  <c r="E412" i="12"/>
  <c r="F412" i="12" s="1"/>
  <c r="D412" i="12" l="1"/>
  <c r="C412" i="12" s="1"/>
  <c r="E413" i="12" l="1"/>
  <c r="F413" i="12" s="1"/>
  <c r="G412" i="12"/>
  <c r="D413" i="12" l="1"/>
  <c r="C413" i="12" s="1"/>
  <c r="E414" i="12" l="1"/>
  <c r="F414" i="12" s="1"/>
  <c r="G413" i="12"/>
  <c r="D414" i="12" l="1"/>
  <c r="C414" i="12" s="1"/>
  <c r="G414" i="12" l="1"/>
  <c r="E415" i="12"/>
  <c r="F415" i="12" s="1"/>
  <c r="D415" i="12" l="1"/>
  <c r="C415" i="12" s="1"/>
  <c r="G415" i="12" l="1"/>
  <c r="E416" i="12"/>
  <c r="F416" i="12" s="1"/>
  <c r="D416" i="12" l="1"/>
  <c r="C416" i="12" s="1"/>
  <c r="G416" i="12" l="1"/>
  <c r="E417" i="12"/>
  <c r="F417" i="12" s="1"/>
  <c r="D417" i="12" l="1"/>
  <c r="C417" i="12" s="1"/>
  <c r="G417" i="12" l="1"/>
  <c r="E418" i="12"/>
  <c r="F418" i="12" s="1"/>
  <c r="D418" i="12" l="1"/>
  <c r="C418" i="12" s="1"/>
  <c r="G418" i="12" l="1"/>
  <c r="E419" i="12"/>
  <c r="F419" i="12" s="1"/>
  <c r="D419" i="12" l="1"/>
  <c r="C419" i="12" s="1"/>
  <c r="E420" i="12" l="1"/>
  <c r="F420" i="12" s="1"/>
  <c r="N12" i="12" s="1" a="1"/>
  <c r="N12" i="12" s="1"/>
  <c r="M12" i="12" s="1"/>
  <c r="G419" i="12"/>
  <c r="D420" i="12" l="1"/>
  <c r="C420" i="12" s="1"/>
  <c r="K12" i="12" s="1" a="1"/>
  <c r="K12" i="12" s="1"/>
  <c r="L12" i="12" l="1"/>
  <c r="O12" i="12"/>
  <c r="E421" i="12"/>
  <c r="F421" i="12" s="1"/>
  <c r="G420" i="12"/>
  <c r="D421" i="12" l="1"/>
  <c r="C421" i="12" s="1"/>
  <c r="E422" i="12" l="1"/>
  <c r="F422" i="12" s="1"/>
  <c r="G421" i="12"/>
  <c r="D422" i="12" l="1"/>
  <c r="C422" i="12" s="1"/>
  <c r="G422" i="12" l="1"/>
  <c r="E423" i="12"/>
  <c r="F423" i="12" s="1"/>
  <c r="D423" i="12" l="1"/>
  <c r="C423" i="12" s="1"/>
  <c r="E424" i="12" l="1"/>
  <c r="F424" i="12" s="1"/>
  <c r="G423" i="12"/>
  <c r="D424" i="12" l="1"/>
  <c r="C424" i="12" s="1"/>
  <c r="G424" i="12" l="1"/>
  <c r="E425" i="12"/>
  <c r="F425" i="12" s="1"/>
  <c r="D425" i="12" l="1"/>
  <c r="C425" i="12" s="1"/>
  <c r="G425" i="12" l="1"/>
  <c r="E426" i="12"/>
  <c r="F426" i="12" s="1"/>
  <c r="D426" i="12" l="1"/>
  <c r="C426" i="12" s="1"/>
  <c r="E427" i="12" l="1"/>
  <c r="F427" i="12" s="1"/>
  <c r="G426" i="12"/>
  <c r="D427" i="12" l="1"/>
  <c r="C427" i="12" s="1"/>
  <c r="E428" i="12" l="1"/>
  <c r="F428" i="12" s="1"/>
  <c r="G427" i="12"/>
  <c r="D428" i="12" l="1"/>
  <c r="C428" i="12" s="1"/>
  <c r="G428" i="12" l="1"/>
  <c r="E429" i="12"/>
  <c r="F429" i="12" s="1"/>
  <c r="D429" i="12" l="1"/>
  <c r="C429" i="12" s="1"/>
  <c r="E430" i="12" l="1"/>
  <c r="F430" i="12" s="1"/>
  <c r="G429" i="12"/>
  <c r="D430" i="12" l="1"/>
  <c r="C430" i="12" s="1"/>
  <c r="G430" i="12" l="1"/>
  <c r="E431" i="12"/>
  <c r="F431" i="12" s="1"/>
  <c r="D431" i="12" l="1"/>
  <c r="C431" i="12" s="1"/>
  <c r="G431" i="12" l="1"/>
  <c r="E432" i="12"/>
  <c r="F432" i="12" s="1"/>
  <c r="D432" i="12" l="1"/>
  <c r="C432" i="12" s="1"/>
  <c r="G432" i="12" l="1"/>
  <c r="E433" i="12"/>
  <c r="F433" i="12" s="1"/>
  <c r="D433" i="12" l="1"/>
  <c r="C433" i="12" s="1"/>
  <c r="G433" i="12" l="1"/>
  <c r="E434" i="12"/>
  <c r="F434" i="12" s="1"/>
  <c r="D434" i="12" l="1"/>
  <c r="C434" i="12" s="1"/>
  <c r="G434" i="12" l="1"/>
  <c r="E435" i="12"/>
  <c r="F435" i="12" s="1"/>
  <c r="D435" i="12" l="1"/>
  <c r="C435" i="12" s="1"/>
  <c r="E436" i="12" l="1"/>
  <c r="F436" i="12" s="1"/>
  <c r="G435" i="12"/>
  <c r="D436" i="12" l="1"/>
  <c r="C436" i="12" s="1"/>
  <c r="E437" i="12" l="1"/>
  <c r="F437" i="12" s="1"/>
  <c r="G436" i="12"/>
  <c r="D437" i="12" l="1"/>
  <c r="C437" i="12" s="1"/>
  <c r="G437" i="12" l="1"/>
  <c r="E438" i="12"/>
  <c r="F438" i="12" s="1"/>
  <c r="D438" i="12" l="1"/>
  <c r="C438" i="12" s="1"/>
  <c r="G438" i="12" l="1"/>
  <c r="E439" i="12"/>
  <c r="F439" i="12" s="1"/>
  <c r="D439" i="12" l="1"/>
  <c r="C439" i="12" s="1"/>
  <c r="G439" i="12" l="1"/>
  <c r="E440" i="12"/>
  <c r="F440" i="12" s="1"/>
  <c r="D440" i="12" l="1"/>
  <c r="C440" i="12" s="1"/>
  <c r="G440" i="12" l="1"/>
  <c r="E441" i="12"/>
  <c r="F441" i="12" s="1"/>
  <c r="D441" i="12" l="1"/>
  <c r="C441" i="12" s="1"/>
  <c r="G441" i="12" l="1"/>
  <c r="E442" i="12"/>
  <c r="F442" i="12" s="1"/>
  <c r="D442" i="12" l="1"/>
  <c r="C442" i="12" s="1"/>
  <c r="E443" i="12" l="1"/>
  <c r="F443" i="12" s="1"/>
  <c r="G442" i="12"/>
  <c r="D443" i="12" l="1"/>
  <c r="C443" i="12" s="1"/>
  <c r="G443" i="12" l="1"/>
  <c r="E444" i="12"/>
  <c r="F444" i="12" s="1"/>
  <c r="D444" i="12" l="1"/>
  <c r="C444" i="12" s="1"/>
  <c r="E445" i="12" l="1"/>
  <c r="F445" i="12" s="1"/>
  <c r="G444" i="12"/>
  <c r="D445" i="12" l="1"/>
  <c r="C445" i="12" s="1"/>
  <c r="G445" i="12" l="1"/>
  <c r="E446" i="12"/>
  <c r="F446" i="12" s="1"/>
  <c r="D446" i="12" l="1"/>
  <c r="C446" i="12" s="1"/>
  <c r="E447" i="12" l="1"/>
  <c r="F447" i="12" s="1"/>
  <c r="G446" i="12"/>
  <c r="D447" i="12" l="1"/>
  <c r="C447" i="12" s="1"/>
  <c r="G447" i="12" l="1"/>
  <c r="E448" i="12"/>
  <c r="F448" i="12" s="1"/>
  <c r="D448" i="12" l="1"/>
  <c r="C448" i="12" s="1"/>
  <c r="G448" i="12" l="1"/>
  <c r="E449" i="12"/>
  <c r="F449" i="12" s="1"/>
  <c r="D449" i="12" l="1"/>
  <c r="C449" i="12" s="1"/>
  <c r="G449" i="12" l="1"/>
  <c r="E450" i="12"/>
  <c r="F450" i="12" s="1"/>
  <c r="D450" i="12" l="1"/>
  <c r="C450" i="12" s="1"/>
  <c r="G450" i="12" l="1"/>
  <c r="E451" i="12"/>
  <c r="F451" i="12" s="1"/>
  <c r="D451" i="12" l="1"/>
  <c r="C451" i="12" s="1"/>
  <c r="G451" i="12" l="1"/>
  <c r="E452" i="12"/>
  <c r="F452" i="12" s="1"/>
  <c r="D452" i="12" l="1"/>
  <c r="C452" i="12" s="1"/>
  <c r="G452" i="12" l="1"/>
  <c r="E453" i="12"/>
  <c r="F453" i="12" s="1"/>
  <c r="D453" i="12" l="1"/>
  <c r="C453" i="12" s="1"/>
  <c r="E454" i="12" l="1"/>
  <c r="F454" i="12" s="1"/>
  <c r="G453" i="12"/>
  <c r="D454" i="12" l="1"/>
  <c r="C454" i="12" s="1"/>
  <c r="G454" i="12" l="1"/>
  <c r="E455" i="12"/>
  <c r="F455" i="12" s="1"/>
  <c r="D455" i="12" l="1"/>
  <c r="C455" i="12" s="1"/>
  <c r="E456" i="12" l="1"/>
  <c r="F456" i="12" s="1"/>
  <c r="G455" i="12"/>
  <c r="D456" i="12" l="1"/>
  <c r="C456" i="12" s="1"/>
  <c r="G456" i="12" l="1"/>
  <c r="E457" i="12"/>
  <c r="F457" i="12" s="1"/>
  <c r="D457" i="12" l="1"/>
  <c r="C457" i="12" s="1"/>
  <c r="G457" i="12" l="1"/>
  <c r="E458" i="12"/>
  <c r="F458" i="12" s="1"/>
  <c r="D458" i="12" l="1"/>
  <c r="C458" i="12" s="1"/>
  <c r="G458" i="12" l="1"/>
  <c r="E459" i="12"/>
  <c r="F459" i="12" s="1"/>
  <c r="D459" i="12" l="1"/>
  <c r="C459" i="12" s="1"/>
  <c r="G459" i="12" l="1"/>
  <c r="E460" i="12"/>
  <c r="F460" i="12" s="1"/>
  <c r="D460" i="12" l="1"/>
  <c r="C460" i="12" s="1"/>
  <c r="G460" i="12" l="1"/>
  <c r="E461" i="12"/>
  <c r="F461" i="12" s="1"/>
  <c r="D461" i="12" l="1"/>
  <c r="C461" i="12" s="1"/>
  <c r="E462" i="12" l="1"/>
  <c r="F462" i="12" s="1"/>
  <c r="G461" i="12"/>
  <c r="D462" i="12" l="1"/>
  <c r="C462" i="12" s="1"/>
  <c r="E463" i="12" l="1"/>
  <c r="F463" i="12" s="1"/>
  <c r="G462" i="12"/>
  <c r="D463" i="12" l="1"/>
  <c r="C463" i="12" s="1"/>
  <c r="G463" i="12" l="1"/>
  <c r="E464" i="12"/>
  <c r="F464" i="12" s="1"/>
  <c r="D464" i="12" l="1"/>
  <c r="C464" i="12" s="1"/>
  <c r="G464" i="12" l="1"/>
  <c r="E465" i="12"/>
  <c r="F465" i="12" s="1"/>
  <c r="D465" i="12" l="1"/>
  <c r="C465" i="12" s="1"/>
  <c r="G465" i="12" l="1"/>
  <c r="E466" i="12"/>
  <c r="F466" i="12" s="1"/>
  <c r="D466" i="12" l="1"/>
  <c r="C466" i="12" s="1"/>
  <c r="G466" i="12" l="1"/>
  <c r="E467" i="12"/>
  <c r="F467" i="12" s="1"/>
  <c r="D467" i="12" l="1"/>
  <c r="C467" i="12" s="1"/>
  <c r="G467" i="12" l="1"/>
  <c r="E468" i="12"/>
  <c r="F468" i="12" s="1"/>
  <c r="D468" i="12" l="1"/>
  <c r="C468" i="12" s="1"/>
  <c r="G468" i="12" l="1"/>
  <c r="E469" i="12"/>
  <c r="F469" i="12" s="1"/>
  <c r="D469" i="12" l="1"/>
  <c r="C469" i="12" s="1"/>
  <c r="E470" i="12" l="1"/>
  <c r="F470" i="12" s="1"/>
  <c r="G469" i="12"/>
  <c r="D470" i="12" l="1"/>
  <c r="C470" i="12" s="1"/>
  <c r="G470" i="12" l="1"/>
  <c r="E471" i="12"/>
  <c r="F471" i="12" s="1"/>
  <c r="D471" i="12" l="1"/>
  <c r="C471" i="12" s="1"/>
  <c r="G471" i="12" l="1"/>
  <c r="E472" i="12"/>
  <c r="F472" i="12" s="1"/>
  <c r="N13" i="12" s="1" a="1"/>
  <c r="N13" i="12" s="1"/>
  <c r="M13" i="12" s="1"/>
  <c r="D472" i="12" l="1"/>
  <c r="C472" i="12" s="1"/>
  <c r="K13" i="12" s="1" a="1"/>
  <c r="K13" i="12" s="1"/>
  <c r="L13" i="12" l="1"/>
  <c r="O13" i="12"/>
  <c r="G472" i="12"/>
  <c r="E473" i="12"/>
  <c r="F473" i="12" s="1"/>
  <c r="D473" i="12" l="1"/>
  <c r="C473" i="12" s="1"/>
  <c r="G473" i="12" l="1"/>
  <c r="E474" i="12"/>
  <c r="F474" i="12" s="1"/>
  <c r="D474" i="12" l="1"/>
  <c r="C474" i="12" s="1"/>
  <c r="E475" i="12" l="1"/>
  <c r="F475" i="12" s="1"/>
  <c r="G474" i="12"/>
  <c r="D475" i="12" l="1"/>
  <c r="C475" i="12" s="1"/>
  <c r="G475" i="12" l="1"/>
  <c r="E476" i="12"/>
  <c r="F476" i="12" s="1"/>
  <c r="D476" i="12" l="1"/>
  <c r="C476" i="12" s="1"/>
  <c r="G476" i="12" l="1"/>
  <c r="E477" i="12"/>
  <c r="F477" i="12" s="1"/>
  <c r="D477" i="12" l="1"/>
  <c r="C477" i="12" s="1"/>
  <c r="G477" i="12" l="1"/>
  <c r="E478" i="12"/>
  <c r="F478" i="12" s="1"/>
  <c r="D478" i="12" l="1"/>
  <c r="C478" i="12" s="1"/>
  <c r="G478" i="12" l="1"/>
  <c r="E479" i="12"/>
  <c r="F479" i="12" s="1"/>
  <c r="D479" i="12" l="1"/>
  <c r="C479" i="12" s="1"/>
  <c r="G479" i="12" l="1"/>
  <c r="E480" i="12"/>
  <c r="F480" i="12" s="1"/>
  <c r="D480" i="12" l="1"/>
  <c r="C480" i="12" s="1"/>
  <c r="G480" i="12" l="1"/>
  <c r="E481" i="12"/>
  <c r="F481" i="12" s="1"/>
  <c r="D481" i="12" l="1"/>
  <c r="C481" i="12" s="1"/>
  <c r="E482" i="12" l="1"/>
  <c r="F482" i="12" s="1"/>
  <c r="G481" i="12"/>
  <c r="D482" i="12" l="1"/>
  <c r="C482" i="12" s="1"/>
  <c r="E483" i="12" l="1"/>
  <c r="F483" i="12" s="1"/>
  <c r="G482" i="12"/>
  <c r="D483" i="12" l="1"/>
  <c r="C483" i="12" s="1"/>
  <c r="G483" i="12" l="1"/>
  <c r="E484" i="12"/>
  <c r="F484" i="12" s="1"/>
  <c r="D484" i="12" l="1"/>
  <c r="C484" i="12" s="1"/>
  <c r="G484" i="12" l="1"/>
  <c r="E485" i="12"/>
  <c r="F485" i="12" s="1"/>
  <c r="D485" i="12" l="1"/>
  <c r="C485" i="12" s="1"/>
  <c r="G485" i="12" l="1"/>
  <c r="E486" i="12"/>
  <c r="F486" i="12" s="1"/>
  <c r="D486" i="12" l="1"/>
  <c r="C486" i="12" s="1"/>
  <c r="E487" i="12" l="1"/>
  <c r="F487" i="12" s="1"/>
  <c r="G486" i="12"/>
  <c r="D487" i="12" l="1"/>
  <c r="C487" i="12" s="1"/>
  <c r="G487" i="12" l="1"/>
  <c r="E488" i="12"/>
  <c r="F488" i="12" s="1"/>
  <c r="D488" i="12" l="1"/>
  <c r="C488" i="12" s="1"/>
  <c r="G488" i="12" l="1"/>
  <c r="E489" i="12"/>
  <c r="F489" i="12" s="1"/>
  <c r="D489" i="12" l="1"/>
  <c r="C489" i="12" s="1"/>
  <c r="G489" i="12" l="1"/>
  <c r="E490" i="12"/>
  <c r="F490" i="12" s="1"/>
  <c r="D490" i="12" l="1"/>
  <c r="C490" i="12" s="1"/>
  <c r="G490" i="12" l="1"/>
  <c r="E491" i="12"/>
  <c r="F491" i="12" s="1"/>
  <c r="D491" i="12" l="1"/>
  <c r="C491" i="12" s="1"/>
  <c r="E492" i="12" l="1"/>
  <c r="F492" i="12" s="1"/>
  <c r="G491" i="12"/>
  <c r="D492" i="12" l="1"/>
  <c r="C492" i="12" s="1"/>
  <c r="G492" i="12" l="1"/>
  <c r="E493" i="12"/>
  <c r="F493" i="12" s="1"/>
  <c r="D493" i="12" l="1"/>
  <c r="C493" i="12" s="1"/>
  <c r="G493" i="12" l="1"/>
  <c r="E494" i="12"/>
  <c r="F494" i="12" s="1"/>
  <c r="D494" i="12" l="1"/>
  <c r="C494" i="12" s="1"/>
  <c r="G494" i="12" l="1"/>
  <c r="E495" i="12"/>
  <c r="F495" i="12" s="1"/>
  <c r="D495" i="12" l="1"/>
  <c r="C495" i="12" s="1"/>
  <c r="G495" i="12" l="1"/>
  <c r="E496" i="12"/>
  <c r="F496" i="12" s="1"/>
  <c r="D496" i="12" l="1"/>
  <c r="C496" i="12" s="1"/>
  <c r="E497" i="12" l="1"/>
  <c r="F497" i="12" s="1"/>
  <c r="G496" i="12"/>
  <c r="D497" i="12" l="1"/>
  <c r="C497" i="12" s="1"/>
  <c r="E498" i="12" l="1"/>
  <c r="F498" i="12" s="1"/>
  <c r="G497" i="12"/>
  <c r="D498" i="12" l="1"/>
  <c r="C498" i="12" s="1"/>
  <c r="G498" i="12" l="1"/>
  <c r="E499" i="12"/>
  <c r="F499" i="12" s="1"/>
  <c r="D499" i="12" l="1"/>
  <c r="C499" i="12" s="1"/>
  <c r="G499" i="12" l="1"/>
  <c r="E500" i="12"/>
  <c r="F500" i="12" s="1"/>
  <c r="D500" i="12" l="1"/>
  <c r="C500" i="12" s="1"/>
  <c r="G500" i="12" l="1"/>
  <c r="E501" i="12"/>
  <c r="F501" i="12" s="1"/>
  <c r="D501" i="12" l="1"/>
  <c r="C501" i="12" s="1"/>
  <c r="G501" i="12" l="1"/>
  <c r="E502" i="12"/>
  <c r="F502" i="12" s="1"/>
  <c r="D502" i="12" l="1"/>
  <c r="C502" i="12" s="1"/>
  <c r="E503" i="12" l="1"/>
  <c r="F503" i="12" s="1"/>
  <c r="G502" i="12"/>
  <c r="D503" i="12" l="1"/>
  <c r="C503" i="12" s="1"/>
  <c r="G503" i="12" l="1"/>
  <c r="E504" i="12"/>
  <c r="F504" i="12" s="1"/>
  <c r="D504" i="12" l="1"/>
  <c r="C504" i="12" s="1"/>
  <c r="G504" i="12" l="1"/>
  <c r="E505" i="12"/>
  <c r="F505" i="12" s="1"/>
  <c r="D505" i="12" l="1"/>
  <c r="C505" i="12" s="1"/>
  <c r="G505" i="12" l="1"/>
  <c r="E506" i="12"/>
  <c r="F506" i="12" s="1"/>
  <c r="D506" i="12" l="1"/>
  <c r="C506" i="12" s="1"/>
  <c r="E507" i="12" l="1"/>
  <c r="F507" i="12" s="1"/>
  <c r="G506" i="12"/>
  <c r="D507" i="12" l="1"/>
  <c r="C507" i="12" s="1"/>
  <c r="G507" i="12" l="1"/>
  <c r="E508" i="12"/>
  <c r="F508" i="12" s="1"/>
  <c r="D508" i="12" l="1"/>
  <c r="C508" i="12" s="1"/>
  <c r="E509" i="12" l="1"/>
  <c r="F509" i="12" s="1"/>
  <c r="G508" i="12"/>
  <c r="D509" i="12" l="1"/>
  <c r="C509" i="12" s="1"/>
  <c r="G509" i="12" l="1"/>
  <c r="E510" i="12"/>
  <c r="F510" i="12" s="1"/>
  <c r="D510" i="12" l="1"/>
  <c r="C510" i="12" s="1"/>
  <c r="E511" i="12" l="1"/>
  <c r="F511" i="12" s="1"/>
  <c r="G510" i="12"/>
  <c r="D511" i="12" l="1"/>
  <c r="C511" i="12" s="1"/>
  <c r="E512" i="12" l="1"/>
  <c r="F512" i="12" s="1"/>
  <c r="G511" i="12"/>
  <c r="D512" i="12" l="1"/>
  <c r="C512" i="12" s="1"/>
  <c r="G512" i="12" l="1"/>
  <c r="E513" i="12"/>
  <c r="F513" i="12" s="1"/>
  <c r="D513" i="12" l="1"/>
  <c r="C513" i="12" s="1"/>
  <c r="G513" i="12" l="1"/>
  <c r="E514" i="12"/>
  <c r="F514" i="12" s="1"/>
  <c r="D514" i="12" l="1"/>
  <c r="C514" i="12" s="1"/>
  <c r="E515" i="12" l="1"/>
  <c r="F515" i="12" s="1"/>
  <c r="G514" i="12"/>
  <c r="D515" i="12" l="1"/>
  <c r="C515" i="12" s="1"/>
  <c r="G515" i="12" l="1"/>
  <c r="E516" i="12"/>
  <c r="F516" i="12" s="1"/>
  <c r="D516" i="12" l="1"/>
  <c r="C516" i="12" s="1"/>
  <c r="G516" i="12" l="1"/>
  <c r="E517" i="12"/>
  <c r="F517" i="12" s="1"/>
  <c r="D517" i="12" l="1"/>
  <c r="C517" i="12" s="1"/>
  <c r="E518" i="12" l="1"/>
  <c r="F518" i="12" s="1"/>
  <c r="G517" i="12"/>
  <c r="D518" i="12" l="1"/>
  <c r="C518" i="12" s="1"/>
  <c r="E519" i="12" l="1"/>
  <c r="F519" i="12" s="1"/>
  <c r="G518" i="12"/>
  <c r="D519" i="12" l="1"/>
  <c r="C519" i="12" s="1"/>
  <c r="G519" i="12" l="1"/>
  <c r="E520" i="12"/>
  <c r="F520" i="12" s="1"/>
  <c r="D520" i="12" l="1"/>
  <c r="C520" i="12" s="1"/>
  <c r="G520" i="12" l="1"/>
  <c r="E521" i="12"/>
  <c r="F521" i="12" s="1"/>
  <c r="D521" i="12" l="1"/>
  <c r="C521" i="12" s="1"/>
  <c r="G521" i="12" l="1"/>
  <c r="E522" i="12"/>
  <c r="F522" i="12" s="1"/>
  <c r="D522" i="12" l="1"/>
  <c r="C522" i="12" s="1"/>
  <c r="G522" i="12" l="1"/>
  <c r="E523" i="12"/>
  <c r="F523" i="12" s="1"/>
  <c r="D523" i="12" l="1"/>
  <c r="C523" i="12" s="1"/>
  <c r="G523" i="12" l="1"/>
  <c r="E524" i="12"/>
  <c r="F524" i="12" s="1"/>
  <c r="N14" i="12" s="1" a="1"/>
  <c r="N14" i="12" s="1"/>
  <c r="M14" i="12" s="1"/>
  <c r="D524" i="12" l="1"/>
  <c r="C524" i="12" s="1"/>
  <c r="K14" i="12" s="1" a="1"/>
  <c r="K14" i="12" s="1"/>
  <c r="O14" i="12" l="1"/>
  <c r="L14" i="12"/>
  <c r="G524" i="12"/>
  <c r="E525" i="12"/>
  <c r="F525" i="12" s="1"/>
  <c r="D525" i="12" l="1"/>
  <c r="C525" i="12" s="1"/>
  <c r="G525" i="12" l="1"/>
  <c r="E526" i="12"/>
  <c r="F526" i="12" s="1"/>
  <c r="D526" i="12" l="1"/>
  <c r="C526" i="12" s="1"/>
  <c r="G526" i="12" l="1"/>
  <c r="E527" i="12"/>
  <c r="F527" i="12" s="1"/>
  <c r="D527" i="12" l="1"/>
  <c r="C527" i="12" s="1"/>
  <c r="E528" i="12" l="1"/>
  <c r="F528" i="12" s="1"/>
  <c r="G527" i="12"/>
  <c r="D528" i="12" l="1"/>
  <c r="C528" i="12" s="1"/>
  <c r="G528" i="12" l="1"/>
  <c r="E529" i="12"/>
  <c r="F529" i="12" s="1"/>
  <c r="D529" i="12" l="1"/>
  <c r="C529" i="12" s="1"/>
  <c r="E530" i="12" l="1"/>
  <c r="F530" i="12" s="1"/>
  <c r="G529" i="12"/>
  <c r="D530" i="12" l="1"/>
  <c r="C530" i="12" s="1"/>
  <c r="E531" i="12" l="1"/>
  <c r="F531" i="12" s="1"/>
  <c r="G530" i="12"/>
  <c r="D531" i="12" l="1"/>
  <c r="C531" i="12" s="1"/>
  <c r="G531" i="12" l="1"/>
  <c r="E532" i="12"/>
  <c r="F532" i="12" s="1"/>
  <c r="D532" i="12" l="1"/>
  <c r="C532" i="12" s="1"/>
  <c r="E533" i="12" l="1"/>
  <c r="F533" i="12" s="1"/>
  <c r="G532" i="12"/>
  <c r="D533" i="12" l="1"/>
  <c r="C533" i="12" s="1"/>
  <c r="G533" i="12" l="1"/>
  <c r="E534" i="12"/>
  <c r="F534" i="12" s="1"/>
  <c r="D534" i="12" l="1"/>
  <c r="C534" i="12" s="1"/>
  <c r="G534" i="12" l="1"/>
  <c r="E535" i="12"/>
  <c r="F535" i="12" s="1"/>
  <c r="D535" i="12" l="1"/>
  <c r="C535" i="12" s="1"/>
  <c r="E536" i="12" l="1"/>
  <c r="F536" i="12" s="1"/>
  <c r="G535" i="12"/>
  <c r="D536" i="12" l="1"/>
  <c r="C536" i="12" s="1"/>
  <c r="G536" i="12" l="1"/>
  <c r="E537" i="12"/>
  <c r="F537" i="12" s="1"/>
  <c r="D537" i="12" l="1"/>
  <c r="C537" i="12" s="1"/>
  <c r="G537" i="12" l="1"/>
  <c r="E538" i="12"/>
  <c r="F538" i="12" s="1"/>
  <c r="D538" i="12" l="1"/>
  <c r="C538" i="12" s="1"/>
  <c r="G538" i="12" l="1"/>
  <c r="E539" i="12"/>
  <c r="F539" i="12" s="1"/>
  <c r="D539" i="12" l="1"/>
  <c r="C539" i="12" s="1"/>
  <c r="G539" i="12" l="1"/>
  <c r="E540" i="12"/>
  <c r="F540" i="12" s="1"/>
  <c r="D540" i="12" l="1"/>
  <c r="C540" i="12" s="1"/>
  <c r="G540" i="12" l="1"/>
  <c r="E541" i="12"/>
  <c r="F541" i="12" s="1"/>
  <c r="D541" i="12" l="1"/>
  <c r="C541" i="12" s="1"/>
  <c r="G541" i="12" l="1"/>
  <c r="E542" i="12"/>
  <c r="F542" i="12" s="1"/>
  <c r="D542" i="12" l="1"/>
  <c r="C542" i="12" s="1"/>
  <c r="G542" i="12" l="1"/>
  <c r="E543" i="12"/>
  <c r="F543" i="12" s="1"/>
  <c r="D543" i="12" l="1"/>
  <c r="C543" i="12" s="1"/>
  <c r="E544" i="12" l="1"/>
  <c r="F544" i="12" s="1"/>
  <c r="G543" i="12"/>
  <c r="D544" i="12" l="1"/>
  <c r="C544" i="12" s="1"/>
  <c r="E545" i="12" l="1"/>
  <c r="F545" i="12" s="1"/>
  <c r="G544" i="12"/>
  <c r="D545" i="12" l="1"/>
  <c r="C545" i="12" s="1"/>
  <c r="G545" i="12" l="1"/>
  <c r="E546" i="12"/>
  <c r="F546" i="12" s="1"/>
  <c r="D546" i="12" l="1"/>
  <c r="C546" i="12" s="1"/>
  <c r="G546" i="12" l="1"/>
  <c r="E547" i="12"/>
  <c r="F547" i="12" s="1"/>
  <c r="D547" i="12" l="1"/>
  <c r="C547" i="12" s="1"/>
  <c r="E548" i="12" l="1"/>
  <c r="F548" i="12" s="1"/>
  <c r="G547" i="12"/>
  <c r="D548" i="12" l="1"/>
  <c r="C548" i="12" s="1"/>
  <c r="G548" i="12" l="1"/>
  <c r="E549" i="12"/>
  <c r="F549" i="12" s="1"/>
  <c r="D549" i="12" l="1"/>
  <c r="C549" i="12" s="1"/>
  <c r="G549" i="12" l="1"/>
  <c r="E550" i="12"/>
  <c r="F550" i="12" s="1"/>
  <c r="D550" i="12" l="1"/>
  <c r="C550" i="12" s="1"/>
  <c r="E551" i="12" l="1"/>
  <c r="F551" i="12" s="1"/>
  <c r="G550" i="12"/>
  <c r="D551" i="12" l="1"/>
  <c r="C551" i="12" s="1"/>
  <c r="G551" i="12" l="1"/>
  <c r="E552" i="12"/>
  <c r="F552" i="12" s="1"/>
  <c r="D552" i="12" l="1"/>
  <c r="C552" i="12" s="1"/>
  <c r="G552" i="12" l="1"/>
  <c r="E553" i="12"/>
  <c r="F553" i="12" s="1"/>
  <c r="D553" i="12" l="1"/>
  <c r="C553" i="12" s="1"/>
  <c r="E554" i="12" l="1"/>
  <c r="F554" i="12" s="1"/>
  <c r="G553" i="12"/>
  <c r="D554" i="12" l="1"/>
  <c r="C554" i="12" s="1"/>
  <c r="G554" i="12" l="1"/>
  <c r="E555" i="12"/>
  <c r="F555" i="12" s="1"/>
  <c r="D555" i="12" l="1"/>
  <c r="C555" i="12" s="1"/>
  <c r="E556" i="12" l="1"/>
  <c r="F556" i="12" s="1"/>
  <c r="G555" i="12"/>
  <c r="D556" i="12" l="1"/>
  <c r="C556" i="12" s="1"/>
  <c r="E557" i="12" l="1"/>
  <c r="F557" i="12" s="1"/>
  <c r="G556" i="12"/>
  <c r="D557" i="12" l="1"/>
  <c r="C557" i="12" s="1"/>
  <c r="E558" i="12" l="1"/>
  <c r="F558" i="12" s="1"/>
  <c r="G557" i="12"/>
  <c r="D558" i="12" l="1"/>
  <c r="C558" i="12" s="1"/>
  <c r="E559" i="12" l="1"/>
  <c r="F559" i="12" s="1"/>
  <c r="G558" i="12"/>
  <c r="D559" i="12" l="1"/>
  <c r="C559" i="12" s="1"/>
  <c r="G559" i="12" l="1"/>
  <c r="E560" i="12"/>
  <c r="F560" i="12" s="1"/>
  <c r="D560" i="12" l="1"/>
  <c r="C560" i="12" s="1"/>
  <c r="G560" i="12" l="1"/>
  <c r="E561" i="12"/>
  <c r="F561" i="12" s="1"/>
  <c r="D561" i="12" l="1"/>
  <c r="C561" i="12" s="1"/>
  <c r="G561" i="12" l="1"/>
  <c r="E562" i="12"/>
  <c r="F562" i="12" s="1"/>
  <c r="D562" i="12" l="1"/>
  <c r="C562" i="12" s="1"/>
  <c r="E563" i="12" l="1"/>
  <c r="F563" i="12" s="1"/>
  <c r="G562" i="12"/>
  <c r="D563" i="12" l="1"/>
  <c r="C563" i="12" s="1"/>
  <c r="G563" i="12" l="1"/>
  <c r="E564" i="12"/>
  <c r="F564" i="12" s="1"/>
  <c r="D564" i="12" l="1"/>
  <c r="C564" i="12" s="1"/>
  <c r="E565" i="12" l="1"/>
  <c r="F565" i="12" s="1"/>
  <c r="G564" i="12"/>
  <c r="D565" i="12" l="1"/>
  <c r="C565" i="12" s="1"/>
  <c r="E566" i="12" l="1"/>
  <c r="F566" i="12" s="1"/>
  <c r="G565" i="12"/>
  <c r="D566" i="12" l="1"/>
  <c r="C566" i="12" s="1"/>
  <c r="E567" i="12" l="1"/>
  <c r="F567" i="12" s="1"/>
  <c r="G566" i="12"/>
  <c r="D567" i="12" l="1"/>
  <c r="C567" i="12" s="1"/>
  <c r="G567" i="12" l="1"/>
  <c r="E568" i="12"/>
  <c r="F568" i="12" s="1"/>
  <c r="D568" i="12" l="1"/>
  <c r="C568" i="12" s="1"/>
  <c r="G568" i="12" l="1"/>
  <c r="E569" i="12"/>
  <c r="F569" i="12" s="1"/>
  <c r="D569" i="12" l="1"/>
  <c r="C569" i="12" s="1"/>
  <c r="E570" i="12" l="1"/>
  <c r="F570" i="12" s="1"/>
  <c r="G569" i="12"/>
  <c r="D570" i="12" l="1"/>
  <c r="C570" i="12" s="1"/>
  <c r="G570" i="12" l="1"/>
  <c r="E571" i="12"/>
  <c r="F571" i="12" s="1"/>
  <c r="D571" i="12" l="1"/>
  <c r="C571" i="12" s="1"/>
  <c r="G571" i="12" l="1"/>
  <c r="E572" i="12"/>
  <c r="F572" i="12" s="1"/>
  <c r="D572" i="12" l="1"/>
  <c r="C572" i="12" s="1"/>
  <c r="G572" i="12" l="1"/>
  <c r="E573" i="12"/>
  <c r="F573" i="12" s="1"/>
  <c r="D573" i="12" l="1"/>
  <c r="C573" i="12" s="1"/>
  <c r="E574" i="12" l="1"/>
  <c r="F574" i="12" s="1"/>
  <c r="G573" i="12"/>
  <c r="D574" i="12" l="1"/>
  <c r="C574" i="12" s="1"/>
  <c r="E575" i="12" l="1"/>
  <c r="F575" i="12" s="1"/>
  <c r="G574" i="12"/>
  <c r="D575" i="12" l="1"/>
  <c r="C575" i="12" s="1"/>
  <c r="G575" i="12" l="1"/>
  <c r="E576" i="12"/>
  <c r="F576" i="12" s="1"/>
  <c r="N15" i="12" s="1" a="1"/>
  <c r="N15" i="12" s="1"/>
  <c r="M15" i="12" s="1"/>
  <c r="D576" i="12" l="1"/>
  <c r="C576" i="12" s="1"/>
  <c r="K15" i="12" s="1" a="1"/>
  <c r="K15" i="12" s="1"/>
  <c r="O15" i="12" l="1"/>
  <c r="L15" i="12"/>
  <c r="E577" i="12"/>
  <c r="F577" i="12" s="1"/>
  <c r="G576" i="12"/>
  <c r="D577" i="12" l="1"/>
  <c r="C577" i="12" s="1"/>
  <c r="E578" i="12" l="1"/>
  <c r="F578" i="12" s="1"/>
  <c r="G577" i="12"/>
  <c r="D578" i="12" l="1"/>
  <c r="C578" i="12" s="1"/>
  <c r="E579" i="12" l="1"/>
  <c r="F579" i="12" s="1"/>
  <c r="G578" i="12"/>
  <c r="D579" i="12" l="1"/>
  <c r="C579" i="12" s="1"/>
  <c r="E580" i="12" l="1"/>
  <c r="F580" i="12" s="1"/>
  <c r="G579" i="12"/>
  <c r="D580" i="12" l="1"/>
  <c r="C580" i="12" s="1"/>
  <c r="G580" i="12" l="1"/>
  <c r="E581" i="12"/>
  <c r="F581" i="12" s="1"/>
  <c r="D581" i="12" l="1"/>
  <c r="C581" i="12" s="1"/>
  <c r="E582" i="12" l="1"/>
  <c r="F582" i="12" s="1"/>
  <c r="G581" i="12"/>
  <c r="D582" i="12" l="1"/>
  <c r="C582" i="12" s="1"/>
  <c r="E583" i="12" l="1"/>
  <c r="F583" i="12" s="1"/>
  <c r="G582" i="12"/>
  <c r="D583" i="12" l="1"/>
  <c r="C583" i="12" s="1"/>
  <c r="G583" i="12" l="1"/>
  <c r="E584" i="12"/>
  <c r="F584" i="12" s="1"/>
  <c r="D584" i="12" l="1"/>
  <c r="C584" i="12" s="1"/>
  <c r="E585" i="12" l="1"/>
  <c r="F585" i="12" s="1"/>
  <c r="G584" i="12"/>
  <c r="D585" i="12" l="1"/>
  <c r="C585" i="12" s="1"/>
  <c r="E586" i="12" l="1"/>
  <c r="F586" i="12" s="1"/>
  <c r="G585" i="12"/>
  <c r="D586" i="12" l="1"/>
  <c r="C586" i="12" s="1"/>
  <c r="G586" i="12" l="1"/>
  <c r="E587" i="12"/>
  <c r="F587" i="12" s="1"/>
  <c r="D587" i="12" l="1"/>
  <c r="C587" i="12" s="1"/>
  <c r="E588" i="12" l="1"/>
  <c r="F588" i="12" s="1"/>
  <c r="G587" i="12"/>
  <c r="D588" i="12" l="1"/>
  <c r="C588" i="12" s="1"/>
  <c r="G588" i="12" l="1"/>
  <c r="E589" i="12"/>
  <c r="F589" i="12" s="1"/>
  <c r="D589" i="12" l="1"/>
  <c r="C589" i="12" s="1"/>
  <c r="G589" i="12" l="1"/>
  <c r="E590" i="12"/>
  <c r="F590" i="12" s="1"/>
  <c r="D590" i="12" l="1"/>
  <c r="C590" i="12" s="1"/>
  <c r="E591" i="12" l="1"/>
  <c r="F591" i="12" s="1"/>
  <c r="G590" i="12"/>
  <c r="D591" i="12" l="1"/>
  <c r="C591" i="12" s="1"/>
  <c r="E592" i="12" l="1"/>
  <c r="F592" i="12" s="1"/>
  <c r="G591" i="12"/>
  <c r="D592" i="12" l="1"/>
  <c r="C592" i="12" s="1"/>
  <c r="G592" i="12" l="1"/>
  <c r="E593" i="12"/>
  <c r="F593" i="12" s="1"/>
  <c r="D593" i="12" l="1"/>
  <c r="C593" i="12" s="1"/>
  <c r="E594" i="12" l="1"/>
  <c r="F594" i="12" s="1"/>
  <c r="G593" i="12"/>
  <c r="D594" i="12" l="1"/>
  <c r="C594" i="12" s="1"/>
  <c r="E595" i="12" l="1"/>
  <c r="F595" i="12" s="1"/>
  <c r="G594" i="12"/>
  <c r="D595" i="12" l="1"/>
  <c r="C595" i="12" s="1"/>
  <c r="G595" i="12" l="1"/>
  <c r="E596" i="12"/>
  <c r="F596" i="12" s="1"/>
  <c r="D596" i="12" l="1"/>
  <c r="C596" i="12" s="1"/>
  <c r="E597" i="12" l="1"/>
  <c r="F597" i="12" s="1"/>
  <c r="G596" i="12"/>
  <c r="D597" i="12" l="1"/>
  <c r="C597" i="12" s="1"/>
  <c r="E598" i="12" l="1"/>
  <c r="F598" i="12" s="1"/>
  <c r="G597" i="12"/>
  <c r="D598" i="12" l="1"/>
  <c r="C598" i="12" s="1"/>
  <c r="G598" i="12" l="1"/>
  <c r="E599" i="12"/>
  <c r="F599" i="12" s="1"/>
  <c r="D599" i="12" l="1"/>
  <c r="C599" i="12" s="1"/>
  <c r="E600" i="12" l="1"/>
  <c r="F600" i="12" s="1"/>
  <c r="G599" i="12"/>
  <c r="D600" i="12" l="1"/>
  <c r="C600" i="12" s="1"/>
  <c r="G600" i="12" l="1"/>
  <c r="E601" i="12"/>
  <c r="F601" i="12" s="1"/>
  <c r="D601" i="12" l="1"/>
  <c r="C601" i="12" s="1"/>
  <c r="G601" i="12" l="1"/>
  <c r="E602" i="12"/>
  <c r="F602" i="12" s="1"/>
  <c r="D602" i="12" l="1"/>
  <c r="C602" i="12" s="1"/>
  <c r="G602" i="12" l="1"/>
  <c r="E603" i="12"/>
  <c r="F603" i="12" s="1"/>
  <c r="D603" i="12" l="1"/>
  <c r="C603" i="12" s="1"/>
  <c r="E604" i="12" l="1"/>
  <c r="F604" i="12" s="1"/>
  <c r="G603" i="12"/>
  <c r="D604" i="12" l="1"/>
  <c r="C604" i="12" s="1"/>
  <c r="E605" i="12" l="1"/>
  <c r="F605" i="12" s="1"/>
  <c r="G604" i="12"/>
  <c r="D605" i="12" l="1"/>
  <c r="C605" i="12" s="1"/>
  <c r="E606" i="12" l="1"/>
  <c r="F606" i="12" s="1"/>
  <c r="G605" i="12"/>
  <c r="D606" i="12" l="1"/>
  <c r="C606" i="12" s="1"/>
  <c r="E607" i="12" l="1"/>
  <c r="F607" i="12" s="1"/>
  <c r="G606" i="12"/>
  <c r="D607" i="12" l="1"/>
  <c r="C607" i="12" s="1"/>
  <c r="G607" i="12" l="1"/>
  <c r="E608" i="12"/>
  <c r="F608" i="12" s="1"/>
  <c r="D608" i="12" l="1"/>
  <c r="C608" i="12" s="1"/>
  <c r="E609" i="12" l="1"/>
  <c r="F609" i="12" s="1"/>
  <c r="G608" i="12"/>
  <c r="D609" i="12" l="1"/>
  <c r="C609" i="12" s="1"/>
  <c r="G609" i="12" l="1"/>
  <c r="E610" i="12"/>
  <c r="F610" i="12" s="1"/>
  <c r="D610" i="12" l="1"/>
  <c r="C610" i="12" s="1"/>
  <c r="E611" i="12" l="1"/>
  <c r="F611" i="12" s="1"/>
  <c r="G610" i="12"/>
  <c r="D611" i="12" l="1"/>
  <c r="C611" i="12" s="1"/>
  <c r="E612" i="12" l="1"/>
  <c r="F612" i="12" s="1"/>
  <c r="G611" i="12"/>
  <c r="D612" i="12" l="1"/>
  <c r="C612" i="12" s="1"/>
  <c r="E613" i="12" l="1"/>
  <c r="F613" i="12" s="1"/>
  <c r="G612" i="12"/>
  <c r="D613" i="12" l="1"/>
  <c r="C613" i="12" s="1"/>
  <c r="G613" i="12" l="1"/>
  <c r="E614" i="12"/>
  <c r="F614" i="12" s="1"/>
  <c r="D614" i="12" l="1"/>
  <c r="C614" i="12" s="1"/>
  <c r="E615" i="12" l="1"/>
  <c r="F615" i="12" s="1"/>
  <c r="G614" i="12"/>
  <c r="D615" i="12" l="1"/>
  <c r="C615" i="12" s="1"/>
  <c r="G615" i="12" l="1"/>
  <c r="E616" i="12"/>
  <c r="F616" i="12" s="1"/>
  <c r="D616" i="12" l="1"/>
  <c r="C616" i="12" s="1"/>
  <c r="E617" i="12" l="1"/>
  <c r="F617" i="12" s="1"/>
  <c r="G616" i="12"/>
  <c r="D617" i="12" l="1"/>
  <c r="C617" i="12" s="1"/>
  <c r="G617" i="12" l="1"/>
  <c r="E618" i="12"/>
  <c r="F618" i="12" s="1"/>
  <c r="D618" i="12" l="1"/>
  <c r="C618" i="12" s="1"/>
  <c r="G618" i="12" l="1"/>
  <c r="E619" i="12"/>
  <c r="F619" i="12" s="1"/>
  <c r="D619" i="12" l="1"/>
  <c r="C619" i="12" s="1"/>
  <c r="E620" i="12" l="1"/>
  <c r="F620" i="12" s="1"/>
  <c r="G619" i="12"/>
  <c r="D620" i="12" l="1"/>
  <c r="C620" i="12" s="1"/>
  <c r="G620" i="12" l="1"/>
  <c r="E621" i="12"/>
  <c r="F621" i="12" s="1"/>
  <c r="D621" i="12" l="1"/>
  <c r="C621" i="12" s="1"/>
  <c r="E622" i="12" l="1"/>
  <c r="F622" i="12" s="1"/>
  <c r="G621" i="12"/>
  <c r="D622" i="12" l="1"/>
  <c r="C622" i="12" s="1"/>
  <c r="E623" i="12" l="1"/>
  <c r="F623" i="12" s="1"/>
  <c r="G622" i="12"/>
  <c r="D623" i="12" l="1"/>
  <c r="C623" i="12" s="1"/>
  <c r="G623" i="12" l="1"/>
  <c r="E624" i="12"/>
  <c r="F624" i="12" s="1"/>
  <c r="D624" i="12" l="1"/>
  <c r="C624" i="12" s="1"/>
  <c r="G624" i="12" l="1"/>
  <c r="E625" i="12"/>
  <c r="F625" i="12" s="1"/>
  <c r="D625" i="12" l="1"/>
  <c r="C625" i="12" s="1"/>
  <c r="G625" i="12" l="1"/>
  <c r="E626" i="12"/>
  <c r="F626" i="12" s="1"/>
  <c r="D626" i="12" l="1"/>
  <c r="C626" i="12" s="1"/>
  <c r="G626" i="12" l="1"/>
  <c r="E627" i="12"/>
  <c r="F627" i="12" s="1"/>
  <c r="D627" i="12" l="1"/>
  <c r="C627" i="12" s="1"/>
  <c r="E628" i="12" l="1"/>
  <c r="F628" i="12" s="1"/>
  <c r="N16" i="12" s="1" a="1"/>
  <c r="N16" i="12" s="1"/>
  <c r="M16" i="12" s="1"/>
  <c r="G627" i="12"/>
  <c r="D628" i="12" l="1"/>
  <c r="C628" i="12" s="1"/>
  <c r="K16" i="12" s="1" a="1"/>
  <c r="K16" i="12" s="1"/>
  <c r="O16" i="12" l="1"/>
  <c r="L16" i="12"/>
  <c r="E629" i="12"/>
  <c r="F629" i="12" s="1"/>
  <c r="G628" i="12"/>
  <c r="D629" i="12" l="1"/>
  <c r="C629" i="12" s="1"/>
  <c r="E630" i="12" l="1"/>
  <c r="F630" i="12" s="1"/>
  <c r="G629" i="12"/>
  <c r="D630" i="12" l="1"/>
  <c r="C630" i="12" s="1"/>
  <c r="G630" i="12" l="1"/>
  <c r="E631" i="12"/>
  <c r="F631" i="12" s="1"/>
  <c r="D631" i="12" l="1"/>
  <c r="C631" i="12" s="1"/>
  <c r="G631" i="12" l="1"/>
  <c r="E632" i="12"/>
  <c r="F632" i="12" s="1"/>
  <c r="D632" i="12" l="1"/>
  <c r="C632" i="12" s="1"/>
  <c r="G632" i="12" l="1"/>
  <c r="E633" i="12"/>
  <c r="F633" i="12" s="1"/>
  <c r="D633" i="12" l="1"/>
  <c r="C633" i="12" s="1"/>
  <c r="G633" i="12" l="1"/>
  <c r="E634" i="12"/>
  <c r="F634" i="12" s="1"/>
  <c r="D634" i="12" l="1"/>
  <c r="C634" i="12" s="1"/>
  <c r="G634" i="12" l="1"/>
  <c r="E635" i="12"/>
  <c r="F635" i="12" s="1"/>
  <c r="D635" i="12" l="1"/>
  <c r="C635" i="12" s="1"/>
  <c r="E636" i="12" l="1"/>
  <c r="F636" i="12" s="1"/>
  <c r="G635" i="12"/>
  <c r="D636" i="12" l="1"/>
  <c r="C636" i="12" s="1"/>
  <c r="G636" i="12" l="1"/>
  <c r="E637" i="12"/>
  <c r="F637" i="12" s="1"/>
  <c r="D637" i="12" l="1"/>
  <c r="C637" i="12" s="1"/>
  <c r="G637" i="12" l="1"/>
  <c r="E638" i="12"/>
  <c r="F638" i="12" s="1"/>
  <c r="D638" i="12" l="1"/>
  <c r="C638" i="12" s="1"/>
  <c r="G638" i="12" l="1"/>
  <c r="E639" i="12"/>
  <c r="F639" i="12" s="1"/>
  <c r="D639" i="12" l="1"/>
  <c r="C639" i="12" s="1"/>
  <c r="G639" i="12" l="1"/>
  <c r="E640" i="12"/>
  <c r="F640" i="12" s="1"/>
  <c r="D640" i="12" l="1"/>
  <c r="C640" i="12" s="1"/>
  <c r="G640" i="12" l="1"/>
  <c r="E641" i="12"/>
  <c r="F641" i="12" s="1"/>
  <c r="D641" i="12" l="1"/>
  <c r="C641" i="12" s="1"/>
  <c r="G641" i="12" l="1"/>
  <c r="E642" i="12"/>
  <c r="F642" i="12" s="1"/>
  <c r="D642" i="12" l="1"/>
  <c r="C642" i="12" s="1"/>
  <c r="G642" i="12" l="1"/>
  <c r="E643" i="12"/>
  <c r="F643" i="12" s="1"/>
  <c r="D643" i="12" l="1"/>
  <c r="C643" i="12" s="1"/>
  <c r="G643" i="12" l="1"/>
  <c r="E644" i="12"/>
  <c r="F644" i="12" s="1"/>
  <c r="D644" i="12" l="1"/>
  <c r="C644" i="12" s="1"/>
  <c r="G644" i="12" l="1"/>
  <c r="E645" i="12"/>
  <c r="F645" i="12" s="1"/>
  <c r="D645" i="12" l="1"/>
  <c r="C645" i="12" s="1"/>
  <c r="G645" i="12" l="1"/>
  <c r="E646" i="12"/>
  <c r="F646" i="12" s="1"/>
  <c r="D646" i="12" l="1"/>
  <c r="C646" i="12" s="1"/>
  <c r="G646" i="12" l="1"/>
  <c r="E647" i="12"/>
  <c r="F647" i="12" s="1"/>
  <c r="D647" i="12" l="1"/>
  <c r="C647" i="12" s="1"/>
  <c r="G647" i="12" l="1"/>
  <c r="E648" i="12"/>
  <c r="F648" i="12" s="1"/>
  <c r="D648" i="12" l="1"/>
  <c r="C648" i="12" s="1"/>
  <c r="G648" i="12" l="1"/>
  <c r="E649" i="12"/>
  <c r="F649" i="12" s="1"/>
  <c r="D649" i="12" l="1"/>
  <c r="C649" i="12" s="1"/>
  <c r="G649" i="12" l="1"/>
  <c r="E650" i="12"/>
  <c r="F650" i="12" s="1"/>
  <c r="D650" i="12" l="1"/>
  <c r="C650" i="12" s="1"/>
  <c r="E651" i="12" l="1"/>
  <c r="F651" i="12" s="1"/>
  <c r="G650" i="12"/>
  <c r="D651" i="12" l="1"/>
  <c r="C651" i="12" s="1"/>
  <c r="G651" i="12" l="1"/>
  <c r="E652" i="12"/>
  <c r="F652" i="12" s="1"/>
  <c r="D652" i="12" l="1"/>
  <c r="C652" i="12" s="1"/>
  <c r="E653" i="12" l="1"/>
  <c r="F653" i="12" s="1"/>
  <c r="G652" i="12"/>
  <c r="D653" i="12" l="1"/>
  <c r="C653" i="12" s="1"/>
  <c r="E654" i="12" l="1"/>
  <c r="F654" i="12" s="1"/>
  <c r="G653" i="12"/>
  <c r="D654" i="12" l="1"/>
  <c r="C654" i="12" s="1"/>
  <c r="G654" i="12" l="1"/>
  <c r="E655" i="12"/>
  <c r="F655" i="12" s="1"/>
  <c r="D655" i="12" l="1"/>
  <c r="C655" i="12" s="1"/>
  <c r="G655" i="12" l="1"/>
  <c r="E656" i="12"/>
  <c r="F656" i="12" s="1"/>
  <c r="D656" i="12" l="1"/>
  <c r="C656" i="12" s="1"/>
  <c r="E657" i="12" l="1"/>
  <c r="F657" i="12" s="1"/>
  <c r="G656" i="12"/>
  <c r="D657" i="12" l="1"/>
  <c r="C657" i="12" s="1"/>
  <c r="E658" i="12" l="1"/>
  <c r="F658" i="12" s="1"/>
  <c r="G657" i="12"/>
  <c r="D658" i="12" l="1"/>
  <c r="C658" i="12" s="1"/>
  <c r="G658" i="12" l="1"/>
  <c r="E659" i="12"/>
  <c r="F659" i="12" s="1"/>
  <c r="D659" i="12" l="1"/>
  <c r="C659" i="12" s="1"/>
  <c r="E660" i="12" l="1"/>
  <c r="F660" i="12" s="1"/>
  <c r="G659" i="12"/>
  <c r="D660" i="12" l="1"/>
  <c r="C660" i="12" s="1"/>
  <c r="E661" i="12" l="1"/>
  <c r="F661" i="12" s="1"/>
  <c r="G660" i="12"/>
  <c r="D661" i="12" l="1"/>
  <c r="C661" i="12" s="1"/>
  <c r="G661" i="12" l="1"/>
  <c r="E662" i="12"/>
  <c r="F662" i="12" s="1"/>
  <c r="D662" i="12" l="1"/>
  <c r="C662" i="12" s="1"/>
  <c r="G662" i="12" l="1"/>
  <c r="E663" i="12"/>
  <c r="F663" i="12" s="1"/>
  <c r="D663" i="12" l="1"/>
  <c r="C663" i="12" s="1"/>
  <c r="E664" i="12" l="1"/>
  <c r="F664" i="12" s="1"/>
  <c r="G663" i="12"/>
  <c r="D664" i="12" l="1"/>
  <c r="C664" i="12" s="1"/>
  <c r="E665" i="12" l="1"/>
  <c r="F665" i="12" s="1"/>
  <c r="G664" i="12"/>
  <c r="D665" i="12" l="1"/>
  <c r="C665" i="12" s="1"/>
  <c r="E666" i="12" l="1"/>
  <c r="F666" i="12" s="1"/>
  <c r="G665" i="12"/>
  <c r="D666" i="12" l="1"/>
  <c r="C666" i="12" s="1"/>
  <c r="E667" i="12" l="1"/>
  <c r="F667" i="12" s="1"/>
  <c r="G666" i="12"/>
  <c r="D667" i="12" l="1"/>
  <c r="C667" i="12" s="1"/>
  <c r="E668" i="12" l="1"/>
  <c r="F668" i="12" s="1"/>
  <c r="G667" i="12"/>
  <c r="D668" i="12" l="1"/>
  <c r="C668" i="12" s="1"/>
  <c r="E669" i="12" l="1"/>
  <c r="F669" i="12" s="1"/>
  <c r="G668" i="12"/>
  <c r="D669" i="12" l="1"/>
  <c r="C669" i="12" s="1"/>
  <c r="E670" i="12" l="1"/>
  <c r="F670" i="12" s="1"/>
  <c r="G669" i="12"/>
  <c r="D670" i="12" l="1"/>
  <c r="C670" i="12" s="1"/>
  <c r="E671" i="12" l="1"/>
  <c r="F671" i="12" s="1"/>
  <c r="G670" i="12"/>
  <c r="D671" i="12" l="1"/>
  <c r="C671" i="12" s="1"/>
  <c r="G671" i="12" l="1"/>
  <c r="E672" i="12"/>
  <c r="F672" i="12" s="1"/>
  <c r="D672" i="12" l="1"/>
  <c r="C672" i="12" s="1"/>
  <c r="G672" i="12" l="1"/>
  <c r="E673" i="12"/>
  <c r="F673" i="12" s="1"/>
  <c r="D673" i="12" l="1"/>
  <c r="C673" i="12" s="1"/>
  <c r="E674" i="12" l="1"/>
  <c r="F674" i="12" s="1"/>
  <c r="G673" i="12"/>
  <c r="D674" i="12" l="1"/>
  <c r="C674" i="12" s="1"/>
  <c r="G674" i="12" l="1"/>
  <c r="E675" i="12"/>
  <c r="F675" i="12" s="1"/>
  <c r="D675" i="12" l="1"/>
  <c r="C675" i="12" s="1"/>
  <c r="E676" i="12" l="1"/>
  <c r="F676" i="12" s="1"/>
  <c r="G675" i="12"/>
  <c r="D676" i="12" l="1"/>
  <c r="C676" i="12" s="1"/>
  <c r="E677" i="12" l="1"/>
  <c r="F677" i="12" s="1"/>
  <c r="G676" i="12"/>
  <c r="D677" i="12" l="1"/>
  <c r="C677" i="12" s="1"/>
  <c r="E678" i="12" l="1"/>
  <c r="F678" i="12" s="1"/>
  <c r="G677" i="12"/>
  <c r="D678" i="12" l="1"/>
  <c r="C678" i="12" s="1"/>
  <c r="E679" i="12" l="1"/>
  <c r="F679" i="12" s="1"/>
  <c r="G678" i="12"/>
  <c r="D679" i="12" l="1"/>
  <c r="C679" i="12" s="1"/>
  <c r="E680" i="12" l="1"/>
  <c r="F680" i="12" s="1"/>
  <c r="N17" i="12" s="1" a="1"/>
  <c r="N17" i="12" s="1"/>
  <c r="M17" i="12" s="1"/>
  <c r="G679" i="12"/>
  <c r="D680" i="12" l="1"/>
  <c r="C680" i="12" s="1"/>
  <c r="K17" i="12" s="1" a="1"/>
  <c r="K17" i="12" s="1"/>
  <c r="L17" i="12" l="1"/>
  <c r="O17" i="12"/>
  <c r="G680" i="12"/>
  <c r="E681" i="12"/>
  <c r="F681" i="12" s="1"/>
  <c r="D681" i="12" l="1"/>
  <c r="C681" i="12" s="1"/>
  <c r="E682" i="12" l="1"/>
  <c r="F682" i="12" s="1"/>
  <c r="G681" i="12"/>
  <c r="D682" i="12" l="1"/>
  <c r="C682" i="12" s="1"/>
  <c r="G682" i="12" l="1"/>
  <c r="E683" i="12"/>
  <c r="F683" i="12" s="1"/>
  <c r="D683" i="12" l="1"/>
  <c r="C683" i="12" s="1"/>
  <c r="E684" i="12" l="1"/>
  <c r="F684" i="12" s="1"/>
  <c r="G683" i="12"/>
  <c r="D684" i="12" l="1"/>
  <c r="C684" i="12" s="1"/>
  <c r="G684" i="12" l="1"/>
  <c r="E685" i="12"/>
  <c r="F685" i="12" s="1"/>
  <c r="D685" i="12" l="1"/>
  <c r="C685" i="12" s="1"/>
  <c r="G685" i="12" l="1"/>
  <c r="E686" i="12"/>
  <c r="F686" i="12" s="1"/>
  <c r="D686" i="12" l="1"/>
  <c r="C686" i="12" s="1"/>
  <c r="G686" i="12" l="1"/>
  <c r="E687" i="12"/>
  <c r="F687" i="12" s="1"/>
  <c r="D687" i="12" l="1"/>
  <c r="C687" i="12" s="1"/>
  <c r="E688" i="12" l="1"/>
  <c r="F688" i="12" s="1"/>
  <c r="G687" i="12"/>
  <c r="D688" i="12" l="1"/>
  <c r="C688" i="12" s="1"/>
  <c r="E689" i="12" l="1"/>
  <c r="F689" i="12" s="1"/>
  <c r="G688" i="12"/>
  <c r="D689" i="12" l="1"/>
  <c r="C689" i="12" s="1"/>
  <c r="G689" i="12" l="1"/>
  <c r="E690" i="12"/>
  <c r="F690" i="12" s="1"/>
  <c r="D690" i="12" l="1"/>
  <c r="C690" i="12" s="1"/>
  <c r="E691" i="12" l="1"/>
  <c r="F691" i="12" s="1"/>
  <c r="G690" i="12"/>
  <c r="D691" i="12" l="1"/>
  <c r="C691" i="12" s="1"/>
  <c r="G691" i="12" l="1"/>
  <c r="E692" i="12"/>
  <c r="F692" i="12" s="1"/>
  <c r="D692" i="12" l="1"/>
  <c r="C692" i="12" s="1"/>
  <c r="E693" i="12" l="1"/>
  <c r="F693" i="12" s="1"/>
  <c r="G692" i="12"/>
  <c r="D693" i="12" l="1"/>
  <c r="C693" i="12" s="1"/>
  <c r="G693" i="12" l="1"/>
  <c r="E694" i="12"/>
  <c r="F694" i="12" s="1"/>
  <c r="D694" i="12" l="1"/>
  <c r="C694" i="12" s="1"/>
  <c r="E695" i="12" l="1"/>
  <c r="F695" i="12" s="1"/>
  <c r="G694" i="12"/>
  <c r="D695" i="12" l="1"/>
  <c r="C695" i="12" s="1"/>
  <c r="G695" i="12" l="1"/>
  <c r="E696" i="12"/>
  <c r="F696" i="12" s="1"/>
  <c r="D696" i="12" l="1"/>
  <c r="C696" i="12" s="1"/>
  <c r="G696" i="12" l="1"/>
  <c r="E697" i="12"/>
  <c r="F697" i="12" s="1"/>
  <c r="D697" i="12" l="1"/>
  <c r="C697" i="12" s="1"/>
  <c r="E698" i="12" l="1"/>
  <c r="F698" i="12" s="1"/>
  <c r="G697" i="12"/>
  <c r="D698" i="12" l="1"/>
  <c r="C698" i="12" s="1"/>
  <c r="G698" i="12" l="1"/>
  <c r="E699" i="12"/>
  <c r="F699" i="12" s="1"/>
  <c r="D699" i="12" l="1"/>
  <c r="C699" i="12" s="1"/>
  <c r="E700" i="12" l="1"/>
  <c r="F700" i="12" s="1"/>
  <c r="G699" i="12"/>
  <c r="D700" i="12" l="1"/>
  <c r="C700" i="12" s="1"/>
  <c r="G700" i="12" l="1"/>
  <c r="E701" i="12"/>
  <c r="F701" i="12" s="1"/>
  <c r="D701" i="12" l="1"/>
  <c r="C701" i="12" s="1"/>
  <c r="E702" i="12" l="1"/>
  <c r="F702" i="12" s="1"/>
  <c r="G701" i="12"/>
  <c r="D702" i="12" l="1"/>
  <c r="C702" i="12" s="1"/>
  <c r="E703" i="12" l="1"/>
  <c r="F703" i="12" s="1"/>
  <c r="G702" i="12"/>
  <c r="D703" i="12" l="1"/>
  <c r="C703" i="12" s="1"/>
  <c r="G703" i="12" l="1"/>
  <c r="E704" i="12"/>
  <c r="F704" i="12" s="1"/>
  <c r="D704" i="12" l="1"/>
  <c r="C704" i="12" s="1"/>
  <c r="G704" i="12" l="1"/>
  <c r="E705" i="12"/>
  <c r="F705" i="12" s="1"/>
  <c r="D705" i="12" l="1"/>
  <c r="C705" i="12" s="1"/>
  <c r="G705" i="12" l="1"/>
  <c r="E706" i="12"/>
  <c r="F706" i="12" s="1"/>
  <c r="D706" i="12" l="1"/>
  <c r="C706" i="12" s="1"/>
  <c r="G706" i="12" l="1"/>
  <c r="E707" i="12"/>
  <c r="F707" i="12" s="1"/>
  <c r="D707" i="12" l="1"/>
  <c r="C707" i="12" s="1"/>
  <c r="E708" i="12" l="1"/>
  <c r="F708" i="12" s="1"/>
  <c r="G707" i="12"/>
  <c r="D708" i="12" l="1"/>
  <c r="C708" i="12" s="1"/>
  <c r="E709" i="12" l="1"/>
  <c r="F709" i="12" s="1"/>
  <c r="G708" i="12"/>
  <c r="D709" i="12" l="1"/>
  <c r="C709" i="12" s="1"/>
  <c r="E710" i="12" l="1"/>
  <c r="F710" i="12" s="1"/>
  <c r="G709" i="12"/>
  <c r="D710" i="12" l="1"/>
  <c r="C710" i="12" s="1"/>
  <c r="G710" i="12" l="1"/>
  <c r="E711" i="12"/>
  <c r="F711" i="12" s="1"/>
  <c r="D711" i="12" l="1"/>
  <c r="C711" i="12" s="1"/>
  <c r="E712" i="12" l="1"/>
  <c r="F712" i="12" s="1"/>
  <c r="G711" i="12"/>
  <c r="D712" i="12" l="1"/>
  <c r="C712" i="12" s="1"/>
  <c r="E713" i="12" l="1"/>
  <c r="F713" i="12" s="1"/>
  <c r="G712" i="12"/>
  <c r="D713" i="12" l="1"/>
  <c r="C713" i="12" s="1"/>
  <c r="G713" i="12" l="1"/>
  <c r="E714" i="12"/>
  <c r="F714" i="12" s="1"/>
  <c r="D714" i="12" l="1"/>
  <c r="C714" i="12" s="1"/>
  <c r="G714" i="12" l="1"/>
  <c r="E715" i="12"/>
  <c r="F715" i="12" s="1"/>
  <c r="D715" i="12" l="1"/>
  <c r="C715" i="12" s="1"/>
  <c r="E716" i="12" l="1"/>
  <c r="F716" i="12" s="1"/>
  <c r="G715" i="12"/>
  <c r="D716" i="12" l="1"/>
  <c r="C716" i="12" s="1"/>
  <c r="G716" i="12" l="1"/>
  <c r="E717" i="12"/>
  <c r="F717" i="12" s="1"/>
  <c r="D717" i="12" l="1"/>
  <c r="C717" i="12" s="1"/>
  <c r="G717" i="12" l="1"/>
  <c r="E718" i="12"/>
  <c r="F718" i="12" s="1"/>
  <c r="D718" i="12" l="1"/>
  <c r="C718" i="12" s="1"/>
  <c r="G718" i="12" l="1"/>
  <c r="E719" i="12"/>
  <c r="F719" i="12" s="1"/>
  <c r="D719" i="12" l="1"/>
  <c r="C719" i="12" s="1"/>
  <c r="G719" i="12" l="1"/>
  <c r="E720" i="12"/>
  <c r="F720" i="12" s="1"/>
  <c r="D720" i="12" l="1"/>
  <c r="C720" i="12" s="1"/>
  <c r="G720" i="12" l="1"/>
  <c r="E721" i="12"/>
  <c r="F721" i="12" s="1"/>
  <c r="D721" i="12" l="1"/>
  <c r="C721" i="12" s="1"/>
  <c r="E722" i="12" l="1"/>
  <c r="F722" i="12" s="1"/>
  <c r="G721" i="12"/>
  <c r="D722" i="12" l="1"/>
  <c r="C722" i="12" s="1"/>
  <c r="G722" i="12" l="1"/>
  <c r="E723" i="12"/>
  <c r="F723" i="12" s="1"/>
  <c r="D723" i="12" l="1"/>
  <c r="C723" i="12" s="1"/>
  <c r="E724" i="12" l="1"/>
  <c r="F724" i="12" s="1"/>
  <c r="G723" i="12"/>
  <c r="D724" i="12" l="1"/>
  <c r="C724" i="12" s="1"/>
  <c r="E725" i="12" l="1"/>
  <c r="F725" i="12" s="1"/>
  <c r="G724" i="12"/>
  <c r="D725" i="12" l="1"/>
  <c r="C725" i="12" s="1"/>
  <c r="E726" i="12" l="1"/>
  <c r="F726" i="12" s="1"/>
  <c r="G725" i="12"/>
  <c r="D726" i="12" l="1"/>
  <c r="C726" i="12" s="1"/>
  <c r="G726" i="12" l="1"/>
  <c r="E727" i="12"/>
  <c r="F727" i="12" s="1"/>
  <c r="D727" i="12" l="1"/>
  <c r="C727" i="12" s="1"/>
  <c r="G727" i="12" l="1"/>
  <c r="E728" i="12"/>
  <c r="F728" i="12" s="1"/>
  <c r="D728" i="12" l="1"/>
  <c r="C728" i="12" s="1"/>
  <c r="G728" i="12" l="1"/>
  <c r="E729" i="12"/>
  <c r="F729" i="12" s="1"/>
  <c r="D729" i="12" l="1"/>
  <c r="C729" i="12" s="1"/>
  <c r="G729" i="12" l="1"/>
  <c r="E730" i="12"/>
  <c r="F730" i="12" s="1"/>
  <c r="D730" i="12" l="1"/>
  <c r="C730" i="12" s="1"/>
  <c r="E731" i="12" l="1"/>
  <c r="F731" i="12" s="1"/>
  <c r="G730" i="12"/>
  <c r="D731" i="12" l="1"/>
  <c r="C731" i="12" s="1"/>
  <c r="G731" i="12" l="1"/>
  <c r="E732" i="12"/>
  <c r="F732" i="12" s="1"/>
  <c r="N18" i="12" s="1" a="1"/>
  <c r="N18" i="12" s="1"/>
  <c r="M18" i="12" s="1"/>
  <c r="D732" i="12" l="1"/>
  <c r="C732" i="12" s="1"/>
  <c r="K18" i="12" s="1" a="1"/>
  <c r="K18" i="12" s="1"/>
  <c r="L18" i="12" l="1"/>
  <c r="O18" i="12"/>
  <c r="G732" i="12"/>
  <c r="E733" i="12"/>
  <c r="F733" i="12" s="1"/>
  <c r="D733" i="12" l="1"/>
  <c r="C733" i="12" s="1"/>
  <c r="G733" i="12" l="1"/>
  <c r="E734" i="12"/>
  <c r="F734" i="12" s="1"/>
  <c r="D734" i="12" l="1"/>
  <c r="C734" i="12" s="1"/>
  <c r="G734" i="12" l="1"/>
  <c r="E735" i="12"/>
  <c r="F735" i="12" s="1"/>
  <c r="D735" i="12" l="1"/>
  <c r="C735" i="12" s="1"/>
  <c r="G735" i="12" l="1"/>
  <c r="E736" i="12"/>
  <c r="F736" i="12" s="1"/>
  <c r="D736" i="12" l="1"/>
  <c r="C736" i="12" s="1"/>
  <c r="E737" i="12" l="1"/>
  <c r="F737" i="12" s="1"/>
  <c r="G736" i="12"/>
  <c r="D737" i="12" l="1"/>
  <c r="C737" i="12" s="1"/>
  <c r="G737" i="12" l="1"/>
  <c r="E738" i="12"/>
  <c r="F738" i="12" s="1"/>
  <c r="D738" i="12" l="1"/>
  <c r="C738" i="12" s="1"/>
  <c r="E739" i="12" l="1"/>
  <c r="F739" i="12" s="1"/>
  <c r="G738" i="12"/>
  <c r="D739" i="12" l="1"/>
  <c r="C739" i="12" s="1"/>
  <c r="G739" i="12" l="1"/>
  <c r="E740" i="12"/>
  <c r="F740" i="12" s="1"/>
  <c r="D740" i="12" l="1"/>
  <c r="C740" i="12" s="1"/>
  <c r="E741" i="12" l="1"/>
  <c r="F741" i="12" s="1"/>
  <c r="G740" i="12"/>
  <c r="D741" i="12" l="1"/>
  <c r="C741" i="12" s="1"/>
  <c r="G741" i="12" l="1"/>
  <c r="E742" i="12"/>
  <c r="F742" i="12" s="1"/>
  <c r="D742" i="12" l="1"/>
  <c r="C742" i="12" s="1"/>
  <c r="G742" i="12" l="1"/>
  <c r="E743" i="12"/>
  <c r="F743" i="12" s="1"/>
  <c r="D743" i="12" l="1"/>
  <c r="C743" i="12" s="1"/>
  <c r="G743" i="12" l="1"/>
  <c r="E744" i="12"/>
  <c r="F744" i="12" s="1"/>
  <c r="D744" i="12" l="1"/>
  <c r="C744" i="12" s="1"/>
  <c r="G744" i="12" l="1"/>
  <c r="E745" i="12"/>
  <c r="F745" i="12" s="1"/>
  <c r="D745" i="12" l="1"/>
  <c r="C745" i="12" s="1"/>
  <c r="G745" i="12" l="1"/>
  <c r="E746" i="12"/>
  <c r="F746" i="12" s="1"/>
  <c r="D746" i="12" l="1"/>
  <c r="C746" i="12" s="1"/>
  <c r="G746" i="12" l="1"/>
  <c r="E747" i="12"/>
  <c r="F747" i="12" s="1"/>
  <c r="D747" i="12" l="1"/>
  <c r="C747" i="12" s="1"/>
  <c r="E748" i="12" l="1"/>
  <c r="F748" i="12" s="1"/>
  <c r="G747" i="12"/>
  <c r="D748" i="12" l="1"/>
  <c r="C748" i="12" s="1"/>
  <c r="G748" i="12" l="1"/>
  <c r="E749" i="12"/>
  <c r="F749" i="12" s="1"/>
  <c r="D749" i="12" l="1"/>
  <c r="C749" i="12" s="1"/>
  <c r="G749" i="12" l="1"/>
  <c r="E750" i="12"/>
  <c r="F750" i="12" s="1"/>
  <c r="D750" i="12" l="1"/>
  <c r="C750" i="12" s="1"/>
  <c r="G750" i="12" l="1"/>
  <c r="E751" i="12"/>
  <c r="F751" i="12" s="1"/>
  <c r="D751" i="12" l="1"/>
  <c r="C751" i="12" s="1"/>
  <c r="E752" i="12" l="1"/>
  <c r="F752" i="12" s="1"/>
  <c r="G751" i="12"/>
  <c r="D752" i="12" l="1"/>
  <c r="C752" i="12" s="1"/>
  <c r="E753" i="12" l="1"/>
  <c r="F753" i="12" s="1"/>
  <c r="G752" i="12"/>
  <c r="D753" i="12" l="1"/>
  <c r="C753" i="12" s="1"/>
  <c r="G753" i="12" l="1"/>
  <c r="E754" i="12"/>
  <c r="F754" i="12" s="1"/>
  <c r="D754" i="12" l="1"/>
  <c r="C754" i="12" s="1"/>
  <c r="G754" i="12" l="1"/>
  <c r="E755" i="12"/>
  <c r="F755" i="12" s="1"/>
  <c r="D755" i="12" l="1"/>
  <c r="C755" i="12" s="1"/>
  <c r="G755" i="12" l="1"/>
  <c r="E756" i="12"/>
  <c r="F756" i="12" s="1"/>
  <c r="D756" i="12" l="1"/>
  <c r="C756" i="12" s="1"/>
  <c r="G756" i="12" l="1"/>
  <c r="E757" i="12"/>
  <c r="F757" i="12" s="1"/>
  <c r="D757" i="12" l="1"/>
  <c r="C757" i="12" s="1"/>
  <c r="G757" i="12" l="1"/>
  <c r="E758" i="12"/>
  <c r="F758" i="12" s="1"/>
  <c r="D758" i="12" l="1"/>
  <c r="C758" i="12" s="1"/>
  <c r="G758" i="12" l="1"/>
  <c r="E759" i="12"/>
  <c r="F759" i="12" s="1"/>
  <c r="D759" i="12" l="1"/>
  <c r="C759" i="12" s="1"/>
  <c r="G759" i="12" l="1"/>
  <c r="E760" i="12"/>
  <c r="F760" i="12" s="1"/>
  <c r="D760" i="12" l="1"/>
  <c r="C760" i="12" s="1"/>
  <c r="G760" i="12" l="1"/>
  <c r="E761" i="12"/>
  <c r="F761" i="12" s="1"/>
  <c r="D761" i="12" l="1"/>
  <c r="C761" i="12" s="1"/>
  <c r="G761" i="12" l="1"/>
  <c r="E762" i="12"/>
  <c r="F762" i="12" s="1"/>
  <c r="D762" i="12" l="1"/>
  <c r="C762" i="12" s="1"/>
  <c r="G762" i="12" l="1"/>
  <c r="E763" i="12"/>
  <c r="F763" i="12" s="1"/>
  <c r="D763" i="12" l="1"/>
  <c r="C763" i="12" s="1"/>
  <c r="E764" i="12" l="1"/>
  <c r="F764" i="12" s="1"/>
  <c r="G763" i="12"/>
  <c r="D764" i="12" l="1"/>
  <c r="C764" i="12" s="1"/>
  <c r="G764" i="12" l="1"/>
  <c r="E765" i="12"/>
  <c r="F765" i="12" s="1"/>
  <c r="D765" i="12" l="1"/>
  <c r="C765" i="12" s="1"/>
  <c r="G765" i="12" l="1"/>
  <c r="E766" i="12"/>
  <c r="F766" i="12" s="1"/>
  <c r="D766" i="12" l="1"/>
  <c r="C766" i="12" s="1"/>
  <c r="G766" i="12" l="1"/>
  <c r="E767" i="12"/>
  <c r="F767" i="12" s="1"/>
  <c r="D767" i="12" l="1"/>
  <c r="C767" i="12" s="1"/>
  <c r="G767" i="12" l="1"/>
  <c r="E768" i="12"/>
  <c r="F768" i="12" s="1"/>
  <c r="D768" i="12" l="1"/>
  <c r="C768" i="12" s="1"/>
  <c r="G768" i="12" l="1"/>
  <c r="E769" i="12"/>
  <c r="F769" i="12" s="1"/>
  <c r="D769" i="12" l="1"/>
  <c r="C769" i="12" s="1"/>
  <c r="G769" i="12" l="1"/>
  <c r="E770" i="12"/>
  <c r="F770" i="12" s="1"/>
  <c r="D770" i="12" l="1"/>
  <c r="C770" i="12" s="1"/>
  <c r="G770" i="12" l="1"/>
  <c r="E771" i="12"/>
  <c r="F771" i="12" s="1"/>
  <c r="D771" i="12" l="1"/>
  <c r="C771" i="12" s="1"/>
  <c r="G771" i="12" l="1"/>
  <c r="E772" i="12"/>
  <c r="F772" i="12" s="1"/>
  <c r="D772" i="12" l="1"/>
  <c r="C772" i="12" s="1"/>
  <c r="G772" i="12" l="1"/>
  <c r="E773" i="12"/>
  <c r="F773" i="12" s="1"/>
  <c r="D773" i="12" l="1"/>
  <c r="C773" i="12" s="1"/>
  <c r="G773" i="12" l="1"/>
  <c r="E774" i="12"/>
  <c r="F774" i="12" s="1"/>
  <c r="D774" i="12" l="1"/>
  <c r="C774" i="12" s="1"/>
  <c r="G774" i="12" l="1"/>
  <c r="E775" i="12"/>
  <c r="F775" i="12" s="1"/>
  <c r="D775" i="12" l="1"/>
  <c r="C775" i="12" s="1"/>
  <c r="G775" i="12" l="1"/>
  <c r="E776" i="12"/>
  <c r="F776" i="12" s="1"/>
  <c r="D776" i="12" l="1"/>
  <c r="C776" i="12" s="1"/>
  <c r="G776" i="12" l="1"/>
  <c r="E777" i="12"/>
  <c r="F777" i="12" s="1"/>
  <c r="D777" i="12" l="1"/>
  <c r="C777" i="12" s="1"/>
  <c r="G777" i="12" l="1"/>
  <c r="E778" i="12"/>
  <c r="F778" i="12" s="1"/>
  <c r="D778" i="12" l="1"/>
  <c r="C778" i="12" s="1"/>
  <c r="G778" i="12" l="1"/>
  <c r="E779" i="12"/>
  <c r="F779" i="12" s="1"/>
  <c r="D779" i="12" l="1"/>
  <c r="C779" i="12" s="1"/>
  <c r="E780" i="12" l="1"/>
  <c r="F780" i="12" s="1"/>
  <c r="G779" i="12"/>
  <c r="D780" i="12" l="1"/>
  <c r="C780" i="12" s="1"/>
  <c r="G780" i="12" l="1"/>
  <c r="E781" i="12"/>
  <c r="F781" i="12" s="1"/>
  <c r="D781" i="12" l="1"/>
  <c r="C781" i="12" s="1"/>
  <c r="G781" i="12" l="1"/>
  <c r="E782" i="12"/>
  <c r="F782" i="12" s="1"/>
  <c r="D782" i="12" l="1"/>
  <c r="C782" i="12" s="1"/>
  <c r="G782" i="12" l="1"/>
  <c r="E783" i="12"/>
  <c r="F783" i="12" s="1"/>
  <c r="D783" i="12" l="1"/>
  <c r="C783" i="12" s="1"/>
  <c r="G783" i="12" l="1"/>
  <c r="E784" i="12"/>
  <c r="F784" i="12" s="1"/>
  <c r="N19" i="12" s="1" a="1"/>
  <c r="N19" i="12" s="1"/>
  <c r="M19" i="12" s="1"/>
  <c r="D784" i="12" l="1"/>
  <c r="C784" i="12" s="1"/>
  <c r="K19" i="12" s="1" a="1"/>
  <c r="K19" i="12" s="1"/>
  <c r="O19" i="12" l="1"/>
  <c r="L19" i="12"/>
  <c r="E785" i="12"/>
  <c r="F785" i="12" s="1"/>
  <c r="G784" i="12"/>
  <c r="D785" i="12" l="1"/>
  <c r="C785" i="12" s="1"/>
  <c r="G785" i="12" l="1"/>
  <c r="E786" i="12"/>
  <c r="F786" i="12" s="1"/>
  <c r="D786" i="12" l="1"/>
  <c r="C786" i="12" s="1"/>
  <c r="G786" i="12" l="1"/>
  <c r="E787" i="12"/>
  <c r="F787" i="12" s="1"/>
  <c r="D787" i="12" l="1"/>
  <c r="C787" i="12" s="1"/>
  <c r="G787" i="12" l="1"/>
  <c r="E788" i="12"/>
  <c r="F788" i="12" s="1"/>
  <c r="D788" i="12" l="1"/>
  <c r="C788" i="12" s="1"/>
  <c r="G788" i="12" l="1"/>
  <c r="E789" i="12"/>
  <c r="F789" i="12" s="1"/>
  <c r="D789" i="12" l="1"/>
  <c r="C789" i="12" s="1"/>
  <c r="G789" i="12" l="1"/>
  <c r="E790" i="12"/>
  <c r="F790" i="12" s="1"/>
  <c r="D790" i="12" l="1"/>
  <c r="C790" i="12" s="1"/>
  <c r="G790" i="12" l="1"/>
  <c r="E791" i="12"/>
  <c r="F791" i="12" s="1"/>
  <c r="D791" i="12" l="1"/>
  <c r="C791" i="12" s="1"/>
  <c r="E792" i="12" l="1"/>
  <c r="F792" i="12" s="1"/>
  <c r="G791" i="12"/>
  <c r="D792" i="12" l="1"/>
  <c r="C792" i="12" s="1"/>
  <c r="G792" i="12" l="1"/>
  <c r="E793" i="12"/>
  <c r="F793" i="12" s="1"/>
  <c r="D793" i="12" l="1"/>
  <c r="C793" i="12" s="1"/>
  <c r="G793" i="12" l="1"/>
  <c r="E794" i="12"/>
  <c r="F794" i="12" s="1"/>
  <c r="D794" i="12" l="1"/>
  <c r="C794" i="12" s="1"/>
  <c r="G794" i="12" l="1"/>
  <c r="E795" i="12"/>
  <c r="F795" i="12" s="1"/>
  <c r="D795" i="12" l="1"/>
  <c r="C795" i="12" s="1"/>
  <c r="G795" i="12" l="1"/>
  <c r="E796" i="12"/>
  <c r="F796" i="12" s="1"/>
  <c r="D796" i="12" l="1"/>
  <c r="C796" i="12" s="1"/>
  <c r="G796" i="12" l="1"/>
  <c r="E797" i="12"/>
  <c r="F797" i="12" s="1"/>
  <c r="D797" i="12" l="1"/>
  <c r="C797" i="12" s="1"/>
  <c r="G797" i="12" l="1"/>
  <c r="E798" i="12"/>
  <c r="F798" i="12" s="1"/>
  <c r="D798" i="12" l="1"/>
  <c r="C798" i="12" s="1"/>
  <c r="E799" i="12" l="1"/>
  <c r="F799" i="12" s="1"/>
  <c r="G798" i="12"/>
  <c r="D799" i="12" l="1"/>
  <c r="C799" i="12" s="1"/>
  <c r="G799" i="12" l="1"/>
  <c r="E800" i="12"/>
  <c r="F800" i="12" s="1"/>
  <c r="D800" i="12" l="1"/>
  <c r="C800" i="12" s="1"/>
  <c r="E801" i="12" l="1"/>
  <c r="F801" i="12" s="1"/>
  <c r="G800" i="12"/>
  <c r="D801" i="12" l="1"/>
  <c r="C801" i="12" s="1"/>
  <c r="G801" i="12" l="1"/>
  <c r="E802" i="12"/>
  <c r="F802" i="12" s="1"/>
  <c r="D802" i="12" l="1"/>
  <c r="C802" i="12" s="1"/>
  <c r="G802" i="12" l="1"/>
  <c r="E803" i="12"/>
  <c r="F803" i="12" s="1"/>
  <c r="D803" i="12" l="1"/>
  <c r="C803" i="12" s="1"/>
  <c r="G803" i="12" l="1"/>
  <c r="E804" i="12"/>
  <c r="F804" i="12" s="1"/>
  <c r="D804" i="12" l="1"/>
  <c r="C804" i="12" s="1"/>
  <c r="E805" i="12" l="1"/>
  <c r="F805" i="12" s="1"/>
  <c r="G804" i="12"/>
  <c r="D805" i="12" l="1"/>
  <c r="C805" i="12" s="1"/>
  <c r="G805" i="12" l="1"/>
  <c r="E806" i="12"/>
  <c r="F806" i="12" s="1"/>
  <c r="D806" i="12" l="1"/>
  <c r="C806" i="12" s="1"/>
  <c r="G806" i="12" l="1"/>
  <c r="E807" i="12"/>
  <c r="F807" i="12" s="1"/>
  <c r="D807" i="12" l="1"/>
  <c r="C807" i="12" s="1"/>
  <c r="G807" i="12" l="1"/>
  <c r="E808" i="12"/>
  <c r="F808" i="12" s="1"/>
  <c r="D808" i="12" l="1"/>
  <c r="C808" i="12" s="1"/>
  <c r="G808" i="12" l="1"/>
  <c r="E809" i="12"/>
  <c r="F809" i="12" s="1"/>
  <c r="D809" i="12" l="1"/>
  <c r="C809" i="12" s="1"/>
  <c r="G809" i="12" l="1"/>
  <c r="E810" i="12"/>
  <c r="F810" i="12" s="1"/>
  <c r="D810" i="12" l="1"/>
  <c r="C810" i="12" s="1"/>
  <c r="G810" i="12" l="1"/>
  <c r="E811" i="12"/>
  <c r="F811" i="12" s="1"/>
  <c r="D811" i="12" l="1"/>
  <c r="C811" i="12" s="1"/>
  <c r="E812" i="12" l="1"/>
  <c r="F812" i="12" s="1"/>
  <c r="G811" i="12"/>
  <c r="D812" i="12" l="1"/>
  <c r="C812" i="12" s="1"/>
  <c r="G812" i="12" l="1"/>
  <c r="E813" i="12"/>
  <c r="F813" i="12" s="1"/>
  <c r="D813" i="12" l="1"/>
  <c r="C813" i="12" s="1"/>
  <c r="G813" i="12" l="1"/>
  <c r="E814" i="12"/>
  <c r="F814" i="12" s="1"/>
  <c r="D814" i="12" l="1"/>
  <c r="C814" i="12" s="1"/>
  <c r="E815" i="12" l="1"/>
  <c r="F815" i="12" s="1"/>
  <c r="G814" i="12"/>
  <c r="D815" i="12" l="1"/>
  <c r="C815" i="12" s="1"/>
  <c r="E816" i="12" l="1"/>
  <c r="F816" i="12" s="1"/>
  <c r="G815" i="12"/>
  <c r="D816" i="12" l="1"/>
  <c r="C816" i="12" s="1"/>
  <c r="E817" i="12" l="1"/>
  <c r="F817" i="12" s="1"/>
  <c r="G816" i="12"/>
  <c r="D817" i="12" l="1"/>
  <c r="C817" i="12" s="1"/>
  <c r="G817" i="12" l="1"/>
  <c r="E818" i="12"/>
  <c r="F818" i="12" s="1"/>
  <c r="D818" i="12" l="1"/>
  <c r="C818" i="12" s="1"/>
  <c r="E819" i="12" l="1"/>
  <c r="F819" i="12" s="1"/>
  <c r="G818" i="12"/>
  <c r="D819" i="12" l="1"/>
  <c r="C819" i="12" s="1"/>
  <c r="G819" i="12" l="1"/>
  <c r="E820" i="12"/>
  <c r="F820" i="12" s="1"/>
  <c r="D820" i="12" l="1"/>
  <c r="C820" i="12" s="1"/>
  <c r="E821" i="12" l="1"/>
  <c r="F821" i="12" s="1"/>
  <c r="G820" i="12"/>
  <c r="D821" i="12" l="1"/>
  <c r="C821" i="12" s="1"/>
  <c r="E822" i="12" l="1"/>
  <c r="F822" i="12" s="1"/>
  <c r="G821" i="12"/>
  <c r="D822" i="12" l="1"/>
  <c r="C822" i="12" s="1"/>
  <c r="G822" i="12" l="1"/>
  <c r="E823" i="12"/>
  <c r="F823" i="12" s="1"/>
  <c r="D823" i="12" l="1"/>
  <c r="C823" i="12" s="1"/>
  <c r="E824" i="12" l="1"/>
  <c r="F824" i="12" s="1"/>
  <c r="G823" i="12"/>
  <c r="D824" i="12" l="1"/>
  <c r="C824" i="12" s="1"/>
  <c r="E825" i="12" l="1"/>
  <c r="F825" i="12" s="1"/>
  <c r="G824" i="12"/>
  <c r="D825" i="12" l="1"/>
  <c r="C825" i="12" s="1"/>
  <c r="E826" i="12" l="1"/>
  <c r="F826" i="12" s="1"/>
  <c r="G825" i="12"/>
  <c r="D826" i="12" l="1"/>
  <c r="C826" i="12" s="1"/>
  <c r="E827" i="12" l="1"/>
  <c r="F827" i="12" s="1"/>
  <c r="G826" i="12"/>
  <c r="D827" i="12" l="1"/>
  <c r="C827" i="12" s="1"/>
  <c r="G827" i="12" l="1"/>
  <c r="E828" i="12"/>
  <c r="F828" i="12" s="1"/>
  <c r="D828" i="12" l="1"/>
  <c r="C828" i="12" s="1"/>
  <c r="G828" i="12" l="1"/>
  <c r="E829" i="12"/>
  <c r="F829" i="12" s="1"/>
  <c r="D829" i="12" l="1"/>
  <c r="C829" i="12" s="1"/>
  <c r="E830" i="12" l="1"/>
  <c r="F830" i="12" s="1"/>
  <c r="G829" i="12"/>
  <c r="D830" i="12" l="1"/>
  <c r="C830" i="12" s="1"/>
  <c r="E831" i="12" l="1"/>
  <c r="F831" i="12" s="1"/>
  <c r="G830" i="12"/>
  <c r="D831" i="12" l="1"/>
  <c r="C831" i="12" s="1"/>
  <c r="E832" i="12" l="1"/>
  <c r="F832" i="12" s="1"/>
  <c r="G831" i="12"/>
  <c r="D832" i="12" l="1"/>
  <c r="C832" i="12" s="1"/>
  <c r="G832" i="12" l="1"/>
  <c r="E833" i="12"/>
  <c r="F833" i="12" s="1"/>
  <c r="D833" i="12" l="1"/>
  <c r="C833" i="12" s="1"/>
  <c r="E834" i="12" l="1"/>
  <c r="F834" i="12" s="1"/>
  <c r="G833" i="12"/>
  <c r="D834" i="12" l="1"/>
  <c r="C834" i="12" s="1"/>
  <c r="G834" i="12" l="1"/>
  <c r="E835" i="12"/>
  <c r="F835" i="12" s="1"/>
  <c r="D835" i="12" l="1"/>
  <c r="C835" i="12" s="1"/>
  <c r="G835" i="12" l="1"/>
  <c r="E836" i="12"/>
  <c r="F836" i="12" s="1"/>
  <c r="N20" i="12" s="1" a="1"/>
  <c r="N20" i="12" s="1"/>
  <c r="M20" i="12" s="1"/>
  <c r="D836" i="12" l="1"/>
  <c r="C836" i="12" s="1"/>
  <c r="K20" i="12" s="1" a="1"/>
  <c r="K20" i="12" s="1"/>
  <c r="L20" i="12" l="1"/>
  <c r="O20" i="12"/>
  <c r="G836" i="12"/>
  <c r="E837" i="12"/>
  <c r="F837" i="12" s="1"/>
  <c r="D837" i="12" l="1"/>
  <c r="C837" i="12" s="1"/>
  <c r="G837" i="12" l="1"/>
  <c r="E838" i="12"/>
  <c r="F838" i="12" s="1"/>
  <c r="D838" i="12" l="1"/>
  <c r="C838" i="12" s="1"/>
  <c r="E839" i="12" l="1"/>
  <c r="F839" i="12" s="1"/>
  <c r="G838" i="12"/>
  <c r="D839" i="12" l="1"/>
  <c r="C839" i="12" s="1"/>
  <c r="G839" i="12" l="1"/>
  <c r="E840" i="12"/>
  <c r="F840" i="12" s="1"/>
  <c r="D840" i="12" l="1"/>
  <c r="C840" i="12" s="1"/>
  <c r="G840" i="12" l="1"/>
  <c r="E841" i="12"/>
  <c r="F841" i="12" s="1"/>
  <c r="D841" i="12" l="1"/>
  <c r="C841" i="12" s="1"/>
  <c r="E842" i="12" l="1"/>
  <c r="F842" i="12" s="1"/>
  <c r="G841" i="12"/>
  <c r="D842" i="12" l="1"/>
  <c r="C842" i="12" s="1"/>
  <c r="G842" i="12" l="1"/>
  <c r="E843" i="12"/>
  <c r="F843" i="12" s="1"/>
  <c r="D843" i="12" l="1"/>
  <c r="C843" i="12" s="1"/>
  <c r="G843" i="12" l="1"/>
  <c r="E844" i="12"/>
  <c r="F844" i="12" s="1"/>
  <c r="D844" i="12" l="1"/>
  <c r="C844" i="12" s="1"/>
  <c r="E845" i="12" l="1"/>
  <c r="F845" i="12" s="1"/>
  <c r="G844" i="12"/>
  <c r="D845" i="12" l="1"/>
  <c r="C845" i="12" s="1"/>
  <c r="E846" i="12" l="1"/>
  <c r="F846" i="12" s="1"/>
  <c r="G845" i="12"/>
  <c r="D846" i="12" l="1"/>
  <c r="C846" i="12" s="1"/>
  <c r="G846" i="12" l="1"/>
  <c r="E847" i="12"/>
  <c r="F847" i="12" s="1"/>
  <c r="D847" i="12" l="1"/>
  <c r="C847" i="12" s="1"/>
  <c r="G847" i="12" l="1"/>
  <c r="E848" i="12"/>
  <c r="F848" i="12" s="1"/>
  <c r="D848" i="12" l="1"/>
  <c r="C848" i="12" s="1"/>
  <c r="G848" i="12" l="1"/>
  <c r="E849" i="12"/>
  <c r="F849" i="12" s="1"/>
  <c r="D849" i="12" l="1"/>
  <c r="C849" i="12" s="1"/>
  <c r="E850" i="12" l="1"/>
  <c r="F850" i="12" s="1"/>
  <c r="G849" i="12"/>
  <c r="D850" i="12" l="1"/>
  <c r="C850" i="12" s="1"/>
  <c r="E851" i="12" l="1"/>
  <c r="F851" i="12" s="1"/>
  <c r="G850" i="12"/>
  <c r="D851" i="12" l="1"/>
  <c r="C851" i="12" s="1"/>
  <c r="G851" i="12" l="1"/>
  <c r="E852" i="12"/>
  <c r="F852" i="12" s="1"/>
  <c r="D852" i="12" l="1"/>
  <c r="C852" i="12" s="1"/>
  <c r="E853" i="12" l="1"/>
  <c r="F853" i="12" s="1"/>
  <c r="G852" i="12"/>
  <c r="D853" i="12" l="1"/>
  <c r="C853" i="12" s="1"/>
  <c r="E854" i="12" l="1"/>
  <c r="F854" i="12" s="1"/>
  <c r="G853" i="12"/>
  <c r="D854" i="12" l="1"/>
  <c r="C854" i="12" s="1"/>
  <c r="E855" i="12" l="1"/>
  <c r="F855" i="12" s="1"/>
  <c r="G854" i="12"/>
  <c r="D855" i="12" l="1"/>
  <c r="C855" i="12" s="1"/>
  <c r="E856" i="12" l="1"/>
  <c r="F856" i="12" s="1"/>
  <c r="G855" i="12"/>
  <c r="D856" i="12" l="1"/>
  <c r="C856" i="12" s="1"/>
  <c r="G856" i="12" l="1"/>
  <c r="E857" i="12"/>
  <c r="F857" i="12" s="1"/>
  <c r="D857" i="12" l="1"/>
  <c r="C857" i="12" s="1"/>
  <c r="E858" i="12" l="1"/>
  <c r="F858" i="12" s="1"/>
  <c r="G857" i="12"/>
  <c r="D858" i="12" l="1"/>
  <c r="C858" i="12" s="1"/>
  <c r="E859" i="12" l="1"/>
  <c r="F859" i="12" s="1"/>
  <c r="G858" i="12"/>
  <c r="D859" i="12" l="1"/>
  <c r="C859" i="12" s="1"/>
  <c r="G859" i="12" l="1"/>
  <c r="E860" i="12"/>
  <c r="F860" i="12" s="1"/>
  <c r="D860" i="12" l="1"/>
  <c r="C860" i="12" s="1"/>
  <c r="G860" i="12" l="1"/>
  <c r="E861" i="12"/>
  <c r="F861" i="12" s="1"/>
  <c r="D861" i="12" l="1"/>
  <c r="C861" i="12" s="1"/>
  <c r="E862" i="12" l="1"/>
  <c r="F862" i="12" s="1"/>
  <c r="G861" i="12"/>
  <c r="D862" i="12" l="1"/>
  <c r="C862" i="12" s="1"/>
  <c r="G862" i="12" l="1"/>
  <c r="E863" i="12"/>
  <c r="F863" i="12" s="1"/>
  <c r="D863" i="12" l="1"/>
  <c r="C863" i="12" s="1"/>
  <c r="G863" i="12" l="1"/>
  <c r="E864" i="12"/>
  <c r="F864" i="12" s="1"/>
  <c r="D864" i="12" l="1"/>
  <c r="C864" i="12" s="1"/>
  <c r="E865" i="12" l="1"/>
  <c r="F865" i="12" s="1"/>
  <c r="G864" i="12"/>
  <c r="D865" i="12" l="1"/>
  <c r="C865" i="12" s="1"/>
  <c r="G865" i="12" l="1"/>
  <c r="E866" i="12"/>
  <c r="F866" i="12" s="1"/>
  <c r="D866" i="12" l="1"/>
  <c r="C866" i="12" s="1"/>
  <c r="G866" i="12" l="1"/>
  <c r="E867" i="12"/>
  <c r="F867" i="12" s="1"/>
  <c r="D867" i="12" l="1"/>
  <c r="C867" i="12" s="1"/>
  <c r="G867" i="12" l="1"/>
  <c r="E868" i="12"/>
  <c r="F868" i="12" s="1"/>
  <c r="D868" i="12" l="1"/>
  <c r="C868" i="12" s="1"/>
  <c r="G868" i="12" l="1"/>
  <c r="E869" i="12"/>
  <c r="F869" i="12" s="1"/>
  <c r="D869" i="12" l="1"/>
  <c r="C869" i="12" s="1"/>
  <c r="E870" i="12" l="1"/>
  <c r="F870" i="12" s="1"/>
  <c r="G869" i="12"/>
  <c r="D870" i="12" l="1"/>
  <c r="C870" i="12" s="1"/>
  <c r="G870" i="12" l="1"/>
  <c r="E871" i="12"/>
  <c r="F871" i="12" s="1"/>
  <c r="D871" i="12" l="1"/>
  <c r="C871" i="12" s="1"/>
  <c r="E872" i="12" l="1"/>
  <c r="F872" i="12" s="1"/>
  <c r="G871" i="12"/>
  <c r="D872" i="12" l="1"/>
  <c r="C872" i="12" s="1"/>
  <c r="G872" i="12" l="1"/>
  <c r="E873" i="12"/>
  <c r="F873" i="12" s="1"/>
  <c r="D873" i="12" l="1"/>
  <c r="C873" i="12" s="1"/>
  <c r="G873" i="12" l="1"/>
  <c r="E874" i="12"/>
  <c r="F874" i="12" s="1"/>
  <c r="D874" i="12" l="1"/>
  <c r="C874" i="12" s="1"/>
  <c r="G874" i="12" l="1"/>
  <c r="E875" i="12"/>
  <c r="F875" i="12" s="1"/>
  <c r="D875" i="12" l="1"/>
  <c r="C875" i="12" s="1"/>
  <c r="G875" i="12" l="1"/>
  <c r="E876" i="12"/>
  <c r="F876" i="12" s="1"/>
  <c r="D876" i="12" l="1"/>
  <c r="C876" i="12" s="1"/>
  <c r="G876" i="12" l="1"/>
  <c r="E877" i="12"/>
  <c r="F877" i="12" s="1"/>
  <c r="D877" i="12" l="1"/>
  <c r="C877" i="12" s="1"/>
  <c r="G877" i="12" l="1"/>
  <c r="E878" i="12"/>
  <c r="F878" i="12" s="1"/>
  <c r="D878" i="12" l="1"/>
  <c r="C878" i="12" s="1"/>
  <c r="G878" i="12" l="1"/>
  <c r="E879" i="12"/>
  <c r="F879" i="12" s="1"/>
  <c r="D879" i="12" l="1"/>
  <c r="C879" i="12" s="1"/>
  <c r="G879" i="12" l="1"/>
  <c r="E880" i="12"/>
  <c r="F880" i="12" s="1"/>
  <c r="D880" i="12" l="1"/>
  <c r="C880" i="12" s="1"/>
  <c r="E881" i="12" l="1"/>
  <c r="F881" i="12" s="1"/>
  <c r="G880" i="12"/>
  <c r="D881" i="12" l="1"/>
  <c r="C881" i="12" s="1"/>
  <c r="G881" i="12" l="1"/>
  <c r="E882" i="12"/>
  <c r="F882" i="12" s="1"/>
  <c r="D882" i="12" l="1"/>
  <c r="C882" i="12" s="1"/>
  <c r="G882" i="12" l="1"/>
  <c r="E883" i="12"/>
  <c r="F883" i="12" s="1"/>
  <c r="D883" i="12" l="1"/>
  <c r="C883" i="12" s="1"/>
  <c r="G883" i="12" l="1"/>
  <c r="E884" i="12"/>
  <c r="F884" i="12" s="1"/>
  <c r="D884" i="12" l="1"/>
  <c r="C884" i="12" s="1"/>
  <c r="G884" i="12" l="1"/>
  <c r="E885" i="12"/>
  <c r="F885" i="12" s="1"/>
  <c r="D885" i="12" l="1"/>
  <c r="C885" i="12" s="1"/>
  <c r="E886" i="12" l="1"/>
  <c r="F886" i="12" s="1"/>
  <c r="G885" i="12"/>
  <c r="D886" i="12" l="1"/>
  <c r="C886" i="12" s="1"/>
  <c r="G886" i="12" l="1"/>
  <c r="E887" i="12"/>
  <c r="F887" i="12" s="1"/>
  <c r="D887" i="12" l="1"/>
  <c r="C887" i="12" s="1"/>
  <c r="E888" i="12" l="1"/>
  <c r="F888" i="12" s="1"/>
  <c r="N21" i="12" s="1" a="1"/>
  <c r="N21" i="12" s="1"/>
  <c r="M21" i="12" s="1"/>
  <c r="G887" i="12"/>
  <c r="D888" i="12" l="1"/>
  <c r="C888" i="12" s="1"/>
  <c r="K21" i="12" s="1" a="1"/>
  <c r="K21" i="12" s="1"/>
  <c r="O21" i="12" l="1"/>
  <c r="L21" i="12"/>
  <c r="G888" i="12"/>
  <c r="E889" i="12"/>
  <c r="F889" i="12" s="1"/>
  <c r="D889" i="12" l="1"/>
  <c r="C889" i="12" s="1"/>
  <c r="G889" i="12" l="1"/>
  <c r="E890" i="12"/>
  <c r="F890" i="12" s="1"/>
  <c r="D890" i="12" l="1"/>
  <c r="C890" i="12" s="1"/>
  <c r="E891" i="12" l="1"/>
  <c r="F891" i="12" s="1"/>
  <c r="G890" i="12"/>
  <c r="D891" i="12" l="1"/>
  <c r="C891" i="12" s="1"/>
  <c r="E892" i="12" l="1"/>
  <c r="F892" i="12" s="1"/>
  <c r="G891" i="12"/>
  <c r="D892" i="12" l="1"/>
  <c r="C892" i="12" s="1"/>
  <c r="G892" i="12" l="1"/>
  <c r="E893" i="12"/>
  <c r="F893" i="12" s="1"/>
  <c r="D893" i="12" l="1"/>
  <c r="C893" i="12" s="1"/>
  <c r="G893" i="12" l="1"/>
  <c r="E894" i="12"/>
  <c r="F894" i="12" s="1"/>
  <c r="D894" i="12" l="1"/>
  <c r="C894" i="12" s="1"/>
  <c r="G894" i="12" l="1"/>
  <c r="E895" i="12"/>
  <c r="F895" i="12" s="1"/>
  <c r="D895" i="12" l="1"/>
  <c r="C895" i="12" s="1"/>
  <c r="G895" i="12" l="1"/>
  <c r="E896" i="12"/>
  <c r="F896" i="12" s="1"/>
  <c r="D896" i="12" l="1"/>
  <c r="C896" i="12" s="1"/>
  <c r="E897" i="12" l="1"/>
  <c r="F897" i="12" s="1"/>
  <c r="G896" i="12"/>
  <c r="D897" i="12" l="1"/>
  <c r="C897" i="12" s="1"/>
  <c r="E898" i="12" l="1"/>
  <c r="F898" i="12" s="1"/>
  <c r="G897" i="12"/>
  <c r="D898" i="12" l="1"/>
  <c r="C898" i="12" s="1"/>
  <c r="E899" i="12" l="1"/>
  <c r="F899" i="12" s="1"/>
  <c r="G898" i="12"/>
  <c r="D899" i="12" l="1"/>
  <c r="C899" i="12" s="1"/>
  <c r="E900" i="12" l="1"/>
  <c r="F900" i="12" s="1"/>
  <c r="G899" i="12"/>
  <c r="D900" i="12" l="1"/>
  <c r="C900" i="12" s="1"/>
  <c r="E901" i="12" l="1"/>
  <c r="F901" i="12" s="1"/>
  <c r="G900" i="12"/>
  <c r="D901" i="12" l="1"/>
  <c r="C901" i="12" s="1"/>
  <c r="G901" i="12" l="1"/>
  <c r="E902" i="12"/>
  <c r="F902" i="12" s="1"/>
  <c r="D902" i="12" l="1"/>
  <c r="C902" i="12" s="1"/>
  <c r="G902" i="12" l="1"/>
  <c r="E903" i="12"/>
  <c r="F903" i="12" s="1"/>
  <c r="D903" i="12" l="1"/>
  <c r="C903" i="12" s="1"/>
  <c r="G903" i="12" l="1"/>
  <c r="E904" i="12"/>
  <c r="F904" i="12" s="1"/>
  <c r="D904" i="12" l="1"/>
  <c r="C904" i="12" s="1"/>
  <c r="E905" i="12" l="1"/>
  <c r="F905" i="12" s="1"/>
  <c r="G904" i="12"/>
  <c r="D905" i="12" l="1"/>
  <c r="C905" i="12" s="1"/>
  <c r="E906" i="12" l="1"/>
  <c r="F906" i="12" s="1"/>
  <c r="G905" i="12"/>
  <c r="D906" i="12" l="1"/>
  <c r="C906" i="12" s="1"/>
  <c r="E907" i="12" l="1"/>
  <c r="F907" i="12" s="1"/>
  <c r="G906" i="12"/>
  <c r="D907" i="12" l="1"/>
  <c r="C907" i="12" s="1"/>
  <c r="E908" i="12" l="1"/>
  <c r="F908" i="12" s="1"/>
  <c r="G907" i="12"/>
  <c r="D908" i="12" l="1"/>
  <c r="C908" i="12" s="1"/>
  <c r="E909" i="12" l="1"/>
  <c r="F909" i="12" s="1"/>
  <c r="G908" i="12"/>
  <c r="D909" i="12" l="1"/>
  <c r="C909" i="12" s="1"/>
  <c r="G909" i="12" l="1"/>
  <c r="E910" i="12"/>
  <c r="F910" i="12" s="1"/>
  <c r="D910" i="12" l="1"/>
  <c r="C910" i="12" s="1"/>
  <c r="G910" i="12" l="1"/>
  <c r="E911" i="12"/>
  <c r="F911" i="12" s="1"/>
  <c r="D911" i="12" l="1"/>
  <c r="C911" i="12" s="1"/>
  <c r="G911" i="12" l="1"/>
  <c r="E912" i="12"/>
  <c r="F912" i="12" s="1"/>
  <c r="D912" i="12" l="1"/>
  <c r="C912" i="12" s="1"/>
  <c r="G912" i="12" l="1"/>
  <c r="E913" i="12"/>
  <c r="F913" i="12" s="1"/>
  <c r="D913" i="12" l="1"/>
  <c r="C913" i="12" s="1"/>
  <c r="G913" i="12" l="1"/>
  <c r="E914" i="12"/>
  <c r="F914" i="12" s="1"/>
  <c r="D914" i="12" l="1"/>
  <c r="C914" i="12" s="1"/>
  <c r="G914" i="12" l="1"/>
  <c r="E915" i="12"/>
  <c r="F915" i="12" s="1"/>
  <c r="D915" i="12" l="1"/>
  <c r="C915" i="12" s="1"/>
  <c r="E916" i="12" l="1"/>
  <c r="F916" i="12" s="1"/>
  <c r="G915" i="12"/>
  <c r="D916" i="12" l="1"/>
  <c r="C916" i="12" s="1"/>
  <c r="G916" i="12" l="1"/>
  <c r="E917" i="12"/>
  <c r="F917" i="12" s="1"/>
  <c r="D917" i="12" l="1"/>
  <c r="C917" i="12" s="1"/>
  <c r="E918" i="12" l="1"/>
  <c r="F918" i="12" s="1"/>
  <c r="G917" i="12"/>
  <c r="D918" i="12" l="1"/>
  <c r="C918" i="12" s="1"/>
  <c r="G918" i="12" l="1"/>
  <c r="E919" i="12"/>
  <c r="F919" i="12" s="1"/>
  <c r="D919" i="12" l="1"/>
  <c r="C919" i="12" s="1"/>
  <c r="G919" i="12" l="1"/>
  <c r="E920" i="12"/>
  <c r="F920" i="12" s="1"/>
  <c r="D920" i="12" l="1"/>
  <c r="C920" i="12" s="1"/>
  <c r="E921" i="12" l="1"/>
  <c r="F921" i="12" s="1"/>
  <c r="G920" i="12"/>
  <c r="D921" i="12" l="1"/>
  <c r="C921" i="12" s="1"/>
  <c r="G921" i="12" l="1"/>
  <c r="E922" i="12"/>
  <c r="F922" i="12" s="1"/>
  <c r="D922" i="12" l="1"/>
  <c r="C922" i="12" s="1"/>
  <c r="E923" i="12" l="1"/>
  <c r="F923" i="12" s="1"/>
  <c r="G922" i="12"/>
  <c r="D923" i="12" l="1"/>
  <c r="C923" i="12" s="1"/>
  <c r="G923" i="12" l="1"/>
  <c r="E924" i="12"/>
  <c r="F924" i="12" s="1"/>
  <c r="D924" i="12" l="1"/>
  <c r="C924" i="12" s="1"/>
  <c r="G924" i="12" l="1"/>
  <c r="E925" i="12"/>
  <c r="F925" i="12" s="1"/>
  <c r="D925" i="12" l="1"/>
  <c r="C925" i="12" s="1"/>
  <c r="G925" i="12" l="1"/>
  <c r="E926" i="12"/>
  <c r="F926" i="12" s="1"/>
  <c r="D926" i="12" l="1"/>
  <c r="C926" i="12" s="1"/>
  <c r="E927" i="12" l="1"/>
  <c r="F927" i="12" s="1"/>
  <c r="G926" i="12"/>
  <c r="D927" i="12" l="1"/>
  <c r="C927" i="12" s="1"/>
  <c r="E928" i="12" l="1"/>
  <c r="F928" i="12" s="1"/>
  <c r="G927" i="12"/>
  <c r="D928" i="12" l="1"/>
  <c r="C928" i="12" s="1"/>
  <c r="G928" i="12" l="1"/>
  <c r="E929" i="12"/>
  <c r="F929" i="12" s="1"/>
  <c r="D929" i="12" l="1"/>
  <c r="C929" i="12" s="1"/>
  <c r="E930" i="12" l="1"/>
  <c r="F930" i="12" s="1"/>
  <c r="G929" i="12"/>
  <c r="D930" i="12" l="1"/>
  <c r="C930" i="12" s="1"/>
  <c r="G930" i="12" l="1"/>
  <c r="E931" i="12"/>
  <c r="F931" i="12" s="1"/>
  <c r="D931" i="12" l="1"/>
  <c r="C931" i="12" s="1"/>
  <c r="G931" i="12" l="1"/>
  <c r="E932" i="12"/>
  <c r="F932" i="12" s="1"/>
  <c r="D932" i="12" l="1"/>
  <c r="C932" i="12" s="1"/>
  <c r="E933" i="12" l="1"/>
  <c r="F933" i="12" s="1"/>
  <c r="G932" i="12"/>
  <c r="D933" i="12" l="1"/>
  <c r="C933" i="12" s="1"/>
  <c r="G933" i="12" l="1"/>
  <c r="E934" i="12"/>
  <c r="F934" i="12" s="1"/>
  <c r="D934" i="12" l="1"/>
  <c r="C934" i="12" s="1"/>
  <c r="E935" i="12" l="1"/>
  <c r="F935" i="12" s="1"/>
  <c r="G934" i="12"/>
  <c r="D935" i="12" l="1"/>
  <c r="C935" i="12" s="1"/>
  <c r="E936" i="12" l="1"/>
  <c r="F936" i="12" s="1"/>
  <c r="G935" i="12"/>
  <c r="D936" i="12" l="1"/>
  <c r="C936" i="12" s="1"/>
  <c r="G936" i="12" l="1"/>
  <c r="E937" i="12"/>
  <c r="F937" i="12" s="1"/>
  <c r="D937" i="12" l="1"/>
  <c r="C937" i="12" s="1"/>
  <c r="E938" i="12" l="1"/>
  <c r="F938" i="12" s="1"/>
  <c r="G937" i="12"/>
  <c r="D938" i="12" l="1"/>
  <c r="C938" i="12" s="1"/>
  <c r="G938" i="12" l="1"/>
  <c r="E939" i="12"/>
  <c r="F939" i="12" s="1"/>
  <c r="D939" i="12" l="1"/>
  <c r="C939" i="12" s="1"/>
  <c r="G939" i="12" l="1"/>
  <c r="E940" i="12"/>
  <c r="F940" i="12" s="1"/>
  <c r="N22" i="12" s="1" a="1"/>
  <c r="N22" i="12" s="1"/>
  <c r="M22" i="12" s="1"/>
  <c r="D940" i="12" l="1"/>
  <c r="C940" i="12" s="1"/>
  <c r="K22" i="12" s="1" a="1"/>
  <c r="K22" i="12" s="1"/>
  <c r="L22" i="12" l="1"/>
  <c r="O22" i="12"/>
  <c r="G940" i="12"/>
  <c r="E941" i="12"/>
  <c r="F941" i="12" s="1"/>
  <c r="D941" i="12" l="1"/>
  <c r="C941" i="12" s="1"/>
  <c r="G941" i="12" l="1"/>
  <c r="E942" i="12"/>
  <c r="F942" i="12" s="1"/>
  <c r="D942" i="12" l="1"/>
  <c r="C942" i="12" s="1"/>
  <c r="G942" i="12" l="1"/>
  <c r="E943" i="12"/>
  <c r="F943" i="12" s="1"/>
  <c r="D943" i="12" l="1"/>
  <c r="C943" i="12" s="1"/>
  <c r="E944" i="12" l="1"/>
  <c r="F944" i="12" s="1"/>
  <c r="G943" i="12"/>
  <c r="D944" i="12" l="1"/>
  <c r="C944" i="12" s="1"/>
  <c r="G944" i="12" l="1"/>
  <c r="E945" i="12"/>
  <c r="F945" i="12" s="1"/>
  <c r="D945" i="12" l="1"/>
  <c r="C945" i="12" s="1"/>
  <c r="G945" i="12" l="1"/>
  <c r="E946" i="12"/>
  <c r="F946" i="12" s="1"/>
  <c r="D946" i="12" l="1"/>
  <c r="C946" i="12" s="1"/>
  <c r="G946" i="12" l="1"/>
  <c r="E947" i="12"/>
  <c r="F947" i="12" s="1"/>
  <c r="D947" i="12" l="1"/>
  <c r="C947" i="12" s="1"/>
  <c r="G947" i="12" l="1"/>
  <c r="E948" i="12"/>
  <c r="F948" i="12" s="1"/>
  <c r="D948" i="12" l="1"/>
  <c r="C948" i="12" s="1"/>
  <c r="G948" i="12" l="1"/>
  <c r="E949" i="12"/>
  <c r="F949" i="12" s="1"/>
  <c r="D949" i="12" l="1"/>
  <c r="C949" i="12" s="1"/>
  <c r="G949" i="12" l="1"/>
  <c r="E950" i="12"/>
  <c r="F950" i="12" s="1"/>
  <c r="D950" i="12" l="1"/>
  <c r="C950" i="12" s="1"/>
  <c r="G950" i="12" l="1"/>
  <c r="E951" i="12"/>
  <c r="F951" i="12" s="1"/>
  <c r="D951" i="12" l="1"/>
  <c r="C951" i="12" s="1"/>
  <c r="G951" i="12" l="1"/>
  <c r="E952" i="12"/>
  <c r="F952" i="12" s="1"/>
  <c r="D952" i="12" l="1"/>
  <c r="C952" i="12" s="1"/>
  <c r="G952" i="12" l="1"/>
  <c r="E953" i="12"/>
  <c r="F953" i="12" s="1"/>
  <c r="D953" i="12" l="1"/>
  <c r="C953" i="12" s="1"/>
  <c r="E954" i="12" l="1"/>
  <c r="F954" i="12" s="1"/>
  <c r="G953" i="12"/>
  <c r="D954" i="12" l="1"/>
  <c r="C954" i="12" s="1"/>
  <c r="E955" i="12" l="1"/>
  <c r="F955" i="12" s="1"/>
  <c r="G954" i="12"/>
  <c r="D955" i="12" l="1"/>
  <c r="C955" i="12" s="1"/>
  <c r="E956" i="12" l="1"/>
  <c r="F956" i="12" s="1"/>
  <c r="G955" i="12"/>
  <c r="D956" i="12" l="1"/>
  <c r="C956" i="12" s="1"/>
  <c r="E957" i="12" l="1"/>
  <c r="F957" i="12" s="1"/>
  <c r="G956" i="12"/>
  <c r="D957" i="12" l="1"/>
  <c r="C957" i="12" s="1"/>
  <c r="E958" i="12" l="1"/>
  <c r="F958" i="12" s="1"/>
  <c r="G957" i="12"/>
  <c r="D958" i="12" l="1"/>
  <c r="C958" i="12" s="1"/>
  <c r="E959" i="12" l="1"/>
  <c r="F959" i="12" s="1"/>
  <c r="G958" i="12"/>
  <c r="D959" i="12" l="1"/>
  <c r="C959" i="12" s="1"/>
  <c r="G959" i="12" l="1"/>
  <c r="E960" i="12"/>
  <c r="F960" i="12" s="1"/>
  <c r="D960" i="12" l="1"/>
  <c r="C960" i="12" s="1"/>
  <c r="G960" i="12" l="1"/>
  <c r="E961" i="12"/>
  <c r="F961" i="12" s="1"/>
  <c r="D961" i="12" l="1"/>
  <c r="C961" i="12" s="1"/>
  <c r="E962" i="12" l="1"/>
  <c r="F962" i="12" s="1"/>
  <c r="G961" i="12"/>
  <c r="D962" i="12" l="1"/>
  <c r="C962" i="12" s="1"/>
  <c r="E963" i="12" l="1"/>
  <c r="F963" i="12" s="1"/>
  <c r="G962" i="12"/>
  <c r="D963" i="12" l="1"/>
  <c r="C963" i="12" s="1"/>
  <c r="E964" i="12" l="1"/>
  <c r="F964" i="12" s="1"/>
  <c r="G963" i="12"/>
  <c r="D964" i="12" l="1"/>
  <c r="C964" i="12" s="1"/>
  <c r="E965" i="12" l="1"/>
  <c r="F965" i="12" s="1"/>
  <c r="G964" i="12"/>
  <c r="D965" i="12" l="1"/>
  <c r="C965" i="12" s="1"/>
  <c r="E966" i="12" l="1"/>
  <c r="F966" i="12" s="1"/>
  <c r="G965" i="12"/>
  <c r="D966" i="12" l="1"/>
  <c r="C966" i="12" s="1"/>
  <c r="E967" i="12" l="1"/>
  <c r="F967" i="12" s="1"/>
  <c r="G966" i="12"/>
  <c r="D967" i="12" l="1"/>
  <c r="C967" i="12" s="1"/>
  <c r="G967" i="12" l="1"/>
  <c r="E968" i="12"/>
  <c r="F968" i="12" s="1"/>
  <c r="D968" i="12" l="1"/>
  <c r="C968" i="12" s="1"/>
  <c r="E969" i="12" l="1"/>
  <c r="F969" i="12" s="1"/>
  <c r="G968" i="12"/>
  <c r="D969" i="12" l="1"/>
  <c r="C969" i="12" s="1"/>
  <c r="E970" i="12" l="1"/>
  <c r="F970" i="12" s="1"/>
  <c r="G969" i="12"/>
  <c r="D970" i="12" l="1"/>
  <c r="C970" i="12" s="1"/>
  <c r="E971" i="12" l="1"/>
  <c r="F971" i="12" s="1"/>
  <c r="G970" i="12"/>
  <c r="D971" i="12" l="1"/>
  <c r="C971" i="12" s="1"/>
  <c r="E972" i="12" l="1"/>
  <c r="F972" i="12" s="1"/>
  <c r="G971" i="12"/>
  <c r="D972" i="12" l="1"/>
  <c r="C972" i="12" s="1"/>
  <c r="E973" i="12" l="1"/>
  <c r="F973" i="12" s="1"/>
  <c r="G972" i="12"/>
  <c r="D973" i="12" l="1"/>
  <c r="C973" i="12" s="1"/>
  <c r="G973" i="12" l="1"/>
  <c r="E974" i="12"/>
  <c r="F974" i="12" s="1"/>
  <c r="D974" i="12" l="1"/>
  <c r="C974" i="12" s="1"/>
  <c r="G974" i="12" l="1"/>
  <c r="E975" i="12"/>
  <c r="F975" i="12" s="1"/>
  <c r="D975" i="12" l="1"/>
  <c r="C975" i="12" s="1"/>
  <c r="G975" i="12" l="1"/>
  <c r="E976" i="12"/>
  <c r="F976" i="12" s="1"/>
  <c r="D976" i="12" l="1"/>
  <c r="C976" i="12" s="1"/>
  <c r="E977" i="12" l="1"/>
  <c r="F977" i="12" s="1"/>
  <c r="G976" i="12"/>
  <c r="D977" i="12" l="1"/>
  <c r="C977" i="12" s="1"/>
  <c r="G977" i="12" l="1"/>
  <c r="E978" i="12"/>
  <c r="F978" i="12" s="1"/>
  <c r="D978" i="12" l="1"/>
  <c r="C978" i="12" s="1"/>
  <c r="E979" i="12" l="1"/>
  <c r="F979" i="12" s="1"/>
  <c r="G978" i="12"/>
  <c r="D979" i="12" l="1"/>
  <c r="C979" i="12" s="1"/>
  <c r="E980" i="12" l="1"/>
  <c r="F980" i="12" s="1"/>
  <c r="G979" i="12"/>
  <c r="D980" i="12" l="1"/>
  <c r="C980" i="12" s="1"/>
  <c r="E981" i="12" l="1"/>
  <c r="F981" i="12" s="1"/>
  <c r="G980" i="12"/>
  <c r="D981" i="12" l="1"/>
  <c r="C981" i="12" s="1"/>
  <c r="E982" i="12" l="1"/>
  <c r="F982" i="12" s="1"/>
  <c r="G981" i="12"/>
  <c r="D982" i="12" l="1"/>
  <c r="C982" i="12" s="1"/>
  <c r="G982" i="12" l="1"/>
  <c r="E983" i="12"/>
  <c r="F983" i="12" s="1"/>
  <c r="D983" i="12" l="1"/>
  <c r="C983" i="12" s="1"/>
  <c r="E984" i="12" l="1"/>
  <c r="F984" i="12" s="1"/>
  <c r="G983" i="12"/>
  <c r="D984" i="12" l="1"/>
  <c r="C984" i="12" s="1"/>
  <c r="E985" i="12" l="1"/>
  <c r="F985" i="12" s="1"/>
  <c r="G984" i="12"/>
  <c r="D985" i="12" l="1"/>
  <c r="C985" i="12" s="1"/>
  <c r="E986" i="12" l="1"/>
  <c r="F986" i="12" s="1"/>
  <c r="G985" i="12"/>
  <c r="D986" i="12" l="1"/>
  <c r="C986" i="12" s="1"/>
  <c r="E987" i="12" l="1"/>
  <c r="F987" i="12" s="1"/>
  <c r="G986" i="12"/>
  <c r="D987" i="12" l="1"/>
  <c r="C987" i="12" s="1"/>
  <c r="G987" i="12" l="1"/>
  <c r="E988" i="12"/>
  <c r="F988" i="12" s="1"/>
  <c r="D988" i="12" l="1"/>
  <c r="C988" i="12" s="1"/>
  <c r="E989" i="12" l="1"/>
  <c r="F989" i="12" s="1"/>
  <c r="G988" i="12"/>
  <c r="D989" i="12" l="1"/>
  <c r="C989" i="12" s="1"/>
  <c r="G989" i="12" l="1"/>
  <c r="E990" i="12"/>
  <c r="F990" i="12" s="1"/>
  <c r="D990" i="12" l="1"/>
  <c r="C990" i="12" s="1"/>
  <c r="E991" i="12" l="1"/>
  <c r="F991" i="12" s="1"/>
  <c r="G990" i="12"/>
  <c r="D991" i="12" l="1"/>
  <c r="C991" i="12" s="1"/>
  <c r="E992" i="12" l="1"/>
  <c r="F992" i="12" s="1"/>
  <c r="N23" i="12" s="1" a="1"/>
  <c r="N23" i="12" s="1"/>
  <c r="M23" i="12" s="1"/>
  <c r="G991" i="12"/>
  <c r="D992" i="12" l="1"/>
  <c r="C992" i="12" s="1"/>
  <c r="K23" i="12" s="1" a="1"/>
  <c r="K23" i="12" s="1"/>
  <c r="O23" i="12" l="1"/>
  <c r="L23" i="12"/>
  <c r="G992" i="12"/>
  <c r="E993" i="12"/>
  <c r="F993" i="12" s="1"/>
  <c r="D993" i="12" l="1"/>
  <c r="C993" i="12" s="1"/>
  <c r="G993" i="12" l="1"/>
  <c r="E994" i="12"/>
  <c r="F994" i="12" s="1"/>
  <c r="D994" i="12" l="1"/>
  <c r="C994" i="12" s="1"/>
  <c r="G994" i="12" l="1"/>
  <c r="E995" i="12"/>
  <c r="F995" i="12" s="1"/>
  <c r="D995" i="12" l="1"/>
  <c r="C995" i="12" s="1"/>
  <c r="G995" i="12" l="1"/>
  <c r="E996" i="12"/>
  <c r="F996" i="12" s="1"/>
  <c r="D996" i="12" l="1"/>
  <c r="C996" i="12" s="1"/>
  <c r="G996" i="12" l="1"/>
  <c r="E997" i="12"/>
  <c r="F997" i="12" s="1"/>
  <c r="D997" i="12" l="1"/>
  <c r="C997" i="12" s="1"/>
  <c r="E998" i="12" l="1"/>
  <c r="F998" i="12" s="1"/>
  <c r="G997" i="12"/>
  <c r="D998" i="12" l="1"/>
  <c r="C998" i="12" s="1"/>
  <c r="E999" i="12" l="1"/>
  <c r="F999" i="12" s="1"/>
  <c r="G998" i="12"/>
  <c r="D999" i="12" l="1"/>
  <c r="C999" i="12" s="1"/>
  <c r="G999" i="12" l="1"/>
  <c r="E1000" i="12"/>
  <c r="F1000" i="12" s="1"/>
  <c r="D1000" i="12" l="1"/>
  <c r="C1000" i="12" s="1"/>
  <c r="G1000" i="12" l="1"/>
  <c r="E1001" i="12"/>
  <c r="F1001" i="12" s="1"/>
  <c r="D1001" i="12" l="1"/>
  <c r="C1001" i="12" s="1"/>
  <c r="E1002" i="12" l="1"/>
  <c r="F1002" i="12" s="1"/>
  <c r="G1001" i="12"/>
  <c r="D1002" i="12" l="1"/>
  <c r="C1002" i="12" s="1"/>
  <c r="E1003" i="12" l="1"/>
  <c r="F1003" i="12" s="1"/>
  <c r="G1002" i="12"/>
  <c r="D1003" i="12" l="1"/>
  <c r="C1003" i="12" s="1"/>
  <c r="E1004" i="12" l="1"/>
  <c r="F1004" i="12" s="1"/>
  <c r="G1003" i="12"/>
  <c r="D1004" i="12" l="1"/>
  <c r="C1004" i="12" s="1"/>
  <c r="G1004" i="12" l="1"/>
  <c r="E1005" i="12"/>
  <c r="F1005" i="12" s="1"/>
  <c r="D1005" i="12" l="1"/>
  <c r="C1005" i="12" s="1"/>
  <c r="G1005" i="12" l="1"/>
  <c r="E1006" i="12"/>
  <c r="F1006" i="12" s="1"/>
  <c r="D1006" i="12" l="1"/>
  <c r="C1006" i="12" s="1"/>
  <c r="E1007" i="12" l="1"/>
  <c r="F1007" i="12" s="1"/>
  <c r="G1006" i="12"/>
  <c r="D1007" i="12" l="1"/>
  <c r="C1007" i="12" s="1"/>
  <c r="G1007" i="12" l="1"/>
  <c r="E1008" i="12"/>
  <c r="F1008" i="12" s="1"/>
  <c r="D1008" i="12" l="1"/>
  <c r="C1008" i="12" s="1"/>
  <c r="G1008" i="12" l="1"/>
  <c r="E1009" i="12"/>
  <c r="F1009" i="12" s="1"/>
  <c r="D1009" i="12" l="1"/>
  <c r="C1009" i="12" s="1"/>
  <c r="G1009" i="12" l="1"/>
  <c r="E1010" i="12"/>
  <c r="F1010" i="12" s="1"/>
  <c r="D1010" i="12" l="1"/>
  <c r="C1010" i="12" s="1"/>
  <c r="G1010" i="12" l="1"/>
  <c r="E1011" i="12"/>
  <c r="F1011" i="12" s="1"/>
  <c r="D1011" i="12" l="1"/>
  <c r="C1011" i="12" s="1"/>
  <c r="G1011" i="12" l="1"/>
  <c r="E1012" i="12"/>
  <c r="F1012" i="12" s="1"/>
  <c r="D1012" i="12" l="1"/>
  <c r="C1012" i="12" s="1"/>
  <c r="G1012" i="12" l="1"/>
  <c r="E1013" i="12"/>
  <c r="F1013" i="12" s="1"/>
  <c r="D1013" i="12" l="1"/>
  <c r="C1013" i="12" s="1"/>
  <c r="E1014" i="12" l="1"/>
  <c r="F1014" i="12" s="1"/>
  <c r="G1013" i="12"/>
  <c r="D1014" i="12" l="1"/>
  <c r="C1014" i="12" s="1"/>
  <c r="E1015" i="12" l="1"/>
  <c r="F1015" i="12" s="1"/>
  <c r="G1014" i="12"/>
  <c r="D1015" i="12" l="1"/>
  <c r="C1015" i="12" s="1"/>
  <c r="G1015" i="12" l="1"/>
  <c r="E1016" i="12"/>
  <c r="F1016" i="12" s="1"/>
  <c r="D1016" i="12" l="1"/>
  <c r="C1016" i="12" s="1"/>
  <c r="E1017" i="12" l="1"/>
  <c r="F1017" i="12" s="1"/>
  <c r="G1016" i="12"/>
  <c r="D1017" i="12" l="1"/>
  <c r="C1017" i="12" s="1"/>
  <c r="E1018" i="12" l="1"/>
  <c r="F1018" i="12" s="1"/>
  <c r="G1017" i="12"/>
  <c r="D1018" i="12" l="1"/>
  <c r="C1018" i="12" s="1"/>
  <c r="G1018" i="12" l="1"/>
  <c r="E1019" i="12"/>
  <c r="F1019" i="12" s="1"/>
  <c r="D1019" i="12" l="1"/>
  <c r="C1019" i="12" s="1"/>
  <c r="G1019" i="12" l="1"/>
  <c r="E1020" i="12"/>
  <c r="F1020" i="12" s="1"/>
  <c r="D1020" i="12" l="1"/>
  <c r="C1020" i="12" s="1"/>
  <c r="G1020" i="12" l="1"/>
  <c r="E1021" i="12"/>
  <c r="F1021" i="12" s="1"/>
  <c r="D1021" i="12" l="1"/>
  <c r="C1021" i="12" s="1"/>
  <c r="G1021" i="12" l="1"/>
  <c r="E1022" i="12"/>
  <c r="F1022" i="12" s="1"/>
  <c r="D1022" i="12" l="1"/>
  <c r="C1022" i="12" s="1"/>
  <c r="E1023" i="12" l="1"/>
  <c r="F1023" i="12" s="1"/>
  <c r="G1022" i="12"/>
  <c r="D1023" i="12" l="1"/>
  <c r="C1023" i="12" s="1"/>
  <c r="E1024" i="12" l="1"/>
  <c r="F1024" i="12" s="1"/>
  <c r="G1023" i="12"/>
  <c r="D1024" i="12" l="1"/>
  <c r="C1024" i="12" s="1"/>
  <c r="G1024" i="12" l="1"/>
  <c r="E1025" i="12"/>
  <c r="F1025" i="12" s="1"/>
  <c r="D1025" i="12" l="1"/>
  <c r="C1025" i="12" s="1"/>
  <c r="G1025" i="12" l="1"/>
  <c r="E1026" i="12"/>
  <c r="F1026" i="12" s="1"/>
  <c r="D1026" i="12" l="1"/>
  <c r="C1026" i="12" s="1"/>
  <c r="G1026" i="12" l="1"/>
  <c r="E1027" i="12"/>
  <c r="F1027" i="12" s="1"/>
  <c r="D1027" i="12" l="1"/>
  <c r="C1027" i="12" s="1"/>
  <c r="G1027" i="12" l="1"/>
  <c r="E1028" i="12"/>
  <c r="F1028" i="12" s="1"/>
  <c r="D1028" i="12" l="1"/>
  <c r="C1028" i="12" s="1"/>
  <c r="G1028" i="12" l="1"/>
  <c r="E1029" i="12"/>
  <c r="F1029" i="12" s="1"/>
  <c r="D1029" i="12" l="1"/>
  <c r="C1029" i="12" s="1"/>
  <c r="E1030" i="12" l="1"/>
  <c r="F1030" i="12" s="1"/>
  <c r="G1029" i="12"/>
  <c r="D1030" i="12" l="1"/>
  <c r="C1030" i="12" s="1"/>
  <c r="G1030" i="12" l="1"/>
  <c r="E1031" i="12"/>
  <c r="F1031" i="12" s="1"/>
  <c r="D1031" i="12" l="1"/>
  <c r="C1031" i="12" s="1"/>
  <c r="G1031" i="12" l="1"/>
  <c r="E1032" i="12"/>
  <c r="F1032" i="12" s="1"/>
  <c r="D1032" i="12" l="1"/>
  <c r="C1032" i="12" s="1"/>
  <c r="G1032" i="12" l="1"/>
  <c r="E1033" i="12"/>
  <c r="F1033" i="12" s="1"/>
  <c r="D1033" i="12" l="1"/>
  <c r="C1033" i="12" s="1"/>
  <c r="G1033" i="12" l="1"/>
  <c r="E1034" i="12"/>
  <c r="F1034" i="12" s="1"/>
  <c r="D1034" i="12" l="1"/>
  <c r="C1034" i="12" s="1"/>
  <c r="G1034" i="12" l="1"/>
  <c r="E1035" i="12"/>
  <c r="F1035" i="12" s="1"/>
  <c r="D1035" i="12" l="1"/>
  <c r="C1035" i="12" s="1"/>
  <c r="E1036" i="12" l="1"/>
  <c r="F1036" i="12" s="1"/>
  <c r="G1035" i="12"/>
  <c r="D1036" i="12" l="1"/>
  <c r="C1036" i="12" s="1"/>
  <c r="G1036" i="12" l="1"/>
  <c r="E1037" i="12"/>
  <c r="F1037" i="12" s="1"/>
  <c r="D1037" i="12" l="1"/>
  <c r="C1037" i="12" s="1"/>
  <c r="G1037" i="12" l="1"/>
  <c r="E1038" i="12"/>
  <c r="F1038" i="12" s="1"/>
  <c r="D1038" i="12" l="1"/>
  <c r="C1038" i="12" s="1"/>
  <c r="G1038" i="12" l="1"/>
  <c r="E1039" i="12"/>
  <c r="F1039" i="12" s="1"/>
  <c r="D1039" i="12" l="1"/>
  <c r="C1039" i="12" s="1"/>
  <c r="G1039" i="12" l="1"/>
  <c r="E1040" i="12"/>
  <c r="F1040" i="12" s="1"/>
  <c r="D1040" i="12" l="1"/>
  <c r="C1040" i="12" s="1"/>
  <c r="G1040" i="12" l="1"/>
  <c r="E1041" i="12"/>
  <c r="F1041" i="12" s="1"/>
  <c r="D1041" i="12" l="1"/>
  <c r="C1041" i="12" s="1"/>
  <c r="G1041" i="12" l="1"/>
  <c r="E1042" i="12"/>
  <c r="F1042" i="12" s="1"/>
  <c r="D1042" i="12" l="1"/>
  <c r="C1042" i="12" s="1"/>
  <c r="G1042" i="12" l="1"/>
  <c r="E1043" i="12"/>
  <c r="F1043" i="12" s="1"/>
  <c r="D1043" i="12" l="1"/>
  <c r="C1043" i="12" s="1"/>
  <c r="G1043" i="12" l="1"/>
  <c r="E1044" i="12"/>
  <c r="F1044" i="12" s="1"/>
  <c r="N24" i="12" s="1" a="1"/>
  <c r="N24" i="12" s="1"/>
  <c r="M24" i="12" s="1"/>
  <c r="D1044" i="12" l="1"/>
  <c r="C1044" i="12" s="1"/>
  <c r="K24" i="12" s="1" a="1"/>
  <c r="K24" i="12" s="1"/>
  <c r="O24" i="12" l="1"/>
  <c r="L24" i="12"/>
  <c r="E1045" i="12"/>
  <c r="F1045" i="12" s="1"/>
  <c r="G1044" i="12"/>
  <c r="D1045" i="12" l="1"/>
  <c r="C1045" i="12" s="1"/>
  <c r="G1045" i="12" l="1"/>
  <c r="E1046" i="12"/>
  <c r="F1046" i="12" s="1"/>
  <c r="D1046" i="12" l="1"/>
  <c r="C1046" i="12" s="1"/>
  <c r="E1047" i="12" l="1"/>
  <c r="F1047" i="12" s="1"/>
  <c r="G1046" i="12"/>
  <c r="D1047" i="12" l="1"/>
  <c r="C1047" i="12" s="1"/>
  <c r="E1048" i="12" l="1"/>
  <c r="F1048" i="12" s="1"/>
  <c r="G1047" i="12"/>
  <c r="D1048" i="12" l="1"/>
  <c r="C1048" i="12" s="1"/>
  <c r="G1048" i="12" l="1"/>
  <c r="E1049" i="12"/>
  <c r="F1049" i="12" s="1"/>
  <c r="D1049" i="12" l="1"/>
  <c r="C1049" i="12" s="1"/>
  <c r="G1049" i="12" l="1"/>
  <c r="E1050" i="12"/>
  <c r="F1050" i="12" s="1"/>
  <c r="D1050" i="12" l="1"/>
  <c r="C1050" i="12" s="1"/>
  <c r="E1051" i="12" l="1"/>
  <c r="F1051" i="12" s="1"/>
  <c r="G1050" i="12"/>
  <c r="D1051" i="12" l="1"/>
  <c r="C1051" i="12" s="1"/>
  <c r="E1052" i="12" l="1"/>
  <c r="F1052" i="12" s="1"/>
  <c r="G1051" i="12"/>
  <c r="D1052" i="12" l="1"/>
  <c r="C1052" i="12" s="1"/>
  <c r="G1052" i="12" l="1"/>
  <c r="E1053" i="12"/>
  <c r="F1053" i="12" s="1"/>
  <c r="D1053" i="12" l="1"/>
  <c r="C1053" i="12" s="1"/>
  <c r="E1054" i="12" l="1"/>
  <c r="F1054" i="12" s="1"/>
  <c r="G1053" i="12"/>
  <c r="D1054" i="12" l="1"/>
  <c r="C1054" i="12" s="1"/>
  <c r="G1054" i="12" l="1"/>
  <c r="E1055" i="12"/>
  <c r="F1055" i="12" s="1"/>
  <c r="D1055" i="12" l="1"/>
  <c r="C1055" i="12" s="1"/>
  <c r="E1056" i="12" l="1"/>
  <c r="F1056" i="12" s="1"/>
  <c r="G1055" i="12"/>
  <c r="D1056" i="12" l="1"/>
  <c r="C1056" i="12" s="1"/>
  <c r="G1056" i="12" l="1"/>
  <c r="E1057" i="12"/>
  <c r="F1057" i="12" s="1"/>
  <c r="D1057" i="12" l="1"/>
  <c r="C1057" i="12" s="1"/>
  <c r="E1058" i="12" l="1"/>
  <c r="F1058" i="12" s="1"/>
  <c r="G1057" i="12"/>
  <c r="D1058" i="12" l="1"/>
  <c r="C1058" i="12" s="1"/>
  <c r="E1059" i="12" l="1"/>
  <c r="F1059" i="12" s="1"/>
  <c r="G1058" i="12"/>
  <c r="D1059" i="12" l="1"/>
  <c r="C1059" i="12" s="1"/>
  <c r="E1060" i="12" l="1"/>
  <c r="F1060" i="12" s="1"/>
  <c r="G1059" i="12"/>
  <c r="D1060" i="12" l="1"/>
  <c r="C1060" i="12" s="1"/>
  <c r="G1060" i="12" l="1"/>
  <c r="E1061" i="12"/>
  <c r="F1061" i="12" s="1"/>
  <c r="D1061" i="12" l="1"/>
  <c r="C1061" i="12" s="1"/>
  <c r="G1061" i="12" l="1"/>
  <c r="E1062" i="12"/>
  <c r="F1062" i="12" s="1"/>
  <c r="D1062" i="12" l="1"/>
  <c r="C1062" i="12" s="1"/>
  <c r="G1062" i="12" l="1"/>
  <c r="E1063" i="12"/>
  <c r="F1063" i="12" s="1"/>
  <c r="D1063" i="12" l="1"/>
  <c r="C1063" i="12" s="1"/>
  <c r="G1063" i="12" l="1"/>
  <c r="E1064" i="12"/>
  <c r="F1064" i="12" s="1"/>
  <c r="D1064" i="12" l="1"/>
  <c r="C1064" i="12" s="1"/>
  <c r="G1064" i="12" l="1"/>
  <c r="E1065" i="12"/>
  <c r="F1065" i="12" s="1"/>
  <c r="D1065" i="12" l="1"/>
  <c r="C1065" i="12" s="1"/>
  <c r="G1065" i="12" l="1"/>
  <c r="E1066" i="12"/>
  <c r="F1066" i="12" s="1"/>
  <c r="D1066" i="12" l="1"/>
  <c r="C1066" i="12" s="1"/>
  <c r="G1066" i="12" l="1"/>
  <c r="E1067" i="12"/>
  <c r="F1067" i="12" s="1"/>
  <c r="D1067" i="12" l="1"/>
  <c r="C1067" i="12" s="1"/>
  <c r="G1067" i="12" l="1"/>
  <c r="E1068" i="12"/>
  <c r="F1068" i="12" s="1"/>
  <c r="D1068" i="12" l="1"/>
  <c r="C1068" i="12" s="1"/>
  <c r="E1069" i="12" l="1"/>
  <c r="F1069" i="12" s="1"/>
  <c r="G1068" i="12"/>
  <c r="D1069" i="12" l="1"/>
  <c r="C1069" i="12" s="1"/>
  <c r="E1070" i="12" l="1"/>
  <c r="F1070" i="12" s="1"/>
  <c r="G1069" i="12"/>
  <c r="D1070" i="12" l="1"/>
  <c r="C1070" i="12" s="1"/>
  <c r="G1070" i="12" l="1"/>
  <c r="E1071" i="12"/>
  <c r="F1071" i="12" s="1"/>
  <c r="D1071" i="12" l="1"/>
  <c r="C1071" i="12" s="1"/>
  <c r="G1071" i="12" l="1"/>
  <c r="E1072" i="12"/>
  <c r="F1072" i="12" s="1"/>
  <c r="D1072" i="12" l="1"/>
  <c r="C1072" i="12" s="1"/>
  <c r="E1073" i="12" l="1"/>
  <c r="F1073" i="12" s="1"/>
  <c r="G1072" i="12"/>
  <c r="D1073" i="12" l="1"/>
  <c r="C1073" i="12" s="1"/>
  <c r="G1073" i="12" l="1"/>
  <c r="E1074" i="12"/>
  <c r="F1074" i="12" s="1"/>
  <c r="D1074" i="12" l="1"/>
  <c r="C1074" i="12" s="1"/>
  <c r="G1074" i="12" l="1"/>
  <c r="E1075" i="12"/>
  <c r="F1075" i="12" s="1"/>
  <c r="D1075" i="12" l="1"/>
  <c r="C1075" i="12" s="1"/>
  <c r="E1076" i="12" l="1"/>
  <c r="F1076" i="12" s="1"/>
  <c r="G1075" i="12"/>
  <c r="D1076" i="12" l="1"/>
  <c r="C1076" i="12" s="1"/>
  <c r="E1077" i="12" l="1"/>
  <c r="F1077" i="12" s="1"/>
  <c r="G1076" i="12"/>
  <c r="D1077" i="12" l="1"/>
  <c r="C1077" i="12" s="1"/>
  <c r="E1078" i="12" l="1"/>
  <c r="F1078" i="12" s="1"/>
  <c r="G1077" i="12"/>
  <c r="D1078" i="12" l="1"/>
  <c r="C1078" i="12" s="1"/>
  <c r="E1079" i="12" l="1"/>
  <c r="F1079" i="12" s="1"/>
  <c r="G1078" i="12"/>
  <c r="D1079" i="12" l="1"/>
  <c r="C1079" i="12" s="1"/>
  <c r="G1079" i="12" l="1"/>
  <c r="E1080" i="12"/>
  <c r="F1080" i="12" s="1"/>
  <c r="D1080" i="12" l="1"/>
  <c r="C1080" i="12" s="1"/>
  <c r="G1080" i="12" l="1"/>
  <c r="E1081" i="12"/>
  <c r="F1081" i="12" s="1"/>
  <c r="D1081" i="12" l="1"/>
  <c r="C1081" i="12" s="1"/>
  <c r="E1082" i="12" l="1"/>
  <c r="F1082" i="12" s="1"/>
  <c r="G1081" i="12"/>
  <c r="D1082" i="12" l="1"/>
  <c r="C1082" i="12" s="1"/>
  <c r="E1083" i="12" l="1"/>
  <c r="F1083" i="12" s="1"/>
  <c r="G1082" i="12"/>
  <c r="D1083" i="12" l="1"/>
  <c r="C1083" i="12" s="1"/>
  <c r="G1083" i="12" l="1"/>
  <c r="E1084" i="12"/>
  <c r="F1084" i="12" s="1"/>
  <c r="D1084" i="12" l="1"/>
  <c r="C1084" i="12" s="1"/>
  <c r="G1084" i="12" l="1"/>
  <c r="E1085" i="12"/>
  <c r="F1085" i="12" s="1"/>
  <c r="D1085" i="12" l="1"/>
  <c r="C1085" i="12" s="1"/>
  <c r="G1085" i="12" l="1"/>
  <c r="E1086" i="12"/>
  <c r="F1086" i="12" s="1"/>
  <c r="D1086" i="12" l="1"/>
  <c r="C1086" i="12" s="1"/>
  <c r="E1087" i="12" l="1"/>
  <c r="F1087" i="12" s="1"/>
  <c r="G1086" i="12"/>
  <c r="D1087" i="12" l="1"/>
  <c r="C1087" i="12" s="1"/>
  <c r="G1087" i="12" l="1"/>
  <c r="E1088" i="12"/>
  <c r="F1088" i="12" s="1"/>
  <c r="D1088" i="12" l="1"/>
  <c r="C1088" i="12" s="1"/>
  <c r="E1089" i="12" l="1"/>
  <c r="F1089" i="12" s="1"/>
  <c r="G1088" i="12"/>
  <c r="D1089" i="12" l="1"/>
  <c r="C1089" i="12" s="1"/>
  <c r="G1089" i="12" l="1"/>
  <c r="E1090" i="12"/>
  <c r="F1090" i="12" s="1"/>
  <c r="D1090" i="12" l="1"/>
  <c r="C1090" i="12" s="1"/>
  <c r="G1090" i="12" l="1"/>
  <c r="E1091" i="12"/>
  <c r="F1091" i="12" s="1"/>
  <c r="D1091" i="12" l="1"/>
  <c r="C1091" i="12" s="1"/>
  <c r="E1092" i="12" l="1"/>
  <c r="F1092" i="12" s="1"/>
  <c r="G1091" i="12"/>
  <c r="D1092" i="12" l="1"/>
  <c r="C1092" i="12" s="1"/>
  <c r="G1092" i="12" l="1"/>
  <c r="E1093" i="12"/>
  <c r="F1093" i="12" s="1"/>
  <c r="D1093" i="12" l="1"/>
  <c r="C1093" i="12" s="1"/>
  <c r="G1093" i="12" l="1"/>
  <c r="E1094" i="12"/>
  <c r="F1094" i="12" s="1"/>
  <c r="D1094" i="12" l="1"/>
  <c r="C1094" i="12" s="1"/>
  <c r="G1094" i="12" l="1"/>
  <c r="E1095" i="12"/>
  <c r="F1095" i="12" s="1"/>
  <c r="D1095" i="12" l="1"/>
  <c r="C1095" i="12" s="1"/>
  <c r="G1095" i="12" l="1"/>
  <c r="E1096" i="12"/>
  <c r="F1096" i="12" s="1"/>
  <c r="N25" i="12" s="1" a="1"/>
  <c r="N25" i="12" s="1"/>
  <c r="M25" i="12" s="1"/>
  <c r="D1096" i="12" l="1"/>
  <c r="C1096" i="12" s="1"/>
  <c r="K25" i="12" s="1" a="1"/>
  <c r="K25" i="12" s="1"/>
  <c r="O25" i="12" l="1"/>
  <c r="L25" i="12"/>
  <c r="G1096" i="12"/>
  <c r="E1097" i="12"/>
  <c r="F1097" i="12" s="1"/>
  <c r="D1097" i="12" l="1"/>
  <c r="C1097" i="12" s="1"/>
  <c r="G1097" i="12" l="1"/>
  <c r="E1098" i="12"/>
  <c r="F1098" i="12" s="1"/>
  <c r="D1098" i="12" l="1"/>
  <c r="C1098" i="12" s="1"/>
  <c r="G1098" i="12" l="1"/>
  <c r="E1099" i="12"/>
  <c r="F1099" i="12" s="1"/>
  <c r="D1099" i="12" l="1"/>
  <c r="C1099" i="12" s="1"/>
  <c r="G1099" i="12" l="1"/>
  <c r="E1100" i="12"/>
  <c r="F1100" i="12" s="1"/>
  <c r="D1100" i="12" l="1"/>
  <c r="C1100" i="12" s="1"/>
  <c r="E1101" i="12" l="1"/>
  <c r="F1101" i="12" s="1"/>
  <c r="G1100" i="12"/>
  <c r="D1101" i="12" l="1"/>
  <c r="C1101" i="12" s="1"/>
  <c r="E1102" i="12" l="1"/>
  <c r="F1102" i="12" s="1"/>
  <c r="G1101" i="12"/>
  <c r="D1102" i="12" l="1"/>
  <c r="C1102" i="12" s="1"/>
  <c r="G1102" i="12" l="1"/>
  <c r="E1103" i="12"/>
  <c r="F1103" i="12" s="1"/>
  <c r="D1103" i="12" l="1"/>
  <c r="C1103" i="12" s="1"/>
  <c r="E1104" i="12" l="1"/>
  <c r="F1104" i="12" s="1"/>
  <c r="G1103" i="12"/>
  <c r="D1104" i="12" l="1"/>
  <c r="C1104" i="12" s="1"/>
  <c r="E1105" i="12" l="1"/>
  <c r="F1105" i="12" s="1"/>
  <c r="G1104" i="12"/>
  <c r="D1105" i="12" l="1"/>
  <c r="C1105" i="12" s="1"/>
  <c r="G1105" i="12" l="1"/>
  <c r="E1106" i="12"/>
  <c r="F1106" i="12" s="1"/>
  <c r="D1106" i="12" l="1"/>
  <c r="C1106" i="12" s="1"/>
  <c r="G1106" i="12" l="1"/>
  <c r="E1107" i="12"/>
  <c r="F1107" i="12" s="1"/>
  <c r="D1107" i="12" l="1"/>
  <c r="C1107" i="12" s="1"/>
  <c r="E1108" i="12" l="1"/>
  <c r="F1108" i="12" s="1"/>
  <c r="G1107" i="12"/>
  <c r="D1108" i="12" l="1"/>
  <c r="C1108" i="12" s="1"/>
  <c r="E1109" i="12" l="1"/>
  <c r="F1109" i="12" s="1"/>
  <c r="G1108" i="12"/>
  <c r="D1109" i="12" l="1"/>
  <c r="C1109" i="12" s="1"/>
  <c r="G1109" i="12" l="1"/>
  <c r="E1110" i="12"/>
  <c r="F1110" i="12" s="1"/>
  <c r="D1110" i="12" l="1"/>
  <c r="C1110" i="12" s="1"/>
  <c r="G1110" i="12" l="1"/>
  <c r="E1111" i="12"/>
  <c r="F1111" i="12" s="1"/>
  <c r="D1111" i="12" l="1"/>
  <c r="C1111" i="12" s="1"/>
  <c r="E1112" i="12" l="1"/>
  <c r="F1112" i="12" s="1"/>
  <c r="G1111" i="12"/>
  <c r="D1112" i="12" l="1"/>
  <c r="C1112" i="12" s="1"/>
  <c r="G1112" i="12" l="1"/>
  <c r="E1113" i="12"/>
  <c r="F1113" i="12" s="1"/>
  <c r="D1113" i="12" l="1"/>
  <c r="C1113" i="12" s="1"/>
  <c r="E1114" i="12" l="1"/>
  <c r="F1114" i="12" s="1"/>
  <c r="G1113" i="12"/>
  <c r="D1114" i="12" l="1"/>
  <c r="C1114" i="12" s="1"/>
  <c r="G1114" i="12" l="1"/>
  <c r="E1115" i="12"/>
  <c r="F1115" i="12" s="1"/>
  <c r="D1115" i="12" l="1"/>
  <c r="C1115" i="12" s="1"/>
  <c r="E1116" i="12" l="1"/>
  <c r="F1116" i="12" s="1"/>
  <c r="G1115" i="12"/>
  <c r="D1116" i="12" l="1"/>
  <c r="C1116" i="12" s="1"/>
  <c r="E1117" i="12" l="1"/>
  <c r="F1117" i="12" s="1"/>
  <c r="G1116" i="12"/>
  <c r="D1117" i="12" l="1"/>
  <c r="C1117" i="12" s="1"/>
  <c r="G1117" i="12" l="1"/>
  <c r="E1118" i="12"/>
  <c r="F1118" i="12" s="1"/>
  <c r="D1118" i="12" l="1"/>
  <c r="C1118" i="12" s="1"/>
  <c r="E1119" i="12" l="1"/>
  <c r="F1119" i="12" s="1"/>
  <c r="G1118" i="12"/>
  <c r="D1119" i="12" l="1"/>
  <c r="C1119" i="12" s="1"/>
  <c r="E1120" i="12" l="1"/>
  <c r="F1120" i="12" s="1"/>
  <c r="G1119" i="12"/>
  <c r="D1120" i="12" l="1"/>
  <c r="C1120" i="12" s="1"/>
  <c r="E1121" i="12" l="1"/>
  <c r="F1121" i="12" s="1"/>
  <c r="G1120" i="12"/>
  <c r="D1121" i="12" l="1"/>
  <c r="C1121" i="12" s="1"/>
  <c r="E1122" i="12" l="1"/>
  <c r="F1122" i="12" s="1"/>
  <c r="G1121" i="12"/>
  <c r="D1122" i="12" l="1"/>
  <c r="C1122" i="12" s="1"/>
  <c r="G1122" i="12" l="1"/>
  <c r="E1123" i="12"/>
  <c r="F1123" i="12" s="1"/>
  <c r="D1123" i="12" l="1"/>
  <c r="C1123" i="12" s="1"/>
  <c r="G1123" i="12" l="1"/>
  <c r="E1124" i="12"/>
  <c r="F1124" i="12" s="1"/>
  <c r="D1124" i="12" l="1"/>
  <c r="C1124" i="12" s="1"/>
  <c r="E1125" i="12" l="1"/>
  <c r="F1125" i="12" s="1"/>
  <c r="G1124" i="12"/>
  <c r="D1125" i="12" l="1"/>
  <c r="C1125" i="12" s="1"/>
  <c r="E1126" i="12" l="1"/>
  <c r="F1126" i="12" s="1"/>
  <c r="G1125" i="12"/>
  <c r="D1126" i="12" l="1"/>
  <c r="C1126" i="12" s="1"/>
  <c r="G1126" i="12" l="1"/>
  <c r="E1127" i="12"/>
  <c r="F1127" i="12" s="1"/>
  <c r="D1127" i="12" l="1"/>
  <c r="C1127" i="12" s="1"/>
  <c r="G1127" i="12" l="1"/>
  <c r="E1128" i="12"/>
  <c r="F1128" i="12" s="1"/>
  <c r="D1128" i="12" l="1"/>
  <c r="C1128" i="12" s="1"/>
  <c r="G1128" i="12" l="1"/>
  <c r="E1129" i="12"/>
  <c r="F1129" i="12" s="1"/>
  <c r="D1129" i="12" l="1"/>
  <c r="C1129" i="12" s="1"/>
  <c r="G1129" i="12" l="1"/>
  <c r="E1130" i="12"/>
  <c r="F1130" i="12" s="1"/>
  <c r="D1130" i="12" l="1"/>
  <c r="C1130" i="12" s="1"/>
  <c r="G1130" i="12" l="1"/>
  <c r="E1131" i="12"/>
  <c r="F1131" i="12" s="1"/>
  <c r="D1131" i="12" l="1"/>
  <c r="C1131" i="12" s="1"/>
  <c r="G1131" i="12" l="1"/>
  <c r="E1132" i="12"/>
  <c r="F1132" i="12" s="1"/>
  <c r="D1132" i="12" l="1"/>
  <c r="C1132" i="12" s="1"/>
  <c r="G1132" i="12" l="1"/>
  <c r="E1133" i="12"/>
  <c r="F1133" i="12" s="1"/>
  <c r="D1133" i="12" l="1"/>
  <c r="C1133" i="12" s="1"/>
  <c r="G1133" i="12" l="1"/>
  <c r="E1134" i="12"/>
  <c r="F1134" i="12" s="1"/>
  <c r="D1134" i="12" l="1"/>
  <c r="C1134" i="12" s="1"/>
  <c r="G1134" i="12" l="1"/>
  <c r="E1135" i="12"/>
  <c r="F1135" i="12" s="1"/>
  <c r="D1135" i="12" l="1"/>
  <c r="C1135" i="12" s="1"/>
  <c r="G1135" i="12" l="1"/>
  <c r="E1136" i="12"/>
  <c r="F1136" i="12" s="1"/>
  <c r="D1136" i="12" l="1"/>
  <c r="C1136" i="12" s="1"/>
  <c r="G1136" i="12" l="1"/>
  <c r="E1137" i="12"/>
  <c r="F1137" i="12" s="1"/>
  <c r="D1137" i="12" l="1"/>
  <c r="C1137" i="12" s="1"/>
  <c r="G1137" i="12" l="1"/>
  <c r="E1138" i="12"/>
  <c r="F1138" i="12" s="1"/>
  <c r="D1138" i="12" l="1"/>
  <c r="C1138" i="12" s="1"/>
  <c r="G1138" i="12" l="1"/>
  <c r="E1139" i="12"/>
  <c r="F1139" i="12" s="1"/>
  <c r="D1139" i="12" l="1"/>
  <c r="C1139" i="12" s="1"/>
  <c r="G1139" i="12" l="1"/>
  <c r="E1140" i="12"/>
  <c r="F1140" i="12" s="1"/>
  <c r="D1140" i="12" l="1"/>
  <c r="C1140" i="12" s="1"/>
  <c r="G1140" i="12" l="1"/>
  <c r="E1141" i="12"/>
  <c r="F1141" i="12" s="1"/>
  <c r="D1141" i="12" l="1"/>
  <c r="C1141" i="12" s="1"/>
  <c r="E1142" i="12" l="1"/>
  <c r="F1142" i="12" s="1"/>
  <c r="G1141" i="12"/>
  <c r="D1142" i="12" l="1"/>
  <c r="C1142" i="12" s="1"/>
  <c r="G1142" i="12" l="1"/>
  <c r="E1143" i="12"/>
  <c r="F1143" i="12" s="1"/>
  <c r="D1143" i="12" l="1"/>
  <c r="C1143" i="12" s="1"/>
  <c r="G1143" i="12" l="1"/>
  <c r="E1144" i="12"/>
  <c r="F1144" i="12" s="1"/>
  <c r="D1144" i="12" l="1"/>
  <c r="C1144" i="12" s="1"/>
  <c r="G1144" i="12" l="1"/>
  <c r="E1145" i="12"/>
  <c r="F1145" i="12" s="1"/>
  <c r="D1145" i="12" l="1"/>
  <c r="C1145" i="12" s="1"/>
  <c r="G1145" i="12" l="1"/>
  <c r="E1146" i="12"/>
  <c r="F1146" i="12" s="1"/>
  <c r="D1146" i="12" l="1"/>
  <c r="C1146" i="12" s="1"/>
  <c r="G1146" i="12" l="1"/>
  <c r="E1147" i="12"/>
  <c r="F1147" i="12" s="1"/>
  <c r="D1147" i="12" l="1"/>
  <c r="C1147" i="12" s="1"/>
  <c r="G1147" i="12" l="1"/>
  <c r="E1148" i="12"/>
  <c r="F1148" i="12" s="1"/>
  <c r="N26" i="12" s="1" a="1"/>
  <c r="N26" i="12" s="1"/>
  <c r="M26" i="12" s="1"/>
  <c r="D1148" i="12" l="1"/>
  <c r="C1148" i="12" s="1"/>
  <c r="K26" i="12" s="1" a="1"/>
  <c r="K26" i="12" s="1"/>
  <c r="O26" i="12" l="1"/>
  <c r="L26" i="12"/>
  <c r="G1148" i="12"/>
  <c r="E1149" i="12"/>
  <c r="F1149" i="12" s="1"/>
  <c r="D1149" i="12" l="1"/>
  <c r="C1149" i="12" s="1"/>
  <c r="G1149" i="12" l="1"/>
  <c r="E1150" i="12"/>
  <c r="F1150" i="12" s="1"/>
  <c r="D1150" i="12" l="1"/>
  <c r="C1150" i="12" s="1"/>
  <c r="G1150" i="12" l="1"/>
  <c r="E1151" i="12"/>
  <c r="F1151" i="12" s="1"/>
  <c r="D1151" i="12" l="1"/>
  <c r="C1151" i="12" s="1"/>
  <c r="E1152" i="12" l="1"/>
  <c r="F1152" i="12" s="1"/>
  <c r="G1151" i="12"/>
  <c r="D1152" i="12" l="1"/>
  <c r="C1152" i="12" s="1"/>
  <c r="G1152" i="12" l="1"/>
  <c r="E1153" i="12"/>
  <c r="F1153" i="12" s="1"/>
  <c r="D1153" i="12" l="1"/>
  <c r="C1153" i="12" s="1"/>
  <c r="G1153" i="12" l="1"/>
  <c r="E1154" i="12"/>
  <c r="F1154" i="12" s="1"/>
  <c r="D1154" i="12" l="1"/>
  <c r="C1154" i="12" s="1"/>
  <c r="E1155" i="12" l="1"/>
  <c r="F1155" i="12" s="1"/>
  <c r="G1154" i="12"/>
  <c r="D1155" i="12" l="1"/>
  <c r="C1155" i="12" s="1"/>
  <c r="G1155" i="12" l="1"/>
  <c r="E1156" i="12"/>
  <c r="F1156" i="12" s="1"/>
  <c r="D1156" i="12" l="1"/>
  <c r="C1156" i="12" s="1"/>
  <c r="G1156" i="12" l="1"/>
  <c r="E1157" i="12"/>
  <c r="F1157" i="12" s="1"/>
  <c r="D1157" i="12" l="1"/>
  <c r="C1157" i="12" s="1"/>
  <c r="E1158" i="12" l="1"/>
  <c r="F1158" i="12" s="1"/>
  <c r="G1157" i="12"/>
  <c r="D1158" i="12" l="1"/>
  <c r="C1158" i="12" s="1"/>
  <c r="E1159" i="12" l="1"/>
  <c r="F1159" i="12" s="1"/>
  <c r="G1158" i="12"/>
  <c r="D1159" i="12" l="1"/>
  <c r="C1159" i="12" s="1"/>
  <c r="E1160" i="12" l="1"/>
  <c r="F1160" i="12" s="1"/>
  <c r="G1159" i="12"/>
  <c r="D1160" i="12" l="1"/>
  <c r="C1160" i="12" s="1"/>
  <c r="G1160" i="12" l="1"/>
  <c r="E1161" i="12"/>
  <c r="F1161" i="12" s="1"/>
  <c r="D1161" i="12" l="1"/>
  <c r="C1161" i="12" s="1"/>
  <c r="E1162" i="12" l="1"/>
  <c r="F1162" i="12" s="1"/>
  <c r="G1161" i="12"/>
  <c r="D1162" i="12" l="1"/>
  <c r="C1162" i="12" s="1"/>
  <c r="G1162" i="12" l="1"/>
  <c r="E1163" i="12"/>
  <c r="F1163" i="12" s="1"/>
  <c r="D1163" i="12" l="1"/>
  <c r="C1163" i="12" s="1"/>
  <c r="G1163" i="12" l="1"/>
  <c r="E1164" i="12"/>
  <c r="F1164" i="12" s="1"/>
  <c r="D1164" i="12" l="1"/>
  <c r="C1164" i="12" s="1"/>
  <c r="E1165" i="12" l="1"/>
  <c r="F1165" i="12" s="1"/>
  <c r="G1164" i="12"/>
  <c r="D1165" i="12" l="1"/>
  <c r="C1165" i="12" s="1"/>
  <c r="E1166" i="12" l="1"/>
  <c r="F1166" i="12" s="1"/>
  <c r="G1165" i="12"/>
  <c r="D1166" i="12" l="1"/>
  <c r="C1166" i="12" s="1"/>
  <c r="E1167" i="12" l="1"/>
  <c r="F1167" i="12" s="1"/>
  <c r="G1166" i="12"/>
  <c r="D1167" i="12" l="1"/>
  <c r="C1167" i="12" s="1"/>
  <c r="G1167" i="12" l="1"/>
  <c r="E1168" i="12"/>
  <c r="F1168" i="12" s="1"/>
  <c r="D1168" i="12" l="1"/>
  <c r="C1168" i="12" s="1"/>
  <c r="G1168" i="12" l="1"/>
  <c r="E1169" i="12"/>
  <c r="F1169" i="12" s="1"/>
  <c r="D1169" i="12" l="1"/>
  <c r="C1169" i="12" s="1"/>
  <c r="G1169" i="12" l="1"/>
  <c r="E1170" i="12"/>
  <c r="F1170" i="12" s="1"/>
  <c r="D1170" i="12" l="1"/>
  <c r="C1170" i="12" s="1"/>
  <c r="G1170" i="12" l="1"/>
  <c r="E1171" i="12"/>
  <c r="F1171" i="12" s="1"/>
  <c r="D1171" i="12" l="1"/>
  <c r="C1171" i="12" s="1"/>
  <c r="G1171" i="12" l="1"/>
  <c r="E1172" i="12"/>
  <c r="F1172" i="12" s="1"/>
  <c r="D1172" i="12" l="1"/>
  <c r="C1172" i="12" s="1"/>
  <c r="E1173" i="12" l="1"/>
  <c r="F1173" i="12" s="1"/>
  <c r="G1172" i="12"/>
  <c r="D1173" i="12" l="1"/>
  <c r="C1173" i="12" s="1"/>
  <c r="G1173" i="12" l="1"/>
  <c r="E1174" i="12"/>
  <c r="F1174" i="12" s="1"/>
  <c r="D1174" i="12" l="1"/>
  <c r="C1174" i="12" s="1"/>
  <c r="G1174" i="12" l="1"/>
  <c r="E1175" i="12"/>
  <c r="F1175" i="12" s="1"/>
  <c r="D1175" i="12" l="1"/>
  <c r="C1175" i="12" s="1"/>
  <c r="E1176" i="12" l="1"/>
  <c r="F1176" i="12" s="1"/>
  <c r="G1175" i="12"/>
  <c r="D1176" i="12" l="1"/>
  <c r="C1176" i="12" s="1"/>
  <c r="G1176" i="12" l="1"/>
  <c r="E1177" i="12"/>
  <c r="F1177" i="12" s="1"/>
  <c r="D1177" i="12" l="1"/>
  <c r="C1177" i="12" s="1"/>
  <c r="E1178" i="12" l="1"/>
  <c r="F1178" i="12" s="1"/>
  <c r="G1177" i="12"/>
  <c r="D1178" i="12" l="1"/>
  <c r="C1178" i="12" s="1"/>
  <c r="G1178" i="12" l="1"/>
  <c r="E1179" i="12"/>
  <c r="F1179" i="12" s="1"/>
  <c r="D1179" i="12" l="1"/>
  <c r="C1179" i="12" s="1"/>
  <c r="E1180" i="12" l="1"/>
  <c r="F1180" i="12" s="1"/>
  <c r="G1179" i="12"/>
  <c r="D1180" i="12" l="1"/>
  <c r="C1180" i="12" s="1"/>
  <c r="G1180" i="12" l="1"/>
  <c r="E1181" i="12"/>
  <c r="F1181" i="12" s="1"/>
  <c r="D1181" i="12" l="1"/>
  <c r="C1181" i="12" s="1"/>
  <c r="E1182" i="12" l="1"/>
  <c r="F1182" i="12" s="1"/>
  <c r="G1181" i="12"/>
  <c r="D1182" i="12" l="1"/>
  <c r="C1182" i="12" s="1"/>
  <c r="E1183" i="12" l="1"/>
  <c r="F1183" i="12" s="1"/>
  <c r="G1182" i="12"/>
  <c r="D1183" i="12" l="1"/>
  <c r="C1183" i="12" s="1"/>
  <c r="G1183" i="12" l="1"/>
  <c r="E1184" i="12"/>
  <c r="F1184" i="12" s="1"/>
  <c r="D1184" i="12" l="1"/>
  <c r="C1184" i="12" s="1"/>
  <c r="G1184" i="12" l="1"/>
  <c r="E1185" i="12"/>
  <c r="F1185" i="12" s="1"/>
  <c r="D1185" i="12" l="1"/>
  <c r="C1185" i="12" s="1"/>
  <c r="G1185" i="12" l="1"/>
  <c r="E1186" i="12"/>
  <c r="F1186" i="12" s="1"/>
  <c r="D1186" i="12" l="1"/>
  <c r="C1186" i="12" s="1"/>
  <c r="E1187" i="12" l="1"/>
  <c r="F1187" i="12" s="1"/>
  <c r="G1186" i="12"/>
  <c r="D1187" i="12" l="1"/>
  <c r="C1187" i="12" s="1"/>
  <c r="G1187" i="12" l="1"/>
  <c r="E1188" i="12"/>
  <c r="F1188" i="12" s="1"/>
  <c r="D1188" i="12" l="1"/>
  <c r="C1188" i="12" s="1"/>
  <c r="E1189" i="12" l="1"/>
  <c r="F1189" i="12" s="1"/>
  <c r="G1188" i="12"/>
  <c r="D1189" i="12" l="1"/>
  <c r="C1189" i="12" s="1"/>
  <c r="E1190" i="12" l="1"/>
  <c r="F1190" i="12" s="1"/>
  <c r="G1189" i="12"/>
  <c r="D1190" i="12" l="1"/>
  <c r="C1190" i="12" s="1"/>
  <c r="G1190" i="12" l="1"/>
  <c r="E1191" i="12"/>
  <c r="F1191" i="12" s="1"/>
  <c r="D1191" i="12" l="1"/>
  <c r="C1191" i="12" s="1"/>
  <c r="E1192" i="12" l="1"/>
  <c r="F1192" i="12" s="1"/>
  <c r="G1191" i="12"/>
  <c r="D1192" i="12" l="1"/>
  <c r="C1192" i="12" s="1"/>
  <c r="G1192" i="12" l="1"/>
  <c r="E1193" i="12"/>
  <c r="F1193" i="12" s="1"/>
  <c r="D1193" i="12" l="1"/>
  <c r="C1193" i="12" s="1"/>
  <c r="E1194" i="12" l="1"/>
  <c r="F1194" i="12" s="1"/>
  <c r="G1193" i="12"/>
  <c r="D1194" i="12" l="1"/>
  <c r="C1194" i="12" s="1"/>
  <c r="G1194" i="12" l="1"/>
  <c r="E1195" i="12"/>
  <c r="F1195" i="12" s="1"/>
  <c r="D1195" i="12" l="1"/>
  <c r="C1195" i="12" s="1"/>
  <c r="E1196" i="12" l="1"/>
  <c r="F1196" i="12" s="1"/>
  <c r="G1195" i="12"/>
  <c r="D1196" i="12" l="1"/>
  <c r="C1196" i="12" s="1"/>
  <c r="E1197" i="12" l="1"/>
  <c r="F1197" i="12" s="1"/>
  <c r="G1196" i="12"/>
  <c r="D1197" i="12" l="1"/>
  <c r="C1197" i="12" s="1"/>
  <c r="E1198" i="12" l="1"/>
  <c r="F1198" i="12" s="1"/>
  <c r="G1197" i="12"/>
  <c r="D1198" i="12" l="1"/>
  <c r="C1198" i="12" s="1"/>
  <c r="G1198" i="12" l="1"/>
  <c r="E1199" i="12"/>
  <c r="F1199" i="12" s="1"/>
  <c r="D1199" i="12" l="1"/>
  <c r="C1199" i="12" s="1"/>
  <c r="G1199" i="12" l="1"/>
  <c r="E1200" i="12"/>
  <c r="F1200" i="12" s="1"/>
  <c r="N27" i="12" s="1" a="1"/>
  <c r="N27" i="12" s="1"/>
  <c r="M27" i="12" s="1"/>
  <c r="D1200" i="12" l="1"/>
  <c r="C1200" i="12" s="1"/>
  <c r="K27" i="12" s="1" a="1"/>
  <c r="K27" i="12" s="1"/>
  <c r="L27" i="12" l="1"/>
  <c r="O27" i="12"/>
  <c r="G1200" i="12"/>
  <c r="E1201" i="12"/>
  <c r="F1201" i="12" s="1"/>
  <c r="D1201" i="12" l="1"/>
  <c r="C1201" i="12" s="1"/>
  <c r="G1201" i="12" l="1"/>
  <c r="E1202" i="12"/>
  <c r="F1202" i="12" s="1"/>
  <c r="D1202" i="12" l="1"/>
  <c r="C1202" i="12" s="1"/>
  <c r="G1202" i="12" l="1"/>
  <c r="E1203" i="12"/>
  <c r="F1203" i="12" s="1"/>
  <c r="D1203" i="12" l="1"/>
  <c r="C1203" i="12" s="1"/>
  <c r="E1204" i="12" l="1"/>
  <c r="F1204" i="12" s="1"/>
  <c r="G1203" i="12"/>
  <c r="D1204" i="12" l="1"/>
  <c r="C1204" i="12" s="1"/>
  <c r="E1205" i="12" l="1"/>
  <c r="F1205" i="12" s="1"/>
  <c r="G1204" i="12"/>
  <c r="D1205" i="12" l="1"/>
  <c r="C1205" i="12" s="1"/>
  <c r="G1205" i="12" l="1"/>
  <c r="E1206" i="12"/>
  <c r="F1206" i="12" s="1"/>
  <c r="D1206" i="12" l="1"/>
  <c r="C1206" i="12" s="1"/>
  <c r="G1206" i="12" l="1"/>
  <c r="E1207" i="12"/>
  <c r="F1207" i="12" s="1"/>
  <c r="D1207" i="12" l="1"/>
  <c r="C1207" i="12" s="1"/>
  <c r="G1207" i="12" l="1"/>
  <c r="E1208" i="12"/>
  <c r="F1208" i="12" s="1"/>
  <c r="D1208" i="12" l="1"/>
  <c r="C1208" i="12" s="1"/>
  <c r="G1208" i="12" l="1"/>
  <c r="E1209" i="12"/>
  <c r="F1209" i="12" s="1"/>
  <c r="D1209" i="12" l="1"/>
  <c r="C1209" i="12" s="1"/>
  <c r="E1210" i="12" l="1"/>
  <c r="F1210" i="12" s="1"/>
  <c r="G1209" i="12"/>
  <c r="D1210" i="12" l="1"/>
  <c r="C1210" i="12" s="1"/>
  <c r="G1210" i="12" l="1"/>
  <c r="E1211" i="12"/>
  <c r="F1211" i="12" s="1"/>
  <c r="D1211" i="12" l="1"/>
  <c r="C1211" i="12" s="1"/>
  <c r="G1211" i="12" l="1"/>
  <c r="E1212" i="12"/>
  <c r="F1212" i="12" s="1"/>
  <c r="D1212" i="12" l="1"/>
  <c r="C1212" i="12" s="1"/>
  <c r="G1212" i="12" l="1"/>
  <c r="E1213" i="12"/>
  <c r="F1213" i="12" s="1"/>
  <c r="D1213" i="12" l="1"/>
  <c r="C1213" i="12" s="1"/>
  <c r="E1214" i="12" l="1"/>
  <c r="F1214" i="12" s="1"/>
  <c r="G1213" i="12"/>
  <c r="D1214" i="12" l="1"/>
  <c r="C1214" i="12" s="1"/>
  <c r="G1214" i="12" l="1"/>
  <c r="E1215" i="12"/>
  <c r="F1215" i="12" s="1"/>
  <c r="D1215" i="12" l="1"/>
  <c r="C1215" i="12" s="1"/>
  <c r="G1215" i="12" l="1"/>
  <c r="E1216" i="12"/>
  <c r="F1216" i="12" s="1"/>
  <c r="D1216" i="12" l="1"/>
  <c r="C1216" i="12" s="1"/>
  <c r="G1216" i="12" l="1"/>
  <c r="E1217" i="12"/>
  <c r="F1217" i="12" s="1"/>
  <c r="D1217" i="12" l="1"/>
  <c r="C1217" i="12" s="1"/>
  <c r="G1217" i="12" l="1"/>
  <c r="E1218" i="12"/>
  <c r="F1218" i="12" s="1"/>
  <c r="D1218" i="12" l="1"/>
  <c r="C1218" i="12" s="1"/>
  <c r="G1218" i="12" l="1"/>
  <c r="E1219" i="12"/>
  <c r="F1219" i="12" s="1"/>
  <c r="D1219" i="12" l="1"/>
  <c r="C1219" i="12" s="1"/>
  <c r="G1219" i="12" l="1"/>
  <c r="E1220" i="12"/>
  <c r="F1220" i="12" s="1"/>
  <c r="D1220" i="12" l="1"/>
  <c r="C1220" i="12" s="1"/>
  <c r="G1220" i="12" l="1"/>
  <c r="E1221" i="12"/>
  <c r="F1221" i="12" s="1"/>
  <c r="D1221" i="12" l="1"/>
  <c r="C1221" i="12" s="1"/>
  <c r="E1222" i="12" l="1"/>
  <c r="F1222" i="12" s="1"/>
  <c r="G1221" i="12"/>
  <c r="D1222" i="12" l="1"/>
  <c r="C1222" i="12" s="1"/>
  <c r="G1222" i="12" l="1"/>
  <c r="E1223" i="12"/>
  <c r="F1223" i="12" s="1"/>
  <c r="D1223" i="12" l="1"/>
  <c r="C1223" i="12" s="1"/>
  <c r="G1223" i="12" l="1"/>
  <c r="E1224" i="12"/>
  <c r="F1224" i="12" s="1"/>
  <c r="D1224" i="12" l="1"/>
  <c r="C1224" i="12" s="1"/>
  <c r="G1224" i="12" l="1"/>
  <c r="E1225" i="12"/>
  <c r="F1225" i="12" s="1"/>
  <c r="D1225" i="12" l="1"/>
  <c r="C1225" i="12" s="1"/>
  <c r="G1225" i="12" l="1"/>
  <c r="E1226" i="12"/>
  <c r="F1226" i="12" s="1"/>
  <c r="D1226" i="12" l="1"/>
  <c r="C1226" i="12" s="1"/>
  <c r="G1226" i="12" l="1"/>
  <c r="E1227" i="12"/>
  <c r="F1227" i="12" s="1"/>
  <c r="D1227" i="12" l="1"/>
  <c r="C1227" i="12" s="1"/>
  <c r="E1228" i="12" l="1"/>
  <c r="F1228" i="12" s="1"/>
  <c r="G1227" i="12"/>
  <c r="D1228" i="12" l="1"/>
  <c r="C1228" i="12" s="1"/>
  <c r="G1228" i="12" l="1"/>
  <c r="E1229" i="12"/>
  <c r="F1229" i="12" s="1"/>
  <c r="D1229" i="12" l="1"/>
  <c r="C1229" i="12" s="1"/>
  <c r="E1230" i="12" l="1"/>
  <c r="F1230" i="12" s="1"/>
  <c r="G1229" i="12"/>
  <c r="D1230" i="12" l="1"/>
  <c r="C1230" i="12" s="1"/>
  <c r="G1230" i="12" l="1"/>
  <c r="E1231" i="12"/>
  <c r="F1231" i="12" s="1"/>
  <c r="D1231" i="12" l="1"/>
  <c r="C1231" i="12" s="1"/>
  <c r="E1232" i="12" l="1"/>
  <c r="F1232" i="12" s="1"/>
  <c r="G1231" i="12"/>
  <c r="D1232" i="12" l="1"/>
  <c r="C1232" i="12" s="1"/>
  <c r="G1232" i="12" l="1"/>
  <c r="E1233" i="12"/>
  <c r="F1233" i="12" s="1"/>
  <c r="D1233" i="12" l="1"/>
  <c r="C1233" i="12" s="1"/>
  <c r="G1233" i="12" l="1"/>
  <c r="E1234" i="12"/>
  <c r="F1234" i="12" s="1"/>
  <c r="D1234" i="12" l="1"/>
  <c r="C1234" i="12" s="1"/>
  <c r="G1234" i="12" l="1"/>
  <c r="E1235" i="12"/>
  <c r="F1235" i="12" s="1"/>
  <c r="D1235" i="12" l="1"/>
  <c r="C1235" i="12" s="1"/>
  <c r="G1235" i="12" l="1"/>
  <c r="E1236" i="12"/>
  <c r="F1236" i="12" s="1"/>
  <c r="D1236" i="12" l="1"/>
  <c r="C1236" i="12" s="1"/>
  <c r="E1237" i="12" l="1"/>
  <c r="F1237" i="12" s="1"/>
  <c r="G1236" i="12"/>
  <c r="D1237" i="12" l="1"/>
  <c r="C1237" i="12" s="1"/>
  <c r="E1238" i="12" l="1"/>
  <c r="F1238" i="12" s="1"/>
  <c r="G1237" i="12"/>
  <c r="D1238" i="12" l="1"/>
  <c r="C1238" i="12" s="1"/>
  <c r="E1239" i="12" l="1"/>
  <c r="F1239" i="12" s="1"/>
  <c r="G1238" i="12"/>
  <c r="D1239" i="12" l="1"/>
  <c r="C1239" i="12" s="1"/>
  <c r="G1239" i="12" l="1"/>
  <c r="E1240" i="12"/>
  <c r="F1240" i="12" s="1"/>
  <c r="D1240" i="12" l="1"/>
  <c r="C1240" i="12" s="1"/>
  <c r="G1240" i="12" l="1"/>
  <c r="E1241" i="12"/>
  <c r="F1241" i="12" s="1"/>
  <c r="D1241" i="12" l="1"/>
  <c r="C1241" i="12" s="1"/>
  <c r="E1242" i="12" l="1"/>
  <c r="F1242" i="12" s="1"/>
  <c r="G1241" i="12"/>
  <c r="D1242" i="12" l="1"/>
  <c r="C1242" i="12" s="1"/>
  <c r="G1242" i="12" l="1"/>
  <c r="E1243" i="12"/>
  <c r="F1243" i="12" s="1"/>
  <c r="D1243" i="12" l="1"/>
  <c r="C1243" i="12" s="1"/>
  <c r="G1243" i="12" l="1"/>
  <c r="E1244" i="12"/>
  <c r="F1244" i="12" s="1"/>
  <c r="D1244" i="12" l="1"/>
  <c r="C1244" i="12" s="1"/>
  <c r="G1244" i="12" l="1"/>
  <c r="E1245" i="12"/>
  <c r="F1245" i="12" s="1"/>
  <c r="D1245" i="12" l="1"/>
  <c r="C1245" i="12" s="1"/>
  <c r="G1245" i="12" l="1"/>
  <c r="E1246" i="12"/>
  <c r="F1246" i="12" s="1"/>
  <c r="D1246" i="12" l="1"/>
  <c r="C1246" i="12" s="1"/>
  <c r="G1246" i="12" l="1"/>
  <c r="E1247" i="12"/>
  <c r="F1247" i="12" s="1"/>
  <c r="D1247" i="12" l="1"/>
  <c r="C1247" i="12" s="1"/>
  <c r="E1248" i="12" l="1"/>
  <c r="F1248" i="12" s="1"/>
  <c r="G1247" i="12"/>
  <c r="D1248" i="12" l="1"/>
  <c r="C1248" i="12" s="1"/>
  <c r="G1248" i="12" l="1"/>
  <c r="E1249" i="12"/>
  <c r="F1249" i="12" s="1"/>
  <c r="D1249" i="12" l="1"/>
  <c r="C1249" i="12" s="1"/>
  <c r="G1249" i="12" l="1"/>
  <c r="E1250" i="12"/>
  <c r="F1250" i="12" s="1"/>
  <c r="D1250" i="12" l="1"/>
  <c r="C1250" i="12" s="1"/>
  <c r="G1250" i="12" l="1"/>
  <c r="E1251" i="12"/>
  <c r="F1251" i="12" s="1"/>
  <c r="D1251" i="12" l="1"/>
  <c r="C1251" i="12" s="1"/>
  <c r="G1251" i="12" l="1"/>
  <c r="E1252" i="12"/>
  <c r="F1252" i="12" s="1"/>
  <c r="N28" i="12" s="1" a="1"/>
  <c r="N28" i="12" s="1"/>
  <c r="M28" i="12" s="1"/>
  <c r="D1252" i="12" l="1"/>
  <c r="C1252" i="12" s="1"/>
  <c r="K28" i="12" s="1" a="1"/>
  <c r="K28" i="12" s="1"/>
  <c r="L28" i="12" l="1"/>
  <c r="O28" i="12"/>
  <c r="G1252" i="12"/>
  <c r="E1253" i="12"/>
  <c r="F1253" i="12" s="1"/>
  <c r="D1253" i="12" l="1"/>
  <c r="C1253" i="12" s="1"/>
  <c r="G1253" i="12" l="1"/>
  <c r="E1254" i="12"/>
  <c r="F1254" i="12" s="1"/>
  <c r="D1254" i="12" l="1"/>
  <c r="C1254" i="12" s="1"/>
  <c r="G1254" i="12" l="1"/>
  <c r="E1255" i="12"/>
  <c r="F1255" i="12" s="1"/>
  <c r="D1255" i="12" l="1"/>
  <c r="C1255" i="12" s="1"/>
  <c r="G1255" i="12" l="1"/>
  <c r="E1256" i="12"/>
  <c r="F1256" i="12" s="1"/>
  <c r="D1256" i="12" l="1"/>
  <c r="C1256" i="12" s="1"/>
  <c r="G1256" i="12" l="1"/>
  <c r="E1257" i="12"/>
  <c r="F1257" i="12" s="1"/>
  <c r="D1257" i="12" l="1"/>
  <c r="C1257" i="12" s="1"/>
  <c r="G1257" i="12" l="1"/>
  <c r="E1258" i="12"/>
  <c r="F1258" i="12" s="1"/>
  <c r="D1258" i="12" l="1"/>
  <c r="C1258" i="12" s="1"/>
  <c r="G1258" i="12" l="1"/>
  <c r="E1259" i="12"/>
  <c r="F1259" i="12" s="1"/>
  <c r="D1259" i="12" l="1"/>
  <c r="C1259" i="12" s="1"/>
  <c r="G1259" i="12" l="1"/>
  <c r="E1260" i="12"/>
  <c r="F1260" i="12" s="1"/>
  <c r="D1260" i="12" l="1"/>
  <c r="C1260" i="12" s="1"/>
  <c r="G1260" i="12" l="1"/>
  <c r="E1261" i="12"/>
  <c r="F1261" i="12" s="1"/>
  <c r="D1261" i="12" l="1"/>
  <c r="C1261" i="12" s="1"/>
  <c r="G1261" i="12" l="1"/>
  <c r="E1262" i="12"/>
  <c r="F1262" i="12" s="1"/>
  <c r="D1262" i="12" l="1"/>
  <c r="C1262" i="12" s="1"/>
  <c r="G1262" i="12" l="1"/>
  <c r="E1263" i="12"/>
  <c r="F1263" i="12" s="1"/>
  <c r="D1263" i="12" l="1"/>
  <c r="C1263" i="12" s="1"/>
  <c r="G1263" i="12" l="1"/>
  <c r="E1264" i="12"/>
  <c r="F1264" i="12" s="1"/>
  <c r="D1264" i="12" l="1"/>
  <c r="C1264" i="12" s="1"/>
  <c r="G1264" i="12" l="1"/>
  <c r="E1265" i="12"/>
  <c r="F1265" i="12" s="1"/>
  <c r="D1265" i="12" l="1"/>
  <c r="C1265" i="12" s="1"/>
  <c r="G1265" i="12" l="1"/>
  <c r="E1266" i="12"/>
  <c r="F1266" i="12" s="1"/>
  <c r="D1266" i="12" l="1"/>
  <c r="C1266" i="12" s="1"/>
  <c r="G1266" i="12" l="1"/>
  <c r="E1267" i="12"/>
  <c r="F1267" i="12" s="1"/>
  <c r="D1267" i="12" l="1"/>
  <c r="C1267" i="12" s="1"/>
  <c r="G1267" i="12" l="1"/>
  <c r="E1268" i="12"/>
  <c r="F1268" i="12" s="1"/>
  <c r="D1268" i="12" l="1"/>
  <c r="C1268" i="12" s="1"/>
  <c r="E1269" i="12" l="1"/>
  <c r="F1269" i="12" s="1"/>
  <c r="G1268" i="12"/>
  <c r="D1269" i="12" l="1"/>
  <c r="C1269" i="12" s="1"/>
  <c r="G1269" i="12" l="1"/>
  <c r="E1270" i="12"/>
  <c r="F1270" i="12" s="1"/>
  <c r="D1270" i="12" l="1"/>
  <c r="C1270" i="12" s="1"/>
  <c r="G1270" i="12" l="1"/>
  <c r="E1271" i="12"/>
  <c r="F1271" i="12" s="1"/>
  <c r="D1271" i="12" l="1"/>
  <c r="C1271" i="12" s="1"/>
  <c r="E1272" i="12" l="1"/>
  <c r="F1272" i="12" s="1"/>
  <c r="G1271" i="12"/>
  <c r="D1272" i="12" l="1"/>
  <c r="C1272" i="12" s="1"/>
  <c r="G1272" i="12" l="1"/>
  <c r="E1273" i="12"/>
  <c r="F1273" i="12" s="1"/>
  <c r="D1273" i="12" l="1"/>
  <c r="C1273" i="12" s="1"/>
  <c r="G1273" i="12" l="1"/>
  <c r="E1274" i="12"/>
  <c r="F1274" i="12" s="1"/>
  <c r="D1274" i="12" l="1"/>
  <c r="C1274" i="12" s="1"/>
  <c r="G1274" i="12" l="1"/>
  <c r="E1275" i="12"/>
  <c r="F1275" i="12" s="1"/>
  <c r="D1275" i="12" l="1"/>
  <c r="C1275" i="12" s="1"/>
  <c r="G1275" i="12" l="1"/>
  <c r="E1276" i="12"/>
  <c r="F1276" i="12" s="1"/>
  <c r="D1276" i="12" l="1"/>
  <c r="C1276" i="12" s="1"/>
  <c r="G1276" i="12" l="1"/>
  <c r="E1277" i="12"/>
  <c r="F1277" i="12" s="1"/>
  <c r="D1277" i="12" l="1"/>
  <c r="C1277" i="12" s="1"/>
  <c r="G1277" i="12" l="1"/>
  <c r="E1278" i="12"/>
  <c r="F1278" i="12" s="1"/>
  <c r="D1278" i="12" l="1"/>
  <c r="C1278" i="12" s="1"/>
  <c r="G1278" i="12" l="1"/>
  <c r="E1279" i="12"/>
  <c r="F1279" i="12" s="1"/>
  <c r="D1279" i="12" l="1"/>
  <c r="C1279" i="12" s="1"/>
  <c r="G1279" i="12" l="1"/>
  <c r="E1280" i="12"/>
  <c r="F1280" i="12" s="1"/>
  <c r="D1280" i="12" l="1"/>
  <c r="C1280" i="12" s="1"/>
  <c r="G1280" i="12" l="1"/>
  <c r="E1281" i="12"/>
  <c r="F1281" i="12" s="1"/>
  <c r="D1281" i="12" l="1"/>
  <c r="C1281" i="12" s="1"/>
  <c r="G1281" i="12" l="1"/>
  <c r="E1282" i="12"/>
  <c r="F1282" i="12" s="1"/>
  <c r="D1282" i="12" l="1"/>
  <c r="C1282" i="12" s="1"/>
  <c r="G1282" i="12" l="1"/>
  <c r="E1283" i="12"/>
  <c r="F1283" i="12" s="1"/>
  <c r="D1283" i="12" l="1"/>
  <c r="C1283" i="12" s="1"/>
  <c r="G1283" i="12" l="1"/>
  <c r="E1284" i="12"/>
  <c r="F1284" i="12" s="1"/>
  <c r="D1284" i="12" l="1"/>
  <c r="C1284" i="12" s="1"/>
  <c r="E1285" i="12" l="1"/>
  <c r="F1285" i="12" s="1"/>
  <c r="G1284" i="12"/>
  <c r="D1285" i="12" l="1"/>
  <c r="C1285" i="12" s="1"/>
  <c r="G1285" i="12" l="1"/>
  <c r="E1286" i="12"/>
  <c r="F1286" i="12" s="1"/>
  <c r="D1286" i="12" l="1"/>
  <c r="C1286" i="12" s="1"/>
  <c r="G1286" i="12" l="1"/>
  <c r="E1287" i="12"/>
  <c r="F1287" i="12" s="1"/>
  <c r="D1287" i="12" l="1"/>
  <c r="C1287" i="12" s="1"/>
  <c r="G1287" i="12" l="1"/>
  <c r="E1288" i="12"/>
  <c r="F1288" i="12" s="1"/>
  <c r="D1288" i="12" l="1"/>
  <c r="C1288" i="12" s="1"/>
  <c r="E1289" i="12" l="1"/>
  <c r="F1289" i="12" s="1"/>
  <c r="G1288" i="12"/>
  <c r="D1289" i="12" l="1"/>
  <c r="C1289" i="12" s="1"/>
  <c r="G1289" i="12" l="1"/>
  <c r="E1290" i="12"/>
  <c r="F1290" i="12" s="1"/>
  <c r="D1290" i="12" l="1"/>
  <c r="C1290" i="12" s="1"/>
  <c r="G1290" i="12" l="1"/>
  <c r="E1291" i="12"/>
  <c r="F1291" i="12" s="1"/>
  <c r="D1291" i="12" l="1"/>
  <c r="C1291" i="12" s="1"/>
  <c r="G1291" i="12" l="1"/>
  <c r="E1292" i="12"/>
  <c r="F1292" i="12" s="1"/>
  <c r="D1292" i="12" l="1"/>
  <c r="C1292" i="12" s="1"/>
  <c r="G1292" i="12" l="1"/>
  <c r="E1293" i="12"/>
  <c r="F1293" i="12" s="1"/>
  <c r="D1293" i="12" l="1"/>
  <c r="C1293" i="12" s="1"/>
  <c r="G1293" i="12" l="1"/>
  <c r="E1294" i="12"/>
  <c r="F1294" i="12" s="1"/>
  <c r="D1294" i="12" l="1"/>
  <c r="C1294" i="12" s="1"/>
  <c r="E1295" i="12" l="1"/>
  <c r="F1295" i="12" s="1"/>
  <c r="G1294" i="12"/>
  <c r="D1295" i="12" l="1"/>
  <c r="C1295" i="12" s="1"/>
  <c r="G1295" i="12" l="1"/>
  <c r="E1296" i="12"/>
  <c r="F1296" i="12" s="1"/>
  <c r="D1296" i="12" l="1"/>
  <c r="C1296" i="12" s="1"/>
  <c r="G1296" i="12" l="1"/>
  <c r="E1297" i="12"/>
  <c r="F1297" i="12" s="1"/>
  <c r="D1297" i="12" l="1"/>
  <c r="C1297" i="12" s="1"/>
  <c r="G1297" i="12" l="1"/>
  <c r="E1298" i="12"/>
  <c r="F1298" i="12" s="1"/>
  <c r="D1298" i="12" l="1"/>
  <c r="C1298" i="12" s="1"/>
  <c r="G1298" i="12" l="1"/>
  <c r="E1299" i="12"/>
  <c r="F1299" i="12" s="1"/>
  <c r="D1299" i="12" l="1"/>
  <c r="C1299" i="12" s="1"/>
  <c r="G1299" i="12" l="1"/>
  <c r="E1300" i="12"/>
  <c r="F1300" i="12" s="1"/>
  <c r="D1300" i="12" l="1"/>
  <c r="C1300" i="12" s="1"/>
  <c r="E1301" i="12" l="1"/>
  <c r="F1301" i="12" s="1"/>
  <c r="G1300" i="12"/>
  <c r="D1301" i="12" l="1"/>
  <c r="C1301" i="12" s="1"/>
  <c r="G1301" i="12" l="1"/>
  <c r="E1302" i="12"/>
  <c r="F1302" i="12" s="1"/>
  <c r="D1302" i="12" l="1"/>
  <c r="C1302" i="12" s="1"/>
  <c r="G1302" i="12" l="1"/>
  <c r="E1303" i="12"/>
  <c r="F1303" i="12" s="1"/>
  <c r="D1303" i="12" l="1"/>
  <c r="C1303" i="12" s="1"/>
  <c r="G1303" i="12" l="1"/>
  <c r="E1304" i="12"/>
  <c r="F1304" i="12" s="1"/>
  <c r="N29" i="12" s="1" a="1"/>
  <c r="N29" i="12" s="1"/>
  <c r="M29" i="12" s="1"/>
  <c r="D1304" i="12" l="1"/>
  <c r="C1304" i="12" s="1"/>
  <c r="K29" i="12" s="1" a="1"/>
  <c r="K29" i="12" s="1"/>
  <c r="O29" i="12" l="1"/>
  <c r="L29" i="12"/>
  <c r="E1305" i="12"/>
  <c r="F1305" i="12" s="1"/>
  <c r="G1304" i="12"/>
  <c r="D1305" i="12" l="1"/>
  <c r="C1305" i="12" s="1"/>
  <c r="E1306" i="12" l="1"/>
  <c r="F1306" i="12" s="1"/>
  <c r="G1305" i="12"/>
  <c r="D1306" i="12" l="1"/>
  <c r="C1306" i="12" s="1"/>
  <c r="G1306" i="12" l="1"/>
  <c r="E1307" i="12"/>
  <c r="F1307" i="12" s="1"/>
  <c r="D1307" i="12" l="1"/>
  <c r="C1307" i="12" s="1"/>
  <c r="G1307" i="12" l="1"/>
  <c r="E1308" i="12"/>
  <c r="F1308" i="12" s="1"/>
  <c r="D1308" i="12" l="1"/>
  <c r="C1308" i="12" s="1"/>
  <c r="E1309" i="12" l="1"/>
  <c r="F1309" i="12" s="1"/>
  <c r="G1308" i="12"/>
  <c r="D1309" i="12" l="1"/>
  <c r="C1309" i="12" s="1"/>
  <c r="G1309" i="12" l="1"/>
  <c r="E1310" i="12"/>
  <c r="F1310" i="12" s="1"/>
  <c r="D1310" i="12" l="1"/>
  <c r="C1310" i="12" s="1"/>
  <c r="G1310" i="12" l="1"/>
  <c r="E1311" i="12"/>
  <c r="F1311" i="12" s="1"/>
  <c r="D1311" i="12" l="1"/>
  <c r="C1311" i="12" s="1"/>
  <c r="G1311" i="12" l="1"/>
  <c r="E1312" i="12"/>
  <c r="F1312" i="12" s="1"/>
  <c r="D1312" i="12" l="1"/>
  <c r="C1312" i="12" s="1"/>
  <c r="E1313" i="12" l="1"/>
  <c r="F1313" i="12" s="1"/>
  <c r="G1312" i="12"/>
  <c r="D1313" i="12" l="1"/>
  <c r="C1313" i="12" s="1"/>
  <c r="G1313" i="12" l="1"/>
  <c r="E1314" i="12"/>
  <c r="F1314" i="12" s="1"/>
  <c r="D1314" i="12" l="1"/>
  <c r="C1314" i="12" s="1"/>
  <c r="E1315" i="12" l="1"/>
  <c r="F1315" i="12" s="1"/>
  <c r="G1314" i="12"/>
  <c r="D1315" i="12" l="1"/>
  <c r="C1315" i="12" s="1"/>
  <c r="E1316" i="12" l="1"/>
  <c r="F1316" i="12" s="1"/>
  <c r="G1315" i="12"/>
  <c r="D1316" i="12" l="1"/>
  <c r="C1316" i="12" s="1"/>
  <c r="G1316" i="12" l="1"/>
  <c r="E1317" i="12"/>
  <c r="F1317" i="12" s="1"/>
  <c r="D1317" i="12" l="1"/>
  <c r="C1317" i="12" s="1"/>
  <c r="G1317" i="12" l="1"/>
  <c r="E1318" i="12"/>
  <c r="F1318" i="12" s="1"/>
  <c r="D1318" i="12" l="1"/>
  <c r="C1318" i="12" s="1"/>
  <c r="G1318" i="12" l="1"/>
  <c r="E1319" i="12"/>
  <c r="F1319" i="12" s="1"/>
  <c r="D1319" i="12" l="1"/>
  <c r="C1319" i="12" s="1"/>
  <c r="G1319" i="12" l="1"/>
  <c r="E1320" i="12"/>
  <c r="F1320" i="12" s="1"/>
  <c r="D1320" i="12" l="1"/>
  <c r="C1320" i="12" s="1"/>
  <c r="E1321" i="12" l="1"/>
  <c r="F1321" i="12" s="1"/>
  <c r="G1320" i="12"/>
  <c r="D1321" i="12" l="1"/>
  <c r="C1321" i="12" s="1"/>
  <c r="E1322" i="12" l="1"/>
  <c r="F1322" i="12" s="1"/>
  <c r="G1321" i="12"/>
  <c r="D1322" i="12" l="1"/>
  <c r="C1322" i="12" s="1"/>
  <c r="G1322" i="12" l="1"/>
  <c r="E1323" i="12"/>
  <c r="F1323" i="12" s="1"/>
  <c r="D1323" i="12" l="1"/>
  <c r="C1323" i="12" s="1"/>
  <c r="G1323" i="12" l="1"/>
  <c r="E1324" i="12"/>
  <c r="F1324" i="12" s="1"/>
  <c r="D1324" i="12" l="1"/>
  <c r="C1324" i="12" s="1"/>
  <c r="E1325" i="12" l="1"/>
  <c r="F1325" i="12" s="1"/>
  <c r="G1324" i="12"/>
  <c r="D1325" i="12" l="1"/>
  <c r="C1325" i="12" s="1"/>
  <c r="G1325" i="12" l="1"/>
  <c r="E1326" i="12"/>
  <c r="F1326" i="12" s="1"/>
  <c r="D1326" i="12" l="1"/>
  <c r="C1326" i="12" s="1"/>
  <c r="G1326" i="12" l="1"/>
  <c r="E1327" i="12"/>
  <c r="F1327" i="12" s="1"/>
  <c r="D1327" i="12" l="1"/>
  <c r="C1327" i="12" s="1"/>
  <c r="E1328" i="12" l="1"/>
  <c r="F1328" i="12" s="1"/>
  <c r="G1327" i="12"/>
  <c r="D1328" i="12" l="1"/>
  <c r="C1328" i="12" s="1"/>
  <c r="G1328" i="12" l="1"/>
  <c r="E1329" i="12"/>
  <c r="F1329" i="12" s="1"/>
  <c r="D1329" i="12" l="1"/>
  <c r="C1329" i="12" s="1"/>
  <c r="E1330" i="12" l="1"/>
  <c r="F1330" i="12" s="1"/>
  <c r="G1329" i="12"/>
  <c r="D1330" i="12" l="1"/>
  <c r="C1330" i="12" s="1"/>
  <c r="G1330" i="12" l="1"/>
  <c r="E1331" i="12"/>
  <c r="F1331" i="12" s="1"/>
  <c r="D1331" i="12" l="1"/>
  <c r="C1331" i="12" s="1"/>
  <c r="E1332" i="12" l="1"/>
  <c r="F1332" i="12" s="1"/>
  <c r="G1331" i="12"/>
  <c r="D1332" i="12" l="1"/>
  <c r="C1332" i="12" s="1"/>
  <c r="G1332" i="12" l="1"/>
  <c r="E1333" i="12"/>
  <c r="F1333" i="12" s="1"/>
  <c r="D1333" i="12" l="1"/>
  <c r="C1333" i="12" s="1"/>
  <c r="G1333" i="12" l="1"/>
  <c r="E1334" i="12"/>
  <c r="F1334" i="12" s="1"/>
  <c r="D1334" i="12" l="1"/>
  <c r="C1334" i="12" s="1"/>
  <c r="E1335" i="12" l="1"/>
  <c r="F1335" i="12" s="1"/>
  <c r="G1334" i="12"/>
  <c r="D1335" i="12" l="1"/>
  <c r="C1335" i="12" s="1"/>
  <c r="E1336" i="12" l="1"/>
  <c r="F1336" i="12" s="1"/>
  <c r="G1335" i="12"/>
  <c r="D1336" i="12" l="1"/>
  <c r="C1336" i="12" s="1"/>
  <c r="G1336" i="12" l="1"/>
  <c r="E1337" i="12"/>
  <c r="F1337" i="12" s="1"/>
  <c r="D1337" i="12" l="1"/>
  <c r="C1337" i="12" s="1"/>
  <c r="E1338" i="12" l="1"/>
  <c r="F1338" i="12" s="1"/>
  <c r="G1337" i="12"/>
  <c r="D1338" i="12" l="1"/>
  <c r="C1338" i="12" s="1"/>
  <c r="G1338" i="12" l="1"/>
  <c r="E1339" i="12"/>
  <c r="F1339" i="12" s="1"/>
  <c r="D1339" i="12" l="1"/>
  <c r="C1339" i="12" s="1"/>
  <c r="E1340" i="12" l="1"/>
  <c r="F1340" i="12" s="1"/>
  <c r="G1339" i="12"/>
  <c r="D1340" i="12" l="1"/>
  <c r="C1340" i="12" s="1"/>
  <c r="G1340" i="12" l="1"/>
  <c r="E1341" i="12"/>
  <c r="F1341" i="12" s="1"/>
  <c r="D1341" i="12" l="1"/>
  <c r="C1341" i="12" s="1"/>
  <c r="G1341" i="12" l="1"/>
  <c r="E1342" i="12"/>
  <c r="F1342" i="12" s="1"/>
  <c r="D1342" i="12" l="1"/>
  <c r="C1342" i="12" s="1"/>
  <c r="E1343" i="12" l="1"/>
  <c r="F1343" i="12" s="1"/>
  <c r="G1342" i="12"/>
  <c r="D1343" i="12" l="1"/>
  <c r="C1343" i="12" s="1"/>
  <c r="G1343" i="12" l="1"/>
  <c r="E1344" i="12"/>
  <c r="F1344" i="12" s="1"/>
  <c r="D1344" i="12" l="1"/>
  <c r="C1344" i="12" s="1"/>
  <c r="E1345" i="12" l="1"/>
  <c r="F1345" i="12" s="1"/>
  <c r="G1344" i="12"/>
  <c r="D1345" i="12" l="1"/>
  <c r="C1345" i="12" s="1"/>
  <c r="E1346" i="12" l="1"/>
  <c r="F1346" i="12" s="1"/>
  <c r="G1345" i="12"/>
  <c r="D1346" i="12" l="1"/>
  <c r="C1346" i="12" s="1"/>
  <c r="G1346" i="12" l="1"/>
  <c r="E1347" i="12"/>
  <c r="F1347" i="12" s="1"/>
  <c r="D1347" i="12" l="1"/>
  <c r="C1347" i="12" s="1"/>
  <c r="G1347" i="12" l="1"/>
  <c r="E1348" i="12"/>
  <c r="F1348" i="12" s="1"/>
  <c r="D1348" i="12" l="1"/>
  <c r="C1348" i="12" s="1"/>
  <c r="G1348" i="12" l="1"/>
  <c r="E1349" i="12"/>
  <c r="F1349" i="12" s="1"/>
  <c r="D1349" i="12" l="1"/>
  <c r="C1349" i="12" s="1"/>
  <c r="G1349" i="12" l="1"/>
  <c r="E1350" i="12"/>
  <c r="F1350" i="12" s="1"/>
  <c r="D1350" i="12" l="1"/>
  <c r="C1350" i="12" s="1"/>
  <c r="E1351" i="12" l="1"/>
  <c r="F1351" i="12" s="1"/>
  <c r="G1350" i="12"/>
  <c r="D1351" i="12" l="1"/>
  <c r="C1351" i="12" s="1"/>
  <c r="G1351" i="12" l="1"/>
  <c r="E1352" i="12"/>
  <c r="F1352" i="12" s="1"/>
  <c r="D1352" i="12" l="1"/>
  <c r="C1352" i="12" s="1"/>
  <c r="E1353" i="12" l="1"/>
  <c r="F1353" i="12" s="1"/>
  <c r="G1352" i="12"/>
  <c r="D1353" i="12" l="1"/>
  <c r="C1353" i="12" s="1"/>
  <c r="E1354" i="12" l="1"/>
  <c r="F1354" i="12" s="1"/>
  <c r="G1353" i="12"/>
  <c r="D1354" i="12" l="1"/>
  <c r="C1354" i="12" s="1"/>
  <c r="G1354" i="12" l="1"/>
  <c r="E1355" i="12"/>
  <c r="F1355" i="12" s="1"/>
  <c r="D1355" i="12" l="1"/>
  <c r="C1355" i="12" s="1"/>
  <c r="G1355" i="12" l="1"/>
  <c r="E1356" i="12"/>
  <c r="F1356" i="12" s="1"/>
  <c r="N30" i="12" s="1" a="1"/>
  <c r="N30" i="12" s="1"/>
  <c r="M30" i="12" s="1"/>
  <c r="D1356" i="12" l="1"/>
  <c r="C1356" i="12" s="1"/>
  <c r="K30" i="12" s="1" a="1"/>
  <c r="K30" i="12" s="1"/>
  <c r="O30" i="12" l="1"/>
  <c r="L30" i="12"/>
  <c r="E1357" i="12"/>
  <c r="F1357" i="12" s="1"/>
  <c r="G1356" i="12"/>
  <c r="D1357" i="12" l="1"/>
  <c r="C1357" i="12" s="1"/>
  <c r="G1357" i="12" l="1"/>
  <c r="E1358" i="12"/>
  <c r="F1358" i="12" s="1"/>
  <c r="D1358" i="12" l="1"/>
  <c r="C1358" i="12" s="1"/>
  <c r="E1359" i="12" l="1"/>
  <c r="F1359" i="12" s="1"/>
  <c r="G1358" i="12"/>
  <c r="D1359" i="12" l="1"/>
  <c r="C1359" i="12" s="1"/>
  <c r="G1359" i="12" l="1"/>
  <c r="E1360" i="12"/>
  <c r="F1360" i="12" s="1"/>
  <c r="D1360" i="12" l="1"/>
  <c r="C1360" i="12" s="1"/>
  <c r="G1360" i="12" l="1"/>
  <c r="E1361" i="12"/>
  <c r="F1361" i="12" s="1"/>
  <c r="D1361" i="12" l="1"/>
  <c r="C1361" i="12" s="1"/>
  <c r="G1361" i="12" l="1"/>
  <c r="E1362" i="12"/>
  <c r="F1362" i="12" s="1"/>
  <c r="D1362" i="12" l="1"/>
  <c r="C1362" i="12" s="1"/>
  <c r="G1362" i="12" l="1"/>
  <c r="E1363" i="12"/>
  <c r="F1363" i="12" s="1"/>
  <c r="D1363" i="12" l="1"/>
  <c r="C1363" i="12" s="1"/>
  <c r="G1363" i="12" l="1"/>
  <c r="E1364" i="12"/>
  <c r="F1364" i="12" s="1"/>
  <c r="D1364" i="12" l="1"/>
  <c r="C1364" i="12" s="1"/>
  <c r="G1364" i="12" l="1"/>
  <c r="E1365" i="12"/>
  <c r="F1365" i="12" s="1"/>
  <c r="D1365" i="12" l="1"/>
  <c r="C1365" i="12" s="1"/>
  <c r="G1365" i="12" l="1"/>
  <c r="E1366" i="12"/>
  <c r="F1366" i="12" s="1"/>
  <c r="D1366" i="12" l="1"/>
  <c r="C1366" i="12" s="1"/>
  <c r="G1366" i="12" l="1"/>
  <c r="E1367" i="12"/>
  <c r="F1367" i="12" s="1"/>
  <c r="D1367" i="12" l="1"/>
  <c r="C1367" i="12" s="1"/>
  <c r="E1368" i="12" l="1"/>
  <c r="F1368" i="12" s="1"/>
  <c r="G1367" i="12"/>
  <c r="D1368" i="12" l="1"/>
  <c r="C1368" i="12" s="1"/>
  <c r="G1368" i="12" l="1"/>
  <c r="E1369" i="12"/>
  <c r="F1369" i="12" s="1"/>
  <c r="D1369" i="12" l="1"/>
  <c r="C1369" i="12" s="1"/>
  <c r="E1370" i="12" l="1"/>
  <c r="F1370" i="12" s="1"/>
  <c r="G1369" i="12"/>
  <c r="D1370" i="12" l="1"/>
  <c r="C1370" i="12" s="1"/>
  <c r="G1370" i="12" l="1"/>
  <c r="E1371" i="12"/>
  <c r="F1371" i="12" s="1"/>
  <c r="D1371" i="12" l="1"/>
  <c r="C1371" i="12" s="1"/>
  <c r="E1372" i="12" l="1"/>
  <c r="F1372" i="12" s="1"/>
  <c r="G1371" i="12"/>
  <c r="D1372" i="12" l="1"/>
  <c r="C1372" i="12" s="1"/>
  <c r="G1372" i="12" l="1"/>
  <c r="E1373" i="12"/>
  <c r="F1373" i="12" s="1"/>
  <c r="D1373" i="12" l="1"/>
  <c r="C1373" i="12" s="1"/>
  <c r="G1373" i="12" l="1"/>
  <c r="E1374" i="12"/>
  <c r="F1374" i="12" s="1"/>
  <c r="D1374" i="12" l="1"/>
  <c r="C1374" i="12" s="1"/>
  <c r="G1374" i="12" l="1"/>
  <c r="E1375" i="12"/>
  <c r="F1375" i="12" s="1"/>
  <c r="D1375" i="12" l="1"/>
  <c r="C1375" i="12" s="1"/>
  <c r="E1376" i="12" l="1"/>
  <c r="F1376" i="12" s="1"/>
  <c r="G1375" i="12"/>
  <c r="D1376" i="12" l="1"/>
  <c r="C1376" i="12" s="1"/>
  <c r="E1377" i="12" l="1"/>
  <c r="F1377" i="12" s="1"/>
  <c r="G1376" i="12"/>
  <c r="D1377" i="12" l="1"/>
  <c r="C1377" i="12" s="1"/>
  <c r="G1377" i="12" l="1"/>
  <c r="E1378" i="12"/>
  <c r="F1378" i="12" s="1"/>
  <c r="D1378" i="12" l="1"/>
  <c r="C1378" i="12" s="1"/>
  <c r="E1379" i="12" l="1"/>
  <c r="F1379" i="12" s="1"/>
  <c r="G1378" i="12"/>
  <c r="D1379" i="12" l="1"/>
  <c r="C1379" i="12" s="1"/>
  <c r="G1379" i="12" l="1"/>
  <c r="E1380" i="12"/>
  <c r="F1380" i="12" s="1"/>
  <c r="D1380" i="12" l="1"/>
  <c r="C1380" i="12" s="1"/>
  <c r="G1380" i="12" l="1"/>
  <c r="E1381" i="12"/>
  <c r="F1381" i="12" s="1"/>
  <c r="D1381" i="12" l="1"/>
  <c r="C1381" i="12" s="1"/>
  <c r="G1381" i="12" l="1"/>
  <c r="E1382" i="12"/>
  <c r="F1382" i="12" s="1"/>
  <c r="D1382" i="12" l="1"/>
  <c r="C1382" i="12" s="1"/>
  <c r="G1382" i="12" l="1"/>
  <c r="E1383" i="12"/>
  <c r="F1383" i="12" s="1"/>
  <c r="D1383" i="12" l="1"/>
  <c r="C1383" i="12" s="1"/>
  <c r="G1383" i="12" l="1"/>
  <c r="E1384" i="12"/>
  <c r="F1384" i="12" s="1"/>
  <c r="D1384" i="12" l="1"/>
  <c r="C1384" i="12" s="1"/>
  <c r="G1384" i="12" l="1"/>
  <c r="E1385" i="12"/>
  <c r="F1385" i="12" s="1"/>
  <c r="D1385" i="12" l="1"/>
  <c r="C1385" i="12" s="1"/>
  <c r="G1385" i="12" l="1"/>
  <c r="E1386" i="12"/>
  <c r="F1386" i="12" s="1"/>
  <c r="D1386" i="12" l="1"/>
  <c r="C1386" i="12" s="1"/>
  <c r="E1387" i="12" l="1"/>
  <c r="F1387" i="12" s="1"/>
  <c r="G1386" i="12"/>
  <c r="D1387" i="12" l="1"/>
  <c r="C1387" i="12" s="1"/>
  <c r="E1388" i="12" l="1"/>
  <c r="F1388" i="12" s="1"/>
  <c r="G1387" i="12"/>
  <c r="D1388" i="12" l="1"/>
  <c r="C1388" i="12" s="1"/>
  <c r="E1389" i="12" l="1"/>
  <c r="F1389" i="12" s="1"/>
  <c r="G1388" i="12"/>
  <c r="D1389" i="12" l="1"/>
  <c r="C1389" i="12" s="1"/>
  <c r="G1389" i="12" l="1"/>
  <c r="E1390" i="12"/>
  <c r="F1390" i="12" s="1"/>
  <c r="D1390" i="12" l="1"/>
  <c r="C1390" i="12" s="1"/>
  <c r="E1391" i="12" l="1"/>
  <c r="F1391" i="12" s="1"/>
  <c r="G1390" i="12"/>
  <c r="D1391" i="12" l="1"/>
  <c r="C1391" i="12" s="1"/>
  <c r="E1392" i="12" l="1"/>
  <c r="F1392" i="12" s="1"/>
  <c r="G1391" i="12"/>
  <c r="D1392" i="12" l="1"/>
  <c r="C1392" i="12" s="1"/>
  <c r="E1393" i="12" l="1"/>
  <c r="F1393" i="12" s="1"/>
  <c r="G1392" i="12"/>
  <c r="D1393" i="12" l="1"/>
  <c r="C1393" i="12" s="1"/>
  <c r="G1393" i="12" l="1"/>
  <c r="E1394" i="12"/>
  <c r="F1394" i="12" s="1"/>
  <c r="D1394" i="12" l="1"/>
  <c r="C1394" i="12" s="1"/>
  <c r="E1395" i="12" l="1"/>
  <c r="F1395" i="12" s="1"/>
  <c r="G1394" i="12"/>
  <c r="D1395" i="12" l="1"/>
  <c r="C1395" i="12" s="1"/>
  <c r="E1396" i="12" l="1"/>
  <c r="F1396" i="12" s="1"/>
  <c r="G1395" i="12"/>
  <c r="D1396" i="12" l="1"/>
  <c r="C1396" i="12" s="1"/>
  <c r="E1397" i="12" l="1"/>
  <c r="F1397" i="12" s="1"/>
  <c r="G1396" i="12"/>
  <c r="D1397" i="12" l="1"/>
  <c r="C1397" i="12" s="1"/>
  <c r="G1397" i="12" l="1"/>
  <c r="E1398" i="12"/>
  <c r="F1398" i="12" s="1"/>
  <c r="D1398" i="12" l="1"/>
  <c r="C1398" i="12" s="1"/>
  <c r="G1398" i="12" l="1"/>
  <c r="E1399" i="12"/>
  <c r="F1399" i="12" s="1"/>
  <c r="D1399" i="12" l="1"/>
  <c r="C1399" i="12" s="1"/>
  <c r="G1399" i="12" l="1"/>
  <c r="E1400" i="12"/>
  <c r="F1400" i="12" s="1"/>
  <c r="D1400" i="12" l="1"/>
  <c r="C1400" i="12" s="1"/>
  <c r="G1400" i="12" l="1"/>
  <c r="E1401" i="12"/>
  <c r="F1401" i="12" s="1"/>
  <c r="D1401" i="12" l="1"/>
  <c r="C1401" i="12" s="1"/>
  <c r="G1401" i="12" l="1"/>
  <c r="E1402" i="12"/>
  <c r="F1402" i="12" s="1"/>
  <c r="D1402" i="12" l="1"/>
  <c r="C1402" i="12" s="1"/>
  <c r="G1402" i="12" l="1"/>
  <c r="E1403" i="12"/>
  <c r="F1403" i="12" s="1"/>
  <c r="D1403" i="12" l="1"/>
  <c r="C1403" i="12" s="1"/>
  <c r="G1403" i="12" l="1"/>
  <c r="E1404" i="12"/>
  <c r="F1404" i="12" s="1"/>
  <c r="D1404" i="12" l="1"/>
  <c r="C1404" i="12" s="1"/>
  <c r="E1405" i="12" l="1"/>
  <c r="F1405" i="12" s="1"/>
  <c r="G1404" i="12"/>
  <c r="D1405" i="12" l="1"/>
  <c r="C1405" i="12" s="1"/>
  <c r="E1406" i="12" l="1"/>
  <c r="F1406" i="12" s="1"/>
  <c r="G1405" i="12"/>
  <c r="D1406" i="12" l="1"/>
  <c r="C1406" i="12" s="1"/>
  <c r="G1406" i="12" l="1"/>
  <c r="E1407" i="12"/>
  <c r="F1407" i="12" s="1"/>
  <c r="D1407" i="12" l="1"/>
  <c r="C1407" i="12" s="1"/>
  <c r="E1408" i="12" l="1"/>
  <c r="F1408" i="12" s="1"/>
  <c r="N31" i="12" s="1" a="1"/>
  <c r="N31" i="12" s="1"/>
  <c r="M31" i="12" s="1"/>
  <c r="G1407" i="12"/>
  <c r="D1408" i="12" l="1"/>
  <c r="C1408" i="12" s="1"/>
  <c r="K31" i="12" s="1" a="1"/>
  <c r="K31" i="12" s="1"/>
  <c r="O31" i="12" l="1"/>
  <c r="L31" i="12"/>
  <c r="G1408" i="12"/>
  <c r="E1409" i="12"/>
  <c r="F1409" i="12" s="1"/>
  <c r="D1409" i="12" l="1"/>
  <c r="C1409" i="12" s="1"/>
  <c r="G1409" i="12" l="1"/>
  <c r="E1410" i="12"/>
  <c r="F1410" i="12" s="1"/>
  <c r="D1410" i="12" l="1"/>
  <c r="C1410" i="12" s="1"/>
  <c r="G1410" i="12" l="1"/>
  <c r="E1411" i="12"/>
  <c r="F1411" i="12" s="1"/>
  <c r="D1411" i="12" l="1"/>
  <c r="C1411" i="12" s="1"/>
  <c r="E1412" i="12" l="1"/>
  <c r="F1412" i="12" s="1"/>
  <c r="G1411" i="12"/>
  <c r="D1412" i="12" l="1"/>
  <c r="C1412" i="12" s="1"/>
  <c r="G1412" i="12" l="1"/>
  <c r="E1413" i="12"/>
  <c r="F1413" i="12" s="1"/>
  <c r="D1413" i="12" l="1"/>
  <c r="C1413" i="12" s="1"/>
  <c r="G1413" i="12" l="1"/>
  <c r="E1414" i="12"/>
  <c r="F1414" i="12" s="1"/>
  <c r="D1414" i="12" l="1"/>
  <c r="C1414" i="12" s="1"/>
  <c r="E1415" i="12" l="1"/>
  <c r="F1415" i="12" s="1"/>
  <c r="G1414" i="12"/>
  <c r="D1415" i="12" l="1"/>
  <c r="C1415" i="12" s="1"/>
  <c r="G1415" i="12" l="1"/>
  <c r="E1416" i="12"/>
  <c r="F1416" i="12" s="1"/>
  <c r="D1416" i="12" l="1"/>
  <c r="C1416" i="12" s="1"/>
  <c r="G1416" i="12" l="1"/>
  <c r="E1417" i="12"/>
  <c r="F1417" i="12" s="1"/>
  <c r="D1417" i="12" l="1"/>
  <c r="C1417" i="12" s="1"/>
  <c r="G1417" i="12" l="1"/>
  <c r="E1418" i="12"/>
  <c r="F1418" i="12" s="1"/>
  <c r="D1418" i="12" l="1"/>
  <c r="C1418" i="12" s="1"/>
  <c r="G1418" i="12" l="1"/>
  <c r="E1419" i="12"/>
  <c r="F1419" i="12" s="1"/>
  <c r="D1419" i="12" l="1"/>
  <c r="C1419" i="12" s="1"/>
  <c r="G1419" i="12" l="1"/>
  <c r="E1420" i="12"/>
  <c r="F1420" i="12" s="1"/>
  <c r="D1420" i="12" l="1"/>
  <c r="C1420" i="12" s="1"/>
  <c r="G1420" i="12" l="1"/>
  <c r="E1421" i="12"/>
  <c r="F1421" i="12" s="1"/>
  <c r="D1421" i="12" l="1"/>
  <c r="C1421" i="12" s="1"/>
  <c r="E1422" i="12" l="1"/>
  <c r="F1422" i="12" s="1"/>
  <c r="G1421" i="12"/>
  <c r="D1422" i="12" l="1"/>
  <c r="C1422" i="12" s="1"/>
  <c r="G1422" i="12" l="1"/>
  <c r="E1423" i="12"/>
  <c r="F1423" i="12" s="1"/>
  <c r="D1423" i="12" l="1"/>
  <c r="C1423" i="12" s="1"/>
  <c r="E1424" i="12" l="1"/>
  <c r="F1424" i="12" s="1"/>
  <c r="G1423" i="12"/>
  <c r="D1424" i="12" l="1"/>
  <c r="C1424" i="12" s="1"/>
  <c r="G1424" i="12" l="1"/>
  <c r="E1425" i="12"/>
  <c r="F1425" i="12" s="1"/>
  <c r="D1425" i="12" l="1"/>
  <c r="C1425" i="12" s="1"/>
  <c r="G1425" i="12" l="1"/>
  <c r="E1426" i="12"/>
  <c r="F1426" i="12" s="1"/>
  <c r="D1426" i="12" l="1"/>
  <c r="C1426" i="12" s="1"/>
  <c r="G1426" i="12" l="1"/>
  <c r="E1427" i="12"/>
  <c r="F1427" i="12" s="1"/>
  <c r="D1427" i="12" l="1"/>
  <c r="C1427" i="12" s="1"/>
  <c r="E1428" i="12" l="1"/>
  <c r="F1428" i="12" s="1"/>
  <c r="G1427" i="12"/>
  <c r="D1428" i="12" l="1"/>
  <c r="C1428" i="12" s="1"/>
  <c r="G1428" i="12" l="1"/>
  <c r="E1429" i="12"/>
  <c r="F1429" i="12" s="1"/>
  <c r="D1429" i="12" l="1"/>
  <c r="C1429" i="12" s="1"/>
  <c r="G1429" i="12" l="1"/>
  <c r="E1430" i="12"/>
  <c r="F1430" i="12" s="1"/>
  <c r="D1430" i="12" l="1"/>
  <c r="C1430" i="12" s="1"/>
  <c r="G1430" i="12" l="1"/>
  <c r="E1431" i="12"/>
  <c r="F1431" i="12" s="1"/>
  <c r="D1431" i="12" l="1"/>
  <c r="C1431" i="12" s="1"/>
  <c r="G1431" i="12" l="1"/>
  <c r="E1432" i="12"/>
  <c r="F1432" i="12" s="1"/>
  <c r="D1432" i="12" l="1"/>
  <c r="C1432" i="12" s="1"/>
  <c r="G1432" i="12" l="1"/>
  <c r="E1433" i="12"/>
  <c r="F1433" i="12" s="1"/>
  <c r="D1433" i="12" l="1"/>
  <c r="C1433" i="12" s="1"/>
  <c r="E1434" i="12" l="1"/>
  <c r="F1434" i="12" s="1"/>
  <c r="G1433" i="12"/>
  <c r="D1434" i="12" l="1"/>
  <c r="C1434" i="12" s="1"/>
  <c r="E1435" i="12" l="1"/>
  <c r="F1435" i="12" s="1"/>
  <c r="G1434" i="12"/>
  <c r="D1435" i="12" l="1"/>
  <c r="C1435" i="12" s="1"/>
  <c r="G1435" i="12" l="1"/>
  <c r="E1436" i="12"/>
  <c r="F1436" i="12" s="1"/>
  <c r="D1436" i="12" l="1"/>
  <c r="C1436" i="12" s="1"/>
  <c r="G1436" i="12" l="1"/>
  <c r="E1437" i="12"/>
  <c r="F1437" i="12" s="1"/>
  <c r="D1437" i="12" l="1"/>
  <c r="C1437" i="12" s="1"/>
  <c r="G1437" i="12" l="1"/>
  <c r="E1438" i="12"/>
  <c r="F1438" i="12" s="1"/>
  <c r="D1438" i="12" l="1"/>
  <c r="C1438" i="12" s="1"/>
  <c r="E1439" i="12" l="1"/>
  <c r="F1439" i="12" s="1"/>
  <c r="G1438" i="12"/>
  <c r="D1439" i="12" l="1"/>
  <c r="C1439" i="12" s="1"/>
  <c r="E1440" i="12" l="1"/>
  <c r="F1440" i="12" s="1"/>
  <c r="G1439" i="12"/>
  <c r="D1440" i="12" l="1"/>
  <c r="C1440" i="12" s="1"/>
  <c r="G1440" i="12" l="1"/>
  <c r="E1441" i="12"/>
  <c r="F1441" i="12" s="1"/>
  <c r="D1441" i="12" l="1"/>
  <c r="C1441" i="12" s="1"/>
  <c r="G1441" i="12" l="1"/>
  <c r="E1442" i="12"/>
  <c r="F1442" i="12" s="1"/>
  <c r="D1442" i="12" l="1"/>
  <c r="C1442" i="12" s="1"/>
  <c r="G1442" i="12" l="1"/>
  <c r="E1443" i="12"/>
  <c r="F1443" i="12" s="1"/>
  <c r="D1443" i="12" l="1"/>
  <c r="C1443" i="12" s="1"/>
  <c r="G1443" i="12" l="1"/>
  <c r="E1444" i="12"/>
  <c r="F1444" i="12" s="1"/>
  <c r="D1444" i="12" l="1"/>
  <c r="C1444" i="12" s="1"/>
  <c r="G1444" i="12" l="1"/>
  <c r="E1445" i="12"/>
  <c r="F1445" i="12" s="1"/>
  <c r="D1445" i="12" l="1"/>
  <c r="C1445" i="12" s="1"/>
  <c r="E1446" i="12" l="1"/>
  <c r="F1446" i="12" s="1"/>
  <c r="G1445" i="12"/>
  <c r="D1446" i="12" l="1"/>
  <c r="C1446" i="12" s="1"/>
  <c r="G1446" i="12" l="1"/>
  <c r="E1447" i="12"/>
  <c r="F1447" i="12" s="1"/>
  <c r="D1447" i="12" l="1"/>
  <c r="C1447" i="12" s="1"/>
  <c r="G1447" i="12" l="1"/>
  <c r="E1448" i="12"/>
  <c r="F1448" i="12" s="1"/>
  <c r="D1448" i="12" l="1"/>
  <c r="C1448" i="12" s="1"/>
  <c r="G1448" i="12" l="1"/>
  <c r="E1449" i="12"/>
  <c r="F1449" i="12" s="1"/>
  <c r="D1449" i="12" l="1"/>
  <c r="C1449" i="12" s="1"/>
  <c r="E1450" i="12" l="1"/>
  <c r="F1450" i="12" s="1"/>
  <c r="G1449" i="12"/>
  <c r="D1450" i="12" l="1"/>
  <c r="C1450" i="12" s="1"/>
  <c r="G1450" i="12" l="1"/>
  <c r="E1451" i="12"/>
  <c r="F1451" i="12" s="1"/>
  <c r="D1451" i="12" l="1"/>
  <c r="C1451" i="12" s="1"/>
  <c r="G1451" i="12" l="1"/>
  <c r="E1452" i="12"/>
  <c r="F1452" i="12" s="1"/>
  <c r="D1452" i="12" l="1"/>
  <c r="C1452" i="12" s="1"/>
  <c r="G1452" i="12" l="1"/>
  <c r="E1453" i="12"/>
  <c r="F1453" i="12" s="1"/>
  <c r="D1453" i="12" l="1"/>
  <c r="C1453" i="12" s="1"/>
  <c r="G1453" i="12" l="1"/>
  <c r="E1454" i="12"/>
  <c r="F1454" i="12" s="1"/>
  <c r="D1454" i="12" l="1"/>
  <c r="C1454" i="12" s="1"/>
  <c r="G1454" i="12" l="1"/>
  <c r="E1455" i="12"/>
  <c r="F1455" i="12" s="1"/>
  <c r="D1455" i="12" l="1"/>
  <c r="C1455" i="12" s="1"/>
  <c r="E1456" i="12" l="1"/>
  <c r="F1456" i="12" s="1"/>
  <c r="G1455" i="12"/>
  <c r="D1456" i="12" l="1"/>
  <c r="C1456" i="12" s="1"/>
  <c r="G1456" i="12" l="1"/>
  <c r="E1457" i="12"/>
  <c r="F1457" i="12" s="1"/>
  <c r="D1457" i="12" l="1"/>
  <c r="C1457" i="12" s="1"/>
  <c r="E1458" i="12" l="1"/>
  <c r="F1458" i="12" s="1"/>
  <c r="G1457" i="12"/>
  <c r="D1458" i="12" l="1"/>
  <c r="C1458" i="12" s="1"/>
  <c r="E1459" i="12" l="1"/>
  <c r="F1459" i="12" s="1"/>
  <c r="G1458" i="12"/>
  <c r="D1459" i="12" l="1"/>
  <c r="C1459" i="12" s="1"/>
  <c r="E1460" i="12" l="1"/>
  <c r="F1460" i="12" s="1"/>
  <c r="N32" i="12" s="1" a="1"/>
  <c r="N32" i="12" s="1"/>
  <c r="M32" i="12" s="1"/>
  <c r="G1459" i="12"/>
  <c r="D1460" i="12" l="1"/>
  <c r="C1460" i="12" s="1"/>
  <c r="K32" i="12" s="1" a="1"/>
  <c r="K32" i="12" s="1"/>
  <c r="L32" i="12" l="1"/>
  <c r="O32" i="12"/>
  <c r="G1460" i="12"/>
  <c r="E1461" i="12"/>
  <c r="F1461" i="12" s="1"/>
  <c r="D1461" i="12" l="1"/>
  <c r="C1461" i="12" s="1"/>
  <c r="G1461" i="12" l="1"/>
  <c r="E1462" i="12"/>
  <c r="F1462" i="12" s="1"/>
  <c r="D1462" i="12" l="1"/>
  <c r="C1462" i="12" s="1"/>
  <c r="E1463" i="12" l="1"/>
  <c r="F1463" i="12" s="1"/>
  <c r="G1462" i="12"/>
  <c r="D1463" i="12" l="1"/>
  <c r="C1463" i="12" s="1"/>
  <c r="G1463" i="12" l="1"/>
  <c r="E1464" i="12"/>
  <c r="F1464" i="12" s="1"/>
  <c r="D1464" i="12" l="1"/>
  <c r="C1464" i="12" s="1"/>
  <c r="E1465" i="12" l="1"/>
  <c r="F1465" i="12" s="1"/>
  <c r="G1464" i="12"/>
  <c r="D1465" i="12" l="1"/>
  <c r="C1465" i="12" s="1"/>
  <c r="G1465" i="12" l="1"/>
  <c r="E1466" i="12"/>
  <c r="F1466" i="12" s="1"/>
  <c r="D1466" i="12" l="1"/>
  <c r="C1466" i="12" s="1"/>
  <c r="E1467" i="12" l="1"/>
  <c r="F1467" i="12" s="1"/>
  <c r="G1466" i="12"/>
  <c r="D1467" i="12" l="1"/>
  <c r="C1467" i="12" s="1"/>
  <c r="G1467" i="12" l="1"/>
  <c r="E1468" i="12"/>
  <c r="F1468" i="12" s="1"/>
  <c r="D1468" i="12" l="1"/>
  <c r="C1468" i="12" s="1"/>
  <c r="E1469" i="12" l="1"/>
  <c r="F1469" i="12" s="1"/>
  <c r="G1468" i="12"/>
  <c r="D1469" i="12" l="1"/>
  <c r="C1469" i="12" s="1"/>
  <c r="G1469" i="12" l="1"/>
  <c r="E1470" i="12"/>
  <c r="F1470" i="12" s="1"/>
  <c r="D1470" i="12" l="1"/>
  <c r="C1470" i="12" s="1"/>
  <c r="G1470" i="12" l="1"/>
  <c r="E1471" i="12"/>
  <c r="F1471" i="12" s="1"/>
  <c r="D1471" i="12" l="1"/>
  <c r="C1471" i="12" s="1"/>
  <c r="E1472" i="12" l="1"/>
  <c r="F1472" i="12" s="1"/>
  <c r="G1471" i="12"/>
  <c r="D1472" i="12" l="1"/>
  <c r="C1472" i="12" s="1"/>
  <c r="G1472" i="12" l="1"/>
  <c r="E1473" i="12"/>
  <c r="F1473" i="12" s="1"/>
  <c r="D1473" i="12" l="1"/>
  <c r="C1473" i="12" s="1"/>
  <c r="G1473" i="12" l="1"/>
  <c r="E1474" i="12"/>
  <c r="F1474" i="12" s="1"/>
  <c r="D1474" i="12" l="1"/>
  <c r="C1474" i="12" s="1"/>
  <c r="G1474" i="12" l="1"/>
  <c r="E1475" i="12"/>
  <c r="F1475" i="12" s="1"/>
  <c r="D1475" i="12" l="1"/>
  <c r="C1475" i="12" s="1"/>
  <c r="G1475" i="12" l="1"/>
  <c r="E1476" i="12"/>
  <c r="F1476" i="12" s="1"/>
  <c r="D1476" i="12" l="1"/>
  <c r="C1476" i="12" s="1"/>
  <c r="G1476" i="12" l="1"/>
  <c r="E1477" i="12"/>
  <c r="F1477" i="12" s="1"/>
  <c r="D1477" i="12" l="1"/>
  <c r="C1477" i="12" s="1"/>
  <c r="G1477" i="12" l="1"/>
  <c r="E1478" i="12"/>
  <c r="F1478" i="12" s="1"/>
  <c r="D1478" i="12" l="1"/>
  <c r="C1478" i="12" s="1"/>
  <c r="E1479" i="12" l="1"/>
  <c r="F1479" i="12" s="1"/>
  <c r="G1478" i="12"/>
  <c r="D1479" i="12" l="1"/>
  <c r="C1479" i="12" s="1"/>
  <c r="G1479" i="12" l="1"/>
  <c r="E1480" i="12"/>
  <c r="F1480" i="12" s="1"/>
  <c r="D1480" i="12" l="1"/>
  <c r="C1480" i="12" s="1"/>
  <c r="E1481" i="12" l="1"/>
  <c r="F1481" i="12" s="1"/>
  <c r="G1480" i="12"/>
  <c r="D1481" i="12" l="1"/>
  <c r="C1481" i="12" s="1"/>
  <c r="G1481" i="12" l="1"/>
  <c r="E1482" i="12"/>
  <c r="F1482" i="12" s="1"/>
  <c r="D1482" i="12" l="1"/>
  <c r="C1482" i="12" s="1"/>
  <c r="G1482" i="12" l="1"/>
  <c r="E1483" i="12"/>
  <c r="F1483" i="12" s="1"/>
  <c r="D1483" i="12" l="1"/>
  <c r="C1483" i="12" s="1"/>
  <c r="E1484" i="12" l="1"/>
  <c r="F1484" i="12" s="1"/>
  <c r="G1483" i="12"/>
  <c r="D1484" i="12" l="1"/>
  <c r="C1484" i="12" s="1"/>
  <c r="G1484" i="12" l="1"/>
  <c r="E1485" i="12"/>
  <c r="F1485" i="12" s="1"/>
  <c r="D1485" i="12" l="1"/>
  <c r="C1485" i="12" s="1"/>
  <c r="G1485" i="12" l="1"/>
  <c r="E1486" i="12"/>
  <c r="F1486" i="12" s="1"/>
  <c r="D1486" i="12" l="1"/>
  <c r="C1486" i="12" s="1"/>
  <c r="G1486" i="12" l="1"/>
  <c r="E1487" i="12"/>
  <c r="F1487" i="12" s="1"/>
  <c r="D1487" i="12" l="1"/>
  <c r="C1487" i="12" s="1"/>
  <c r="G1487" i="12" l="1"/>
  <c r="E1488" i="12"/>
  <c r="F1488" i="12" s="1"/>
  <c r="D1488" i="12" l="1"/>
  <c r="C1488" i="12" s="1"/>
  <c r="G1488" i="12" l="1"/>
  <c r="E1489" i="12"/>
  <c r="F1489" i="12" s="1"/>
  <c r="D1489" i="12" l="1"/>
  <c r="C1489" i="12" s="1"/>
  <c r="E1490" i="12" l="1"/>
  <c r="F1490" i="12" s="1"/>
  <c r="G1489" i="12"/>
  <c r="D1490" i="12" l="1"/>
  <c r="C1490" i="12" s="1"/>
  <c r="G1490" i="12" l="1"/>
  <c r="E1491" i="12"/>
  <c r="F1491" i="12" s="1"/>
  <c r="D1491" i="12" l="1"/>
  <c r="C1491" i="12" s="1"/>
  <c r="E1492" i="12" l="1"/>
  <c r="F1492" i="12" s="1"/>
  <c r="G1491" i="12"/>
  <c r="D1492" i="12" l="1"/>
  <c r="C1492" i="12" s="1"/>
  <c r="G1492" i="12" l="1"/>
  <c r="E1493" i="12"/>
  <c r="F1493" i="12" s="1"/>
  <c r="D1493" i="12" l="1"/>
  <c r="C1493" i="12" s="1"/>
  <c r="E1494" i="12" l="1"/>
  <c r="F1494" i="12" s="1"/>
  <c r="G1493" i="12"/>
  <c r="D1494" i="12" l="1"/>
  <c r="C1494" i="12" s="1"/>
  <c r="E1495" i="12" l="1"/>
  <c r="F1495" i="12" s="1"/>
  <c r="G1494" i="12"/>
  <c r="D1495" i="12" l="1"/>
  <c r="C1495" i="12" s="1"/>
  <c r="G1495" i="12" l="1"/>
  <c r="E1496" i="12"/>
  <c r="F1496" i="12" s="1"/>
  <c r="D1496" i="12" l="1"/>
  <c r="C1496" i="12" s="1"/>
  <c r="E1497" i="12" l="1"/>
  <c r="F1497" i="12" s="1"/>
  <c r="G1496" i="12"/>
  <c r="D1497" i="12" l="1"/>
  <c r="C1497" i="12" s="1"/>
  <c r="G1497" i="12" l="1"/>
  <c r="E1498" i="12"/>
  <c r="F1498" i="12" s="1"/>
  <c r="D1498" i="12" l="1"/>
  <c r="C1498" i="12" s="1"/>
  <c r="G1498" i="12" l="1"/>
  <c r="E1499" i="12"/>
  <c r="F1499" i="12" s="1"/>
  <c r="D1499" i="12" l="1"/>
  <c r="C1499" i="12" s="1"/>
  <c r="G1499" i="12" l="1"/>
  <c r="E1500" i="12"/>
  <c r="F1500" i="12" s="1"/>
  <c r="D1500" i="12" l="1"/>
  <c r="C1500" i="12" s="1"/>
  <c r="G1500" i="12" l="1"/>
  <c r="E1501" i="12"/>
  <c r="F1501" i="12" s="1"/>
  <c r="D1501" i="12" l="1"/>
  <c r="C1501" i="12" s="1"/>
  <c r="G1501" i="12" l="1"/>
  <c r="E1502" i="12"/>
  <c r="F1502" i="12" s="1"/>
  <c r="D1502" i="12" l="1"/>
  <c r="C1502" i="12" s="1"/>
  <c r="G1502" i="12" l="1"/>
  <c r="E1503" i="12"/>
  <c r="F1503" i="12" s="1"/>
  <c r="D1503" i="12" l="1"/>
  <c r="C1503" i="12" s="1"/>
  <c r="G1503" i="12" l="1"/>
  <c r="E1504" i="12"/>
  <c r="F1504" i="12" s="1"/>
  <c r="D1504" i="12" l="1"/>
  <c r="C1504" i="12" s="1"/>
  <c r="G1504" i="12" l="1"/>
  <c r="E1505" i="12"/>
  <c r="F1505" i="12" s="1"/>
  <c r="D1505" i="12" l="1"/>
  <c r="C1505" i="12" s="1"/>
  <c r="G1505" i="12" l="1"/>
  <c r="E1506" i="12"/>
  <c r="F1506" i="12" s="1"/>
  <c r="D1506" i="12" l="1"/>
  <c r="C1506" i="12" s="1"/>
  <c r="G1506" i="12" l="1"/>
  <c r="E1507" i="12"/>
  <c r="F1507" i="12" s="1"/>
  <c r="D1507" i="12" l="1"/>
  <c r="C1507" i="12" s="1"/>
  <c r="G1507" i="12" l="1"/>
  <c r="E1508" i="12"/>
  <c r="F1508" i="12" s="1"/>
  <c r="D1508" i="12" l="1"/>
  <c r="C1508" i="12" s="1"/>
  <c r="G1508" i="12" l="1"/>
  <c r="E1509" i="12"/>
  <c r="F1509" i="12" s="1"/>
  <c r="D1509" i="12" l="1"/>
  <c r="C1509" i="12" s="1"/>
  <c r="G1509" i="12" l="1"/>
  <c r="E1510" i="12"/>
  <c r="F1510" i="12" s="1"/>
  <c r="D1510" i="12" l="1"/>
  <c r="C1510" i="12" s="1"/>
  <c r="G1510" i="12" l="1"/>
  <c r="E1511" i="12"/>
  <c r="F1511" i="12" s="1"/>
  <c r="D1511" i="12" l="1"/>
  <c r="C1511" i="12" s="1"/>
  <c r="G1511" i="12" l="1"/>
  <c r="E1512" i="12"/>
  <c r="F1512" i="12" s="1"/>
  <c r="N33" i="12" s="1" a="1"/>
  <c r="N33" i="12" s="1"/>
  <c r="M33" i="12" s="1"/>
  <c r="D1512" i="12" l="1"/>
  <c r="C1512" i="12" s="1"/>
  <c r="K33" i="12" s="1" a="1"/>
  <c r="K33" i="12" s="1"/>
  <c r="L33" i="12" l="1"/>
  <c r="O33" i="12"/>
  <c r="G1512" i="12"/>
  <c r="E1513" i="12"/>
  <c r="F1513" i="12" s="1"/>
  <c r="D1513" i="12" l="1"/>
  <c r="C1513" i="12" s="1"/>
  <c r="G1513" i="12" l="1"/>
  <c r="E1514" i="12"/>
  <c r="F1514" i="12" s="1"/>
  <c r="D1514" i="12" l="1"/>
  <c r="C1514" i="12" s="1"/>
  <c r="G1514" i="12" l="1"/>
  <c r="E1515" i="12"/>
  <c r="F1515" i="12" s="1"/>
  <c r="D1515" i="12" l="1"/>
  <c r="C1515" i="12" s="1"/>
  <c r="G1515" i="12" l="1"/>
  <c r="E1516" i="12"/>
  <c r="F1516" i="12" s="1"/>
  <c r="D1516" i="12" l="1"/>
  <c r="C1516" i="12" s="1"/>
  <c r="G1516" i="12" l="1"/>
  <c r="E1517" i="12"/>
  <c r="F1517" i="12" s="1"/>
  <c r="D1517" i="12" l="1"/>
  <c r="C1517" i="12" s="1"/>
  <c r="G1517" i="12" l="1"/>
  <c r="E1518" i="12"/>
  <c r="F1518" i="12" s="1"/>
  <c r="D1518" i="12" l="1"/>
  <c r="C1518" i="12" s="1"/>
  <c r="G1518" i="12" l="1"/>
  <c r="E1519" i="12"/>
  <c r="F1519" i="12" s="1"/>
  <c r="D1519" i="12" l="1"/>
  <c r="C1519" i="12" s="1"/>
  <c r="G1519" i="12" l="1"/>
  <c r="E1520" i="12"/>
  <c r="F1520" i="12" s="1"/>
  <c r="D1520" i="12" l="1"/>
  <c r="C1520" i="12" s="1"/>
  <c r="G1520" i="12" l="1"/>
  <c r="E1521" i="12"/>
  <c r="F1521" i="12" s="1"/>
  <c r="D1521" i="12" l="1"/>
  <c r="C1521" i="12" s="1"/>
  <c r="G1521" i="12" l="1"/>
  <c r="E1522" i="12"/>
  <c r="F1522" i="12" s="1"/>
  <c r="D1522" i="12" l="1"/>
  <c r="C1522" i="12" s="1"/>
  <c r="G1522" i="12" l="1"/>
  <c r="E1523" i="12"/>
  <c r="F1523" i="12" s="1"/>
  <c r="D1523" i="12" l="1"/>
  <c r="C1523" i="12" s="1"/>
  <c r="G1523" i="12" l="1"/>
  <c r="E1524" i="12"/>
  <c r="F1524" i="12" s="1"/>
  <c r="D1524" i="12" l="1"/>
  <c r="C1524" i="12" s="1"/>
  <c r="G1524" i="12" l="1"/>
  <c r="E1525" i="12"/>
  <c r="F1525" i="12" s="1"/>
  <c r="D1525" i="12" l="1"/>
  <c r="C1525" i="12" s="1"/>
  <c r="E1526" i="12" l="1"/>
  <c r="F1526" i="12" s="1"/>
  <c r="G1525" i="12"/>
  <c r="D1526" i="12" l="1"/>
  <c r="C1526" i="12" s="1"/>
  <c r="G1526" i="12" l="1"/>
  <c r="E1527" i="12"/>
  <c r="F1527" i="12" s="1"/>
  <c r="D1527" i="12" l="1"/>
  <c r="C1527" i="12" s="1"/>
  <c r="G1527" i="12" l="1"/>
  <c r="E1528" i="12"/>
  <c r="F1528" i="12" s="1"/>
  <c r="D1528" i="12" l="1"/>
  <c r="C1528" i="12" s="1"/>
  <c r="G1528" i="12" l="1"/>
  <c r="E1529" i="12"/>
  <c r="F1529" i="12" s="1"/>
  <c r="D1529" i="12" l="1"/>
  <c r="C1529" i="12" s="1"/>
  <c r="G1529" i="12" l="1"/>
  <c r="E1530" i="12"/>
  <c r="F1530" i="12" s="1"/>
  <c r="D1530" i="12" l="1"/>
  <c r="C1530" i="12" s="1"/>
  <c r="G1530" i="12" l="1"/>
  <c r="E1531" i="12"/>
  <c r="F1531" i="12" s="1"/>
  <c r="D1531" i="12" l="1"/>
  <c r="C1531" i="12" s="1"/>
  <c r="G1531" i="12" l="1"/>
  <c r="E1532" i="12"/>
  <c r="F1532" i="12" s="1"/>
  <c r="D1532" i="12" l="1"/>
  <c r="C1532" i="12" s="1"/>
  <c r="G1532" i="12" l="1"/>
  <c r="E1533" i="12"/>
  <c r="F1533" i="12" s="1"/>
  <c r="D1533" i="12" l="1"/>
  <c r="C1533" i="12" s="1"/>
  <c r="E1534" i="12" l="1"/>
  <c r="F1534" i="12" s="1"/>
  <c r="G1533" i="12"/>
  <c r="D1534" i="12" l="1"/>
  <c r="C1534" i="12" s="1"/>
  <c r="G1534" i="12" l="1"/>
  <c r="E1535" i="12"/>
  <c r="F1535" i="12" s="1"/>
  <c r="D1535" i="12" l="1"/>
  <c r="C1535" i="12" s="1"/>
  <c r="E1536" i="12" l="1"/>
  <c r="F1536" i="12" s="1"/>
  <c r="G1535" i="12"/>
  <c r="D1536" i="12" l="1"/>
  <c r="C1536" i="12" s="1"/>
  <c r="G1536" i="12" l="1"/>
  <c r="E1537" i="12"/>
  <c r="F1537" i="12" s="1"/>
  <c r="D1537" i="12" l="1"/>
  <c r="C1537" i="12" s="1"/>
  <c r="G1537" i="12" l="1"/>
  <c r="E1538" i="12"/>
  <c r="F1538" i="12" s="1"/>
  <c r="D1538" i="12" l="1"/>
  <c r="C1538" i="12" s="1"/>
  <c r="G1538" i="12" l="1"/>
  <c r="E1539" i="12"/>
  <c r="F1539" i="12" s="1"/>
  <c r="D1539" i="12" l="1"/>
  <c r="C1539" i="12" s="1"/>
  <c r="G1539" i="12" l="1"/>
  <c r="E1540" i="12"/>
  <c r="F1540" i="12" s="1"/>
  <c r="D1540" i="12" l="1"/>
  <c r="C1540" i="12" s="1"/>
  <c r="G1540" i="12" l="1"/>
  <c r="E1541" i="12"/>
  <c r="F1541" i="12" s="1"/>
  <c r="D1541" i="12" l="1"/>
  <c r="C1541" i="12" s="1"/>
  <c r="G1541" i="12" l="1"/>
  <c r="E1542" i="12"/>
  <c r="F1542" i="12" s="1"/>
  <c r="D1542" i="12" l="1"/>
  <c r="C1542" i="12" s="1"/>
  <c r="G1542" i="12" l="1"/>
  <c r="E1543" i="12"/>
  <c r="F1543" i="12" s="1"/>
  <c r="D1543" i="12" l="1"/>
  <c r="C1543" i="12" s="1"/>
  <c r="G1543" i="12" l="1"/>
  <c r="E1544" i="12"/>
  <c r="F1544" i="12" s="1"/>
  <c r="D1544" i="12" l="1"/>
  <c r="C1544" i="12" s="1"/>
  <c r="E1545" i="12" l="1"/>
  <c r="F1545" i="12" s="1"/>
  <c r="G1544" i="12"/>
  <c r="D1545" i="12" l="1"/>
  <c r="C1545" i="12" s="1"/>
  <c r="E1546" i="12" l="1"/>
  <c r="F1546" i="12" s="1"/>
  <c r="G1545" i="12"/>
  <c r="D1546" i="12" l="1"/>
  <c r="C1546" i="12" s="1"/>
  <c r="G1546" i="12" l="1"/>
  <c r="E1547" i="12"/>
  <c r="F1547" i="12" s="1"/>
  <c r="D1547" i="12" l="1"/>
  <c r="C1547" i="12" s="1"/>
  <c r="G1547" i="12" l="1"/>
  <c r="E1548" i="12"/>
  <c r="F1548" i="12" s="1"/>
  <c r="D1548" i="12" l="1"/>
  <c r="C1548" i="12" s="1"/>
  <c r="G1548" i="12" l="1"/>
  <c r="E1549" i="12"/>
  <c r="F1549" i="12" s="1"/>
  <c r="D1549" i="12" l="1"/>
  <c r="C1549" i="12" s="1"/>
  <c r="G1549" i="12" l="1"/>
  <c r="E1550" i="12"/>
  <c r="F1550" i="12" s="1"/>
  <c r="D1550" i="12" l="1"/>
  <c r="C1550" i="12" s="1"/>
  <c r="E1551" i="12" l="1"/>
  <c r="F1551" i="12" s="1"/>
  <c r="G1550" i="12"/>
  <c r="D1551" i="12" l="1"/>
  <c r="C1551" i="12" s="1"/>
  <c r="G1551" i="12" l="1"/>
  <c r="E1552" i="12"/>
  <c r="F1552" i="12" s="1"/>
  <c r="D1552" i="12" l="1"/>
  <c r="C1552" i="12" s="1"/>
  <c r="G1552" i="12" l="1"/>
  <c r="E1553" i="12"/>
  <c r="F1553" i="12" s="1"/>
  <c r="D1553" i="12" l="1"/>
  <c r="C1553" i="12" s="1"/>
  <c r="G1553" i="12" l="1"/>
  <c r="E1554" i="12"/>
  <c r="F1554" i="12" s="1"/>
  <c r="D1554" i="12" l="1"/>
  <c r="C1554" i="12" s="1"/>
  <c r="G1554" i="12" l="1"/>
  <c r="E1555" i="12"/>
  <c r="F1555" i="12" s="1"/>
  <c r="D1555" i="12" l="1"/>
  <c r="C1555" i="12" s="1"/>
  <c r="G1555" i="12" l="1"/>
  <c r="E1556" i="12"/>
  <c r="F1556" i="12" s="1"/>
  <c r="D1556" i="12" l="1"/>
  <c r="C1556" i="12" s="1"/>
  <c r="E1557" i="12" l="1"/>
  <c r="F1557" i="12" s="1"/>
  <c r="G1556" i="12"/>
  <c r="D1557" i="12" l="1"/>
  <c r="C1557" i="12" s="1"/>
  <c r="G1557" i="12" l="1"/>
  <c r="E1558" i="12"/>
  <c r="F1558" i="12" s="1"/>
  <c r="D1558" i="12" l="1"/>
  <c r="C1558" i="12" s="1"/>
  <c r="G1558" i="12" l="1"/>
  <c r="E1559" i="12"/>
  <c r="F1559" i="12" s="1"/>
  <c r="D1559" i="12" l="1"/>
  <c r="C1559" i="12" s="1"/>
  <c r="G1559" i="12" l="1"/>
  <c r="E1560" i="12"/>
  <c r="F1560" i="12" s="1"/>
  <c r="D1560" i="12" l="1"/>
  <c r="C1560" i="12" s="1"/>
  <c r="G1560" i="12" l="1"/>
  <c r="E1561" i="12"/>
  <c r="F1561" i="12" s="1"/>
  <c r="D1561" i="12" l="1"/>
  <c r="C1561" i="12" s="1"/>
  <c r="G1561" i="12" l="1"/>
  <c r="E1562" i="12"/>
  <c r="F1562" i="12" s="1"/>
  <c r="D1562" i="12" l="1"/>
  <c r="C1562" i="12"/>
  <c r="E1563" i="12" l="1"/>
  <c r="F1563" i="12" s="1"/>
  <c r="G1562" i="12"/>
  <c r="D1563" i="12" l="1"/>
  <c r="C1563" i="12"/>
  <c r="E1564" i="12" l="1"/>
  <c r="F1564" i="12" s="1"/>
  <c r="N34" i="12" s="1" a="1"/>
  <c r="N34" i="12" s="1"/>
  <c r="M34" i="12" s="1"/>
  <c r="G1563" i="12"/>
  <c r="G4" i="12" s="1" a="1"/>
  <c r="G4" i="12" s="1"/>
  <c r="O4" i="12" l="1"/>
  <c r="L16" i="9"/>
  <c r="N16" i="9" s="1"/>
  <c r="D1564" i="12"/>
  <c r="C1564" i="12"/>
  <c r="K34" i="12" l="1" a="1"/>
  <c r="K34" i="12" s="1"/>
  <c r="G1564" i="12"/>
  <c r="E1565" i="12"/>
  <c r="F1565" i="12" s="1"/>
  <c r="D1565" i="12" l="1"/>
  <c r="C1565" i="12"/>
  <c r="O34" i="12"/>
  <c r="L34" i="12"/>
  <c r="E1566" i="12" l="1"/>
  <c r="F1566" i="12" s="1"/>
  <c r="G1565" i="12"/>
  <c r="D1566" i="12" l="1"/>
  <c r="C1566" i="12"/>
  <c r="E1567" i="12" l="1"/>
  <c r="F1567" i="12" s="1"/>
  <c r="G1566" i="12"/>
  <c r="D1567" i="12" l="1"/>
  <c r="C1567" i="12"/>
  <c r="E1568" i="12" l="1"/>
  <c r="F1568" i="12" s="1"/>
  <c r="G1567" i="12"/>
  <c r="D1568" i="12" l="1"/>
  <c r="C1568" i="12"/>
  <c r="E1569" i="12" l="1"/>
  <c r="F1569" i="12" s="1"/>
  <c r="G1568" i="12"/>
  <c r="D1569" i="12" l="1"/>
  <c r="C1569" i="12"/>
  <c r="E1570" i="12" l="1"/>
  <c r="F1570" i="12" s="1"/>
  <c r="G1569" i="12"/>
  <c r="D1570" i="12" l="1"/>
  <c r="C1570" i="12"/>
  <c r="G1570" i="12" l="1"/>
  <c r="E1571" i="12"/>
  <c r="F1571" i="12" s="1"/>
  <c r="D1571" i="12" l="1"/>
  <c r="C1571" i="12"/>
  <c r="E1572" i="12" l="1"/>
  <c r="F1572" i="12" s="1"/>
  <c r="G1571" i="12"/>
  <c r="D1572" i="12" l="1"/>
  <c r="C1572" i="12"/>
  <c r="G1572" i="12" l="1"/>
  <c r="E1573" i="12"/>
  <c r="F1573" i="12" s="1"/>
  <c r="D1573" i="12" l="1"/>
  <c r="C1573" i="12"/>
  <c r="E1574" i="12" l="1"/>
  <c r="F1574" i="12" s="1"/>
  <c r="G1573" i="12"/>
  <c r="D1574" i="12" l="1"/>
  <c r="C1574" i="12"/>
  <c r="G1574" i="12" l="1"/>
  <c r="E1575" i="12"/>
  <c r="F1575" i="12" s="1"/>
  <c r="D1575" i="12" l="1"/>
  <c r="C1575" i="12"/>
  <c r="G1575" i="12" l="1"/>
  <c r="E1576" i="12"/>
  <c r="F1576" i="12" s="1"/>
  <c r="D1576" i="12" l="1"/>
  <c r="C1576" i="12"/>
  <c r="E1577" i="12" l="1"/>
  <c r="F1577" i="12" s="1"/>
  <c r="G1576" i="12"/>
  <c r="D1577" i="12" l="1"/>
  <c r="C1577" i="12"/>
  <c r="G1577" i="12" l="1"/>
  <c r="E1578" i="12"/>
  <c r="F1578" i="12" s="1"/>
  <c r="D1578" i="12" l="1"/>
  <c r="C1578" i="12"/>
  <c r="G1578" i="12" l="1"/>
  <c r="E1579" i="12"/>
  <c r="F1579" i="12" s="1"/>
  <c r="D1579" i="12" l="1"/>
  <c r="C1579" i="12"/>
  <c r="G1579" i="12" l="1"/>
  <c r="E1580" i="12"/>
  <c r="F1580" i="12" s="1"/>
  <c r="D1580" i="12" l="1"/>
  <c r="C1580" i="12"/>
  <c r="E1581" i="12" l="1"/>
  <c r="F1581" i="12" s="1"/>
  <c r="G1580" i="12"/>
  <c r="D1581" i="12" l="1"/>
  <c r="C1581" i="12"/>
  <c r="E1582" i="12" l="1"/>
  <c r="F1582" i="12" s="1"/>
  <c r="G1581" i="12"/>
  <c r="D1582" i="12" l="1"/>
  <c r="C1582" i="12"/>
  <c r="G1582" i="12" l="1"/>
  <c r="E1583" i="12"/>
  <c r="F1583" i="12" s="1"/>
  <c r="D1583" i="12" l="1"/>
  <c r="C1583" i="12"/>
  <c r="E1584" i="12" l="1"/>
  <c r="F1584" i="12" s="1"/>
  <c r="G1583" i="12"/>
  <c r="D1584" i="12" l="1"/>
  <c r="C1584" i="12"/>
  <c r="G1584" i="12" l="1"/>
  <c r="E1585" i="12"/>
  <c r="F1585" i="12" s="1"/>
  <c r="D1585" i="12" l="1"/>
  <c r="C1585" i="12"/>
  <c r="G1585" i="12" l="1"/>
  <c r="E1586" i="12"/>
  <c r="F1586" i="12" s="1"/>
  <c r="D1586" i="12" l="1"/>
  <c r="C1586" i="12"/>
  <c r="G1586" i="12" l="1"/>
  <c r="E1587" i="12"/>
  <c r="F1587" i="12" s="1"/>
  <c r="D1587" i="12" l="1"/>
  <c r="C1587" i="12"/>
  <c r="E1588" i="12" l="1"/>
  <c r="F1588" i="12" s="1"/>
  <c r="G1587" i="12"/>
  <c r="D1588" i="12" l="1"/>
  <c r="C1588" i="12"/>
  <c r="E1589" i="12" l="1"/>
  <c r="F1589" i="12" s="1"/>
  <c r="G1588" i="12"/>
  <c r="D1589" i="12" l="1"/>
  <c r="C1589" i="12"/>
  <c r="G1589" i="12" l="1"/>
  <c r="E1590" i="12"/>
  <c r="F1590" i="12" s="1"/>
  <c r="D1590" i="12" l="1"/>
  <c r="C1590" i="12"/>
  <c r="E1591" i="12" l="1"/>
  <c r="F1591" i="12" s="1"/>
  <c r="G1590" i="12"/>
  <c r="D1591" i="12" l="1"/>
  <c r="C1591" i="12"/>
  <c r="G1591" i="12" l="1"/>
  <c r="E1592" i="12"/>
  <c r="F1592" i="12" s="1"/>
  <c r="D1592" i="12" l="1"/>
  <c r="C1592" i="12"/>
  <c r="G1592" i="12" l="1"/>
  <c r="E1593" i="12"/>
  <c r="F1593" i="12" s="1"/>
  <c r="D1593" i="12" l="1"/>
  <c r="C1593" i="12"/>
  <c r="G1593" i="12" l="1"/>
  <c r="E1594" i="12"/>
  <c r="F1594" i="12" s="1"/>
  <c r="D1594" i="12" l="1"/>
  <c r="C1594" i="12"/>
  <c r="E1595" i="12" l="1"/>
  <c r="F1595" i="12" s="1"/>
  <c r="G1594" i="12"/>
  <c r="D1595" i="12" l="1"/>
  <c r="C1595" i="12"/>
  <c r="G1595" i="12" l="1"/>
  <c r="E1596" i="12"/>
  <c r="F1596" i="12" s="1"/>
  <c r="D1596" i="12" l="1"/>
  <c r="C1596" i="12"/>
  <c r="E1597" i="12" l="1"/>
  <c r="F1597" i="12" s="1"/>
  <c r="G1596" i="12"/>
  <c r="D1597" i="12" l="1"/>
  <c r="C1597" i="12"/>
  <c r="G1597" i="12" l="1"/>
  <c r="E1598" i="12"/>
  <c r="F1598" i="12" s="1"/>
  <c r="D1598" i="12" l="1"/>
  <c r="C1598" i="12"/>
  <c r="G1598" i="12" l="1"/>
  <c r="E1599" i="12"/>
  <c r="F1599" i="12" s="1"/>
  <c r="D1599" i="12" l="1"/>
  <c r="C1599" i="12"/>
  <c r="G1599" i="12" l="1"/>
  <c r="E1600" i="12"/>
  <c r="F1600" i="12" s="1"/>
  <c r="D1600" i="12" l="1"/>
  <c r="C1600" i="12"/>
  <c r="E1601" i="12" l="1"/>
  <c r="F1601" i="12" s="1"/>
  <c r="G1600" i="12"/>
  <c r="D1601" i="12" l="1"/>
  <c r="C1601" i="12"/>
  <c r="G1601" i="12" l="1"/>
  <c r="E1602" i="12"/>
  <c r="F1602" i="12" s="1"/>
  <c r="D1602" i="12" l="1"/>
  <c r="C1602" i="12"/>
  <c r="E1603" i="12" l="1"/>
  <c r="F1603" i="12" s="1"/>
  <c r="G1602" i="12"/>
  <c r="D1603" i="12" l="1"/>
  <c r="C1603" i="12"/>
  <c r="G1603" i="12" l="1"/>
  <c r="E1604" i="12"/>
  <c r="F1604" i="12" s="1"/>
  <c r="D1604" i="12" l="1"/>
  <c r="C1604" i="12"/>
  <c r="E1605" i="12" l="1"/>
  <c r="F1605" i="12" s="1"/>
  <c r="G1604" i="12"/>
  <c r="D1605" i="12" l="1"/>
  <c r="C1605" i="12"/>
  <c r="G1605" i="12" l="1"/>
  <c r="E1606" i="12"/>
  <c r="F1606" i="12" s="1"/>
  <c r="D1606" i="12" l="1"/>
  <c r="C1606" i="12"/>
  <c r="E1607" i="12" l="1"/>
  <c r="F1607" i="12" s="1"/>
  <c r="G1606" i="12"/>
  <c r="D1607" i="12" l="1"/>
  <c r="C1607" i="12"/>
  <c r="G1607" i="12" l="1"/>
  <c r="E1608" i="12"/>
  <c r="F1608" i="12" s="1"/>
  <c r="D1608" i="12" l="1"/>
  <c r="C1608" i="12"/>
  <c r="E1609" i="12" l="1"/>
  <c r="F1609" i="12" s="1"/>
  <c r="G1608" i="12"/>
  <c r="D1609" i="12" l="1"/>
  <c r="C1609" i="12"/>
  <c r="E1610" i="12" l="1"/>
  <c r="F1610" i="12" s="1"/>
  <c r="G1609" i="12"/>
  <c r="D1610" i="12" l="1"/>
  <c r="C1610" i="12"/>
  <c r="G1610" i="12" l="1"/>
  <c r="E1611" i="12"/>
  <c r="F1611" i="12" s="1"/>
  <c r="D1611" i="12" l="1"/>
  <c r="C1611" i="12"/>
  <c r="G1611" i="12" l="1"/>
  <c r="E1612" i="12"/>
  <c r="F1612" i="12" s="1"/>
  <c r="D1612" i="12" l="1"/>
  <c r="C1612" i="12"/>
  <c r="G1612" i="12" l="1"/>
  <c r="E1613" i="12"/>
  <c r="F1613" i="12" s="1"/>
  <c r="D1613" i="12" l="1"/>
  <c r="C1613" i="12"/>
  <c r="E1614" i="12" l="1"/>
  <c r="F1614" i="12" s="1"/>
  <c r="G1613" i="12"/>
  <c r="D1614" i="12" l="1"/>
  <c r="C1614" i="12"/>
  <c r="G1614" i="12" l="1"/>
  <c r="E1615" i="12"/>
  <c r="F1615" i="12" s="1"/>
  <c r="D1615" i="12" l="1"/>
  <c r="C1615" i="12"/>
  <c r="G1615" i="12" l="1"/>
  <c r="E1616" i="12"/>
  <c r="F1616" i="12" s="1"/>
  <c r="N35" i="12" s="1" a="1"/>
  <c r="N35" i="12" s="1"/>
  <c r="M35" i="12" s="1"/>
  <c r="C1616" i="12" l="1"/>
  <c r="D1616" i="12"/>
  <c r="K35" i="12" l="1" a="1"/>
  <c r="K35" i="12" s="1"/>
  <c r="E1617" i="12"/>
  <c r="F1617" i="12" s="1"/>
  <c r="G1616" i="12"/>
  <c r="D1617" i="12" l="1"/>
  <c r="C1617" i="12"/>
  <c r="L35" i="12"/>
  <c r="O35" i="12"/>
  <c r="G1617" i="12" l="1"/>
  <c r="E1618" i="12"/>
  <c r="F1618" i="12" s="1"/>
  <c r="D1618" i="12" l="1"/>
  <c r="C1618" i="12"/>
  <c r="G1618" i="12" l="1"/>
  <c r="E1619" i="12"/>
  <c r="F1619" i="12" s="1"/>
  <c r="D1619" i="12" l="1"/>
  <c r="C1619" i="12"/>
  <c r="G1619" i="12" l="1"/>
  <c r="E1620" i="12"/>
  <c r="F1620" i="12" s="1"/>
  <c r="D1620" i="12" l="1"/>
  <c r="C1620" i="12"/>
  <c r="E1621" i="12" l="1"/>
  <c r="F1621" i="12" s="1"/>
  <c r="G1620" i="12"/>
  <c r="D1621" i="12" l="1"/>
  <c r="C1621" i="12"/>
  <c r="G1621" i="12" l="1"/>
  <c r="E1622" i="12"/>
  <c r="F1622" i="12" s="1"/>
  <c r="D1622" i="12" l="1"/>
  <c r="C1622" i="12"/>
  <c r="E1623" i="12" l="1"/>
  <c r="F1623" i="12" s="1"/>
  <c r="G1622" i="12"/>
  <c r="D1623" i="12" l="1"/>
  <c r="C1623" i="12"/>
  <c r="G1623" i="12" l="1"/>
  <c r="E1624" i="12"/>
  <c r="F1624" i="12" s="1"/>
  <c r="D1624" i="12" l="1"/>
  <c r="C1624" i="12"/>
  <c r="E1625" i="12" l="1"/>
  <c r="F1625" i="12" s="1"/>
  <c r="G1624" i="12"/>
  <c r="D1625" i="12" l="1"/>
  <c r="C1625" i="12"/>
  <c r="E1626" i="12" l="1"/>
  <c r="F1626" i="12" s="1"/>
  <c r="G1625" i="12"/>
  <c r="D1626" i="12" l="1"/>
  <c r="C1626" i="12"/>
  <c r="G1626" i="12" l="1"/>
  <c r="E1627" i="12"/>
  <c r="F1627" i="12" s="1"/>
  <c r="D1627" i="12" l="1"/>
  <c r="C1627" i="12"/>
  <c r="G1627" i="12" l="1"/>
  <c r="E1628" i="12"/>
  <c r="F1628" i="12" s="1"/>
  <c r="D1628" i="12" l="1"/>
  <c r="C1628" i="12"/>
  <c r="G1628" i="12" l="1"/>
  <c r="E1629" i="12"/>
  <c r="F1629" i="12" s="1"/>
  <c r="D1629" i="12" l="1"/>
  <c r="C1629" i="12"/>
  <c r="G1629" i="12" l="1"/>
  <c r="E1630" i="12"/>
  <c r="F1630" i="12" s="1"/>
  <c r="D1630" i="12" l="1"/>
  <c r="C1630" i="12"/>
  <c r="E1631" i="12" l="1"/>
  <c r="F1631" i="12" s="1"/>
  <c r="G1630" i="12"/>
  <c r="D1631" i="12" l="1"/>
  <c r="C1631" i="12"/>
  <c r="G1631" i="12" l="1"/>
  <c r="E1632" i="12"/>
  <c r="F1632" i="12" s="1"/>
  <c r="D1632" i="12" l="1"/>
  <c r="C1632" i="12"/>
  <c r="G1632" i="12" l="1"/>
  <c r="E1633" i="12"/>
  <c r="F1633" i="12" s="1"/>
  <c r="D1633" i="12" l="1"/>
  <c r="C1633" i="12"/>
  <c r="G1633" i="12" l="1"/>
  <c r="E1634" i="12"/>
  <c r="F1634" i="12" s="1"/>
  <c r="D1634" i="12" l="1"/>
  <c r="C1634" i="12"/>
  <c r="G1634" i="12" l="1"/>
  <c r="E1635" i="12"/>
  <c r="F1635" i="12" s="1"/>
  <c r="D1635" i="12" l="1"/>
  <c r="C1635" i="12"/>
  <c r="G1635" i="12" l="1"/>
  <c r="E1636" i="12"/>
  <c r="F1636" i="12" s="1"/>
  <c r="D1636" i="12" l="1"/>
  <c r="C1636" i="12"/>
  <c r="G1636" i="12" l="1"/>
  <c r="E1637" i="12"/>
  <c r="F1637" i="12" s="1"/>
  <c r="D1637" i="12" l="1"/>
  <c r="C1637" i="12"/>
  <c r="E1638" i="12" l="1"/>
  <c r="F1638" i="12" s="1"/>
  <c r="G1637" i="12"/>
  <c r="D1638" i="12" l="1"/>
  <c r="C1638" i="12"/>
  <c r="G1638" i="12" l="1"/>
  <c r="E1639" i="12"/>
  <c r="F1639" i="12" s="1"/>
  <c r="D1639" i="12" l="1"/>
  <c r="C1639" i="12"/>
  <c r="E1640" i="12" l="1"/>
  <c r="F1640" i="12" s="1"/>
  <c r="G1639" i="12"/>
  <c r="D1640" i="12" l="1"/>
  <c r="C1640" i="12"/>
  <c r="G1640" i="12" l="1"/>
  <c r="E1641" i="12"/>
  <c r="F1641" i="12" s="1"/>
  <c r="D1641" i="12" l="1"/>
  <c r="C1641" i="12"/>
  <c r="E1642" i="12" l="1"/>
  <c r="F1642" i="12" s="1"/>
  <c r="G1641" i="12"/>
  <c r="D1642" i="12" l="1"/>
  <c r="C1642" i="12"/>
  <c r="G1642" i="12" l="1"/>
  <c r="E1643" i="12"/>
  <c r="F1643" i="12" s="1"/>
  <c r="D1643" i="12" l="1"/>
  <c r="C1643" i="12"/>
  <c r="G1643" i="12" l="1"/>
  <c r="E1644" i="12"/>
  <c r="F1644" i="12" s="1"/>
  <c r="D1644" i="12" l="1"/>
  <c r="C1644" i="12"/>
  <c r="E1645" i="12" l="1"/>
  <c r="F1645" i="12" s="1"/>
  <c r="G1644" i="12"/>
  <c r="D1645" i="12" l="1"/>
  <c r="C1645" i="12"/>
  <c r="G1645" i="12" l="1"/>
  <c r="E1646" i="12"/>
  <c r="F1646" i="12" s="1"/>
  <c r="D1646" i="12" l="1"/>
  <c r="C1646" i="12"/>
  <c r="E1647" i="12" l="1"/>
  <c r="F1647" i="12" s="1"/>
  <c r="G1646" i="12"/>
  <c r="D1647" i="12" l="1"/>
  <c r="C1647" i="12"/>
  <c r="G1647" i="12" l="1"/>
  <c r="E1648" i="12"/>
  <c r="F1648" i="12" s="1"/>
  <c r="D1648" i="12" l="1"/>
  <c r="C1648" i="12"/>
  <c r="E1649" i="12" l="1"/>
  <c r="F1649" i="12" s="1"/>
  <c r="G1648" i="12"/>
  <c r="D1649" i="12" l="1"/>
  <c r="C1649" i="12"/>
  <c r="E1650" i="12" l="1"/>
  <c r="F1650" i="12" s="1"/>
  <c r="G1649" i="12"/>
  <c r="D1650" i="12" l="1"/>
  <c r="C1650" i="12"/>
  <c r="E1651" i="12" l="1"/>
  <c r="F1651" i="12" s="1"/>
  <c r="G1650" i="12"/>
  <c r="D1651" i="12" l="1"/>
  <c r="C1651" i="12"/>
  <c r="E1652" i="12" l="1"/>
  <c r="F1652" i="12" s="1"/>
  <c r="G1651" i="12"/>
  <c r="D1652" i="12" l="1"/>
  <c r="C1652" i="12"/>
  <c r="G1652" i="12" l="1"/>
  <c r="E1653" i="12"/>
  <c r="F1653" i="12" s="1"/>
  <c r="D1653" i="12" l="1"/>
  <c r="C1653" i="12"/>
  <c r="E1654" i="12" l="1"/>
  <c r="F1654" i="12" s="1"/>
  <c r="G1653" i="12"/>
  <c r="D1654" i="12" l="1"/>
  <c r="C1654" i="12"/>
  <c r="G1654" i="12" l="1"/>
  <c r="E1655" i="12"/>
  <c r="F1655" i="12" s="1"/>
  <c r="D1655" i="12" l="1"/>
  <c r="C1655" i="12"/>
  <c r="G1655" i="12" l="1"/>
  <c r="E1656" i="12"/>
  <c r="F1656" i="12" s="1"/>
  <c r="D1656" i="12" l="1"/>
  <c r="C1656" i="12"/>
  <c r="G1656" i="12" l="1"/>
  <c r="E1657" i="12"/>
  <c r="F1657" i="12" s="1"/>
  <c r="D1657" i="12" l="1"/>
  <c r="C1657" i="12"/>
  <c r="G1657" i="12" l="1"/>
  <c r="E1658" i="12"/>
  <c r="F1658" i="12" s="1"/>
  <c r="D1658" i="12" l="1"/>
  <c r="C1658" i="12"/>
  <c r="G1658" i="12" l="1"/>
  <c r="E1659" i="12"/>
  <c r="F1659" i="12" s="1"/>
  <c r="D1659" i="12" l="1"/>
  <c r="C1659" i="12"/>
  <c r="G1659" i="12" l="1"/>
  <c r="E1660" i="12"/>
  <c r="F1660" i="12" s="1"/>
  <c r="D1660" i="12" l="1"/>
  <c r="C1660" i="12"/>
  <c r="E1661" i="12" l="1"/>
  <c r="F1661" i="12" s="1"/>
  <c r="G1660" i="12"/>
  <c r="D1661" i="12" l="1"/>
  <c r="C1661" i="12"/>
  <c r="G1661" i="12" l="1"/>
  <c r="E1662" i="12"/>
  <c r="F1662" i="12" s="1"/>
  <c r="D1662" i="12" l="1"/>
  <c r="C1662" i="12"/>
  <c r="E1663" i="12" l="1"/>
  <c r="F1663" i="12" s="1"/>
  <c r="G1662" i="12"/>
  <c r="D1663" i="12" l="1"/>
  <c r="C1663" i="12"/>
  <c r="E1664" i="12" l="1"/>
  <c r="F1664" i="12" s="1"/>
  <c r="G1663" i="12"/>
  <c r="D1664" i="12" l="1"/>
  <c r="C1664" i="12"/>
  <c r="E1665" i="12" l="1"/>
  <c r="F1665" i="12" s="1"/>
  <c r="G1664" i="12"/>
  <c r="D1665" i="12" l="1"/>
  <c r="C1665" i="12"/>
  <c r="E1666" i="12" l="1"/>
  <c r="F1666" i="12" s="1"/>
  <c r="G1665" i="12"/>
  <c r="D1666" i="12" l="1"/>
  <c r="C1666" i="12"/>
  <c r="E1667" i="12" l="1"/>
  <c r="F1667" i="12" s="1"/>
  <c r="G1666" i="12"/>
  <c r="D1667" i="12" l="1"/>
  <c r="C1667" i="12"/>
  <c r="G1667" i="12" l="1"/>
  <c r="E1668" i="12"/>
  <c r="F1668" i="12" s="1"/>
  <c r="N36" i="12" s="1" a="1"/>
  <c r="N36" i="12" s="1"/>
  <c r="M36" i="12" s="1"/>
  <c r="C1668" i="12" l="1"/>
  <c r="D1668" i="12"/>
  <c r="K36" i="12" l="1" a="1"/>
  <c r="K36" i="12" s="1"/>
  <c r="G1668" i="12"/>
  <c r="E1669" i="12"/>
  <c r="F1669" i="12" s="1"/>
  <c r="D1669" i="12" l="1"/>
  <c r="C1669" i="12"/>
  <c r="O36" i="12"/>
  <c r="L36" i="12"/>
  <c r="G1669" i="12" l="1"/>
  <c r="E1670" i="12"/>
  <c r="F1670" i="12" s="1"/>
  <c r="D1670" i="12" l="1"/>
  <c r="C1670" i="12"/>
  <c r="E1671" i="12" l="1"/>
  <c r="F1671" i="12" s="1"/>
  <c r="G1670" i="12"/>
  <c r="D1671" i="12" l="1"/>
  <c r="C1671" i="12"/>
  <c r="G1671" i="12" l="1"/>
  <c r="E1672" i="12"/>
  <c r="F1672" i="12" s="1"/>
  <c r="D1672" i="12" l="1"/>
  <c r="C1672" i="12"/>
  <c r="E1673" i="12" l="1"/>
  <c r="F1673" i="12" s="1"/>
  <c r="G1672" i="12"/>
  <c r="D1673" i="12" l="1"/>
  <c r="C1673" i="12"/>
  <c r="G1673" i="12" l="1"/>
  <c r="E1674" i="12"/>
  <c r="F1674" i="12" s="1"/>
  <c r="D1674" i="12" l="1"/>
  <c r="C1674" i="12"/>
  <c r="G1674" i="12" l="1"/>
  <c r="E1675" i="12"/>
  <c r="F1675" i="12" s="1"/>
  <c r="D1675" i="12" l="1"/>
  <c r="C1675" i="12"/>
  <c r="G1675" i="12" l="1"/>
  <c r="E1676" i="12"/>
  <c r="F1676" i="12" s="1"/>
  <c r="D1676" i="12" l="1"/>
  <c r="C1676" i="12"/>
  <c r="G1676" i="12" l="1"/>
  <c r="E1677" i="12"/>
  <c r="F1677" i="12" s="1"/>
  <c r="D1677" i="12" l="1"/>
  <c r="C1677" i="12"/>
  <c r="G1677" i="12" l="1"/>
  <c r="E1678" i="12"/>
  <c r="F1678" i="12" s="1"/>
  <c r="D1678" i="12" l="1"/>
  <c r="C1678" i="12"/>
  <c r="E1679" i="12" l="1"/>
  <c r="F1679" i="12" s="1"/>
  <c r="G1678" i="12"/>
  <c r="D1679" i="12" l="1"/>
  <c r="C1679" i="12"/>
  <c r="G1679" i="12" l="1"/>
  <c r="E1680" i="12"/>
  <c r="F1680" i="12" s="1"/>
  <c r="D1680" i="12" l="1"/>
  <c r="C1680" i="12"/>
  <c r="G1680" i="12" l="1"/>
  <c r="E1681" i="12"/>
  <c r="F1681" i="12" s="1"/>
  <c r="D1681" i="12" l="1"/>
  <c r="C1681" i="12"/>
  <c r="E1682" i="12" l="1"/>
  <c r="F1682" i="12" s="1"/>
  <c r="G1681" i="12"/>
  <c r="D1682" i="12" l="1"/>
  <c r="C1682" i="12"/>
  <c r="E1683" i="12" l="1"/>
  <c r="F1683" i="12" s="1"/>
  <c r="G1682" i="12"/>
  <c r="D1683" i="12" l="1"/>
  <c r="C1683" i="12"/>
  <c r="G1683" i="12" l="1"/>
  <c r="E1684" i="12"/>
  <c r="F1684" i="12" s="1"/>
  <c r="D1684" i="12" l="1"/>
  <c r="C1684" i="12"/>
  <c r="E1685" i="12" l="1"/>
  <c r="F1685" i="12" s="1"/>
  <c r="G1684" i="12"/>
  <c r="D1685" i="12" l="1"/>
  <c r="C1685" i="12"/>
  <c r="E1686" i="12" l="1"/>
  <c r="F1686" i="12" s="1"/>
  <c r="G1685" i="12"/>
  <c r="D1686" i="12" l="1"/>
  <c r="C1686" i="12"/>
  <c r="G1686" i="12" l="1"/>
  <c r="E1687" i="12"/>
  <c r="F1687" i="12" s="1"/>
  <c r="D1687" i="12" l="1"/>
  <c r="C1687" i="12"/>
  <c r="E1688" i="12" l="1"/>
  <c r="F1688" i="12" s="1"/>
  <c r="G1687" i="12"/>
  <c r="D1688" i="12" l="1"/>
  <c r="C1688" i="12"/>
  <c r="G1688" i="12" l="1"/>
  <c r="E1689" i="12"/>
  <c r="F1689" i="12" s="1"/>
  <c r="D1689" i="12" l="1"/>
  <c r="C1689" i="12"/>
  <c r="E1690" i="12" l="1"/>
  <c r="F1690" i="12" s="1"/>
  <c r="G1689" i="12"/>
  <c r="D1690" i="12" l="1"/>
  <c r="C1690" i="12"/>
  <c r="G1690" i="12" l="1"/>
  <c r="E1691" i="12"/>
  <c r="F1691" i="12" s="1"/>
  <c r="D1691" i="12" l="1"/>
  <c r="C1691" i="12"/>
  <c r="G1691" i="12" l="1"/>
  <c r="E1692" i="12"/>
  <c r="F1692" i="12" s="1"/>
  <c r="D1692" i="12" l="1"/>
  <c r="C1692" i="12"/>
  <c r="E1693" i="12" l="1"/>
  <c r="F1693" i="12" s="1"/>
  <c r="G1692" i="12"/>
  <c r="D1693" i="12" l="1"/>
  <c r="C1693" i="12"/>
  <c r="E1694" i="12" l="1"/>
  <c r="F1694" i="12" s="1"/>
  <c r="G1693" i="12"/>
  <c r="D1694" i="12" l="1"/>
  <c r="C1694" i="12"/>
  <c r="E1695" i="12" l="1"/>
  <c r="F1695" i="12" s="1"/>
  <c r="G1694" i="12"/>
  <c r="D1695" i="12" l="1"/>
  <c r="C1695" i="12"/>
  <c r="G1695" i="12" l="1"/>
  <c r="E1696" i="12"/>
  <c r="F1696" i="12" s="1"/>
  <c r="D1696" i="12" l="1"/>
  <c r="C1696" i="12"/>
  <c r="G1696" i="12" l="1"/>
  <c r="E1697" i="12"/>
  <c r="F1697" i="12" s="1"/>
  <c r="D1697" i="12" l="1"/>
  <c r="C1697" i="12"/>
  <c r="G1697" i="12" l="1"/>
  <c r="E1698" i="12"/>
  <c r="F1698" i="12" s="1"/>
  <c r="D1698" i="12" l="1"/>
  <c r="C1698" i="12"/>
  <c r="G1698" i="12" l="1"/>
  <c r="E1699" i="12"/>
  <c r="F1699" i="12" s="1"/>
  <c r="D1699" i="12" l="1"/>
  <c r="C1699" i="12"/>
  <c r="G1699" i="12" l="1"/>
  <c r="E1700" i="12"/>
  <c r="F1700" i="12" s="1"/>
  <c r="D1700" i="12" l="1"/>
  <c r="C1700" i="12"/>
  <c r="E1701" i="12" l="1"/>
  <c r="F1701" i="12" s="1"/>
  <c r="G1700" i="12"/>
  <c r="D1701" i="12" l="1"/>
  <c r="C1701" i="12"/>
  <c r="G1701" i="12" l="1"/>
  <c r="E1702" i="12"/>
  <c r="F1702" i="12" s="1"/>
  <c r="D1702" i="12" l="1"/>
  <c r="C1702" i="12"/>
  <c r="E1703" i="12" l="1"/>
  <c r="F1703" i="12" s="1"/>
  <c r="G1702" i="12"/>
  <c r="D1703" i="12" l="1"/>
  <c r="C1703" i="12"/>
  <c r="G1703" i="12" l="1"/>
  <c r="E1704" i="12"/>
  <c r="F1704" i="12" s="1"/>
  <c r="D1704" i="12" l="1"/>
  <c r="C1704" i="12"/>
  <c r="E1705" i="12" l="1"/>
  <c r="F1705" i="12" s="1"/>
  <c r="G1704" i="12"/>
  <c r="D1705" i="12" l="1"/>
  <c r="C1705" i="12"/>
  <c r="G1705" i="12" l="1"/>
  <c r="E1706" i="12"/>
  <c r="F1706" i="12" s="1"/>
  <c r="D1706" i="12" l="1"/>
  <c r="C1706" i="12"/>
  <c r="G1706" i="12" l="1"/>
  <c r="E1707" i="12"/>
  <c r="F1707" i="12" s="1"/>
  <c r="D1707" i="12" l="1"/>
  <c r="C1707" i="12"/>
  <c r="G1707" i="12" l="1"/>
  <c r="E1708" i="12"/>
  <c r="F1708" i="12" s="1"/>
  <c r="D1708" i="12" l="1"/>
  <c r="C1708" i="12"/>
  <c r="E1709" i="12" l="1"/>
  <c r="F1709" i="12" s="1"/>
  <c r="G1708" i="12"/>
  <c r="D1709" i="12" l="1"/>
  <c r="C1709" i="12"/>
  <c r="E1710" i="12" l="1"/>
  <c r="F1710" i="12" s="1"/>
  <c r="G1709" i="12"/>
  <c r="D1710" i="12" l="1"/>
  <c r="C1710" i="12"/>
  <c r="E1711" i="12" l="1"/>
  <c r="F1711" i="12" s="1"/>
  <c r="G1710" i="12"/>
  <c r="D1711" i="12" l="1"/>
  <c r="C1711" i="12"/>
  <c r="E1712" i="12" l="1"/>
  <c r="F1712" i="12" s="1"/>
  <c r="G1711" i="12"/>
  <c r="D1712" i="12" l="1"/>
  <c r="C1712" i="12"/>
  <c r="E1713" i="12" l="1"/>
  <c r="F1713" i="12" s="1"/>
  <c r="G1712" i="12"/>
  <c r="D1713" i="12" l="1"/>
  <c r="C1713" i="12"/>
  <c r="E1714" i="12" l="1"/>
  <c r="F1714" i="12" s="1"/>
  <c r="G1713" i="12"/>
  <c r="D1714" i="12" l="1"/>
  <c r="C1714" i="12"/>
  <c r="G1714" i="12" l="1"/>
  <c r="E1715" i="12"/>
  <c r="F1715" i="12" s="1"/>
  <c r="D1715" i="12" l="1"/>
  <c r="C1715" i="12"/>
  <c r="G1715" i="12" l="1"/>
  <c r="E1716" i="12"/>
  <c r="F1716" i="12" s="1"/>
  <c r="D1716" i="12" l="1"/>
  <c r="C1716" i="12"/>
  <c r="E1717" i="12" l="1"/>
  <c r="F1717" i="12" s="1"/>
  <c r="G1716" i="12"/>
  <c r="D1717" i="12" l="1"/>
  <c r="C1717" i="12"/>
  <c r="G1717" i="12" l="1"/>
  <c r="E1718" i="12"/>
  <c r="F1718" i="12" s="1"/>
  <c r="D1718" i="12" l="1"/>
  <c r="C1718" i="12"/>
  <c r="E1719" i="12" l="1"/>
  <c r="F1719" i="12" s="1"/>
  <c r="G1718" i="12"/>
  <c r="D1719" i="12" l="1"/>
  <c r="C1719" i="12"/>
  <c r="E1720" i="12" l="1"/>
  <c r="F1720" i="12" s="1"/>
  <c r="N37" i="12" s="1" a="1"/>
  <c r="N37" i="12" s="1"/>
  <c r="M37" i="12" s="1"/>
  <c r="G1719" i="12"/>
  <c r="C1720" i="12" l="1"/>
  <c r="D1720" i="12"/>
  <c r="K37" i="12" l="1" a="1"/>
  <c r="K37" i="12" s="1"/>
  <c r="E1721" i="12"/>
  <c r="F1721" i="12" s="1"/>
  <c r="G1720" i="12"/>
  <c r="D1721" i="12" l="1"/>
  <c r="C1721" i="12"/>
  <c r="L37" i="12"/>
  <c r="O37" i="12"/>
  <c r="G1721" i="12" l="1"/>
  <c r="E1722" i="12"/>
  <c r="F1722" i="12" s="1"/>
  <c r="D1722" i="12" l="1"/>
  <c r="C1722" i="12"/>
  <c r="G1722" i="12" l="1"/>
  <c r="E1723" i="12"/>
  <c r="F1723" i="12" s="1"/>
  <c r="D1723" i="12" l="1"/>
  <c r="C1723" i="12"/>
  <c r="E1724" i="12" l="1"/>
  <c r="F1724" i="12" s="1"/>
  <c r="G1723" i="12"/>
  <c r="D1724" i="12" l="1"/>
  <c r="C1724" i="12"/>
  <c r="E1725" i="12" l="1"/>
  <c r="F1725" i="12" s="1"/>
  <c r="G1724" i="12"/>
  <c r="D1725" i="12" l="1"/>
  <c r="C1725" i="12"/>
  <c r="E1726" i="12" l="1"/>
  <c r="F1726" i="12" s="1"/>
  <c r="G1725" i="12"/>
  <c r="D1726" i="12" l="1"/>
  <c r="C1726" i="12"/>
  <c r="E1727" i="12" l="1"/>
  <c r="F1727" i="12" s="1"/>
  <c r="G1726" i="12"/>
  <c r="D1727" i="12" l="1"/>
  <c r="C1727" i="12"/>
  <c r="G1727" i="12" l="1"/>
  <c r="E1728" i="12"/>
  <c r="F1728" i="12" s="1"/>
  <c r="D1728" i="12" l="1"/>
  <c r="C1728" i="12"/>
  <c r="G1728" i="12" l="1"/>
  <c r="E1729" i="12"/>
  <c r="F1729" i="12" s="1"/>
  <c r="D1729" i="12" l="1"/>
  <c r="C1729" i="12"/>
  <c r="G1729" i="12" l="1"/>
  <c r="E1730" i="12"/>
  <c r="F1730" i="12" s="1"/>
  <c r="D1730" i="12" l="1"/>
  <c r="C1730" i="12"/>
  <c r="E1731" i="12" l="1"/>
  <c r="F1731" i="12" s="1"/>
  <c r="G1730" i="12"/>
  <c r="D1731" i="12" l="1"/>
  <c r="C1731" i="12"/>
  <c r="E1732" i="12" l="1"/>
  <c r="F1732" i="12" s="1"/>
  <c r="G1731" i="12"/>
  <c r="D1732" i="12" l="1"/>
  <c r="C1732" i="12"/>
  <c r="E1733" i="12" l="1"/>
  <c r="F1733" i="12" s="1"/>
  <c r="G1732" i="12"/>
  <c r="D1733" i="12" l="1"/>
  <c r="C1733" i="12"/>
  <c r="G1733" i="12" l="1"/>
  <c r="E1734" i="12"/>
  <c r="F1734" i="12" s="1"/>
  <c r="D1734" i="12" l="1"/>
  <c r="C1734" i="12"/>
  <c r="G1734" i="12" l="1"/>
  <c r="E1735" i="12"/>
  <c r="F1735" i="12" s="1"/>
  <c r="D1735" i="12" l="1"/>
  <c r="C1735" i="12"/>
  <c r="G1735" i="12" l="1"/>
  <c r="E1736" i="12"/>
  <c r="F1736" i="12" s="1"/>
  <c r="D1736" i="12" l="1"/>
  <c r="C1736" i="12"/>
  <c r="E1737" i="12" l="1"/>
  <c r="F1737" i="12" s="1"/>
  <c r="G1736" i="12"/>
  <c r="D1737" i="12" l="1"/>
  <c r="C1737" i="12"/>
  <c r="E1738" i="12" l="1"/>
  <c r="F1738" i="12" s="1"/>
  <c r="G1737" i="12"/>
  <c r="D1738" i="12" l="1"/>
  <c r="C1738" i="12"/>
  <c r="E1739" i="12" l="1"/>
  <c r="F1739" i="12" s="1"/>
  <c r="G1738" i="12"/>
  <c r="D1739" i="12" l="1"/>
  <c r="C1739" i="12"/>
  <c r="E1740" i="12" l="1"/>
  <c r="F1740" i="12" s="1"/>
  <c r="G1739" i="12"/>
  <c r="D1740" i="12" l="1"/>
  <c r="C1740" i="12"/>
  <c r="E1741" i="12" l="1"/>
  <c r="F1741" i="12" s="1"/>
  <c r="G1740" i="12"/>
  <c r="D1741" i="12" l="1"/>
  <c r="C1741" i="12"/>
  <c r="G1741" i="12" l="1"/>
  <c r="E1742" i="12"/>
  <c r="F1742" i="12" s="1"/>
  <c r="D1742" i="12" l="1"/>
  <c r="C1742" i="12"/>
  <c r="G1742" i="12" l="1"/>
  <c r="E1743" i="12"/>
  <c r="F1743" i="12" s="1"/>
  <c r="D1743" i="12" l="1"/>
  <c r="C1743" i="12"/>
  <c r="E1744" i="12" l="1"/>
  <c r="F1744" i="12" s="1"/>
  <c r="G1743" i="12"/>
  <c r="D1744" i="12" l="1"/>
  <c r="C1744" i="12"/>
  <c r="E1745" i="12" l="1"/>
  <c r="F1745" i="12" s="1"/>
  <c r="G1744" i="12"/>
  <c r="D1745" i="12" l="1"/>
  <c r="C1745" i="12"/>
  <c r="G1745" i="12" l="1"/>
  <c r="E1746" i="12"/>
  <c r="F1746" i="12" s="1"/>
  <c r="D1746" i="12" l="1"/>
  <c r="C1746" i="12"/>
  <c r="G1746" i="12" l="1"/>
  <c r="E1747" i="12"/>
  <c r="F1747" i="12" s="1"/>
  <c r="D1747" i="12" l="1"/>
  <c r="C1747" i="12"/>
  <c r="E1748" i="12" l="1"/>
  <c r="F1748" i="12" s="1"/>
  <c r="G1747" i="12"/>
  <c r="D1748" i="12" l="1"/>
  <c r="C1748" i="12"/>
  <c r="E1749" i="12" l="1"/>
  <c r="F1749" i="12" s="1"/>
  <c r="G1748" i="12"/>
  <c r="D1749" i="12" l="1"/>
  <c r="C1749" i="12"/>
  <c r="G1749" i="12" l="1"/>
  <c r="E1750" i="12"/>
  <c r="F1750" i="12" s="1"/>
  <c r="D1750" i="12" l="1"/>
  <c r="C1750" i="12"/>
  <c r="E1751" i="12" l="1"/>
  <c r="F1751" i="12" s="1"/>
  <c r="G1750" i="12"/>
  <c r="D1751" i="12" l="1"/>
  <c r="C1751" i="12"/>
  <c r="G1751" i="12" l="1"/>
  <c r="E1752" i="12"/>
  <c r="F1752" i="12" s="1"/>
  <c r="D1752" i="12" l="1"/>
  <c r="C1752" i="12"/>
  <c r="E1753" i="12" l="1"/>
  <c r="F1753" i="12" s="1"/>
  <c r="G1752" i="12"/>
  <c r="D1753" i="12" l="1"/>
  <c r="C1753" i="12"/>
  <c r="G1753" i="12" l="1"/>
  <c r="E1754" i="12"/>
  <c r="F1754" i="12" s="1"/>
  <c r="D1754" i="12" l="1"/>
  <c r="C1754" i="12"/>
  <c r="G1754" i="12" l="1"/>
  <c r="E1755" i="12"/>
  <c r="F1755" i="12" s="1"/>
  <c r="D1755" i="12" l="1"/>
  <c r="C1755" i="12"/>
  <c r="E1756" i="12" l="1"/>
  <c r="F1756" i="12" s="1"/>
  <c r="G1755" i="12"/>
  <c r="D1756" i="12" l="1"/>
  <c r="C1756" i="12"/>
  <c r="E1757" i="12" l="1"/>
  <c r="F1757" i="12" s="1"/>
  <c r="G1756" i="12"/>
  <c r="D1757" i="12" l="1"/>
  <c r="C1757" i="12"/>
  <c r="G1757" i="12" l="1"/>
  <c r="E1758" i="12"/>
  <c r="F1758" i="12" s="1"/>
  <c r="D1758" i="12" l="1"/>
  <c r="C1758" i="12"/>
  <c r="E1759" i="12" l="1"/>
  <c r="F1759" i="12" s="1"/>
  <c r="G1758" i="12"/>
  <c r="D1759" i="12" l="1"/>
  <c r="C1759" i="12"/>
  <c r="G1759" i="12" l="1"/>
  <c r="E1760" i="12"/>
  <c r="F1760" i="12" s="1"/>
  <c r="D1760" i="12" l="1"/>
  <c r="C1760" i="12"/>
  <c r="G1760" i="12" l="1"/>
  <c r="E1761" i="12"/>
  <c r="F1761" i="12" s="1"/>
  <c r="D1761" i="12" l="1"/>
  <c r="C1761" i="12"/>
  <c r="E1762" i="12" l="1"/>
  <c r="F1762" i="12" s="1"/>
  <c r="G1761" i="12"/>
  <c r="D1762" i="12" l="1"/>
  <c r="C1762" i="12"/>
  <c r="E1763" i="12" l="1"/>
  <c r="F1763" i="12" s="1"/>
  <c r="G1762" i="12"/>
  <c r="D1763" i="12" l="1"/>
  <c r="C1763" i="12"/>
  <c r="G1763" i="12" l="1"/>
  <c r="E1764" i="12"/>
  <c r="F1764" i="12" s="1"/>
  <c r="D1764" i="12" l="1"/>
  <c r="C1764" i="12"/>
  <c r="E1765" i="12" l="1"/>
  <c r="F1765" i="12" s="1"/>
  <c r="G1764" i="12"/>
  <c r="D1765" i="12" l="1"/>
  <c r="C1765" i="12"/>
  <c r="E1766" i="12" l="1"/>
  <c r="F1766" i="12" s="1"/>
  <c r="G1765" i="12"/>
  <c r="D1766" i="12" l="1"/>
  <c r="C1766" i="12"/>
  <c r="E1767" i="12" l="1"/>
  <c r="F1767" i="12" s="1"/>
  <c r="G1766" i="12"/>
  <c r="D1767" i="12" l="1"/>
  <c r="C1767" i="12"/>
  <c r="G1767" i="12" l="1"/>
  <c r="E1768" i="12"/>
  <c r="F1768" i="12" s="1"/>
  <c r="D1768" i="12" l="1"/>
  <c r="C1768" i="12"/>
  <c r="E1769" i="12" l="1"/>
  <c r="F1769" i="12" s="1"/>
  <c r="G1768" i="12"/>
  <c r="D1769" i="12" l="1"/>
  <c r="C1769" i="12"/>
  <c r="E1770" i="12" l="1"/>
  <c r="F1770" i="12" s="1"/>
  <c r="G1769" i="12"/>
  <c r="D1770" i="12" l="1"/>
  <c r="C1770" i="12"/>
  <c r="G1770" i="12" l="1"/>
  <c r="E1771" i="12"/>
  <c r="F1771" i="12" s="1"/>
  <c r="D1771" i="12" l="1"/>
  <c r="C1771" i="12"/>
  <c r="E1772" i="12" l="1"/>
  <c r="F1772" i="12" s="1"/>
  <c r="N38" i="12" s="1" a="1"/>
  <c r="N38" i="12" s="1"/>
  <c r="M38" i="12" s="1"/>
  <c r="G1771" i="12"/>
  <c r="D1772" i="12" l="1"/>
  <c r="C1772" i="12"/>
  <c r="K38" i="12" l="1" a="1"/>
  <c r="K38" i="12" s="1"/>
  <c r="G1772" i="12"/>
  <c r="E1773" i="12"/>
  <c r="F1773" i="12" s="1"/>
  <c r="D1773" i="12" l="1"/>
  <c r="C1773" i="12"/>
  <c r="O38" i="12"/>
  <c r="L38" i="12"/>
  <c r="E1774" i="12" l="1"/>
  <c r="F1774" i="12" s="1"/>
  <c r="G1773" i="12"/>
  <c r="D1774" i="12" l="1"/>
  <c r="C1774" i="12"/>
  <c r="E1775" i="12" l="1"/>
  <c r="F1775" i="12" s="1"/>
  <c r="G1774" i="12"/>
  <c r="D1775" i="12" l="1"/>
  <c r="C1775" i="12"/>
  <c r="G1775" i="12" l="1"/>
  <c r="E1776" i="12"/>
  <c r="F1776" i="12" s="1"/>
  <c r="D1776" i="12" l="1"/>
  <c r="C1776" i="12"/>
  <c r="E1777" i="12" l="1"/>
  <c r="F1777" i="12" s="1"/>
  <c r="G1776" i="12"/>
  <c r="D1777" i="12" l="1"/>
  <c r="C1777" i="12"/>
  <c r="E1778" i="12" l="1"/>
  <c r="F1778" i="12" s="1"/>
  <c r="G1777" i="12"/>
  <c r="D1778" i="12" l="1"/>
  <c r="C1778" i="12"/>
  <c r="G1778" i="12" l="1"/>
  <c r="E1779" i="12"/>
  <c r="F1779" i="12" s="1"/>
  <c r="D1779" i="12" l="1"/>
  <c r="C1779" i="12"/>
  <c r="E1780" i="12" l="1"/>
  <c r="F1780" i="12" s="1"/>
  <c r="G1779" i="12"/>
  <c r="D1780" i="12" l="1"/>
  <c r="C1780" i="12"/>
  <c r="E1781" i="12" l="1"/>
  <c r="F1781" i="12" s="1"/>
  <c r="G1780" i="12"/>
  <c r="D1781" i="12" l="1"/>
  <c r="C1781" i="12"/>
  <c r="G1781" i="12" l="1"/>
  <c r="E1782" i="12"/>
  <c r="F1782" i="12" s="1"/>
  <c r="D1782" i="12" l="1"/>
  <c r="C1782" i="12"/>
  <c r="G1782" i="12" l="1"/>
  <c r="E1783" i="12"/>
  <c r="F1783" i="12" s="1"/>
  <c r="D1783" i="12" l="1"/>
  <c r="C1783" i="12"/>
  <c r="G1783" i="12" l="1"/>
  <c r="E1784" i="12"/>
  <c r="F1784" i="12" s="1"/>
  <c r="D1784" i="12" l="1"/>
  <c r="C1784" i="12"/>
  <c r="G1784" i="12" l="1"/>
  <c r="E1785" i="12"/>
  <c r="F1785" i="12" s="1"/>
  <c r="D1785" i="12" l="1"/>
  <c r="C1785" i="12"/>
  <c r="E1786" i="12" l="1"/>
  <c r="F1786" i="12" s="1"/>
  <c r="G1785" i="12"/>
  <c r="D1786" i="12" l="1"/>
  <c r="C1786" i="12"/>
  <c r="G1786" i="12" l="1"/>
  <c r="E1787" i="12"/>
  <c r="F1787" i="12" s="1"/>
  <c r="D1787" i="12" l="1"/>
  <c r="C1787" i="12"/>
  <c r="G1787" i="12" l="1"/>
  <c r="E1788" i="12"/>
  <c r="F1788" i="12" s="1"/>
  <c r="D1788" i="12" l="1"/>
  <c r="C1788" i="12"/>
  <c r="G1788" i="12" l="1"/>
  <c r="E1789" i="12"/>
  <c r="F1789" i="12" s="1"/>
  <c r="D1789" i="12" l="1"/>
  <c r="C1789" i="12"/>
  <c r="G1789" i="12" l="1"/>
  <c r="E1790" i="12"/>
  <c r="F1790" i="12" s="1"/>
  <c r="D1790" i="12" l="1"/>
  <c r="C1790" i="12"/>
  <c r="G1790" i="12" l="1"/>
  <c r="E1791" i="12"/>
  <c r="F1791" i="12" s="1"/>
  <c r="D1791" i="12" l="1"/>
  <c r="C1791" i="12"/>
  <c r="G1791" i="12" l="1"/>
  <c r="E1792" i="12"/>
  <c r="F1792" i="12" s="1"/>
  <c r="D1792" i="12" l="1"/>
  <c r="C1792" i="12"/>
  <c r="E1793" i="12" l="1"/>
  <c r="F1793" i="12" s="1"/>
  <c r="G1792" i="12"/>
  <c r="D1793" i="12" l="1"/>
  <c r="C1793" i="12"/>
  <c r="G1793" i="12" l="1"/>
  <c r="E1794" i="12"/>
  <c r="F1794" i="12" s="1"/>
  <c r="D1794" i="12" l="1"/>
  <c r="C1794" i="12"/>
  <c r="G1794" i="12" l="1"/>
  <c r="E1795" i="12"/>
  <c r="F1795" i="12" s="1"/>
  <c r="D1795" i="12" l="1"/>
  <c r="C1795" i="12"/>
  <c r="G1795" i="12" l="1"/>
  <c r="E1796" i="12"/>
  <c r="F1796" i="12" s="1"/>
  <c r="D1796" i="12" l="1"/>
  <c r="C1796" i="12"/>
  <c r="G1796" i="12" l="1"/>
  <c r="E1797" i="12"/>
  <c r="F1797" i="12" s="1"/>
  <c r="D1797" i="12" l="1"/>
  <c r="C1797" i="12"/>
  <c r="E1798" i="12" l="1"/>
  <c r="F1798" i="12" s="1"/>
  <c r="G1797" i="12"/>
  <c r="D1798" i="12" l="1"/>
  <c r="C1798" i="12"/>
  <c r="G1798" i="12" l="1"/>
  <c r="E1799" i="12"/>
  <c r="F1799" i="12" s="1"/>
  <c r="D1799" i="12" l="1"/>
  <c r="C1799" i="12"/>
  <c r="E1800" i="12" l="1"/>
  <c r="F1800" i="12" s="1"/>
  <c r="G1799" i="12"/>
  <c r="D1800" i="12" l="1"/>
  <c r="C1800" i="12"/>
  <c r="G1800" i="12" l="1"/>
  <c r="E1801" i="12"/>
  <c r="F1801" i="12" s="1"/>
  <c r="D1801" i="12" l="1"/>
  <c r="C1801" i="12"/>
  <c r="E1802" i="12" l="1"/>
  <c r="F1802" i="12" s="1"/>
  <c r="G1801" i="12"/>
  <c r="D1802" i="12" l="1"/>
  <c r="C1802" i="12"/>
  <c r="E1803" i="12" l="1"/>
  <c r="F1803" i="12" s="1"/>
  <c r="G1802" i="12"/>
  <c r="D1803" i="12" l="1"/>
  <c r="C1803" i="12"/>
  <c r="E1804" i="12" l="1"/>
  <c r="F1804" i="12" s="1"/>
  <c r="G1803" i="12"/>
  <c r="D1804" i="12" l="1"/>
  <c r="C1804" i="12"/>
  <c r="E1805" i="12" l="1"/>
  <c r="F1805" i="12" s="1"/>
  <c r="G1804" i="12"/>
  <c r="D1805" i="12" l="1"/>
  <c r="C1805" i="12"/>
  <c r="G1805" i="12" l="1"/>
  <c r="E1806" i="12"/>
  <c r="F1806" i="12" s="1"/>
  <c r="D1806" i="12" l="1"/>
  <c r="C1806" i="12"/>
  <c r="E1807" i="12" l="1"/>
  <c r="F1807" i="12" s="1"/>
  <c r="G1806" i="12"/>
  <c r="D1807" i="12" l="1"/>
  <c r="C1807" i="12"/>
  <c r="E1808" i="12" l="1"/>
  <c r="F1808" i="12" s="1"/>
  <c r="G1807" i="12"/>
  <c r="D1808" i="12" l="1"/>
  <c r="C1808" i="12"/>
  <c r="E1809" i="12" l="1"/>
  <c r="F1809" i="12" s="1"/>
  <c r="G1808" i="12"/>
  <c r="D1809" i="12" l="1"/>
  <c r="C1809" i="12"/>
  <c r="E1810" i="12" l="1"/>
  <c r="F1810" i="12" s="1"/>
  <c r="G1809" i="12"/>
  <c r="D1810" i="12" l="1"/>
  <c r="C1810" i="12"/>
  <c r="G1810" i="12" l="1"/>
  <c r="E1811" i="12"/>
  <c r="F1811" i="12" s="1"/>
  <c r="D1811" i="12" l="1"/>
  <c r="C1811" i="12"/>
  <c r="G1811" i="12" l="1"/>
  <c r="E1812" i="12"/>
  <c r="F1812" i="12" s="1"/>
  <c r="D1812" i="12" l="1"/>
  <c r="C1812" i="12"/>
  <c r="G1812" i="12" l="1"/>
  <c r="E1813" i="12"/>
  <c r="F1813" i="12" s="1"/>
  <c r="D1813" i="12" l="1"/>
  <c r="C1813" i="12"/>
  <c r="G1813" i="12" l="1"/>
  <c r="E1814" i="12"/>
  <c r="F1814" i="12" s="1"/>
  <c r="D1814" i="12" l="1"/>
  <c r="C1814" i="12"/>
  <c r="G1814" i="12" l="1"/>
  <c r="E1815" i="12"/>
  <c r="F1815" i="12" s="1"/>
  <c r="D1815" i="12" l="1"/>
  <c r="C1815" i="12"/>
  <c r="G1815" i="12" l="1"/>
  <c r="E1816" i="12"/>
  <c r="F1816" i="12" s="1"/>
  <c r="D1816" i="12" l="1"/>
  <c r="C1816" i="12"/>
  <c r="E1817" i="12" l="1"/>
  <c r="F1817" i="12" s="1"/>
  <c r="G1816" i="12"/>
  <c r="D1817" i="12" l="1"/>
  <c r="C1817" i="12"/>
  <c r="G1817" i="12" l="1"/>
  <c r="E1818" i="12"/>
  <c r="F1818" i="12" s="1"/>
  <c r="D1818" i="12" l="1"/>
  <c r="C1818" i="12"/>
  <c r="G1818" i="12" l="1"/>
  <c r="E1819" i="12"/>
  <c r="F1819" i="12" s="1"/>
  <c r="D1819" i="12" l="1"/>
  <c r="C1819" i="12"/>
  <c r="G1819" i="12" l="1"/>
  <c r="E1820" i="12"/>
  <c r="F1820" i="12" s="1"/>
  <c r="D1820" i="12" l="1"/>
  <c r="C1820" i="12"/>
  <c r="E1821" i="12" l="1"/>
  <c r="F1821" i="12" s="1"/>
  <c r="G1820" i="12"/>
  <c r="D1821" i="12" l="1"/>
  <c r="C1821" i="12"/>
  <c r="E1822" i="12" l="1"/>
  <c r="F1822" i="12" s="1"/>
  <c r="G1821" i="12"/>
  <c r="D1822" i="12" l="1"/>
  <c r="C1822" i="12"/>
  <c r="E1823" i="12" l="1"/>
  <c r="F1823" i="12" s="1"/>
  <c r="G1822" i="12"/>
  <c r="D1823" i="12" l="1"/>
  <c r="C1823" i="12"/>
  <c r="G1823" i="12" l="1"/>
  <c r="E1824" i="12"/>
  <c r="F1824" i="12" s="1"/>
  <c r="N39" i="12" s="1" a="1"/>
  <c r="N39" i="12" s="1"/>
  <c r="M39" i="12" s="1"/>
  <c r="D1824" i="12" l="1"/>
  <c r="C1824" i="12"/>
  <c r="K39" i="12" l="1" a="1"/>
  <c r="K39" i="12" s="1"/>
  <c r="G1824" i="12"/>
  <c r="E1825" i="12"/>
  <c r="F1825" i="12" s="1"/>
  <c r="D1825" i="12" l="1"/>
  <c r="C1825" i="12"/>
  <c r="O39" i="12"/>
  <c r="L39" i="12"/>
  <c r="E1826" i="12" l="1"/>
  <c r="F1826" i="12" s="1"/>
  <c r="G1825" i="12"/>
  <c r="D1826" i="12" l="1"/>
  <c r="C1826" i="12"/>
  <c r="E1827" i="12" l="1"/>
  <c r="F1827" i="12" s="1"/>
  <c r="G1826" i="12"/>
  <c r="D1827" i="12" l="1"/>
  <c r="C1827" i="12"/>
  <c r="E1828" i="12" l="1"/>
  <c r="F1828" i="12" s="1"/>
  <c r="G1827" i="12"/>
  <c r="D1828" i="12" l="1"/>
  <c r="C1828" i="12"/>
  <c r="E1829" i="12" l="1"/>
  <c r="F1829" i="12" s="1"/>
  <c r="G1828" i="12"/>
  <c r="D1829" i="12" l="1"/>
  <c r="C1829" i="12"/>
  <c r="G1829" i="12" l="1"/>
  <c r="E1830" i="12"/>
  <c r="F1830" i="12" s="1"/>
  <c r="D1830" i="12" l="1"/>
  <c r="C1830" i="12"/>
  <c r="E1831" i="12" l="1"/>
  <c r="F1831" i="12" s="1"/>
  <c r="G1830" i="12"/>
  <c r="D1831" i="12" l="1"/>
  <c r="C1831" i="12"/>
  <c r="E1832" i="12" l="1"/>
  <c r="F1832" i="12" s="1"/>
  <c r="G1831" i="12"/>
  <c r="D1832" i="12" l="1"/>
  <c r="C1832" i="12"/>
  <c r="E1833" i="12" l="1"/>
  <c r="F1833" i="12" s="1"/>
  <c r="G1832" i="12"/>
  <c r="D1833" i="12" l="1"/>
  <c r="C1833" i="12"/>
  <c r="E1834" i="12" l="1"/>
  <c r="F1834" i="12" s="1"/>
  <c r="G1833" i="12"/>
  <c r="D1834" i="12" l="1"/>
  <c r="C1834" i="12"/>
  <c r="G1834" i="12" l="1"/>
  <c r="E1835" i="12"/>
  <c r="F1835" i="12" s="1"/>
  <c r="D1835" i="12" l="1"/>
  <c r="C1835" i="12"/>
  <c r="E1836" i="12" l="1"/>
  <c r="F1836" i="12" s="1"/>
  <c r="G1835" i="12"/>
  <c r="D1836" i="12" l="1"/>
  <c r="C1836" i="12"/>
  <c r="G1836" i="12" l="1"/>
  <c r="E1837" i="12"/>
  <c r="F1837" i="12" s="1"/>
  <c r="D1837" i="12" l="1"/>
  <c r="C1837" i="12"/>
  <c r="E1838" i="12" l="1"/>
  <c r="F1838" i="12" s="1"/>
  <c r="G1837" i="12"/>
  <c r="D1838" i="12" l="1"/>
  <c r="C1838" i="12"/>
  <c r="G1838" i="12" l="1"/>
  <c r="E1839" i="12"/>
  <c r="F1839" i="12" s="1"/>
  <c r="D1839" i="12" l="1"/>
  <c r="C1839" i="12"/>
  <c r="G1839" i="12" l="1"/>
  <c r="E1840" i="12"/>
  <c r="F1840" i="12" s="1"/>
  <c r="D1840" i="12" l="1"/>
  <c r="C1840" i="12"/>
  <c r="E1841" i="12" l="1"/>
  <c r="F1841" i="12" s="1"/>
  <c r="G1840" i="12"/>
  <c r="D1841" i="12" l="1"/>
  <c r="C1841" i="12"/>
  <c r="G1841" i="12" l="1"/>
  <c r="E1842" i="12"/>
  <c r="F1842" i="12" s="1"/>
  <c r="D1842" i="12" l="1"/>
  <c r="C1842" i="12"/>
  <c r="G1842" i="12" l="1"/>
  <c r="E1843" i="12"/>
  <c r="F1843" i="12" s="1"/>
  <c r="D1843" i="12" l="1"/>
  <c r="C1843" i="12"/>
  <c r="G1843" i="12" l="1"/>
  <c r="E1844" i="12"/>
  <c r="F1844" i="12" s="1"/>
  <c r="D1844" i="12" l="1"/>
  <c r="C1844" i="12"/>
  <c r="G1844" i="12" l="1"/>
  <c r="E1845" i="12"/>
  <c r="F1845" i="12" s="1"/>
  <c r="D1845" i="12" l="1"/>
  <c r="C1845" i="12"/>
  <c r="G1845" i="12" l="1"/>
  <c r="E1846" i="12"/>
  <c r="F1846" i="12" s="1"/>
  <c r="D1846" i="12" l="1"/>
  <c r="C1846" i="12"/>
  <c r="G1846" i="12" l="1"/>
  <c r="E1847" i="12"/>
  <c r="F1847" i="12" s="1"/>
  <c r="D1847" i="12" l="1"/>
  <c r="C1847" i="12"/>
  <c r="G1847" i="12" l="1"/>
  <c r="E1848" i="12"/>
  <c r="F1848" i="12" s="1"/>
  <c r="D1848" i="12" l="1"/>
  <c r="C1848" i="12"/>
  <c r="E1849" i="12" l="1"/>
  <c r="F1849" i="12" s="1"/>
  <c r="G1848" i="12"/>
  <c r="D1849" i="12" l="1"/>
  <c r="C1849" i="12"/>
  <c r="E1850" i="12" l="1"/>
  <c r="F1850" i="12" s="1"/>
  <c r="G1849" i="12"/>
  <c r="D1850" i="12" l="1"/>
  <c r="C1850" i="12"/>
  <c r="E1851" i="12" l="1"/>
  <c r="F1851" i="12" s="1"/>
  <c r="G1850" i="12"/>
  <c r="D1851" i="12" l="1"/>
  <c r="C1851" i="12"/>
  <c r="G1851" i="12" l="1"/>
  <c r="E1852" i="12"/>
  <c r="F1852" i="12" s="1"/>
  <c r="D1852" i="12" l="1"/>
  <c r="C1852" i="12"/>
  <c r="E1853" i="12" l="1"/>
  <c r="F1853" i="12" s="1"/>
  <c r="G1852" i="12"/>
  <c r="D1853" i="12" l="1"/>
  <c r="C1853" i="12"/>
  <c r="E1854" i="12" l="1"/>
  <c r="F1854" i="12" s="1"/>
  <c r="G1853" i="12"/>
  <c r="D1854" i="12" l="1"/>
  <c r="C1854" i="12"/>
  <c r="G1854" i="12" l="1"/>
  <c r="E1855" i="12"/>
  <c r="F1855" i="12" s="1"/>
  <c r="D1855" i="12" l="1"/>
  <c r="C1855" i="12"/>
  <c r="E1856" i="12" l="1"/>
  <c r="F1856" i="12" s="1"/>
  <c r="G1855" i="12"/>
  <c r="D1856" i="12" l="1"/>
  <c r="C1856" i="12"/>
  <c r="G1856" i="12" l="1"/>
  <c r="E1857" i="12"/>
  <c r="F1857" i="12" s="1"/>
  <c r="D1857" i="12" l="1"/>
  <c r="C1857" i="12"/>
  <c r="E1858" i="12" l="1"/>
  <c r="F1858" i="12" s="1"/>
  <c r="G1857" i="12"/>
  <c r="D1858" i="12" l="1"/>
  <c r="C1858" i="12"/>
  <c r="E1859" i="12" l="1"/>
  <c r="F1859" i="12" s="1"/>
  <c r="G1858" i="12"/>
  <c r="D1859" i="12" l="1"/>
  <c r="C1859" i="12"/>
  <c r="G1859" i="12" l="1"/>
  <c r="E1860" i="12"/>
  <c r="F1860" i="12" s="1"/>
  <c r="D1860" i="12" l="1"/>
  <c r="C1860" i="12"/>
  <c r="E1861" i="12" l="1"/>
  <c r="F1861" i="12" s="1"/>
  <c r="G1860" i="12"/>
  <c r="D1861" i="12" l="1"/>
  <c r="C1861" i="12"/>
  <c r="E1862" i="12" l="1"/>
  <c r="F1862" i="12" s="1"/>
  <c r="G1861" i="12"/>
  <c r="D1862" i="12" l="1"/>
  <c r="C1862" i="12"/>
  <c r="E1863" i="12" l="1"/>
  <c r="F1863" i="12" s="1"/>
  <c r="G1862" i="12"/>
  <c r="D1863" i="12" l="1"/>
  <c r="C1863" i="12"/>
  <c r="E1864" i="12" l="1"/>
  <c r="F1864" i="12" s="1"/>
  <c r="G1863" i="12"/>
  <c r="D1864" i="12" l="1"/>
  <c r="C1864" i="12"/>
  <c r="E1865" i="12" l="1"/>
  <c r="F1865" i="12" s="1"/>
  <c r="G1864" i="12"/>
  <c r="D1865" i="12" l="1"/>
  <c r="C1865" i="12"/>
  <c r="E1866" i="12" l="1"/>
  <c r="F1866" i="12" s="1"/>
  <c r="G1865" i="12"/>
  <c r="D1866" i="12" l="1"/>
  <c r="C1866" i="12"/>
  <c r="G1866" i="12" l="1"/>
  <c r="E1867" i="12"/>
  <c r="F1867" i="12" s="1"/>
  <c r="D1867" i="12" l="1"/>
  <c r="C1867" i="12"/>
  <c r="E1868" i="12" l="1"/>
  <c r="F1868" i="12" s="1"/>
  <c r="G1867" i="12"/>
  <c r="D1868" i="12" l="1"/>
  <c r="C1868" i="12"/>
  <c r="E1869" i="12" l="1"/>
  <c r="F1869" i="12" s="1"/>
  <c r="G1868" i="12"/>
  <c r="D1869" i="12" l="1"/>
  <c r="C1869" i="12"/>
  <c r="E1870" i="12" l="1"/>
  <c r="F1870" i="12" s="1"/>
  <c r="G1869" i="12"/>
  <c r="D1870" i="12" l="1"/>
  <c r="C1870" i="12"/>
  <c r="G1870" i="12" l="1"/>
  <c r="E1871" i="12"/>
  <c r="F1871" i="12" s="1"/>
  <c r="D1871" i="12" l="1"/>
  <c r="C1871" i="12"/>
  <c r="E1872" i="12" l="1"/>
  <c r="F1872" i="12" s="1"/>
  <c r="G1871" i="12"/>
  <c r="D1872" i="12" l="1"/>
  <c r="C1872" i="12"/>
  <c r="G1872" i="12" l="1"/>
  <c r="E1873" i="12"/>
  <c r="F1873" i="12" s="1"/>
  <c r="D1873" i="12" l="1"/>
  <c r="C1873" i="12"/>
  <c r="G1873" i="12" l="1"/>
  <c r="E1874" i="12"/>
  <c r="F1874" i="12" s="1"/>
  <c r="D1874" i="12" l="1"/>
  <c r="C1874" i="12"/>
  <c r="E1875" i="12" l="1"/>
  <c r="F1875" i="12" s="1"/>
  <c r="G1874" i="12"/>
  <c r="D1875" i="12" l="1"/>
  <c r="C1875" i="12"/>
  <c r="G1875" i="12" l="1"/>
  <c r="E1876" i="12"/>
  <c r="F1876" i="12" s="1"/>
  <c r="N40" i="12" s="1" a="1"/>
  <c r="N40" i="12" s="1"/>
  <c r="M40" i="12" s="1"/>
  <c r="C1876" i="12" l="1"/>
  <c r="D1876" i="12"/>
  <c r="K40" i="12" l="1" a="1"/>
  <c r="K40" i="12" s="1"/>
  <c r="G1876" i="12"/>
  <c r="E1877" i="12"/>
  <c r="F1877" i="12" s="1"/>
  <c r="D1877" i="12" l="1"/>
  <c r="C1877" i="12"/>
  <c r="O40" i="12"/>
  <c r="L40" i="12"/>
  <c r="E1878" i="12" l="1"/>
  <c r="F1878" i="12" s="1"/>
  <c r="G1877" i="12"/>
  <c r="D1878" i="12" l="1"/>
  <c r="C1878" i="12"/>
  <c r="G1878" i="12" l="1"/>
  <c r="E1879" i="12"/>
  <c r="F1879" i="12" s="1"/>
  <c r="D1879" i="12" l="1"/>
  <c r="C1879" i="12"/>
  <c r="G1879" i="12" l="1"/>
  <c r="E1880" i="12"/>
  <c r="F1880" i="12" s="1"/>
  <c r="D1880" i="12" l="1"/>
  <c r="C1880" i="12"/>
  <c r="G1880" i="12" l="1"/>
  <c r="E1881" i="12"/>
  <c r="F1881" i="12" s="1"/>
  <c r="D1881" i="12" l="1"/>
  <c r="C1881" i="12"/>
  <c r="G1881" i="12" l="1"/>
  <c r="E1882" i="12"/>
  <c r="F1882" i="12" s="1"/>
  <c r="D1882" i="12" l="1"/>
  <c r="C1882" i="12"/>
  <c r="G1882" i="12" l="1"/>
  <c r="E1883" i="12"/>
  <c r="F1883" i="12" s="1"/>
  <c r="D1883" i="12" l="1"/>
  <c r="C1883" i="12"/>
  <c r="G1883" i="12" l="1"/>
  <c r="E1884" i="12"/>
  <c r="F1884" i="12" s="1"/>
  <c r="D1884" i="12" l="1"/>
  <c r="C1884" i="12"/>
  <c r="G1884" i="12" l="1"/>
  <c r="E1885" i="12"/>
  <c r="F1885" i="12" s="1"/>
  <c r="D1885" i="12" l="1"/>
  <c r="C1885" i="12"/>
  <c r="E1886" i="12" l="1"/>
  <c r="F1886" i="12" s="1"/>
  <c r="G1885" i="12"/>
  <c r="D1886" i="12" l="1"/>
  <c r="C1886" i="12"/>
  <c r="G1886" i="12" l="1"/>
  <c r="E1887" i="12"/>
  <c r="F1887" i="12" s="1"/>
  <c r="D1887" i="12" l="1"/>
  <c r="C1887" i="12"/>
  <c r="E1888" i="12" l="1"/>
  <c r="F1888" i="12" s="1"/>
  <c r="G1887" i="12"/>
  <c r="D1888" i="12" l="1"/>
  <c r="C1888" i="12"/>
  <c r="E1889" i="12" l="1"/>
  <c r="F1889" i="12" s="1"/>
  <c r="G1888" i="12"/>
  <c r="D1889" i="12" l="1"/>
  <c r="C1889" i="12"/>
  <c r="E1890" i="12" l="1"/>
  <c r="F1890" i="12" s="1"/>
  <c r="G1889" i="12"/>
  <c r="D1890" i="12" l="1"/>
  <c r="C1890" i="12"/>
  <c r="G1890" i="12" l="1"/>
  <c r="E1891" i="12"/>
  <c r="F1891" i="12" s="1"/>
  <c r="D1891" i="12" l="1"/>
  <c r="C1891" i="12"/>
  <c r="G1891" i="12" l="1"/>
  <c r="E1892" i="12"/>
  <c r="F1892" i="12" s="1"/>
  <c r="D1892" i="12" l="1"/>
  <c r="C1892" i="12"/>
  <c r="E1893" i="12" l="1"/>
  <c r="F1893" i="12" s="1"/>
  <c r="G1892" i="12"/>
  <c r="D1893" i="12" l="1"/>
  <c r="C1893" i="12"/>
  <c r="G1893" i="12" l="1"/>
  <c r="E1894" i="12"/>
  <c r="F1894" i="12" s="1"/>
  <c r="D1894" i="12" l="1"/>
  <c r="C1894" i="12"/>
  <c r="E1895" i="12" l="1"/>
  <c r="F1895" i="12" s="1"/>
  <c r="G1894" i="12"/>
  <c r="D1895" i="12" l="1"/>
  <c r="C1895" i="12"/>
  <c r="G1895" i="12" l="1"/>
  <c r="E1896" i="12"/>
  <c r="F1896" i="12" s="1"/>
  <c r="D1896" i="12" l="1"/>
  <c r="C1896" i="12"/>
  <c r="E1897" i="12" l="1"/>
  <c r="F1897" i="12" s="1"/>
  <c r="G1896" i="12"/>
  <c r="D1897" i="12" l="1"/>
  <c r="C1897" i="12"/>
  <c r="G1897" i="12" l="1"/>
  <c r="E1898" i="12"/>
  <c r="F1898" i="12" s="1"/>
  <c r="D1898" i="12" l="1"/>
  <c r="C1898" i="12"/>
  <c r="E1899" i="12" l="1"/>
  <c r="F1899" i="12" s="1"/>
  <c r="G1898" i="12"/>
  <c r="D1899" i="12" l="1"/>
  <c r="C1899" i="12"/>
  <c r="G1899" i="12" l="1"/>
  <c r="E1900" i="12"/>
  <c r="F1900" i="12" s="1"/>
  <c r="D1900" i="12" l="1"/>
  <c r="C1900" i="12"/>
  <c r="E1901" i="12" l="1"/>
  <c r="F1901" i="12" s="1"/>
  <c r="G1900" i="12"/>
  <c r="D1901" i="12" l="1"/>
  <c r="C1901" i="12"/>
  <c r="E1902" i="12" l="1"/>
  <c r="F1902" i="12" s="1"/>
  <c r="G1901" i="12"/>
  <c r="D1902" i="12" l="1"/>
  <c r="C1902" i="12"/>
  <c r="E1903" i="12" l="1"/>
  <c r="F1903" i="12" s="1"/>
  <c r="G1902" i="12"/>
  <c r="D1903" i="12" l="1"/>
  <c r="C1903" i="12"/>
  <c r="G1903" i="12" l="1"/>
  <c r="E1904" i="12"/>
  <c r="F1904" i="12" s="1"/>
  <c r="D1904" i="12" l="1"/>
  <c r="C1904" i="12"/>
  <c r="G1904" i="12" l="1"/>
  <c r="E1905" i="12"/>
  <c r="F1905" i="12" s="1"/>
  <c r="D1905" i="12" l="1"/>
  <c r="C1905" i="12"/>
  <c r="E1906" i="12" l="1"/>
  <c r="F1906" i="12" s="1"/>
  <c r="G1905" i="12"/>
  <c r="D1906" i="12" l="1"/>
  <c r="C1906" i="12"/>
  <c r="E1907" i="12" l="1"/>
  <c r="F1907" i="12" s="1"/>
  <c r="G1906" i="12"/>
  <c r="D1907" i="12" l="1"/>
  <c r="C1907" i="12"/>
  <c r="E1908" i="12" l="1"/>
  <c r="F1908" i="12" s="1"/>
  <c r="G1907" i="12"/>
  <c r="D1908" i="12" l="1"/>
  <c r="C1908" i="12"/>
  <c r="G1908" i="12" l="1"/>
  <c r="E1909" i="12"/>
  <c r="F1909" i="12" s="1"/>
  <c r="D1909" i="12" l="1"/>
  <c r="C1909" i="12"/>
  <c r="G1909" i="12" l="1"/>
  <c r="E1910" i="12"/>
  <c r="F1910" i="12" s="1"/>
  <c r="D1910" i="12" l="1"/>
  <c r="C1910" i="12"/>
  <c r="G1910" i="12" l="1"/>
  <c r="E1911" i="12"/>
  <c r="F1911" i="12" s="1"/>
  <c r="D1911" i="12" l="1"/>
  <c r="C1911" i="12"/>
  <c r="G1911" i="12" l="1"/>
  <c r="E1912" i="12"/>
  <c r="F1912" i="12" s="1"/>
  <c r="D1912" i="12" l="1"/>
  <c r="C1912" i="12"/>
  <c r="G1912" i="12" l="1"/>
  <c r="E1913" i="12"/>
  <c r="F1913" i="12" s="1"/>
  <c r="D1913" i="12" l="1"/>
  <c r="C1913" i="12"/>
  <c r="G1913" i="12" l="1"/>
  <c r="E1914" i="12"/>
  <c r="F1914" i="12" s="1"/>
  <c r="D1914" i="12" l="1"/>
  <c r="C1914" i="12"/>
  <c r="G1914" i="12" l="1"/>
  <c r="E1915" i="12"/>
  <c r="F1915" i="12" s="1"/>
  <c r="D1915" i="12" l="1"/>
  <c r="C1915" i="12"/>
  <c r="E1916" i="12" l="1"/>
  <c r="F1916" i="12" s="1"/>
  <c r="G1915" i="12"/>
  <c r="D1916" i="12" l="1"/>
  <c r="C1916" i="12"/>
  <c r="G1916" i="12" l="1"/>
  <c r="E1917" i="12"/>
  <c r="F1917" i="12" s="1"/>
  <c r="D1917" i="12" l="1"/>
  <c r="C1917" i="12"/>
  <c r="G1917" i="12" l="1"/>
  <c r="E1918" i="12"/>
  <c r="F1918" i="12" s="1"/>
  <c r="D1918" i="12" l="1"/>
  <c r="C1918" i="12"/>
  <c r="G1918" i="12" l="1"/>
  <c r="E1919" i="12"/>
  <c r="F1919" i="12" s="1"/>
  <c r="D1919" i="12" l="1"/>
  <c r="C1919" i="12"/>
  <c r="G1919" i="12" l="1"/>
  <c r="E1920" i="12"/>
  <c r="F1920" i="12" s="1"/>
  <c r="D1920" i="12" l="1"/>
  <c r="C1920" i="12"/>
  <c r="E1921" i="12" l="1"/>
  <c r="F1921" i="12" s="1"/>
  <c r="G1920" i="12"/>
  <c r="D1921" i="12" l="1"/>
  <c r="C1921" i="12"/>
  <c r="E1922" i="12" l="1"/>
  <c r="F1922" i="12" s="1"/>
  <c r="G1921" i="12"/>
  <c r="D1922" i="12" l="1"/>
  <c r="C1922" i="12"/>
  <c r="G1922" i="12" l="1"/>
  <c r="E1923" i="12"/>
  <c r="F1923" i="12" s="1"/>
  <c r="D1923" i="12" l="1"/>
  <c r="C1923" i="12"/>
  <c r="G1923" i="12" l="1"/>
  <c r="E1924" i="12"/>
  <c r="F1924" i="12" s="1"/>
  <c r="D1924" i="12" l="1"/>
  <c r="C1924" i="12"/>
  <c r="G1924" i="12" l="1"/>
  <c r="E1925" i="12"/>
  <c r="F1925" i="12" s="1"/>
  <c r="D1925" i="12" l="1"/>
  <c r="C1925" i="12"/>
  <c r="E1926" i="12" l="1"/>
  <c r="F1926" i="12" s="1"/>
  <c r="G1925" i="12"/>
  <c r="D1926" i="12" l="1"/>
  <c r="C1926" i="12"/>
  <c r="E1927" i="12" l="1"/>
  <c r="F1927" i="12" s="1"/>
  <c r="G1926" i="12"/>
  <c r="D1927" i="12" l="1"/>
  <c r="C1927" i="12"/>
  <c r="G1927" i="12" l="1"/>
  <c r="E1928" i="12"/>
  <c r="F1928" i="12" s="1"/>
  <c r="N41" i="12" s="1" a="1"/>
  <c r="N41" i="12" s="1"/>
  <c r="M41" i="12" s="1"/>
  <c r="C1928" i="12" l="1"/>
  <c r="D1928" i="12"/>
  <c r="K41" i="12" l="1" a="1"/>
  <c r="K41" i="12" s="1"/>
  <c r="G1928" i="12"/>
  <c r="E1929" i="12"/>
  <c r="F1929" i="12" s="1"/>
  <c r="D1929" i="12" l="1"/>
  <c r="C1929" i="12"/>
  <c r="O41" i="12"/>
  <c r="L41" i="12"/>
  <c r="G1929" i="12" l="1"/>
  <c r="E1930" i="12"/>
  <c r="F1930" i="12" s="1"/>
  <c r="D1930" i="12" l="1"/>
  <c r="C1930" i="12"/>
  <c r="G1930" i="12" l="1"/>
  <c r="E1931" i="12"/>
  <c r="F1931" i="12" s="1"/>
  <c r="D1931" i="12" l="1"/>
  <c r="C1931" i="12"/>
  <c r="G1931" i="12" l="1"/>
  <c r="E1932" i="12"/>
  <c r="F1932" i="12" s="1"/>
  <c r="D1932" i="12" l="1"/>
  <c r="C1932" i="12"/>
  <c r="G1932" i="12" l="1"/>
  <c r="E1933" i="12"/>
  <c r="F1933" i="12" s="1"/>
  <c r="D1933" i="12" l="1"/>
  <c r="C1933" i="12"/>
  <c r="G1933" i="12" l="1"/>
  <c r="E1934" i="12"/>
  <c r="F1934" i="12" s="1"/>
  <c r="D1934" i="12" l="1"/>
  <c r="C1934" i="12"/>
  <c r="G1934" i="12" l="1"/>
  <c r="E1935" i="12"/>
  <c r="F1935" i="12" s="1"/>
  <c r="D1935" i="12" l="1"/>
  <c r="C1935" i="12"/>
  <c r="E1936" i="12" l="1"/>
  <c r="F1936" i="12" s="1"/>
  <c r="G1935" i="12"/>
  <c r="D1936" i="12" l="1"/>
  <c r="C1936" i="12"/>
  <c r="E1937" i="12" l="1"/>
  <c r="F1937" i="12" s="1"/>
  <c r="G1936" i="12"/>
  <c r="D1937" i="12" l="1"/>
  <c r="C1937" i="12"/>
  <c r="G1937" i="12" l="1"/>
  <c r="E1938" i="12"/>
  <c r="F1938" i="12" s="1"/>
  <c r="D1938" i="12" l="1"/>
  <c r="C1938" i="12"/>
  <c r="G1938" i="12" l="1"/>
  <c r="E1939" i="12"/>
  <c r="F1939" i="12" s="1"/>
  <c r="D1939" i="12" l="1"/>
  <c r="C1939" i="12"/>
  <c r="G1939" i="12" l="1"/>
  <c r="E1940" i="12"/>
  <c r="F1940" i="12" s="1"/>
  <c r="D1940" i="12" l="1"/>
  <c r="C1940" i="12"/>
  <c r="G1940" i="12" l="1"/>
  <c r="E1941" i="12"/>
  <c r="F1941" i="12" s="1"/>
  <c r="D1941" i="12" l="1"/>
  <c r="C1941" i="12"/>
  <c r="G1941" i="12" l="1"/>
  <c r="E1942" i="12"/>
  <c r="F1942" i="12" s="1"/>
  <c r="D1942" i="12" l="1"/>
  <c r="C1942" i="12"/>
  <c r="E1943" i="12" l="1"/>
  <c r="F1943" i="12" s="1"/>
  <c r="G1942" i="12"/>
  <c r="D1943" i="12" l="1"/>
  <c r="C1943" i="12"/>
  <c r="E1944" i="12" l="1"/>
  <c r="F1944" i="12" s="1"/>
  <c r="G1943" i="12"/>
  <c r="D1944" i="12" l="1"/>
  <c r="C1944" i="12"/>
  <c r="G1944" i="12" l="1"/>
  <c r="E1945" i="12"/>
  <c r="F1945" i="12" s="1"/>
  <c r="D1945" i="12" l="1"/>
  <c r="C1945" i="12"/>
  <c r="E1946" i="12" l="1"/>
  <c r="F1946" i="12" s="1"/>
  <c r="G1945" i="12"/>
  <c r="D1946" i="12" l="1"/>
  <c r="C1946" i="12"/>
  <c r="G1946" i="12" l="1"/>
  <c r="E1947" i="12"/>
  <c r="F1947" i="12" s="1"/>
  <c r="D1947" i="12" l="1"/>
  <c r="C1947" i="12"/>
  <c r="G1947" i="12" l="1"/>
  <c r="E1948" i="12"/>
  <c r="F1948" i="12" s="1"/>
  <c r="D1948" i="12" l="1"/>
  <c r="C1948" i="12"/>
  <c r="G1948" i="12" l="1"/>
  <c r="E1949" i="12"/>
  <c r="F1949" i="12" s="1"/>
  <c r="D1949" i="12" l="1"/>
  <c r="C1949" i="12"/>
  <c r="E1950" i="12" l="1"/>
  <c r="F1950" i="12" s="1"/>
  <c r="G1949" i="12"/>
  <c r="D1950" i="12" l="1"/>
  <c r="C1950" i="12"/>
  <c r="E1951" i="12" l="1"/>
  <c r="F1951" i="12" s="1"/>
  <c r="G1950" i="12"/>
  <c r="D1951" i="12" l="1"/>
  <c r="C1951" i="12"/>
  <c r="G1951" i="12" l="1"/>
  <c r="E1952" i="12"/>
  <c r="F1952" i="12" s="1"/>
  <c r="D1952" i="12" l="1"/>
  <c r="C1952" i="12"/>
  <c r="G1952" i="12" l="1"/>
  <c r="E1953" i="12"/>
  <c r="F1953" i="12" s="1"/>
  <c r="D1953" i="12" l="1"/>
  <c r="C1953" i="12"/>
  <c r="G1953" i="12" l="1"/>
  <c r="E1954" i="12"/>
  <c r="F1954" i="12" s="1"/>
  <c r="D1954" i="12" l="1"/>
  <c r="C1954" i="12"/>
  <c r="E1955" i="12" l="1"/>
  <c r="F1955" i="12" s="1"/>
  <c r="G1954" i="12"/>
  <c r="D1955" i="12" l="1"/>
  <c r="C1955" i="12"/>
  <c r="G1955" i="12" l="1"/>
  <c r="E1956" i="12"/>
  <c r="F1956" i="12" s="1"/>
  <c r="D1956" i="12" l="1"/>
  <c r="C1956" i="12"/>
  <c r="G1956" i="12" l="1"/>
  <c r="E1957" i="12"/>
  <c r="F1957" i="12" s="1"/>
  <c r="D1957" i="12" l="1"/>
  <c r="C1957" i="12"/>
  <c r="G1957" i="12" l="1"/>
  <c r="E1958" i="12"/>
  <c r="F1958" i="12" s="1"/>
  <c r="D1958" i="12" l="1"/>
  <c r="C1958" i="12"/>
  <c r="G1958" i="12" l="1"/>
  <c r="E1959" i="12"/>
  <c r="F1959" i="12" s="1"/>
  <c r="D1959" i="12" l="1"/>
  <c r="C1959" i="12"/>
  <c r="E1960" i="12" l="1"/>
  <c r="F1960" i="12" s="1"/>
  <c r="G1959" i="12"/>
  <c r="D1960" i="12" l="1"/>
  <c r="C1960" i="12"/>
  <c r="E1961" i="12" l="1"/>
  <c r="F1961" i="12" s="1"/>
  <c r="G1960" i="12"/>
  <c r="D1961" i="12" l="1"/>
  <c r="C1961" i="12"/>
  <c r="G1961" i="12" l="1"/>
  <c r="E1962" i="12"/>
  <c r="F1962" i="12" s="1"/>
  <c r="D1962" i="12" l="1"/>
  <c r="C1962" i="12"/>
  <c r="G1962" i="12" l="1"/>
  <c r="E1963" i="12"/>
  <c r="F1963" i="12" s="1"/>
  <c r="D1963" i="12" l="1"/>
  <c r="C1963" i="12"/>
  <c r="G1963" i="12" l="1"/>
  <c r="E1964" i="12"/>
  <c r="F1964" i="12" s="1"/>
  <c r="D1964" i="12" l="1"/>
  <c r="C1964" i="12"/>
  <c r="G1964" i="12" l="1"/>
  <c r="E1965" i="12"/>
  <c r="F1965" i="12" s="1"/>
  <c r="D1965" i="12" l="1"/>
  <c r="C1965" i="12"/>
  <c r="G1965" i="12" l="1"/>
  <c r="E1966" i="12"/>
  <c r="F1966" i="12" s="1"/>
  <c r="D1966" i="12" l="1"/>
  <c r="C1966" i="12"/>
  <c r="E1967" i="12" l="1"/>
  <c r="F1967" i="12" s="1"/>
  <c r="G1966" i="12"/>
  <c r="D1967" i="12" l="1"/>
  <c r="C1967" i="12"/>
  <c r="G1967" i="12" l="1"/>
  <c r="E1968" i="12"/>
  <c r="F1968" i="12" s="1"/>
  <c r="D1968" i="12" l="1"/>
  <c r="C1968" i="12"/>
  <c r="G1968" i="12" l="1"/>
  <c r="E1969" i="12"/>
  <c r="F1969" i="12" s="1"/>
  <c r="D1969" i="12" l="1"/>
  <c r="C1969" i="12"/>
  <c r="G1969" i="12" l="1"/>
  <c r="E1970" i="12"/>
  <c r="F1970" i="12" s="1"/>
  <c r="D1970" i="12" l="1"/>
  <c r="C1970" i="12"/>
  <c r="E1971" i="12" l="1"/>
  <c r="F1971" i="12" s="1"/>
  <c r="G1970" i="12"/>
  <c r="D1971" i="12" l="1"/>
  <c r="C1971" i="12"/>
  <c r="E1972" i="12" l="1"/>
  <c r="F1972" i="12" s="1"/>
  <c r="G1971" i="12"/>
  <c r="D1972" i="12" l="1"/>
  <c r="C1972" i="12"/>
  <c r="E1973" i="12" l="1"/>
  <c r="F1973" i="12" s="1"/>
  <c r="G1972" i="12"/>
  <c r="D1973" i="12" l="1"/>
  <c r="C1973" i="12"/>
  <c r="G1973" i="12" l="1"/>
  <c r="E1974" i="12"/>
  <c r="F1974" i="12" s="1"/>
  <c r="D1974" i="12" l="1"/>
  <c r="C1974" i="12"/>
  <c r="G1974" i="12" l="1"/>
  <c r="E1975" i="12"/>
  <c r="F1975" i="12" s="1"/>
  <c r="D1975" i="12" l="1"/>
  <c r="C1975" i="12"/>
  <c r="G1975" i="12" l="1"/>
  <c r="E1976" i="12"/>
  <c r="F1976" i="12" s="1"/>
  <c r="D1976" i="12" l="1"/>
  <c r="C1976" i="12"/>
  <c r="G1976" i="12" l="1"/>
  <c r="E1977" i="12"/>
  <c r="F1977" i="12" s="1"/>
  <c r="D1977" i="12" l="1"/>
  <c r="C1977" i="12"/>
  <c r="G1977" i="12" l="1"/>
  <c r="E1978" i="12"/>
  <c r="F1978" i="12" s="1"/>
  <c r="D1978" i="12" l="1"/>
  <c r="C1978" i="12"/>
  <c r="G1978" i="12" l="1"/>
  <c r="E1979" i="12"/>
  <c r="F1979" i="12" s="1"/>
  <c r="D1979" i="12" l="1"/>
  <c r="C1979" i="12"/>
  <c r="E1980" i="12" l="1"/>
  <c r="F1980" i="12" s="1"/>
  <c r="N42" i="12" s="1" a="1"/>
  <c r="N42" i="12" s="1"/>
  <c r="M42" i="12" s="1"/>
  <c r="G1979" i="12"/>
  <c r="C1980" i="12" l="1"/>
  <c r="D1980" i="12"/>
  <c r="K42" i="12" l="1" a="1"/>
  <c r="K42" i="12" s="1"/>
  <c r="G1980" i="12"/>
  <c r="E1981" i="12"/>
  <c r="F1981" i="12" s="1"/>
  <c r="D1981" i="12" l="1"/>
  <c r="C1981" i="12"/>
  <c r="O42" i="12"/>
  <c r="L42" i="12"/>
  <c r="E1982" i="12" l="1"/>
  <c r="F1982" i="12" s="1"/>
  <c r="G1981" i="12"/>
  <c r="D1982" i="12" l="1"/>
  <c r="C1982" i="12"/>
  <c r="G1982" i="12" l="1"/>
  <c r="E1983" i="12"/>
  <c r="F1983" i="12" s="1"/>
  <c r="D1983" i="12" l="1"/>
  <c r="C1983" i="12"/>
  <c r="E1984" i="12" l="1"/>
  <c r="F1984" i="12" s="1"/>
  <c r="G1983" i="12"/>
  <c r="D1984" i="12" l="1"/>
  <c r="C1984" i="12"/>
  <c r="E1985" i="12" l="1"/>
  <c r="F1985" i="12" s="1"/>
  <c r="G1984" i="12"/>
  <c r="D1985" i="12" l="1"/>
  <c r="C1985" i="12"/>
  <c r="E1986" i="12" l="1"/>
  <c r="F1986" i="12" s="1"/>
  <c r="G1985" i="12"/>
  <c r="D1986" i="12" l="1"/>
  <c r="C1986" i="12"/>
  <c r="E1987" i="12" l="1"/>
  <c r="F1987" i="12" s="1"/>
  <c r="G1986" i="12"/>
  <c r="D1987" i="12" l="1"/>
  <c r="C1987" i="12"/>
  <c r="G1987" i="12" l="1"/>
  <c r="E1988" i="12"/>
  <c r="F1988" i="12" s="1"/>
  <c r="D1988" i="12" l="1"/>
  <c r="C1988" i="12"/>
  <c r="E1989" i="12" l="1"/>
  <c r="F1989" i="12" s="1"/>
  <c r="G1988" i="12"/>
  <c r="D1989" i="12" l="1"/>
  <c r="C1989" i="12"/>
  <c r="G1989" i="12" l="1"/>
  <c r="E1990" i="12"/>
  <c r="F1990" i="12" s="1"/>
  <c r="D1990" i="12" l="1"/>
  <c r="C1990" i="12"/>
  <c r="E1991" i="12" l="1"/>
  <c r="F1991" i="12" s="1"/>
  <c r="G1990" i="12"/>
  <c r="D1991" i="12" l="1"/>
  <c r="C1991" i="12"/>
  <c r="E1992" i="12" l="1"/>
  <c r="F1992" i="12" s="1"/>
  <c r="G1991" i="12"/>
  <c r="D1992" i="12" l="1"/>
  <c r="C1992" i="12"/>
  <c r="G1992" i="12" l="1"/>
  <c r="E1993" i="12"/>
  <c r="F1993" i="12" s="1"/>
  <c r="D1993" i="12" l="1"/>
  <c r="C1993" i="12"/>
  <c r="G1993" i="12" l="1"/>
  <c r="E1994" i="12"/>
  <c r="F1994" i="12" s="1"/>
  <c r="D1994" i="12" l="1"/>
  <c r="C1994" i="12"/>
  <c r="G1994" i="12" l="1"/>
  <c r="E1995" i="12"/>
  <c r="F1995" i="12" s="1"/>
  <c r="D1995" i="12" l="1"/>
  <c r="C1995" i="12"/>
  <c r="E1996" i="12" l="1"/>
  <c r="F1996" i="12" s="1"/>
  <c r="G1995" i="12"/>
  <c r="D1996" i="12" l="1"/>
  <c r="C1996" i="12"/>
  <c r="G1996" i="12" l="1"/>
  <c r="E1997" i="12"/>
  <c r="F1997" i="12" s="1"/>
  <c r="D1997" i="12" l="1"/>
  <c r="C1997" i="12"/>
  <c r="E1998" i="12" l="1"/>
  <c r="F1998" i="12" s="1"/>
  <c r="G1997" i="12"/>
  <c r="D1998" i="12" l="1"/>
  <c r="C1998" i="12"/>
  <c r="E1999" i="12" l="1"/>
  <c r="F1999" i="12" s="1"/>
  <c r="G1998" i="12"/>
  <c r="D1999" i="12" l="1"/>
  <c r="C1999" i="12"/>
  <c r="E2000" i="12" l="1"/>
  <c r="F2000" i="12" s="1"/>
  <c r="G1999" i="12"/>
  <c r="D2000" i="12" l="1"/>
  <c r="C2000" i="12"/>
  <c r="G2000" i="12" l="1"/>
  <c r="E2001" i="12"/>
  <c r="F2001" i="12" s="1"/>
  <c r="D2001" i="12" l="1"/>
  <c r="C2001" i="12"/>
  <c r="E2002" i="12" l="1"/>
  <c r="F2002" i="12" s="1"/>
  <c r="G2001" i="12"/>
  <c r="D2002" i="12" l="1"/>
  <c r="C2002" i="12"/>
  <c r="G2002" i="12" l="1"/>
  <c r="E2003" i="12"/>
  <c r="F2003" i="12" s="1"/>
  <c r="D2003" i="12" l="1"/>
  <c r="C2003" i="12"/>
  <c r="E2004" i="12" l="1"/>
  <c r="F2004" i="12" s="1"/>
  <c r="G2003" i="12"/>
  <c r="D2004" i="12" l="1"/>
  <c r="C2004" i="12"/>
  <c r="G2004" i="12" l="1"/>
  <c r="E2005" i="12"/>
  <c r="F2005" i="12" s="1"/>
  <c r="D2005" i="12" l="1"/>
  <c r="C2005" i="12"/>
  <c r="E2006" i="12" l="1"/>
  <c r="F2006" i="12" s="1"/>
  <c r="G2005" i="12"/>
  <c r="D2006" i="12" l="1"/>
  <c r="C2006" i="12"/>
  <c r="E2007" i="12" l="1"/>
  <c r="F2007" i="12" s="1"/>
  <c r="G2006" i="12"/>
  <c r="D2007" i="12" l="1"/>
  <c r="C2007" i="12"/>
  <c r="G2007" i="12" l="1"/>
  <c r="E2008" i="12"/>
  <c r="F2008" i="12" s="1"/>
  <c r="D2008" i="12" l="1"/>
  <c r="C2008" i="12"/>
  <c r="G2008" i="12" l="1"/>
  <c r="E2009" i="12"/>
  <c r="F2009" i="12" s="1"/>
  <c r="D2009" i="12" l="1"/>
  <c r="C2009" i="12"/>
  <c r="G2009" i="12" l="1"/>
  <c r="E2010" i="12"/>
  <c r="F2010" i="12" s="1"/>
  <c r="D2010" i="12" l="1"/>
  <c r="C2010" i="12"/>
  <c r="E2011" i="12" l="1"/>
  <c r="F2011" i="12" s="1"/>
  <c r="G2010" i="12"/>
  <c r="D2011" i="12" l="1"/>
  <c r="C2011" i="12"/>
  <c r="E2012" i="12" l="1"/>
  <c r="F2012" i="12" s="1"/>
  <c r="G2011" i="12"/>
  <c r="D2012" i="12" l="1"/>
  <c r="C2012" i="12"/>
  <c r="G2012" i="12" l="1"/>
  <c r="E2013" i="12"/>
  <c r="F2013" i="12" s="1"/>
  <c r="D2013" i="12" l="1"/>
  <c r="C2013" i="12"/>
  <c r="E2014" i="12" l="1"/>
  <c r="F2014" i="12" s="1"/>
  <c r="G2013" i="12"/>
  <c r="D2014" i="12" l="1"/>
  <c r="C2014" i="12"/>
  <c r="E2015" i="12" l="1"/>
  <c r="F2015" i="12" s="1"/>
  <c r="G2014" i="12"/>
  <c r="D2015" i="12" l="1"/>
  <c r="C2015" i="12"/>
  <c r="G2015" i="12" l="1"/>
  <c r="E2016" i="12"/>
  <c r="F2016" i="12" s="1"/>
  <c r="D2016" i="12" l="1"/>
  <c r="C2016" i="12"/>
  <c r="E2017" i="12" l="1"/>
  <c r="F2017" i="12" s="1"/>
  <c r="G2016" i="12"/>
  <c r="D2017" i="12" l="1"/>
  <c r="C2017" i="12"/>
  <c r="E2018" i="12" l="1"/>
  <c r="F2018" i="12" s="1"/>
  <c r="G2017" i="12"/>
  <c r="D2018" i="12" l="1"/>
  <c r="C2018" i="12"/>
  <c r="E2019" i="12" l="1"/>
  <c r="F2019" i="12" s="1"/>
  <c r="G2018" i="12"/>
  <c r="D2019" i="12" l="1"/>
  <c r="C2019" i="12"/>
  <c r="E2020" i="12" l="1"/>
  <c r="F2020" i="12" s="1"/>
  <c r="G2019" i="12"/>
  <c r="D2020" i="12" l="1"/>
  <c r="C2020" i="12"/>
  <c r="E2021" i="12" l="1"/>
  <c r="F2021" i="12" s="1"/>
  <c r="G2020" i="12"/>
  <c r="D2021" i="12" l="1"/>
  <c r="C2021" i="12"/>
  <c r="G2021" i="12" l="1"/>
  <c r="E2022" i="12"/>
  <c r="F2022" i="12" s="1"/>
  <c r="D2022" i="12" l="1"/>
  <c r="C2022" i="12"/>
  <c r="E2023" i="12" l="1"/>
  <c r="F2023" i="12" s="1"/>
  <c r="G2022" i="12"/>
  <c r="D2023" i="12" l="1"/>
  <c r="C2023" i="12"/>
  <c r="G2023" i="12" l="1"/>
  <c r="E2024" i="12"/>
  <c r="F2024" i="12" s="1"/>
  <c r="D2024" i="12" l="1"/>
  <c r="C2024" i="12"/>
  <c r="G2024" i="12" l="1"/>
  <c r="E2025" i="12"/>
  <c r="F2025" i="12" s="1"/>
  <c r="D2025" i="12" l="1"/>
  <c r="C2025" i="12"/>
  <c r="G2025" i="12" l="1"/>
  <c r="E2026" i="12"/>
  <c r="F2026" i="12" s="1"/>
  <c r="D2026" i="12" l="1"/>
  <c r="C2026" i="12"/>
  <c r="G2026" i="12" l="1"/>
  <c r="E2027" i="12"/>
  <c r="F2027" i="12" s="1"/>
  <c r="D2027" i="12" l="1"/>
  <c r="C2027" i="12"/>
  <c r="G2027" i="12" l="1"/>
  <c r="E2028" i="12"/>
  <c r="F2028" i="12" s="1"/>
  <c r="D2028" i="12" l="1"/>
  <c r="C2028" i="12"/>
  <c r="G2028" i="12" l="1"/>
  <c r="E2029" i="12"/>
  <c r="F2029" i="12" s="1"/>
  <c r="D2029" i="12" l="1"/>
  <c r="C2029" i="12"/>
  <c r="G2029" i="12" l="1"/>
  <c r="E2030" i="12"/>
  <c r="F2030" i="12" s="1"/>
  <c r="D2030" i="12" l="1"/>
  <c r="C2030" i="12"/>
  <c r="G2030" i="12" l="1"/>
  <c r="E2031" i="12"/>
  <c r="F2031" i="12" s="1"/>
  <c r="D2031" i="12" l="1"/>
  <c r="C2031" i="12"/>
  <c r="G2031" i="12" l="1"/>
  <c r="E2032" i="12"/>
  <c r="F2032" i="12" s="1"/>
  <c r="N43" i="12" s="1" a="1"/>
  <c r="N43" i="12" s="1"/>
  <c r="M43" i="12" s="1"/>
  <c r="D2032" i="12" l="1"/>
  <c r="C2032" i="12"/>
  <c r="K43" i="12" l="1" a="1"/>
  <c r="K43" i="12" s="1"/>
  <c r="E2033" i="12"/>
  <c r="F2033" i="12" s="1"/>
  <c r="G2032" i="12"/>
  <c r="D2033" i="12" l="1"/>
  <c r="C2033" i="12"/>
  <c r="L43" i="12"/>
  <c r="O43" i="12"/>
  <c r="E2034" i="12" l="1"/>
  <c r="F2034" i="12" s="1"/>
  <c r="G2033" i="12"/>
  <c r="D2034" i="12" l="1"/>
  <c r="C2034" i="12"/>
  <c r="E2035" i="12" l="1"/>
  <c r="F2035" i="12" s="1"/>
  <c r="G2034" i="12"/>
  <c r="D2035" i="12" l="1"/>
  <c r="C2035" i="12"/>
  <c r="G2035" i="12" l="1"/>
  <c r="E2036" i="12"/>
  <c r="F2036" i="12" s="1"/>
  <c r="D2036" i="12" l="1"/>
  <c r="C2036" i="12"/>
  <c r="E2037" i="12" l="1"/>
  <c r="F2037" i="12" s="1"/>
  <c r="G2036" i="12"/>
  <c r="D2037" i="12" l="1"/>
  <c r="C2037" i="12"/>
  <c r="E2038" i="12" l="1"/>
  <c r="F2038" i="12" s="1"/>
  <c r="G2037" i="12"/>
  <c r="D2038" i="12" l="1"/>
  <c r="C2038" i="12"/>
  <c r="G2038" i="12" l="1"/>
  <c r="E2039" i="12"/>
  <c r="F2039" i="12" s="1"/>
  <c r="D2039" i="12" l="1"/>
  <c r="C2039" i="12"/>
  <c r="G2039" i="12" l="1"/>
  <c r="E2040" i="12"/>
  <c r="F2040" i="12" s="1"/>
  <c r="D2040" i="12" l="1"/>
  <c r="C2040" i="12"/>
  <c r="G2040" i="12" l="1"/>
  <c r="E2041" i="12"/>
  <c r="F2041" i="12" s="1"/>
  <c r="D2041" i="12" l="1"/>
  <c r="C2041" i="12"/>
  <c r="G2041" i="12" l="1"/>
  <c r="E2042" i="12"/>
  <c r="F2042" i="12" s="1"/>
  <c r="D2042" i="12" l="1"/>
  <c r="C2042" i="12"/>
  <c r="G2042" i="12" l="1"/>
  <c r="E2043" i="12"/>
  <c r="F2043" i="12" s="1"/>
  <c r="D2043" i="12" l="1"/>
  <c r="C2043" i="12"/>
  <c r="E2044" i="12" l="1"/>
  <c r="F2044" i="12" s="1"/>
  <c r="G2043" i="12"/>
  <c r="D2044" i="12" l="1"/>
  <c r="C2044" i="12"/>
  <c r="E2045" i="12" l="1"/>
  <c r="F2045" i="12" s="1"/>
  <c r="G2044" i="12"/>
  <c r="D2045" i="12" l="1"/>
  <c r="C2045" i="12"/>
  <c r="G2045" i="12" l="1"/>
  <c r="E2046" i="12"/>
  <c r="F2046" i="12" s="1"/>
  <c r="D2046" i="12" l="1"/>
  <c r="C2046" i="12"/>
  <c r="E2047" i="12" l="1"/>
  <c r="F2047" i="12" s="1"/>
  <c r="G2046" i="12"/>
  <c r="D2047" i="12" l="1"/>
  <c r="C2047" i="12"/>
  <c r="G2047" i="12" l="1"/>
  <c r="E2048" i="12"/>
  <c r="F2048" i="12" s="1"/>
  <c r="D2048" i="12" l="1"/>
  <c r="C2048" i="12"/>
  <c r="G2048" i="12" l="1"/>
  <c r="E2049" i="12"/>
  <c r="F2049" i="12" s="1"/>
  <c r="D2049" i="12" l="1"/>
  <c r="C2049" i="12"/>
  <c r="E2050" i="12" l="1"/>
  <c r="F2050" i="12" s="1"/>
  <c r="G2049" i="12"/>
  <c r="D2050" i="12" l="1"/>
  <c r="C2050" i="12"/>
  <c r="E2051" i="12" l="1"/>
  <c r="F2051" i="12" s="1"/>
  <c r="G2050" i="12"/>
  <c r="D2051" i="12" l="1"/>
  <c r="C2051" i="12"/>
  <c r="E2052" i="12" l="1"/>
  <c r="F2052" i="12" s="1"/>
  <c r="G2051" i="12"/>
  <c r="D2052" i="12" l="1"/>
  <c r="C2052" i="12"/>
  <c r="G2052" i="12" l="1"/>
  <c r="E2053" i="12"/>
  <c r="F2053" i="12" s="1"/>
  <c r="D2053" i="12" l="1"/>
  <c r="C2053" i="12"/>
  <c r="E2054" i="12" l="1"/>
  <c r="F2054" i="12" s="1"/>
  <c r="G2053" i="12"/>
  <c r="D2054" i="12" l="1"/>
  <c r="C2054" i="12"/>
  <c r="G2054" i="12" l="1"/>
  <c r="E2055" i="12"/>
  <c r="F2055" i="12" s="1"/>
  <c r="D2055" i="12" l="1"/>
  <c r="C2055" i="12"/>
  <c r="G2055" i="12" l="1"/>
  <c r="E2056" i="12"/>
  <c r="F2056" i="12" s="1"/>
  <c r="D2056" i="12" l="1"/>
  <c r="C2056" i="12"/>
  <c r="E2057" i="12" l="1"/>
  <c r="F2057" i="12" s="1"/>
  <c r="G2056" i="12"/>
  <c r="D2057" i="12" l="1"/>
  <c r="C2057" i="12"/>
  <c r="G2057" i="12" l="1"/>
  <c r="E2058" i="12"/>
  <c r="F2058" i="12" s="1"/>
  <c r="D2058" i="12" l="1"/>
  <c r="C2058" i="12"/>
  <c r="E2059" i="12" l="1"/>
  <c r="F2059" i="12" s="1"/>
  <c r="G2058" i="12"/>
  <c r="D2059" i="12" l="1"/>
  <c r="C2059" i="12"/>
  <c r="E2060" i="12" l="1"/>
  <c r="F2060" i="12" s="1"/>
  <c r="G2059" i="12"/>
  <c r="D2060" i="12" l="1"/>
  <c r="C2060" i="12"/>
  <c r="G2060" i="12" l="1"/>
  <c r="E2061" i="12"/>
  <c r="F2061" i="12" s="1"/>
  <c r="D2061" i="12" l="1"/>
  <c r="C2061" i="12"/>
  <c r="E2062" i="12" l="1"/>
  <c r="F2062" i="12" s="1"/>
  <c r="G2061" i="12"/>
  <c r="D2062" i="12" l="1"/>
  <c r="C2062" i="12"/>
  <c r="E2063" i="12" l="1"/>
  <c r="F2063" i="12" s="1"/>
  <c r="G2062" i="12"/>
  <c r="D2063" i="12" l="1"/>
  <c r="C2063" i="12"/>
  <c r="G2063" i="12" l="1"/>
  <c r="E2064" i="12"/>
  <c r="F2064" i="12" s="1"/>
  <c r="D2064" i="12" l="1"/>
  <c r="C2064" i="12"/>
  <c r="G2064" i="12" l="1"/>
  <c r="E2065" i="12"/>
  <c r="F2065" i="12" s="1"/>
  <c r="D2065" i="12" l="1"/>
  <c r="C2065" i="12"/>
  <c r="E2066" i="12" l="1"/>
  <c r="F2066" i="12" s="1"/>
  <c r="G2065" i="12"/>
  <c r="D2066" i="12" l="1"/>
  <c r="C2066" i="12"/>
  <c r="E2067" i="12" l="1"/>
  <c r="F2067" i="12" s="1"/>
  <c r="G2066" i="12"/>
  <c r="D2067" i="12" l="1"/>
  <c r="C2067" i="12"/>
  <c r="G2067" i="12" l="1"/>
  <c r="E2068" i="12"/>
  <c r="F2068" i="12" s="1"/>
  <c r="D2068" i="12" l="1"/>
  <c r="C2068" i="12"/>
  <c r="E2069" i="12" l="1"/>
  <c r="F2069" i="12" s="1"/>
  <c r="G2068" i="12"/>
  <c r="D2069" i="12" l="1"/>
  <c r="C2069" i="12"/>
  <c r="E2070" i="12" l="1"/>
  <c r="F2070" i="12" s="1"/>
  <c r="G2069" i="12"/>
  <c r="D2070" i="12" l="1"/>
  <c r="C2070" i="12"/>
  <c r="G2070" i="12" l="1"/>
  <c r="E2071" i="12"/>
  <c r="F2071" i="12" s="1"/>
  <c r="D2071" i="12" l="1"/>
  <c r="C2071" i="12"/>
  <c r="G2071" i="12" l="1"/>
  <c r="E2072" i="12"/>
  <c r="F2072" i="12" s="1"/>
  <c r="D2072" i="12" l="1"/>
  <c r="C2072" i="12"/>
  <c r="G2072" i="12" l="1"/>
  <c r="E2073" i="12"/>
  <c r="F2073" i="12" s="1"/>
  <c r="D2073" i="12" l="1"/>
  <c r="C2073" i="12"/>
  <c r="E2074" i="12" l="1"/>
  <c r="F2074" i="12" s="1"/>
  <c r="G2073" i="12"/>
  <c r="D2074" i="12" l="1"/>
  <c r="C2074" i="12"/>
  <c r="E2075" i="12" l="1"/>
  <c r="F2075" i="12" s="1"/>
  <c r="G2074" i="12"/>
  <c r="D2075" i="12" l="1"/>
  <c r="C2075" i="12"/>
  <c r="E2076" i="12" l="1"/>
  <c r="F2076" i="12" s="1"/>
  <c r="G2075" i="12"/>
  <c r="D2076" i="12" l="1"/>
  <c r="C2076" i="12"/>
  <c r="G2076" i="12" l="1"/>
  <c r="E2077" i="12"/>
  <c r="F2077" i="12" s="1"/>
  <c r="D2077" i="12" l="1"/>
  <c r="C2077" i="12"/>
  <c r="E2078" i="12" l="1"/>
  <c r="F2078" i="12" s="1"/>
  <c r="G2077" i="12"/>
  <c r="D2078" i="12" l="1"/>
  <c r="C2078" i="12"/>
  <c r="E2079" i="12" l="1"/>
  <c r="F2079" i="12" s="1"/>
  <c r="G2078" i="12"/>
  <c r="D2079" i="12" l="1"/>
  <c r="C2079" i="12"/>
  <c r="G2079" i="12" l="1"/>
  <c r="E2080" i="12"/>
  <c r="F2080" i="12" s="1"/>
  <c r="D2080" i="12" l="1"/>
  <c r="C2080" i="12"/>
  <c r="E2081" i="12" l="1"/>
  <c r="F2081" i="12" s="1"/>
  <c r="G2080" i="12"/>
  <c r="D2081" i="12" l="1"/>
  <c r="C2081" i="12"/>
  <c r="G2081" i="12" l="1"/>
  <c r="E2082" i="12"/>
  <c r="F2082" i="12" s="1"/>
  <c r="D2082" i="12" l="1"/>
  <c r="C2082" i="12"/>
  <c r="E2083" i="12" l="1"/>
  <c r="F2083" i="12" s="1"/>
  <c r="G2082" i="12"/>
  <c r="D2083" i="12" l="1"/>
  <c r="C2083" i="12"/>
  <c r="G2083" i="12" l="1"/>
  <c r="E2084" i="12"/>
  <c r="F2084" i="12" s="1"/>
  <c r="N44" i="12" s="1" a="1"/>
  <c r="N44" i="12" s="1"/>
  <c r="M44" i="12" s="1"/>
  <c r="D2084" i="12" l="1"/>
  <c r="C2084" i="12"/>
  <c r="K44" i="12" l="1" a="1"/>
  <c r="K44" i="12" s="1"/>
  <c r="G2084" i="12"/>
  <c r="E2085" i="12"/>
  <c r="F2085" i="12" s="1"/>
  <c r="D2085" i="12" l="1"/>
  <c r="C2085" i="12"/>
  <c r="O44" i="12"/>
  <c r="L44" i="12"/>
  <c r="G2085" i="12" l="1"/>
  <c r="E2086" i="12"/>
  <c r="F2086" i="12" s="1"/>
  <c r="D2086" i="12" l="1"/>
  <c r="C2086" i="12"/>
  <c r="E2087" i="12" l="1"/>
  <c r="F2087" i="12" s="1"/>
  <c r="G2086" i="12"/>
  <c r="D2087" i="12" l="1"/>
  <c r="C2087" i="12"/>
  <c r="E2088" i="12" l="1"/>
  <c r="F2088" i="12" s="1"/>
  <c r="G2087" i="12"/>
  <c r="D2088" i="12" l="1"/>
  <c r="C2088" i="12"/>
  <c r="G2088" i="12" l="1"/>
  <c r="E2089" i="12"/>
  <c r="F2089" i="12" s="1"/>
  <c r="D2089" i="12" l="1"/>
  <c r="C2089" i="12"/>
  <c r="G2089" i="12" l="1"/>
  <c r="E2090" i="12"/>
  <c r="F2090" i="12" s="1"/>
  <c r="D2090" i="12" l="1"/>
  <c r="C2090" i="12"/>
  <c r="E2091" i="12" l="1"/>
  <c r="F2091" i="12" s="1"/>
  <c r="G2090" i="12"/>
  <c r="D2091" i="12" l="1"/>
  <c r="C2091" i="12"/>
  <c r="E2092" i="12" l="1"/>
  <c r="F2092" i="12" s="1"/>
  <c r="G2091" i="12"/>
  <c r="D2092" i="12" l="1"/>
  <c r="C2092" i="12"/>
  <c r="E2093" i="12" l="1"/>
  <c r="F2093" i="12" s="1"/>
  <c r="G2092" i="12"/>
  <c r="D2093" i="12" l="1"/>
  <c r="C2093" i="12"/>
  <c r="E2094" i="12" l="1"/>
  <c r="F2094" i="12" s="1"/>
  <c r="G2093" i="12"/>
  <c r="D2094" i="12" l="1"/>
  <c r="C2094" i="12"/>
  <c r="E2095" i="12" l="1"/>
  <c r="F2095" i="12" s="1"/>
  <c r="G2094" i="12"/>
  <c r="D2095" i="12" l="1"/>
  <c r="C2095" i="12"/>
  <c r="G2095" i="12" l="1"/>
  <c r="E2096" i="12"/>
  <c r="F2096" i="12" s="1"/>
  <c r="D2096" i="12" l="1"/>
  <c r="C2096" i="12"/>
  <c r="G2096" i="12" l="1"/>
  <c r="E2097" i="12"/>
  <c r="F2097" i="12" s="1"/>
  <c r="D2097" i="12" l="1"/>
  <c r="C2097" i="12"/>
  <c r="G2097" i="12" l="1"/>
  <c r="E2098" i="12"/>
  <c r="F2098" i="12" s="1"/>
  <c r="D2098" i="12" l="1"/>
  <c r="C2098" i="12"/>
  <c r="E2099" i="12" l="1"/>
  <c r="F2099" i="12" s="1"/>
  <c r="G2098" i="12"/>
  <c r="D2099" i="12" l="1"/>
  <c r="C2099" i="12"/>
  <c r="E2100" i="12" l="1"/>
  <c r="F2100" i="12" s="1"/>
  <c r="G2099" i="12"/>
  <c r="D2100" i="12" l="1"/>
  <c r="C2100" i="12"/>
  <c r="E2101" i="12" l="1"/>
  <c r="F2101" i="12" s="1"/>
  <c r="G2100" i="12"/>
  <c r="D2101" i="12" l="1"/>
  <c r="C2101" i="12"/>
  <c r="G2101" i="12" l="1"/>
  <c r="E2102" i="12"/>
  <c r="F2102" i="12" s="1"/>
  <c r="D2102" i="12" l="1"/>
  <c r="C2102" i="12"/>
  <c r="G2102" i="12" l="1"/>
  <c r="E2103" i="12"/>
  <c r="F2103" i="12" s="1"/>
  <c r="D2103" i="12" l="1"/>
  <c r="C2103" i="12"/>
  <c r="G2103" i="12" l="1"/>
  <c r="E2104" i="12"/>
  <c r="F2104" i="12" s="1"/>
  <c r="D2104" i="12" l="1"/>
  <c r="C2104" i="12"/>
  <c r="E2105" i="12" l="1"/>
  <c r="F2105" i="12" s="1"/>
  <c r="G2104" i="12"/>
  <c r="D2105" i="12" l="1"/>
  <c r="C2105" i="12"/>
  <c r="E2106" i="12" l="1"/>
  <c r="F2106" i="12" s="1"/>
  <c r="G2105" i="12"/>
  <c r="D2106" i="12" l="1"/>
  <c r="C2106" i="12"/>
  <c r="E2107" i="12" l="1"/>
  <c r="F2107" i="12" s="1"/>
  <c r="G2106" i="12"/>
  <c r="D2107" i="12" l="1"/>
  <c r="C2107" i="12"/>
  <c r="G2107" i="12" l="1"/>
  <c r="E2108" i="12"/>
  <c r="F2108" i="12" s="1"/>
  <c r="D2108" i="12" l="1"/>
  <c r="C2108" i="12"/>
  <c r="G2108" i="12" l="1"/>
  <c r="E2109" i="12"/>
  <c r="F2109" i="12" s="1"/>
  <c r="D2109" i="12" l="1"/>
  <c r="C2109" i="12"/>
  <c r="G2109" i="12" l="1"/>
  <c r="E2110" i="12"/>
  <c r="F2110" i="12" s="1"/>
  <c r="D2110" i="12" l="1"/>
  <c r="C2110" i="12"/>
  <c r="G2110" i="12" l="1"/>
  <c r="E2111" i="12"/>
  <c r="F2111" i="12" s="1"/>
  <c r="D2111" i="12" l="1"/>
  <c r="C2111" i="12"/>
  <c r="E2112" i="12" l="1"/>
  <c r="F2112" i="12" s="1"/>
  <c r="G2111" i="12"/>
  <c r="D2112" i="12" l="1"/>
  <c r="C2112" i="12"/>
  <c r="G2112" i="12" l="1"/>
  <c r="E2113" i="12"/>
  <c r="F2113" i="12" s="1"/>
  <c r="D2113" i="12" l="1"/>
  <c r="C2113" i="12"/>
  <c r="E2114" i="12" l="1"/>
  <c r="F2114" i="12" s="1"/>
  <c r="G2113" i="12"/>
  <c r="D2114" i="12" l="1"/>
  <c r="C2114" i="12"/>
  <c r="G2114" i="12" l="1"/>
  <c r="E2115" i="12"/>
  <c r="F2115" i="12" s="1"/>
  <c r="D2115" i="12" l="1"/>
  <c r="C2115" i="12"/>
  <c r="G2115" i="12" l="1"/>
  <c r="E2116" i="12"/>
  <c r="F2116" i="12" s="1"/>
  <c r="D2116" i="12" l="1"/>
  <c r="C2116" i="12"/>
  <c r="G2116" i="12" l="1"/>
  <c r="E2117" i="12"/>
  <c r="F2117" i="12" s="1"/>
  <c r="D2117" i="12" l="1"/>
  <c r="C2117" i="12"/>
  <c r="E2118" i="12" l="1"/>
  <c r="F2118" i="12" s="1"/>
  <c r="G2117" i="12"/>
  <c r="D2118" i="12" l="1"/>
  <c r="C2118" i="12"/>
  <c r="E2119" i="12" l="1"/>
  <c r="F2119" i="12" s="1"/>
  <c r="G2118" i="12"/>
  <c r="D2119" i="12" l="1"/>
  <c r="C2119" i="12"/>
  <c r="G2119" i="12" l="1"/>
  <c r="E2120" i="12"/>
  <c r="F2120" i="12" s="1"/>
  <c r="D2120" i="12" l="1"/>
  <c r="C2120" i="12"/>
  <c r="G2120" i="12" l="1"/>
  <c r="E2121" i="12"/>
  <c r="F2121" i="12" s="1"/>
  <c r="D2121" i="12" l="1"/>
  <c r="C2121" i="12"/>
  <c r="E2122" i="12" l="1"/>
  <c r="F2122" i="12" s="1"/>
  <c r="G2121" i="12"/>
  <c r="D2122" i="12" l="1"/>
  <c r="C2122" i="12"/>
  <c r="G2122" i="12" l="1"/>
  <c r="E2123" i="12"/>
  <c r="F2123" i="12" s="1"/>
  <c r="D2123" i="12" l="1"/>
  <c r="C2123" i="12"/>
  <c r="G2123" i="12" l="1"/>
  <c r="E2124" i="12"/>
  <c r="F2124" i="12" s="1"/>
  <c r="D2124" i="12" l="1"/>
  <c r="C2124" i="12"/>
  <c r="E2125" i="12" l="1"/>
  <c r="F2125" i="12" s="1"/>
  <c r="G2124" i="12"/>
  <c r="D2125" i="12" l="1"/>
  <c r="C2125" i="12"/>
  <c r="G2125" i="12" l="1"/>
  <c r="E2126" i="12"/>
  <c r="F2126" i="12" s="1"/>
  <c r="D2126" i="12" l="1"/>
  <c r="C2126" i="12"/>
  <c r="G2126" i="12" l="1"/>
  <c r="E2127" i="12"/>
  <c r="F2127" i="12" s="1"/>
  <c r="D2127" i="12" l="1"/>
  <c r="C2127" i="12"/>
  <c r="G2127" i="12" l="1"/>
  <c r="E2128" i="12"/>
  <c r="F2128" i="12" s="1"/>
  <c r="D2128" i="12" l="1"/>
  <c r="C2128" i="12"/>
  <c r="G2128" i="12" l="1"/>
  <c r="E2129" i="12"/>
  <c r="F2129" i="12" s="1"/>
  <c r="D2129" i="12" l="1"/>
  <c r="C2129" i="12"/>
  <c r="G2129" i="12" l="1"/>
  <c r="E2130" i="12"/>
  <c r="F2130" i="12" s="1"/>
  <c r="D2130" i="12" l="1"/>
  <c r="C2130" i="12"/>
  <c r="G2130" i="12" l="1"/>
  <c r="E2131" i="12"/>
  <c r="F2131" i="12" s="1"/>
  <c r="D2131" i="12" l="1"/>
  <c r="C2131" i="12"/>
  <c r="G2131" i="12" l="1"/>
  <c r="E2132" i="12"/>
  <c r="F2132" i="12" s="1"/>
  <c r="D2132" i="12" l="1"/>
  <c r="C2132" i="12"/>
  <c r="E2133" i="12" l="1"/>
  <c r="F2133" i="12" s="1"/>
  <c r="G2132" i="12"/>
  <c r="D2133" i="12" l="1"/>
  <c r="C2133" i="12"/>
  <c r="G2133" i="12" l="1"/>
  <c r="E2134" i="12"/>
  <c r="F2134" i="12" s="1"/>
  <c r="D2134" i="12" l="1"/>
  <c r="C2134" i="12"/>
  <c r="E2135" i="12" l="1"/>
  <c r="F2135" i="12" s="1"/>
  <c r="G2134" i="12"/>
  <c r="D2135" i="12" l="1"/>
  <c r="C2135" i="12"/>
  <c r="G2135" i="12" l="1"/>
  <c r="E2136" i="12"/>
  <c r="F2136" i="12" s="1"/>
  <c r="N45" i="12" s="1" a="1"/>
  <c r="N45" i="12" s="1"/>
  <c r="M45" i="12" s="1"/>
  <c r="D2136" i="12" l="1"/>
  <c r="C2136" i="12"/>
  <c r="K45" i="12" l="1" a="1"/>
  <c r="K45" i="12" s="1"/>
  <c r="G2136" i="12"/>
  <c r="E2137" i="12"/>
  <c r="F2137" i="12" s="1"/>
  <c r="D2137" i="12" l="1"/>
  <c r="C2137" i="12"/>
  <c r="L45" i="12"/>
  <c r="O45" i="12"/>
  <c r="G2137" i="12" l="1"/>
  <c r="E2138" i="12"/>
  <c r="F2138" i="12" s="1"/>
  <c r="D2138" i="12" l="1"/>
  <c r="C2138" i="12"/>
  <c r="G2138" i="12" l="1"/>
  <c r="E2139" i="12"/>
  <c r="F2139" i="12" s="1"/>
  <c r="D2139" i="12" l="1"/>
  <c r="C2139" i="12"/>
  <c r="G2139" i="12" l="1"/>
  <c r="E2140" i="12"/>
  <c r="F2140" i="12" s="1"/>
  <c r="D2140" i="12" l="1"/>
  <c r="C2140" i="12"/>
  <c r="E2141" i="12" l="1"/>
  <c r="F2141" i="12" s="1"/>
  <c r="G2140" i="12"/>
  <c r="D2141" i="12" l="1"/>
  <c r="C2141" i="12"/>
  <c r="G2141" i="12" l="1"/>
  <c r="E2142" i="12"/>
  <c r="F2142" i="12" s="1"/>
  <c r="D2142" i="12" l="1"/>
  <c r="C2142" i="12"/>
  <c r="G2142" i="12" l="1"/>
  <c r="E2143" i="12"/>
  <c r="F2143" i="12" s="1"/>
  <c r="D2143" i="12" l="1"/>
  <c r="C2143" i="12"/>
  <c r="G2143" i="12" l="1"/>
  <c r="E2144" i="12"/>
  <c r="F2144" i="12" s="1"/>
  <c r="D2144" i="12" l="1"/>
  <c r="C2144" i="12"/>
  <c r="G2144" i="12" l="1"/>
  <c r="E2145" i="12"/>
  <c r="F2145" i="12" s="1"/>
  <c r="D2145" i="12" l="1"/>
  <c r="C2145" i="12"/>
  <c r="G2145" i="12" l="1"/>
  <c r="E2146" i="12"/>
  <c r="F2146" i="12" s="1"/>
  <c r="D2146" i="12" l="1"/>
  <c r="C2146" i="12"/>
  <c r="E2147" i="12" l="1"/>
  <c r="F2147" i="12" s="1"/>
  <c r="G2146" i="12"/>
  <c r="D2147" i="12" l="1"/>
  <c r="C2147" i="12"/>
  <c r="E2148" i="12" l="1"/>
  <c r="F2148" i="12" s="1"/>
  <c r="G2147" i="12"/>
  <c r="D2148" i="12" l="1"/>
  <c r="C2148" i="12"/>
  <c r="E2149" i="12" l="1"/>
  <c r="F2149" i="12" s="1"/>
  <c r="G2148" i="12"/>
  <c r="D2149" i="12" l="1"/>
  <c r="C2149" i="12"/>
  <c r="G2149" i="12" l="1"/>
  <c r="E2150" i="12"/>
  <c r="F2150" i="12" s="1"/>
  <c r="D2150" i="12" l="1"/>
  <c r="C2150" i="12"/>
  <c r="E2151" i="12" l="1"/>
  <c r="F2151" i="12" s="1"/>
  <c r="G2150" i="12"/>
  <c r="D2151" i="12" l="1"/>
  <c r="C2151" i="12"/>
  <c r="G2151" i="12" l="1"/>
  <c r="E2152" i="12"/>
  <c r="F2152" i="12" s="1"/>
  <c r="D2152" i="12" l="1"/>
  <c r="C2152" i="12"/>
  <c r="G2152" i="12" l="1"/>
  <c r="E2153" i="12"/>
  <c r="F2153" i="12" s="1"/>
  <c r="D2153" i="12" l="1"/>
  <c r="C2153" i="12"/>
  <c r="G2153" i="12" l="1"/>
  <c r="E2154" i="12"/>
  <c r="F2154" i="12" s="1"/>
  <c r="D2154" i="12" l="1"/>
  <c r="C2154" i="12"/>
  <c r="E2155" i="12" l="1"/>
  <c r="F2155" i="12" s="1"/>
  <c r="G2154" i="12"/>
  <c r="D2155" i="12" l="1"/>
  <c r="C2155" i="12"/>
  <c r="G2155" i="12" l="1"/>
  <c r="E2156" i="12"/>
  <c r="F2156" i="12" s="1"/>
  <c r="D2156" i="12" l="1"/>
  <c r="C2156" i="12"/>
  <c r="G2156" i="12" l="1"/>
  <c r="E2157" i="12"/>
  <c r="F2157" i="12" s="1"/>
  <c r="D2157" i="12" l="1"/>
  <c r="C2157" i="12"/>
  <c r="G2157" i="12" l="1"/>
  <c r="E2158" i="12"/>
  <c r="F2158" i="12" s="1"/>
  <c r="D2158" i="12" l="1"/>
  <c r="C2158" i="12"/>
  <c r="G2158" i="12" l="1"/>
  <c r="E2159" i="12"/>
  <c r="F2159" i="12" s="1"/>
  <c r="D2159" i="12" l="1"/>
  <c r="C2159" i="12"/>
  <c r="E2160" i="12" l="1"/>
  <c r="F2160" i="12" s="1"/>
  <c r="G2159" i="12"/>
  <c r="D2160" i="12" l="1"/>
  <c r="C2160" i="12"/>
  <c r="G2160" i="12" l="1"/>
  <c r="E2161" i="12"/>
  <c r="F2161" i="12" s="1"/>
  <c r="D2161" i="12" l="1"/>
  <c r="C2161" i="12"/>
  <c r="G2161" i="12" l="1"/>
  <c r="E2162" i="12"/>
  <c r="F2162" i="12" s="1"/>
  <c r="D2162" i="12" l="1"/>
  <c r="C2162" i="12"/>
  <c r="G2162" i="12" l="1"/>
  <c r="E2163" i="12"/>
  <c r="F2163" i="12" s="1"/>
  <c r="D2163" i="12" l="1"/>
  <c r="C2163" i="12"/>
  <c r="G2163" i="12" l="1"/>
  <c r="E2164" i="12"/>
  <c r="F2164" i="12" s="1"/>
  <c r="D2164" i="12" l="1"/>
  <c r="C2164" i="12"/>
  <c r="E2165" i="12" l="1"/>
  <c r="F2165" i="12" s="1"/>
  <c r="G2164" i="12"/>
  <c r="D2165" i="12" l="1"/>
  <c r="C2165" i="12"/>
  <c r="E2166" i="12" l="1"/>
  <c r="F2166" i="12" s="1"/>
  <c r="G2165" i="12"/>
  <c r="D2166" i="12" l="1"/>
  <c r="C2166" i="12"/>
  <c r="G2166" i="12" l="1"/>
  <c r="E2167" i="12"/>
  <c r="F2167" i="12" s="1"/>
  <c r="D2167" i="12" l="1"/>
  <c r="C2167" i="12"/>
  <c r="G2167" i="12" l="1"/>
  <c r="E2168" i="12"/>
  <c r="F2168" i="12" s="1"/>
  <c r="D2168" i="12" l="1"/>
  <c r="C2168" i="12"/>
  <c r="E2169" i="12" l="1"/>
  <c r="F2169" i="12" s="1"/>
  <c r="G2168" i="12"/>
  <c r="D2169" i="12" l="1"/>
  <c r="C2169" i="12"/>
  <c r="G2169" i="12" l="1"/>
  <c r="E2170" i="12"/>
  <c r="F2170" i="12" s="1"/>
  <c r="D2170" i="12" l="1"/>
  <c r="C2170" i="12"/>
  <c r="E2171" i="12" l="1"/>
  <c r="F2171" i="12" s="1"/>
  <c r="G2170" i="12"/>
  <c r="D2171" i="12" l="1"/>
  <c r="C2171" i="12"/>
  <c r="G2171" i="12" l="1"/>
  <c r="E2172" i="12"/>
  <c r="F2172" i="12" s="1"/>
  <c r="D2172" i="12" l="1"/>
  <c r="C2172" i="12"/>
  <c r="G2172" i="12" l="1"/>
  <c r="E2173" i="12"/>
  <c r="F2173" i="12" s="1"/>
  <c r="D2173" i="12" l="1"/>
  <c r="C2173" i="12"/>
  <c r="G2173" i="12" l="1"/>
  <c r="E2174" i="12"/>
  <c r="F2174" i="12" s="1"/>
  <c r="D2174" i="12" l="1"/>
  <c r="C2174" i="12"/>
  <c r="E2175" i="12" l="1"/>
  <c r="F2175" i="12" s="1"/>
  <c r="G2174" i="12"/>
  <c r="D2175" i="12" l="1"/>
  <c r="C2175" i="12"/>
  <c r="G2175" i="12" l="1"/>
  <c r="E2176" i="12"/>
  <c r="F2176" i="12" s="1"/>
  <c r="D2176" i="12" l="1"/>
  <c r="C2176" i="12"/>
  <c r="E2177" i="12" l="1"/>
  <c r="F2177" i="12" s="1"/>
  <c r="G2176" i="12"/>
  <c r="D2177" i="12" l="1"/>
  <c r="C2177" i="12"/>
  <c r="G2177" i="12" l="1"/>
  <c r="E2178" i="12"/>
  <c r="F2178" i="12" s="1"/>
  <c r="D2178" i="12" l="1"/>
  <c r="C2178" i="12"/>
  <c r="E2179" i="12" l="1"/>
  <c r="F2179" i="12" s="1"/>
  <c r="G2178" i="12"/>
  <c r="D2179" i="12" l="1"/>
  <c r="C2179" i="12"/>
  <c r="G2179" i="12" l="1"/>
  <c r="E2180" i="12"/>
  <c r="F2180" i="12" s="1"/>
  <c r="D2180" i="12" l="1"/>
  <c r="C2180" i="12"/>
  <c r="G2180" i="12" l="1"/>
  <c r="E2181" i="12"/>
  <c r="F2181" i="12" s="1"/>
  <c r="D2181" i="12" l="1"/>
  <c r="C2181" i="12"/>
  <c r="E2182" i="12" l="1"/>
  <c r="F2182" i="12" s="1"/>
  <c r="G2181" i="12"/>
  <c r="D2182" i="12" l="1"/>
  <c r="C2182" i="12"/>
  <c r="G2182" i="12" l="1"/>
  <c r="E2183" i="12"/>
  <c r="F2183" i="12" s="1"/>
  <c r="D2183" i="12" l="1"/>
  <c r="C2183" i="12"/>
  <c r="G2183" i="12" l="1"/>
  <c r="E2184" i="12"/>
  <c r="F2184" i="12" s="1"/>
  <c r="D2184" i="12" l="1"/>
  <c r="C2184" i="12"/>
  <c r="G2184" i="12" l="1"/>
  <c r="E2185" i="12"/>
  <c r="F2185" i="12" s="1"/>
  <c r="D2185" i="12" l="1"/>
  <c r="C2185" i="12"/>
  <c r="E2186" i="12" l="1"/>
  <c r="F2186" i="12" s="1"/>
  <c r="G2185" i="12"/>
  <c r="D2186" i="12" l="1"/>
  <c r="C2186" i="12"/>
  <c r="G2186" i="12" l="1"/>
  <c r="E2187" i="12"/>
  <c r="F2187" i="12" s="1"/>
  <c r="D2187" i="12" l="1"/>
  <c r="C2187" i="12"/>
  <c r="G2187" i="12" l="1"/>
  <c r="E2188" i="12"/>
  <c r="F2188" i="12" s="1"/>
  <c r="N46" i="12" s="1" a="1"/>
  <c r="N46" i="12" s="1"/>
  <c r="M46" i="12" s="1"/>
  <c r="D2188" i="12" l="1"/>
  <c r="C2188" i="12"/>
  <c r="K46" i="12" l="1" a="1"/>
  <c r="K46" i="12" s="1"/>
  <c r="E2189" i="12"/>
  <c r="F2189" i="12" s="1"/>
  <c r="G2188" i="12"/>
  <c r="D2189" i="12" l="1"/>
  <c r="C2189" i="12"/>
  <c r="L46" i="12"/>
  <c r="O46" i="12"/>
  <c r="G2189" i="12" l="1"/>
  <c r="E2190" i="12"/>
  <c r="F2190" i="12" s="1"/>
  <c r="D2190" i="12" l="1"/>
  <c r="C2190" i="12"/>
  <c r="E2191" i="12" l="1"/>
  <c r="F2191" i="12" s="1"/>
  <c r="G2190" i="12"/>
  <c r="D2191" i="12" l="1"/>
  <c r="C2191" i="12"/>
  <c r="G2191" i="12" l="1"/>
  <c r="E2192" i="12"/>
  <c r="F2192" i="12" s="1"/>
  <c r="D2192" i="12" l="1"/>
  <c r="C2192" i="12"/>
  <c r="G2192" i="12" l="1"/>
  <c r="E2193" i="12"/>
  <c r="F2193" i="12" s="1"/>
  <c r="D2193" i="12" l="1"/>
  <c r="C2193" i="12"/>
  <c r="G2193" i="12" l="1"/>
  <c r="E2194" i="12"/>
  <c r="F2194" i="12" s="1"/>
  <c r="D2194" i="12" l="1"/>
  <c r="C2194" i="12"/>
  <c r="E2195" i="12" l="1"/>
  <c r="F2195" i="12" s="1"/>
  <c r="G2194" i="12"/>
  <c r="D2195" i="12" l="1"/>
  <c r="C2195" i="12"/>
  <c r="G2195" i="12" l="1"/>
  <c r="E2196" i="12"/>
  <c r="F2196" i="12" s="1"/>
  <c r="D2196" i="12" l="1"/>
  <c r="C2196" i="12"/>
  <c r="G2196" i="12" l="1"/>
  <c r="E2197" i="12"/>
  <c r="F2197" i="12" s="1"/>
  <c r="D2197" i="12" l="1"/>
  <c r="C2197" i="12"/>
  <c r="G2197" i="12" l="1"/>
  <c r="E2198" i="12"/>
  <c r="F2198" i="12" s="1"/>
  <c r="D2198" i="12" l="1"/>
  <c r="C2198" i="12"/>
  <c r="E2199" i="12" l="1"/>
  <c r="F2199" i="12" s="1"/>
  <c r="G2198" i="12"/>
  <c r="D2199" i="12" l="1"/>
  <c r="C2199" i="12"/>
  <c r="G2199" i="12" l="1"/>
  <c r="E2200" i="12"/>
  <c r="F2200" i="12" s="1"/>
  <c r="D2200" i="12" l="1"/>
  <c r="C2200" i="12"/>
  <c r="E2201" i="12" l="1"/>
  <c r="F2201" i="12" s="1"/>
  <c r="G2200" i="12"/>
  <c r="D2201" i="12" l="1"/>
  <c r="C2201" i="12"/>
  <c r="E2202" i="12" l="1"/>
  <c r="F2202" i="12" s="1"/>
  <c r="G2201" i="12"/>
  <c r="D2202" i="12" l="1"/>
  <c r="C2202" i="12"/>
  <c r="G2202" i="12" l="1"/>
  <c r="E2203" i="12"/>
  <c r="F2203" i="12" s="1"/>
  <c r="D2203" i="12" l="1"/>
  <c r="C2203" i="12"/>
  <c r="G2203" i="12" l="1"/>
  <c r="E2204" i="12"/>
  <c r="F2204" i="12" s="1"/>
  <c r="D2204" i="12" l="1"/>
  <c r="C2204" i="12"/>
  <c r="G2204" i="12" l="1"/>
  <c r="E2205" i="12"/>
  <c r="F2205" i="12" s="1"/>
  <c r="D2205" i="12" l="1"/>
  <c r="C2205" i="12"/>
  <c r="G2205" i="12" l="1"/>
  <c r="E2206" i="12"/>
  <c r="F2206" i="12" s="1"/>
  <c r="D2206" i="12" l="1"/>
  <c r="C2206" i="12"/>
  <c r="E2207" i="12" l="1"/>
  <c r="F2207" i="12" s="1"/>
  <c r="G2206" i="12"/>
  <c r="D2207" i="12" l="1"/>
  <c r="C2207" i="12"/>
  <c r="G2207" i="12" l="1"/>
  <c r="E2208" i="12"/>
  <c r="F2208" i="12" s="1"/>
  <c r="D2208" i="12" l="1"/>
  <c r="C2208" i="12"/>
  <c r="G2208" i="12" l="1"/>
  <c r="E2209" i="12"/>
  <c r="F2209" i="12" s="1"/>
  <c r="D2209" i="12" l="1"/>
  <c r="C2209" i="12"/>
  <c r="E2210" i="12" l="1"/>
  <c r="F2210" i="12" s="1"/>
  <c r="G2209" i="12"/>
  <c r="D2210" i="12" l="1"/>
  <c r="C2210" i="12"/>
  <c r="G2210" i="12" l="1"/>
  <c r="E2211" i="12"/>
  <c r="F2211" i="12" s="1"/>
  <c r="D2211" i="12" l="1"/>
  <c r="C2211" i="12"/>
  <c r="E2212" i="12" l="1"/>
  <c r="F2212" i="12" s="1"/>
  <c r="G2211" i="12"/>
  <c r="D2212" i="12" l="1"/>
  <c r="C2212" i="12"/>
  <c r="E2213" i="12" l="1"/>
  <c r="F2213" i="12" s="1"/>
  <c r="G2212" i="12"/>
  <c r="D2213" i="12" l="1"/>
  <c r="C2213" i="12"/>
  <c r="E2214" i="12" l="1"/>
  <c r="F2214" i="12" s="1"/>
  <c r="G2213" i="12"/>
  <c r="D2214" i="12" l="1"/>
  <c r="C2214" i="12"/>
  <c r="E2215" i="12" l="1"/>
  <c r="F2215" i="12" s="1"/>
  <c r="G2214" i="12"/>
  <c r="D2215" i="12" l="1"/>
  <c r="C2215" i="12"/>
  <c r="G2215" i="12" l="1"/>
  <c r="E2216" i="12"/>
  <c r="F2216" i="12" s="1"/>
  <c r="D2216" i="12" l="1"/>
  <c r="C2216" i="12"/>
  <c r="E2217" i="12" l="1"/>
  <c r="F2217" i="12" s="1"/>
  <c r="G2216" i="12"/>
  <c r="D2217" i="12" l="1"/>
  <c r="C2217" i="12"/>
  <c r="G2217" i="12" l="1"/>
  <c r="E2218" i="12"/>
  <c r="F2218" i="12" s="1"/>
  <c r="D2218" i="12" l="1"/>
  <c r="C2218" i="12"/>
  <c r="G2218" i="12" l="1"/>
  <c r="E2219" i="12"/>
  <c r="F2219" i="12" s="1"/>
  <c r="D2219" i="12" l="1"/>
  <c r="C2219" i="12"/>
  <c r="G2219" i="12" l="1"/>
  <c r="E2220" i="12"/>
  <c r="F2220" i="12" s="1"/>
  <c r="D2220" i="12" l="1"/>
  <c r="C2220" i="12"/>
  <c r="E2221" i="12" l="1"/>
  <c r="F2221" i="12" s="1"/>
  <c r="G2220" i="12"/>
  <c r="D2221" i="12" l="1"/>
  <c r="C2221" i="12"/>
  <c r="E2222" i="12" l="1"/>
  <c r="F2222" i="12" s="1"/>
  <c r="G2221" i="12"/>
  <c r="D2222" i="12" l="1"/>
  <c r="C2222" i="12"/>
  <c r="G2222" i="12" l="1"/>
  <c r="E2223" i="12"/>
  <c r="F2223" i="12" s="1"/>
  <c r="D2223" i="12" l="1"/>
  <c r="C2223" i="12"/>
  <c r="G2223" i="12" l="1"/>
  <c r="E2224" i="12"/>
  <c r="F2224" i="12" s="1"/>
  <c r="D2224" i="12" l="1"/>
  <c r="C2224" i="12"/>
  <c r="G2224" i="12" l="1"/>
  <c r="E2225" i="12"/>
  <c r="F2225" i="12" s="1"/>
  <c r="D2225" i="12" l="1"/>
  <c r="C2225" i="12"/>
  <c r="G2225" i="12" l="1"/>
  <c r="E2226" i="12"/>
  <c r="F2226" i="12" s="1"/>
  <c r="D2226" i="12" l="1"/>
  <c r="C2226" i="12"/>
  <c r="E2227" i="12" l="1"/>
  <c r="F2227" i="12" s="1"/>
  <c r="G2226" i="12"/>
  <c r="D2227" i="12" l="1"/>
  <c r="C2227" i="12"/>
  <c r="G2227" i="12" l="1"/>
  <c r="E2228" i="12"/>
  <c r="F2228" i="12" s="1"/>
  <c r="D2228" i="12" l="1"/>
  <c r="C2228" i="12"/>
  <c r="E2229" i="12" l="1"/>
  <c r="F2229" i="12" s="1"/>
  <c r="G2228" i="12"/>
  <c r="D2229" i="12" l="1"/>
  <c r="C2229" i="12"/>
  <c r="G2229" i="12" l="1"/>
  <c r="E2230" i="12"/>
  <c r="F2230" i="12" s="1"/>
  <c r="D2230" i="12" l="1"/>
  <c r="C2230" i="12"/>
  <c r="E2231" i="12" l="1"/>
  <c r="F2231" i="12" s="1"/>
  <c r="G2230" i="12"/>
  <c r="D2231" i="12" l="1"/>
  <c r="C2231" i="12"/>
  <c r="G2231" i="12" l="1"/>
  <c r="E2232" i="12"/>
  <c r="F2232" i="12" s="1"/>
  <c r="D2232" i="12" l="1"/>
  <c r="C2232" i="12"/>
  <c r="G2232" i="12" l="1"/>
  <c r="E2233" i="12"/>
  <c r="F2233" i="12" s="1"/>
  <c r="D2233" i="12" l="1"/>
  <c r="C2233" i="12"/>
  <c r="G2233" i="12" l="1"/>
  <c r="E2234" i="12"/>
  <c r="F2234" i="12" s="1"/>
  <c r="D2234" i="12" l="1"/>
  <c r="C2234" i="12"/>
  <c r="G2234" i="12" l="1"/>
  <c r="E2235" i="12"/>
  <c r="F2235" i="12" s="1"/>
  <c r="D2235" i="12" l="1"/>
  <c r="C2235" i="12"/>
  <c r="G2235" i="12" l="1"/>
  <c r="E2236" i="12"/>
  <c r="F2236" i="12" s="1"/>
  <c r="D2236" i="12" l="1"/>
  <c r="C2236" i="12"/>
  <c r="G2236" i="12" l="1"/>
  <c r="E2237" i="12"/>
  <c r="F2237" i="12" s="1"/>
  <c r="D2237" i="12" l="1"/>
  <c r="C2237" i="12"/>
  <c r="E2238" i="12" l="1"/>
  <c r="F2238" i="12" s="1"/>
  <c r="G2237" i="12"/>
  <c r="D2238" i="12" l="1"/>
  <c r="C2238" i="12"/>
  <c r="G2238" i="12" l="1"/>
  <c r="E2239" i="12"/>
  <c r="F2239" i="12" s="1"/>
  <c r="D2239" i="12" l="1"/>
  <c r="C2239" i="12"/>
  <c r="E2240" i="12" l="1"/>
  <c r="F2240" i="12" s="1"/>
  <c r="N47" i="12" s="1" a="1"/>
  <c r="N47" i="12" s="1"/>
  <c r="M47" i="12" s="1"/>
  <c r="G2239" i="12"/>
  <c r="D2240" i="12" l="1"/>
  <c r="C2240" i="12"/>
  <c r="K47" i="12" l="1" a="1"/>
  <c r="K47" i="12" s="1"/>
  <c r="G2240" i="12"/>
  <c r="E2241" i="12"/>
  <c r="F2241" i="12" s="1"/>
  <c r="D2241" i="12" l="1"/>
  <c r="C2241" i="12"/>
  <c r="O47" i="12"/>
  <c r="L47" i="12"/>
  <c r="E2242" i="12" l="1"/>
  <c r="F2242" i="12" s="1"/>
  <c r="G2241" i="12"/>
  <c r="D2242" i="12" l="1"/>
  <c r="C2242" i="12"/>
  <c r="G2242" i="12" l="1"/>
  <c r="E2243" i="12"/>
  <c r="F2243" i="12" s="1"/>
  <c r="D2243" i="12" l="1"/>
  <c r="C2243" i="12"/>
  <c r="E2244" i="12" l="1"/>
  <c r="F2244" i="12" s="1"/>
  <c r="G2243" i="12"/>
  <c r="D2244" i="12" l="1"/>
  <c r="C2244" i="12"/>
  <c r="G2244" i="12" l="1"/>
  <c r="E2245" i="12"/>
  <c r="F2245" i="12" s="1"/>
  <c r="D2245" i="12" l="1"/>
  <c r="C2245" i="12"/>
  <c r="G2245" i="12" l="1"/>
  <c r="E2246" i="12"/>
  <c r="F2246" i="12" s="1"/>
  <c r="D2246" i="12" l="1"/>
  <c r="C2246" i="12"/>
  <c r="E2247" i="12" l="1"/>
  <c r="F2247" i="12" s="1"/>
  <c r="G2246" i="12"/>
  <c r="D2247" i="12" l="1"/>
  <c r="C2247" i="12"/>
  <c r="E2248" i="12" l="1"/>
  <c r="F2248" i="12" s="1"/>
  <c r="G2247" i="12"/>
  <c r="D2248" i="12" l="1"/>
  <c r="C2248" i="12"/>
  <c r="G2248" i="12" l="1"/>
  <c r="E2249" i="12"/>
  <c r="F2249" i="12" s="1"/>
  <c r="D2249" i="12" l="1"/>
  <c r="C2249" i="12"/>
  <c r="G2249" i="12" l="1"/>
  <c r="E2250" i="12"/>
  <c r="F2250" i="12" s="1"/>
  <c r="D2250" i="12" l="1"/>
  <c r="C2250" i="12"/>
  <c r="G2250" i="12" l="1"/>
  <c r="E2251" i="12"/>
  <c r="F2251" i="12" s="1"/>
  <c r="D2251" i="12" l="1"/>
  <c r="C2251" i="12"/>
  <c r="G2251" i="12" l="1"/>
  <c r="E2252" i="12"/>
  <c r="F2252" i="12" s="1"/>
  <c r="D2252" i="12" l="1"/>
  <c r="C2252" i="12"/>
  <c r="G2252" i="12" l="1"/>
  <c r="E2253" i="12"/>
  <c r="F2253" i="12" s="1"/>
  <c r="D2253" i="12" l="1"/>
  <c r="C2253" i="12"/>
  <c r="G2253" i="12" l="1"/>
  <c r="E2254" i="12"/>
  <c r="F2254" i="12" s="1"/>
  <c r="D2254" i="12" l="1"/>
  <c r="C2254" i="12"/>
  <c r="G2254" i="12" l="1"/>
  <c r="E2255" i="12"/>
  <c r="F2255" i="12" s="1"/>
  <c r="D2255" i="12" l="1"/>
  <c r="C2255" i="12"/>
  <c r="G2255" i="12" l="1"/>
  <c r="E2256" i="12"/>
  <c r="F2256" i="12" s="1"/>
  <c r="D2256" i="12" l="1"/>
  <c r="C2256" i="12"/>
  <c r="E2257" i="12" l="1"/>
  <c r="F2257" i="12" s="1"/>
  <c r="G2256" i="12"/>
  <c r="D2257" i="12" l="1"/>
  <c r="C2257" i="12"/>
  <c r="G2257" i="12" l="1"/>
  <c r="E2258" i="12"/>
  <c r="F2258" i="12" s="1"/>
  <c r="D2258" i="12" l="1"/>
  <c r="C2258" i="12"/>
  <c r="E2259" i="12" l="1"/>
  <c r="F2259" i="12" s="1"/>
  <c r="G2258" i="12"/>
  <c r="D2259" i="12" l="1"/>
  <c r="C2259" i="12"/>
  <c r="G2259" i="12" l="1"/>
  <c r="E2260" i="12"/>
  <c r="F2260" i="12" s="1"/>
  <c r="D2260" i="12" l="1"/>
  <c r="C2260" i="12"/>
  <c r="G2260" i="12" l="1"/>
  <c r="E2261" i="12"/>
  <c r="F2261" i="12" s="1"/>
  <c r="D2261" i="12" l="1"/>
  <c r="C2261" i="12"/>
  <c r="E2262" i="12" l="1"/>
  <c r="F2262" i="12" s="1"/>
  <c r="G2261" i="12"/>
  <c r="D2262" i="12" l="1"/>
  <c r="C2262" i="12"/>
  <c r="G2262" i="12" l="1"/>
  <c r="E2263" i="12"/>
  <c r="F2263" i="12" s="1"/>
  <c r="D2263" i="12" l="1"/>
  <c r="C2263" i="12"/>
  <c r="E2264" i="12" l="1"/>
  <c r="F2264" i="12" s="1"/>
  <c r="G2263" i="12"/>
  <c r="D2264" i="12" l="1"/>
  <c r="C2264" i="12"/>
  <c r="E2265" i="12" l="1"/>
  <c r="F2265" i="12" s="1"/>
  <c r="G2264" i="12"/>
  <c r="D2265" i="12" l="1"/>
  <c r="C2265" i="12"/>
  <c r="E2266" i="12" l="1"/>
  <c r="F2266" i="12" s="1"/>
  <c r="G2265" i="12"/>
  <c r="D2266" i="12" l="1"/>
  <c r="C2266" i="12"/>
  <c r="G2266" i="12" l="1"/>
  <c r="E2267" i="12"/>
  <c r="F2267" i="12" s="1"/>
  <c r="D2267" i="12" l="1"/>
  <c r="C2267" i="12"/>
  <c r="G2267" i="12" l="1"/>
  <c r="E2268" i="12"/>
  <c r="F2268" i="12" s="1"/>
  <c r="D2268" i="12" l="1"/>
  <c r="C2268" i="12"/>
  <c r="E2269" i="12" l="1"/>
  <c r="F2269" i="12" s="1"/>
  <c r="G2268" i="12"/>
  <c r="D2269" i="12" l="1"/>
  <c r="C2269" i="12"/>
  <c r="E2270" i="12" l="1"/>
  <c r="F2270" i="12" s="1"/>
  <c r="G2269" i="12"/>
  <c r="D2270" i="12" l="1"/>
  <c r="C2270" i="12"/>
  <c r="G2270" i="12" l="1"/>
  <c r="E2271" i="12"/>
  <c r="F2271" i="12" s="1"/>
  <c r="D2271" i="12" l="1"/>
  <c r="C2271" i="12"/>
  <c r="G2271" i="12" l="1"/>
  <c r="E2272" i="12"/>
  <c r="F2272" i="12" s="1"/>
  <c r="D2272" i="12" l="1"/>
  <c r="C2272" i="12"/>
  <c r="E2273" i="12" l="1"/>
  <c r="F2273" i="12" s="1"/>
  <c r="G2272" i="12"/>
  <c r="D2273" i="12" l="1"/>
  <c r="C2273" i="12"/>
  <c r="E2274" i="12" l="1"/>
  <c r="F2274" i="12" s="1"/>
  <c r="G2273" i="12"/>
  <c r="D2274" i="12" l="1"/>
  <c r="C2274" i="12"/>
  <c r="G2274" i="12" l="1"/>
  <c r="E2275" i="12"/>
  <c r="F2275" i="12" s="1"/>
  <c r="D2275" i="12" l="1"/>
  <c r="C2275" i="12"/>
  <c r="G2275" i="12" l="1"/>
  <c r="E2276" i="12"/>
  <c r="F2276" i="12" s="1"/>
  <c r="D2276" i="12" l="1"/>
  <c r="C2276" i="12"/>
  <c r="E2277" i="12" l="1"/>
  <c r="F2277" i="12" s="1"/>
  <c r="G2276" i="12"/>
  <c r="D2277" i="12" l="1"/>
  <c r="C2277" i="12"/>
  <c r="G2277" i="12" l="1"/>
  <c r="E2278" i="12"/>
  <c r="F2278" i="12" s="1"/>
  <c r="D2278" i="12" l="1"/>
  <c r="C2278" i="12"/>
  <c r="G2278" i="12" l="1"/>
  <c r="E2279" i="12"/>
  <c r="F2279" i="12" s="1"/>
  <c r="D2279" i="12" l="1"/>
  <c r="C2279" i="12"/>
  <c r="E2280" i="12" l="1"/>
  <c r="F2280" i="12" s="1"/>
  <c r="G2279" i="12"/>
  <c r="D2280" i="12" l="1"/>
  <c r="C2280" i="12"/>
  <c r="G2280" i="12" l="1"/>
  <c r="E2281" i="12"/>
  <c r="F2281" i="12" s="1"/>
  <c r="D2281" i="12" l="1"/>
  <c r="C2281" i="12"/>
  <c r="G2281" i="12" l="1"/>
  <c r="E2282" i="12"/>
  <c r="F2282" i="12" s="1"/>
  <c r="D2282" i="12" l="1"/>
  <c r="C2282" i="12"/>
  <c r="E2283" i="12" l="1"/>
  <c r="F2283" i="12" s="1"/>
  <c r="G2282" i="12"/>
  <c r="D2283" i="12" l="1"/>
  <c r="C2283" i="12"/>
  <c r="G2283" i="12" l="1"/>
  <c r="E2284" i="12"/>
  <c r="F2284" i="12" s="1"/>
  <c r="D2284" i="12" l="1"/>
  <c r="C2284" i="12"/>
  <c r="E2285" i="12" l="1"/>
  <c r="F2285" i="12" s="1"/>
  <c r="G2284" i="12"/>
  <c r="D2285" i="12" l="1"/>
  <c r="C2285" i="12"/>
  <c r="E2286" i="12" l="1"/>
  <c r="F2286" i="12" s="1"/>
  <c r="G2285" i="12"/>
  <c r="D2286" i="12" l="1"/>
  <c r="C2286" i="12"/>
  <c r="E2287" i="12" l="1"/>
  <c r="F2287" i="12" s="1"/>
  <c r="G2286" i="12"/>
  <c r="D2287" i="12" l="1"/>
  <c r="C2287" i="12"/>
  <c r="G2287" i="12" l="1"/>
  <c r="E2288" i="12"/>
  <c r="F2288" i="12" s="1"/>
  <c r="D2288" i="12" l="1"/>
  <c r="C2288" i="12"/>
  <c r="E2289" i="12" l="1"/>
  <c r="F2289" i="12" s="1"/>
  <c r="G2288" i="12"/>
  <c r="D2289" i="12" l="1"/>
  <c r="C2289" i="12"/>
  <c r="G2289" i="12" l="1"/>
  <c r="E2290" i="12"/>
  <c r="F2290" i="12" s="1"/>
  <c r="D2290" i="12" l="1"/>
  <c r="C2290" i="12"/>
  <c r="G2290" i="12" l="1"/>
  <c r="E2291" i="12"/>
  <c r="F2291" i="12" s="1"/>
  <c r="D2291" i="12" l="1"/>
  <c r="C2291" i="12"/>
  <c r="G2291" i="12" l="1"/>
  <c r="E2292" i="12"/>
  <c r="F2292" i="12" s="1"/>
  <c r="N48" i="12" s="1" a="1"/>
  <c r="N48" i="12" s="1"/>
  <c r="M48" i="12" s="1"/>
  <c r="C2292" i="12" l="1"/>
  <c r="D2292" i="12"/>
  <c r="K48" i="12" l="1" a="1"/>
  <c r="K48" i="12" s="1"/>
  <c r="G2292" i="12"/>
  <c r="E2293" i="12"/>
  <c r="F2293" i="12" s="1"/>
  <c r="D2293" i="12" l="1"/>
  <c r="C2293" i="12"/>
  <c r="O48" i="12"/>
  <c r="L48" i="12"/>
  <c r="G2293" i="12" l="1"/>
  <c r="E2294" i="12"/>
  <c r="F2294" i="12" s="1"/>
  <c r="D2294" i="12" l="1"/>
  <c r="C2294" i="12"/>
  <c r="G2294" i="12" l="1"/>
  <c r="E2295" i="12"/>
  <c r="F2295" i="12" s="1"/>
  <c r="D2295" i="12" l="1"/>
  <c r="C2295" i="12"/>
  <c r="E2296" i="12" l="1"/>
  <c r="F2296" i="12" s="1"/>
  <c r="G2295" i="12"/>
  <c r="D2296" i="12" l="1"/>
  <c r="C2296" i="12"/>
  <c r="G2296" i="12" l="1"/>
  <c r="E2297" i="12"/>
  <c r="F2297" i="12" s="1"/>
  <c r="D2297" i="12" l="1"/>
  <c r="C2297" i="12"/>
  <c r="G2297" i="12" l="1"/>
  <c r="E2298" i="12"/>
  <c r="F2298" i="12" s="1"/>
  <c r="D2298" i="12" l="1"/>
  <c r="C2298" i="12"/>
  <c r="E2299" i="12" l="1"/>
  <c r="F2299" i="12" s="1"/>
  <c r="G2298" i="12"/>
  <c r="D2299" i="12" l="1"/>
  <c r="C2299" i="12"/>
  <c r="G2299" i="12" l="1"/>
  <c r="E2300" i="12"/>
  <c r="F2300" i="12" s="1"/>
  <c r="D2300" i="12" l="1"/>
  <c r="C2300" i="12"/>
  <c r="G2300" i="12" l="1"/>
  <c r="E2301" i="12"/>
  <c r="F2301" i="12" s="1"/>
  <c r="D2301" i="12" l="1"/>
  <c r="C2301" i="12"/>
  <c r="E2302" i="12" l="1"/>
  <c r="F2302" i="12" s="1"/>
  <c r="G2301" i="12"/>
  <c r="D2302" i="12" l="1"/>
  <c r="C2302" i="12"/>
  <c r="E2303" i="12" l="1"/>
  <c r="F2303" i="12" s="1"/>
  <c r="G2302" i="12"/>
  <c r="D2303" i="12" l="1"/>
  <c r="C2303" i="12"/>
  <c r="E2304" i="12" l="1"/>
  <c r="F2304" i="12" s="1"/>
  <c r="G2303" i="12"/>
  <c r="D2304" i="12" l="1"/>
  <c r="C2304" i="12"/>
  <c r="G2304" i="12" l="1"/>
  <c r="E2305" i="12"/>
  <c r="F2305" i="12" s="1"/>
  <c r="D2305" i="12" l="1"/>
  <c r="C2305" i="12"/>
  <c r="E2306" i="12" l="1"/>
  <c r="F2306" i="12" s="1"/>
  <c r="G2305" i="12"/>
  <c r="D2306" i="12" l="1"/>
  <c r="C2306" i="12"/>
  <c r="G2306" i="12" l="1"/>
  <c r="E2307" i="12"/>
  <c r="F2307" i="12" s="1"/>
  <c r="D2307" i="12" l="1"/>
  <c r="C2307" i="12"/>
  <c r="G2307" i="12" l="1"/>
  <c r="E2308" i="12"/>
  <c r="F2308" i="12" s="1"/>
  <c r="D2308" i="12" l="1"/>
  <c r="C2308" i="12"/>
  <c r="E2309" i="12" l="1"/>
  <c r="F2309" i="12" s="1"/>
  <c r="G2308" i="12"/>
  <c r="D2309" i="12" l="1"/>
  <c r="C2309" i="12"/>
  <c r="E2310" i="12" l="1"/>
  <c r="F2310" i="12" s="1"/>
  <c r="G2309" i="12"/>
  <c r="D2310" i="12" l="1"/>
  <c r="C2310" i="12"/>
  <c r="E2311" i="12" l="1"/>
  <c r="F2311" i="12" s="1"/>
  <c r="G2310" i="12"/>
  <c r="D2311" i="12" l="1"/>
  <c r="C2311" i="12"/>
  <c r="G2311" i="12" l="1"/>
  <c r="E2312" i="12"/>
  <c r="F2312" i="12" s="1"/>
  <c r="D2312" i="12" l="1"/>
  <c r="C2312" i="12"/>
  <c r="G2312" i="12" l="1"/>
  <c r="E2313" i="12"/>
  <c r="F2313" i="12" s="1"/>
  <c r="D2313" i="12" l="1"/>
  <c r="C2313" i="12"/>
  <c r="G2313" i="12" l="1"/>
  <c r="E2314" i="12"/>
  <c r="F2314" i="12" s="1"/>
  <c r="D2314" i="12" l="1"/>
  <c r="C2314" i="12"/>
  <c r="E2315" i="12" l="1"/>
  <c r="F2315" i="12" s="1"/>
  <c r="G2314" i="12"/>
  <c r="D2315" i="12" l="1"/>
  <c r="C2315" i="12"/>
  <c r="G2315" i="12" l="1"/>
  <c r="E2316" i="12"/>
  <c r="F2316" i="12" s="1"/>
  <c r="D2316" i="12" l="1"/>
  <c r="C2316" i="12"/>
  <c r="G2316" i="12" l="1"/>
  <c r="E2317" i="12"/>
  <c r="F2317" i="12" s="1"/>
  <c r="D2317" i="12" l="1"/>
  <c r="C2317" i="12"/>
  <c r="G2317" i="12" l="1"/>
  <c r="E2318" i="12"/>
  <c r="F2318" i="12" s="1"/>
  <c r="D2318" i="12" l="1"/>
  <c r="C2318" i="12"/>
  <c r="G2318" i="12" l="1"/>
  <c r="E2319" i="12"/>
  <c r="F2319" i="12" s="1"/>
  <c r="D2319" i="12" l="1"/>
  <c r="C2319" i="12"/>
  <c r="G2319" i="12" l="1"/>
  <c r="E2320" i="12"/>
  <c r="F2320" i="12" s="1"/>
  <c r="D2320" i="12" l="1"/>
  <c r="C2320" i="12"/>
  <c r="E2321" i="12" l="1"/>
  <c r="F2321" i="12" s="1"/>
  <c r="G2320" i="12"/>
  <c r="D2321" i="12" l="1"/>
  <c r="C2321" i="12"/>
  <c r="G2321" i="12" l="1"/>
  <c r="E2322" i="12"/>
  <c r="F2322" i="12" s="1"/>
  <c r="D2322" i="12" l="1"/>
  <c r="C2322" i="12"/>
  <c r="E2323" i="12" l="1"/>
  <c r="F2323" i="12" s="1"/>
  <c r="G2322" i="12"/>
  <c r="D2323" i="12" l="1"/>
  <c r="C2323" i="12"/>
  <c r="E2324" i="12" l="1"/>
  <c r="F2324" i="12" s="1"/>
  <c r="G2323" i="12"/>
  <c r="D2324" i="12" l="1"/>
  <c r="C2324" i="12"/>
  <c r="G2324" i="12" l="1"/>
  <c r="E2325" i="12"/>
  <c r="F2325" i="12" s="1"/>
  <c r="D2325" i="12" l="1"/>
  <c r="C2325" i="12"/>
  <c r="G2325" i="12" l="1"/>
  <c r="E2326" i="12"/>
  <c r="F2326" i="12" s="1"/>
  <c r="D2326" i="12" l="1"/>
  <c r="C2326" i="12"/>
  <c r="E2327" i="12" l="1"/>
  <c r="F2327" i="12" s="1"/>
  <c r="G2326" i="12"/>
  <c r="D2327" i="12" l="1"/>
  <c r="C2327" i="12"/>
  <c r="E2328" i="12" l="1"/>
  <c r="F2328" i="12" s="1"/>
  <c r="G2327" i="12"/>
  <c r="D2328" i="12" l="1"/>
  <c r="C2328" i="12"/>
  <c r="G2328" i="12" l="1"/>
  <c r="E2329" i="12"/>
  <c r="F2329" i="12" s="1"/>
  <c r="D2329" i="12" l="1"/>
  <c r="C2329" i="12"/>
  <c r="G2329" i="12" l="1"/>
  <c r="E2330" i="12"/>
  <c r="F2330" i="12" s="1"/>
  <c r="D2330" i="12" l="1"/>
  <c r="C2330" i="12"/>
  <c r="E2331" i="12" l="1"/>
  <c r="F2331" i="12" s="1"/>
  <c r="G2330" i="12"/>
  <c r="D2331" i="12" l="1"/>
  <c r="C2331" i="12"/>
  <c r="E2332" i="12" l="1"/>
  <c r="F2332" i="12" s="1"/>
  <c r="G2331" i="12"/>
  <c r="D2332" i="12" l="1"/>
  <c r="C2332" i="12"/>
  <c r="G2332" i="12" l="1"/>
  <c r="E2333" i="12"/>
  <c r="F2333" i="12" s="1"/>
  <c r="D2333" i="12" l="1"/>
  <c r="C2333" i="12"/>
  <c r="G2333" i="12" l="1"/>
  <c r="E2334" i="12"/>
  <c r="F2334" i="12" s="1"/>
  <c r="D2334" i="12" l="1"/>
  <c r="C2334" i="12"/>
  <c r="G2334" i="12" l="1"/>
  <c r="E2335" i="12"/>
  <c r="F2335" i="12" s="1"/>
  <c r="D2335" i="12" l="1"/>
  <c r="C2335" i="12"/>
  <c r="G2335" i="12" l="1"/>
  <c r="E2336" i="12"/>
  <c r="F2336" i="12" s="1"/>
  <c r="D2336" i="12" l="1"/>
  <c r="C2336" i="12"/>
  <c r="G2336" i="12" l="1"/>
  <c r="E2337" i="12"/>
  <c r="F2337" i="12" s="1"/>
  <c r="D2337" i="12" l="1"/>
  <c r="C2337" i="12"/>
  <c r="E2338" i="12" l="1"/>
  <c r="F2338" i="12" s="1"/>
  <c r="G2337" i="12"/>
  <c r="D2338" i="12" l="1"/>
  <c r="C2338" i="12"/>
  <c r="E2339" i="12" l="1"/>
  <c r="F2339" i="12" s="1"/>
  <c r="G2338" i="12"/>
  <c r="D2339" i="12" l="1"/>
  <c r="C2339" i="12"/>
  <c r="G2339" i="12" l="1"/>
  <c r="E2340" i="12"/>
  <c r="F2340" i="12" s="1"/>
  <c r="D2340" i="12" l="1"/>
  <c r="C2340" i="12"/>
  <c r="E2341" i="12" l="1"/>
  <c r="F2341" i="12" s="1"/>
  <c r="G2340" i="12"/>
  <c r="D2341" i="12" l="1"/>
  <c r="C2341" i="12"/>
  <c r="G2341" i="12" l="1"/>
  <c r="E2342" i="12"/>
  <c r="F2342" i="12" s="1"/>
  <c r="D2342" i="12" l="1"/>
  <c r="C2342" i="12"/>
  <c r="E2343" i="12" l="1"/>
  <c r="F2343" i="12" s="1"/>
  <c r="G2342" i="12"/>
  <c r="D2343" i="12" l="1"/>
  <c r="C2343" i="12"/>
  <c r="G2343" i="12" l="1"/>
  <c r="E2344" i="12"/>
  <c r="F2344" i="12" s="1"/>
  <c r="N49" i="12" s="1" a="1"/>
  <c r="N49" i="12" s="1"/>
  <c r="M49" i="12" s="1"/>
  <c r="C2344" i="12" l="1"/>
  <c r="D2344" i="12"/>
  <c r="K49" i="12" l="1" a="1"/>
  <c r="K49" i="12" s="1"/>
  <c r="E2345" i="12"/>
  <c r="F2345" i="12" s="1"/>
  <c r="G2344" i="12"/>
  <c r="D2345" i="12" l="1"/>
  <c r="C2345" i="12"/>
  <c r="O49" i="12"/>
  <c r="L49" i="12"/>
  <c r="E2346" i="12" l="1"/>
  <c r="F2346" i="12" s="1"/>
  <c r="G2345" i="12"/>
  <c r="D2346" i="12" l="1"/>
  <c r="C2346" i="12"/>
  <c r="E2347" i="12" l="1"/>
  <c r="F2347" i="12" s="1"/>
  <c r="G2346" i="12"/>
  <c r="D2347" i="12" l="1"/>
  <c r="C2347" i="12"/>
  <c r="E2348" i="12" l="1"/>
  <c r="F2348" i="12" s="1"/>
  <c r="G2347" i="12"/>
  <c r="D2348" i="12" l="1"/>
  <c r="C2348" i="12"/>
  <c r="E2349" i="12" l="1"/>
  <c r="F2349" i="12" s="1"/>
  <c r="G2348" i="12"/>
  <c r="D2349" i="12" l="1"/>
  <c r="C2349" i="12"/>
  <c r="E2350" i="12" l="1"/>
  <c r="F2350" i="12" s="1"/>
  <c r="G2349" i="12"/>
  <c r="D2350" i="12" l="1"/>
  <c r="C2350" i="12"/>
  <c r="E2351" i="12" l="1"/>
  <c r="F2351" i="12" s="1"/>
  <c r="G2350" i="12"/>
  <c r="D2351" i="12" l="1"/>
  <c r="C2351" i="12"/>
  <c r="G2351" i="12" l="1"/>
  <c r="E2352" i="12"/>
  <c r="F2352" i="12" s="1"/>
  <c r="D2352" i="12" l="1"/>
  <c r="C2352" i="12"/>
  <c r="G2352" i="12" l="1"/>
  <c r="E2353" i="12"/>
  <c r="F2353" i="12" s="1"/>
  <c r="D2353" i="12" l="1"/>
  <c r="C2353" i="12"/>
  <c r="E2354" i="12" l="1"/>
  <c r="F2354" i="12" s="1"/>
  <c r="G2353" i="12"/>
  <c r="D2354" i="12" l="1"/>
  <c r="C2354" i="12"/>
  <c r="G2354" i="12" l="1"/>
  <c r="E2355" i="12"/>
  <c r="F2355" i="12" s="1"/>
  <c r="D2355" i="12" l="1"/>
  <c r="C2355" i="12"/>
  <c r="G2355" i="12" l="1"/>
  <c r="E2356" i="12"/>
  <c r="F2356" i="12" s="1"/>
  <c r="D2356" i="12" l="1"/>
  <c r="C2356" i="12"/>
  <c r="G2356" i="12" l="1"/>
  <c r="E2357" i="12"/>
  <c r="F2357" i="12" s="1"/>
  <c r="D2357" i="12" l="1"/>
  <c r="C2357" i="12"/>
  <c r="G2357" i="12" l="1"/>
  <c r="E2358" i="12"/>
  <c r="F2358" i="12" s="1"/>
  <c r="D2358" i="12" l="1"/>
  <c r="C2358" i="12"/>
  <c r="G2358" i="12" l="1"/>
  <c r="E2359" i="12"/>
  <c r="F2359" i="12" s="1"/>
  <c r="D2359" i="12" l="1"/>
  <c r="C2359" i="12"/>
  <c r="G2359" i="12" l="1"/>
  <c r="E2360" i="12"/>
  <c r="F2360" i="12" s="1"/>
  <c r="D2360" i="12" l="1"/>
  <c r="C2360" i="12"/>
  <c r="G2360" i="12" l="1"/>
  <c r="E2361" i="12"/>
  <c r="F2361" i="12" s="1"/>
  <c r="D2361" i="12" l="1"/>
  <c r="C2361" i="12"/>
  <c r="G2361" i="12" l="1"/>
  <c r="E2362" i="12"/>
  <c r="F2362" i="12" s="1"/>
  <c r="D2362" i="12" l="1"/>
  <c r="C2362" i="12"/>
  <c r="G2362" i="12" l="1"/>
  <c r="E2363" i="12"/>
  <c r="F2363" i="12" s="1"/>
  <c r="D2363" i="12" l="1"/>
  <c r="C2363" i="12"/>
  <c r="G2363" i="12" l="1"/>
  <c r="E2364" i="12"/>
  <c r="F2364" i="12" s="1"/>
  <c r="D2364" i="12" l="1"/>
  <c r="C2364" i="12"/>
  <c r="E2365" i="12" l="1"/>
  <c r="F2365" i="12" s="1"/>
  <c r="G2364" i="12"/>
  <c r="D2365" i="12" l="1"/>
  <c r="C2365" i="12"/>
  <c r="E2366" i="12" l="1"/>
  <c r="F2366" i="12" s="1"/>
  <c r="G2365" i="12"/>
  <c r="D2366" i="12" l="1"/>
  <c r="C2366" i="12"/>
  <c r="G2366" i="12" l="1"/>
  <c r="E2367" i="12"/>
  <c r="F2367" i="12" s="1"/>
  <c r="D2367" i="12" l="1"/>
  <c r="C2367" i="12"/>
  <c r="G2367" i="12" l="1"/>
  <c r="E2368" i="12"/>
  <c r="F2368" i="12" s="1"/>
  <c r="D2368" i="12" l="1"/>
  <c r="C2368" i="12"/>
  <c r="G2368" i="12" l="1"/>
  <c r="E2369" i="12"/>
  <c r="F2369" i="12" s="1"/>
  <c r="D2369" i="12" l="1"/>
  <c r="C2369" i="12"/>
  <c r="E2370" i="12" l="1"/>
  <c r="F2370" i="12" s="1"/>
  <c r="G2369" i="12"/>
  <c r="D2370" i="12" l="1"/>
  <c r="C2370" i="12"/>
  <c r="G2370" i="12" l="1"/>
  <c r="E2371" i="12"/>
  <c r="F2371" i="12" s="1"/>
  <c r="D2371" i="12" l="1"/>
  <c r="C2371" i="12"/>
  <c r="E2372" i="12" l="1"/>
  <c r="F2372" i="12" s="1"/>
  <c r="G2371" i="12"/>
  <c r="D2372" i="12" l="1"/>
  <c r="C2372" i="12"/>
  <c r="E2373" i="12" l="1"/>
  <c r="F2373" i="12" s="1"/>
  <c r="G2372" i="12"/>
  <c r="D2373" i="12" l="1"/>
  <c r="C2373" i="12"/>
  <c r="E2374" i="12" l="1"/>
  <c r="F2374" i="12" s="1"/>
  <c r="G2373" i="12"/>
  <c r="D2374" i="12" l="1"/>
  <c r="C2374" i="12"/>
  <c r="G2374" i="12" l="1"/>
  <c r="E2375" i="12"/>
  <c r="F2375" i="12" s="1"/>
  <c r="D2375" i="12" l="1"/>
  <c r="C2375" i="12"/>
  <c r="G2375" i="12" l="1"/>
  <c r="E2376" i="12"/>
  <c r="F2376" i="12" s="1"/>
  <c r="D2376" i="12" l="1"/>
  <c r="C2376" i="12"/>
  <c r="G2376" i="12" l="1"/>
  <c r="E2377" i="12"/>
  <c r="F2377" i="12" s="1"/>
  <c r="D2377" i="12" l="1"/>
  <c r="C2377" i="12"/>
  <c r="G2377" i="12" l="1"/>
  <c r="E2378" i="12"/>
  <c r="F2378" i="12" s="1"/>
  <c r="D2378" i="12" l="1"/>
  <c r="C2378" i="12"/>
  <c r="G2378" i="12" l="1"/>
  <c r="E2379" i="12"/>
  <c r="F2379" i="12" s="1"/>
  <c r="D2379" i="12" l="1"/>
  <c r="C2379" i="12"/>
  <c r="E2380" i="12" l="1"/>
  <c r="F2380" i="12" s="1"/>
  <c r="G2379" i="12"/>
  <c r="D2380" i="12" l="1"/>
  <c r="C2380" i="12"/>
  <c r="G2380" i="12" l="1"/>
  <c r="E2381" i="12"/>
  <c r="F2381" i="12" s="1"/>
  <c r="D2381" i="12" l="1"/>
  <c r="C2381" i="12"/>
  <c r="G2381" i="12" l="1"/>
  <c r="E2382" i="12"/>
  <c r="F2382" i="12" s="1"/>
  <c r="D2382" i="12" l="1"/>
  <c r="C2382" i="12"/>
  <c r="G2382" i="12" l="1"/>
  <c r="E2383" i="12"/>
  <c r="F2383" i="12" s="1"/>
  <c r="D2383" i="12" l="1"/>
  <c r="C2383" i="12"/>
  <c r="E2384" i="12" l="1"/>
  <c r="F2384" i="12" s="1"/>
  <c r="G2383" i="12"/>
  <c r="D2384" i="12" l="1"/>
  <c r="C2384" i="12"/>
  <c r="G2384" i="12" l="1"/>
  <c r="E2385" i="12"/>
  <c r="F2385" i="12" s="1"/>
  <c r="D2385" i="12" l="1"/>
  <c r="C2385" i="12"/>
  <c r="G2385" i="12" l="1"/>
  <c r="E2386" i="12"/>
  <c r="F2386" i="12" s="1"/>
  <c r="D2386" i="12" l="1"/>
  <c r="C2386" i="12"/>
  <c r="E2387" i="12" l="1"/>
  <c r="F2387" i="12" s="1"/>
  <c r="G2386" i="12"/>
  <c r="D2387" i="12" l="1"/>
  <c r="C2387" i="12"/>
  <c r="E2388" i="12" l="1"/>
  <c r="F2388" i="12" s="1"/>
  <c r="G2387" i="12"/>
  <c r="D2388" i="12" l="1"/>
  <c r="C2388" i="12"/>
  <c r="E2389" i="12" l="1"/>
  <c r="F2389" i="12" s="1"/>
  <c r="G2388" i="12"/>
  <c r="D2389" i="12" l="1"/>
  <c r="C2389" i="12"/>
  <c r="E2390" i="12" l="1"/>
  <c r="F2390" i="12" s="1"/>
  <c r="G2389" i="12"/>
  <c r="D2390" i="12" l="1"/>
  <c r="C2390" i="12"/>
  <c r="G2390" i="12" l="1"/>
  <c r="E2391" i="12"/>
  <c r="F2391" i="12" s="1"/>
  <c r="D2391" i="12" l="1"/>
  <c r="C2391" i="12"/>
  <c r="G2391" i="12" l="1"/>
  <c r="E2392" i="12"/>
  <c r="F2392" i="12" s="1"/>
  <c r="D2392" i="12" l="1"/>
  <c r="C2392" i="12"/>
  <c r="G2392" i="12" l="1"/>
  <c r="E2393" i="12"/>
  <c r="F2393" i="12" s="1"/>
  <c r="D2393" i="12" l="1"/>
  <c r="C2393" i="12"/>
  <c r="G2393" i="12" l="1"/>
  <c r="E2394" i="12"/>
  <c r="F2394" i="12" s="1"/>
  <c r="D2394" i="12" l="1"/>
  <c r="C2394" i="12"/>
  <c r="E2395" i="12" l="1"/>
  <c r="F2395" i="12" s="1"/>
  <c r="G2394" i="12"/>
  <c r="D2395" i="12" l="1"/>
  <c r="C2395" i="12"/>
  <c r="E2396" i="12" l="1"/>
  <c r="F2396" i="12" s="1"/>
  <c r="N50" i="12" s="1" a="1"/>
  <c r="N50" i="12" s="1"/>
  <c r="M50" i="12" s="1"/>
  <c r="G2395" i="12"/>
  <c r="C2396" i="12" l="1"/>
  <c r="D2396" i="12"/>
  <c r="K50" i="12" l="1" a="1"/>
  <c r="K50" i="12" s="1"/>
  <c r="G2396" i="12"/>
  <c r="E2397" i="12"/>
  <c r="F2397" i="12" s="1"/>
  <c r="D2397" i="12" l="1"/>
  <c r="C2397" i="12"/>
  <c r="O50" i="12"/>
  <c r="L50" i="12"/>
  <c r="G2397" i="12" l="1"/>
  <c r="E2398" i="12"/>
  <c r="F2398" i="12" s="1"/>
  <c r="D2398" i="12" l="1"/>
  <c r="C2398" i="12"/>
  <c r="G2398" i="12" l="1"/>
  <c r="E2399" i="12"/>
  <c r="F2399" i="12" s="1"/>
  <c r="D2399" i="12" l="1"/>
  <c r="C2399" i="12"/>
  <c r="E2400" i="12" l="1"/>
  <c r="F2400" i="12" s="1"/>
  <c r="G2399" i="12"/>
  <c r="D2400" i="12" l="1"/>
  <c r="C2400" i="12"/>
  <c r="G2400" i="12" l="1"/>
  <c r="E2401" i="12"/>
  <c r="F2401" i="12" s="1"/>
  <c r="D2401" i="12" l="1"/>
  <c r="C2401" i="12"/>
  <c r="E2402" i="12" l="1"/>
  <c r="F2402" i="12" s="1"/>
  <c r="G2401" i="12"/>
  <c r="D2402" i="12" l="1"/>
  <c r="C2402" i="12"/>
  <c r="G2402" i="12" l="1"/>
  <c r="E2403" i="12"/>
  <c r="F2403" i="12" s="1"/>
  <c r="D2403" i="12" l="1"/>
  <c r="C2403" i="12"/>
  <c r="E2404" i="12" l="1"/>
  <c r="F2404" i="12" s="1"/>
  <c r="G2403" i="12"/>
  <c r="D2404" i="12" l="1"/>
  <c r="C2404" i="12"/>
  <c r="G2404" i="12" l="1"/>
  <c r="E2405" i="12"/>
  <c r="F2405" i="12" s="1"/>
  <c r="D2405" i="12" l="1"/>
  <c r="C2405" i="12"/>
  <c r="G2405" i="12" l="1"/>
  <c r="E2406" i="12"/>
  <c r="F2406" i="12" s="1"/>
  <c r="D2406" i="12" l="1"/>
  <c r="C2406" i="12"/>
  <c r="E2407" i="12" l="1"/>
  <c r="F2407" i="12" s="1"/>
  <c r="G2406" i="12"/>
  <c r="D2407" i="12" l="1"/>
  <c r="C2407" i="12"/>
  <c r="E2408" i="12" l="1"/>
  <c r="F2408" i="12" s="1"/>
  <c r="G2407" i="12"/>
  <c r="D2408" i="12" l="1"/>
  <c r="C2408" i="12"/>
  <c r="E2409" i="12" l="1"/>
  <c r="F2409" i="12" s="1"/>
  <c r="G2408" i="12"/>
  <c r="D2409" i="12" l="1"/>
  <c r="C2409" i="12"/>
  <c r="E2410" i="12" l="1"/>
  <c r="F2410" i="12" s="1"/>
  <c r="G2409" i="12"/>
  <c r="D2410" i="12" l="1"/>
  <c r="C2410" i="12"/>
  <c r="G2410" i="12" l="1"/>
  <c r="E2411" i="12"/>
  <c r="F2411" i="12" s="1"/>
  <c r="D2411" i="12" l="1"/>
  <c r="C2411" i="12"/>
  <c r="G2411" i="12" l="1"/>
  <c r="E2412" i="12"/>
  <c r="F2412" i="12" s="1"/>
  <c r="D2412" i="12" l="1"/>
  <c r="C2412" i="12"/>
  <c r="E2413" i="12" l="1"/>
  <c r="F2413" i="12" s="1"/>
  <c r="G2412" i="12"/>
  <c r="D2413" i="12" l="1"/>
  <c r="C2413" i="12"/>
  <c r="E2414" i="12" l="1"/>
  <c r="F2414" i="12" s="1"/>
  <c r="G2413" i="12"/>
  <c r="D2414" i="12" l="1"/>
  <c r="C2414" i="12"/>
  <c r="E2415" i="12" l="1"/>
  <c r="F2415" i="12" s="1"/>
  <c r="G2414" i="12"/>
  <c r="D2415" i="12" l="1"/>
  <c r="C2415" i="12"/>
  <c r="E2416" i="12" l="1"/>
  <c r="F2416" i="12" s="1"/>
  <c r="G2415" i="12"/>
  <c r="D2416" i="12" l="1"/>
  <c r="C2416" i="12"/>
  <c r="N205" i="12" a="1"/>
  <c r="N205" i="12" s="1"/>
  <c r="E2417" i="12" l="1"/>
  <c r="F2417" i="12" s="1"/>
  <c r="K205" i="12" a="1"/>
  <c r="K205" i="12" s="1"/>
  <c r="G2416" i="12"/>
  <c r="O205" i="12" l="1"/>
  <c r="D2417" i="12"/>
  <c r="C2417" i="12"/>
  <c r="E2418" i="12" l="1"/>
  <c r="F2418" i="12" s="1"/>
  <c r="G2417" i="12"/>
  <c r="D2418" i="12" l="1"/>
  <c r="C2418" i="12"/>
  <c r="G2418" i="12" l="1"/>
  <c r="E2419" i="12"/>
  <c r="F2419" i="12" s="1"/>
  <c r="D2419" i="12" l="1"/>
  <c r="C2419" i="12"/>
  <c r="G2419" i="12" l="1"/>
  <c r="E2420" i="12"/>
  <c r="F2420" i="12" s="1"/>
  <c r="D2420" i="12" l="1"/>
  <c r="C2420" i="12"/>
  <c r="E2421" i="12" l="1"/>
  <c r="F2421" i="12" s="1"/>
  <c r="G2420" i="12"/>
  <c r="D2421" i="12" l="1"/>
  <c r="C2421" i="12"/>
  <c r="G2421" i="12" l="1"/>
  <c r="E2422" i="12"/>
  <c r="F2422" i="12" s="1"/>
  <c r="D2422" i="12" l="1"/>
  <c r="C2422" i="12"/>
  <c r="E2423" i="12" l="1"/>
  <c r="F2423" i="12" s="1"/>
  <c r="G2422" i="12"/>
  <c r="D2423" i="12" l="1"/>
  <c r="C2423" i="12"/>
  <c r="G2423" i="12" l="1"/>
  <c r="E2424" i="12"/>
  <c r="F2424" i="12" s="1"/>
  <c r="D2424" i="12" l="1"/>
  <c r="C2424" i="12"/>
  <c r="G2424" i="12" l="1"/>
  <c r="E2425" i="12"/>
  <c r="F2425" i="12" s="1"/>
  <c r="D2425" i="12" l="1"/>
  <c r="C2425" i="12"/>
  <c r="G2425" i="12" l="1"/>
  <c r="E2426" i="12"/>
  <c r="F2426" i="12" s="1"/>
  <c r="D2426" i="12" l="1"/>
  <c r="C2426" i="12"/>
  <c r="E2427" i="12" l="1"/>
  <c r="F2427" i="12" s="1"/>
  <c r="G2426" i="12"/>
  <c r="D2427" i="12" l="1"/>
  <c r="C2427" i="12"/>
  <c r="G2427" i="12" l="1"/>
  <c r="E2428" i="12"/>
  <c r="F2428" i="12" s="1"/>
  <c r="D2428" i="12" l="1"/>
  <c r="C2428" i="12"/>
  <c r="N206" i="12" a="1"/>
  <c r="N206" i="12" s="1"/>
  <c r="M206" i="12" s="1"/>
  <c r="E2429" i="12" l="1"/>
  <c r="F2429" i="12" s="1"/>
  <c r="K206" i="12" a="1"/>
  <c r="K206" i="12" s="1"/>
  <c r="G2428" i="12"/>
  <c r="O206" i="12" l="1"/>
  <c r="L206" i="12"/>
  <c r="D2429" i="12"/>
  <c r="C2429" i="12"/>
  <c r="E2430" i="12" l="1"/>
  <c r="F2430" i="12" s="1"/>
  <c r="G2429" i="12"/>
  <c r="D2430" i="12" l="1"/>
  <c r="C2430" i="12"/>
  <c r="G2430" i="12" l="1"/>
  <c r="E2431" i="12"/>
  <c r="F2431" i="12" s="1"/>
  <c r="D2431" i="12" l="1"/>
  <c r="C2431" i="12"/>
  <c r="G2431" i="12" l="1"/>
  <c r="E2432" i="12"/>
  <c r="F2432" i="12" s="1"/>
  <c r="D2432" i="12" l="1"/>
  <c r="C2432" i="12"/>
  <c r="E2433" i="12" l="1"/>
  <c r="F2433" i="12" s="1"/>
  <c r="G2432" i="12"/>
  <c r="D2433" i="12" l="1"/>
  <c r="C2433" i="12"/>
  <c r="G2433" i="12" l="1"/>
  <c r="E2434" i="12"/>
  <c r="F2434" i="12" s="1"/>
  <c r="D2434" i="12" l="1"/>
  <c r="C2434" i="12"/>
  <c r="G2434" i="12" l="1"/>
  <c r="E2435" i="12"/>
  <c r="F2435" i="12" s="1"/>
  <c r="D2435" i="12" l="1"/>
  <c r="C2435" i="12"/>
  <c r="E2436" i="12" l="1"/>
  <c r="F2436" i="12" s="1"/>
  <c r="G2435" i="12"/>
  <c r="D2436" i="12" l="1"/>
  <c r="C2436" i="12"/>
  <c r="G2436" i="12" l="1"/>
  <c r="E2437" i="12"/>
  <c r="F2437" i="12" s="1"/>
  <c r="D2437" i="12" l="1"/>
  <c r="C2437" i="12"/>
  <c r="G2437" i="12" l="1"/>
  <c r="E2438" i="12"/>
  <c r="F2438" i="12" s="1"/>
  <c r="D2438" i="12" l="1"/>
  <c r="C2438" i="12"/>
  <c r="E2439" i="12" l="1"/>
  <c r="F2439" i="12" s="1"/>
  <c r="G2438" i="12"/>
  <c r="D2439" i="12" l="1"/>
  <c r="C2439" i="12"/>
  <c r="E2440" i="12" l="1"/>
  <c r="F2440" i="12" s="1"/>
  <c r="G2439" i="12"/>
  <c r="D2440" i="12" l="1"/>
  <c r="C2440" i="12"/>
  <c r="N207" i="12" a="1"/>
  <c r="N207" i="12" s="1"/>
  <c r="M207" i="12" s="1"/>
  <c r="K207" i="12" l="1" a="1"/>
  <c r="K207" i="12" s="1"/>
  <c r="E2441" i="12"/>
  <c r="F2441" i="12" s="1"/>
  <c r="G2440" i="12"/>
  <c r="D2441" i="12" l="1"/>
  <c r="C2441" i="12"/>
  <c r="O207" i="12"/>
  <c r="L207" i="12"/>
  <c r="G2441" i="12" l="1"/>
  <c r="E2442" i="12"/>
  <c r="F2442" i="12" s="1"/>
  <c r="D2442" i="12" l="1"/>
  <c r="C2442" i="12"/>
  <c r="E2443" i="12" l="1"/>
  <c r="F2443" i="12" s="1"/>
  <c r="G2442" i="12"/>
  <c r="D2443" i="12" l="1"/>
  <c r="C2443" i="12"/>
  <c r="E2444" i="12" l="1"/>
  <c r="F2444" i="12" s="1"/>
  <c r="G2443" i="12"/>
  <c r="D2444" i="12" l="1"/>
  <c r="C2444" i="12"/>
  <c r="G2444" i="12" l="1"/>
  <c r="E2445" i="12"/>
  <c r="F2445" i="12" s="1"/>
  <c r="D2445" i="12" l="1"/>
  <c r="C2445" i="12"/>
  <c r="E2446" i="12" l="1"/>
  <c r="F2446" i="12" s="1"/>
  <c r="G2445" i="12"/>
  <c r="D2446" i="12" l="1"/>
  <c r="C2446" i="12"/>
  <c r="E2447" i="12" l="1"/>
  <c r="F2447" i="12" s="1"/>
  <c r="G2446" i="12"/>
  <c r="D2447" i="12" l="1"/>
  <c r="C2447" i="12"/>
  <c r="E2448" i="12" l="1"/>
  <c r="F2448" i="12" s="1"/>
  <c r="N51" i="12" s="1" a="1"/>
  <c r="N51" i="12" s="1"/>
  <c r="M51" i="12" s="1"/>
  <c r="G2447" i="12"/>
  <c r="D2448" i="12" l="1"/>
  <c r="C2448" i="12"/>
  <c r="K51" i="12" l="1" a="1"/>
  <c r="K51" i="12" s="1"/>
  <c r="G2448" i="12"/>
  <c r="E2449" i="12"/>
  <c r="F2449" i="12" s="1"/>
  <c r="D2449" i="12" l="1"/>
  <c r="C2449" i="12"/>
  <c r="L51" i="12"/>
  <c r="O51" i="12"/>
  <c r="G2449" i="12" l="1"/>
  <c r="E2450" i="12"/>
  <c r="F2450" i="12" s="1"/>
  <c r="D2450" i="12" l="1"/>
  <c r="C2450" i="12"/>
  <c r="E2451" i="12" l="1"/>
  <c r="F2451" i="12" s="1"/>
  <c r="G2450" i="12"/>
  <c r="D2451" i="12" l="1"/>
  <c r="C2451" i="12"/>
  <c r="G2451" i="12" l="1"/>
  <c r="E2452" i="12"/>
  <c r="F2452" i="12" s="1"/>
  <c r="D2452" i="12" l="1"/>
  <c r="C2452" i="12"/>
  <c r="N208" i="12" a="1"/>
  <c r="N208" i="12" s="1"/>
  <c r="M208" i="12" s="1"/>
  <c r="E2453" i="12" l="1"/>
  <c r="F2453" i="12" s="1"/>
  <c r="K208" i="12" a="1"/>
  <c r="K208" i="12" s="1"/>
  <c r="G2452" i="12"/>
  <c r="L208" i="12" l="1"/>
  <c r="O208" i="12"/>
  <c r="D2453" i="12"/>
  <c r="C2453" i="12"/>
  <c r="G2453" i="12" l="1"/>
  <c r="E2454" i="12"/>
  <c r="F2454" i="12" s="1"/>
  <c r="D2454" i="12" l="1"/>
  <c r="C2454" i="12"/>
  <c r="G2454" i="12" l="1"/>
  <c r="E2455" i="12"/>
  <c r="F2455" i="12" s="1"/>
  <c r="D2455" i="12" l="1"/>
  <c r="C2455" i="12"/>
  <c r="G2455" i="12" l="1"/>
  <c r="E2456" i="12"/>
  <c r="F2456" i="12" s="1"/>
  <c r="D2456" i="12" l="1"/>
  <c r="C2456" i="12"/>
  <c r="G2456" i="12" l="1"/>
  <c r="E2457" i="12"/>
  <c r="F2457" i="12" s="1"/>
  <c r="D2457" i="12" l="1"/>
  <c r="C2457" i="12"/>
  <c r="E2458" i="12" l="1"/>
  <c r="F2458" i="12" s="1"/>
  <c r="G2457" i="12"/>
  <c r="D2458" i="12" l="1"/>
  <c r="C2458" i="12"/>
  <c r="G2458" i="12" l="1"/>
  <c r="E2459" i="12"/>
  <c r="F2459" i="12" s="1"/>
  <c r="D2459" i="12" l="1"/>
  <c r="C2459" i="12"/>
  <c r="E2460" i="12" l="1"/>
  <c r="F2460" i="12" s="1"/>
  <c r="G2459" i="12"/>
  <c r="D2460" i="12" l="1"/>
  <c r="C2460" i="12"/>
  <c r="G2460" i="12" l="1"/>
  <c r="E2461" i="12"/>
  <c r="F2461" i="12" s="1"/>
  <c r="D2461" i="12" l="1"/>
  <c r="C2461" i="12"/>
  <c r="E2462" i="12" l="1"/>
  <c r="F2462" i="12" s="1"/>
  <c r="G2461" i="12"/>
  <c r="D2462" i="12" l="1"/>
  <c r="C2462" i="12"/>
  <c r="G2462" i="12" l="1"/>
  <c r="E2463" i="12"/>
  <c r="F2463" i="12" s="1"/>
  <c r="D2463" i="12" l="1"/>
  <c r="C2463" i="12"/>
  <c r="G2463" i="12" l="1"/>
  <c r="E2464" i="12"/>
  <c r="F2464" i="12" s="1"/>
  <c r="D2464" i="12" l="1"/>
  <c r="C2464" i="12"/>
  <c r="N209" i="12" a="1"/>
  <c r="N209" i="12" s="1"/>
  <c r="M209" i="12" s="1"/>
  <c r="K209" i="12" l="1" a="1"/>
  <c r="K209" i="12" s="1"/>
  <c r="G2464" i="12"/>
  <c r="E2465" i="12"/>
  <c r="F2465" i="12" s="1"/>
  <c r="D2465" i="12" l="1"/>
  <c r="C2465" i="12"/>
  <c r="O209" i="12"/>
  <c r="L209" i="12"/>
  <c r="G2465" i="12" l="1"/>
  <c r="E2466" i="12"/>
  <c r="F2466" i="12" s="1"/>
  <c r="D2466" i="12" l="1"/>
  <c r="C2466" i="12"/>
  <c r="E2467" i="12" l="1"/>
  <c r="F2467" i="12" s="1"/>
  <c r="G2466" i="12"/>
  <c r="D2467" i="12" l="1"/>
  <c r="C2467" i="12"/>
  <c r="E2468" i="12" l="1"/>
  <c r="F2468" i="12" s="1"/>
  <c r="G2467" i="12"/>
  <c r="D2468" i="12" l="1"/>
  <c r="C2468" i="12"/>
  <c r="G2468" i="12" l="1"/>
  <c r="E2469" i="12"/>
  <c r="F2469" i="12" s="1"/>
  <c r="D2469" i="12" l="1"/>
  <c r="C2469" i="12"/>
  <c r="G2469" i="12" l="1"/>
  <c r="E2470" i="12"/>
  <c r="F2470" i="12" s="1"/>
  <c r="D2470" i="12" l="1"/>
  <c r="C2470" i="12"/>
  <c r="E2471" i="12" l="1"/>
  <c r="F2471" i="12" s="1"/>
  <c r="G2470" i="12"/>
  <c r="D2471" i="12" l="1"/>
  <c r="C2471" i="12"/>
  <c r="E2472" i="12" l="1"/>
  <c r="F2472" i="12" s="1"/>
  <c r="G2471" i="12"/>
  <c r="D2472" i="12" l="1"/>
  <c r="C2472" i="12"/>
  <c r="G2472" i="12" l="1"/>
  <c r="E2473" i="12"/>
  <c r="F2473" i="12" s="1"/>
  <c r="D2473" i="12" l="1"/>
  <c r="C2473" i="12"/>
  <c r="E2474" i="12" l="1"/>
  <c r="F2474" i="12" s="1"/>
  <c r="G2473" i="12"/>
  <c r="D2474" i="12" l="1"/>
  <c r="C2474" i="12"/>
  <c r="E2475" i="12" l="1"/>
  <c r="F2475" i="12" s="1"/>
  <c r="G2474" i="12"/>
  <c r="D2475" i="12" l="1"/>
  <c r="C2475" i="12"/>
  <c r="G2475" i="12" l="1"/>
  <c r="E2476" i="12"/>
  <c r="F2476" i="12" s="1"/>
  <c r="D2476" i="12" l="1"/>
  <c r="N210" i="12" a="1"/>
  <c r="N210" i="12" s="1"/>
  <c r="M210" i="12" s="1"/>
  <c r="C2476" i="12"/>
  <c r="E2477" i="12" l="1"/>
  <c r="F2477" i="12" s="1"/>
  <c r="K210" i="12" a="1"/>
  <c r="K210" i="12" s="1"/>
  <c r="G2476" i="12"/>
  <c r="L210" i="12" l="1"/>
  <c r="O210" i="12"/>
  <c r="D2477" i="12"/>
  <c r="C2477" i="12"/>
  <c r="G2477" i="12" l="1"/>
  <c r="E2478" i="12"/>
  <c r="F2478" i="12" s="1"/>
  <c r="D2478" i="12" l="1"/>
  <c r="C2478" i="12"/>
  <c r="G2478" i="12" l="1"/>
  <c r="E2479" i="12"/>
  <c r="F2479" i="12" s="1"/>
  <c r="D2479" i="12" l="1"/>
  <c r="C2479" i="12"/>
  <c r="E2480" i="12" l="1"/>
  <c r="F2480" i="12" s="1"/>
  <c r="G2479" i="12"/>
  <c r="D2480" i="12" l="1"/>
  <c r="C2480" i="12"/>
  <c r="E2481" i="12" l="1"/>
  <c r="F2481" i="12" s="1"/>
  <c r="G2480" i="12"/>
  <c r="D2481" i="12" l="1"/>
  <c r="C2481" i="12"/>
  <c r="E2482" i="12" l="1"/>
  <c r="F2482" i="12" s="1"/>
  <c r="G2481" i="12"/>
  <c r="D2482" i="12" l="1"/>
  <c r="C2482" i="12"/>
  <c r="G2482" i="12" l="1"/>
  <c r="E2483" i="12"/>
  <c r="F2483" i="12" s="1"/>
  <c r="D2483" i="12" l="1"/>
  <c r="C2483" i="12"/>
  <c r="G2483" i="12" l="1"/>
  <c r="E2484" i="12"/>
  <c r="F2484" i="12" s="1"/>
  <c r="D2484" i="12" l="1"/>
  <c r="C2484" i="12"/>
  <c r="E2485" i="12" l="1"/>
  <c r="F2485" i="12" s="1"/>
  <c r="G2484" i="12"/>
  <c r="D2485" i="12" l="1"/>
  <c r="C2485" i="12"/>
  <c r="G2485" i="12" l="1"/>
  <c r="E2486" i="12"/>
  <c r="F2486" i="12" s="1"/>
  <c r="D2486" i="12" l="1"/>
  <c r="C2486" i="12"/>
  <c r="E2487" i="12" l="1"/>
  <c r="F2487" i="12" s="1"/>
  <c r="G2486" i="12"/>
  <c r="D2487" i="12" l="1"/>
  <c r="C2487" i="12"/>
  <c r="G2487" i="12" l="1"/>
  <c r="E2488" i="12"/>
  <c r="F2488" i="12" s="1"/>
  <c r="D2488" i="12" l="1"/>
  <c r="C2488" i="12"/>
  <c r="N211" i="12" a="1"/>
  <c r="N211" i="12" s="1"/>
  <c r="M211" i="12" s="1"/>
  <c r="G2488" i="12" l="1"/>
  <c r="E2489" i="12"/>
  <c r="F2489" i="12" s="1"/>
  <c r="K211" i="12" a="1"/>
  <c r="K211" i="12" s="1"/>
  <c r="O211" i="12" l="1"/>
  <c r="L211" i="12"/>
  <c r="D2489" i="12"/>
  <c r="C2489" i="12"/>
  <c r="E2490" i="12" l="1"/>
  <c r="F2490" i="12" s="1"/>
  <c r="G2489" i="12"/>
  <c r="D2490" i="12" l="1"/>
  <c r="C2490" i="12"/>
  <c r="G2490" i="12" l="1"/>
  <c r="E2491" i="12"/>
  <c r="F2491" i="12" s="1"/>
  <c r="D2491" i="12" l="1"/>
  <c r="C2491" i="12"/>
  <c r="G2491" i="12" l="1"/>
  <c r="E2492" i="12"/>
  <c r="F2492" i="12" s="1"/>
  <c r="D2492" i="12" l="1"/>
  <c r="C2492" i="12"/>
  <c r="E2493" i="12" l="1"/>
  <c r="F2493" i="12" s="1"/>
  <c r="G2492" i="12"/>
  <c r="D2493" i="12" l="1"/>
  <c r="C2493" i="12"/>
  <c r="E2494" i="12" l="1"/>
  <c r="F2494" i="12" s="1"/>
  <c r="G2493" i="12"/>
  <c r="D2494" i="12" l="1"/>
  <c r="C2494" i="12"/>
  <c r="G2494" i="12" l="1"/>
  <c r="E2495" i="12"/>
  <c r="F2495" i="12" s="1"/>
  <c r="D2495" i="12" l="1"/>
  <c r="C2495" i="12"/>
  <c r="E2496" i="12" l="1"/>
  <c r="F2496" i="12" s="1"/>
  <c r="G2495" i="12"/>
  <c r="D2496" i="12" l="1"/>
  <c r="C2496" i="12"/>
  <c r="G2496" i="12" l="1"/>
  <c r="E2497" i="12"/>
  <c r="F2497" i="12" s="1"/>
  <c r="D2497" i="12" l="1"/>
  <c r="C2497" i="12"/>
  <c r="G2497" i="12" l="1"/>
  <c r="E2498" i="12"/>
  <c r="F2498" i="12" s="1"/>
  <c r="D2498" i="12" l="1"/>
  <c r="C2498" i="12"/>
  <c r="E2499" i="12" l="1"/>
  <c r="F2499" i="12" s="1"/>
  <c r="G2498" i="12"/>
  <c r="D2499" i="12" l="1"/>
  <c r="C2499" i="12"/>
  <c r="G2499" i="12" l="1"/>
  <c r="E2500" i="12"/>
  <c r="F2500" i="12" s="1"/>
  <c r="N52" i="12" s="1" a="1"/>
  <c r="N52" i="12" s="1"/>
  <c r="M52" i="12" s="1"/>
  <c r="N212" i="12" l="1" a="1"/>
  <c r="N212" i="12" s="1"/>
  <c r="M212" i="12" s="1"/>
  <c r="D2500" i="12"/>
  <c r="C2500" i="12"/>
  <c r="K52" i="12" l="1" a="1"/>
  <c r="K52" i="12" s="1"/>
  <c r="G2500" i="12"/>
  <c r="K212" i="12" a="1"/>
  <c r="K212" i="12" s="1"/>
  <c r="E2501" i="12"/>
  <c r="F2501" i="12" s="1"/>
  <c r="O212" i="12" l="1"/>
  <c r="L212" i="12"/>
  <c r="D2501" i="12"/>
  <c r="C2501" i="12"/>
  <c r="L52" i="12"/>
  <c r="O52" i="12"/>
  <c r="E2502" i="12" l="1"/>
  <c r="F2502" i="12" s="1"/>
  <c r="G2501" i="12"/>
  <c r="D2502" i="12" l="1"/>
  <c r="C2502" i="12"/>
  <c r="G2502" i="12" l="1"/>
  <c r="E2503" i="12"/>
  <c r="F2503" i="12" s="1"/>
  <c r="D2503" i="12" l="1"/>
  <c r="C2503" i="12"/>
  <c r="G2503" i="12" l="1"/>
  <c r="E2504" i="12"/>
  <c r="F2504" i="12" s="1"/>
  <c r="D2504" i="12" l="1"/>
  <c r="C2504" i="12"/>
  <c r="G2504" i="12" l="1"/>
  <c r="E2505" i="12"/>
  <c r="F2505" i="12" s="1"/>
  <c r="D2505" i="12" l="1"/>
  <c r="C2505" i="12"/>
  <c r="E2506" i="12" l="1"/>
  <c r="F2506" i="12" s="1"/>
  <c r="G2505" i="12"/>
  <c r="D2506" i="12" l="1"/>
  <c r="C2506" i="12"/>
  <c r="G2506" i="12" l="1"/>
  <c r="E2507" i="12"/>
  <c r="F2507" i="12" s="1"/>
  <c r="D2507" i="12" l="1"/>
  <c r="C2507" i="12"/>
  <c r="G2507" i="12" l="1"/>
  <c r="E2508" i="12"/>
  <c r="F2508" i="12" s="1"/>
  <c r="D2508" i="12" l="1"/>
  <c r="C2508" i="12"/>
  <c r="G2508" i="12" l="1"/>
  <c r="E2509" i="12"/>
  <c r="F2509" i="12" s="1"/>
  <c r="D2509" i="12" l="1"/>
  <c r="C2509" i="12"/>
  <c r="E2510" i="12" l="1"/>
  <c r="F2510" i="12" s="1"/>
  <c r="G2509" i="12"/>
  <c r="D2510" i="12" l="1"/>
  <c r="C2510" i="12"/>
  <c r="G2510" i="12" l="1"/>
  <c r="E2511" i="12"/>
  <c r="F2511" i="12" s="1"/>
  <c r="D2511" i="12" l="1"/>
  <c r="C2511" i="12"/>
  <c r="G2511" i="12" l="1"/>
  <c r="E2512" i="12"/>
  <c r="F2512" i="12" s="1"/>
  <c r="D2512" i="12" l="1"/>
  <c r="N213" i="12" a="1"/>
  <c r="N213" i="12" s="1"/>
  <c r="M213" i="12" s="1"/>
  <c r="C2512" i="12"/>
  <c r="G2512" i="12" l="1"/>
  <c r="K213" i="12" a="1"/>
  <c r="K213" i="12" s="1"/>
  <c r="E2513" i="12"/>
  <c r="F2513" i="12" s="1"/>
  <c r="O213" i="12" l="1"/>
  <c r="L213" i="12"/>
  <c r="D2513" i="12"/>
  <c r="C2513" i="12"/>
  <c r="G2513" i="12" l="1"/>
  <c r="E2514" i="12"/>
  <c r="F2514" i="12" s="1"/>
  <c r="D2514" i="12" l="1"/>
  <c r="C2514" i="12"/>
  <c r="G2514" i="12" l="1"/>
  <c r="E2515" i="12"/>
  <c r="F2515" i="12" s="1"/>
  <c r="D2515" i="12" l="1"/>
  <c r="C2515" i="12"/>
  <c r="G2515" i="12" l="1"/>
  <c r="E2516" i="12"/>
  <c r="F2516" i="12" s="1"/>
  <c r="D2516" i="12" l="1"/>
  <c r="C2516" i="12"/>
  <c r="E2517" i="12" l="1"/>
  <c r="F2517" i="12" s="1"/>
  <c r="G2516" i="12"/>
  <c r="D2517" i="12" l="1"/>
  <c r="C2517" i="12"/>
  <c r="G2517" i="12" l="1"/>
  <c r="E2518" i="12"/>
  <c r="F2518" i="12" s="1"/>
  <c r="D2518" i="12" l="1"/>
  <c r="C2518" i="12"/>
  <c r="E2519" i="12" l="1"/>
  <c r="F2519" i="12" s="1"/>
  <c r="G2518" i="12"/>
  <c r="D2519" i="12" l="1"/>
  <c r="C2519" i="12"/>
  <c r="E2520" i="12" l="1"/>
  <c r="F2520" i="12" s="1"/>
  <c r="G2519" i="12"/>
  <c r="D2520" i="12" l="1"/>
  <c r="C2520" i="12"/>
  <c r="G2520" i="12" l="1"/>
  <c r="E2521" i="12"/>
  <c r="F2521" i="12" s="1"/>
  <c r="D2521" i="12" l="1"/>
  <c r="C2521" i="12"/>
  <c r="G2521" i="12" l="1"/>
  <c r="E2522" i="12"/>
  <c r="F2522" i="12" s="1"/>
  <c r="D2522" i="12" l="1"/>
  <c r="C2522" i="12"/>
  <c r="E2523" i="12" l="1"/>
  <c r="F2523" i="12" s="1"/>
  <c r="G2522" i="12"/>
  <c r="D2523" i="12" l="1"/>
  <c r="C2523" i="12"/>
  <c r="G2523" i="12" l="1"/>
  <c r="E2524" i="12"/>
  <c r="F2524" i="12" s="1"/>
  <c r="D2524" i="12" l="1"/>
  <c r="C2524" i="12"/>
  <c r="N214" i="12" a="1"/>
  <c r="N214" i="12" s="1"/>
  <c r="M214" i="12" s="1"/>
  <c r="K214" i="12" l="1" a="1"/>
  <c r="K214" i="12" s="1"/>
  <c r="G2524" i="12"/>
  <c r="E2525" i="12"/>
  <c r="F2525" i="12" s="1"/>
  <c r="D2525" i="12" l="1"/>
  <c r="C2525" i="12"/>
  <c r="L214" i="12"/>
  <c r="O214" i="12"/>
  <c r="E2526" i="12" l="1"/>
  <c r="F2526" i="12" s="1"/>
  <c r="G2525" i="12"/>
  <c r="D2526" i="12" l="1"/>
  <c r="C2526" i="12"/>
  <c r="G2526" i="12" l="1"/>
  <c r="E2527" i="12"/>
  <c r="F2527" i="12" s="1"/>
  <c r="D2527" i="12" l="1"/>
  <c r="C2527" i="12"/>
  <c r="E2528" i="12" l="1"/>
  <c r="F2528" i="12" s="1"/>
  <c r="G2527" i="12"/>
  <c r="D2528" i="12" l="1"/>
  <c r="C2528" i="12"/>
  <c r="G2528" i="12" l="1"/>
  <c r="E2529" i="12"/>
  <c r="F2529" i="12" s="1"/>
  <c r="D2529" i="12" l="1"/>
  <c r="C2529" i="12"/>
  <c r="G2529" i="12" l="1"/>
  <c r="E2530" i="12"/>
  <c r="F2530" i="12" s="1"/>
  <c r="D2530" i="12" l="1"/>
  <c r="C2530" i="12"/>
  <c r="E2531" i="12" l="1"/>
  <c r="F2531" i="12" s="1"/>
  <c r="G2530" i="12"/>
  <c r="D2531" i="12" l="1"/>
  <c r="C2531" i="12"/>
  <c r="G2531" i="12" l="1"/>
  <c r="E2532" i="12"/>
  <c r="F2532" i="12" s="1"/>
  <c r="D2532" i="12" l="1"/>
  <c r="C2532" i="12"/>
  <c r="G2532" i="12" l="1"/>
  <c r="E2533" i="12"/>
  <c r="F2533" i="12" s="1"/>
  <c r="D2533" i="12" l="1"/>
  <c r="C2533" i="12"/>
  <c r="E2534" i="12" l="1"/>
  <c r="F2534" i="12" s="1"/>
  <c r="G2533" i="12"/>
  <c r="D2534" i="12" l="1"/>
  <c r="C2534" i="12"/>
  <c r="G2534" i="12" l="1"/>
  <c r="E2535" i="12"/>
  <c r="F2535" i="12" s="1"/>
  <c r="D2535" i="12" l="1"/>
  <c r="C2535" i="12"/>
  <c r="E2536" i="12" l="1"/>
  <c r="F2536" i="12" s="1"/>
  <c r="G2535" i="12"/>
  <c r="D2536" i="12" l="1"/>
  <c r="C2536" i="12"/>
  <c r="N215" i="12" a="1"/>
  <c r="N215" i="12" s="1"/>
  <c r="M215" i="12" s="1"/>
  <c r="K215" i="12" l="1" a="1"/>
  <c r="K215" i="12" s="1"/>
  <c r="G2536" i="12"/>
  <c r="E2537" i="12"/>
  <c r="F2537" i="12" s="1"/>
  <c r="D2537" i="12" l="1"/>
  <c r="C2537" i="12"/>
  <c r="O215" i="12"/>
  <c r="L215" i="12"/>
  <c r="E2538" i="12" l="1"/>
  <c r="F2538" i="12" s="1"/>
  <c r="G2537" i="12"/>
  <c r="D2538" i="12" l="1"/>
  <c r="C2538" i="12"/>
  <c r="E2539" i="12" l="1"/>
  <c r="F2539" i="12" s="1"/>
  <c r="G2538" i="12"/>
  <c r="D2539" i="12" l="1"/>
  <c r="C2539" i="12"/>
  <c r="E2540" i="12" l="1"/>
  <c r="F2540" i="12" s="1"/>
  <c r="G2539" i="12"/>
  <c r="D2540" i="12" l="1"/>
  <c r="C2540" i="12"/>
  <c r="G2540" i="12" l="1"/>
  <c r="E2541" i="12"/>
  <c r="F2541" i="12" s="1"/>
  <c r="D2541" i="12" l="1"/>
  <c r="C2541" i="12"/>
  <c r="G2541" i="12" l="1"/>
  <c r="E2542" i="12"/>
  <c r="F2542" i="12" s="1"/>
  <c r="D2542" i="12" l="1"/>
  <c r="C2542" i="12"/>
  <c r="E2543" i="12" l="1"/>
  <c r="F2543" i="12" s="1"/>
  <c r="G2542" i="12"/>
  <c r="D2543" i="12" l="1"/>
  <c r="C2543" i="12"/>
  <c r="E2544" i="12" l="1"/>
  <c r="F2544" i="12" s="1"/>
  <c r="G2543" i="12"/>
  <c r="D2544" i="12" l="1"/>
  <c r="C2544" i="12"/>
  <c r="G2544" i="12" l="1"/>
  <c r="E2545" i="12"/>
  <c r="F2545" i="12" s="1"/>
  <c r="D2545" i="12" l="1"/>
  <c r="C2545" i="12"/>
  <c r="E2546" i="12" l="1"/>
  <c r="F2546" i="12" s="1"/>
  <c r="G2545" i="12"/>
  <c r="D2546" i="12" l="1"/>
  <c r="C2546" i="12"/>
  <c r="E2547" i="12" l="1"/>
  <c r="F2547" i="12" s="1"/>
  <c r="G2546" i="12"/>
  <c r="D2547" i="12" l="1"/>
  <c r="C2547" i="12"/>
  <c r="E2548" i="12" l="1"/>
  <c r="F2548" i="12" s="1"/>
  <c r="G2547" i="12"/>
  <c r="D2548" i="12" l="1"/>
  <c r="N216" i="12" a="1"/>
  <c r="N216" i="12" s="1"/>
  <c r="M216" i="12" s="1"/>
  <c r="C2548" i="12"/>
  <c r="G2548" i="12" l="1"/>
  <c r="K216" i="12" a="1"/>
  <c r="K216" i="12" s="1"/>
  <c r="E2549" i="12"/>
  <c r="F2549" i="12" s="1"/>
  <c r="D2549" i="12" l="1"/>
  <c r="C2549" i="12"/>
  <c r="L216" i="12"/>
  <c r="O216" i="12"/>
  <c r="E2550" i="12" l="1"/>
  <c r="F2550" i="12" s="1"/>
  <c r="G2549" i="12"/>
  <c r="D2550" i="12" l="1"/>
  <c r="C2550" i="12"/>
  <c r="E2551" i="12" l="1"/>
  <c r="F2551" i="12" s="1"/>
  <c r="G2550" i="12"/>
  <c r="D2551" i="12" l="1"/>
  <c r="C2551" i="12"/>
  <c r="E2552" i="12" l="1"/>
  <c r="F2552" i="12" s="1"/>
  <c r="N53" i="12" s="1" a="1"/>
  <c r="N53" i="12" s="1"/>
  <c r="M53" i="12" s="1"/>
  <c r="G2551" i="12"/>
  <c r="C2552" i="12" l="1"/>
  <c r="D2552" i="12"/>
  <c r="K53" i="12" l="1" a="1"/>
  <c r="K53" i="12" s="1"/>
  <c r="G2552" i="12"/>
  <c r="E2553" i="12"/>
  <c r="F2553" i="12" s="1"/>
  <c r="D2553" i="12" l="1"/>
  <c r="C2553" i="12"/>
  <c r="O53" i="12"/>
  <c r="L53" i="12"/>
  <c r="G2553" i="12" l="1"/>
  <c r="E2554" i="12"/>
  <c r="F2554" i="12" s="1"/>
  <c r="D2554" i="12" l="1"/>
  <c r="C2554" i="12"/>
  <c r="E2555" i="12" l="1"/>
  <c r="F2555" i="12" s="1"/>
  <c r="G2554" i="12"/>
  <c r="D2555" i="12" l="1"/>
  <c r="C2555" i="12"/>
  <c r="G2555" i="12" l="1"/>
  <c r="E2556" i="12"/>
  <c r="F2556" i="12" s="1"/>
  <c r="D2556" i="12" l="1"/>
  <c r="C2556" i="12"/>
  <c r="G2556" i="12" l="1"/>
  <c r="E2557" i="12"/>
  <c r="F2557" i="12" s="1"/>
  <c r="D2557" i="12" l="1"/>
  <c r="C2557" i="12"/>
  <c r="E2558" i="12" l="1"/>
  <c r="F2558" i="12" s="1"/>
  <c r="G2557" i="12"/>
  <c r="D2558" i="12" l="1"/>
  <c r="C2558" i="12"/>
  <c r="G2558" i="12" l="1"/>
  <c r="E2559" i="12"/>
  <c r="F2559" i="12" s="1"/>
  <c r="D2559" i="12" l="1"/>
  <c r="C2559" i="12"/>
  <c r="G2559" i="12" l="1"/>
  <c r="E2560" i="12"/>
  <c r="F2560" i="12" s="1"/>
  <c r="D2560" i="12" l="1"/>
  <c r="C2560" i="12"/>
  <c r="N217" i="12" a="1"/>
  <c r="N217" i="12" s="1"/>
  <c r="M217" i="12" s="1"/>
  <c r="E2561" i="12" l="1"/>
  <c r="F2561" i="12" s="1"/>
  <c r="K217" i="12" a="1"/>
  <c r="K217" i="12" s="1"/>
  <c r="G2560" i="12"/>
  <c r="L217" i="12" l="1"/>
  <c r="O217" i="12"/>
  <c r="D2561" i="12"/>
  <c r="C2561" i="12"/>
  <c r="G2561" i="12" l="1"/>
  <c r="E2562" i="12"/>
  <c r="F2562" i="12" s="1"/>
  <c r="D2562" i="12" l="1"/>
  <c r="C2562" i="12"/>
  <c r="E2563" i="12" l="1"/>
  <c r="F2563" i="12" s="1"/>
  <c r="G2562" i="12"/>
  <c r="D2563" i="12" l="1"/>
  <c r="C2563" i="12"/>
  <c r="E2564" i="12" l="1"/>
  <c r="F2564" i="12" s="1"/>
  <c r="G2563" i="12"/>
  <c r="D2564" i="12" l="1"/>
  <c r="C2564" i="12"/>
  <c r="G2564" i="12" l="1"/>
  <c r="E2565" i="12"/>
  <c r="F2565" i="12" s="1"/>
  <c r="D2565" i="12" l="1"/>
  <c r="C2565" i="12"/>
  <c r="E2566" i="12" l="1"/>
  <c r="F2566" i="12" s="1"/>
  <c r="G2565" i="12"/>
  <c r="D2566" i="12" l="1"/>
  <c r="C2566" i="12"/>
  <c r="E2567" i="12" l="1"/>
  <c r="F2567" i="12" s="1"/>
  <c r="G2566" i="12"/>
  <c r="D2567" i="12" l="1"/>
  <c r="C2567" i="12"/>
  <c r="E2568" i="12" l="1"/>
  <c r="F2568" i="12" s="1"/>
  <c r="G2567" i="12"/>
  <c r="D2568" i="12" l="1"/>
  <c r="C2568" i="12"/>
  <c r="E2569" i="12" l="1"/>
  <c r="F2569" i="12" s="1"/>
  <c r="G2568" i="12"/>
  <c r="D2569" i="12" l="1"/>
  <c r="C2569" i="12"/>
  <c r="G2569" i="12" l="1"/>
  <c r="E2570" i="12"/>
  <c r="F2570" i="12" s="1"/>
  <c r="D2570" i="12" l="1"/>
  <c r="C2570" i="12"/>
  <c r="E2571" i="12" l="1"/>
  <c r="F2571" i="12" s="1"/>
  <c r="G2570" i="12"/>
  <c r="D2571" i="12" l="1"/>
  <c r="C2571" i="12"/>
  <c r="G2571" i="12" l="1"/>
  <c r="E2572" i="12"/>
  <c r="F2572" i="12" s="1"/>
  <c r="D2572" i="12" l="1"/>
  <c r="N218" i="12" a="1"/>
  <c r="N218" i="12" s="1"/>
  <c r="M218" i="12" s="1"/>
  <c r="C2572" i="12"/>
  <c r="G2572" i="12" l="1"/>
  <c r="K218" i="12" a="1"/>
  <c r="K218" i="12" s="1"/>
  <c r="E2573" i="12"/>
  <c r="F2573" i="12" s="1"/>
  <c r="D2573" i="12" l="1"/>
  <c r="C2573" i="12"/>
  <c r="O218" i="12"/>
  <c r="L218" i="12"/>
  <c r="G2573" i="12" l="1"/>
  <c r="E2574" i="12"/>
  <c r="F2574" i="12" s="1"/>
  <c r="D2574" i="12" l="1"/>
  <c r="C2574" i="12"/>
  <c r="E2575" i="12" l="1"/>
  <c r="F2575" i="12" s="1"/>
  <c r="G2574" i="12"/>
  <c r="D2575" i="12" l="1"/>
  <c r="C2575" i="12"/>
  <c r="G2575" i="12" l="1"/>
  <c r="E2576" i="12"/>
  <c r="F2576" i="12" s="1"/>
  <c r="D2576" i="12" l="1"/>
  <c r="C2576" i="12"/>
  <c r="E2577" i="12" l="1"/>
  <c r="F2577" i="12" s="1"/>
  <c r="G2576" i="12"/>
  <c r="D2577" i="12" l="1"/>
  <c r="C2577" i="12"/>
  <c r="G2577" i="12" l="1"/>
  <c r="E2578" i="12"/>
  <c r="F2578" i="12" s="1"/>
  <c r="D2578" i="12" l="1"/>
  <c r="C2578" i="12"/>
  <c r="G2578" i="12" l="1"/>
  <c r="E2579" i="12"/>
  <c r="F2579" i="12" s="1"/>
  <c r="D2579" i="12" l="1"/>
  <c r="C2579" i="12"/>
  <c r="G2579" i="12" l="1"/>
  <c r="E2580" i="12"/>
  <c r="F2580" i="12" s="1"/>
  <c r="D2580" i="12" l="1"/>
  <c r="C2580" i="12"/>
  <c r="G2580" i="12" l="1"/>
  <c r="E2581" i="12"/>
  <c r="F2581" i="12" s="1"/>
  <c r="D2581" i="12" l="1"/>
  <c r="C2581" i="12"/>
  <c r="E2582" i="12" l="1"/>
  <c r="F2582" i="12" s="1"/>
  <c r="G2581" i="12"/>
  <c r="D2582" i="12" l="1"/>
  <c r="C2582" i="12"/>
  <c r="G2582" i="12" l="1"/>
  <c r="E2583" i="12"/>
  <c r="F2583" i="12" s="1"/>
  <c r="D2583" i="12" l="1"/>
  <c r="C2583" i="12"/>
  <c r="E2584" i="12" l="1"/>
  <c r="F2584" i="12" s="1"/>
  <c r="G2583" i="12"/>
  <c r="D2584" i="12" l="1"/>
  <c r="C2584" i="12"/>
  <c r="N219" i="12" a="1"/>
  <c r="N219" i="12" s="1"/>
  <c r="M219" i="12" s="1"/>
  <c r="G2584" i="12" l="1"/>
  <c r="K219" i="12" a="1"/>
  <c r="K219" i="12" s="1"/>
  <c r="E2585" i="12"/>
  <c r="F2585" i="12" s="1"/>
  <c r="O219" i="12" l="1"/>
  <c r="L219" i="12"/>
  <c r="D2585" i="12"/>
  <c r="C2585" i="12"/>
  <c r="G2585" i="12" l="1"/>
  <c r="E2586" i="12"/>
  <c r="F2586" i="12" s="1"/>
  <c r="D2586" i="12" l="1"/>
  <c r="C2586" i="12"/>
  <c r="G2586" i="12" l="1"/>
  <c r="E2587" i="12"/>
  <c r="F2587" i="12" s="1"/>
  <c r="D2587" i="12" l="1"/>
  <c r="C2587" i="12"/>
  <c r="E2588" i="12" l="1"/>
  <c r="F2588" i="12" s="1"/>
  <c r="G2587" i="12"/>
  <c r="D2588" i="12" l="1"/>
  <c r="C2588" i="12"/>
  <c r="G2588" i="12" l="1"/>
  <c r="E2589" i="12"/>
  <c r="F2589" i="12" s="1"/>
  <c r="D2589" i="12" l="1"/>
  <c r="C2589" i="12"/>
  <c r="E2590" i="12" l="1"/>
  <c r="F2590" i="12" s="1"/>
  <c r="G2589" i="12"/>
  <c r="D2590" i="12" l="1"/>
  <c r="C2590" i="12"/>
  <c r="G2590" i="12" l="1"/>
  <c r="E2591" i="12"/>
  <c r="F2591" i="12" s="1"/>
  <c r="D2591" i="12" l="1"/>
  <c r="C2591" i="12"/>
  <c r="G2591" i="12" l="1"/>
  <c r="E2592" i="12"/>
  <c r="F2592" i="12" s="1"/>
  <c r="D2592" i="12" l="1"/>
  <c r="C2592" i="12"/>
  <c r="E2593" i="12" l="1"/>
  <c r="F2593" i="12" s="1"/>
  <c r="G2592" i="12"/>
  <c r="D2593" i="12" l="1"/>
  <c r="C2593" i="12"/>
  <c r="G2593" i="12" l="1"/>
  <c r="E2594" i="12"/>
  <c r="F2594" i="12" s="1"/>
  <c r="D2594" i="12" l="1"/>
  <c r="C2594" i="12"/>
  <c r="E2595" i="12" l="1"/>
  <c r="F2595" i="12" s="1"/>
  <c r="G2594" i="12"/>
  <c r="D2595" i="12" l="1"/>
  <c r="C2595" i="12"/>
  <c r="E2596" i="12" l="1"/>
  <c r="F2596" i="12" s="1"/>
  <c r="G2595" i="12"/>
  <c r="D2596" i="12" l="1"/>
  <c r="N220" i="12" a="1"/>
  <c r="N220" i="12" s="1"/>
  <c r="M220" i="12" s="1"/>
  <c r="C2596" i="12"/>
  <c r="G2596" i="12" l="1"/>
  <c r="K220" i="12" a="1"/>
  <c r="K220" i="12" s="1"/>
  <c r="E2597" i="12"/>
  <c r="F2597" i="12" s="1"/>
  <c r="D2597" i="12" l="1"/>
  <c r="C2597" i="12"/>
  <c r="O220" i="12"/>
  <c r="L220" i="12"/>
  <c r="G2597" i="12" l="1"/>
  <c r="E2598" i="12"/>
  <c r="F2598" i="12" s="1"/>
  <c r="D2598" i="12" l="1"/>
  <c r="C2598" i="12"/>
  <c r="E2599" i="12" l="1"/>
  <c r="F2599" i="12" s="1"/>
  <c r="G2598" i="12"/>
  <c r="D2599" i="12" l="1"/>
  <c r="C2599" i="12"/>
  <c r="G2599" i="12" l="1"/>
  <c r="E2600" i="12"/>
  <c r="F2600" i="12" s="1"/>
  <c r="D2600" i="12" l="1"/>
  <c r="C2600" i="12"/>
  <c r="E2601" i="12" l="1"/>
  <c r="F2601" i="12" s="1"/>
  <c r="G2600" i="12"/>
  <c r="D2601" i="12" l="1"/>
  <c r="C2601" i="12"/>
  <c r="E2602" i="12" l="1"/>
  <c r="F2602" i="12" s="1"/>
  <c r="G2601" i="12"/>
  <c r="D2602" i="12" l="1"/>
  <c r="C2602" i="12"/>
  <c r="G2602" i="12" l="1"/>
  <c r="E2603" i="12"/>
  <c r="F2603" i="12" s="1"/>
  <c r="D2603" i="12" l="1"/>
  <c r="C2603" i="12"/>
  <c r="E2604" i="12" l="1"/>
  <c r="F2604" i="12" s="1"/>
  <c r="N54" i="12" s="1" a="1"/>
  <c r="N54" i="12" s="1"/>
  <c r="M54" i="12" s="1"/>
  <c r="G2603" i="12"/>
  <c r="D2604" i="12" l="1"/>
  <c r="C2604" i="12"/>
  <c r="K54" i="12" l="1" a="1"/>
  <c r="K54" i="12" s="1"/>
  <c r="E2605" i="12"/>
  <c r="F2605" i="12" s="1"/>
  <c r="G2604" i="12"/>
  <c r="D2605" i="12" l="1"/>
  <c r="C2605" i="12"/>
  <c r="O54" i="12"/>
  <c r="L54" i="12"/>
  <c r="G2605" i="12" l="1"/>
  <c r="E2606" i="12"/>
  <c r="F2606" i="12" s="1"/>
  <c r="D2606" i="12" l="1"/>
  <c r="C2606" i="12"/>
  <c r="G2606" i="12" l="1"/>
  <c r="E2607" i="12"/>
  <c r="F2607" i="12" s="1"/>
  <c r="D2607" i="12" l="1"/>
  <c r="C2607" i="12"/>
  <c r="G2607" i="12" l="1"/>
  <c r="E2608" i="12"/>
  <c r="F2608" i="12" s="1"/>
  <c r="D2608" i="12" l="1"/>
  <c r="N221" i="12" a="1"/>
  <c r="N221" i="12" s="1"/>
  <c r="M221" i="12" s="1"/>
  <c r="C2608" i="12"/>
  <c r="E2609" i="12" l="1"/>
  <c r="F2609" i="12" s="1"/>
  <c r="K221" i="12" a="1"/>
  <c r="K221" i="12" s="1"/>
  <c r="G2608" i="12"/>
  <c r="O221" i="12" l="1"/>
  <c r="L221" i="12"/>
  <c r="D2609" i="12"/>
  <c r="C2609" i="12"/>
  <c r="G2609" i="12" l="1"/>
  <c r="E2610" i="12"/>
  <c r="F2610" i="12" s="1"/>
  <c r="D2610" i="12" l="1"/>
  <c r="C2610" i="12"/>
  <c r="G2610" i="12" l="1"/>
  <c r="E2611" i="12"/>
  <c r="F2611" i="12" s="1"/>
  <c r="D2611" i="12" l="1"/>
  <c r="C2611" i="12"/>
  <c r="G2611" i="12" l="1"/>
  <c r="E2612" i="12"/>
  <c r="F2612" i="12" s="1"/>
  <c r="D2612" i="12" l="1"/>
  <c r="C2612" i="12"/>
  <c r="G2612" i="12" l="1"/>
  <c r="E2613" i="12"/>
  <c r="F2613" i="12" s="1"/>
  <c r="D2613" i="12" l="1"/>
  <c r="C2613" i="12"/>
  <c r="E2614" i="12" l="1"/>
  <c r="F2614" i="12" s="1"/>
  <c r="G2613" i="12"/>
  <c r="D2614" i="12" l="1"/>
  <c r="C2614" i="12"/>
  <c r="E2615" i="12" l="1"/>
  <c r="F2615" i="12" s="1"/>
  <c r="G2614" i="12"/>
  <c r="D2615" i="12" l="1"/>
  <c r="C2615" i="12"/>
  <c r="E2616" i="12" l="1"/>
  <c r="F2616" i="12" s="1"/>
  <c r="G2615" i="12"/>
  <c r="D2616" i="12" l="1"/>
  <c r="C2616" i="12"/>
  <c r="E2617" i="12" l="1"/>
  <c r="F2617" i="12" s="1"/>
  <c r="G2616" i="12"/>
  <c r="D2617" i="12" l="1"/>
  <c r="C2617" i="12"/>
  <c r="G2617" i="12" l="1"/>
  <c r="E2618" i="12"/>
  <c r="F2618" i="12" s="1"/>
  <c r="D2618" i="12" l="1"/>
  <c r="C2618" i="12"/>
  <c r="G2618" i="12" l="1"/>
  <c r="E2619" i="12"/>
  <c r="F2619" i="12" s="1"/>
  <c r="D2619" i="12" l="1"/>
  <c r="C2619" i="12"/>
  <c r="G2619" i="12" l="1"/>
  <c r="E2620" i="12"/>
  <c r="F2620" i="12" s="1"/>
  <c r="D2620" i="12" l="1"/>
  <c r="N222" i="12" a="1"/>
  <c r="N222" i="12" s="1"/>
  <c r="M222" i="12" s="1"/>
  <c r="C2620" i="12"/>
  <c r="G2620" i="12" l="1"/>
  <c r="K222" i="12" a="1"/>
  <c r="K222" i="12" s="1"/>
  <c r="E2621" i="12"/>
  <c r="F2621" i="12" s="1"/>
  <c r="D2621" i="12" l="1"/>
  <c r="C2621" i="12"/>
  <c r="O222" i="12"/>
  <c r="L222" i="12"/>
  <c r="G2621" i="12" l="1"/>
  <c r="E2622" i="12"/>
  <c r="F2622" i="12" s="1"/>
  <c r="D2622" i="12" l="1"/>
  <c r="C2622" i="12"/>
  <c r="G2622" i="12" l="1"/>
  <c r="E2623" i="12"/>
  <c r="F2623" i="12" s="1"/>
  <c r="D2623" i="12" l="1"/>
  <c r="C2623" i="12"/>
  <c r="G2623" i="12" l="1"/>
  <c r="E2624" i="12"/>
  <c r="F2624" i="12" s="1"/>
  <c r="D2624" i="12" l="1"/>
  <c r="C2624" i="12"/>
  <c r="G2624" i="12" l="1"/>
  <c r="E2625" i="12"/>
  <c r="F2625" i="12" s="1"/>
  <c r="D2625" i="12" l="1"/>
  <c r="C2625" i="12"/>
  <c r="G2625" i="12" l="1"/>
  <c r="E2626" i="12"/>
  <c r="F2626" i="12" s="1"/>
  <c r="D2626" i="12" l="1"/>
  <c r="C2626" i="12"/>
  <c r="E2627" i="12" l="1"/>
  <c r="F2627" i="12" s="1"/>
  <c r="G2626" i="12"/>
  <c r="D2627" i="12" l="1"/>
  <c r="C2627" i="12"/>
  <c r="G2627" i="12" l="1"/>
  <c r="E2628" i="12"/>
  <c r="F2628" i="12" s="1"/>
  <c r="D2628" i="12" l="1"/>
  <c r="C2628" i="12"/>
  <c r="E2629" i="12" l="1"/>
  <c r="F2629" i="12" s="1"/>
  <c r="G2628" i="12"/>
  <c r="D2629" i="12" l="1"/>
  <c r="C2629" i="12"/>
  <c r="G2629" i="12" l="1"/>
  <c r="E2630" i="12"/>
  <c r="F2630" i="12" s="1"/>
  <c r="N105" i="12" s="1" a="1"/>
  <c r="N105" i="12" s="1"/>
  <c r="D2630" i="12" l="1"/>
  <c r="C2630" i="12"/>
  <c r="K105" i="12" s="1" a="1"/>
  <c r="K105" i="12" s="1"/>
  <c r="O105" i="12" l="1"/>
  <c r="G2630" i="12"/>
  <c r="E2631" i="12"/>
  <c r="F2631" i="12" s="1"/>
  <c r="D2631" i="12" l="1"/>
  <c r="C2631" i="12"/>
  <c r="E2632" i="12" l="1"/>
  <c r="F2632" i="12" s="1"/>
  <c r="G2631" i="12"/>
  <c r="D2632" i="12" l="1"/>
  <c r="N223" i="12" a="1"/>
  <c r="N223" i="12" s="1"/>
  <c r="M223" i="12" s="1"/>
  <c r="C2632" i="12"/>
  <c r="G2632" i="12" l="1"/>
  <c r="K223" i="12" a="1"/>
  <c r="K223" i="12" s="1"/>
  <c r="E2633" i="12"/>
  <c r="F2633" i="12" s="1"/>
  <c r="D2633" i="12" l="1"/>
  <c r="C2633" i="12"/>
  <c r="L223" i="12"/>
  <c r="O223" i="12"/>
  <c r="G2633" i="12" l="1"/>
  <c r="E2634" i="12"/>
  <c r="F2634" i="12" s="1"/>
  <c r="D2634" i="12" l="1"/>
  <c r="C2634" i="12"/>
  <c r="G2634" i="12" l="1"/>
  <c r="E2635" i="12"/>
  <c r="F2635" i="12" s="1"/>
  <c r="D2635" i="12" l="1"/>
  <c r="C2635" i="12"/>
  <c r="E2636" i="12" l="1"/>
  <c r="F2636" i="12" s="1"/>
  <c r="G2635" i="12"/>
  <c r="D2636" i="12" l="1"/>
  <c r="C2636" i="12"/>
  <c r="G2636" i="12" l="1"/>
  <c r="E2637" i="12"/>
  <c r="F2637" i="12" s="1"/>
  <c r="D2637" i="12" l="1"/>
  <c r="C2637" i="12"/>
  <c r="E2638" i="12" l="1"/>
  <c r="F2638" i="12" s="1"/>
  <c r="G2637" i="12"/>
  <c r="D2638" i="12" l="1"/>
  <c r="C2638" i="12"/>
  <c r="G2638" i="12" l="1"/>
  <c r="E2639" i="12"/>
  <c r="F2639" i="12" s="1"/>
  <c r="D2639" i="12" l="1"/>
  <c r="C2639" i="12"/>
  <c r="G2639" i="12" l="1"/>
  <c r="E2640" i="12"/>
  <c r="F2640" i="12" s="1"/>
  <c r="D2640" i="12" l="1"/>
  <c r="C2640" i="12"/>
  <c r="E2641" i="12" l="1"/>
  <c r="F2641" i="12" s="1"/>
  <c r="G2640" i="12"/>
  <c r="D2641" i="12" l="1"/>
  <c r="C2641" i="12"/>
  <c r="E2642" i="12" l="1"/>
  <c r="F2642" i="12" s="1"/>
  <c r="G2641" i="12"/>
  <c r="D2642" i="12" l="1"/>
  <c r="C2642" i="12"/>
  <c r="G2642" i="12" l="1"/>
  <c r="E2643" i="12"/>
  <c r="F2643" i="12" s="1"/>
  <c r="D2643" i="12" l="1"/>
  <c r="C2643" i="12"/>
  <c r="G2643" i="12" l="1"/>
  <c r="E2644" i="12"/>
  <c r="F2644" i="12" s="1"/>
  <c r="D2644" i="12" l="1"/>
  <c r="N224" i="12" a="1"/>
  <c r="N224" i="12" s="1"/>
  <c r="M224" i="12" s="1"/>
  <c r="C2644" i="12"/>
  <c r="E2645" i="12" l="1"/>
  <c r="F2645" i="12" s="1"/>
  <c r="K224" i="12" a="1"/>
  <c r="K224" i="12" s="1"/>
  <c r="G2644" i="12"/>
  <c r="O224" i="12" l="1"/>
  <c r="L224" i="12"/>
  <c r="D2645" i="12"/>
  <c r="C2645" i="12"/>
  <c r="G2645" i="12" l="1"/>
  <c r="E2646" i="12"/>
  <c r="F2646" i="12" s="1"/>
  <c r="D2646" i="12" l="1"/>
  <c r="C2646" i="12"/>
  <c r="E2647" i="12" l="1"/>
  <c r="F2647" i="12" s="1"/>
  <c r="G2646" i="12"/>
  <c r="D2647" i="12" l="1"/>
  <c r="C2647" i="12"/>
  <c r="G2647" i="12" l="1"/>
  <c r="E2648" i="12"/>
  <c r="F2648" i="12" s="1"/>
  <c r="D2648" i="12" l="1"/>
  <c r="C2648" i="12"/>
  <c r="E2649" i="12" l="1"/>
  <c r="F2649" i="12" s="1"/>
  <c r="G2648" i="12"/>
  <c r="D2649" i="12" l="1"/>
  <c r="C2649" i="12"/>
  <c r="G2649" i="12" l="1"/>
  <c r="E2650" i="12"/>
  <c r="F2650" i="12" s="1"/>
  <c r="D2650" i="12" l="1"/>
  <c r="C2650" i="12"/>
  <c r="G2650" i="12" l="1"/>
  <c r="E2651" i="12"/>
  <c r="F2651" i="12" s="1"/>
  <c r="D2651" i="12" l="1"/>
  <c r="C2651" i="12"/>
  <c r="E2652" i="12" l="1"/>
  <c r="F2652" i="12" s="1"/>
  <c r="G2651" i="12"/>
  <c r="D2652" i="12" l="1"/>
  <c r="C2652" i="12"/>
  <c r="G2652" i="12" l="1"/>
  <c r="E2653" i="12"/>
  <c r="F2653" i="12" s="1"/>
  <c r="D2653" i="12" l="1"/>
  <c r="C2653" i="12"/>
  <c r="G2653" i="12" l="1"/>
  <c r="E2654" i="12"/>
  <c r="F2654" i="12" s="1"/>
  <c r="D2654" i="12" l="1"/>
  <c r="C2654" i="12"/>
  <c r="E2655" i="12" l="1"/>
  <c r="F2655" i="12" s="1"/>
  <c r="G2654" i="12"/>
  <c r="D2655" i="12" l="1"/>
  <c r="C2655" i="12"/>
  <c r="E2656" i="12" l="1"/>
  <c r="F2656" i="12" s="1"/>
  <c r="G2655" i="12"/>
  <c r="N55" i="12" l="1" a="1"/>
  <c r="N55" i="12" s="1"/>
  <c r="M55" i="12" s="1"/>
  <c r="N106" i="12" a="1"/>
  <c r="N106" i="12" s="1"/>
  <c r="M106" i="12" s="1"/>
  <c r="D2656" i="12"/>
  <c r="C2656" i="12"/>
  <c r="K106" i="12" s="1" a="1"/>
  <c r="K106" i="12" s="1"/>
  <c r="N225" i="12" a="1"/>
  <c r="N225" i="12" s="1"/>
  <c r="M225" i="12" s="1"/>
  <c r="O106" i="12" l="1"/>
  <c r="L106" i="12"/>
  <c r="K55" i="12" a="1"/>
  <c r="K55" i="12" s="1"/>
  <c r="K225" i="12" a="1"/>
  <c r="K225" i="12" s="1"/>
  <c r="E2657" i="12"/>
  <c r="F2657" i="12" s="1"/>
  <c r="G2656" i="12"/>
  <c r="D2657" i="12" l="1"/>
  <c r="C2657" i="12"/>
  <c r="O225" i="12"/>
  <c r="L225" i="12"/>
  <c r="O55" i="12"/>
  <c r="L55" i="12"/>
  <c r="G2657" i="12" l="1"/>
  <c r="E2658" i="12"/>
  <c r="F2658" i="12" s="1"/>
  <c r="D2658" i="12" l="1"/>
  <c r="C2658" i="12"/>
  <c r="G2658" i="12" l="1"/>
  <c r="E2659" i="12"/>
  <c r="F2659" i="12" s="1"/>
  <c r="D2659" i="12" l="1"/>
  <c r="C2659" i="12"/>
  <c r="G2659" i="12" l="1"/>
  <c r="E2660" i="12"/>
  <c r="F2660" i="12" s="1"/>
  <c r="D2660" i="12" l="1"/>
  <c r="C2660" i="12"/>
  <c r="G2660" i="12" l="1"/>
  <c r="E2661" i="12"/>
  <c r="F2661" i="12" s="1"/>
  <c r="D2661" i="12" l="1"/>
  <c r="C2661" i="12"/>
  <c r="E2662" i="12" l="1"/>
  <c r="F2662" i="12" s="1"/>
  <c r="G2661" i="12"/>
  <c r="D2662" i="12" l="1"/>
  <c r="C2662" i="12"/>
  <c r="G2662" i="12" l="1"/>
  <c r="E2663" i="12"/>
  <c r="F2663" i="12" s="1"/>
  <c r="D2663" i="12" l="1"/>
  <c r="C2663" i="12"/>
  <c r="E2664" i="12" l="1"/>
  <c r="F2664" i="12" s="1"/>
  <c r="G2663" i="12"/>
  <c r="D2664" i="12" l="1"/>
  <c r="C2664" i="12"/>
  <c r="G2664" i="12" l="1"/>
  <c r="E2665" i="12"/>
  <c r="F2665" i="12" s="1"/>
  <c r="D2665" i="12" l="1"/>
  <c r="C2665" i="12"/>
  <c r="E2666" i="12" l="1"/>
  <c r="F2666" i="12" s="1"/>
  <c r="G2665" i="12"/>
  <c r="D2666" i="12" l="1"/>
  <c r="C2666" i="12"/>
  <c r="E2667" i="12" l="1"/>
  <c r="F2667" i="12" s="1"/>
  <c r="G2666" i="12"/>
  <c r="D2667" i="12" l="1"/>
  <c r="C2667" i="12"/>
  <c r="E2668" i="12" l="1"/>
  <c r="F2668" i="12" s="1"/>
  <c r="G2667" i="12"/>
  <c r="D2668" i="12" l="1"/>
  <c r="N226" i="12" a="1"/>
  <c r="N226" i="12" s="1"/>
  <c r="M226" i="12" s="1"/>
  <c r="C2668" i="12"/>
  <c r="G2668" i="12" l="1"/>
  <c r="K226" i="12" a="1"/>
  <c r="K226" i="12" s="1"/>
  <c r="E2669" i="12"/>
  <c r="F2669" i="12" s="1"/>
  <c r="D2669" i="12" l="1"/>
  <c r="C2669" i="12"/>
  <c r="O226" i="12"/>
  <c r="L226" i="12"/>
  <c r="G2669" i="12" l="1"/>
  <c r="E2670" i="12"/>
  <c r="F2670" i="12" s="1"/>
  <c r="D2670" i="12" l="1"/>
  <c r="C2670" i="12"/>
  <c r="E2671" i="12" l="1"/>
  <c r="F2671" i="12" s="1"/>
  <c r="G2670" i="12"/>
  <c r="D2671" i="12" l="1"/>
  <c r="C2671" i="12"/>
  <c r="E2672" i="12" l="1"/>
  <c r="F2672" i="12" s="1"/>
  <c r="G2671" i="12"/>
  <c r="D2672" i="12" l="1"/>
  <c r="C2672" i="12"/>
  <c r="E2673" i="12" l="1"/>
  <c r="F2673" i="12" s="1"/>
  <c r="G2672" i="12"/>
  <c r="D2673" i="12" l="1"/>
  <c r="C2673" i="12"/>
  <c r="E2674" i="12" l="1"/>
  <c r="F2674" i="12" s="1"/>
  <c r="G2673" i="12"/>
  <c r="D2674" i="12" l="1"/>
  <c r="C2674" i="12"/>
  <c r="E2675" i="12" l="1"/>
  <c r="F2675" i="12" s="1"/>
  <c r="G2674" i="12"/>
  <c r="D2675" i="12" l="1"/>
  <c r="C2675" i="12"/>
  <c r="E2676" i="12" l="1"/>
  <c r="F2676" i="12" s="1"/>
  <c r="G2675" i="12"/>
  <c r="D2676" i="12" l="1"/>
  <c r="C2676" i="12"/>
  <c r="G2676" i="12" l="1"/>
  <c r="E2677" i="12"/>
  <c r="F2677" i="12" s="1"/>
  <c r="D2677" i="12" l="1"/>
  <c r="C2677" i="12"/>
  <c r="E2678" i="12" l="1"/>
  <c r="F2678" i="12" s="1"/>
  <c r="G2677" i="12"/>
  <c r="D2678" i="12" l="1"/>
  <c r="C2678" i="12"/>
  <c r="E2679" i="12" l="1"/>
  <c r="F2679" i="12" s="1"/>
  <c r="G2678" i="12"/>
  <c r="D2679" i="12" l="1"/>
  <c r="C2679" i="12"/>
  <c r="G2679" i="12" l="1"/>
  <c r="E2680" i="12"/>
  <c r="F2680" i="12" s="1"/>
  <c r="D2680" i="12" l="1"/>
  <c r="N227" i="12" a="1"/>
  <c r="N227" i="12" s="1"/>
  <c r="M227" i="12" s="1"/>
  <c r="C2680" i="12"/>
  <c r="G2680" i="12" l="1"/>
  <c r="K227" i="12" a="1"/>
  <c r="K227" i="12" s="1"/>
  <c r="E2681" i="12"/>
  <c r="F2681" i="12" s="1"/>
  <c r="D2681" i="12" l="1"/>
  <c r="C2681" i="12"/>
  <c r="L227" i="12"/>
  <c r="O227" i="12"/>
  <c r="E2682" i="12" l="1"/>
  <c r="F2682" i="12" s="1"/>
  <c r="N107" i="12" s="1" a="1"/>
  <c r="N107" i="12" s="1"/>
  <c r="M107" i="12" s="1"/>
  <c r="G2681" i="12"/>
  <c r="D2682" i="12" l="1"/>
  <c r="C2682" i="12"/>
  <c r="K107" i="12" s="1" a="1"/>
  <c r="K107" i="12" s="1"/>
  <c r="O107" i="12" l="1"/>
  <c r="L107" i="12"/>
  <c r="G2682" i="12"/>
  <c r="E2683" i="12"/>
  <c r="F2683" i="12" s="1"/>
  <c r="D2683" i="12" l="1"/>
  <c r="C2683" i="12"/>
  <c r="G2683" i="12" l="1"/>
  <c r="E2684" i="12"/>
  <c r="F2684" i="12" s="1"/>
  <c r="D2684" i="12" l="1"/>
  <c r="C2684" i="12"/>
  <c r="G2684" i="12" l="1"/>
  <c r="E2685" i="12"/>
  <c r="F2685" i="12" s="1"/>
  <c r="D2685" i="12" l="1"/>
  <c r="C2685" i="12"/>
  <c r="G2685" i="12" l="1"/>
  <c r="E2686" i="12"/>
  <c r="F2686" i="12" s="1"/>
  <c r="D2686" i="12" l="1"/>
  <c r="C2686" i="12"/>
  <c r="E2687" i="12" l="1"/>
  <c r="F2687" i="12" s="1"/>
  <c r="G2686" i="12"/>
  <c r="D2687" i="12" l="1"/>
  <c r="C2687" i="12"/>
  <c r="E2688" i="12" l="1"/>
  <c r="F2688" i="12" s="1"/>
  <c r="G2687" i="12"/>
  <c r="D2688" i="12" l="1"/>
  <c r="C2688" i="12"/>
  <c r="E2689" i="12" l="1"/>
  <c r="F2689" i="12" s="1"/>
  <c r="G2688" i="12"/>
  <c r="D2689" i="12" l="1"/>
  <c r="C2689" i="12"/>
  <c r="G2689" i="12" l="1"/>
  <c r="E2690" i="12"/>
  <c r="F2690" i="12" s="1"/>
  <c r="D2690" i="12" l="1"/>
  <c r="C2690" i="12"/>
  <c r="G2690" i="12" l="1"/>
  <c r="E2691" i="12"/>
  <c r="F2691" i="12" s="1"/>
  <c r="D2691" i="12" l="1"/>
  <c r="C2691" i="12"/>
  <c r="E2692" i="12" l="1"/>
  <c r="F2692" i="12" s="1"/>
  <c r="G2691" i="12"/>
  <c r="D2692" i="12" l="1"/>
  <c r="C2692" i="12"/>
  <c r="N228" i="12" a="1"/>
  <c r="N228" i="12" s="1"/>
  <c r="M228" i="12" s="1"/>
  <c r="G2692" i="12" l="1"/>
  <c r="K228" i="12" a="1"/>
  <c r="K228" i="12" s="1"/>
  <c r="E2693" i="12"/>
  <c r="F2693" i="12" s="1"/>
  <c r="D2693" i="12" l="1"/>
  <c r="C2693" i="12"/>
  <c r="L228" i="12"/>
  <c r="O228" i="12"/>
  <c r="E2694" i="12" l="1"/>
  <c r="F2694" i="12" s="1"/>
  <c r="G2693" i="12"/>
  <c r="D2694" i="12" l="1"/>
  <c r="C2694" i="12"/>
  <c r="G2694" i="12" l="1"/>
  <c r="E2695" i="12"/>
  <c r="F2695" i="12" s="1"/>
  <c r="D2695" i="12" l="1"/>
  <c r="C2695" i="12"/>
  <c r="E2696" i="12" l="1"/>
  <c r="F2696" i="12" s="1"/>
  <c r="G2695" i="12"/>
  <c r="D2696" i="12" l="1"/>
  <c r="C2696" i="12"/>
  <c r="E2697" i="12" l="1"/>
  <c r="F2697" i="12" s="1"/>
  <c r="G2696" i="12"/>
  <c r="D2697" i="12" l="1"/>
  <c r="C2697" i="12"/>
  <c r="E2698" i="12" l="1"/>
  <c r="F2698" i="12" s="1"/>
  <c r="G2697" i="12"/>
  <c r="D2698" i="12" l="1"/>
  <c r="C2698" i="12"/>
  <c r="E2699" i="12" l="1"/>
  <c r="F2699" i="12" s="1"/>
  <c r="G2698" i="12"/>
  <c r="D2699" i="12" l="1"/>
  <c r="C2699" i="12"/>
  <c r="E2700" i="12" l="1"/>
  <c r="F2700" i="12" s="1"/>
  <c r="G2699" i="12"/>
  <c r="D2700" i="12" l="1"/>
  <c r="C2700" i="12"/>
  <c r="G2700" i="12" l="1"/>
  <c r="E2701" i="12"/>
  <c r="F2701" i="12" s="1"/>
  <c r="D2701" i="12" l="1"/>
  <c r="C2701" i="12"/>
  <c r="G2701" i="12" l="1"/>
  <c r="E2702" i="12"/>
  <c r="F2702" i="12" s="1"/>
  <c r="D2702" i="12" l="1"/>
  <c r="C2702" i="12"/>
  <c r="G2702" i="12" l="1"/>
  <c r="E2703" i="12"/>
  <c r="F2703" i="12" s="1"/>
  <c r="D2703" i="12" l="1"/>
  <c r="C2703" i="12"/>
  <c r="G2703" i="12" l="1"/>
  <c r="E2704" i="12"/>
  <c r="F2704" i="12" s="1"/>
  <c r="D2704" i="12" l="1"/>
  <c r="C2704" i="12"/>
  <c r="N229" i="12" a="1"/>
  <c r="N229" i="12" s="1"/>
  <c r="M229" i="12" s="1"/>
  <c r="E2705" i="12" l="1"/>
  <c r="F2705" i="12" s="1"/>
  <c r="K229" i="12" a="1"/>
  <c r="K229" i="12" s="1"/>
  <c r="G2704" i="12"/>
  <c r="L229" i="12" l="1"/>
  <c r="O229" i="12"/>
  <c r="D2705" i="12"/>
  <c r="C2705" i="12"/>
  <c r="G2705" i="12" l="1"/>
  <c r="E2706" i="12"/>
  <c r="F2706" i="12" s="1"/>
  <c r="D2706" i="12" l="1"/>
  <c r="C2706" i="12"/>
  <c r="G2706" i="12" l="1"/>
  <c r="E2707" i="12"/>
  <c r="F2707" i="12" s="1"/>
  <c r="D2707" i="12" l="1"/>
  <c r="C2707" i="12"/>
  <c r="G2707" i="12" l="1"/>
  <c r="E2708" i="12"/>
  <c r="F2708" i="12" s="1"/>
  <c r="N56" i="12" l="1" a="1"/>
  <c r="N56" i="12" s="1"/>
  <c r="M56" i="12" s="1"/>
  <c r="N108" i="12" a="1"/>
  <c r="N108" i="12" s="1"/>
  <c r="M108" i="12" s="1"/>
  <c r="D2708" i="12"/>
  <c r="C2708" i="12"/>
  <c r="K108" i="12" s="1" a="1"/>
  <c r="K108" i="12" s="1"/>
  <c r="O108" i="12" l="1"/>
  <c r="L108" i="12"/>
  <c r="K56" i="12" a="1"/>
  <c r="K56" i="12" s="1"/>
  <c r="G2708" i="12"/>
  <c r="E2709" i="12"/>
  <c r="F2709" i="12" s="1"/>
  <c r="D2709" i="12" l="1"/>
  <c r="C2709" i="12"/>
  <c r="L56" i="12"/>
  <c r="O56" i="12"/>
  <c r="E2710" i="12" l="1"/>
  <c r="F2710" i="12" s="1"/>
  <c r="G2709" i="12"/>
  <c r="D2710" i="12" l="1"/>
  <c r="C2710" i="12"/>
  <c r="G2710" i="12" l="1"/>
  <c r="E2711" i="12"/>
  <c r="F2711" i="12" s="1"/>
  <c r="D2711" i="12" l="1"/>
  <c r="C2711" i="12"/>
  <c r="G2711" i="12" l="1"/>
  <c r="E2712" i="12"/>
  <c r="F2712" i="12" s="1"/>
  <c r="D2712" i="12" l="1"/>
  <c r="C2712" i="12"/>
  <c r="G2712" i="12" l="1"/>
  <c r="E2713" i="12"/>
  <c r="F2713" i="12" s="1"/>
  <c r="D2713" i="12" l="1"/>
  <c r="C2713" i="12"/>
  <c r="E2714" i="12" l="1"/>
  <c r="F2714" i="12" s="1"/>
  <c r="G2713" i="12"/>
  <c r="D2714" i="12" l="1"/>
  <c r="C2714" i="12"/>
  <c r="G2714" i="12" l="1"/>
  <c r="E2715" i="12"/>
  <c r="F2715" i="12" s="1"/>
  <c r="D2715" i="12" l="1"/>
  <c r="C2715" i="12"/>
  <c r="G2715" i="12" l="1"/>
  <c r="E2716" i="12"/>
  <c r="F2716" i="12" s="1"/>
  <c r="D2716" i="12" l="1"/>
  <c r="C2716" i="12"/>
  <c r="N230" i="12" a="1"/>
  <c r="N230" i="12" s="1"/>
  <c r="M230" i="12" s="1"/>
  <c r="E2717" i="12" l="1"/>
  <c r="F2717" i="12" s="1"/>
  <c r="G2716" i="12"/>
  <c r="K230" i="12" a="1"/>
  <c r="K230" i="12" s="1"/>
  <c r="O230" i="12" l="1"/>
  <c r="L230" i="12"/>
  <c r="D2717" i="12"/>
  <c r="C2717" i="12"/>
  <c r="E2718" i="12" l="1"/>
  <c r="F2718" i="12" s="1"/>
  <c r="G2717" i="12"/>
  <c r="D2718" i="12" l="1"/>
  <c r="C2718" i="12"/>
  <c r="G2718" i="12" l="1"/>
  <c r="E2719" i="12"/>
  <c r="F2719" i="12" s="1"/>
  <c r="D2719" i="12" l="1"/>
  <c r="C2719" i="12"/>
  <c r="G2719" i="12" l="1"/>
  <c r="E2720" i="12"/>
  <c r="F2720" i="12" s="1"/>
  <c r="D2720" i="12" l="1"/>
  <c r="C2720" i="12"/>
  <c r="G2720" i="12" l="1"/>
  <c r="E2721" i="12"/>
  <c r="F2721" i="12" s="1"/>
  <c r="D2721" i="12" l="1"/>
  <c r="C2721" i="12"/>
  <c r="G2721" i="12" l="1"/>
  <c r="E2722" i="12"/>
  <c r="F2722" i="12" s="1"/>
  <c r="D2722" i="12" l="1"/>
  <c r="C2722" i="12"/>
  <c r="G2722" i="12" l="1"/>
  <c r="E2723" i="12"/>
  <c r="F2723" i="12" s="1"/>
  <c r="D2723" i="12" l="1"/>
  <c r="C2723" i="12"/>
  <c r="E2724" i="12" l="1"/>
  <c r="F2724" i="12" s="1"/>
  <c r="G2723" i="12"/>
  <c r="D2724" i="12" l="1"/>
  <c r="C2724" i="12"/>
  <c r="E2725" i="12" l="1"/>
  <c r="F2725" i="12" s="1"/>
  <c r="G2724" i="12"/>
  <c r="D2725" i="12" l="1"/>
  <c r="C2725" i="12"/>
  <c r="G2725" i="12" l="1"/>
  <c r="E2726" i="12"/>
  <c r="F2726" i="12" s="1"/>
  <c r="D2726" i="12" l="1"/>
  <c r="C2726" i="12"/>
  <c r="E2727" i="12" l="1"/>
  <c r="F2727" i="12" s="1"/>
  <c r="G2726" i="12"/>
  <c r="D2727" i="12" l="1"/>
  <c r="C2727" i="12"/>
  <c r="G2727" i="12" l="1"/>
  <c r="E2728" i="12"/>
  <c r="F2728" i="12" s="1"/>
  <c r="D2728" i="12" l="1"/>
  <c r="N231" i="12" a="1"/>
  <c r="N231" i="12" s="1"/>
  <c r="M231" i="12" s="1"/>
  <c r="C2728" i="12"/>
  <c r="E2729" i="12" l="1"/>
  <c r="F2729" i="12" s="1"/>
  <c r="K231" i="12" a="1"/>
  <c r="K231" i="12" s="1"/>
  <c r="G2728" i="12"/>
  <c r="O231" i="12" l="1"/>
  <c r="L231" i="12"/>
  <c r="D2729" i="12"/>
  <c r="C2729" i="12"/>
  <c r="E2730" i="12" l="1"/>
  <c r="F2730" i="12" s="1"/>
  <c r="G2729" i="12"/>
  <c r="D2730" i="12" l="1"/>
  <c r="C2730" i="12"/>
  <c r="E2731" i="12" l="1"/>
  <c r="F2731" i="12" s="1"/>
  <c r="G2730" i="12"/>
  <c r="D2731" i="12" l="1"/>
  <c r="C2731" i="12"/>
  <c r="E2732" i="12" l="1"/>
  <c r="F2732" i="12" s="1"/>
  <c r="G2731" i="12"/>
  <c r="D2732" i="12" l="1"/>
  <c r="C2732" i="12"/>
  <c r="G2732" i="12" l="1"/>
  <c r="E2733" i="12"/>
  <c r="F2733" i="12" s="1"/>
  <c r="D2733" i="12" l="1"/>
  <c r="C2733" i="12"/>
  <c r="G2733" i="12" l="1"/>
  <c r="E2734" i="12"/>
  <c r="F2734" i="12" s="1"/>
  <c r="N109" i="12" s="1" a="1"/>
  <c r="N109" i="12" s="1"/>
  <c r="M109" i="12" s="1"/>
  <c r="D2734" i="12" l="1"/>
  <c r="C2734" i="12"/>
  <c r="K109" i="12" s="1" a="1"/>
  <c r="K109" i="12" s="1"/>
  <c r="O109" i="12" l="1"/>
  <c r="L109" i="12"/>
  <c r="E2735" i="12"/>
  <c r="F2735" i="12" s="1"/>
  <c r="G2734" i="12"/>
  <c r="D2735" i="12" l="1"/>
  <c r="C2735" i="12"/>
  <c r="E2736" i="12" l="1"/>
  <c r="F2736" i="12" s="1"/>
  <c r="G2735" i="12"/>
  <c r="D2736" i="12" l="1"/>
  <c r="C2736" i="12"/>
  <c r="E2737" i="12" l="1"/>
  <c r="F2737" i="12" s="1"/>
  <c r="G2736" i="12"/>
  <c r="D2737" i="12" l="1"/>
  <c r="C2737" i="12"/>
  <c r="E2738" i="12" l="1"/>
  <c r="F2738" i="12" s="1"/>
  <c r="G2737" i="12"/>
  <c r="D2738" i="12" l="1"/>
  <c r="C2738" i="12"/>
  <c r="G2738" i="12" l="1"/>
  <c r="E2739" i="12"/>
  <c r="F2739" i="12" s="1"/>
  <c r="D2739" i="12" l="1"/>
  <c r="C2739" i="12"/>
  <c r="G2739" i="12" l="1"/>
  <c r="E2740" i="12"/>
  <c r="F2740" i="12" s="1"/>
  <c r="D2740" i="12" l="1"/>
  <c r="C2740" i="12"/>
  <c r="N232" i="12" a="1"/>
  <c r="N232" i="12" s="1"/>
  <c r="M232" i="12" s="1"/>
  <c r="K232" i="12" l="1" a="1"/>
  <c r="K232" i="12" s="1"/>
  <c r="G2740" i="12"/>
  <c r="E2741" i="12"/>
  <c r="F2741" i="12" s="1"/>
  <c r="D2741" i="12" l="1"/>
  <c r="C2741" i="12"/>
  <c r="O232" i="12"/>
  <c r="L232" i="12"/>
  <c r="E2742" i="12" l="1"/>
  <c r="F2742" i="12" s="1"/>
  <c r="G2741" i="12"/>
  <c r="D2742" i="12" l="1"/>
  <c r="C2742" i="12"/>
  <c r="G2742" i="12" l="1"/>
  <c r="E2743" i="12"/>
  <c r="F2743" i="12" s="1"/>
  <c r="D2743" i="12" l="1"/>
  <c r="C2743" i="12"/>
  <c r="E2744" i="12" l="1"/>
  <c r="F2744" i="12" s="1"/>
  <c r="G2743" i="12"/>
  <c r="D2744" i="12" l="1"/>
  <c r="C2744" i="12"/>
  <c r="G2744" i="12" l="1"/>
  <c r="E2745" i="12"/>
  <c r="F2745" i="12" s="1"/>
  <c r="D2745" i="12" l="1"/>
  <c r="C2745" i="12"/>
  <c r="G2745" i="12" l="1"/>
  <c r="E2746" i="12"/>
  <c r="F2746" i="12" s="1"/>
  <c r="D2746" i="12" l="1"/>
  <c r="C2746" i="12"/>
  <c r="G2746" i="12" l="1"/>
  <c r="E2747" i="12"/>
  <c r="F2747" i="12" s="1"/>
  <c r="D2747" i="12" l="1"/>
  <c r="C2747" i="12"/>
  <c r="G2747" i="12" l="1"/>
  <c r="E2748" i="12"/>
  <c r="F2748" i="12" s="1"/>
  <c r="D2748" i="12" l="1"/>
  <c r="C2748" i="12"/>
  <c r="G2748" i="12" l="1"/>
  <c r="E2749" i="12"/>
  <c r="F2749" i="12" s="1"/>
  <c r="D2749" i="12" l="1"/>
  <c r="C2749" i="12"/>
  <c r="G2749" i="12" l="1"/>
  <c r="E2750" i="12"/>
  <c r="F2750" i="12" s="1"/>
  <c r="D2750" i="12" l="1"/>
  <c r="C2750" i="12"/>
  <c r="G2750" i="12" l="1"/>
  <c r="E2751" i="12"/>
  <c r="F2751" i="12" s="1"/>
  <c r="D2751" i="12" l="1"/>
  <c r="C2751" i="12"/>
  <c r="E2752" i="12" l="1"/>
  <c r="F2752" i="12" s="1"/>
  <c r="G2751" i="12"/>
  <c r="D2752" i="12" l="1"/>
  <c r="C2752" i="12"/>
  <c r="N233" i="12" a="1"/>
  <c r="N233" i="12" s="1"/>
  <c r="M233" i="12" s="1"/>
  <c r="G2752" i="12" l="1"/>
  <c r="E2753" i="12"/>
  <c r="F2753" i="12" s="1"/>
  <c r="K233" i="12" a="1"/>
  <c r="K233" i="12" s="1"/>
  <c r="O233" i="12" l="1"/>
  <c r="L233" i="12"/>
  <c r="D2753" i="12"/>
  <c r="C2753" i="12"/>
  <c r="G2753" i="12" l="1"/>
  <c r="E2754" i="12"/>
  <c r="F2754" i="12" s="1"/>
  <c r="D2754" i="12" l="1"/>
  <c r="C2754" i="12"/>
  <c r="E2755" i="12" l="1"/>
  <c r="F2755" i="12" s="1"/>
  <c r="G2754" i="12"/>
  <c r="D2755" i="12" l="1"/>
  <c r="C2755" i="12"/>
  <c r="G2755" i="12" l="1"/>
  <c r="E2756" i="12"/>
  <c r="F2756" i="12" s="1"/>
  <c r="D2756" i="12" l="1"/>
  <c r="C2756" i="12"/>
  <c r="E2757" i="12" l="1"/>
  <c r="F2757" i="12" s="1"/>
  <c r="G2756" i="12"/>
  <c r="D2757" i="12" l="1"/>
  <c r="C2757" i="12"/>
  <c r="G2757" i="12" l="1"/>
  <c r="E2758" i="12"/>
  <c r="F2758" i="12" s="1"/>
  <c r="D2758" i="12" l="1"/>
  <c r="C2758" i="12"/>
  <c r="E2759" i="12" l="1"/>
  <c r="F2759" i="12" s="1"/>
  <c r="G2758" i="12"/>
  <c r="D2759" i="12" l="1"/>
  <c r="C2759" i="12"/>
  <c r="G2759" i="12" l="1"/>
  <c r="E2760" i="12"/>
  <c r="F2760" i="12" s="1"/>
  <c r="N57" i="12" l="1" a="1"/>
  <c r="N57" i="12" s="1"/>
  <c r="M57" i="12" s="1"/>
  <c r="N110" i="12" a="1"/>
  <c r="N110" i="12" s="1"/>
  <c r="M110" i="12" s="1"/>
  <c r="D2760" i="12"/>
  <c r="C2760" i="12"/>
  <c r="K110" i="12" s="1" a="1"/>
  <c r="K110" i="12" s="1"/>
  <c r="O110" i="12" l="1"/>
  <c r="L110" i="12"/>
  <c r="K57" i="12" a="1"/>
  <c r="K57" i="12" s="1"/>
  <c r="G2760" i="12"/>
  <c r="E2761" i="12"/>
  <c r="F2761" i="12" s="1"/>
  <c r="D2761" i="12" l="1"/>
  <c r="C2761" i="12"/>
  <c r="O57" i="12"/>
  <c r="L57" i="12"/>
  <c r="G2761" i="12" l="1"/>
  <c r="E2762" i="12"/>
  <c r="F2762" i="12" s="1"/>
  <c r="D2762" i="12" l="1"/>
  <c r="C2762" i="12"/>
  <c r="G2762" i="12" l="1"/>
  <c r="E2763" i="12"/>
  <c r="F2763" i="12" s="1"/>
  <c r="D2763" i="12" l="1"/>
  <c r="C2763" i="12"/>
  <c r="G2763" i="12" l="1"/>
  <c r="E2764" i="12"/>
  <c r="F2764" i="12" s="1"/>
  <c r="D2764" i="12" l="1"/>
  <c r="C2764" i="12"/>
  <c r="N234" i="12" a="1"/>
  <c r="N234" i="12" s="1"/>
  <c r="M234" i="12" s="1"/>
  <c r="G2764" i="12" l="1"/>
  <c r="K234" i="12" a="1"/>
  <c r="K234" i="12" s="1"/>
  <c r="E2765" i="12"/>
  <c r="F2765" i="12" s="1"/>
  <c r="L234" i="12" l="1"/>
  <c r="O234" i="12"/>
  <c r="D2765" i="12"/>
  <c r="C2765" i="12"/>
  <c r="E2766" i="12" l="1"/>
  <c r="F2766" i="12" s="1"/>
  <c r="G2765" i="12"/>
  <c r="D2766" i="12" l="1"/>
  <c r="C2766" i="12"/>
  <c r="E2767" i="12" l="1"/>
  <c r="F2767" i="12" s="1"/>
  <c r="G2766" i="12"/>
  <c r="D2767" i="12" l="1"/>
  <c r="C2767" i="12"/>
  <c r="G2767" i="12" l="1"/>
  <c r="E2768" i="12"/>
  <c r="F2768" i="12" s="1"/>
  <c r="D2768" i="12" l="1"/>
  <c r="C2768" i="12"/>
  <c r="G2768" i="12" l="1"/>
  <c r="E2769" i="12"/>
  <c r="F2769" i="12" s="1"/>
  <c r="D2769" i="12" l="1"/>
  <c r="C2769" i="12"/>
  <c r="G2769" i="12" l="1"/>
  <c r="E2770" i="12"/>
  <c r="F2770" i="12" s="1"/>
  <c r="D2770" i="12" l="1"/>
  <c r="C2770" i="12"/>
  <c r="E2771" i="12" l="1"/>
  <c r="F2771" i="12" s="1"/>
  <c r="G2770" i="12"/>
  <c r="D2771" i="12" l="1"/>
  <c r="C2771" i="12"/>
  <c r="E2772" i="12" l="1"/>
  <c r="F2772" i="12" s="1"/>
  <c r="G2771" i="12"/>
  <c r="D2772" i="12" l="1"/>
  <c r="C2772" i="12"/>
  <c r="G2772" i="12" l="1"/>
  <c r="E2773" i="12"/>
  <c r="F2773" i="12" s="1"/>
  <c r="D2773" i="12" l="1"/>
  <c r="C2773" i="12"/>
  <c r="G2773" i="12" l="1"/>
  <c r="E2774" i="12"/>
  <c r="F2774" i="12" s="1"/>
  <c r="D2774" i="12" l="1"/>
  <c r="C2774" i="12"/>
  <c r="G2774" i="12" l="1"/>
  <c r="E2775" i="12"/>
  <c r="F2775" i="12" s="1"/>
  <c r="D2775" i="12" l="1"/>
  <c r="C2775" i="12"/>
  <c r="G2775" i="12" l="1"/>
  <c r="E2776" i="12"/>
  <c r="F2776" i="12" s="1"/>
  <c r="D2776" i="12" l="1"/>
  <c r="C2776" i="12"/>
  <c r="N235" i="12" a="1"/>
  <c r="N235" i="12" s="1"/>
  <c r="M235" i="12" s="1"/>
  <c r="G2776" i="12" l="1"/>
  <c r="K235" i="12" a="1"/>
  <c r="K235" i="12" s="1"/>
  <c r="E2777" i="12"/>
  <c r="F2777" i="12" s="1"/>
  <c r="L235" i="12" l="1"/>
  <c r="O235" i="12"/>
  <c r="D2777" i="12"/>
  <c r="C2777" i="12"/>
  <c r="E2778" i="12" l="1"/>
  <c r="F2778" i="12" s="1"/>
  <c r="G2777" i="12"/>
  <c r="D2778" i="12" l="1"/>
  <c r="C2778" i="12"/>
  <c r="G2778" i="12" l="1"/>
  <c r="E2779" i="12"/>
  <c r="F2779" i="12" s="1"/>
  <c r="D2779" i="12" l="1"/>
  <c r="C2779" i="12"/>
  <c r="G2779" i="12" l="1"/>
  <c r="E2780" i="12"/>
  <c r="F2780" i="12" s="1"/>
  <c r="D2780" i="12" l="1"/>
  <c r="C2780" i="12"/>
  <c r="G2780" i="12" l="1"/>
  <c r="E2781" i="12"/>
  <c r="F2781" i="12" s="1"/>
  <c r="D2781" i="12" l="1"/>
  <c r="C2781" i="12"/>
  <c r="E2782" i="12" l="1"/>
  <c r="F2782" i="12" s="1"/>
  <c r="G2781" i="12"/>
  <c r="D2782" i="12" l="1"/>
  <c r="C2782" i="12"/>
  <c r="E2783" i="12" l="1"/>
  <c r="F2783" i="12" s="1"/>
  <c r="G2782" i="12"/>
  <c r="D2783" i="12" l="1"/>
  <c r="C2783" i="12"/>
  <c r="E2784" i="12" l="1"/>
  <c r="F2784" i="12" s="1"/>
  <c r="G2783" i="12"/>
  <c r="D2784" i="12" l="1"/>
  <c r="C2784" i="12"/>
  <c r="G2784" i="12" l="1"/>
  <c r="E2785" i="12"/>
  <c r="F2785" i="12" s="1"/>
  <c r="D2785" i="12" l="1"/>
  <c r="C2785" i="12"/>
  <c r="G2785" i="12" l="1"/>
  <c r="E2786" i="12"/>
  <c r="F2786" i="12" s="1"/>
  <c r="N111" i="12" s="1" a="1"/>
  <c r="N111" i="12" s="1"/>
  <c r="M111" i="12" s="1"/>
  <c r="D2786" i="12" l="1"/>
  <c r="C2786" i="12"/>
  <c r="K111" i="12" s="1" a="1"/>
  <c r="K111" i="12" s="1"/>
  <c r="O111" i="12" l="1"/>
  <c r="L111" i="12"/>
  <c r="G2786" i="12"/>
  <c r="E2787" i="12"/>
  <c r="F2787" i="12" s="1"/>
  <c r="D2787" i="12" l="1"/>
  <c r="C2787" i="12"/>
  <c r="G2787" i="12" l="1"/>
  <c r="E2788" i="12"/>
  <c r="F2788" i="12" s="1"/>
  <c r="D2788" i="12" l="1"/>
  <c r="N236" i="12" a="1"/>
  <c r="N236" i="12" s="1"/>
  <c r="M236" i="12" s="1"/>
  <c r="C2788" i="12"/>
  <c r="E2789" i="12" l="1"/>
  <c r="F2789" i="12" s="1"/>
  <c r="K236" i="12" a="1"/>
  <c r="K236" i="12" s="1"/>
  <c r="G2788" i="12"/>
  <c r="L236" i="12" l="1"/>
  <c r="O236" i="12"/>
  <c r="D2789" i="12"/>
  <c r="C2789" i="12"/>
  <c r="E2790" i="12" l="1"/>
  <c r="F2790" i="12" s="1"/>
  <c r="G2789" i="12"/>
  <c r="D2790" i="12" l="1"/>
  <c r="C2790" i="12"/>
  <c r="E2791" i="12" l="1"/>
  <c r="F2791" i="12" s="1"/>
  <c r="G2790" i="12"/>
  <c r="D2791" i="12" l="1"/>
  <c r="C2791" i="12"/>
  <c r="E2792" i="12" l="1"/>
  <c r="F2792" i="12" s="1"/>
  <c r="G2791" i="12"/>
  <c r="D2792" i="12" l="1"/>
  <c r="C2792" i="12"/>
  <c r="E2793" i="12" l="1"/>
  <c r="F2793" i="12" s="1"/>
  <c r="G2792" i="12"/>
  <c r="D2793" i="12" l="1"/>
  <c r="C2793" i="12"/>
  <c r="G2793" i="12" l="1"/>
  <c r="E2794" i="12"/>
  <c r="F2794" i="12" s="1"/>
  <c r="D2794" i="12" l="1"/>
  <c r="C2794" i="12"/>
  <c r="G2794" i="12" l="1"/>
  <c r="E2795" i="12"/>
  <c r="F2795" i="12" s="1"/>
  <c r="D2795" i="12" l="1"/>
  <c r="C2795" i="12"/>
  <c r="E2796" i="12" l="1"/>
  <c r="F2796" i="12" s="1"/>
  <c r="G2795" i="12"/>
  <c r="D2796" i="12" l="1"/>
  <c r="C2796" i="12"/>
  <c r="G2796" i="12" l="1"/>
  <c r="E2797" i="12"/>
  <c r="F2797" i="12" s="1"/>
  <c r="D2797" i="12" l="1"/>
  <c r="C2797" i="12"/>
  <c r="G2797" i="12" l="1"/>
  <c r="E2798" i="12"/>
  <c r="F2798" i="12" s="1"/>
  <c r="D2798" i="12" l="1"/>
  <c r="C2798" i="12"/>
  <c r="G2798" i="12" l="1"/>
  <c r="E2799" i="12"/>
  <c r="F2799" i="12" s="1"/>
  <c r="D2799" i="12" l="1"/>
  <c r="C2799" i="12"/>
  <c r="G2799" i="12" l="1"/>
  <c r="E2800" i="12"/>
  <c r="F2800" i="12" s="1"/>
  <c r="D2800" i="12" l="1"/>
  <c r="N237" i="12" a="1"/>
  <c r="N237" i="12" s="1"/>
  <c r="M237" i="12" s="1"/>
  <c r="C2800" i="12"/>
  <c r="G2800" i="12" l="1"/>
  <c r="E2801" i="12"/>
  <c r="F2801" i="12" s="1"/>
  <c r="K237" i="12" a="1"/>
  <c r="K237" i="12" s="1"/>
  <c r="O237" i="12" l="1"/>
  <c r="L237" i="12"/>
  <c r="D2801" i="12"/>
  <c r="C2801" i="12"/>
  <c r="G2801" i="12" l="1"/>
  <c r="E2802" i="12"/>
  <c r="F2802" i="12" s="1"/>
  <c r="D2802" i="12" l="1"/>
  <c r="C2802" i="12"/>
  <c r="E2803" i="12" l="1"/>
  <c r="F2803" i="12" s="1"/>
  <c r="G2802" i="12"/>
  <c r="D2803" i="12" l="1"/>
  <c r="C2803" i="12"/>
  <c r="G2803" i="12" l="1"/>
  <c r="E2804" i="12"/>
  <c r="F2804" i="12" s="1"/>
  <c r="D2804" i="12" l="1"/>
  <c r="C2804" i="12"/>
  <c r="E2805" i="12" l="1"/>
  <c r="F2805" i="12" s="1"/>
  <c r="G2804" i="12"/>
  <c r="D2805" i="12" l="1"/>
  <c r="C2805" i="12"/>
  <c r="E2806" i="12" l="1"/>
  <c r="F2806" i="12" s="1"/>
  <c r="G2805" i="12"/>
  <c r="D2806" i="12" l="1"/>
  <c r="C2806" i="12"/>
  <c r="G2806" i="12" l="1"/>
  <c r="E2807" i="12"/>
  <c r="F2807" i="12" s="1"/>
  <c r="D2807" i="12" l="1"/>
  <c r="C2807" i="12"/>
  <c r="G2807" i="12" l="1"/>
  <c r="E2808" i="12"/>
  <c r="F2808" i="12" s="1"/>
  <c r="D2808" i="12" l="1"/>
  <c r="C2808" i="12"/>
  <c r="E2809" i="12" l="1"/>
  <c r="F2809" i="12" s="1"/>
  <c r="G2808" i="12"/>
  <c r="D2809" i="12" l="1"/>
  <c r="C2809" i="12"/>
  <c r="G2809" i="12" l="1"/>
  <c r="E2810" i="12"/>
  <c r="F2810" i="12" s="1"/>
  <c r="D2810" i="12" l="1"/>
  <c r="C2810" i="12"/>
  <c r="E2811" i="12" l="1"/>
  <c r="F2811" i="12" s="1"/>
  <c r="G2810" i="12"/>
  <c r="D2811" i="12" l="1"/>
  <c r="C2811" i="12"/>
  <c r="G2811" i="12" l="1"/>
  <c r="E2812" i="12"/>
  <c r="F2812" i="12" s="1"/>
  <c r="N58" i="12" l="1" a="1"/>
  <c r="N58" i="12" s="1"/>
  <c r="M58" i="12" s="1"/>
  <c r="N112" i="12" a="1"/>
  <c r="N112" i="12" s="1"/>
  <c r="M112" i="12" s="1"/>
  <c r="C2812" i="12"/>
  <c r="K112" i="12" s="1" a="1"/>
  <c r="K112" i="12" s="1"/>
  <c r="N238" i="12" a="1"/>
  <c r="N238" i="12" s="1"/>
  <c r="M238" i="12" s="1"/>
  <c r="D2812" i="12"/>
  <c r="O112" i="12" l="1"/>
  <c r="L112" i="12"/>
  <c r="K58" i="12" a="1"/>
  <c r="K58" i="12" s="1"/>
  <c r="K238" i="12" a="1"/>
  <c r="K238" i="12" s="1"/>
  <c r="G2812" i="12"/>
  <c r="E2813" i="12"/>
  <c r="F2813" i="12" s="1"/>
  <c r="D2813" i="12" l="1"/>
  <c r="C2813" i="12"/>
  <c r="O238" i="12"/>
  <c r="L238" i="12"/>
  <c r="O58" i="12"/>
  <c r="L58" i="12"/>
  <c r="G2813" i="12" l="1"/>
  <c r="E2814" i="12"/>
  <c r="F2814" i="12" s="1"/>
  <c r="D2814" i="12" l="1"/>
  <c r="C2814" i="12"/>
  <c r="G2814" i="12" l="1"/>
  <c r="E2815" i="12"/>
  <c r="F2815" i="12" s="1"/>
  <c r="D2815" i="12" l="1"/>
  <c r="C2815" i="12"/>
  <c r="E2816" i="12" l="1"/>
  <c r="F2816" i="12" s="1"/>
  <c r="G2815" i="12"/>
  <c r="D2816" i="12" l="1"/>
  <c r="C2816" i="12"/>
  <c r="E2817" i="12" l="1"/>
  <c r="F2817" i="12" s="1"/>
  <c r="G2816" i="12"/>
  <c r="D2817" i="12" l="1"/>
  <c r="C2817" i="12"/>
  <c r="E2818" i="12" l="1"/>
  <c r="F2818" i="12" s="1"/>
  <c r="G2817" i="12"/>
  <c r="D2818" i="12" l="1"/>
  <c r="C2818" i="12"/>
  <c r="E2819" i="12" l="1"/>
  <c r="F2819" i="12" s="1"/>
  <c r="G2818" i="12"/>
  <c r="D2819" i="12" l="1"/>
  <c r="C2819" i="12"/>
  <c r="G2819" i="12" l="1"/>
  <c r="E2820" i="12"/>
  <c r="F2820" i="12" s="1"/>
  <c r="D2820" i="12" l="1"/>
  <c r="C2820" i="12"/>
  <c r="G2820" i="12" l="1"/>
  <c r="E2821" i="12"/>
  <c r="F2821" i="12" s="1"/>
  <c r="D2821" i="12" l="1"/>
  <c r="C2821" i="12"/>
  <c r="G2821" i="12" l="1"/>
  <c r="E2822" i="12"/>
  <c r="F2822" i="12" s="1"/>
  <c r="D2822" i="12" l="1"/>
  <c r="C2822" i="12"/>
  <c r="G2822" i="12" l="1"/>
  <c r="E2823" i="12"/>
  <c r="F2823" i="12" s="1"/>
  <c r="D2823" i="12" l="1"/>
  <c r="C2823" i="12"/>
  <c r="G2823" i="12" l="1"/>
  <c r="E2824" i="12"/>
  <c r="F2824" i="12" s="1"/>
  <c r="D2824" i="12" l="1"/>
  <c r="N239" i="12" a="1"/>
  <c r="N239" i="12" s="1"/>
  <c r="M239" i="12" s="1"/>
  <c r="C2824" i="12"/>
  <c r="G2824" i="12" l="1"/>
  <c r="K239" i="12" a="1"/>
  <c r="K239" i="12" s="1"/>
  <c r="E2825" i="12"/>
  <c r="F2825" i="12" s="1"/>
  <c r="D2825" i="12" l="1"/>
  <c r="C2825" i="12"/>
  <c r="L239" i="12"/>
  <c r="O239" i="12"/>
  <c r="E2826" i="12" l="1"/>
  <c r="F2826" i="12" s="1"/>
  <c r="G2825" i="12"/>
  <c r="D2826" i="12" l="1"/>
  <c r="C2826" i="12"/>
  <c r="G2826" i="12" l="1"/>
  <c r="E2827" i="12"/>
  <c r="F2827" i="12" s="1"/>
  <c r="D2827" i="12" l="1"/>
  <c r="C2827" i="12"/>
  <c r="E2828" i="12" l="1"/>
  <c r="F2828" i="12" s="1"/>
  <c r="G2827" i="12"/>
  <c r="D2828" i="12" l="1"/>
  <c r="C2828" i="12"/>
  <c r="G2828" i="12" l="1"/>
  <c r="E2829" i="12"/>
  <c r="F2829" i="12" s="1"/>
  <c r="D2829" i="12" l="1"/>
  <c r="C2829" i="12"/>
  <c r="E2830" i="12" l="1"/>
  <c r="F2830" i="12" s="1"/>
  <c r="G2829" i="12"/>
  <c r="D2830" i="12" l="1"/>
  <c r="C2830" i="12"/>
  <c r="E2831" i="12" l="1"/>
  <c r="F2831" i="12" s="1"/>
  <c r="G2830" i="12"/>
  <c r="D2831" i="12" l="1"/>
  <c r="C2831" i="12"/>
  <c r="E2832" i="12" l="1"/>
  <c r="F2832" i="12" s="1"/>
  <c r="G2831" i="12"/>
  <c r="D2832" i="12" l="1"/>
  <c r="C2832" i="12"/>
  <c r="E2833" i="12" l="1"/>
  <c r="F2833" i="12" s="1"/>
  <c r="G2832" i="12"/>
  <c r="D2833" i="12" l="1"/>
  <c r="C2833" i="12"/>
  <c r="G2833" i="12" l="1"/>
  <c r="E2834" i="12"/>
  <c r="F2834" i="12" s="1"/>
  <c r="D2834" i="12" l="1"/>
  <c r="C2834" i="12"/>
  <c r="G2834" i="12" l="1"/>
  <c r="E2835" i="12"/>
  <c r="F2835" i="12" s="1"/>
  <c r="D2835" i="12" l="1"/>
  <c r="C2835" i="12"/>
  <c r="G2835" i="12" l="1"/>
  <c r="E2836" i="12"/>
  <c r="F2836" i="12" s="1"/>
  <c r="D2836" i="12" l="1"/>
  <c r="N240" i="12" a="1"/>
  <c r="N240" i="12" s="1"/>
  <c r="M240" i="12" s="1"/>
  <c r="C2836" i="12"/>
  <c r="G2836" i="12" l="1"/>
  <c r="K240" i="12" a="1"/>
  <c r="K240" i="12" s="1"/>
  <c r="E2837" i="12"/>
  <c r="F2837" i="12" s="1"/>
  <c r="D2837" i="12" l="1"/>
  <c r="C2837" i="12"/>
  <c r="L240" i="12"/>
  <c r="O240" i="12"/>
  <c r="E2838" i="12" l="1"/>
  <c r="F2838" i="12" s="1"/>
  <c r="N113" i="12" s="1" a="1"/>
  <c r="N113" i="12" s="1"/>
  <c r="M113" i="12" s="1"/>
  <c r="G2837" i="12"/>
  <c r="D2838" i="12" l="1"/>
  <c r="C2838" i="12"/>
  <c r="K113" i="12" s="1" a="1"/>
  <c r="K113" i="12" s="1"/>
  <c r="O113" i="12" l="1"/>
  <c r="L113" i="12"/>
  <c r="G2838" i="12"/>
  <c r="E2839" i="12"/>
  <c r="F2839" i="12" s="1"/>
  <c r="D2839" i="12" l="1"/>
  <c r="C2839" i="12"/>
  <c r="E2840" i="12" l="1"/>
  <c r="F2840" i="12" s="1"/>
  <c r="G2839" i="12"/>
  <c r="D2840" i="12" l="1"/>
  <c r="C2840" i="12"/>
  <c r="G2840" i="12" l="1"/>
  <c r="E2841" i="12"/>
  <c r="F2841" i="12" s="1"/>
  <c r="D2841" i="12" l="1"/>
  <c r="C2841" i="12"/>
  <c r="E2842" i="12" l="1"/>
  <c r="F2842" i="12" s="1"/>
  <c r="G2841" i="12"/>
  <c r="D2842" i="12" l="1"/>
  <c r="C2842" i="12"/>
  <c r="G2842" i="12" l="1"/>
  <c r="E2843" i="12"/>
  <c r="F2843" i="12" s="1"/>
  <c r="D2843" i="12" l="1"/>
  <c r="C2843" i="12"/>
  <c r="G2843" i="12" l="1"/>
  <c r="E2844" i="12"/>
  <c r="F2844" i="12" s="1"/>
  <c r="D2844" i="12" l="1"/>
  <c r="C2844" i="12"/>
  <c r="G2844" i="12" l="1"/>
  <c r="E2845" i="12"/>
  <c r="F2845" i="12" s="1"/>
  <c r="D2845" i="12" l="1"/>
  <c r="C2845" i="12"/>
  <c r="G2845" i="12" l="1"/>
  <c r="E2846" i="12"/>
  <c r="F2846" i="12" s="1"/>
  <c r="D2846" i="12" l="1"/>
  <c r="C2846" i="12"/>
  <c r="G2846" i="12" l="1"/>
  <c r="E2847" i="12"/>
  <c r="F2847" i="12" s="1"/>
  <c r="D2847" i="12" l="1"/>
  <c r="C2847" i="12"/>
  <c r="G2847" i="12" l="1"/>
  <c r="E2848" i="12"/>
  <c r="F2848" i="12" s="1"/>
  <c r="D2848" i="12" l="1"/>
  <c r="N241" i="12" a="1"/>
  <c r="N241" i="12" s="1"/>
  <c r="M241" i="12" s="1"/>
  <c r="C2848" i="12"/>
  <c r="K241" i="12" l="1" a="1"/>
  <c r="K241" i="12" s="1"/>
  <c r="E2849" i="12"/>
  <c r="F2849" i="12" s="1"/>
  <c r="G2848" i="12"/>
  <c r="D2849" i="12" l="1"/>
  <c r="C2849" i="12"/>
  <c r="O241" i="12"/>
  <c r="L241" i="12"/>
  <c r="G2849" i="12" l="1"/>
  <c r="E2850" i="12"/>
  <c r="F2850" i="12" s="1"/>
  <c r="D2850" i="12" l="1"/>
  <c r="C2850" i="12"/>
  <c r="G2850" i="12" l="1"/>
  <c r="E2851" i="12"/>
  <c r="F2851" i="12" s="1"/>
  <c r="D2851" i="12" l="1"/>
  <c r="C2851" i="12"/>
  <c r="E2852" i="12" l="1"/>
  <c r="F2852" i="12" s="1"/>
  <c r="G2851" i="12"/>
  <c r="D2852" i="12" l="1"/>
  <c r="C2852" i="12"/>
  <c r="G2852" i="12" l="1"/>
  <c r="E2853" i="12"/>
  <c r="F2853" i="12" s="1"/>
  <c r="D2853" i="12" l="1"/>
  <c r="C2853" i="12"/>
  <c r="G2853" i="12" l="1"/>
  <c r="E2854" i="12"/>
  <c r="F2854" i="12" s="1"/>
  <c r="D2854" i="12" l="1"/>
  <c r="C2854" i="12"/>
  <c r="G2854" i="12" l="1"/>
  <c r="E2855" i="12"/>
  <c r="F2855" i="12" s="1"/>
  <c r="D2855" i="12" l="1"/>
  <c r="C2855" i="12"/>
  <c r="E2856" i="12" l="1"/>
  <c r="F2856" i="12" s="1"/>
  <c r="G2855" i="12"/>
  <c r="D2856" i="12" l="1"/>
  <c r="C2856" i="12"/>
  <c r="E2857" i="12" l="1"/>
  <c r="F2857" i="12" s="1"/>
  <c r="G2856" i="12"/>
  <c r="D2857" i="12" l="1"/>
  <c r="C2857" i="12"/>
  <c r="E2858" i="12" l="1"/>
  <c r="F2858" i="12" s="1"/>
  <c r="G2857" i="12"/>
  <c r="D2858" i="12" l="1"/>
  <c r="C2858" i="12"/>
  <c r="G2858" i="12" l="1"/>
  <c r="E2859" i="12"/>
  <c r="F2859" i="12" s="1"/>
  <c r="D2859" i="12" l="1"/>
  <c r="C2859" i="12"/>
  <c r="G2859" i="12" l="1"/>
  <c r="E2860" i="12"/>
  <c r="F2860" i="12" s="1"/>
  <c r="D2860" i="12" l="1"/>
  <c r="C2860" i="12"/>
  <c r="N242" i="12" a="1"/>
  <c r="N242" i="12" s="1"/>
  <c r="M242" i="12" s="1"/>
  <c r="K242" i="12" l="1" a="1"/>
  <c r="K242" i="12" s="1"/>
  <c r="G2860" i="12"/>
  <c r="E2861" i="12"/>
  <c r="F2861" i="12" s="1"/>
  <c r="D2861" i="12" l="1"/>
  <c r="C2861" i="12"/>
  <c r="L242" i="12"/>
  <c r="O242" i="12"/>
  <c r="E2862" i="12" l="1"/>
  <c r="F2862" i="12" s="1"/>
  <c r="G2861" i="12"/>
  <c r="D2862" i="12" l="1"/>
  <c r="C2862" i="12"/>
  <c r="G2862" i="12" l="1"/>
  <c r="E2863" i="12"/>
  <c r="F2863" i="12" s="1"/>
  <c r="D2863" i="12" l="1"/>
  <c r="C2863" i="12"/>
  <c r="E2864" i="12" l="1"/>
  <c r="F2864" i="12" s="1"/>
  <c r="G2863" i="12"/>
  <c r="N59" i="12" l="1" a="1"/>
  <c r="N59" i="12" s="1"/>
  <c r="M59" i="12" s="1"/>
  <c r="N114" i="12" a="1"/>
  <c r="N114" i="12" s="1"/>
  <c r="M114" i="12" s="1"/>
  <c r="D2864" i="12"/>
  <c r="C2864" i="12"/>
  <c r="K114" i="12" s="1" a="1"/>
  <c r="K114" i="12" s="1"/>
  <c r="O114" i="12" l="1"/>
  <c r="L114" i="12"/>
  <c r="K59" i="12" a="1"/>
  <c r="K59" i="12" s="1"/>
  <c r="E2865" i="12"/>
  <c r="F2865" i="12" s="1"/>
  <c r="G2864" i="12"/>
  <c r="D2865" i="12" l="1"/>
  <c r="C2865" i="12"/>
  <c r="O59" i="12"/>
  <c r="L59" i="12"/>
  <c r="E2866" i="12" l="1"/>
  <c r="F2866" i="12" s="1"/>
  <c r="G2865" i="12"/>
  <c r="D2866" i="12" l="1"/>
  <c r="C2866" i="12"/>
  <c r="E2867" i="12" l="1"/>
  <c r="F2867" i="12" s="1"/>
  <c r="G2866" i="12"/>
  <c r="D2867" i="12" l="1"/>
  <c r="C2867" i="12"/>
  <c r="G2867" i="12" l="1"/>
  <c r="E2868" i="12"/>
  <c r="F2868" i="12" s="1"/>
  <c r="D2868" i="12" l="1"/>
  <c r="C2868" i="12"/>
  <c r="E2869" i="12" l="1"/>
  <c r="F2869" i="12" s="1"/>
  <c r="G2868" i="12"/>
  <c r="D2869" i="12" l="1"/>
  <c r="C2869" i="12"/>
  <c r="E2870" i="12" l="1"/>
  <c r="F2870" i="12" s="1"/>
  <c r="G2869" i="12"/>
  <c r="D2870" i="12" l="1"/>
  <c r="C2870" i="12"/>
  <c r="E2871" i="12" l="1"/>
  <c r="F2871" i="12" s="1"/>
  <c r="G2870" i="12"/>
  <c r="D2871" i="12" l="1"/>
  <c r="C2871" i="12"/>
  <c r="G2871" i="12" l="1"/>
  <c r="E2872" i="12"/>
  <c r="F2872" i="12" s="1"/>
  <c r="D2872" i="12" l="1"/>
  <c r="N243" i="12" a="1"/>
  <c r="N243" i="12" s="1"/>
  <c r="M243" i="12" s="1"/>
  <c r="C2872" i="12"/>
  <c r="G2872" i="12" l="1"/>
  <c r="K243" i="12" a="1"/>
  <c r="K243" i="12" s="1"/>
  <c r="E2873" i="12"/>
  <c r="F2873" i="12" s="1"/>
  <c r="L243" i="12" l="1"/>
  <c r="O243" i="12"/>
  <c r="D2873" i="12"/>
  <c r="C2873" i="12"/>
  <c r="E2874" i="12" l="1"/>
  <c r="F2874" i="12" s="1"/>
  <c r="G2873" i="12"/>
  <c r="D2874" i="12" l="1"/>
  <c r="C2874" i="12"/>
  <c r="G2874" i="12" l="1"/>
  <c r="E2875" i="12"/>
  <c r="F2875" i="12" s="1"/>
  <c r="D2875" i="12" l="1"/>
  <c r="C2875" i="12"/>
  <c r="G2875" i="12" l="1"/>
  <c r="E2876" i="12"/>
  <c r="F2876" i="12" s="1"/>
  <c r="D2876" i="12" l="1"/>
  <c r="C2876" i="12"/>
  <c r="E2877" i="12" l="1"/>
  <c r="F2877" i="12" s="1"/>
  <c r="G2876" i="12"/>
  <c r="D2877" i="12" l="1"/>
  <c r="C2877" i="12"/>
  <c r="G2877" i="12" l="1"/>
  <c r="E2878" i="12"/>
  <c r="F2878" i="12" s="1"/>
  <c r="D2878" i="12" l="1"/>
  <c r="C2878" i="12"/>
  <c r="E2879" i="12" l="1"/>
  <c r="F2879" i="12" s="1"/>
  <c r="G2878" i="12"/>
  <c r="D2879" i="12" l="1"/>
  <c r="C2879" i="12"/>
  <c r="E2880" i="12" l="1"/>
  <c r="F2880" i="12" s="1"/>
  <c r="G2879" i="12"/>
  <c r="D2880" i="12" l="1"/>
  <c r="C2880" i="12"/>
  <c r="E2881" i="12" l="1"/>
  <c r="F2881" i="12" s="1"/>
  <c r="G2880" i="12"/>
  <c r="D2881" i="12" l="1"/>
  <c r="C2881" i="12"/>
  <c r="G2881" i="12" l="1"/>
  <c r="E2882" i="12"/>
  <c r="F2882" i="12" s="1"/>
  <c r="D2882" i="12" l="1"/>
  <c r="C2882" i="12"/>
  <c r="E2883" i="12" l="1"/>
  <c r="F2883" i="12" s="1"/>
  <c r="G2882" i="12"/>
  <c r="D2883" i="12" l="1"/>
  <c r="C2883" i="12"/>
  <c r="E2884" i="12" l="1"/>
  <c r="F2884" i="12" s="1"/>
  <c r="G2883" i="12"/>
  <c r="D2884" i="12" l="1"/>
  <c r="N244" i="12" a="1"/>
  <c r="N244" i="12" s="1"/>
  <c r="M244" i="12" s="1"/>
  <c r="C2884" i="12"/>
  <c r="E2885" i="12" l="1"/>
  <c r="F2885" i="12" s="1"/>
  <c r="K244" i="12" a="1"/>
  <c r="K244" i="12" s="1"/>
  <c r="G2884" i="12"/>
  <c r="L244" i="12" l="1"/>
  <c r="O244" i="12"/>
  <c r="D2885" i="12"/>
  <c r="C2885" i="12"/>
  <c r="G2885" i="12" l="1"/>
  <c r="E2886" i="12"/>
  <c r="F2886" i="12" s="1"/>
  <c r="D2886" i="12" l="1"/>
  <c r="C2886" i="12"/>
  <c r="E2887" i="12" l="1"/>
  <c r="F2887" i="12" s="1"/>
  <c r="G2886" i="12"/>
  <c r="D2887" i="12" l="1"/>
  <c r="C2887" i="12"/>
  <c r="E2888" i="12" l="1"/>
  <c r="F2888" i="12" s="1"/>
  <c r="G2887" i="12"/>
  <c r="D2888" i="12" l="1"/>
  <c r="C2888" i="12"/>
  <c r="E2889" i="12" l="1"/>
  <c r="F2889" i="12" s="1"/>
  <c r="G2888" i="12"/>
  <c r="D2889" i="12" l="1"/>
  <c r="C2889" i="12"/>
  <c r="E2890" i="12" l="1"/>
  <c r="F2890" i="12" s="1"/>
  <c r="N115" i="12" s="1" a="1"/>
  <c r="N115" i="12" s="1"/>
  <c r="M115" i="12" s="1"/>
  <c r="G2889" i="12"/>
  <c r="D2890" i="12" l="1"/>
  <c r="C2890" i="12"/>
  <c r="K115" i="12" s="1" a="1"/>
  <c r="K115" i="12" s="1"/>
  <c r="O115" i="12" l="1"/>
  <c r="L115" i="12"/>
  <c r="E2891" i="12"/>
  <c r="F2891" i="12" s="1"/>
  <c r="G2890" i="12"/>
  <c r="D2891" i="12" l="1"/>
  <c r="C2891" i="12"/>
  <c r="G2891" i="12" l="1"/>
  <c r="E2892" i="12"/>
  <c r="F2892" i="12" s="1"/>
  <c r="D2892" i="12" l="1"/>
  <c r="C2892" i="12"/>
  <c r="G2892" i="12" l="1"/>
  <c r="E2893" i="12"/>
  <c r="F2893" i="12" s="1"/>
  <c r="D2893" i="12" l="1"/>
  <c r="C2893" i="12"/>
  <c r="E2894" i="12" l="1"/>
  <c r="F2894" i="12" s="1"/>
  <c r="G2893" i="12"/>
  <c r="D2894" i="12" l="1"/>
  <c r="C2894" i="12"/>
  <c r="G2894" i="12" l="1"/>
  <c r="E2895" i="12"/>
  <c r="F2895" i="12" s="1"/>
  <c r="D2895" i="12" l="1"/>
  <c r="C2895" i="12"/>
  <c r="E2896" i="12" l="1"/>
  <c r="F2896" i="12" s="1"/>
  <c r="G2895" i="12"/>
  <c r="D2896" i="12" l="1"/>
  <c r="C2896" i="12"/>
  <c r="N245" i="12" a="1"/>
  <c r="N245" i="12" s="1"/>
  <c r="M245" i="12" s="1"/>
  <c r="G2896" i="12" l="1"/>
  <c r="K245" i="12" a="1"/>
  <c r="K245" i="12" s="1"/>
  <c r="E2897" i="12"/>
  <c r="F2897" i="12" s="1"/>
  <c r="D2897" i="12" l="1"/>
  <c r="C2897" i="12"/>
  <c r="O245" i="12"/>
  <c r="L245" i="12"/>
  <c r="G2897" i="12" l="1"/>
  <c r="E2898" i="12"/>
  <c r="F2898" i="12" s="1"/>
  <c r="D2898" i="12" l="1"/>
  <c r="C2898" i="12"/>
  <c r="G2898" i="12" l="1"/>
  <c r="E2899" i="12"/>
  <c r="F2899" i="12" s="1"/>
  <c r="D2899" i="12" l="1"/>
  <c r="C2899" i="12"/>
  <c r="G2899" i="12" l="1"/>
  <c r="E2900" i="12"/>
  <c r="F2900" i="12" s="1"/>
  <c r="D2900" i="12" l="1"/>
  <c r="C2900" i="12"/>
  <c r="E2901" i="12" l="1"/>
  <c r="F2901" i="12" s="1"/>
  <c r="G2900" i="12"/>
  <c r="D2901" i="12" l="1"/>
  <c r="C2901" i="12"/>
  <c r="E2902" i="12" l="1"/>
  <c r="F2902" i="12" s="1"/>
  <c r="G2901" i="12"/>
  <c r="D2902" i="12" l="1"/>
  <c r="C2902" i="12"/>
  <c r="E2903" i="12" l="1"/>
  <c r="F2903" i="12" s="1"/>
  <c r="G2902" i="12"/>
  <c r="D2903" i="12" l="1"/>
  <c r="C2903" i="12"/>
  <c r="E2904" i="12" l="1"/>
  <c r="F2904" i="12" s="1"/>
  <c r="G2903" i="12"/>
  <c r="D2904" i="12" l="1"/>
  <c r="C2904" i="12"/>
  <c r="E2905" i="12" l="1"/>
  <c r="F2905" i="12" s="1"/>
  <c r="G2904" i="12"/>
  <c r="D2905" i="12" l="1"/>
  <c r="C2905" i="12"/>
  <c r="E2906" i="12" l="1"/>
  <c r="F2906" i="12" s="1"/>
  <c r="G2905" i="12"/>
  <c r="D2906" i="12" l="1"/>
  <c r="C2906" i="12"/>
  <c r="E2907" i="12" l="1"/>
  <c r="F2907" i="12" s="1"/>
  <c r="G2906" i="12"/>
  <c r="D2907" i="12" l="1"/>
  <c r="C2907" i="12"/>
  <c r="G2907" i="12" l="1"/>
  <c r="E2908" i="12"/>
  <c r="F2908" i="12" s="1"/>
  <c r="D2908" i="12" l="1"/>
  <c r="C2908" i="12"/>
  <c r="N246" i="12" a="1"/>
  <c r="N246" i="12" s="1"/>
  <c r="M246" i="12" s="1"/>
  <c r="E2909" i="12" l="1"/>
  <c r="F2909" i="12" s="1"/>
  <c r="K246" i="12" a="1"/>
  <c r="K246" i="12" s="1"/>
  <c r="G2908" i="12"/>
  <c r="L246" i="12" l="1"/>
  <c r="O246" i="12"/>
  <c r="D2909" i="12"/>
  <c r="C2909" i="12"/>
  <c r="G2909" i="12" l="1"/>
  <c r="E2910" i="12"/>
  <c r="F2910" i="12" s="1"/>
  <c r="D2910" i="12" l="1"/>
  <c r="C2910" i="12"/>
  <c r="G2910" i="12" l="1"/>
  <c r="E2911" i="12"/>
  <c r="F2911" i="12" s="1"/>
  <c r="D2911" i="12" l="1"/>
  <c r="C2911" i="12"/>
  <c r="E2912" i="12" l="1"/>
  <c r="F2912" i="12" s="1"/>
  <c r="G2911" i="12"/>
  <c r="D2912" i="12" l="1"/>
  <c r="C2912" i="12"/>
  <c r="G2912" i="12" l="1"/>
  <c r="E2913" i="12"/>
  <c r="F2913" i="12" s="1"/>
  <c r="D2913" i="12" l="1"/>
  <c r="C2913" i="12"/>
  <c r="E2914" i="12" l="1"/>
  <c r="F2914" i="12" s="1"/>
  <c r="G2913" i="12"/>
  <c r="D2914" i="12" l="1"/>
  <c r="C2914" i="12"/>
  <c r="E2915" i="12" l="1"/>
  <c r="F2915" i="12" s="1"/>
  <c r="G2914" i="12"/>
  <c r="D2915" i="12" l="1"/>
  <c r="C2915" i="12"/>
  <c r="G2915" i="12" l="1"/>
  <c r="E2916" i="12"/>
  <c r="F2916" i="12" s="1"/>
  <c r="N60" i="12" l="1" a="1"/>
  <c r="N60" i="12" s="1"/>
  <c r="M60" i="12" s="1"/>
  <c r="N116" i="12" a="1"/>
  <c r="N116" i="12" s="1"/>
  <c r="M116" i="12" s="1"/>
  <c r="D2916" i="12"/>
  <c r="C2916" i="12"/>
  <c r="K116" i="12" s="1" a="1"/>
  <c r="K116" i="12" s="1"/>
  <c r="O116" i="12" l="1"/>
  <c r="L116" i="12"/>
  <c r="K60" i="12" a="1"/>
  <c r="K60" i="12" s="1"/>
  <c r="E2917" i="12"/>
  <c r="F2917" i="12" s="1"/>
  <c r="G2916" i="12"/>
  <c r="D2917" i="12" l="1"/>
  <c r="C2917" i="12"/>
  <c r="L60" i="12"/>
  <c r="O60" i="12"/>
  <c r="G2917" i="12" l="1"/>
  <c r="E2918" i="12"/>
  <c r="F2918" i="12" s="1"/>
  <c r="D2918" i="12" l="1"/>
  <c r="C2918" i="12"/>
  <c r="G2918" i="12" l="1"/>
  <c r="E2919" i="12"/>
  <c r="F2919" i="12" s="1"/>
  <c r="D2919" i="12" l="1"/>
  <c r="C2919" i="12"/>
  <c r="G2919" i="12" l="1"/>
  <c r="E2920" i="12"/>
  <c r="F2920" i="12" s="1"/>
  <c r="D2920" i="12" l="1"/>
  <c r="N247" i="12" a="1"/>
  <c r="N247" i="12" s="1"/>
  <c r="M247" i="12" s="1"/>
  <c r="C2920" i="12"/>
  <c r="E2921" i="12" l="1"/>
  <c r="F2921" i="12" s="1"/>
  <c r="K247" i="12" a="1"/>
  <c r="K247" i="12" s="1"/>
  <c r="G2920" i="12"/>
  <c r="L247" i="12" l="1"/>
  <c r="O247" i="12"/>
  <c r="D2921" i="12"/>
  <c r="C2921" i="12"/>
  <c r="G2921" i="12" l="1"/>
  <c r="E2922" i="12"/>
  <c r="F2922" i="12" s="1"/>
  <c r="D2922" i="12" l="1"/>
  <c r="C2922" i="12"/>
  <c r="E2923" i="12" l="1"/>
  <c r="F2923" i="12" s="1"/>
  <c r="G2922" i="12"/>
  <c r="D2923" i="12" l="1"/>
  <c r="C2923" i="12"/>
  <c r="E2924" i="12" l="1"/>
  <c r="F2924" i="12" s="1"/>
  <c r="G2923" i="12"/>
  <c r="D2924" i="12" l="1"/>
  <c r="C2924" i="12"/>
  <c r="E2925" i="12" l="1"/>
  <c r="F2925" i="12" s="1"/>
  <c r="G2924" i="12"/>
  <c r="D2925" i="12" l="1"/>
  <c r="C2925" i="12"/>
  <c r="G2925" i="12" l="1"/>
  <c r="E2926" i="12"/>
  <c r="F2926" i="12" s="1"/>
  <c r="D2926" i="12" l="1"/>
  <c r="C2926" i="12"/>
  <c r="G2926" i="12" l="1"/>
  <c r="E2927" i="12"/>
  <c r="F2927" i="12" s="1"/>
  <c r="D2927" i="12" l="1"/>
  <c r="C2927" i="12"/>
  <c r="G2927" i="12" l="1"/>
  <c r="E2928" i="12"/>
  <c r="F2928" i="12" s="1"/>
  <c r="D2928" i="12" l="1"/>
  <c r="C2928" i="12"/>
  <c r="G2928" i="12" l="1"/>
  <c r="E2929" i="12"/>
  <c r="F2929" i="12" s="1"/>
  <c r="D2929" i="12" l="1"/>
  <c r="C2929" i="12"/>
  <c r="G2929" i="12" l="1"/>
  <c r="E2930" i="12"/>
  <c r="F2930" i="12" s="1"/>
  <c r="D2930" i="12" l="1"/>
  <c r="C2930" i="12"/>
  <c r="G2930" i="12" l="1"/>
  <c r="E2931" i="12"/>
  <c r="F2931" i="12" s="1"/>
  <c r="D2931" i="12" l="1"/>
  <c r="C2931" i="12"/>
  <c r="E2932" i="12" l="1"/>
  <c r="F2932" i="12" s="1"/>
  <c r="G2931" i="12"/>
  <c r="D2932" i="12" l="1"/>
  <c r="C2932" i="12"/>
  <c r="N248" i="12" a="1"/>
  <c r="N248" i="12" s="1"/>
  <c r="M248" i="12" s="1"/>
  <c r="G2932" i="12" l="1"/>
  <c r="K248" i="12" a="1"/>
  <c r="K248" i="12" s="1"/>
  <c r="E2933" i="12"/>
  <c r="F2933" i="12" s="1"/>
  <c r="D2933" i="12" l="1"/>
  <c r="C2933" i="12"/>
  <c r="O248" i="12"/>
  <c r="L248" i="12"/>
  <c r="G2933" i="12" l="1"/>
  <c r="E2934" i="12"/>
  <c r="F2934" i="12" s="1"/>
  <c r="D2934" i="12" l="1"/>
  <c r="C2934" i="12"/>
  <c r="G2934" i="12" l="1"/>
  <c r="E2935" i="12"/>
  <c r="F2935" i="12" s="1"/>
  <c r="D2935" i="12" l="1"/>
  <c r="C2935" i="12"/>
  <c r="E2936" i="12" l="1"/>
  <c r="F2936" i="12" s="1"/>
  <c r="G2935" i="12"/>
  <c r="D2936" i="12" l="1"/>
  <c r="C2936" i="12"/>
  <c r="E2937" i="12" l="1"/>
  <c r="F2937" i="12" s="1"/>
  <c r="G2936" i="12"/>
  <c r="D2937" i="12" l="1"/>
  <c r="C2937" i="12"/>
  <c r="E2938" i="12" l="1"/>
  <c r="F2938" i="12" s="1"/>
  <c r="G2937" i="12"/>
  <c r="D2938" i="12" l="1"/>
  <c r="C2938" i="12"/>
  <c r="G2938" i="12" l="1"/>
  <c r="E2939" i="12"/>
  <c r="F2939" i="12" s="1"/>
  <c r="D2939" i="12" l="1"/>
  <c r="C2939" i="12"/>
  <c r="E2940" i="12" l="1"/>
  <c r="F2940" i="12" s="1"/>
  <c r="G2939" i="12"/>
  <c r="D2940" i="12" l="1"/>
  <c r="C2940" i="12"/>
  <c r="E2941" i="12" l="1"/>
  <c r="F2941" i="12" s="1"/>
  <c r="G2940" i="12"/>
  <c r="D2941" i="12" l="1"/>
  <c r="C2941" i="12"/>
  <c r="G2941" i="12" l="1"/>
  <c r="E2942" i="12"/>
  <c r="F2942" i="12" s="1"/>
  <c r="N117" i="12" s="1" a="1"/>
  <c r="N117" i="12" s="1"/>
  <c r="M117" i="12" s="1"/>
  <c r="D2942" i="12" l="1"/>
  <c r="C2942" i="12"/>
  <c r="K117" i="12" s="1" a="1"/>
  <c r="K117" i="12" s="1"/>
  <c r="O117" i="12" l="1"/>
  <c r="L117" i="12"/>
  <c r="G2942" i="12"/>
  <c r="E2943" i="12"/>
  <c r="F2943" i="12" s="1"/>
  <c r="D2943" i="12" l="1"/>
  <c r="C2943" i="12"/>
  <c r="G2943" i="12" l="1"/>
  <c r="E2944" i="12"/>
  <c r="F2944" i="12" s="1"/>
  <c r="D2944" i="12" l="1"/>
  <c r="C2944" i="12"/>
  <c r="N249" i="12" a="1"/>
  <c r="N249" i="12" s="1"/>
  <c r="M249" i="12" s="1"/>
  <c r="E2945" i="12" l="1"/>
  <c r="F2945" i="12" s="1"/>
  <c r="K249" i="12" a="1"/>
  <c r="K249" i="12" s="1"/>
  <c r="G2944" i="12"/>
  <c r="O249" i="12" l="1"/>
  <c r="L249" i="12"/>
  <c r="D2945" i="12"/>
  <c r="C2945" i="12"/>
  <c r="E2946" i="12" l="1"/>
  <c r="F2946" i="12" s="1"/>
  <c r="G2945" i="12"/>
  <c r="D2946" i="12" l="1"/>
  <c r="C2946" i="12"/>
  <c r="G2946" i="12" l="1"/>
  <c r="E2947" i="12"/>
  <c r="F2947" i="12" s="1"/>
  <c r="D2947" i="12" l="1"/>
  <c r="C2947" i="12"/>
  <c r="E2948" i="12" l="1"/>
  <c r="F2948" i="12" s="1"/>
  <c r="G2947" i="12"/>
  <c r="D2948" i="12" l="1"/>
  <c r="C2948" i="12"/>
  <c r="G2948" i="12" l="1"/>
  <c r="E2949" i="12"/>
  <c r="F2949" i="12" s="1"/>
  <c r="D2949" i="12" l="1"/>
  <c r="C2949" i="12"/>
  <c r="G2949" i="12" l="1"/>
  <c r="E2950" i="12"/>
  <c r="F2950" i="12" s="1"/>
  <c r="D2950" i="12" l="1"/>
  <c r="C2950" i="12"/>
  <c r="E2951" i="12" l="1"/>
  <c r="F2951" i="12" s="1"/>
  <c r="G2950" i="12"/>
  <c r="D2951" i="12" l="1"/>
  <c r="C2951" i="12"/>
  <c r="G2951" i="12" l="1"/>
  <c r="E2952" i="12"/>
  <c r="F2952" i="12" s="1"/>
  <c r="D2952" i="12" l="1"/>
  <c r="C2952" i="12"/>
  <c r="G2952" i="12" l="1"/>
  <c r="E2953" i="12"/>
  <c r="F2953" i="12" s="1"/>
  <c r="D2953" i="12" l="1"/>
  <c r="C2953" i="12"/>
  <c r="G2953" i="12" l="1"/>
  <c r="E2954" i="12"/>
  <c r="F2954" i="12" s="1"/>
  <c r="D2954" i="12" l="1"/>
  <c r="C2954" i="12"/>
  <c r="E2955" i="12" l="1"/>
  <c r="F2955" i="12" s="1"/>
  <c r="G2954" i="12"/>
  <c r="D2955" i="12" l="1"/>
  <c r="C2955" i="12"/>
  <c r="G2955" i="12" l="1"/>
  <c r="E2956" i="12"/>
  <c r="F2956" i="12" s="1"/>
  <c r="D2956" i="12" l="1"/>
  <c r="C2956" i="12"/>
  <c r="N250" i="12" a="1"/>
  <c r="N250" i="12" s="1"/>
  <c r="M250" i="12" s="1"/>
  <c r="G2956" i="12" l="1"/>
  <c r="E2957" i="12"/>
  <c r="F2957" i="12" s="1"/>
  <c r="K250" i="12" a="1"/>
  <c r="K250" i="12" s="1"/>
  <c r="D2957" i="12" l="1"/>
  <c r="C2957" i="12"/>
  <c r="L250" i="12"/>
  <c r="O250" i="12"/>
  <c r="E2958" i="12" l="1"/>
  <c r="F2958" i="12" s="1"/>
  <c r="G2957" i="12"/>
  <c r="D2958" i="12" l="1"/>
  <c r="C2958" i="12"/>
  <c r="E2959" i="12" l="1"/>
  <c r="F2959" i="12" s="1"/>
  <c r="G2958" i="12"/>
  <c r="D2959" i="12" l="1"/>
  <c r="C2959" i="12"/>
  <c r="G2959" i="12" l="1"/>
  <c r="E2960" i="12"/>
  <c r="F2960" i="12" s="1"/>
  <c r="D2960" i="12" l="1"/>
  <c r="C2960" i="12"/>
  <c r="G2960" i="12" l="1"/>
  <c r="E2961" i="12"/>
  <c r="F2961" i="12" s="1"/>
  <c r="D2961" i="12" l="1"/>
  <c r="C2961" i="12"/>
  <c r="G2961" i="12" l="1"/>
  <c r="E2962" i="12"/>
  <c r="F2962" i="12" s="1"/>
  <c r="D2962" i="12" l="1"/>
  <c r="C2962" i="12"/>
  <c r="E2963" i="12" l="1"/>
  <c r="F2963" i="12" s="1"/>
  <c r="G2962" i="12"/>
  <c r="D2963" i="12" l="1"/>
  <c r="C2963" i="12"/>
  <c r="E2964" i="12" l="1"/>
  <c r="F2964" i="12" s="1"/>
  <c r="G2963" i="12"/>
  <c r="D2964" i="12" l="1"/>
  <c r="C2964" i="12"/>
  <c r="G2964" i="12" l="1"/>
  <c r="E2965" i="12"/>
  <c r="F2965" i="12" s="1"/>
  <c r="D2965" i="12" l="1"/>
  <c r="C2965" i="12"/>
  <c r="G2965" i="12" l="1"/>
  <c r="E2966" i="12"/>
  <c r="F2966" i="12" s="1"/>
  <c r="D2966" i="12" l="1"/>
  <c r="C2966" i="12"/>
  <c r="G2966" i="12" l="1"/>
  <c r="E2967" i="12"/>
  <c r="F2967" i="12" s="1"/>
  <c r="D2967" i="12" l="1"/>
  <c r="C2967" i="12"/>
  <c r="G2967" i="12" l="1"/>
  <c r="E2968" i="12"/>
  <c r="F2968" i="12" s="1"/>
  <c r="N61" i="12" l="1" a="1"/>
  <c r="N61" i="12" s="1"/>
  <c r="M61" i="12" s="1"/>
  <c r="N118" i="12" a="1"/>
  <c r="N118" i="12" s="1"/>
  <c r="M118" i="12" s="1"/>
  <c r="D2968" i="12"/>
  <c r="C2968" i="12"/>
  <c r="K118" i="12" s="1" a="1"/>
  <c r="K118" i="12" s="1"/>
  <c r="N251" i="12" a="1"/>
  <c r="N251" i="12" s="1"/>
  <c r="M251" i="12" s="1"/>
  <c r="O118" i="12" l="1"/>
  <c r="L118" i="12"/>
  <c r="K61" i="12" a="1"/>
  <c r="K61" i="12" s="1"/>
  <c r="K251" i="12" a="1"/>
  <c r="K251" i="12" s="1"/>
  <c r="E2969" i="12"/>
  <c r="F2969" i="12" s="1"/>
  <c r="G2968" i="12"/>
  <c r="D2969" i="12" l="1"/>
  <c r="C2969" i="12"/>
  <c r="L251" i="12"/>
  <c r="O251" i="12"/>
  <c r="O61" i="12"/>
  <c r="L61" i="12"/>
  <c r="E2970" i="12" l="1"/>
  <c r="F2970" i="12" s="1"/>
  <c r="G2969" i="12"/>
  <c r="D2970" i="12" l="1"/>
  <c r="C2970" i="12"/>
  <c r="G2970" i="12" l="1"/>
  <c r="E2971" i="12"/>
  <c r="F2971" i="12" s="1"/>
  <c r="D2971" i="12" l="1"/>
  <c r="C2971" i="12"/>
  <c r="E2972" i="12" l="1"/>
  <c r="F2972" i="12" s="1"/>
  <c r="G2971" i="12"/>
  <c r="D2972" i="12" l="1"/>
  <c r="C2972" i="12"/>
  <c r="G2972" i="12" l="1"/>
  <c r="E2973" i="12"/>
  <c r="F2973" i="12" s="1"/>
  <c r="D2973" i="12" l="1"/>
  <c r="C2973" i="12"/>
  <c r="G2973" i="12" l="1"/>
  <c r="E2974" i="12"/>
  <c r="F2974" i="12" s="1"/>
  <c r="D2974" i="12" l="1"/>
  <c r="C2974" i="12"/>
  <c r="E2975" i="12" l="1"/>
  <c r="F2975" i="12" s="1"/>
  <c r="G2974" i="12"/>
  <c r="D2975" i="12" l="1"/>
  <c r="C2975" i="12"/>
  <c r="E2976" i="12" l="1"/>
  <c r="F2976" i="12" s="1"/>
  <c r="G2975" i="12"/>
  <c r="D2976" i="12" l="1"/>
  <c r="C2976" i="12"/>
  <c r="G2976" i="12" l="1"/>
  <c r="E2977" i="12"/>
  <c r="F2977" i="12" s="1"/>
  <c r="D2977" i="12" l="1"/>
  <c r="C2977" i="12"/>
  <c r="E2978" i="12" l="1"/>
  <c r="F2978" i="12" s="1"/>
  <c r="G2977" i="12"/>
  <c r="D2978" i="12" l="1"/>
  <c r="C2978" i="12"/>
  <c r="G2978" i="12" l="1"/>
  <c r="E2979" i="12"/>
  <c r="F2979" i="12" s="1"/>
  <c r="D2979" i="12" l="1"/>
  <c r="C2979" i="12"/>
  <c r="G2979" i="12" l="1"/>
  <c r="E2980" i="12"/>
  <c r="F2980" i="12" s="1"/>
  <c r="D2980" i="12" l="1"/>
  <c r="C2980" i="12"/>
  <c r="N252" i="12" a="1"/>
  <c r="N252" i="12" s="1"/>
  <c r="M252" i="12" s="1"/>
  <c r="G2980" i="12" l="1"/>
  <c r="K252" i="12" a="1"/>
  <c r="K252" i="12" s="1"/>
  <c r="E2981" i="12"/>
  <c r="F2981" i="12" s="1"/>
  <c r="D2981" i="12" l="1"/>
  <c r="C2981" i="12"/>
  <c r="L252" i="12"/>
  <c r="O252" i="12"/>
  <c r="G2981" i="12" l="1"/>
  <c r="E2982" i="12"/>
  <c r="F2982" i="12" s="1"/>
  <c r="D2982" i="12" l="1"/>
  <c r="C2982" i="12"/>
  <c r="E2983" i="12" l="1"/>
  <c r="F2983" i="12" s="1"/>
  <c r="G2982" i="12"/>
  <c r="D2983" i="12" l="1"/>
  <c r="C2983" i="12"/>
  <c r="E2984" i="12" l="1"/>
  <c r="F2984" i="12" s="1"/>
  <c r="G2983" i="12"/>
  <c r="D2984" i="12" l="1"/>
  <c r="C2984" i="12"/>
  <c r="E2985" i="12" l="1"/>
  <c r="F2985" i="12" s="1"/>
  <c r="G2984" i="12"/>
  <c r="D2985" i="12" l="1"/>
  <c r="C2985" i="12"/>
  <c r="E2986" i="12" l="1"/>
  <c r="F2986" i="12" s="1"/>
  <c r="G2985" i="12"/>
  <c r="D2986" i="12" l="1"/>
  <c r="C2986" i="12"/>
  <c r="G2986" i="12" l="1"/>
  <c r="E2987" i="12"/>
  <c r="F2987" i="12" s="1"/>
  <c r="D2987" i="12" l="1"/>
  <c r="C2987" i="12"/>
  <c r="E2988" i="12" l="1"/>
  <c r="F2988" i="12" s="1"/>
  <c r="G2987" i="12"/>
  <c r="D2988" i="12" l="1"/>
  <c r="C2988" i="12"/>
  <c r="E2989" i="12" l="1"/>
  <c r="F2989" i="12" s="1"/>
  <c r="G2988" i="12"/>
  <c r="D2989" i="12" l="1"/>
  <c r="C2989" i="12"/>
  <c r="G2989" i="12" l="1"/>
  <c r="E2990" i="12"/>
  <c r="F2990" i="12" s="1"/>
  <c r="D2990" i="12" l="1"/>
  <c r="C2990" i="12"/>
  <c r="G2990" i="12" l="1"/>
  <c r="E2991" i="12"/>
  <c r="F2991" i="12" s="1"/>
  <c r="D2991" i="12" l="1"/>
  <c r="C2991" i="12"/>
  <c r="G2991" i="12" l="1"/>
  <c r="E2992" i="12"/>
  <c r="F2992" i="12" s="1"/>
  <c r="D2992" i="12" l="1"/>
  <c r="N253" i="12" a="1"/>
  <c r="N253" i="12" s="1"/>
  <c r="M253" i="12" s="1"/>
  <c r="C2992" i="12"/>
  <c r="G2992" i="12" l="1"/>
  <c r="E2993" i="12"/>
  <c r="F2993" i="12" s="1"/>
  <c r="K253" i="12" a="1"/>
  <c r="K253" i="12" s="1"/>
  <c r="O253" i="12" l="1"/>
  <c r="L253" i="12"/>
  <c r="D2993" i="12"/>
  <c r="C2993" i="12"/>
  <c r="G2993" i="12" l="1"/>
  <c r="E2994" i="12"/>
  <c r="F2994" i="12" s="1"/>
  <c r="N119" i="12" s="1" a="1"/>
  <c r="N119" i="12" s="1"/>
  <c r="M119" i="12" s="1"/>
  <c r="D2994" i="12" l="1"/>
  <c r="C2994" i="12"/>
  <c r="K119" i="12" s="1" a="1"/>
  <c r="K119" i="12" s="1"/>
  <c r="O119" i="12" l="1"/>
  <c r="L119" i="12"/>
  <c r="G2994" i="12"/>
  <c r="E2995" i="12"/>
  <c r="F2995" i="12" s="1"/>
  <c r="D2995" i="12" l="1"/>
  <c r="C2995" i="12"/>
  <c r="E2996" i="12" l="1"/>
  <c r="F2996" i="12" s="1"/>
  <c r="G2995" i="12"/>
  <c r="D2996" i="12" l="1"/>
  <c r="C2996" i="12"/>
  <c r="G2996" i="12" l="1"/>
  <c r="E2997" i="12"/>
  <c r="F2997" i="12" s="1"/>
  <c r="D2997" i="12" l="1"/>
  <c r="C2997" i="12"/>
  <c r="G2997" i="12" l="1"/>
  <c r="E2998" i="12"/>
  <c r="F2998" i="12" s="1"/>
  <c r="D2998" i="12" l="1"/>
  <c r="C2998" i="12"/>
  <c r="E2999" i="12" l="1"/>
  <c r="F2999" i="12" s="1"/>
  <c r="G2998" i="12"/>
  <c r="D2999" i="12" l="1"/>
  <c r="C2999" i="12"/>
  <c r="G2999" i="12" l="1"/>
  <c r="E3000" i="12"/>
  <c r="F3000" i="12" s="1"/>
  <c r="D3000" i="12" l="1"/>
  <c r="C3000" i="12"/>
  <c r="G3000" i="12" l="1"/>
  <c r="E3001" i="12"/>
  <c r="F3001" i="12" s="1"/>
  <c r="D3001" i="12" l="1"/>
  <c r="C3001" i="12"/>
  <c r="E3002" i="12" l="1"/>
  <c r="F3002" i="12" s="1"/>
  <c r="G3001" i="12"/>
  <c r="D3002" i="12" l="1"/>
  <c r="C3002" i="12"/>
  <c r="E3003" i="12" l="1"/>
  <c r="F3003" i="12" s="1"/>
  <c r="G3002" i="12"/>
  <c r="D3003" i="12" l="1"/>
  <c r="C3003" i="12"/>
  <c r="E3004" i="12" l="1"/>
  <c r="F3004" i="12" s="1"/>
  <c r="G3003" i="12"/>
  <c r="D3004" i="12" l="1"/>
  <c r="C3004" i="12"/>
  <c r="N254" i="12" a="1"/>
  <c r="N254" i="12" s="1"/>
  <c r="M254" i="12" s="1"/>
  <c r="E3005" i="12" l="1"/>
  <c r="F3005" i="12" s="1"/>
  <c r="G3004" i="12"/>
  <c r="K254" i="12" a="1"/>
  <c r="K254" i="12" s="1"/>
  <c r="O254" i="12" l="1"/>
  <c r="L254" i="12"/>
  <c r="D3005" i="12"/>
  <c r="C3005" i="12"/>
  <c r="G3005" i="12" l="1"/>
  <c r="E3006" i="12"/>
  <c r="F3006" i="12" s="1"/>
  <c r="D3006" i="12" l="1"/>
  <c r="C3006" i="12"/>
  <c r="G3006" i="12" l="1"/>
  <c r="E3007" i="12"/>
  <c r="F3007" i="12" s="1"/>
  <c r="D3007" i="12" l="1"/>
  <c r="C3007" i="12"/>
  <c r="E3008" i="12" l="1"/>
  <c r="F3008" i="12" s="1"/>
  <c r="G3007" i="12"/>
  <c r="D3008" i="12" l="1"/>
  <c r="C3008" i="12"/>
  <c r="E3009" i="12" l="1"/>
  <c r="F3009" i="12" s="1"/>
  <c r="G3008" i="12"/>
  <c r="D3009" i="12" l="1"/>
  <c r="C3009" i="12"/>
  <c r="G3009" i="12" l="1"/>
  <c r="E3010" i="12"/>
  <c r="F3010" i="12" s="1"/>
  <c r="D3010" i="12" l="1"/>
  <c r="C3010" i="12"/>
  <c r="E3011" i="12" l="1"/>
  <c r="F3011" i="12" s="1"/>
  <c r="G3010" i="12"/>
  <c r="D3011" i="12" l="1"/>
  <c r="C3011" i="12"/>
  <c r="G3011" i="12" l="1"/>
  <c r="E3012" i="12"/>
  <c r="F3012" i="12" s="1"/>
  <c r="D3012" i="12" l="1"/>
  <c r="C3012" i="12"/>
  <c r="G3012" i="12" l="1"/>
  <c r="E3013" i="12"/>
  <c r="F3013" i="12" s="1"/>
  <c r="D3013" i="12" l="1"/>
  <c r="C3013" i="12"/>
  <c r="G3013" i="12" l="1"/>
  <c r="E3014" i="12"/>
  <c r="F3014" i="12" s="1"/>
  <c r="D3014" i="12" l="1"/>
  <c r="C3014" i="12"/>
  <c r="E3015" i="12" l="1"/>
  <c r="F3015" i="12" s="1"/>
  <c r="G3014" i="12"/>
  <c r="D3015" i="12" l="1"/>
  <c r="C3015" i="12"/>
  <c r="E3016" i="12" l="1"/>
  <c r="F3016" i="12" s="1"/>
  <c r="G3015" i="12"/>
  <c r="D3016" i="12" l="1"/>
  <c r="N255" i="12" a="1"/>
  <c r="N255" i="12" s="1"/>
  <c r="M255" i="12" s="1"/>
  <c r="C3016" i="12"/>
  <c r="G3016" i="12" l="1"/>
  <c r="K255" i="12" a="1"/>
  <c r="K255" i="12" s="1"/>
  <c r="E3017" i="12"/>
  <c r="F3017" i="12" s="1"/>
  <c r="D3017" i="12" l="1"/>
  <c r="C3017" i="12"/>
  <c r="L255" i="12"/>
  <c r="O255" i="12"/>
  <c r="G3017" i="12" l="1"/>
  <c r="E3018" i="12"/>
  <c r="F3018" i="12" s="1"/>
  <c r="D3018" i="12" l="1"/>
  <c r="C3018" i="12"/>
  <c r="E3019" i="12" l="1"/>
  <c r="F3019" i="12" s="1"/>
  <c r="G3018" i="12"/>
  <c r="D3019" i="12" l="1"/>
  <c r="C3019" i="12"/>
  <c r="G3019" i="12" l="1"/>
  <c r="E3020" i="12"/>
  <c r="F3020" i="12" s="1"/>
  <c r="N62" i="12" l="1" a="1"/>
  <c r="N62" i="12" s="1"/>
  <c r="M62" i="12" s="1"/>
  <c r="N120" i="12" a="1"/>
  <c r="N120" i="12" s="1"/>
  <c r="M120" i="12" s="1"/>
  <c r="D3020" i="12"/>
  <c r="C3020" i="12"/>
  <c r="K120" i="12" s="1" a="1"/>
  <c r="K120" i="12" s="1"/>
  <c r="O120" i="12" l="1"/>
  <c r="L120" i="12"/>
  <c r="K62" i="12" a="1"/>
  <c r="K62" i="12" s="1"/>
  <c r="E3021" i="12"/>
  <c r="F3021" i="12" s="1"/>
  <c r="G3020" i="12"/>
  <c r="D3021" i="12" l="1"/>
  <c r="C3021" i="12"/>
  <c r="O62" i="12"/>
  <c r="L62" i="12"/>
  <c r="E3022" i="12" l="1"/>
  <c r="F3022" i="12" s="1"/>
  <c r="G3021" i="12"/>
  <c r="D3022" i="12" l="1"/>
  <c r="C3022" i="12"/>
  <c r="G3022" i="12" l="1"/>
  <c r="E3023" i="12"/>
  <c r="F3023" i="12" s="1"/>
  <c r="D3023" i="12" l="1"/>
  <c r="C3023" i="12"/>
  <c r="G3023" i="12" l="1"/>
  <c r="E3024" i="12"/>
  <c r="F3024" i="12" s="1"/>
  <c r="D3024" i="12" l="1"/>
  <c r="C3024" i="12"/>
  <c r="E3025" i="12" l="1"/>
  <c r="F3025" i="12" s="1"/>
  <c r="G3024" i="12"/>
  <c r="D3025" i="12" l="1"/>
  <c r="C3025" i="12"/>
  <c r="G3025" i="12" l="1"/>
  <c r="E3026" i="12"/>
  <c r="F3026" i="12" s="1"/>
  <c r="D3026" i="12" l="1"/>
  <c r="C3026" i="12"/>
  <c r="E3027" i="12" l="1"/>
  <c r="F3027" i="12" s="1"/>
  <c r="G3026" i="12"/>
  <c r="D3027" i="12" l="1"/>
  <c r="C3027" i="12"/>
  <c r="E3028" i="12" l="1"/>
  <c r="F3028" i="12" s="1"/>
  <c r="G3027" i="12"/>
  <c r="D3028" i="12" l="1"/>
  <c r="N256" i="12" a="1"/>
  <c r="N256" i="12" s="1"/>
  <c r="M256" i="12" s="1"/>
  <c r="C3028" i="12"/>
  <c r="E3029" i="12" l="1"/>
  <c r="F3029" i="12" s="1"/>
  <c r="K256" i="12" a="1"/>
  <c r="K256" i="12" s="1"/>
  <c r="G3028" i="12"/>
  <c r="O256" i="12" l="1"/>
  <c r="L256" i="12"/>
  <c r="D3029" i="12"/>
  <c r="C3029" i="12"/>
  <c r="E3030" i="12" l="1"/>
  <c r="F3030" i="12" s="1"/>
  <c r="G3029" i="12"/>
  <c r="D3030" i="12" l="1"/>
  <c r="C3030" i="12"/>
  <c r="G3030" i="12" l="1"/>
  <c r="E3031" i="12"/>
  <c r="F3031" i="12" s="1"/>
  <c r="D3031" i="12" l="1"/>
  <c r="C3031" i="12"/>
  <c r="G3031" i="12" l="1"/>
  <c r="E3032" i="12"/>
  <c r="F3032" i="12" s="1"/>
  <c r="D3032" i="12" l="1"/>
  <c r="C3032" i="12"/>
  <c r="G3032" i="12" l="1"/>
  <c r="E3033" i="12"/>
  <c r="F3033" i="12" s="1"/>
  <c r="D3033" i="12" l="1"/>
  <c r="C3033" i="12"/>
  <c r="G3033" i="12" l="1"/>
  <c r="E3034" i="12"/>
  <c r="F3034" i="12" s="1"/>
  <c r="D3034" i="12" l="1"/>
  <c r="C3034" i="12"/>
  <c r="G3034" i="12" l="1"/>
  <c r="E3035" i="12"/>
  <c r="F3035" i="12" s="1"/>
  <c r="D3035" i="12" l="1"/>
  <c r="C3035" i="12"/>
  <c r="G3035" i="12" l="1"/>
  <c r="E3036" i="12"/>
  <c r="F3036" i="12" s="1"/>
  <c r="D3036" i="12" l="1"/>
  <c r="C3036" i="12"/>
  <c r="G3036" i="12" l="1"/>
  <c r="E3037" i="12"/>
  <c r="F3037" i="12" s="1"/>
  <c r="D3037" i="12" l="1"/>
  <c r="C3037" i="12"/>
  <c r="E3038" i="12" l="1"/>
  <c r="F3038" i="12" s="1"/>
  <c r="G3037" i="12"/>
  <c r="D3038" i="12" l="1"/>
  <c r="C3038" i="12"/>
  <c r="E3039" i="12" l="1"/>
  <c r="F3039" i="12" s="1"/>
  <c r="G3038" i="12"/>
  <c r="D3039" i="12" l="1"/>
  <c r="C3039" i="12"/>
  <c r="G3039" i="12" l="1"/>
  <c r="E3040" i="12"/>
  <c r="F3040" i="12" s="1"/>
  <c r="D3040" i="12" l="1"/>
  <c r="C3040" i="12"/>
  <c r="N257" i="12" a="1"/>
  <c r="N257" i="12" s="1"/>
  <c r="M257" i="12" s="1"/>
  <c r="E3041" i="12" l="1"/>
  <c r="F3041" i="12" s="1"/>
  <c r="K257" i="12" a="1"/>
  <c r="K257" i="12" s="1"/>
  <c r="G3040" i="12"/>
  <c r="O257" i="12" l="1"/>
  <c r="L257" i="12"/>
  <c r="D3041" i="12"/>
  <c r="C3041" i="12"/>
  <c r="G3041" i="12" l="1"/>
  <c r="E3042" i="12"/>
  <c r="F3042" i="12" s="1"/>
  <c r="D3042" i="12" l="1"/>
  <c r="C3042" i="12"/>
  <c r="G3042" i="12" l="1"/>
  <c r="E3043" i="12"/>
  <c r="F3043" i="12" s="1"/>
  <c r="D3043" i="12" l="1"/>
  <c r="C3043" i="12"/>
  <c r="G3043" i="12" l="1"/>
  <c r="E3044" i="12"/>
  <c r="F3044" i="12" s="1"/>
  <c r="D3044" i="12" l="1"/>
  <c r="C3044" i="12"/>
  <c r="G3044" i="12" l="1"/>
  <c r="E3045" i="12"/>
  <c r="F3045" i="12" s="1"/>
  <c r="D3045" i="12" l="1"/>
  <c r="C3045" i="12"/>
  <c r="G3045" i="12" l="1"/>
  <c r="E3046" i="12"/>
  <c r="F3046" i="12" s="1"/>
  <c r="N121" i="12" s="1" a="1"/>
  <c r="N121" i="12" s="1"/>
  <c r="M121" i="12" s="1"/>
  <c r="D3046" i="12" l="1"/>
  <c r="C3046" i="12"/>
  <c r="K121" i="12" s="1" a="1"/>
  <c r="K121" i="12" s="1"/>
  <c r="O121" i="12" l="1"/>
  <c r="L121" i="12"/>
  <c r="G3046" i="12"/>
  <c r="E3047" i="12"/>
  <c r="F3047" i="12" s="1"/>
  <c r="D3047" i="12" l="1"/>
  <c r="C3047" i="12"/>
  <c r="E3048" i="12" l="1"/>
  <c r="F3048" i="12" s="1"/>
  <c r="G3047" i="12"/>
  <c r="D3048" i="12" l="1"/>
  <c r="C3048" i="12"/>
  <c r="G3048" i="12" l="1"/>
  <c r="E3049" i="12"/>
  <c r="F3049" i="12" s="1"/>
  <c r="D3049" i="12" l="1"/>
  <c r="C3049" i="12"/>
  <c r="G3049" i="12" l="1"/>
  <c r="E3050" i="12"/>
  <c r="F3050" i="12" s="1"/>
  <c r="D3050" i="12" l="1"/>
  <c r="C3050" i="12"/>
  <c r="E3051" i="12" l="1"/>
  <c r="F3051" i="12" s="1"/>
  <c r="G3050" i="12"/>
  <c r="D3051" i="12" l="1"/>
  <c r="C3051" i="12"/>
  <c r="E3052" i="12" l="1"/>
  <c r="F3052" i="12" s="1"/>
  <c r="G3051" i="12"/>
  <c r="D3052" i="12" l="1"/>
  <c r="C3052" i="12"/>
  <c r="N258" i="12" a="1"/>
  <c r="N258" i="12" s="1"/>
  <c r="M258" i="12" s="1"/>
  <c r="E3053" i="12" l="1"/>
  <c r="F3053" i="12" s="1"/>
  <c r="G3052" i="12"/>
  <c r="K258" i="12" a="1"/>
  <c r="K258" i="12" s="1"/>
  <c r="L258" i="12" l="1"/>
  <c r="O258" i="12"/>
  <c r="D3053" i="12"/>
  <c r="C3053" i="12"/>
  <c r="G3053" i="12" l="1"/>
  <c r="E3054" i="12"/>
  <c r="F3054" i="12" s="1"/>
  <c r="D3054" i="12" l="1"/>
  <c r="C3054" i="12"/>
  <c r="E3055" i="12" l="1"/>
  <c r="F3055" i="12" s="1"/>
  <c r="G3054" i="12"/>
  <c r="D3055" i="12" l="1"/>
  <c r="C3055" i="12"/>
  <c r="E3056" i="12" l="1"/>
  <c r="F3056" i="12" s="1"/>
  <c r="G3055" i="12"/>
  <c r="D3056" i="12" l="1"/>
  <c r="C3056" i="12"/>
  <c r="G3056" i="12" l="1"/>
  <c r="E3057" i="12"/>
  <c r="F3057" i="12" s="1"/>
  <c r="D3057" i="12" l="1"/>
  <c r="C3057" i="12"/>
  <c r="E3058" i="12" l="1"/>
  <c r="F3058" i="12" s="1"/>
  <c r="G3057" i="12"/>
  <c r="D3058" i="12" l="1"/>
  <c r="C3058" i="12"/>
  <c r="G3058" i="12" l="1"/>
  <c r="E3059" i="12"/>
  <c r="F3059" i="12" s="1"/>
  <c r="D3059" i="12" l="1"/>
  <c r="C3059" i="12"/>
  <c r="G3059" i="12" l="1"/>
  <c r="E3060" i="12"/>
  <c r="F3060" i="12" s="1"/>
  <c r="D3060" i="12" l="1"/>
  <c r="C3060" i="12"/>
  <c r="G3060" i="12" l="1"/>
  <c r="E3061" i="12"/>
  <c r="F3061" i="12" s="1"/>
  <c r="D3061" i="12" l="1"/>
  <c r="C3061" i="12"/>
  <c r="E3062" i="12" l="1"/>
  <c r="F3062" i="12" s="1"/>
  <c r="G3061" i="12"/>
  <c r="D3062" i="12" l="1"/>
  <c r="C3062" i="12"/>
  <c r="E3063" i="12" l="1"/>
  <c r="F3063" i="12" s="1"/>
  <c r="G3062" i="12"/>
  <c r="D3063" i="12" l="1"/>
  <c r="C3063" i="12"/>
  <c r="G3063" i="12" l="1"/>
  <c r="E3064" i="12"/>
  <c r="F3064" i="12" s="1"/>
  <c r="D3064" i="12" l="1"/>
  <c r="C3064" i="12"/>
  <c r="N259" i="12" a="1"/>
  <c r="N259" i="12" s="1"/>
  <c r="M259" i="12" s="1"/>
  <c r="E3065" i="12" l="1"/>
  <c r="F3065" i="12" s="1"/>
  <c r="K259" i="12" a="1"/>
  <c r="K259" i="12" s="1"/>
  <c r="G3064" i="12"/>
  <c r="L259" i="12" l="1"/>
  <c r="O259" i="12"/>
  <c r="D3065" i="12"/>
  <c r="C3065" i="12"/>
  <c r="G3065" i="12" l="1"/>
  <c r="E3066" i="12"/>
  <c r="F3066" i="12" s="1"/>
  <c r="D3066" i="12" l="1"/>
  <c r="C3066" i="12"/>
  <c r="G3066" i="12" l="1"/>
  <c r="E3067" i="12"/>
  <c r="F3067" i="12" s="1"/>
  <c r="D3067" i="12" l="1"/>
  <c r="C3067" i="12"/>
  <c r="E3068" i="12" l="1"/>
  <c r="F3068" i="12" s="1"/>
  <c r="G3067" i="12"/>
  <c r="D3068" i="12" l="1"/>
  <c r="C3068" i="12"/>
  <c r="G3068" i="12" l="1"/>
  <c r="E3069" i="12"/>
  <c r="F3069" i="12" s="1"/>
  <c r="D3069" i="12" l="1"/>
  <c r="C3069" i="12"/>
  <c r="G3069" i="12" l="1"/>
  <c r="E3070" i="12"/>
  <c r="F3070" i="12" s="1"/>
  <c r="D3070" i="12" l="1"/>
  <c r="C3070" i="12"/>
  <c r="G3070" i="12" l="1"/>
  <c r="E3071" i="12"/>
  <c r="F3071" i="12" s="1"/>
  <c r="D3071" i="12" l="1"/>
  <c r="C3071" i="12"/>
  <c r="G3071" i="12" l="1"/>
  <c r="E3072" i="12"/>
  <c r="F3072" i="12" s="1"/>
  <c r="N63" i="12" l="1" a="1"/>
  <c r="N63" i="12" s="1"/>
  <c r="M63" i="12" s="1"/>
  <c r="N122" i="12" a="1"/>
  <c r="N122" i="12" s="1"/>
  <c r="M122" i="12" s="1"/>
  <c r="D3072" i="12"/>
  <c r="C3072" i="12"/>
  <c r="K122" i="12" s="1" a="1"/>
  <c r="K122" i="12" s="1"/>
  <c r="O122" i="12" l="1"/>
  <c r="L122" i="12"/>
  <c r="K63" i="12" a="1"/>
  <c r="K63" i="12" s="1"/>
  <c r="G3072" i="12"/>
  <c r="E3073" i="12"/>
  <c r="F3073" i="12" s="1"/>
  <c r="D3073" i="12" l="1"/>
  <c r="C3073" i="12"/>
  <c r="O63" i="12"/>
  <c r="L63" i="12"/>
  <c r="G3073" i="12" l="1"/>
  <c r="E3074" i="12"/>
  <c r="F3074" i="12" s="1"/>
  <c r="D3074" i="12" l="1"/>
  <c r="C3074" i="12"/>
  <c r="E3075" i="12" l="1"/>
  <c r="F3075" i="12" s="1"/>
  <c r="G3074" i="12"/>
  <c r="D3075" i="12" l="1"/>
  <c r="C3075" i="12"/>
  <c r="G3075" i="12" l="1"/>
  <c r="E3076" i="12"/>
  <c r="F3076" i="12" s="1"/>
  <c r="D3076" i="12" l="1"/>
  <c r="C3076" i="12"/>
  <c r="N260" i="12" a="1"/>
  <c r="N260" i="12" s="1"/>
  <c r="M260" i="12" s="1"/>
  <c r="G3076" i="12" l="1"/>
  <c r="K260" i="12" a="1"/>
  <c r="K260" i="12" s="1"/>
  <c r="E3077" i="12"/>
  <c r="F3077" i="12" s="1"/>
  <c r="O260" i="12" l="1"/>
  <c r="L260" i="12"/>
  <c r="D3077" i="12"/>
  <c r="C3077" i="12"/>
  <c r="G3077" i="12" l="1"/>
  <c r="E3078" i="12"/>
  <c r="F3078" i="12" s="1"/>
  <c r="D3078" i="12" l="1"/>
  <c r="C3078" i="12"/>
  <c r="E3079" i="12" l="1"/>
  <c r="F3079" i="12" s="1"/>
  <c r="G3078" i="12"/>
  <c r="D3079" i="12" l="1"/>
  <c r="C3079" i="12"/>
  <c r="E3080" i="12" l="1"/>
  <c r="F3080" i="12" s="1"/>
  <c r="G3079" i="12"/>
  <c r="D3080" i="12" l="1"/>
  <c r="C3080" i="12"/>
  <c r="G3080" i="12" l="1"/>
  <c r="E3081" i="12"/>
  <c r="F3081" i="12" s="1"/>
  <c r="D3081" i="12" l="1"/>
  <c r="C3081" i="12"/>
  <c r="E3082" i="12" l="1"/>
  <c r="F3082" i="12" s="1"/>
  <c r="G3081" i="12"/>
  <c r="D3082" i="12" l="1"/>
  <c r="C3082" i="12"/>
  <c r="G3082" i="12" l="1"/>
  <c r="E3083" i="12"/>
  <c r="F3083" i="12" s="1"/>
  <c r="D3083" i="12" l="1"/>
  <c r="C3083" i="12"/>
  <c r="G3083" i="12" l="1"/>
  <c r="E3084" i="12"/>
  <c r="F3084" i="12" s="1"/>
  <c r="D3084" i="12" l="1"/>
  <c r="C3084" i="12"/>
  <c r="G3084" i="12" l="1"/>
  <c r="E3085" i="12"/>
  <c r="F3085" i="12" s="1"/>
  <c r="D3085" i="12" l="1"/>
  <c r="C3085" i="12"/>
  <c r="E3086" i="12" l="1"/>
  <c r="F3086" i="12" s="1"/>
  <c r="G3085" i="12"/>
  <c r="D3086" i="12" l="1"/>
  <c r="C3086" i="12"/>
  <c r="E3087" i="12" l="1"/>
  <c r="F3087" i="12" s="1"/>
  <c r="G3086" i="12"/>
  <c r="D3087" i="12" l="1"/>
  <c r="C3087" i="12"/>
  <c r="G3087" i="12" l="1"/>
  <c r="E3088" i="12"/>
  <c r="F3088" i="12" s="1"/>
  <c r="D3088" i="12" l="1"/>
  <c r="N261" i="12" a="1"/>
  <c r="N261" i="12" s="1"/>
  <c r="M261" i="12" s="1"/>
  <c r="C3088" i="12"/>
  <c r="G3088" i="12" l="1"/>
  <c r="E3089" i="12"/>
  <c r="F3089" i="12" s="1"/>
  <c r="K261" i="12" a="1"/>
  <c r="K261" i="12" s="1"/>
  <c r="L261" i="12" l="1"/>
  <c r="O261" i="12"/>
  <c r="D3089" i="12"/>
  <c r="C3089" i="12"/>
  <c r="G3089" i="12" l="1"/>
  <c r="E3090" i="12"/>
  <c r="F3090" i="12" s="1"/>
  <c r="D3090" i="12" l="1"/>
  <c r="C3090" i="12"/>
  <c r="E3091" i="12" l="1"/>
  <c r="F3091" i="12" s="1"/>
  <c r="G3090" i="12"/>
  <c r="D3091" i="12" l="1"/>
  <c r="C3091" i="12"/>
  <c r="G3091" i="12" l="1"/>
  <c r="E3092" i="12"/>
  <c r="F3092" i="12" s="1"/>
  <c r="D3092" i="12" l="1"/>
  <c r="C3092" i="12"/>
  <c r="E3093" i="12" l="1"/>
  <c r="F3093" i="12" s="1"/>
  <c r="G3092" i="12"/>
  <c r="D3093" i="12" l="1"/>
  <c r="C3093" i="12"/>
  <c r="G3093" i="12" l="1"/>
  <c r="E3094" i="12"/>
  <c r="F3094" i="12" s="1"/>
  <c r="D3094" i="12" l="1"/>
  <c r="C3094" i="12"/>
  <c r="E3095" i="12" l="1"/>
  <c r="F3095" i="12" s="1"/>
  <c r="G3094" i="12"/>
  <c r="D3095" i="12" l="1"/>
  <c r="C3095" i="12"/>
  <c r="G3095" i="12" l="1"/>
  <c r="E3096" i="12"/>
  <c r="F3096" i="12" s="1"/>
  <c r="D3096" i="12" l="1"/>
  <c r="C3096" i="12"/>
  <c r="G3096" i="12" l="1"/>
  <c r="E3097" i="12"/>
  <c r="F3097" i="12" s="1"/>
  <c r="D3097" i="12" l="1"/>
  <c r="C3097" i="12"/>
  <c r="E3098" i="12" l="1"/>
  <c r="F3098" i="12" s="1"/>
  <c r="N123" i="12" s="1" a="1"/>
  <c r="N123" i="12" s="1"/>
  <c r="M123" i="12" s="1"/>
  <c r="G3097" i="12"/>
  <c r="D3098" i="12" l="1"/>
  <c r="C3098" i="12"/>
  <c r="K123" i="12" s="1" a="1"/>
  <c r="K123" i="12" s="1"/>
  <c r="O123" i="12" l="1"/>
  <c r="L123" i="12"/>
  <c r="E3099" i="12"/>
  <c r="F3099" i="12" s="1"/>
  <c r="G3098" i="12"/>
  <c r="D3099" i="12" l="1"/>
  <c r="C3099" i="12"/>
  <c r="G3099" i="12" l="1"/>
  <c r="E3100" i="12"/>
  <c r="F3100" i="12" s="1"/>
  <c r="D3100" i="12" l="1"/>
  <c r="C3100" i="12"/>
  <c r="N262" i="12" a="1"/>
  <c r="N262" i="12" s="1"/>
  <c r="M262" i="12" s="1"/>
  <c r="E3101" i="12" l="1"/>
  <c r="F3101" i="12" s="1"/>
  <c r="K262" i="12" a="1"/>
  <c r="K262" i="12" s="1"/>
  <c r="G3100" i="12"/>
  <c r="L262" i="12" l="1"/>
  <c r="O262" i="12"/>
  <c r="D3101" i="12"/>
  <c r="C3101" i="12"/>
  <c r="G3101" i="12" l="1"/>
  <c r="E3102" i="12"/>
  <c r="F3102" i="12" s="1"/>
  <c r="D3102" i="12" l="1"/>
  <c r="C3102" i="12"/>
  <c r="E3103" i="12" l="1"/>
  <c r="F3103" i="12" s="1"/>
  <c r="G3102" i="12"/>
  <c r="D3103" i="12" l="1"/>
  <c r="C3103" i="12"/>
  <c r="G3103" i="12" l="1"/>
  <c r="E3104" i="12"/>
  <c r="F3104" i="12" s="1"/>
  <c r="D3104" i="12" l="1"/>
  <c r="C3104" i="12"/>
  <c r="E3105" i="12" l="1"/>
  <c r="F3105" i="12" s="1"/>
  <c r="G3104" i="12"/>
  <c r="D3105" i="12" l="1"/>
  <c r="C3105" i="12"/>
  <c r="G3105" i="12" l="1"/>
  <c r="E3106" i="12"/>
  <c r="F3106" i="12" s="1"/>
  <c r="D3106" i="12" l="1"/>
  <c r="C3106" i="12"/>
  <c r="E3107" i="12" l="1"/>
  <c r="F3107" i="12" s="1"/>
  <c r="G3106" i="12"/>
  <c r="D3107" i="12" l="1"/>
  <c r="C3107" i="12"/>
  <c r="E3108" i="12" l="1"/>
  <c r="F3108" i="12" s="1"/>
  <c r="G3107" i="12"/>
  <c r="D3108" i="12" l="1"/>
  <c r="C3108" i="12"/>
  <c r="E3109" i="12" l="1"/>
  <c r="F3109" i="12" s="1"/>
  <c r="G3108" i="12"/>
  <c r="D3109" i="12" l="1"/>
  <c r="C3109" i="12"/>
  <c r="G3109" i="12" l="1"/>
  <c r="E3110" i="12"/>
  <c r="F3110" i="12" s="1"/>
  <c r="D3110" i="12" l="1"/>
  <c r="C3110" i="12"/>
  <c r="E3111" i="12" l="1"/>
  <c r="F3111" i="12" s="1"/>
  <c r="G3110" i="12"/>
  <c r="D3111" i="12" l="1"/>
  <c r="C3111" i="12"/>
  <c r="G3111" i="12" l="1"/>
  <c r="E3112" i="12"/>
  <c r="F3112" i="12" s="1"/>
  <c r="D3112" i="12" l="1"/>
  <c r="C3112" i="12"/>
  <c r="N263" i="12" a="1"/>
  <c r="N263" i="12" s="1"/>
  <c r="M263" i="12" s="1"/>
  <c r="G3112" i="12" l="1"/>
  <c r="K263" i="12" a="1"/>
  <c r="K263" i="12" s="1"/>
  <c r="E3113" i="12"/>
  <c r="F3113" i="12" s="1"/>
  <c r="D3113" i="12" l="1"/>
  <c r="C3113" i="12"/>
  <c r="L263" i="12"/>
  <c r="O263" i="12"/>
  <c r="G3113" i="12" l="1"/>
  <c r="E3114" i="12"/>
  <c r="F3114" i="12" s="1"/>
  <c r="D3114" i="12" l="1"/>
  <c r="C3114" i="12"/>
  <c r="G3114" i="12" l="1"/>
  <c r="E3115" i="12"/>
  <c r="F3115" i="12" s="1"/>
  <c r="D3115" i="12" l="1"/>
  <c r="C3115" i="12"/>
  <c r="E3116" i="12" l="1"/>
  <c r="F3116" i="12" s="1"/>
  <c r="G3115" i="12"/>
  <c r="D3116" i="12" l="1"/>
  <c r="C3116" i="12"/>
  <c r="G3116" i="12" l="1"/>
  <c r="E3117" i="12"/>
  <c r="F3117" i="12" s="1"/>
  <c r="D3117" i="12" l="1"/>
  <c r="C3117" i="12"/>
  <c r="G3117" i="12" l="1"/>
  <c r="E3118" i="12"/>
  <c r="F3118" i="12" s="1"/>
  <c r="D3118" i="12" l="1"/>
  <c r="C3118" i="12"/>
  <c r="E3119" i="12" l="1"/>
  <c r="F3119" i="12" s="1"/>
  <c r="G3118" i="12"/>
  <c r="D3119" i="12" l="1"/>
  <c r="C3119" i="12"/>
  <c r="G3119" i="12" l="1"/>
  <c r="E3120" i="12"/>
  <c r="F3120" i="12" s="1"/>
  <c r="D3120" i="12" l="1"/>
  <c r="C3120" i="12"/>
  <c r="G3120" i="12" l="1"/>
  <c r="E3121" i="12"/>
  <c r="F3121" i="12" s="1"/>
  <c r="D3121" i="12" l="1"/>
  <c r="C3121" i="12"/>
  <c r="G3121" i="12" l="1"/>
  <c r="E3122" i="12"/>
  <c r="F3122" i="12" s="1"/>
  <c r="D3122" i="12" l="1"/>
  <c r="C3122" i="12"/>
  <c r="G3122" i="12" l="1"/>
  <c r="E3123" i="12"/>
  <c r="F3123" i="12" s="1"/>
  <c r="D3123" i="12" l="1"/>
  <c r="C3123" i="12"/>
  <c r="E3124" i="12" l="1"/>
  <c r="F3124" i="12" s="1"/>
  <c r="G3123" i="12"/>
  <c r="N64" i="12" l="1" a="1"/>
  <c r="N64" i="12" s="1"/>
  <c r="M64" i="12" s="1"/>
  <c r="N124" i="12" a="1"/>
  <c r="N124" i="12" s="1"/>
  <c r="M124" i="12" s="1"/>
  <c r="D3124" i="12"/>
  <c r="N264" i="12" a="1"/>
  <c r="N264" i="12" s="1"/>
  <c r="M264" i="12" s="1"/>
  <c r="C3124" i="12"/>
  <c r="K124" i="12" s="1" a="1"/>
  <c r="K124" i="12" s="1"/>
  <c r="O124" i="12" l="1"/>
  <c r="L124" i="12"/>
  <c r="K64" i="12" a="1"/>
  <c r="K64" i="12" s="1"/>
  <c r="G3124" i="12"/>
  <c r="E3125" i="12"/>
  <c r="F3125" i="12" s="1"/>
  <c r="K264" i="12" a="1"/>
  <c r="K264" i="12" s="1"/>
  <c r="O264" i="12" l="1"/>
  <c r="L264" i="12"/>
  <c r="D3125" i="12"/>
  <c r="C3125" i="12"/>
  <c r="O64" i="12"/>
  <c r="L64" i="12"/>
  <c r="G3125" i="12" l="1"/>
  <c r="E3126" i="12"/>
  <c r="F3126" i="12" s="1"/>
  <c r="D3126" i="12" l="1"/>
  <c r="C3126" i="12"/>
  <c r="G3126" i="12" l="1"/>
  <c r="E3127" i="12"/>
  <c r="F3127" i="12" s="1"/>
  <c r="D3127" i="12" l="1"/>
  <c r="C3127" i="12"/>
  <c r="E3128" i="12" l="1"/>
  <c r="F3128" i="12" s="1"/>
  <c r="G3127" i="12"/>
  <c r="D3128" i="12" l="1"/>
  <c r="C3128" i="12"/>
  <c r="G3128" i="12" l="1"/>
  <c r="E3129" i="12"/>
  <c r="F3129" i="12" s="1"/>
  <c r="D3129" i="12" l="1"/>
  <c r="C3129" i="12"/>
  <c r="E3130" i="12" l="1"/>
  <c r="F3130" i="12" s="1"/>
  <c r="G3129" i="12"/>
  <c r="D3130" i="12" l="1"/>
  <c r="C3130" i="12"/>
  <c r="G3130" i="12" l="1"/>
  <c r="E3131" i="12"/>
  <c r="F3131" i="12" s="1"/>
  <c r="D3131" i="12" l="1"/>
  <c r="C3131" i="12"/>
  <c r="E3132" i="12" l="1"/>
  <c r="F3132" i="12" s="1"/>
  <c r="G3131" i="12"/>
  <c r="D3132" i="12" l="1"/>
  <c r="C3132" i="12"/>
  <c r="G3132" i="12" l="1"/>
  <c r="E3133" i="12"/>
  <c r="F3133" i="12" s="1"/>
  <c r="D3133" i="12" l="1"/>
  <c r="C3133" i="12"/>
  <c r="G3133" i="12" l="1"/>
  <c r="E3134" i="12"/>
  <c r="F3134" i="12" s="1"/>
  <c r="D3134" i="12" l="1"/>
  <c r="C3134" i="12"/>
  <c r="G3134" i="12" l="1"/>
  <c r="E3135" i="12"/>
  <c r="F3135" i="12" s="1"/>
  <c r="D3135" i="12" l="1"/>
  <c r="C3135" i="12"/>
  <c r="G3135" i="12" l="1"/>
  <c r="E3136" i="12"/>
  <c r="F3136" i="12" s="1"/>
  <c r="D3136" i="12" l="1"/>
  <c r="N265" i="12" a="1"/>
  <c r="N265" i="12" s="1"/>
  <c r="M265" i="12" s="1"/>
  <c r="C3136" i="12"/>
  <c r="G3136" i="12" l="1"/>
  <c r="K265" i="12" a="1"/>
  <c r="K265" i="12" s="1"/>
  <c r="E3137" i="12"/>
  <c r="F3137" i="12" s="1"/>
  <c r="D3137" i="12" l="1"/>
  <c r="C3137" i="12"/>
  <c r="O265" i="12"/>
  <c r="L265" i="12"/>
  <c r="E3138" i="12" l="1"/>
  <c r="F3138" i="12" s="1"/>
  <c r="G3137" i="12"/>
  <c r="D3138" i="12" l="1"/>
  <c r="C3138" i="12"/>
  <c r="G3138" i="12" l="1"/>
  <c r="E3139" i="12"/>
  <c r="F3139" i="12" s="1"/>
  <c r="D3139" i="12" l="1"/>
  <c r="C3139" i="12"/>
  <c r="G3139" i="12" l="1"/>
  <c r="E3140" i="12"/>
  <c r="F3140" i="12" s="1"/>
  <c r="D3140" i="12" l="1"/>
  <c r="C3140" i="12"/>
  <c r="E3141" i="12" l="1"/>
  <c r="F3141" i="12" s="1"/>
  <c r="G3140" i="12"/>
  <c r="D3141" i="12" l="1"/>
  <c r="C3141" i="12"/>
  <c r="E3142" i="12" l="1"/>
  <c r="F3142" i="12" s="1"/>
  <c r="G3141" i="12"/>
  <c r="D3142" i="12" l="1"/>
  <c r="C3142" i="12"/>
  <c r="G3142" i="12" l="1"/>
  <c r="E3143" i="12"/>
  <c r="F3143" i="12" s="1"/>
  <c r="D3143" i="12" l="1"/>
  <c r="C3143" i="12"/>
  <c r="E3144" i="12" l="1"/>
  <c r="F3144" i="12" s="1"/>
  <c r="G3143" i="12"/>
  <c r="D3144" i="12" l="1"/>
  <c r="C3144" i="12"/>
  <c r="G3144" i="12" l="1"/>
  <c r="E3145" i="12"/>
  <c r="F3145" i="12" s="1"/>
  <c r="D3145" i="12" l="1"/>
  <c r="C3145" i="12"/>
  <c r="E3146" i="12" l="1"/>
  <c r="F3146" i="12" s="1"/>
  <c r="G3145" i="12"/>
  <c r="D3146" i="12" l="1"/>
  <c r="C3146" i="12"/>
  <c r="G3146" i="12" l="1"/>
  <c r="E3147" i="12"/>
  <c r="F3147" i="12" s="1"/>
  <c r="D3147" i="12" l="1"/>
  <c r="C3147" i="12"/>
  <c r="G3147" i="12" l="1"/>
  <c r="E3148" i="12"/>
  <c r="F3148" i="12" s="1"/>
  <c r="D3148" i="12" l="1"/>
  <c r="N266" i="12" a="1"/>
  <c r="N266" i="12" s="1"/>
  <c r="M266" i="12" s="1"/>
  <c r="C3148" i="12"/>
  <c r="G3148" i="12" l="1"/>
  <c r="K266" i="12" a="1"/>
  <c r="K266" i="12" s="1"/>
  <c r="E3149" i="12"/>
  <c r="F3149" i="12" s="1"/>
  <c r="D3149" i="12" l="1"/>
  <c r="C3149" i="12"/>
  <c r="L266" i="12"/>
  <c r="O266" i="12"/>
  <c r="E3150" i="12" l="1"/>
  <c r="F3150" i="12" s="1"/>
  <c r="N125" i="12" s="1" a="1"/>
  <c r="N125" i="12" s="1"/>
  <c r="M125" i="12" s="1"/>
  <c r="G3149" i="12"/>
  <c r="D3150" i="12" l="1"/>
  <c r="C3150" i="12"/>
  <c r="K125" i="12" s="1" a="1"/>
  <c r="K125" i="12" s="1"/>
  <c r="O125" i="12" l="1"/>
  <c r="L125" i="12"/>
  <c r="E3151" i="12"/>
  <c r="F3151" i="12" s="1"/>
  <c r="G3150" i="12"/>
  <c r="D3151" i="12" l="1"/>
  <c r="C3151" i="12"/>
  <c r="E3152" i="12" l="1"/>
  <c r="F3152" i="12" s="1"/>
  <c r="G3151" i="12"/>
  <c r="D3152" i="12" l="1"/>
  <c r="C3152" i="12"/>
  <c r="G3152" i="12" l="1"/>
  <c r="E3153" i="12"/>
  <c r="F3153" i="12" s="1"/>
  <c r="D3153" i="12" l="1"/>
  <c r="C3153" i="12"/>
  <c r="G3153" i="12" l="1"/>
  <c r="E3154" i="12"/>
  <c r="F3154" i="12" s="1"/>
  <c r="D3154" i="12" l="1"/>
  <c r="C3154" i="12"/>
  <c r="G3154" i="12" l="1"/>
  <c r="E3155" i="12"/>
  <c r="F3155" i="12" s="1"/>
  <c r="D3155" i="12" l="1"/>
  <c r="C3155" i="12"/>
  <c r="E3156" i="12" l="1"/>
  <c r="F3156" i="12" s="1"/>
  <c r="G3155" i="12"/>
  <c r="D3156" i="12" l="1"/>
  <c r="C3156" i="12"/>
  <c r="G3156" i="12" l="1"/>
  <c r="E3157" i="12"/>
  <c r="F3157" i="12" s="1"/>
  <c r="D3157" i="12" l="1"/>
  <c r="C3157" i="12"/>
  <c r="G3157" i="12" l="1"/>
  <c r="E3158" i="12"/>
  <c r="F3158" i="12" s="1"/>
  <c r="D3158" i="12" l="1"/>
  <c r="C3158" i="12"/>
  <c r="G3158" i="12" l="1"/>
  <c r="E3159" i="12"/>
  <c r="F3159" i="12" s="1"/>
  <c r="D3159" i="12" l="1"/>
  <c r="C3159" i="12"/>
  <c r="E3160" i="12" l="1"/>
  <c r="F3160" i="12" s="1"/>
  <c r="G3159" i="12"/>
  <c r="D3160" i="12" l="1"/>
  <c r="C3160" i="12"/>
  <c r="N267" i="12" a="1"/>
  <c r="N267" i="12" s="1"/>
  <c r="M267" i="12" s="1"/>
  <c r="G3160" i="12" l="1"/>
  <c r="K267" i="12" a="1"/>
  <c r="K267" i="12" s="1"/>
  <c r="E3161" i="12"/>
  <c r="F3161" i="12" s="1"/>
  <c r="D3161" i="12" l="1"/>
  <c r="C3161" i="12"/>
  <c r="O267" i="12"/>
  <c r="L267" i="12"/>
  <c r="E3162" i="12" l="1"/>
  <c r="F3162" i="12" s="1"/>
  <c r="G3161" i="12"/>
  <c r="D3162" i="12" l="1"/>
  <c r="C3162" i="12"/>
  <c r="G3162" i="12" l="1"/>
  <c r="E3163" i="12"/>
  <c r="F3163" i="12" s="1"/>
  <c r="D3163" i="12" l="1"/>
  <c r="C3163" i="12"/>
  <c r="E3164" i="12" l="1"/>
  <c r="F3164" i="12" s="1"/>
  <c r="G3163" i="12"/>
  <c r="D3164" i="12" l="1"/>
  <c r="C3164" i="12"/>
  <c r="E3165" i="12" l="1"/>
  <c r="F3165" i="12" s="1"/>
  <c r="G3164" i="12"/>
  <c r="D3165" i="12" l="1"/>
  <c r="C3165" i="12"/>
  <c r="G3165" i="12" l="1"/>
  <c r="E3166" i="12"/>
  <c r="F3166" i="12" s="1"/>
  <c r="D3166" i="12" l="1"/>
  <c r="C3166" i="12"/>
  <c r="E3167" i="12" l="1"/>
  <c r="F3167" i="12" s="1"/>
  <c r="G3166" i="12"/>
  <c r="D3167" i="12" l="1"/>
  <c r="C3167" i="12"/>
  <c r="E3168" i="12" l="1"/>
  <c r="F3168" i="12" s="1"/>
  <c r="G3167" i="12"/>
  <c r="D3168" i="12" l="1"/>
  <c r="C3168" i="12"/>
  <c r="G3168" i="12" l="1"/>
  <c r="E3169" i="12"/>
  <c r="F3169" i="12" s="1"/>
  <c r="D3169" i="12" l="1"/>
  <c r="C3169" i="12"/>
  <c r="G3169" i="12" l="1"/>
  <c r="E3170" i="12"/>
  <c r="F3170" i="12" s="1"/>
  <c r="D3170" i="12" l="1"/>
  <c r="C3170" i="12"/>
  <c r="G3170" i="12" l="1"/>
  <c r="E3171" i="12"/>
  <c r="F3171" i="12" s="1"/>
  <c r="D3171" i="12" l="1"/>
  <c r="C3171" i="12"/>
  <c r="E3172" i="12" l="1"/>
  <c r="F3172" i="12" s="1"/>
  <c r="G3171" i="12"/>
  <c r="D3172" i="12" l="1"/>
  <c r="C3172" i="12"/>
  <c r="N268" i="12" a="1"/>
  <c r="N268" i="12" s="1"/>
  <c r="M268" i="12" s="1"/>
  <c r="G3172" i="12" l="1"/>
  <c r="K268" i="12" a="1"/>
  <c r="K268" i="12" s="1"/>
  <c r="E3173" i="12"/>
  <c r="F3173" i="12" s="1"/>
  <c r="L268" i="12" l="1"/>
  <c r="O268" i="12"/>
  <c r="D3173" i="12"/>
  <c r="C3173" i="12"/>
  <c r="G3173" i="12" l="1"/>
  <c r="E3174" i="12"/>
  <c r="F3174" i="12" s="1"/>
  <c r="D3174" i="12" l="1"/>
  <c r="C3174" i="12"/>
  <c r="E3175" i="12" l="1"/>
  <c r="F3175" i="12" s="1"/>
  <c r="G3174" i="12"/>
  <c r="D3175" i="12" l="1"/>
  <c r="C3175" i="12"/>
  <c r="G3175" i="12" l="1"/>
  <c r="E3176" i="12"/>
  <c r="F3176" i="12" s="1"/>
  <c r="N65" i="12" l="1" a="1"/>
  <c r="N65" i="12" s="1"/>
  <c r="M65" i="12" s="1"/>
  <c r="N126" i="12" a="1"/>
  <c r="N126" i="12" s="1"/>
  <c r="M126" i="12" s="1"/>
  <c r="D3176" i="12"/>
  <c r="C3176" i="12"/>
  <c r="K126" i="12" s="1" a="1"/>
  <c r="K126" i="12" s="1"/>
  <c r="O126" i="12" l="1"/>
  <c r="L126" i="12"/>
  <c r="K65" i="12" a="1"/>
  <c r="K65" i="12" s="1"/>
  <c r="G3176" i="12"/>
  <c r="E3177" i="12"/>
  <c r="F3177" i="12" s="1"/>
  <c r="D3177" i="12" l="1"/>
  <c r="C3177" i="12"/>
  <c r="O65" i="12"/>
  <c r="L65" i="12"/>
  <c r="G3177" i="12" l="1"/>
  <c r="E3178" i="12"/>
  <c r="F3178" i="12" s="1"/>
  <c r="D3178" i="12" l="1"/>
  <c r="C3178" i="12"/>
  <c r="E3179" i="12" l="1"/>
  <c r="F3179" i="12" s="1"/>
  <c r="G3178" i="12"/>
  <c r="D3179" i="12" l="1"/>
  <c r="C3179" i="12"/>
  <c r="G3179" i="12" l="1"/>
  <c r="E3180" i="12"/>
  <c r="F3180" i="12" s="1"/>
  <c r="D3180" i="12" l="1"/>
  <c r="C3180" i="12"/>
  <c r="G3180" i="12" l="1"/>
  <c r="E3181" i="12"/>
  <c r="F3181" i="12" s="1"/>
  <c r="D3181" i="12" l="1"/>
  <c r="C3181" i="12"/>
  <c r="G3181" i="12" l="1"/>
  <c r="E3182" i="12"/>
  <c r="F3182" i="12" s="1"/>
  <c r="D3182" i="12" l="1"/>
  <c r="C3182" i="12"/>
  <c r="G3182" i="12" l="1"/>
  <c r="E3183" i="12"/>
  <c r="F3183" i="12" s="1"/>
  <c r="D3183" i="12" l="1"/>
  <c r="C3183" i="12"/>
  <c r="E3184" i="12" l="1"/>
  <c r="F3184" i="12" s="1"/>
  <c r="G3183" i="12"/>
  <c r="D3184" i="12" l="1"/>
  <c r="N269" i="12" a="1"/>
  <c r="N269" i="12" s="1"/>
  <c r="M269" i="12" s="1"/>
  <c r="C3184" i="12"/>
  <c r="E3185" i="12" l="1"/>
  <c r="F3185" i="12" s="1"/>
  <c r="K269" i="12" a="1"/>
  <c r="K269" i="12" s="1"/>
  <c r="G3184" i="12"/>
  <c r="L269" i="12" l="1"/>
  <c r="O269" i="12"/>
  <c r="D3185" i="12"/>
  <c r="C3185" i="12"/>
  <c r="G3185" i="12" l="1"/>
  <c r="E3186" i="12"/>
  <c r="F3186" i="12" s="1"/>
  <c r="D3186" i="12" l="1"/>
  <c r="C3186" i="12"/>
  <c r="G3186" i="12" l="1"/>
  <c r="E3187" i="12"/>
  <c r="F3187" i="12" s="1"/>
  <c r="D3187" i="12" l="1"/>
  <c r="C3187" i="12"/>
  <c r="G3187" i="12" l="1"/>
  <c r="E3188" i="12"/>
  <c r="F3188" i="12" s="1"/>
  <c r="D3188" i="12" l="1"/>
  <c r="C3188" i="12"/>
  <c r="G3188" i="12" l="1"/>
  <c r="E3189" i="12"/>
  <c r="F3189" i="12" s="1"/>
  <c r="D3189" i="12" l="1"/>
  <c r="C3189" i="12"/>
  <c r="E3190" i="12" l="1"/>
  <c r="F3190" i="12" s="1"/>
  <c r="G3189" i="12"/>
  <c r="D3190" i="12" l="1"/>
  <c r="C3190" i="12"/>
  <c r="E3191" i="12" l="1"/>
  <c r="F3191" i="12" s="1"/>
  <c r="G3190" i="12"/>
  <c r="D3191" i="12" l="1"/>
  <c r="C3191" i="12"/>
  <c r="G3191" i="12" l="1"/>
  <c r="E3192" i="12"/>
  <c r="F3192" i="12" s="1"/>
  <c r="D3192" i="12" l="1"/>
  <c r="C3192" i="12"/>
  <c r="E3193" i="12" l="1"/>
  <c r="F3193" i="12" s="1"/>
  <c r="G3192" i="12"/>
  <c r="D3193" i="12" l="1"/>
  <c r="C3193" i="12"/>
  <c r="G3193" i="12" l="1"/>
  <c r="E3194" i="12"/>
  <c r="F3194" i="12" s="1"/>
  <c r="D3194" i="12" l="1"/>
  <c r="C3194" i="12"/>
  <c r="G3194" i="12" l="1"/>
  <c r="E3195" i="12"/>
  <c r="F3195" i="12" s="1"/>
  <c r="D3195" i="12" l="1"/>
  <c r="C3195" i="12"/>
  <c r="E3196" i="12" l="1"/>
  <c r="F3196" i="12" s="1"/>
  <c r="G3195" i="12"/>
  <c r="D3196" i="12" l="1"/>
  <c r="N270" i="12" a="1"/>
  <c r="N270" i="12" s="1"/>
  <c r="M270" i="12" s="1"/>
  <c r="C3196" i="12"/>
  <c r="E3197" i="12" l="1"/>
  <c r="F3197" i="12" s="1"/>
  <c r="K270" i="12" a="1"/>
  <c r="K270" i="12" s="1"/>
  <c r="G3196" i="12"/>
  <c r="O270" i="12" l="1"/>
  <c r="L270" i="12"/>
  <c r="D3197" i="12"/>
  <c r="C3197" i="12"/>
  <c r="G3197" i="12" l="1"/>
  <c r="E3198" i="12"/>
  <c r="F3198" i="12" s="1"/>
  <c r="D3198" i="12" l="1"/>
  <c r="C3198" i="12"/>
  <c r="G3198" i="12" l="1"/>
  <c r="E3199" i="12"/>
  <c r="F3199" i="12" s="1"/>
  <c r="D3199" i="12" l="1"/>
  <c r="C3199" i="12"/>
  <c r="E3200" i="12" l="1"/>
  <c r="F3200" i="12" s="1"/>
  <c r="G3199" i="12"/>
  <c r="D3200" i="12" l="1"/>
  <c r="C3200" i="12"/>
  <c r="G3200" i="12" l="1"/>
  <c r="E3201" i="12"/>
  <c r="F3201" i="12" s="1"/>
  <c r="D3201" i="12" l="1"/>
  <c r="C3201" i="12"/>
  <c r="G3201" i="12" l="1"/>
  <c r="E3202" i="12"/>
  <c r="F3202" i="12" s="1"/>
  <c r="N127" i="12" s="1" a="1"/>
  <c r="N127" i="12" s="1"/>
  <c r="M127" i="12" s="1"/>
  <c r="D3202" i="12" l="1"/>
  <c r="C3202" i="12"/>
  <c r="K127" i="12" s="1" a="1"/>
  <c r="K127" i="12" s="1"/>
  <c r="O127" i="12" l="1"/>
  <c r="L127" i="12"/>
  <c r="G3202" i="12"/>
  <c r="E3203" i="12"/>
  <c r="F3203" i="12" s="1"/>
  <c r="D3203" i="12" l="1"/>
  <c r="C3203" i="12"/>
  <c r="E3204" i="12" l="1"/>
  <c r="F3204" i="12" s="1"/>
  <c r="G3203" i="12"/>
  <c r="D3204" i="12" l="1"/>
  <c r="C3204" i="12"/>
  <c r="G3204" i="12" l="1"/>
  <c r="E3205" i="12"/>
  <c r="F3205" i="12" s="1"/>
  <c r="D3205" i="12" l="1"/>
  <c r="C3205" i="12"/>
  <c r="G3205" i="12" l="1"/>
  <c r="E3206" i="12"/>
  <c r="F3206" i="12" s="1"/>
  <c r="D3206" i="12" l="1"/>
  <c r="C3206" i="12"/>
  <c r="E3207" i="12" l="1"/>
  <c r="F3207" i="12" s="1"/>
  <c r="G3206" i="12"/>
  <c r="D3207" i="12" l="1"/>
  <c r="C3207" i="12"/>
  <c r="G3207" i="12" l="1"/>
  <c r="E3208" i="12"/>
  <c r="F3208" i="12" s="1"/>
  <c r="D3208" i="12" l="1"/>
  <c r="C3208" i="12"/>
  <c r="N271" i="12" a="1"/>
  <c r="N271" i="12" s="1"/>
  <c r="M271" i="12" s="1"/>
  <c r="E3209" i="12" l="1"/>
  <c r="F3209" i="12" s="1"/>
  <c r="G3208" i="12"/>
  <c r="K271" i="12" a="1"/>
  <c r="K271" i="12" s="1"/>
  <c r="O271" i="12" l="1"/>
  <c r="L271" i="12"/>
  <c r="D3209" i="12"/>
  <c r="C3209" i="12"/>
  <c r="E3210" i="12" l="1"/>
  <c r="F3210" i="12" s="1"/>
  <c r="G3209" i="12"/>
  <c r="D3210" i="12" l="1"/>
  <c r="C3210" i="12"/>
  <c r="E3211" i="12" l="1"/>
  <c r="F3211" i="12" s="1"/>
  <c r="G3210" i="12"/>
  <c r="D3211" i="12" l="1"/>
  <c r="C3211" i="12"/>
  <c r="G3211" i="12" l="1"/>
  <c r="E3212" i="12"/>
  <c r="F3212" i="12" s="1"/>
  <c r="D3212" i="12" l="1"/>
  <c r="C3212" i="12"/>
  <c r="G3212" i="12" l="1"/>
  <c r="E3213" i="12"/>
  <c r="F3213" i="12" s="1"/>
  <c r="D3213" i="12" l="1"/>
  <c r="C3213" i="12"/>
  <c r="G3213" i="12" l="1"/>
  <c r="E3214" i="12"/>
  <c r="F3214" i="12" s="1"/>
  <c r="D3214" i="12" l="1"/>
  <c r="C3214" i="12"/>
  <c r="G3214" i="12" l="1"/>
  <c r="E3215" i="12"/>
  <c r="F3215" i="12" s="1"/>
  <c r="D3215" i="12" l="1"/>
  <c r="C3215" i="12"/>
  <c r="G3215" i="12" l="1"/>
  <c r="E3216" i="12"/>
  <c r="F3216" i="12" s="1"/>
  <c r="D3216" i="12" l="1"/>
  <c r="C3216" i="12"/>
  <c r="G3216" i="12" l="1"/>
  <c r="E3217" i="12"/>
  <c r="F3217" i="12" s="1"/>
  <c r="D3217" i="12" l="1"/>
  <c r="C3217" i="12"/>
  <c r="E3218" i="12" l="1"/>
  <c r="F3218" i="12" s="1"/>
  <c r="G3217" i="12"/>
  <c r="D3218" i="12" l="1"/>
  <c r="C3218" i="12"/>
  <c r="G3218" i="12" l="1"/>
  <c r="E3219" i="12"/>
  <c r="F3219" i="12" s="1"/>
  <c r="D3219" i="12" l="1"/>
  <c r="C3219" i="12"/>
  <c r="E3220" i="12" l="1"/>
  <c r="F3220" i="12" s="1"/>
  <c r="G3219" i="12"/>
  <c r="D3220" i="12" l="1"/>
  <c r="C3220" i="12"/>
  <c r="N272" i="12" a="1"/>
  <c r="N272" i="12" s="1"/>
  <c r="M272" i="12" s="1"/>
  <c r="G3220" i="12" l="1"/>
  <c r="K272" i="12" a="1"/>
  <c r="K272" i="12" s="1"/>
  <c r="E3221" i="12"/>
  <c r="F3221" i="12" s="1"/>
  <c r="O272" i="12" l="1"/>
  <c r="L272" i="12"/>
  <c r="D3221" i="12"/>
  <c r="C3221" i="12"/>
  <c r="G3221" i="12" l="1"/>
  <c r="E3222" i="12"/>
  <c r="F3222" i="12" s="1"/>
  <c r="D3222" i="12" l="1"/>
  <c r="C3222" i="12"/>
  <c r="G3222" i="12" l="1"/>
  <c r="E3223" i="12"/>
  <c r="F3223" i="12" s="1"/>
  <c r="D3223" i="12" l="1"/>
  <c r="C3223" i="12"/>
  <c r="E3224" i="12" l="1"/>
  <c r="F3224" i="12" s="1"/>
  <c r="G3223" i="12"/>
  <c r="D3224" i="12" l="1"/>
  <c r="C3224" i="12"/>
  <c r="G3224" i="12" l="1"/>
  <c r="E3225" i="12"/>
  <c r="F3225" i="12" s="1"/>
  <c r="D3225" i="12" l="1"/>
  <c r="C3225" i="12"/>
  <c r="E3226" i="12" l="1"/>
  <c r="F3226" i="12" s="1"/>
  <c r="G3225" i="12"/>
  <c r="D3226" i="12" l="1"/>
  <c r="C3226" i="12"/>
  <c r="G3226" i="12" l="1"/>
  <c r="E3227" i="12"/>
  <c r="F3227" i="12" s="1"/>
  <c r="D3227" i="12" l="1"/>
  <c r="C3227" i="12"/>
  <c r="E3228" i="12" l="1"/>
  <c r="F3228" i="12" s="1"/>
  <c r="G3227" i="12"/>
  <c r="N66" i="12" l="1" a="1"/>
  <c r="N66" i="12" s="1"/>
  <c r="M66" i="12" s="1"/>
  <c r="N128" i="12" a="1"/>
  <c r="N128" i="12" s="1"/>
  <c r="M128" i="12" s="1"/>
  <c r="D3228" i="12"/>
  <c r="C3228" i="12"/>
  <c r="K128" i="12" s="1" a="1"/>
  <c r="K128" i="12" s="1"/>
  <c r="O128" i="12" l="1"/>
  <c r="L128" i="12"/>
  <c r="K66" i="12" a="1"/>
  <c r="K66" i="12" s="1"/>
  <c r="G3228" i="12"/>
  <c r="E3229" i="12"/>
  <c r="F3229" i="12" s="1"/>
  <c r="D3229" i="12" l="1"/>
  <c r="C3229" i="12"/>
  <c r="O66" i="12"/>
  <c r="L66" i="12"/>
  <c r="G3229" i="12" l="1"/>
  <c r="E3230" i="12"/>
  <c r="F3230" i="12" s="1"/>
  <c r="D3230" i="12" l="1"/>
  <c r="C3230" i="12"/>
  <c r="E3231" i="12" l="1"/>
  <c r="F3231" i="12" s="1"/>
  <c r="G3230" i="12"/>
  <c r="D3231" i="12" l="1"/>
  <c r="C3231" i="12"/>
  <c r="G3231" i="12" l="1"/>
  <c r="E3232" i="12"/>
  <c r="F3232" i="12" s="1"/>
  <c r="D3232" i="12" l="1"/>
  <c r="N273" i="12" a="1"/>
  <c r="N273" i="12" s="1"/>
  <c r="M273" i="12" s="1"/>
  <c r="C3232" i="12"/>
  <c r="G3232" i="12" l="1"/>
  <c r="K273" i="12" a="1"/>
  <c r="K273" i="12" s="1"/>
  <c r="E3233" i="12"/>
  <c r="F3233" i="12" s="1"/>
  <c r="D3233" i="12" l="1"/>
  <c r="C3233" i="12"/>
  <c r="O273" i="12"/>
  <c r="L273" i="12"/>
  <c r="G3233" i="12" l="1"/>
  <c r="E3234" i="12"/>
  <c r="F3234" i="12" s="1"/>
  <c r="D3234" i="12" l="1"/>
  <c r="C3234" i="12"/>
  <c r="G3234" i="12" l="1"/>
  <c r="E3235" i="12"/>
  <c r="F3235" i="12" s="1"/>
  <c r="D3235" i="12" l="1"/>
  <c r="C3235" i="12"/>
  <c r="G3235" i="12" l="1"/>
  <c r="E3236" i="12"/>
  <c r="F3236" i="12" s="1"/>
  <c r="D3236" i="12" l="1"/>
  <c r="C3236" i="12"/>
  <c r="G3236" i="12" l="1"/>
  <c r="E3237" i="12"/>
  <c r="F3237" i="12" s="1"/>
  <c r="D3237" i="12" l="1"/>
  <c r="C3237" i="12"/>
  <c r="G3237" i="12" l="1"/>
  <c r="E3238" i="12"/>
  <c r="F3238" i="12" s="1"/>
  <c r="D3238" i="12" l="1"/>
  <c r="C3238" i="12"/>
  <c r="E3239" i="12" l="1"/>
  <c r="F3239" i="12" s="1"/>
  <c r="G3238" i="12"/>
  <c r="D3239" i="12" l="1"/>
  <c r="C3239" i="12"/>
  <c r="E3240" i="12" l="1"/>
  <c r="F3240" i="12" s="1"/>
  <c r="G3239" i="12"/>
  <c r="D3240" i="12" l="1"/>
  <c r="C3240" i="12"/>
  <c r="G3240" i="12" l="1"/>
  <c r="E3241" i="12"/>
  <c r="F3241" i="12" s="1"/>
  <c r="D3241" i="12" l="1"/>
  <c r="C3241" i="12"/>
  <c r="G3241" i="12" l="1"/>
  <c r="E3242" i="12"/>
  <c r="F3242" i="12" s="1"/>
  <c r="D3242" i="12" l="1"/>
  <c r="C3242" i="12"/>
  <c r="E3243" i="12" l="1"/>
  <c r="F3243" i="12" s="1"/>
  <c r="G3242" i="12"/>
  <c r="D3243" i="12" l="1"/>
  <c r="C3243" i="12"/>
  <c r="E3244" i="12" l="1"/>
  <c r="F3244" i="12" s="1"/>
  <c r="G3243" i="12"/>
  <c r="D3244" i="12" l="1"/>
  <c r="N274" i="12" a="1"/>
  <c r="N274" i="12" s="1"/>
  <c r="M274" i="12" s="1"/>
  <c r="C3244" i="12"/>
  <c r="K274" i="12" l="1" a="1"/>
  <c r="K274" i="12" s="1"/>
  <c r="E3245" i="12"/>
  <c r="F3245" i="12" s="1"/>
  <c r="G3244" i="12"/>
  <c r="D3245" i="12" l="1"/>
  <c r="C3245" i="12"/>
  <c r="O274" i="12"/>
  <c r="L274" i="12"/>
  <c r="G3245" i="12" l="1"/>
  <c r="E3246" i="12"/>
  <c r="F3246" i="12" s="1"/>
  <c r="D3246" i="12" l="1"/>
  <c r="C3246" i="12"/>
  <c r="G3246" i="12" l="1"/>
  <c r="E3247" i="12"/>
  <c r="F3247" i="12" s="1"/>
  <c r="D3247" i="12" l="1"/>
  <c r="C3247" i="12"/>
  <c r="G3247" i="12" l="1"/>
  <c r="E3248" i="12"/>
  <c r="F3248" i="12" s="1"/>
  <c r="D3248" i="12" l="1"/>
  <c r="C3248" i="12"/>
  <c r="G3248" i="12" l="1"/>
  <c r="E3249" i="12"/>
  <c r="F3249" i="12" s="1"/>
  <c r="D3249" i="12" l="1"/>
  <c r="C3249" i="12"/>
  <c r="G3249" i="12" l="1"/>
  <c r="E3250" i="12"/>
  <c r="F3250" i="12" s="1"/>
  <c r="D3250" i="12" l="1"/>
  <c r="C3250" i="12"/>
  <c r="G3250" i="12" l="1"/>
  <c r="E3251" i="12"/>
  <c r="F3251" i="12" s="1"/>
  <c r="D3251" i="12" l="1"/>
  <c r="C3251" i="12"/>
  <c r="G3251" i="12" l="1"/>
  <c r="E3252" i="12"/>
  <c r="F3252" i="12" s="1"/>
  <c r="D3252" i="12" l="1"/>
  <c r="C3252" i="12"/>
  <c r="G3252" i="12" l="1"/>
  <c r="E3253" i="12"/>
  <c r="F3253" i="12" s="1"/>
  <c r="D3253" i="12" l="1"/>
  <c r="C3253" i="12"/>
  <c r="E3254" i="12" l="1"/>
  <c r="F3254" i="12" s="1"/>
  <c r="N129" i="12" s="1" a="1"/>
  <c r="N129" i="12" s="1"/>
  <c r="M129" i="12" s="1"/>
  <c r="G3253" i="12"/>
  <c r="D3254" i="12" l="1"/>
  <c r="C3254" i="12"/>
  <c r="K129" i="12" s="1" a="1"/>
  <c r="K129" i="12" s="1"/>
  <c r="O129" i="12" l="1"/>
  <c r="L129" i="12"/>
  <c r="G3254" i="12"/>
  <c r="E3255" i="12"/>
  <c r="F3255" i="12" s="1"/>
  <c r="D3255" i="12" l="1"/>
  <c r="C3255" i="12"/>
  <c r="E3256" i="12" l="1"/>
  <c r="F3256" i="12" s="1"/>
  <c r="G3255" i="12"/>
  <c r="D3256" i="12" l="1"/>
  <c r="C3256" i="12"/>
  <c r="N275" i="12" a="1"/>
  <c r="N275" i="12" s="1"/>
  <c r="M275" i="12" s="1"/>
  <c r="E3257" i="12" l="1"/>
  <c r="F3257" i="12" s="1"/>
  <c r="K275" i="12" a="1"/>
  <c r="K275" i="12" s="1"/>
  <c r="G3256" i="12"/>
  <c r="O275" i="12" l="1"/>
  <c r="L275" i="12"/>
  <c r="D3257" i="12"/>
  <c r="C3257" i="12"/>
  <c r="G3257" i="12" l="1"/>
  <c r="E3258" i="12"/>
  <c r="F3258" i="12" s="1"/>
  <c r="D3258" i="12" l="1"/>
  <c r="C3258" i="12"/>
  <c r="G3258" i="12" l="1"/>
  <c r="E3259" i="12"/>
  <c r="F3259" i="12" s="1"/>
  <c r="D3259" i="12" l="1"/>
  <c r="C3259" i="12"/>
  <c r="G3259" i="12" l="1"/>
  <c r="E3260" i="12"/>
  <c r="F3260" i="12" s="1"/>
  <c r="D3260" i="12" l="1"/>
  <c r="C3260" i="12"/>
  <c r="E3261" i="12" l="1"/>
  <c r="F3261" i="12" s="1"/>
  <c r="G3260" i="12"/>
  <c r="D3261" i="12" l="1"/>
  <c r="C3261" i="12"/>
  <c r="G3261" i="12" l="1"/>
  <c r="E3262" i="12"/>
  <c r="F3262" i="12" s="1"/>
  <c r="D3262" i="12" l="1"/>
  <c r="C3262" i="12"/>
  <c r="E3263" i="12" l="1"/>
  <c r="F3263" i="12" s="1"/>
  <c r="G3262" i="12"/>
  <c r="D3263" i="12" l="1"/>
  <c r="C3263" i="12"/>
  <c r="G3263" i="12" l="1"/>
  <c r="E3264" i="12"/>
  <c r="F3264" i="12" s="1"/>
  <c r="D3264" i="12" l="1"/>
  <c r="C3264" i="12"/>
  <c r="E3265" i="12" l="1"/>
  <c r="F3265" i="12" s="1"/>
  <c r="G3264" i="12"/>
  <c r="D3265" i="12" l="1"/>
  <c r="C3265" i="12"/>
  <c r="E3266" i="12" l="1"/>
  <c r="F3266" i="12" s="1"/>
  <c r="G3265" i="12"/>
  <c r="D3266" i="12" l="1"/>
  <c r="C3266" i="12"/>
  <c r="G3266" i="12" l="1"/>
  <c r="E3267" i="12"/>
  <c r="F3267" i="12" s="1"/>
  <c r="D3267" i="12" l="1"/>
  <c r="C3267" i="12"/>
  <c r="G3267" i="12" l="1"/>
  <c r="E3268" i="12"/>
  <c r="F3268" i="12" s="1"/>
  <c r="D3268" i="12" l="1"/>
  <c r="C3268" i="12"/>
  <c r="N276" i="12" a="1"/>
  <c r="N276" i="12" s="1"/>
  <c r="M276" i="12" s="1"/>
  <c r="G3268" i="12" l="1"/>
  <c r="K276" i="12" a="1"/>
  <c r="K276" i="12" s="1"/>
  <c r="E3269" i="12"/>
  <c r="F3269" i="12" s="1"/>
  <c r="D3269" i="12" l="1"/>
  <c r="C3269" i="12"/>
  <c r="L276" i="12"/>
  <c r="O276" i="12"/>
  <c r="G3269" i="12" l="1"/>
  <c r="E3270" i="12"/>
  <c r="F3270" i="12" s="1"/>
  <c r="D3270" i="12" l="1"/>
  <c r="C3270" i="12"/>
  <c r="G3270" i="12" l="1"/>
  <c r="E3271" i="12"/>
  <c r="F3271" i="12" s="1"/>
  <c r="D3271" i="12" l="1"/>
  <c r="C3271" i="12"/>
  <c r="G3271" i="12" l="1"/>
  <c r="E3272" i="12"/>
  <c r="F3272" i="12" s="1"/>
  <c r="D3272" i="12" l="1"/>
  <c r="C3272" i="12"/>
  <c r="G3272" i="12" l="1"/>
  <c r="E3273" i="12"/>
  <c r="F3273" i="12" s="1"/>
  <c r="D3273" i="12" l="1"/>
  <c r="C3273" i="12"/>
  <c r="G3273" i="12" l="1"/>
  <c r="E3274" i="12"/>
  <c r="F3274" i="12" s="1"/>
  <c r="D3274" i="12" l="1"/>
  <c r="C3274" i="12"/>
  <c r="E3275" i="12" l="1"/>
  <c r="F3275" i="12" s="1"/>
  <c r="G3274" i="12"/>
  <c r="D3275" i="12" l="1"/>
  <c r="C3275" i="12"/>
  <c r="E3276" i="12" l="1"/>
  <c r="F3276" i="12" s="1"/>
  <c r="G3275" i="12"/>
  <c r="D3276" i="12" l="1"/>
  <c r="C3276" i="12"/>
  <c r="G3276" i="12" l="1"/>
  <c r="E3277" i="12"/>
  <c r="F3277" i="12" s="1"/>
  <c r="D3277" i="12" l="1"/>
  <c r="C3277" i="12"/>
  <c r="G3277" i="12" l="1"/>
  <c r="E3278" i="12"/>
  <c r="F3278" i="12" s="1"/>
  <c r="D3278" i="12" l="1"/>
  <c r="C3278" i="12"/>
  <c r="G3278" i="12" l="1"/>
  <c r="E3279" i="12"/>
  <c r="F3279" i="12" s="1"/>
  <c r="D3279" i="12" l="1"/>
  <c r="C3279" i="12"/>
  <c r="G3279" i="12" l="1"/>
  <c r="E3280" i="12"/>
  <c r="F3280" i="12" s="1"/>
  <c r="N67" i="12" l="1" a="1"/>
  <c r="N67" i="12" s="1"/>
  <c r="M67" i="12" s="1"/>
  <c r="N130" i="12" a="1"/>
  <c r="N130" i="12" s="1"/>
  <c r="M130" i="12" s="1"/>
  <c r="D3280" i="12"/>
  <c r="N277" i="12" a="1"/>
  <c r="N277" i="12" s="1"/>
  <c r="M277" i="12" s="1"/>
  <c r="C3280" i="12"/>
  <c r="K130" i="12" s="1" a="1"/>
  <c r="K130" i="12" s="1"/>
  <c r="O130" i="12" l="1"/>
  <c r="L130" i="12"/>
  <c r="K67" i="12" a="1"/>
  <c r="K67" i="12" s="1"/>
  <c r="K277" i="12" a="1"/>
  <c r="K277" i="12" s="1"/>
  <c r="G3280" i="12"/>
  <c r="E3281" i="12"/>
  <c r="F3281" i="12" s="1"/>
  <c r="D3281" i="12" l="1"/>
  <c r="C3281" i="12"/>
  <c r="O277" i="12"/>
  <c r="L277" i="12"/>
  <c r="O67" i="12"/>
  <c r="L67" i="12"/>
  <c r="G3281" i="12" l="1"/>
  <c r="E3282" i="12"/>
  <c r="F3282" i="12" s="1"/>
  <c r="D3282" i="12" l="1"/>
  <c r="C3282" i="12"/>
  <c r="G3282" i="12" l="1"/>
  <c r="E3283" i="12"/>
  <c r="F3283" i="12" s="1"/>
  <c r="D3283" i="12" l="1"/>
  <c r="C3283" i="12"/>
  <c r="E3284" i="12" l="1"/>
  <c r="F3284" i="12" s="1"/>
  <c r="G3283" i="12"/>
  <c r="D3284" i="12" l="1"/>
  <c r="C3284" i="12"/>
  <c r="E3285" i="12" l="1"/>
  <c r="F3285" i="12" s="1"/>
  <c r="G3284" i="12"/>
  <c r="D3285" i="12" l="1"/>
  <c r="C3285" i="12"/>
  <c r="G3285" i="12" l="1"/>
  <c r="E3286" i="12"/>
  <c r="F3286" i="12" s="1"/>
  <c r="D3286" i="12" l="1"/>
  <c r="C3286" i="12"/>
  <c r="G3286" i="12" l="1"/>
  <c r="E3287" i="12"/>
  <c r="F3287" i="12" s="1"/>
  <c r="D3287" i="12" l="1"/>
  <c r="C3287" i="12"/>
  <c r="E3288" i="12" l="1"/>
  <c r="F3288" i="12" s="1"/>
  <c r="G3287" i="12"/>
  <c r="D3288" i="12" l="1"/>
  <c r="C3288" i="12"/>
  <c r="E3289" i="12" l="1"/>
  <c r="F3289" i="12" s="1"/>
  <c r="G3288" i="12"/>
  <c r="D3289" i="12" l="1"/>
  <c r="C3289" i="12"/>
  <c r="G3289" i="12" l="1"/>
  <c r="E3290" i="12"/>
  <c r="F3290" i="12" s="1"/>
  <c r="D3290" i="12" l="1"/>
  <c r="C3290" i="12"/>
  <c r="E3291" i="12" l="1"/>
  <c r="F3291" i="12" s="1"/>
  <c r="G3290" i="12"/>
  <c r="D3291" i="12" l="1"/>
  <c r="C3291" i="12"/>
  <c r="E3292" i="12" l="1"/>
  <c r="F3292" i="12" s="1"/>
  <c r="G3291" i="12"/>
  <c r="D3292" i="12" l="1"/>
  <c r="C3292" i="12"/>
  <c r="N278" i="12" a="1"/>
  <c r="N278" i="12" s="1"/>
  <c r="M278" i="12" s="1"/>
  <c r="E3293" i="12" l="1"/>
  <c r="F3293" i="12" s="1"/>
  <c r="G3292" i="12"/>
  <c r="K278" i="12" a="1"/>
  <c r="K278" i="12" s="1"/>
  <c r="O278" i="12" l="1"/>
  <c r="L278" i="12"/>
  <c r="D3293" i="12"/>
  <c r="C3293" i="12"/>
  <c r="E3294" i="12" l="1"/>
  <c r="F3294" i="12" s="1"/>
  <c r="G3293" i="12"/>
  <c r="D3294" i="12" l="1"/>
  <c r="C3294" i="12"/>
  <c r="G3294" i="12" l="1"/>
  <c r="E3295" i="12"/>
  <c r="F3295" i="12" s="1"/>
  <c r="D3295" i="12" l="1"/>
  <c r="C3295" i="12"/>
  <c r="E3296" i="12" l="1"/>
  <c r="F3296" i="12" s="1"/>
  <c r="G3295" i="12"/>
  <c r="D3296" i="12" l="1"/>
  <c r="C3296" i="12"/>
  <c r="G3296" i="12" l="1"/>
  <c r="E3297" i="12"/>
  <c r="F3297" i="12" s="1"/>
  <c r="D3297" i="12" l="1"/>
  <c r="C3297" i="12"/>
  <c r="G3297" i="12" l="1"/>
  <c r="E3298" i="12"/>
  <c r="F3298" i="12" s="1"/>
  <c r="D3298" i="12" l="1"/>
  <c r="C3298" i="12"/>
  <c r="E3299" i="12" l="1"/>
  <c r="F3299" i="12" s="1"/>
  <c r="G3298" i="12"/>
  <c r="D3299" i="12" l="1"/>
  <c r="C3299" i="12"/>
  <c r="G3299" i="12" l="1"/>
  <c r="E3300" i="12"/>
  <c r="F3300" i="12" s="1"/>
  <c r="D3300" i="12" l="1"/>
  <c r="C3300" i="12"/>
  <c r="E3301" i="12" l="1"/>
  <c r="F3301" i="12" s="1"/>
  <c r="G3300" i="12"/>
  <c r="D3301" i="12" l="1"/>
  <c r="C3301" i="12"/>
  <c r="E3302" i="12" l="1"/>
  <c r="F3302" i="12" s="1"/>
  <c r="G3301" i="12"/>
  <c r="D3302" i="12" l="1"/>
  <c r="C3302" i="12"/>
  <c r="G3302" i="12" l="1"/>
  <c r="E3303" i="12"/>
  <c r="F3303" i="12" s="1"/>
  <c r="D3303" i="12" l="1"/>
  <c r="C3303" i="12"/>
  <c r="G3303" i="12" l="1"/>
  <c r="E3304" i="12"/>
  <c r="F3304" i="12" s="1"/>
  <c r="D3304" i="12" l="1"/>
  <c r="C3304" i="12"/>
  <c r="N279" i="12" a="1"/>
  <c r="N279" i="12" s="1"/>
  <c r="M279" i="12" s="1"/>
  <c r="G3304" i="12" l="1"/>
  <c r="K279" i="12" a="1"/>
  <c r="K279" i="12" s="1"/>
  <c r="E3305" i="12"/>
  <c r="F3305" i="12" s="1"/>
  <c r="D3305" i="12" l="1"/>
  <c r="C3305" i="12"/>
  <c r="L279" i="12"/>
  <c r="O279" i="12"/>
  <c r="G3305" i="12" l="1"/>
  <c r="E3306" i="12"/>
  <c r="F3306" i="12" s="1"/>
  <c r="N131" i="12" s="1" a="1"/>
  <c r="N131" i="12" s="1"/>
  <c r="M131" i="12" s="1"/>
  <c r="D3306" i="12" l="1"/>
  <c r="C3306" i="12"/>
  <c r="K131" i="12" s="1" a="1"/>
  <c r="K131" i="12" s="1"/>
  <c r="O131" i="12" l="1"/>
  <c r="L131" i="12"/>
  <c r="G3306" i="12"/>
  <c r="E3307" i="12"/>
  <c r="F3307" i="12" s="1"/>
  <c r="D3307" i="12" l="1"/>
  <c r="C3307" i="12"/>
  <c r="G3307" i="12" l="1"/>
  <c r="E3308" i="12"/>
  <c r="F3308" i="12" s="1"/>
  <c r="D3308" i="12" l="1"/>
  <c r="C3308" i="12"/>
  <c r="E3309" i="12" l="1"/>
  <c r="F3309" i="12" s="1"/>
  <c r="G3308" i="12"/>
  <c r="D3309" i="12" l="1"/>
  <c r="C3309" i="12"/>
  <c r="G3309" i="12" l="1"/>
  <c r="E3310" i="12"/>
  <c r="F3310" i="12" s="1"/>
  <c r="D3310" i="12" l="1"/>
  <c r="C3310" i="12"/>
  <c r="G3310" i="12" l="1"/>
  <c r="E3311" i="12"/>
  <c r="F3311" i="12" s="1"/>
  <c r="D3311" i="12" l="1"/>
  <c r="C3311" i="12"/>
  <c r="E3312" i="12" l="1"/>
  <c r="F3312" i="12" s="1"/>
  <c r="G3311" i="12"/>
  <c r="D3312" i="12" l="1"/>
  <c r="C3312" i="12"/>
  <c r="E3313" i="12" l="1"/>
  <c r="F3313" i="12" s="1"/>
  <c r="G3312" i="12"/>
  <c r="D3313" i="12" l="1"/>
  <c r="C3313" i="12"/>
  <c r="E3314" i="12" l="1"/>
  <c r="F3314" i="12" s="1"/>
  <c r="G3313" i="12"/>
  <c r="D3314" i="12" l="1"/>
  <c r="C3314" i="12"/>
  <c r="G3314" i="12" l="1"/>
  <c r="E3315" i="12"/>
  <c r="F3315" i="12" s="1"/>
  <c r="D3315" i="12" l="1"/>
  <c r="C3315" i="12"/>
  <c r="G3315" i="12" l="1"/>
  <c r="E3316" i="12"/>
  <c r="F3316" i="12" s="1"/>
  <c r="D3316" i="12" l="1"/>
  <c r="C3316" i="12"/>
  <c r="N280" i="12" a="1"/>
  <c r="N280" i="12" s="1"/>
  <c r="M280" i="12" s="1"/>
  <c r="E3317" i="12" l="1"/>
  <c r="F3317" i="12" s="1"/>
  <c r="K280" i="12" a="1"/>
  <c r="K280" i="12" s="1"/>
  <c r="G3316" i="12"/>
  <c r="O280" i="12" l="1"/>
  <c r="L280" i="12"/>
  <c r="D3317" i="12"/>
  <c r="C3317" i="12"/>
  <c r="G3317" i="12" l="1"/>
  <c r="E3318" i="12"/>
  <c r="F3318" i="12" s="1"/>
  <c r="D3318" i="12" l="1"/>
  <c r="C3318" i="12"/>
  <c r="G3318" i="12" l="1"/>
  <c r="E3319" i="12"/>
  <c r="F3319" i="12" s="1"/>
  <c r="D3319" i="12" l="1"/>
  <c r="C3319" i="12"/>
  <c r="E3320" i="12" l="1"/>
  <c r="F3320" i="12" s="1"/>
  <c r="G3319" i="12"/>
  <c r="D3320" i="12" l="1"/>
  <c r="C3320" i="12"/>
  <c r="G3320" i="12" l="1"/>
  <c r="E3321" i="12"/>
  <c r="F3321" i="12" s="1"/>
  <c r="D3321" i="12" l="1"/>
  <c r="C3321" i="12"/>
  <c r="G3321" i="12" l="1"/>
  <c r="E3322" i="12"/>
  <c r="F3322" i="12" s="1"/>
  <c r="D3322" i="12" l="1"/>
  <c r="C3322" i="12"/>
  <c r="E3323" i="12" l="1"/>
  <c r="F3323" i="12" s="1"/>
  <c r="G3322" i="12"/>
  <c r="D3323" i="12" l="1"/>
  <c r="C3323" i="12"/>
  <c r="G3323" i="12" l="1"/>
  <c r="E3324" i="12"/>
  <c r="F3324" i="12" s="1"/>
  <c r="D3324" i="12" l="1"/>
  <c r="C3324" i="12"/>
  <c r="E3325" i="12" l="1"/>
  <c r="F3325" i="12" s="1"/>
  <c r="G3324" i="12"/>
  <c r="D3325" i="12" l="1"/>
  <c r="C3325" i="12"/>
  <c r="G3325" i="12" l="1"/>
  <c r="E3326" i="12"/>
  <c r="F3326" i="12" s="1"/>
  <c r="D3326" i="12" l="1"/>
  <c r="C3326" i="12"/>
  <c r="G3326" i="12" l="1"/>
  <c r="E3327" i="12"/>
  <c r="F3327" i="12" s="1"/>
  <c r="D3327" i="12" l="1"/>
  <c r="C3327" i="12"/>
  <c r="E3328" i="12" l="1"/>
  <c r="F3328" i="12" s="1"/>
  <c r="G3327" i="12"/>
  <c r="D3328" i="12" l="1"/>
  <c r="C3328" i="12"/>
  <c r="N281" i="12" a="1"/>
  <c r="N281" i="12" s="1"/>
  <c r="M281" i="12" s="1"/>
  <c r="G3328" i="12" l="1"/>
  <c r="E3329" i="12"/>
  <c r="F3329" i="12" s="1"/>
  <c r="K281" i="12" a="1"/>
  <c r="K281" i="12" s="1"/>
  <c r="L281" i="12" l="1"/>
  <c r="O281" i="12"/>
  <c r="D3329" i="12"/>
  <c r="C3329" i="12"/>
  <c r="E3330" i="12" l="1"/>
  <c r="F3330" i="12" s="1"/>
  <c r="G3329" i="12"/>
  <c r="D3330" i="12" l="1"/>
  <c r="C3330" i="12"/>
  <c r="G3330" i="12" l="1"/>
  <c r="E3331" i="12"/>
  <c r="F3331" i="12" s="1"/>
  <c r="D3331" i="12" l="1"/>
  <c r="C3331" i="12"/>
  <c r="G3331" i="12" l="1"/>
  <c r="E3332" i="12"/>
  <c r="F3332" i="12" s="1"/>
  <c r="N68" i="12" l="1" a="1"/>
  <c r="N68" i="12" s="1"/>
  <c r="M68" i="12" s="1"/>
  <c r="N132" i="12" a="1"/>
  <c r="N132" i="12" s="1"/>
  <c r="M132" i="12" s="1"/>
  <c r="D3332" i="12"/>
  <c r="C3332" i="12"/>
  <c r="K132" i="12" s="1" a="1"/>
  <c r="K132" i="12" s="1"/>
  <c r="O132" i="12" l="1"/>
  <c r="L132" i="12"/>
  <c r="K68" i="12" a="1"/>
  <c r="K68" i="12" s="1"/>
  <c r="G3332" i="12"/>
  <c r="E3333" i="12"/>
  <c r="F3333" i="12" s="1"/>
  <c r="D3333" i="12" l="1"/>
  <c r="C3333" i="12"/>
  <c r="L68" i="12"/>
  <c r="O68" i="12"/>
  <c r="E3334" i="12" l="1"/>
  <c r="F3334" i="12" s="1"/>
  <c r="G3333" i="12"/>
  <c r="D3334" i="12" l="1"/>
  <c r="C3334" i="12"/>
  <c r="G3334" i="12" l="1"/>
  <c r="E3335" i="12"/>
  <c r="F3335" i="12" s="1"/>
  <c r="D3335" i="12" l="1"/>
  <c r="C3335" i="12"/>
  <c r="E3336" i="12" l="1"/>
  <c r="F3336" i="12" s="1"/>
  <c r="G3335" i="12"/>
  <c r="D3336" i="12" l="1"/>
  <c r="C3336" i="12"/>
  <c r="E3337" i="12" l="1"/>
  <c r="F3337" i="12" s="1"/>
  <c r="G3336" i="12"/>
  <c r="D3337" i="12" l="1"/>
  <c r="C3337" i="12"/>
  <c r="G3337" i="12" l="1"/>
  <c r="E3338" i="12"/>
  <c r="F3338" i="12" s="1"/>
  <c r="D3338" i="12" l="1"/>
  <c r="C3338" i="12"/>
  <c r="E3339" i="12" l="1"/>
  <c r="F3339" i="12" s="1"/>
  <c r="G3338" i="12"/>
  <c r="D3339" i="12" l="1"/>
  <c r="C3339" i="12"/>
  <c r="E3340" i="12" l="1"/>
  <c r="F3340" i="12" s="1"/>
  <c r="G3339" i="12"/>
  <c r="D3340" i="12" l="1"/>
  <c r="N282" i="12" a="1"/>
  <c r="N282" i="12" s="1"/>
  <c r="M282" i="12" s="1"/>
  <c r="C3340" i="12"/>
  <c r="G3340" i="12" l="1"/>
  <c r="K282" i="12" a="1"/>
  <c r="K282" i="12" s="1"/>
  <c r="E3341" i="12"/>
  <c r="F3341" i="12" s="1"/>
  <c r="D3341" i="12" l="1"/>
  <c r="C3341" i="12"/>
  <c r="O282" i="12"/>
  <c r="L282" i="12"/>
  <c r="G3341" i="12" l="1"/>
  <c r="E3342" i="12"/>
  <c r="F3342" i="12" s="1"/>
  <c r="D3342" i="12" l="1"/>
  <c r="C3342" i="12"/>
  <c r="G3342" i="12" l="1"/>
  <c r="E3343" i="12"/>
  <c r="F3343" i="12" s="1"/>
  <c r="D3343" i="12" l="1"/>
  <c r="C3343" i="12"/>
  <c r="G3343" i="12" l="1"/>
  <c r="E3344" i="12"/>
  <c r="F3344" i="12" s="1"/>
  <c r="D3344" i="12" l="1"/>
  <c r="C3344" i="12"/>
  <c r="E3345" i="12" l="1"/>
  <c r="F3345" i="12" s="1"/>
  <c r="G3344" i="12"/>
  <c r="D3345" i="12" l="1"/>
  <c r="C3345" i="12"/>
  <c r="G3345" i="12" l="1"/>
  <c r="E3346" i="12"/>
  <c r="F3346" i="12" s="1"/>
  <c r="D3346" i="12" l="1"/>
  <c r="C3346" i="12"/>
  <c r="G3346" i="12" l="1"/>
  <c r="E3347" i="12"/>
  <c r="F3347" i="12" s="1"/>
  <c r="D3347" i="12" l="1"/>
  <c r="C3347" i="12"/>
  <c r="E3348" i="12" l="1"/>
  <c r="F3348" i="12" s="1"/>
  <c r="G3347" i="12"/>
  <c r="D3348" i="12" l="1"/>
  <c r="C3348" i="12"/>
  <c r="G3348" i="12" l="1"/>
  <c r="E3349" i="12"/>
  <c r="F3349" i="12" s="1"/>
  <c r="D3349" i="12" l="1"/>
  <c r="C3349" i="12"/>
  <c r="E3350" i="12" l="1"/>
  <c r="F3350" i="12" s="1"/>
  <c r="G3349" i="12"/>
  <c r="D3350" i="12" l="1"/>
  <c r="C3350" i="12"/>
  <c r="G3350" i="12" l="1"/>
  <c r="E3351" i="12"/>
  <c r="F3351" i="12" s="1"/>
  <c r="D3351" i="12" l="1"/>
  <c r="C3351" i="12"/>
  <c r="G3351" i="12" l="1"/>
  <c r="E3352" i="12"/>
  <c r="F3352" i="12" s="1"/>
  <c r="D3352" i="12" l="1"/>
  <c r="C3352" i="12"/>
  <c r="N283" i="12" a="1"/>
  <c r="N283" i="12" s="1"/>
  <c r="M283" i="12" s="1"/>
  <c r="G3352" i="12" l="1"/>
  <c r="K283" i="12" a="1"/>
  <c r="K283" i="12" s="1"/>
  <c r="E3353" i="12"/>
  <c r="F3353" i="12" s="1"/>
  <c r="L283" i="12" l="1"/>
  <c r="O283" i="12"/>
  <c r="D3353" i="12"/>
  <c r="C3353" i="12"/>
  <c r="E3354" i="12" l="1"/>
  <c r="F3354" i="12" s="1"/>
  <c r="G3353" i="12"/>
  <c r="D3354" i="12" l="1"/>
  <c r="C3354" i="12"/>
  <c r="E3355" i="12" l="1"/>
  <c r="F3355" i="12" s="1"/>
  <c r="G3354" i="12"/>
  <c r="D3355" i="12" l="1"/>
  <c r="C3355" i="12"/>
  <c r="G3355" i="12" l="1"/>
  <c r="E3356" i="12"/>
  <c r="F3356" i="12" s="1"/>
  <c r="D3356" i="12" l="1"/>
  <c r="C3356" i="12"/>
  <c r="E3357" i="12" l="1"/>
  <c r="F3357" i="12" s="1"/>
  <c r="G3356" i="12"/>
  <c r="D3357" i="12" l="1"/>
  <c r="C3357" i="12"/>
  <c r="G3357" i="12" l="1"/>
  <c r="E3358" i="12"/>
  <c r="F3358" i="12" s="1"/>
  <c r="N133" i="12" s="1" a="1"/>
  <c r="N133" i="12" s="1"/>
  <c r="M133" i="12" s="1"/>
  <c r="D3358" i="12" l="1"/>
  <c r="C3358" i="12"/>
  <c r="K133" i="12" s="1" a="1"/>
  <c r="K133" i="12" s="1"/>
  <c r="O133" i="12" l="1"/>
  <c r="L133" i="12"/>
  <c r="G3358" i="12"/>
  <c r="E3359" i="12"/>
  <c r="F3359" i="12" s="1"/>
  <c r="D3359" i="12" l="1"/>
  <c r="C3359" i="12"/>
  <c r="G3359" i="12" l="1"/>
  <c r="E3360" i="12"/>
  <c r="F3360" i="12" s="1"/>
  <c r="D3360" i="12" l="1"/>
  <c r="C3360" i="12"/>
  <c r="G3360" i="12" l="1"/>
  <c r="E3361" i="12"/>
  <c r="F3361" i="12" s="1"/>
  <c r="D3361" i="12" l="1"/>
  <c r="C3361" i="12"/>
  <c r="G3361" i="12" l="1"/>
  <c r="E3362" i="12"/>
  <c r="F3362" i="12" s="1"/>
  <c r="D3362" i="12" l="1"/>
  <c r="C3362" i="12"/>
  <c r="G3362" i="12" l="1"/>
  <c r="E3363" i="12"/>
  <c r="F3363" i="12" s="1"/>
  <c r="D3363" i="12" l="1"/>
  <c r="C3363" i="12"/>
  <c r="G3363" i="12" l="1"/>
  <c r="E3364" i="12"/>
  <c r="F3364" i="12" s="1"/>
  <c r="D3364" i="12" l="1"/>
  <c r="N284" i="12" a="1"/>
  <c r="N284" i="12" s="1"/>
  <c r="M284" i="12" s="1"/>
  <c r="C3364" i="12"/>
  <c r="E3365" i="12" l="1"/>
  <c r="F3365" i="12" s="1"/>
  <c r="K284" i="12" a="1"/>
  <c r="K284" i="12" s="1"/>
  <c r="G3364" i="12"/>
  <c r="O284" i="12" l="1"/>
  <c r="L284" i="12"/>
  <c r="D3365" i="12"/>
  <c r="C3365" i="12"/>
  <c r="E3366" i="12" l="1"/>
  <c r="F3366" i="12" s="1"/>
  <c r="G3365" i="12"/>
  <c r="D3366" i="12" l="1"/>
  <c r="C3366" i="12"/>
  <c r="E3367" i="12" l="1"/>
  <c r="F3367" i="12" s="1"/>
  <c r="G3366" i="12"/>
  <c r="D3367" i="12" l="1"/>
  <c r="C3367" i="12"/>
  <c r="G3367" i="12" l="1"/>
  <c r="E3368" i="12"/>
  <c r="F3368" i="12" s="1"/>
  <c r="D3368" i="12" l="1"/>
  <c r="C3368" i="12"/>
  <c r="E3369" i="12" l="1"/>
  <c r="F3369" i="12" s="1"/>
  <c r="G3368" i="12"/>
  <c r="D3369" i="12" l="1"/>
  <c r="C3369" i="12"/>
  <c r="G3369" i="12" l="1"/>
  <c r="E3370" i="12"/>
  <c r="F3370" i="12" s="1"/>
  <c r="D3370" i="12" l="1"/>
  <c r="C3370" i="12"/>
  <c r="G3370" i="12" l="1"/>
  <c r="E3371" i="12"/>
  <c r="F3371" i="12" s="1"/>
  <c r="D3371" i="12" l="1"/>
  <c r="C3371" i="12"/>
  <c r="G3371" i="12" l="1"/>
  <c r="E3372" i="12"/>
  <c r="F3372" i="12" s="1"/>
  <c r="D3372" i="12" l="1"/>
  <c r="C3372" i="12"/>
  <c r="G3372" i="12" l="1"/>
  <c r="E3373" i="12"/>
  <c r="F3373" i="12" s="1"/>
  <c r="D3373" i="12" l="1"/>
  <c r="C3373" i="12"/>
  <c r="G3373" i="12" l="1"/>
  <c r="E3374" i="12"/>
  <c r="F3374" i="12" s="1"/>
  <c r="D3374" i="12" l="1"/>
  <c r="C3374" i="12"/>
  <c r="E3375" i="12" l="1"/>
  <c r="F3375" i="12" s="1"/>
  <c r="G3374" i="12"/>
  <c r="D3375" i="12" l="1"/>
  <c r="C3375" i="12"/>
  <c r="G3375" i="12" l="1"/>
  <c r="E3376" i="12"/>
  <c r="F3376" i="12" s="1"/>
  <c r="D3376" i="12" l="1"/>
  <c r="N285" i="12" a="1"/>
  <c r="N285" i="12" s="1"/>
  <c r="M285" i="12" s="1"/>
  <c r="C3376" i="12"/>
  <c r="G3376" i="12" l="1"/>
  <c r="E3377" i="12"/>
  <c r="F3377" i="12" s="1"/>
  <c r="K285" i="12" a="1"/>
  <c r="K285" i="12" s="1"/>
  <c r="O285" i="12" l="1"/>
  <c r="L285" i="12"/>
  <c r="D3377" i="12"/>
  <c r="C3377" i="12"/>
  <c r="G3377" i="12" l="1"/>
  <c r="E3378" i="12"/>
  <c r="F3378" i="12" s="1"/>
  <c r="D3378" i="12" l="1"/>
  <c r="C3378" i="12"/>
  <c r="E3379" i="12" l="1"/>
  <c r="F3379" i="12" s="1"/>
  <c r="G3378" i="12"/>
  <c r="D3379" i="12" l="1"/>
  <c r="C3379" i="12"/>
  <c r="E3380" i="12" l="1"/>
  <c r="F3380" i="12" s="1"/>
  <c r="G3379" i="12"/>
  <c r="D3380" i="12" l="1"/>
  <c r="C3380" i="12"/>
  <c r="G3380" i="12" l="1"/>
  <c r="E3381" i="12"/>
  <c r="F3381" i="12" s="1"/>
  <c r="D3381" i="12" l="1"/>
  <c r="C3381" i="12"/>
  <c r="G3381" i="12" l="1"/>
  <c r="E3382" i="12"/>
  <c r="F3382" i="12" s="1"/>
  <c r="D3382" i="12" l="1"/>
  <c r="C3382" i="12"/>
  <c r="G3382" i="12" l="1"/>
  <c r="E3383" i="12"/>
  <c r="F3383" i="12" s="1"/>
  <c r="D3383" i="12" l="1"/>
  <c r="C3383" i="12"/>
  <c r="E3384" i="12" l="1"/>
  <c r="F3384" i="12" s="1"/>
  <c r="G3383" i="12"/>
  <c r="N69" i="12" l="1" a="1"/>
  <c r="N69" i="12" s="1"/>
  <c r="M69" i="12" s="1"/>
  <c r="N134" i="12" a="1"/>
  <c r="N134" i="12" s="1"/>
  <c r="M134" i="12" s="1"/>
  <c r="C3384" i="12"/>
  <c r="K134" i="12" s="1" a="1"/>
  <c r="K134" i="12" s="1"/>
  <c r="D3384" i="12"/>
  <c r="O134" i="12" l="1"/>
  <c r="L134" i="12"/>
  <c r="K69" i="12" a="1"/>
  <c r="K69" i="12" s="1"/>
  <c r="E3385" i="12"/>
  <c r="F3385" i="12" s="1"/>
  <c r="G3384" i="12"/>
  <c r="D3385" i="12" l="1"/>
  <c r="C3385" i="12"/>
  <c r="L69" i="12"/>
  <c r="O69" i="12"/>
  <c r="G3385" i="12" l="1"/>
  <c r="E3386" i="12"/>
  <c r="F3386" i="12" s="1"/>
  <c r="D3386" i="12" l="1"/>
  <c r="C3386" i="12"/>
  <c r="G3386" i="12" l="1"/>
  <c r="E3387" i="12"/>
  <c r="F3387" i="12" s="1"/>
  <c r="D3387" i="12" l="1"/>
  <c r="C3387" i="12"/>
  <c r="G3387" i="12" l="1"/>
  <c r="E3388" i="12"/>
  <c r="F3388" i="12" s="1"/>
  <c r="D3388" i="12" l="1"/>
  <c r="N286" i="12" a="1"/>
  <c r="N286" i="12" s="1"/>
  <c r="M286" i="12" s="1"/>
  <c r="C3388" i="12"/>
  <c r="K286" i="12" l="1" a="1"/>
  <c r="K286" i="12" s="1"/>
  <c r="G3388" i="12"/>
  <c r="E3389" i="12"/>
  <c r="F3389" i="12" s="1"/>
  <c r="O286" i="12" l="1"/>
  <c r="L286" i="12"/>
  <c r="D3389" i="12"/>
  <c r="C3389" i="12"/>
  <c r="G3389" i="12" l="1"/>
  <c r="E3390" i="12"/>
  <c r="F3390" i="12" s="1"/>
  <c r="D3390" i="12" l="1"/>
  <c r="C3390" i="12"/>
  <c r="G3390" i="12" l="1"/>
  <c r="E3391" i="12"/>
  <c r="F3391" i="12" s="1"/>
  <c r="D3391" i="12" l="1"/>
  <c r="C3391" i="12"/>
  <c r="E3392" i="12" l="1"/>
  <c r="F3392" i="12" s="1"/>
  <c r="G3391" i="12"/>
  <c r="D3392" i="12" l="1"/>
  <c r="C3392" i="12"/>
  <c r="E3393" i="12" l="1"/>
  <c r="F3393" i="12" s="1"/>
  <c r="G3392" i="12"/>
  <c r="D3393" i="12" l="1"/>
  <c r="C3393" i="12"/>
  <c r="G3393" i="12" l="1"/>
  <c r="E3394" i="12"/>
  <c r="F3394" i="12" s="1"/>
  <c r="D3394" i="12" l="1"/>
  <c r="C3394" i="12"/>
  <c r="E3395" i="12" l="1"/>
  <c r="F3395" i="12" s="1"/>
  <c r="G3394" i="12"/>
  <c r="D3395" i="12" l="1"/>
  <c r="C3395" i="12"/>
  <c r="G3395" i="12" l="1"/>
  <c r="E3396" i="12"/>
  <c r="F3396" i="12" s="1"/>
  <c r="D3396" i="12" l="1"/>
  <c r="C3396" i="12"/>
  <c r="G3396" i="12" l="1"/>
  <c r="E3397" i="12"/>
  <c r="F3397" i="12" s="1"/>
  <c r="D3397" i="12" l="1"/>
  <c r="C3397" i="12"/>
  <c r="G3397" i="12" l="1"/>
  <c r="E3398" i="12"/>
  <c r="F3398" i="12" s="1"/>
  <c r="D3398" i="12" l="1"/>
  <c r="C3398" i="12"/>
  <c r="E3399" i="12" l="1"/>
  <c r="F3399" i="12" s="1"/>
  <c r="G3398" i="12"/>
  <c r="D3399" i="12" l="1"/>
  <c r="C3399" i="12"/>
  <c r="G3399" i="12" l="1"/>
  <c r="E3400" i="12"/>
  <c r="F3400" i="12" s="1"/>
  <c r="D3400" i="12" l="1"/>
  <c r="C3400" i="12"/>
  <c r="N287" i="12" a="1"/>
  <c r="N287" i="12" s="1"/>
  <c r="M287" i="12" s="1"/>
  <c r="G3400" i="12" l="1"/>
  <c r="K287" i="12" a="1"/>
  <c r="K287" i="12" s="1"/>
  <c r="E3401" i="12"/>
  <c r="F3401" i="12" s="1"/>
  <c r="L287" i="12" l="1"/>
  <c r="O287" i="12"/>
  <c r="D3401" i="12"/>
  <c r="C3401" i="12"/>
  <c r="E3402" i="12" l="1"/>
  <c r="F3402" i="12" s="1"/>
  <c r="G3401" i="12"/>
  <c r="D3402" i="12" l="1"/>
  <c r="C3402" i="12"/>
  <c r="G3402" i="12" l="1"/>
  <c r="E3403" i="12"/>
  <c r="F3403" i="12" s="1"/>
  <c r="D3403" i="12" l="1"/>
  <c r="C3403" i="12"/>
  <c r="G3403" i="12" l="1"/>
  <c r="E3404" i="12"/>
  <c r="F3404" i="12" s="1"/>
  <c r="D3404" i="12" l="1"/>
  <c r="C3404" i="12"/>
  <c r="G3404" i="12" l="1"/>
  <c r="E3405" i="12"/>
  <c r="F3405" i="12" s="1"/>
  <c r="D3405" i="12" l="1"/>
  <c r="C3405" i="12"/>
  <c r="E3406" i="12" l="1"/>
  <c r="F3406" i="12" s="1"/>
  <c r="G3405" i="12"/>
  <c r="D3406" i="12" l="1"/>
  <c r="C3406" i="12"/>
  <c r="G3406" i="12" l="1"/>
  <c r="E3407" i="12"/>
  <c r="F3407" i="12" s="1"/>
  <c r="D3407" i="12" l="1"/>
  <c r="C3407" i="12"/>
  <c r="E3408" i="12" l="1"/>
  <c r="F3408" i="12" s="1"/>
  <c r="G3407" i="12"/>
  <c r="D3408" i="12" l="1"/>
  <c r="C3408" i="12"/>
  <c r="G3408" i="12" l="1"/>
  <c r="E3409" i="12"/>
  <c r="F3409" i="12" s="1"/>
  <c r="D3409" i="12" l="1"/>
  <c r="C3409" i="12"/>
  <c r="G3409" i="12" l="1"/>
  <c r="E3410" i="12"/>
  <c r="F3410" i="12" s="1"/>
  <c r="N135" i="12" s="1" a="1"/>
  <c r="N135" i="12" s="1"/>
  <c r="M135" i="12" s="1"/>
  <c r="D3410" i="12" l="1"/>
  <c r="C3410" i="12"/>
  <c r="K135" i="12" s="1" a="1"/>
  <c r="K135" i="12" s="1"/>
  <c r="O135" i="12" l="1"/>
  <c r="L135" i="12"/>
  <c r="E3411" i="12"/>
  <c r="F3411" i="12" s="1"/>
  <c r="G3410" i="12"/>
  <c r="D3411" i="12" l="1"/>
  <c r="C3411" i="12"/>
  <c r="G3411" i="12" l="1"/>
  <c r="E3412" i="12"/>
  <c r="F3412" i="12" s="1"/>
  <c r="D3412" i="12" l="1"/>
  <c r="C3412" i="12"/>
  <c r="N288" i="12" a="1"/>
  <c r="N288" i="12" s="1"/>
  <c r="M288" i="12" s="1"/>
  <c r="E3413" i="12" l="1"/>
  <c r="F3413" i="12" s="1"/>
  <c r="K288" i="12" a="1"/>
  <c r="K288" i="12" s="1"/>
  <c r="G3412" i="12"/>
  <c r="O288" i="12" l="1"/>
  <c r="L288" i="12"/>
  <c r="D3413" i="12"/>
  <c r="C3413" i="12"/>
  <c r="G3413" i="12" l="1"/>
  <c r="E3414" i="12"/>
  <c r="F3414" i="12" s="1"/>
  <c r="D3414" i="12" l="1"/>
  <c r="C3414" i="12"/>
  <c r="E3415" i="12" l="1"/>
  <c r="F3415" i="12" s="1"/>
  <c r="G3414" i="12"/>
  <c r="D3415" i="12" l="1"/>
  <c r="C3415" i="12"/>
  <c r="G3415" i="12" l="1"/>
  <c r="E3416" i="12"/>
  <c r="F3416" i="12" s="1"/>
  <c r="D3416" i="12" l="1"/>
  <c r="C3416" i="12"/>
  <c r="G3416" i="12" l="1"/>
  <c r="E3417" i="12"/>
  <c r="F3417" i="12" s="1"/>
  <c r="D3417" i="12" l="1"/>
  <c r="C3417" i="12"/>
  <c r="G3417" i="12" l="1"/>
  <c r="E3418" i="12"/>
  <c r="F3418" i="12" s="1"/>
  <c r="D3418" i="12" l="1"/>
  <c r="C3418" i="12"/>
  <c r="E3419" i="12" l="1"/>
  <c r="F3419" i="12" s="1"/>
  <c r="G3418" i="12"/>
  <c r="D3419" i="12" l="1"/>
  <c r="C3419" i="12"/>
  <c r="E3420" i="12" l="1"/>
  <c r="F3420" i="12" s="1"/>
  <c r="G3419" i="12"/>
  <c r="D3420" i="12" l="1"/>
  <c r="C3420" i="12"/>
  <c r="E3421" i="12" l="1"/>
  <c r="F3421" i="12" s="1"/>
  <c r="G3420" i="12"/>
  <c r="D3421" i="12" l="1"/>
  <c r="C3421" i="12"/>
  <c r="G3421" i="12" l="1"/>
  <c r="E3422" i="12"/>
  <c r="F3422" i="12" s="1"/>
  <c r="D3422" i="12" l="1"/>
  <c r="C3422" i="12"/>
  <c r="E3423" i="12" l="1"/>
  <c r="F3423" i="12" s="1"/>
  <c r="G3422" i="12"/>
  <c r="D3423" i="12" l="1"/>
  <c r="C3423" i="12"/>
  <c r="G3423" i="12" l="1"/>
  <c r="E3424" i="12"/>
  <c r="F3424" i="12" s="1"/>
  <c r="D3424" i="12" l="1"/>
  <c r="C3424" i="12"/>
  <c r="N289" i="12" a="1"/>
  <c r="N289" i="12" s="1"/>
  <c r="M289" i="12" s="1"/>
  <c r="G3424" i="12" l="1"/>
  <c r="K289" i="12" a="1"/>
  <c r="K289" i="12" s="1"/>
  <c r="E3425" i="12"/>
  <c r="F3425" i="12" s="1"/>
  <c r="D3425" i="12" l="1"/>
  <c r="C3425" i="12"/>
  <c r="O289" i="12"/>
  <c r="L289" i="12"/>
  <c r="E3426" i="12" l="1"/>
  <c r="F3426" i="12" s="1"/>
  <c r="G3425" i="12"/>
  <c r="D3426" i="12" l="1"/>
  <c r="C3426" i="12"/>
  <c r="G3426" i="12" l="1"/>
  <c r="E3427" i="12"/>
  <c r="F3427" i="12" s="1"/>
  <c r="D3427" i="12" l="1"/>
  <c r="C3427" i="12"/>
  <c r="G3427" i="12" l="1"/>
  <c r="E3428" i="12"/>
  <c r="F3428" i="12" s="1"/>
  <c r="D3428" i="12" l="1"/>
  <c r="C3428" i="12"/>
  <c r="G3428" i="12" l="1"/>
  <c r="E3429" i="12"/>
  <c r="F3429" i="12" s="1"/>
  <c r="D3429" i="12" l="1"/>
  <c r="C3429" i="12"/>
  <c r="E3430" i="12" l="1"/>
  <c r="F3430" i="12" s="1"/>
  <c r="G3429" i="12"/>
  <c r="D3430" i="12" l="1"/>
  <c r="C3430" i="12"/>
  <c r="E3431" i="12" l="1"/>
  <c r="F3431" i="12" s="1"/>
  <c r="G3430" i="12"/>
  <c r="D3431" i="12" l="1"/>
  <c r="C3431" i="12"/>
  <c r="G3431" i="12" l="1"/>
  <c r="E3432" i="12"/>
  <c r="F3432" i="12" s="1"/>
  <c r="D3432" i="12" l="1"/>
  <c r="C3432" i="12"/>
  <c r="G3432" i="12" l="1"/>
  <c r="E3433" i="12"/>
  <c r="F3433" i="12" s="1"/>
  <c r="D3433" i="12" l="1"/>
  <c r="C3433" i="12"/>
  <c r="E3434" i="12" l="1"/>
  <c r="F3434" i="12" s="1"/>
  <c r="G3433" i="12"/>
  <c r="D3434" i="12" l="1"/>
  <c r="C3434" i="12"/>
  <c r="E3435" i="12" l="1"/>
  <c r="F3435" i="12" s="1"/>
  <c r="G3434" i="12"/>
  <c r="D3435" i="12" l="1"/>
  <c r="C3435" i="12"/>
  <c r="G3435" i="12" l="1"/>
  <c r="E3436" i="12"/>
  <c r="F3436" i="12" s="1"/>
  <c r="N70" i="12" l="1" a="1"/>
  <c r="N70" i="12" s="1"/>
  <c r="M70" i="12" s="1"/>
  <c r="N136" i="12" a="1"/>
  <c r="N136" i="12" s="1"/>
  <c r="M136" i="12" s="1"/>
  <c r="C3436" i="12"/>
  <c r="K136" i="12" s="1" a="1"/>
  <c r="K136" i="12" s="1"/>
  <c r="N290" i="12" a="1"/>
  <c r="N290" i="12" s="1"/>
  <c r="M290" i="12" s="1"/>
  <c r="D3436" i="12"/>
  <c r="O136" i="12" l="1"/>
  <c r="L136" i="12"/>
  <c r="K70" i="12" a="1"/>
  <c r="K70" i="12" s="1"/>
  <c r="K290" i="12" a="1"/>
  <c r="K290" i="12" s="1"/>
  <c r="G3436" i="12"/>
  <c r="E3437" i="12"/>
  <c r="F3437" i="12" s="1"/>
  <c r="D3437" i="12" l="1"/>
  <c r="C3437" i="12"/>
  <c r="L290" i="12"/>
  <c r="O290" i="12"/>
  <c r="O70" i="12"/>
  <c r="L70" i="12"/>
  <c r="E3438" i="12" l="1"/>
  <c r="F3438" i="12" s="1"/>
  <c r="G3437" i="12"/>
  <c r="D3438" i="12" l="1"/>
  <c r="C3438" i="12"/>
  <c r="E3439" i="12" l="1"/>
  <c r="F3439" i="12" s="1"/>
  <c r="G3438" i="12"/>
  <c r="D3439" i="12" l="1"/>
  <c r="C3439" i="12"/>
  <c r="E3440" i="12" l="1"/>
  <c r="F3440" i="12" s="1"/>
  <c r="G3439" i="12"/>
  <c r="D3440" i="12" l="1"/>
  <c r="C3440" i="12"/>
  <c r="E3441" i="12" l="1"/>
  <c r="F3441" i="12" s="1"/>
  <c r="G3440" i="12"/>
  <c r="D3441" i="12" l="1"/>
  <c r="C3441" i="12"/>
  <c r="E3442" i="12" l="1"/>
  <c r="F3442" i="12" s="1"/>
  <c r="G3441" i="12"/>
  <c r="D3442" i="12" l="1"/>
  <c r="C3442" i="12"/>
  <c r="E3443" i="12" l="1"/>
  <c r="F3443" i="12" s="1"/>
  <c r="G3442" i="12"/>
  <c r="D3443" i="12" l="1"/>
  <c r="C3443" i="12"/>
  <c r="E3444" i="12" l="1"/>
  <c r="F3444" i="12" s="1"/>
  <c r="G3443" i="12"/>
  <c r="D3444" i="12" l="1"/>
  <c r="C3444" i="12"/>
  <c r="E3445" i="12" l="1"/>
  <c r="F3445" i="12" s="1"/>
  <c r="G3444" i="12"/>
  <c r="D3445" i="12" l="1"/>
  <c r="C3445" i="12"/>
  <c r="G3445" i="12" l="1"/>
  <c r="E3446" i="12"/>
  <c r="F3446" i="12" s="1"/>
  <c r="D3446" i="12" l="1"/>
  <c r="C3446" i="12"/>
  <c r="E3447" i="12" l="1"/>
  <c r="F3447" i="12" s="1"/>
  <c r="G3446" i="12"/>
  <c r="D3447" i="12" l="1"/>
  <c r="C3447" i="12"/>
  <c r="G3447" i="12" l="1"/>
  <c r="E3448" i="12"/>
  <c r="F3448" i="12" s="1"/>
  <c r="D3448" i="12" l="1"/>
  <c r="N291" i="12" a="1"/>
  <c r="N291" i="12" s="1"/>
  <c r="M291" i="12" s="1"/>
  <c r="C3448" i="12"/>
  <c r="K291" i="12" l="1" a="1"/>
  <c r="K291" i="12" s="1"/>
  <c r="G3448" i="12"/>
  <c r="E3449" i="12"/>
  <c r="F3449" i="12" s="1"/>
  <c r="D3449" i="12" l="1"/>
  <c r="C3449" i="12"/>
  <c r="O291" i="12"/>
  <c r="L291" i="12"/>
  <c r="G3449" i="12" l="1"/>
  <c r="E3450" i="12"/>
  <c r="F3450" i="12" s="1"/>
  <c r="D3450" i="12" l="1"/>
  <c r="C3450" i="12"/>
  <c r="G3450" i="12" l="1"/>
  <c r="E3451" i="12"/>
  <c r="F3451" i="12" s="1"/>
  <c r="D3451" i="12" l="1"/>
  <c r="C3451" i="12"/>
  <c r="G3451" i="12" l="1"/>
  <c r="E3452" i="12"/>
  <c r="F3452" i="12" s="1"/>
  <c r="D3452" i="12" l="1"/>
  <c r="C3452" i="12"/>
  <c r="G3452" i="12" l="1"/>
  <c r="E3453" i="12"/>
  <c r="F3453" i="12" s="1"/>
  <c r="D3453" i="12" l="1"/>
  <c r="C3453" i="12"/>
  <c r="G3453" i="12" l="1"/>
  <c r="E3454" i="12"/>
  <c r="F3454" i="12" s="1"/>
  <c r="D3454" i="12" l="1"/>
  <c r="C3454" i="12"/>
  <c r="E3455" i="12" l="1"/>
  <c r="F3455" i="12" s="1"/>
  <c r="G3454" i="12"/>
  <c r="D3455" i="12" l="1"/>
  <c r="C3455" i="12"/>
  <c r="G3455" i="12" l="1"/>
  <c r="E3456" i="12"/>
  <c r="F3456" i="12" s="1"/>
  <c r="D3456" i="12" l="1"/>
  <c r="C3456" i="12"/>
  <c r="G3456" i="12" l="1"/>
  <c r="E3457" i="12"/>
  <c r="F3457" i="12" s="1"/>
  <c r="D3457" i="12" l="1"/>
  <c r="C3457" i="12"/>
  <c r="G3457" i="12" l="1"/>
  <c r="E3458" i="12"/>
  <c r="F3458" i="12" s="1"/>
  <c r="D3458" i="12" l="1"/>
  <c r="C3458" i="12"/>
  <c r="G3458" i="12" l="1"/>
  <c r="E3459" i="12"/>
  <c r="F3459" i="12" s="1"/>
  <c r="D3459" i="12" l="1"/>
  <c r="C3459" i="12"/>
  <c r="E3460" i="12" l="1"/>
  <c r="F3460" i="12" s="1"/>
  <c r="G3459" i="12"/>
  <c r="D3460" i="12" l="1"/>
  <c r="N292" i="12" a="1"/>
  <c r="N292" i="12" s="1"/>
  <c r="M292" i="12" s="1"/>
  <c r="C3460" i="12"/>
  <c r="E3461" i="12" l="1"/>
  <c r="F3461" i="12" s="1"/>
  <c r="K292" i="12" a="1"/>
  <c r="K292" i="12" s="1"/>
  <c r="G3460" i="12"/>
  <c r="L292" i="12" l="1"/>
  <c r="O292" i="12"/>
  <c r="D3461" i="12"/>
  <c r="C3461" i="12"/>
  <c r="G3461" i="12" l="1"/>
  <c r="E3462" i="12"/>
  <c r="F3462" i="12" s="1"/>
  <c r="N137" i="12" s="1" a="1"/>
  <c r="N137" i="12" s="1"/>
  <c r="M137" i="12" s="1"/>
  <c r="D3462" i="12" l="1"/>
  <c r="C3462" i="12"/>
  <c r="K137" i="12" s="1" a="1"/>
  <c r="K137" i="12" s="1"/>
  <c r="O137" i="12" l="1"/>
  <c r="L137" i="12"/>
  <c r="E3463" i="12"/>
  <c r="F3463" i="12" s="1"/>
  <c r="G3462" i="12"/>
  <c r="D3463" i="12" l="1"/>
  <c r="C3463" i="12"/>
  <c r="G3463" i="12" l="1"/>
  <c r="E3464" i="12"/>
  <c r="F3464" i="12" s="1"/>
  <c r="D3464" i="12" l="1"/>
  <c r="C3464" i="12"/>
  <c r="E3465" i="12" l="1"/>
  <c r="F3465" i="12" s="1"/>
  <c r="G3464" i="12"/>
  <c r="D3465" i="12" l="1"/>
  <c r="C3465" i="12"/>
  <c r="E3466" i="12" l="1"/>
  <c r="F3466" i="12" s="1"/>
  <c r="G3465" i="12"/>
  <c r="D3466" i="12" l="1"/>
  <c r="C3466" i="12"/>
  <c r="E3467" i="12" l="1"/>
  <c r="F3467" i="12" s="1"/>
  <c r="G3466" i="12"/>
  <c r="D3467" i="12" l="1"/>
  <c r="C3467" i="12"/>
  <c r="G3467" i="12" l="1"/>
  <c r="E3468" i="12"/>
  <c r="F3468" i="12" s="1"/>
  <c r="D3468" i="12" l="1"/>
  <c r="C3468" i="12"/>
  <c r="G3468" i="12" l="1"/>
  <c r="E3469" i="12"/>
  <c r="F3469" i="12" s="1"/>
  <c r="D3469" i="12" l="1"/>
  <c r="C3469" i="12"/>
  <c r="G3469" i="12" l="1"/>
  <c r="E3470" i="12"/>
  <c r="F3470" i="12" s="1"/>
  <c r="D3470" i="12" l="1"/>
  <c r="C3470" i="12"/>
  <c r="G3470" i="12" l="1"/>
  <c r="E3471" i="12"/>
  <c r="F3471" i="12" s="1"/>
  <c r="D3471" i="12" l="1"/>
  <c r="C3471" i="12"/>
  <c r="G3471" i="12" l="1"/>
  <c r="E3472" i="12"/>
  <c r="F3472" i="12" s="1"/>
  <c r="D3472" i="12" l="1"/>
  <c r="C3472" i="12"/>
  <c r="N293" i="12" a="1"/>
  <c r="N293" i="12" s="1"/>
  <c r="M293" i="12" s="1"/>
  <c r="G3472" i="12" l="1"/>
  <c r="K293" i="12" a="1"/>
  <c r="K293" i="12" s="1"/>
  <c r="E3473" i="12"/>
  <c r="F3473" i="12" s="1"/>
  <c r="D3473" i="12" l="1"/>
  <c r="C3473" i="12"/>
  <c r="L293" i="12"/>
  <c r="O293" i="12"/>
  <c r="E3474" i="12" l="1"/>
  <c r="F3474" i="12" s="1"/>
  <c r="G3473" i="12"/>
  <c r="D3474" i="12" l="1"/>
  <c r="C3474" i="12"/>
  <c r="G3474" i="12" l="1"/>
  <c r="E3475" i="12"/>
  <c r="F3475" i="12" s="1"/>
  <c r="D3475" i="12" l="1"/>
  <c r="C3475" i="12"/>
  <c r="G3475" i="12" l="1"/>
  <c r="E3476" i="12"/>
  <c r="F3476" i="12" s="1"/>
  <c r="D3476" i="12" l="1"/>
  <c r="C3476" i="12"/>
  <c r="G3476" i="12" l="1"/>
  <c r="E3477" i="12"/>
  <c r="F3477" i="12" s="1"/>
  <c r="D3477" i="12" l="1"/>
  <c r="C3477" i="12"/>
  <c r="G3477" i="12" l="1"/>
  <c r="E3478" i="12"/>
  <c r="F3478" i="12" s="1"/>
  <c r="D3478" i="12" l="1"/>
  <c r="C3478" i="12"/>
  <c r="G3478" i="12" l="1"/>
  <c r="E3479" i="12"/>
  <c r="F3479" i="12" s="1"/>
  <c r="D3479" i="12" l="1"/>
  <c r="C3479" i="12"/>
  <c r="E3480" i="12" l="1"/>
  <c r="F3480" i="12" s="1"/>
  <c r="G3479" i="12"/>
  <c r="D3480" i="12" l="1"/>
  <c r="C3480" i="12"/>
  <c r="G3480" i="12" l="1"/>
  <c r="E3481" i="12"/>
  <c r="F3481" i="12" s="1"/>
  <c r="D3481" i="12" l="1"/>
  <c r="C3481" i="12"/>
  <c r="E3482" i="12" l="1"/>
  <c r="F3482" i="12" s="1"/>
  <c r="G3481" i="12"/>
  <c r="D3482" i="12" l="1"/>
  <c r="C3482" i="12"/>
  <c r="G3482" i="12" l="1"/>
  <c r="E3483" i="12"/>
  <c r="F3483" i="12" s="1"/>
  <c r="D3483" i="12" l="1"/>
  <c r="C3483" i="12"/>
  <c r="G3483" i="12" l="1"/>
  <c r="E3484" i="12"/>
  <c r="F3484" i="12" s="1"/>
  <c r="D3484" i="12" l="1"/>
  <c r="C3484" i="12"/>
  <c r="N294" i="12" a="1"/>
  <c r="N294" i="12" s="1"/>
  <c r="M294" i="12" s="1"/>
  <c r="G3484" i="12" l="1"/>
  <c r="K294" i="12" a="1"/>
  <c r="K294" i="12" s="1"/>
  <c r="E3485" i="12"/>
  <c r="F3485" i="12" s="1"/>
  <c r="O294" i="12" l="1"/>
  <c r="L294" i="12"/>
  <c r="D3485" i="12"/>
  <c r="C3485" i="12"/>
  <c r="G3485" i="12" l="1"/>
  <c r="E3486" i="12"/>
  <c r="F3486" i="12" s="1"/>
  <c r="D3486" i="12" l="1"/>
  <c r="C3486" i="12"/>
  <c r="E3487" i="12" l="1"/>
  <c r="F3487" i="12" s="1"/>
  <c r="G3486" i="12"/>
  <c r="D3487" i="12" l="1"/>
  <c r="C3487" i="12"/>
  <c r="G3487" i="12" l="1"/>
  <c r="E3488" i="12"/>
  <c r="F3488" i="12" s="1"/>
  <c r="N71" i="12" l="1" a="1"/>
  <c r="N71" i="12" s="1"/>
  <c r="M71" i="12" s="1"/>
  <c r="N138" i="12" a="1"/>
  <c r="N138" i="12" s="1"/>
  <c r="M138" i="12" s="1"/>
  <c r="C3488" i="12"/>
  <c r="K138" i="12" s="1" a="1"/>
  <c r="K138" i="12" s="1"/>
  <c r="D3488" i="12"/>
  <c r="O138" i="12" l="1"/>
  <c r="L138" i="12"/>
  <c r="K71" i="12" a="1"/>
  <c r="K71" i="12" s="1"/>
  <c r="G3488" i="12"/>
  <c r="E3489" i="12"/>
  <c r="F3489" i="12" s="1"/>
  <c r="D3489" i="12" l="1"/>
  <c r="C3489" i="12"/>
  <c r="L71" i="12"/>
  <c r="O71" i="12"/>
  <c r="G3489" i="12" l="1"/>
  <c r="E3490" i="12"/>
  <c r="F3490" i="12" s="1"/>
  <c r="D3490" i="12" l="1"/>
  <c r="C3490" i="12"/>
  <c r="E3491" i="12" l="1"/>
  <c r="F3491" i="12" s="1"/>
  <c r="G3490" i="12"/>
  <c r="D3491" i="12" l="1"/>
  <c r="C3491" i="12"/>
  <c r="G3491" i="12" l="1"/>
  <c r="E3492" i="12"/>
  <c r="F3492" i="12" s="1"/>
  <c r="D3492" i="12" l="1"/>
  <c r="C3492" i="12"/>
  <c r="G3492" i="12" l="1"/>
  <c r="E3493" i="12"/>
  <c r="F3493" i="12" s="1"/>
  <c r="D3493" i="12" l="1"/>
  <c r="C3493" i="12"/>
  <c r="E3494" i="12" l="1"/>
  <c r="F3494" i="12" s="1"/>
  <c r="G3493" i="12"/>
  <c r="D3494" i="12" l="1"/>
  <c r="C3494" i="12"/>
  <c r="G3494" i="12" l="1"/>
  <c r="E3495" i="12"/>
  <c r="F3495" i="12" s="1"/>
  <c r="D3495" i="12" l="1"/>
  <c r="C3495" i="12"/>
  <c r="G3495" i="12" l="1"/>
  <c r="E3496" i="12"/>
  <c r="F3496" i="12" s="1"/>
  <c r="D3496" i="12" l="1"/>
  <c r="N295" i="12" a="1"/>
  <c r="N295" i="12" s="1"/>
  <c r="M295" i="12" s="1"/>
  <c r="C3496" i="12"/>
  <c r="G3496" i="12" l="1"/>
  <c r="K295" i="12" a="1"/>
  <c r="K295" i="12" s="1"/>
  <c r="E3497" i="12"/>
  <c r="F3497" i="12" s="1"/>
  <c r="L295" i="12" l="1"/>
  <c r="O295" i="12"/>
  <c r="D3497" i="12"/>
  <c r="C3497" i="12"/>
  <c r="E3498" i="12" l="1"/>
  <c r="F3498" i="12" s="1"/>
  <c r="G3497" i="12"/>
  <c r="D3498" i="12" l="1"/>
  <c r="C3498" i="12"/>
  <c r="G3498" i="12" l="1"/>
  <c r="E3499" i="12"/>
  <c r="F3499" i="12" s="1"/>
  <c r="D3499" i="12" l="1"/>
  <c r="C3499" i="12"/>
  <c r="G3499" i="12" l="1"/>
  <c r="E3500" i="12"/>
  <c r="F3500" i="12" s="1"/>
  <c r="D3500" i="12" l="1"/>
  <c r="C3500" i="12"/>
  <c r="G3500" i="12" l="1"/>
  <c r="E3501" i="12"/>
  <c r="F3501" i="12" s="1"/>
  <c r="D3501" i="12" l="1"/>
  <c r="C3501" i="12"/>
  <c r="E3502" i="12" l="1"/>
  <c r="F3502" i="12" s="1"/>
  <c r="G3501" i="12"/>
  <c r="D3502" i="12" l="1"/>
  <c r="C3502" i="12"/>
  <c r="E3503" i="12" l="1"/>
  <c r="F3503" i="12" s="1"/>
  <c r="G3502" i="12"/>
  <c r="D3503" i="12" l="1"/>
  <c r="C3503" i="12"/>
  <c r="E3504" i="12" l="1"/>
  <c r="F3504" i="12" s="1"/>
  <c r="G3503" i="12"/>
  <c r="D3504" i="12" l="1"/>
  <c r="C3504" i="12"/>
  <c r="G3504" i="12" l="1"/>
  <c r="E3505" i="12"/>
  <c r="F3505" i="12" s="1"/>
  <c r="D3505" i="12" l="1"/>
  <c r="C3505" i="12"/>
  <c r="E3506" i="12" l="1"/>
  <c r="F3506" i="12" s="1"/>
  <c r="G3505" i="12"/>
  <c r="D3506" i="12" l="1"/>
  <c r="C3506" i="12"/>
  <c r="E3507" i="12" l="1"/>
  <c r="F3507" i="12" s="1"/>
  <c r="G3506" i="12"/>
  <c r="D3507" i="12" l="1"/>
  <c r="C3507" i="12"/>
  <c r="G3507" i="12" l="1"/>
  <c r="E3508" i="12"/>
  <c r="F3508" i="12" s="1"/>
  <c r="D3508" i="12" l="1"/>
  <c r="N296" i="12" a="1"/>
  <c r="N296" i="12" s="1"/>
  <c r="M296" i="12" s="1"/>
  <c r="C3508" i="12"/>
  <c r="G3508" i="12" l="1"/>
  <c r="E3509" i="12"/>
  <c r="F3509" i="12" s="1"/>
  <c r="K296" i="12" a="1"/>
  <c r="K296" i="12" s="1"/>
  <c r="O296" i="12" l="1"/>
  <c r="L296" i="12"/>
  <c r="D3509" i="12"/>
  <c r="C3509" i="12"/>
  <c r="E3510" i="12" l="1"/>
  <c r="F3510" i="12" s="1"/>
  <c r="G3509" i="12"/>
  <c r="D3510" i="12" l="1"/>
  <c r="C3510" i="12"/>
  <c r="E3511" i="12" l="1"/>
  <c r="F3511" i="12" s="1"/>
  <c r="G3510" i="12"/>
  <c r="D3511" i="12" l="1"/>
  <c r="C3511" i="12"/>
  <c r="G3511" i="12" l="1"/>
  <c r="E3512" i="12"/>
  <c r="F3512" i="12" s="1"/>
  <c r="D3512" i="12" l="1"/>
  <c r="C3512" i="12"/>
  <c r="G3512" i="12" l="1"/>
  <c r="E3513" i="12"/>
  <c r="F3513" i="12" s="1"/>
  <c r="D3513" i="12" l="1"/>
  <c r="C3513" i="12"/>
  <c r="G3513" i="12" l="1"/>
  <c r="E3514" i="12"/>
  <c r="F3514" i="12" s="1"/>
  <c r="N139" i="12" s="1" a="1"/>
  <c r="N139" i="12" s="1"/>
  <c r="M139" i="12" s="1"/>
  <c r="D3514" i="12" l="1"/>
  <c r="C3514" i="12"/>
  <c r="K139" i="12" s="1" a="1"/>
  <c r="K139" i="12" s="1"/>
  <c r="O139" i="12" l="1"/>
  <c r="L139" i="12"/>
  <c r="E3515" i="12"/>
  <c r="F3515" i="12" s="1"/>
  <c r="G3514" i="12"/>
  <c r="D3515" i="12" l="1"/>
  <c r="C3515" i="12"/>
  <c r="G3515" i="12" l="1"/>
  <c r="E3516" i="12"/>
  <c r="F3516" i="12" s="1"/>
  <c r="D3516" i="12" l="1"/>
  <c r="C3516" i="12"/>
  <c r="E3517" i="12" l="1"/>
  <c r="F3517" i="12" s="1"/>
  <c r="G3516" i="12"/>
  <c r="D3517" i="12" l="1"/>
  <c r="C3517" i="12"/>
  <c r="G3517" i="12" l="1"/>
  <c r="E3518" i="12"/>
  <c r="F3518" i="12" s="1"/>
  <c r="D3518" i="12" l="1"/>
  <c r="C3518" i="12"/>
  <c r="G3518" i="12" l="1"/>
  <c r="E3519" i="12"/>
  <c r="F3519" i="12" s="1"/>
  <c r="D3519" i="12" l="1"/>
  <c r="C3519" i="12"/>
  <c r="E3520" i="12" l="1"/>
  <c r="F3520" i="12" s="1"/>
  <c r="G3519" i="12"/>
  <c r="D3520" i="12" l="1"/>
  <c r="C3520" i="12"/>
  <c r="N297" i="12" a="1"/>
  <c r="N297" i="12" s="1"/>
  <c r="M297" i="12" s="1"/>
  <c r="E3521" i="12" l="1"/>
  <c r="F3521" i="12" s="1"/>
  <c r="G3520" i="12"/>
  <c r="K297" i="12" a="1"/>
  <c r="K297" i="12" s="1"/>
  <c r="L297" i="12" l="1"/>
  <c r="O297" i="12"/>
  <c r="D3521" i="12"/>
  <c r="C3521" i="12"/>
  <c r="G3521" i="12" l="1"/>
  <c r="E3522" i="12"/>
  <c r="F3522" i="12" s="1"/>
  <c r="D3522" i="12" l="1"/>
  <c r="C3522" i="12"/>
  <c r="G3522" i="12" l="1"/>
  <c r="E3523" i="12"/>
  <c r="F3523" i="12" s="1"/>
  <c r="D3523" i="12" l="1"/>
  <c r="C3523" i="12"/>
  <c r="E3524" i="12" l="1"/>
  <c r="F3524" i="12" s="1"/>
  <c r="G3523" i="12"/>
  <c r="D3524" i="12" l="1"/>
  <c r="C3524" i="12"/>
  <c r="G3524" i="12" l="1"/>
  <c r="E3525" i="12"/>
  <c r="F3525" i="12" s="1"/>
  <c r="D3525" i="12" l="1"/>
  <c r="C3525" i="12"/>
  <c r="E3526" i="12" l="1"/>
  <c r="F3526" i="12" s="1"/>
  <c r="G3525" i="12"/>
  <c r="D3526" i="12" l="1"/>
  <c r="C3526" i="12"/>
  <c r="G3526" i="12" l="1"/>
  <c r="E3527" i="12"/>
  <c r="F3527" i="12" s="1"/>
  <c r="D3527" i="12" l="1"/>
  <c r="C3527" i="12"/>
  <c r="E3528" i="12" l="1"/>
  <c r="F3528" i="12" s="1"/>
  <c r="G3527" i="12"/>
  <c r="D3528" i="12" l="1"/>
  <c r="C3528" i="12"/>
  <c r="G3528" i="12" l="1"/>
  <c r="E3529" i="12"/>
  <c r="F3529" i="12" s="1"/>
  <c r="D3529" i="12" l="1"/>
  <c r="C3529" i="12"/>
  <c r="G3529" i="12" l="1"/>
  <c r="E3530" i="12"/>
  <c r="F3530" i="12" s="1"/>
  <c r="D3530" i="12" l="1"/>
  <c r="C3530" i="12"/>
  <c r="G3530" i="12" l="1"/>
  <c r="E3531" i="12"/>
  <c r="F3531" i="12" s="1"/>
  <c r="D3531" i="12" l="1"/>
  <c r="C3531" i="12"/>
  <c r="G3531" i="12" l="1"/>
  <c r="E3532" i="12"/>
  <c r="F3532" i="12" s="1"/>
  <c r="D3532" i="12" l="1"/>
  <c r="C3532" i="12"/>
  <c r="N298" i="12" a="1"/>
  <c r="N298" i="12" s="1"/>
  <c r="M298" i="12" s="1"/>
  <c r="K298" i="12" l="1" a="1"/>
  <c r="K298" i="12" s="1"/>
  <c r="E3533" i="12"/>
  <c r="F3533" i="12" s="1"/>
  <c r="G3532" i="12"/>
  <c r="D3533" i="12" l="1"/>
  <c r="C3533" i="12"/>
  <c r="L298" i="12"/>
  <c r="O298" i="12"/>
  <c r="E3534" i="12" l="1"/>
  <c r="F3534" i="12" s="1"/>
  <c r="G3533" i="12"/>
  <c r="D3534" i="12" l="1"/>
  <c r="C3534" i="12"/>
  <c r="E3535" i="12" l="1"/>
  <c r="F3535" i="12" s="1"/>
  <c r="G3534" i="12"/>
  <c r="D3535" i="12" l="1"/>
  <c r="C3535" i="12"/>
  <c r="G3535" i="12" l="1"/>
  <c r="E3536" i="12"/>
  <c r="F3536" i="12" s="1"/>
  <c r="D3536" i="12" l="1"/>
  <c r="C3536" i="12"/>
  <c r="G3536" i="12" l="1"/>
  <c r="E3537" i="12"/>
  <c r="F3537" i="12" s="1"/>
  <c r="D3537" i="12" l="1"/>
  <c r="C3537" i="12"/>
  <c r="E3538" i="12" l="1"/>
  <c r="F3538" i="12" s="1"/>
  <c r="G3537" i="12"/>
  <c r="D3538" i="12" l="1"/>
  <c r="C3538" i="12"/>
  <c r="E3539" i="12" l="1"/>
  <c r="F3539" i="12" s="1"/>
  <c r="G3538" i="12"/>
  <c r="D3539" i="12" l="1"/>
  <c r="C3539" i="12"/>
  <c r="G3539" i="12" l="1"/>
  <c r="E3540" i="12"/>
  <c r="F3540" i="12" s="1"/>
  <c r="N72" i="12" l="1" a="1"/>
  <c r="N72" i="12" s="1"/>
  <c r="M72" i="12" s="1"/>
  <c r="N140" i="12" a="1"/>
  <c r="N140" i="12" s="1"/>
  <c r="M140" i="12" s="1"/>
  <c r="C3540" i="12"/>
  <c r="K140" i="12" s="1" a="1"/>
  <c r="K140" i="12" s="1"/>
  <c r="D3540" i="12"/>
  <c r="O140" i="12" l="1"/>
  <c r="L140" i="12"/>
  <c r="K72" i="12" a="1"/>
  <c r="K72" i="12" s="1"/>
  <c r="E3541" i="12"/>
  <c r="F3541" i="12" s="1"/>
  <c r="G3540" i="12"/>
  <c r="D3541" i="12" l="1"/>
  <c r="C3541" i="12"/>
  <c r="O72" i="12"/>
  <c r="L72" i="12"/>
  <c r="G3541" i="12" l="1"/>
  <c r="E3542" i="12"/>
  <c r="F3542" i="12" s="1"/>
  <c r="D3542" i="12" l="1"/>
  <c r="C3542" i="12"/>
  <c r="G3542" i="12" l="1"/>
  <c r="E3543" i="12"/>
  <c r="F3543" i="12" s="1"/>
  <c r="D3543" i="12" l="1"/>
  <c r="C3543" i="12"/>
  <c r="G3543" i="12" l="1"/>
  <c r="E3544" i="12"/>
  <c r="F3544" i="12" s="1"/>
  <c r="D3544" i="12" l="1"/>
  <c r="N299" i="12" a="1"/>
  <c r="N299" i="12" s="1"/>
  <c r="M299" i="12" s="1"/>
  <c r="C3544" i="12"/>
  <c r="G3544" i="12" l="1"/>
  <c r="K299" i="12" a="1"/>
  <c r="K299" i="12" s="1"/>
  <c r="E3545" i="12"/>
  <c r="F3545" i="12" s="1"/>
  <c r="D3545" i="12" l="1"/>
  <c r="C3545" i="12"/>
  <c r="L299" i="12"/>
  <c r="O299" i="12"/>
  <c r="G3545" i="12" l="1"/>
  <c r="E3546" i="12"/>
  <c r="F3546" i="12" s="1"/>
  <c r="D3546" i="12" l="1"/>
  <c r="C3546" i="12"/>
  <c r="G3546" i="12" l="1"/>
  <c r="E3547" i="12"/>
  <c r="F3547" i="12" s="1"/>
  <c r="D3547" i="12" l="1"/>
  <c r="C3547" i="12"/>
  <c r="G3547" i="12" l="1"/>
  <c r="E3548" i="12"/>
  <c r="F3548" i="12" s="1"/>
  <c r="D3548" i="12" l="1"/>
  <c r="C3548" i="12"/>
  <c r="G3548" i="12" l="1"/>
  <c r="E3549" i="12"/>
  <c r="F3549" i="12" s="1"/>
  <c r="D3549" i="12" l="1"/>
  <c r="C3549" i="12"/>
  <c r="G3549" i="12" l="1"/>
  <c r="E3550" i="12"/>
  <c r="F3550" i="12" s="1"/>
  <c r="D3550" i="12" l="1"/>
  <c r="C3550" i="12"/>
  <c r="E3551" i="12" l="1"/>
  <c r="F3551" i="12" s="1"/>
  <c r="G3550" i="12"/>
  <c r="D3551" i="12" l="1"/>
  <c r="C3551" i="12"/>
  <c r="E3552" i="12" l="1"/>
  <c r="F3552" i="12" s="1"/>
  <c r="G3551" i="12"/>
  <c r="D3552" i="12" l="1"/>
  <c r="C3552" i="12"/>
  <c r="E3553" i="12" l="1"/>
  <c r="F3553" i="12" s="1"/>
  <c r="G3552" i="12"/>
  <c r="D3553" i="12" l="1"/>
  <c r="C3553" i="12"/>
  <c r="G3553" i="12" l="1"/>
  <c r="E3554" i="12"/>
  <c r="F3554" i="12" s="1"/>
  <c r="D3554" i="12" l="1"/>
  <c r="C3554" i="12"/>
  <c r="G3554" i="12" l="1"/>
  <c r="E3555" i="12"/>
  <c r="F3555" i="12" s="1"/>
  <c r="D3555" i="12" l="1"/>
  <c r="C3555" i="12"/>
  <c r="G3555" i="12" l="1"/>
  <c r="E3556" i="12"/>
  <c r="F3556" i="12" s="1"/>
  <c r="D3556" i="12" l="1"/>
  <c r="N300" i="12" a="1"/>
  <c r="N300" i="12" s="1"/>
  <c r="M300" i="12" s="1"/>
  <c r="C3556" i="12"/>
  <c r="E3557" i="12" l="1"/>
  <c r="F3557" i="12" s="1"/>
  <c r="K300" i="12" a="1"/>
  <c r="K300" i="12" s="1"/>
  <c r="G3556" i="12"/>
  <c r="L300" i="12" l="1"/>
  <c r="O300" i="12"/>
  <c r="D3557" i="12"/>
  <c r="C3557" i="12"/>
  <c r="G3557" i="12" l="1"/>
  <c r="E3558" i="12"/>
  <c r="F3558" i="12" s="1"/>
  <c r="D3558" i="12" l="1"/>
  <c r="C3558" i="12"/>
  <c r="G3558" i="12" l="1"/>
  <c r="E3559" i="12"/>
  <c r="F3559" i="12" s="1"/>
  <c r="D3559" i="12" l="1"/>
  <c r="C3559" i="12"/>
  <c r="E3560" i="12" l="1"/>
  <c r="F3560" i="12" s="1"/>
  <c r="G3559" i="12"/>
  <c r="D3560" i="12" l="1"/>
  <c r="C3560" i="12"/>
  <c r="G3560" i="12" l="1"/>
  <c r="E3561" i="12"/>
  <c r="F3561" i="12" s="1"/>
  <c r="D3561" i="12" l="1"/>
  <c r="C3561" i="12"/>
  <c r="G3561" i="12" l="1"/>
  <c r="E3562" i="12"/>
  <c r="F3562" i="12" s="1"/>
  <c r="D3562" i="12" l="1"/>
  <c r="C3562" i="12"/>
  <c r="E3563" i="12" l="1"/>
  <c r="F3563" i="12" s="1"/>
  <c r="G3562" i="12"/>
  <c r="D3563" i="12" l="1"/>
  <c r="C3563" i="12"/>
  <c r="G3563" i="12" l="1"/>
  <c r="E3564" i="12"/>
  <c r="F3564" i="12" s="1"/>
  <c r="D3564" i="12" l="1"/>
  <c r="C3564" i="12"/>
  <c r="E3565" i="12" l="1"/>
  <c r="F3565" i="12" s="1"/>
  <c r="G3564" i="12"/>
  <c r="D3565" i="12" l="1"/>
  <c r="C3565" i="12"/>
  <c r="G3565" i="12" l="1"/>
  <c r="E3566" i="12"/>
  <c r="F3566" i="12" s="1"/>
  <c r="N141" i="12" s="1" a="1"/>
  <c r="N141" i="12" s="1"/>
  <c r="M141" i="12" s="1"/>
  <c r="D3566" i="12" l="1"/>
  <c r="C3566" i="12"/>
  <c r="K141" i="12" s="1" a="1"/>
  <c r="K141" i="12" s="1"/>
  <c r="O141" i="12" l="1"/>
  <c r="L141" i="12"/>
  <c r="G3566" i="12"/>
  <c r="E3567" i="12"/>
  <c r="F3567" i="12" s="1"/>
  <c r="D3567" i="12" l="1"/>
  <c r="C3567" i="12"/>
  <c r="G3567" i="12" l="1"/>
  <c r="E3568" i="12"/>
  <c r="F3568" i="12" s="1"/>
  <c r="D3568" i="12" l="1"/>
  <c r="C3568" i="12"/>
  <c r="N301" i="12" a="1"/>
  <c r="N301" i="12" s="1"/>
  <c r="M301" i="12" s="1"/>
  <c r="G3568" i="12" l="1"/>
  <c r="E3569" i="12"/>
  <c r="F3569" i="12" s="1"/>
  <c r="K301" i="12" a="1"/>
  <c r="K301" i="12" s="1"/>
  <c r="O301" i="12" l="1"/>
  <c r="L301" i="12"/>
  <c r="D3569" i="12"/>
  <c r="C3569" i="12"/>
  <c r="G3569" i="12" l="1"/>
  <c r="E3570" i="12"/>
  <c r="F3570" i="12" s="1"/>
  <c r="D3570" i="12" l="1"/>
  <c r="C3570" i="12"/>
  <c r="G3570" i="12" l="1"/>
  <c r="E3571" i="12"/>
  <c r="F3571" i="12" s="1"/>
  <c r="D3571" i="12" l="1"/>
  <c r="C3571" i="12"/>
  <c r="E3572" i="12" l="1"/>
  <c r="F3572" i="12" s="1"/>
  <c r="G3571" i="12"/>
  <c r="D3572" i="12" l="1"/>
  <c r="C3572" i="12"/>
  <c r="G3572" i="12" l="1"/>
  <c r="E3573" i="12"/>
  <c r="F3573" i="12" s="1"/>
  <c r="D3573" i="12" l="1"/>
  <c r="C3573" i="12"/>
  <c r="G3573" i="12" l="1"/>
  <c r="E3574" i="12"/>
  <c r="F3574" i="12" s="1"/>
  <c r="D3574" i="12" l="1"/>
  <c r="C3574" i="12"/>
  <c r="G3574" i="12" l="1"/>
  <c r="E3575" i="12"/>
  <c r="F3575" i="12" s="1"/>
  <c r="D3575" i="12" l="1"/>
  <c r="C3575" i="12"/>
  <c r="E3576" i="12" l="1"/>
  <c r="F3576" i="12" s="1"/>
  <c r="G3575" i="12"/>
  <c r="D3576" i="12" l="1"/>
  <c r="C3576" i="12"/>
  <c r="G3576" i="12" l="1"/>
  <c r="E3577" i="12"/>
  <c r="F3577" i="12" s="1"/>
  <c r="D3577" i="12" l="1"/>
  <c r="C3577" i="12"/>
  <c r="G3577" i="12" l="1"/>
  <c r="E3578" i="12"/>
  <c r="F3578" i="12" s="1"/>
  <c r="D3578" i="12" l="1"/>
  <c r="C3578" i="12"/>
  <c r="G3578" i="12" l="1"/>
  <c r="E3579" i="12"/>
  <c r="F3579" i="12" s="1"/>
  <c r="D3579" i="12" l="1"/>
  <c r="C3579" i="12"/>
  <c r="G3579" i="12" l="1"/>
  <c r="E3580" i="12"/>
  <c r="F3580" i="12" s="1"/>
  <c r="D3580" i="12" l="1"/>
  <c r="C3580" i="12"/>
  <c r="N302" i="12" a="1"/>
  <c r="N302" i="12" s="1"/>
  <c r="M302" i="12" s="1"/>
  <c r="E3581" i="12" l="1"/>
  <c r="F3581" i="12" s="1"/>
  <c r="G3580" i="12"/>
  <c r="K302" i="12" a="1"/>
  <c r="K302" i="12" s="1"/>
  <c r="O302" i="12" l="1"/>
  <c r="L302" i="12"/>
  <c r="D3581" i="12"/>
  <c r="C3581" i="12"/>
  <c r="G3581" i="12" l="1"/>
  <c r="E3582" i="12"/>
  <c r="F3582" i="12" s="1"/>
  <c r="D3582" i="12" l="1"/>
  <c r="C3582" i="12"/>
  <c r="G3582" i="12" l="1"/>
  <c r="E3583" i="12"/>
  <c r="F3583" i="12" s="1"/>
  <c r="D3583" i="12" l="1"/>
  <c r="C3583" i="12"/>
  <c r="E3584" i="12" l="1"/>
  <c r="F3584" i="12" s="1"/>
  <c r="G3583" i="12"/>
  <c r="D3584" i="12" l="1"/>
  <c r="C3584" i="12"/>
  <c r="E3585" i="12" l="1"/>
  <c r="F3585" i="12" s="1"/>
  <c r="G3584" i="12"/>
  <c r="D3585" i="12" l="1"/>
  <c r="C3585" i="12"/>
  <c r="G3585" i="12" l="1"/>
  <c r="E3586" i="12"/>
  <c r="F3586" i="12" s="1"/>
  <c r="D3586" i="12" l="1"/>
  <c r="C3586" i="12"/>
  <c r="G3586" i="12" l="1"/>
  <c r="E3587" i="12"/>
  <c r="F3587" i="12" s="1"/>
  <c r="D3587" i="12" l="1"/>
  <c r="C3587" i="12"/>
  <c r="E3588" i="12" l="1"/>
  <c r="F3588" i="12" s="1"/>
  <c r="G3587" i="12"/>
  <c r="D3588" i="12" l="1"/>
  <c r="C3588" i="12"/>
  <c r="G3588" i="12" l="1"/>
  <c r="E3589" i="12"/>
  <c r="F3589" i="12" s="1"/>
  <c r="D3589" i="12" l="1"/>
  <c r="C3589" i="12"/>
  <c r="E3590" i="12" l="1"/>
  <c r="F3590" i="12" s="1"/>
  <c r="G3589" i="12"/>
  <c r="D3590" i="12" l="1"/>
  <c r="C3590" i="12"/>
  <c r="G3590" i="12" l="1"/>
  <c r="E3591" i="12"/>
  <c r="F3591" i="12" s="1"/>
  <c r="D3591" i="12" l="1"/>
  <c r="C3591" i="12"/>
  <c r="G3591" i="12" l="1"/>
  <c r="E3592" i="12"/>
  <c r="F3592" i="12" s="1"/>
  <c r="N73" i="12" l="1" a="1"/>
  <c r="N73" i="12" s="1"/>
  <c r="M73" i="12" s="1"/>
  <c r="N142" i="12" a="1"/>
  <c r="N142" i="12" s="1"/>
  <c r="M142" i="12" s="1"/>
  <c r="D3592" i="12"/>
  <c r="N303" i="12" a="1"/>
  <c r="N303" i="12" s="1"/>
  <c r="M303" i="12" s="1"/>
  <c r="C3592" i="12"/>
  <c r="K142" i="12" s="1" a="1"/>
  <c r="K142" i="12" s="1"/>
  <c r="O142" i="12" l="1"/>
  <c r="L142" i="12"/>
  <c r="K73" i="12" a="1"/>
  <c r="K73" i="12" s="1"/>
  <c r="E3593" i="12"/>
  <c r="F3593" i="12" s="1"/>
  <c r="K303" i="12" a="1"/>
  <c r="K303" i="12" s="1"/>
  <c r="G3592" i="12"/>
  <c r="O303" i="12" l="1"/>
  <c r="L303" i="12"/>
  <c r="D3593" i="12"/>
  <c r="C3593" i="12"/>
  <c r="L73" i="12"/>
  <c r="O73" i="12"/>
  <c r="G3593" i="12" l="1"/>
  <c r="E3594" i="12"/>
  <c r="F3594" i="12" s="1"/>
  <c r="D3594" i="12" l="1"/>
  <c r="C3594" i="12"/>
  <c r="E3595" i="12" l="1"/>
  <c r="F3595" i="12" s="1"/>
  <c r="G3594" i="12"/>
  <c r="D3595" i="12" l="1"/>
  <c r="C3595" i="12"/>
  <c r="E3596" i="12" l="1"/>
  <c r="F3596" i="12" s="1"/>
  <c r="G3595" i="12"/>
  <c r="D3596" i="12" l="1"/>
  <c r="C3596" i="12"/>
  <c r="E3597" i="12" l="1"/>
  <c r="F3597" i="12" s="1"/>
  <c r="G3596" i="12"/>
  <c r="D3597" i="12" l="1"/>
  <c r="C3597" i="12"/>
  <c r="G3597" i="12" l="1"/>
  <c r="E3598" i="12"/>
  <c r="F3598" i="12" s="1"/>
  <c r="D3598" i="12" l="1"/>
  <c r="C3598" i="12"/>
  <c r="G3598" i="12" l="1"/>
  <c r="E3599" i="12"/>
  <c r="F3599" i="12" s="1"/>
  <c r="D3599" i="12" l="1"/>
  <c r="C3599" i="12"/>
  <c r="E3600" i="12" l="1"/>
  <c r="F3600" i="12" s="1"/>
  <c r="G3599" i="12"/>
  <c r="D3600" i="12" l="1"/>
  <c r="C3600" i="12"/>
  <c r="E3601" i="12" l="1"/>
  <c r="F3601" i="12" s="1"/>
  <c r="G3600" i="12"/>
  <c r="D3601" i="12" l="1"/>
  <c r="C3601" i="12"/>
  <c r="E3602" i="12" l="1"/>
  <c r="F3602" i="12" s="1"/>
  <c r="G3601" i="12"/>
  <c r="D3602" i="12" l="1"/>
  <c r="C3602" i="12"/>
  <c r="E3603" i="12" l="1"/>
  <c r="F3603" i="12" s="1"/>
  <c r="G3602" i="12"/>
  <c r="D3603" i="12" l="1"/>
  <c r="C3603" i="12"/>
  <c r="E3604" i="12" l="1"/>
  <c r="F3604" i="12" s="1"/>
  <c r="G3603" i="12"/>
  <c r="D3604" i="12" l="1"/>
  <c r="C3604" i="12"/>
  <c r="N304" i="12" a="1"/>
  <c r="N304" i="12" s="1"/>
  <c r="M304" i="12" s="1"/>
  <c r="E3605" i="12" l="1"/>
  <c r="F3605" i="12" s="1"/>
  <c r="K304" i="12" a="1"/>
  <c r="K304" i="12" s="1"/>
  <c r="G3604" i="12"/>
  <c r="O304" i="12" l="1"/>
  <c r="L304" i="12"/>
  <c r="D3605" i="12"/>
  <c r="C3605" i="12"/>
  <c r="G3605" i="12" l="1"/>
  <c r="E3606" i="12"/>
  <c r="F3606" i="12" s="1"/>
  <c r="D3606" i="12" l="1"/>
  <c r="C3606" i="12"/>
  <c r="G3606" i="12" l="1"/>
  <c r="E3607" i="12"/>
  <c r="F3607" i="12" s="1"/>
  <c r="D3607" i="12" l="1"/>
  <c r="C3607" i="12"/>
  <c r="G3607" i="12" l="1"/>
  <c r="E3608" i="12"/>
  <c r="F3608" i="12" s="1"/>
  <c r="D3608" i="12" l="1"/>
  <c r="C3608" i="12"/>
  <c r="G3608" i="12" l="1"/>
  <c r="E3609" i="12"/>
  <c r="F3609" i="12" s="1"/>
  <c r="D3609" i="12" l="1"/>
  <c r="C3609" i="12"/>
  <c r="E3610" i="12" l="1"/>
  <c r="F3610" i="12" s="1"/>
  <c r="G3609" i="12"/>
  <c r="D3610" i="12" l="1"/>
  <c r="C3610" i="12"/>
  <c r="E3611" i="12" l="1"/>
  <c r="F3611" i="12" s="1"/>
  <c r="G3610" i="12"/>
  <c r="D3611" i="12" l="1"/>
  <c r="C3611" i="12"/>
  <c r="G3611" i="12" l="1"/>
  <c r="E3612" i="12"/>
  <c r="F3612" i="12" s="1"/>
  <c r="D3612" i="12" l="1"/>
  <c r="C3612" i="12"/>
  <c r="E3613" i="12" l="1"/>
  <c r="F3613" i="12" s="1"/>
  <c r="G3612" i="12"/>
  <c r="D3613" i="12" l="1"/>
  <c r="C3613" i="12"/>
  <c r="G3613" i="12" l="1"/>
  <c r="E3614" i="12"/>
  <c r="F3614" i="12" s="1"/>
  <c r="D3614" i="12" l="1"/>
  <c r="C3614" i="12"/>
  <c r="G3614" i="12" l="1"/>
  <c r="E3615" i="12"/>
  <c r="F3615" i="12" s="1"/>
  <c r="D3615" i="12" l="1"/>
  <c r="C3615" i="12"/>
  <c r="G3615" i="12" l="1"/>
  <c r="E3616" i="12"/>
  <c r="F3616" i="12" s="1"/>
  <c r="D3616" i="12" l="1"/>
  <c r="N305" i="12" a="1"/>
  <c r="N305" i="12" s="1"/>
  <c r="M305" i="12" s="1"/>
  <c r="C3616" i="12"/>
  <c r="G3616" i="12" l="1"/>
  <c r="K305" i="12" a="1"/>
  <c r="K305" i="12" s="1"/>
  <c r="E3617" i="12"/>
  <c r="F3617" i="12" s="1"/>
  <c r="D3617" i="12" l="1"/>
  <c r="C3617" i="12"/>
  <c r="L305" i="12"/>
  <c r="O305" i="12"/>
  <c r="G3617" i="12" l="1"/>
  <c r="E3618" i="12"/>
  <c r="F3618" i="12" s="1"/>
  <c r="N143" i="12" s="1" a="1"/>
  <c r="N143" i="12" s="1"/>
  <c r="M143" i="12" s="1"/>
  <c r="D3618" i="12" l="1"/>
  <c r="C3618" i="12"/>
  <c r="K143" i="12" s="1" a="1"/>
  <c r="K143" i="12" s="1"/>
  <c r="O143" i="12" l="1"/>
  <c r="L143" i="12"/>
  <c r="G3618" i="12"/>
  <c r="E3619" i="12"/>
  <c r="F3619" i="12" s="1"/>
  <c r="D3619" i="12" l="1"/>
  <c r="C3619" i="12"/>
  <c r="G3619" i="12" l="1"/>
  <c r="E3620" i="12"/>
  <c r="F3620" i="12" s="1"/>
  <c r="D3620" i="12" l="1"/>
  <c r="C3620" i="12"/>
  <c r="E3621" i="12" l="1"/>
  <c r="F3621" i="12" s="1"/>
  <c r="G3620" i="12"/>
  <c r="D3621" i="12" l="1"/>
  <c r="C3621" i="12"/>
  <c r="G3621" i="12" l="1"/>
  <c r="E3622" i="12"/>
  <c r="F3622" i="12" s="1"/>
  <c r="D3622" i="12" l="1"/>
  <c r="C3622" i="12"/>
  <c r="G3622" i="12" l="1"/>
  <c r="E3623" i="12"/>
  <c r="F3623" i="12" s="1"/>
  <c r="D3623" i="12" l="1"/>
  <c r="C3623" i="12"/>
  <c r="E3624" i="12" l="1"/>
  <c r="F3624" i="12" s="1"/>
  <c r="G3623" i="12"/>
  <c r="D3624" i="12" l="1"/>
  <c r="C3624" i="12"/>
  <c r="G3624" i="12" l="1"/>
  <c r="E3625" i="12"/>
  <c r="F3625" i="12" s="1"/>
  <c r="D3625" i="12" l="1"/>
  <c r="C3625" i="12"/>
  <c r="G3625" i="12" l="1"/>
  <c r="E3626" i="12"/>
  <c r="F3626" i="12" s="1"/>
  <c r="D3626" i="12" l="1"/>
  <c r="C3626" i="12"/>
  <c r="E3627" i="12" l="1"/>
  <c r="F3627" i="12" s="1"/>
  <c r="G3626" i="12"/>
  <c r="D3627" i="12" l="1"/>
  <c r="C3627" i="12"/>
  <c r="E3628" i="12" l="1"/>
  <c r="F3628" i="12" s="1"/>
  <c r="G3627" i="12"/>
  <c r="D3628" i="12" l="1"/>
  <c r="C3628" i="12"/>
  <c r="N306" i="12" a="1"/>
  <c r="N306" i="12" s="1"/>
  <c r="M306" i="12" s="1"/>
  <c r="G3628" i="12" l="1"/>
  <c r="K306" i="12" a="1"/>
  <c r="K306" i="12" s="1"/>
  <c r="E3629" i="12"/>
  <c r="F3629" i="12" s="1"/>
  <c r="D3629" i="12" l="1"/>
  <c r="C3629" i="12"/>
  <c r="O306" i="12"/>
  <c r="L306" i="12"/>
  <c r="E3630" i="12" l="1"/>
  <c r="F3630" i="12" s="1"/>
  <c r="G3629" i="12"/>
  <c r="D3630" i="12" l="1"/>
  <c r="C3630" i="12"/>
  <c r="E3631" i="12" l="1"/>
  <c r="F3631" i="12" s="1"/>
  <c r="G3630" i="12"/>
  <c r="D3631" i="12" l="1"/>
  <c r="C3631" i="12"/>
  <c r="G3631" i="12" l="1"/>
  <c r="E3632" i="12"/>
  <c r="F3632" i="12" s="1"/>
  <c r="D3632" i="12" l="1"/>
  <c r="C3632" i="12"/>
  <c r="E3633" i="12" l="1"/>
  <c r="F3633" i="12" s="1"/>
  <c r="G3632" i="12"/>
  <c r="D3633" i="12" l="1"/>
  <c r="C3633" i="12"/>
  <c r="G3633" i="12" l="1"/>
  <c r="E3634" i="12"/>
  <c r="F3634" i="12" s="1"/>
  <c r="D3634" i="12" l="1"/>
  <c r="C3634" i="12"/>
  <c r="E3635" i="12" l="1"/>
  <c r="F3635" i="12" s="1"/>
  <c r="G3634" i="12"/>
  <c r="D3635" i="12" l="1"/>
  <c r="C3635" i="12"/>
  <c r="G3635" i="12" l="1"/>
  <c r="E3636" i="12"/>
  <c r="F3636" i="12" s="1"/>
  <c r="D3636" i="12" l="1"/>
  <c r="C3636" i="12"/>
  <c r="G3636" i="12" l="1"/>
  <c r="E3637" i="12"/>
  <c r="F3637" i="12" s="1"/>
  <c r="D3637" i="12" l="1"/>
  <c r="C3637" i="12"/>
  <c r="G3637" i="12" l="1"/>
  <c r="E3638" i="12"/>
  <c r="F3638" i="12" s="1"/>
  <c r="D3638" i="12" l="1"/>
  <c r="C3638" i="12"/>
  <c r="G3638" i="12" l="1"/>
  <c r="E3639" i="12"/>
  <c r="F3639" i="12" s="1"/>
  <c r="D3639" i="12" l="1"/>
  <c r="C3639" i="12"/>
  <c r="G3639" i="12" l="1"/>
  <c r="E3640" i="12"/>
  <c r="F3640" i="12" s="1"/>
  <c r="D3640" i="12" l="1"/>
  <c r="N307" i="12" a="1"/>
  <c r="N307" i="12" s="1"/>
  <c r="M307" i="12" s="1"/>
  <c r="C3640" i="12"/>
  <c r="K307" i="12" l="1" a="1"/>
  <c r="K307" i="12" s="1"/>
  <c r="G3640" i="12"/>
  <c r="E3641" i="12"/>
  <c r="F3641" i="12" s="1"/>
  <c r="D3641" i="12" l="1"/>
  <c r="C3641" i="12"/>
  <c r="O307" i="12"/>
  <c r="L307" i="12"/>
  <c r="E3642" i="12" l="1"/>
  <c r="F3642" i="12" s="1"/>
  <c r="G3641" i="12"/>
  <c r="D3642" i="12" l="1"/>
  <c r="C3642" i="12"/>
  <c r="G3642" i="12" l="1"/>
  <c r="E3643" i="12"/>
  <c r="F3643" i="12" s="1"/>
  <c r="D3643" i="12" l="1"/>
  <c r="C3643" i="12"/>
  <c r="E3644" i="12" l="1"/>
  <c r="F3644" i="12" s="1"/>
  <c r="G3643" i="12"/>
  <c r="N74" i="12" l="1" a="1"/>
  <c r="N74" i="12" s="1"/>
  <c r="M74" i="12" s="1"/>
  <c r="N144" i="12" a="1"/>
  <c r="N144" i="12" s="1"/>
  <c r="M144" i="12" s="1"/>
  <c r="D3644" i="12"/>
  <c r="C3644" i="12"/>
  <c r="K144" i="12" s="1" a="1"/>
  <c r="K144" i="12" s="1"/>
  <c r="O144" i="12" l="1"/>
  <c r="L144" i="12"/>
  <c r="K74" i="12" a="1"/>
  <c r="K74" i="12" s="1"/>
  <c r="G3644" i="12"/>
  <c r="E3645" i="12"/>
  <c r="F3645" i="12" s="1"/>
  <c r="D3645" i="12" l="1"/>
  <c r="C3645" i="12"/>
  <c r="O74" i="12"/>
  <c r="L74" i="12"/>
  <c r="G3645" i="12" l="1"/>
  <c r="E3646" i="12"/>
  <c r="F3646" i="12" s="1"/>
  <c r="D3646" i="12" l="1"/>
  <c r="C3646" i="12"/>
  <c r="G3646" i="12" l="1"/>
  <c r="E3647" i="12"/>
  <c r="F3647" i="12" s="1"/>
  <c r="D3647" i="12" l="1"/>
  <c r="C3647" i="12"/>
  <c r="G3647" i="12" l="1"/>
  <c r="E3648" i="12"/>
  <c r="F3648" i="12" s="1"/>
  <c r="D3648" i="12" l="1"/>
  <c r="C3648" i="12"/>
  <c r="G3648" i="12" l="1"/>
  <c r="E3649" i="12"/>
  <c r="F3649" i="12" s="1"/>
  <c r="D3649" i="12" l="1"/>
  <c r="C3649" i="12"/>
  <c r="G3649" i="12" l="1"/>
  <c r="E3650" i="12"/>
  <c r="F3650" i="12" s="1"/>
  <c r="D3650" i="12" l="1"/>
  <c r="C3650" i="12"/>
  <c r="G3650" i="12" l="1"/>
  <c r="E3651" i="12"/>
  <c r="F3651" i="12" s="1"/>
  <c r="D3651" i="12" l="1"/>
  <c r="C3651" i="12"/>
  <c r="G3651" i="12" l="1"/>
  <c r="E3652" i="12"/>
  <c r="F3652" i="12" s="1"/>
  <c r="D3652" i="12" l="1"/>
  <c r="C3652" i="12"/>
  <c r="N308" i="12" a="1"/>
  <c r="N308" i="12" s="1"/>
  <c r="M308" i="12" s="1"/>
  <c r="E3653" i="12" l="1"/>
  <c r="F3653" i="12" s="1"/>
  <c r="K308" i="12" a="1"/>
  <c r="K308" i="12" s="1"/>
  <c r="G3652" i="12"/>
  <c r="O308" i="12" l="1"/>
  <c r="L308" i="12"/>
  <c r="D3653" i="12"/>
  <c r="C3653" i="12"/>
  <c r="E3654" i="12" l="1"/>
  <c r="F3654" i="12" s="1"/>
  <c r="G3653" i="12"/>
  <c r="D3654" i="12" l="1"/>
  <c r="C3654" i="12"/>
  <c r="G3654" i="12" l="1"/>
  <c r="E3655" i="12"/>
  <c r="F3655" i="12" s="1"/>
  <c r="D3655" i="12" l="1"/>
  <c r="C3655" i="12"/>
  <c r="E3656" i="12" l="1"/>
  <c r="F3656" i="12" s="1"/>
  <c r="G3655" i="12"/>
  <c r="D3656" i="12" l="1"/>
  <c r="C3656" i="12"/>
  <c r="G3656" i="12" l="1"/>
  <c r="E3657" i="12"/>
  <c r="F3657" i="12" s="1"/>
  <c r="D3657" i="12" l="1"/>
  <c r="C3657" i="12"/>
  <c r="E3658" i="12" l="1"/>
  <c r="F3658" i="12" s="1"/>
  <c r="G3657" i="12"/>
  <c r="D3658" i="12" l="1"/>
  <c r="C3658" i="12"/>
  <c r="E3659" i="12" l="1"/>
  <c r="F3659" i="12" s="1"/>
  <c r="G3658" i="12"/>
  <c r="D3659" i="12" l="1"/>
  <c r="C3659" i="12"/>
  <c r="G3659" i="12" l="1"/>
  <c r="E3660" i="12"/>
  <c r="F3660" i="12" s="1"/>
  <c r="D3660" i="12" l="1"/>
  <c r="C3660" i="12"/>
  <c r="G3660" i="12" l="1"/>
  <c r="E3661" i="12"/>
  <c r="F3661" i="12" s="1"/>
  <c r="D3661" i="12" l="1"/>
  <c r="C3661" i="12"/>
  <c r="E3662" i="12" l="1"/>
  <c r="F3662" i="12" s="1"/>
  <c r="G3661" i="12"/>
  <c r="D3662" i="12" l="1"/>
  <c r="C3662" i="12"/>
  <c r="G3662" i="12" l="1"/>
  <c r="E3663" i="12"/>
  <c r="F3663" i="12" s="1"/>
  <c r="D3663" i="12" l="1"/>
  <c r="C3663" i="12"/>
  <c r="G3663" i="12" l="1"/>
  <c r="E3664" i="12"/>
  <c r="F3664" i="12" s="1"/>
  <c r="D3664" i="12" l="1"/>
  <c r="C3664" i="12"/>
  <c r="N309" i="12" a="1"/>
  <c r="N309" i="12" s="1"/>
  <c r="M309" i="12" s="1"/>
  <c r="E3665" i="12" l="1"/>
  <c r="F3665" i="12" s="1"/>
  <c r="K309" i="12" a="1"/>
  <c r="K309" i="12" s="1"/>
  <c r="G3664" i="12"/>
  <c r="O309" i="12" l="1"/>
  <c r="L309" i="12"/>
  <c r="D3665" i="12"/>
  <c r="C3665" i="12"/>
  <c r="G3665" i="12" l="1"/>
  <c r="E3666" i="12"/>
  <c r="F3666" i="12" s="1"/>
  <c r="D3666" i="12" l="1"/>
  <c r="C3666" i="12"/>
  <c r="G3666" i="12" l="1"/>
  <c r="E3667" i="12"/>
  <c r="F3667" i="12" s="1"/>
  <c r="D3667" i="12" l="1"/>
  <c r="C3667" i="12"/>
  <c r="G3667" i="12" l="1"/>
  <c r="E3668" i="12"/>
  <c r="F3668" i="12" s="1"/>
  <c r="D3668" i="12" l="1"/>
  <c r="C3668" i="12"/>
  <c r="G3668" i="12" l="1"/>
  <c r="E3669" i="12"/>
  <c r="F3669" i="12" s="1"/>
  <c r="D3669" i="12" l="1"/>
  <c r="C3669" i="12"/>
  <c r="G3669" i="12" l="1"/>
  <c r="E3670" i="12"/>
  <c r="F3670" i="12" s="1"/>
  <c r="N145" i="12" s="1" a="1"/>
  <c r="N145" i="12" s="1"/>
  <c r="M145" i="12" s="1"/>
  <c r="D3670" i="12" l="1"/>
  <c r="C3670" i="12"/>
  <c r="K145" i="12" s="1" a="1"/>
  <c r="K145" i="12" s="1"/>
  <c r="O145" i="12" l="1"/>
  <c r="L145" i="12"/>
  <c r="E3671" i="12"/>
  <c r="F3671" i="12" s="1"/>
  <c r="G3670" i="12"/>
  <c r="D3671" i="12" l="1"/>
  <c r="C3671" i="12"/>
  <c r="G3671" i="12" l="1"/>
  <c r="E3672" i="12"/>
  <c r="F3672" i="12" s="1"/>
  <c r="D3672" i="12" l="1"/>
  <c r="C3672" i="12"/>
  <c r="E3673" i="12" l="1"/>
  <c r="F3673" i="12" s="1"/>
  <c r="G3672" i="12"/>
  <c r="D3673" i="12" l="1"/>
  <c r="C3673" i="12"/>
  <c r="E3674" i="12" l="1"/>
  <c r="F3674" i="12" s="1"/>
  <c r="G3673" i="12"/>
  <c r="D3674" i="12" l="1"/>
  <c r="C3674" i="12"/>
  <c r="E3675" i="12" l="1"/>
  <c r="F3675" i="12" s="1"/>
  <c r="G3674" i="12"/>
  <c r="D3675" i="12" l="1"/>
  <c r="C3675" i="12"/>
  <c r="G3675" i="12" l="1"/>
  <c r="E3676" i="12"/>
  <c r="F3676" i="12" s="1"/>
  <c r="D3676" i="12" l="1"/>
  <c r="C3676" i="12"/>
  <c r="N310" i="12" a="1"/>
  <c r="N310" i="12" s="1"/>
  <c r="M310" i="12" s="1"/>
  <c r="E3677" i="12" l="1"/>
  <c r="F3677" i="12" s="1"/>
  <c r="K310" i="12" a="1"/>
  <c r="K310" i="12" s="1"/>
  <c r="G3676" i="12"/>
  <c r="L310" i="12" l="1"/>
  <c r="O310" i="12"/>
  <c r="D3677" i="12"/>
  <c r="C3677" i="12"/>
  <c r="G3677" i="12" l="1"/>
  <c r="E3678" i="12"/>
  <c r="F3678" i="12" s="1"/>
  <c r="D3678" i="12" l="1"/>
  <c r="C3678" i="12"/>
  <c r="E3679" i="12" l="1"/>
  <c r="F3679" i="12" s="1"/>
  <c r="G3678" i="12"/>
  <c r="D3679" i="12" l="1"/>
  <c r="C3679" i="12"/>
  <c r="E3680" i="12" l="1"/>
  <c r="F3680" i="12" s="1"/>
  <c r="G3679" i="12"/>
  <c r="D3680" i="12" l="1"/>
  <c r="C3680" i="12"/>
  <c r="E3681" i="12" l="1"/>
  <c r="F3681" i="12" s="1"/>
  <c r="G3680" i="12"/>
  <c r="D3681" i="12" l="1"/>
  <c r="C3681" i="12"/>
  <c r="G3681" i="12" l="1"/>
  <c r="E3682" i="12"/>
  <c r="F3682" i="12" s="1"/>
  <c r="D3682" i="12" l="1"/>
  <c r="C3682" i="12"/>
  <c r="G3682" i="12" l="1"/>
  <c r="E3683" i="12"/>
  <c r="F3683" i="12" s="1"/>
  <c r="D3683" i="12" l="1"/>
  <c r="C3683" i="12"/>
  <c r="E3684" i="12" l="1"/>
  <c r="F3684" i="12" s="1"/>
  <c r="G3683" i="12"/>
  <c r="D3684" i="12" l="1"/>
  <c r="C3684" i="12"/>
  <c r="E3685" i="12" l="1"/>
  <c r="F3685" i="12" s="1"/>
  <c r="G3684" i="12"/>
  <c r="D3685" i="12" l="1"/>
  <c r="C3685" i="12"/>
  <c r="E3686" i="12" l="1"/>
  <c r="F3686" i="12" s="1"/>
  <c r="G3685" i="12"/>
  <c r="D3686" i="12" l="1"/>
  <c r="C3686" i="12"/>
  <c r="G3686" i="12" l="1"/>
  <c r="E3687" i="12"/>
  <c r="F3687" i="12" s="1"/>
  <c r="D3687" i="12" l="1"/>
  <c r="C3687" i="12"/>
  <c r="G3687" i="12" l="1"/>
  <c r="E3688" i="12"/>
  <c r="F3688" i="12" s="1"/>
  <c r="D3688" i="12" l="1"/>
  <c r="C3688" i="12"/>
  <c r="N311" i="12" a="1"/>
  <c r="N311" i="12" s="1"/>
  <c r="M311" i="12" s="1"/>
  <c r="E3689" i="12" l="1"/>
  <c r="F3689" i="12" s="1"/>
  <c r="K311" i="12" a="1"/>
  <c r="K311" i="12" s="1"/>
  <c r="G3688" i="12"/>
  <c r="O311" i="12" l="1"/>
  <c r="L311" i="12"/>
  <c r="D3689" i="12"/>
  <c r="C3689" i="12"/>
  <c r="G3689" i="12" l="1"/>
  <c r="E3690" i="12"/>
  <c r="F3690" i="12" s="1"/>
  <c r="D3690" i="12" l="1"/>
  <c r="C3690" i="12"/>
  <c r="G3690" i="12" l="1"/>
  <c r="E3691" i="12"/>
  <c r="F3691" i="12" s="1"/>
  <c r="D3691" i="12" l="1"/>
  <c r="C3691" i="12"/>
  <c r="G3691" i="12" l="1"/>
  <c r="E3692" i="12"/>
  <c r="F3692" i="12" s="1"/>
  <c r="D3692" i="12" l="1"/>
  <c r="C3692" i="12"/>
  <c r="G3692" i="12" l="1"/>
  <c r="E3693" i="12"/>
  <c r="F3693" i="12" s="1"/>
  <c r="D3693" i="12" l="1"/>
  <c r="C3693" i="12"/>
  <c r="G3693" i="12" l="1"/>
  <c r="E3694" i="12"/>
  <c r="F3694" i="12" s="1"/>
  <c r="D3694" i="12" l="1"/>
  <c r="C3694" i="12"/>
  <c r="E3695" i="12" l="1"/>
  <c r="F3695" i="12" s="1"/>
  <c r="G3694" i="12"/>
  <c r="D3695" i="12" l="1"/>
  <c r="C3695" i="12"/>
  <c r="E3696" i="12" l="1"/>
  <c r="F3696" i="12" s="1"/>
  <c r="G3695" i="12"/>
  <c r="N75" i="12" l="1" a="1"/>
  <c r="N75" i="12" s="1"/>
  <c r="M75" i="12" s="1"/>
  <c r="N146" i="12" a="1"/>
  <c r="N146" i="12" s="1"/>
  <c r="M146" i="12" s="1"/>
  <c r="D3696" i="12"/>
  <c r="C3696" i="12"/>
  <c r="K146" i="12" s="1" a="1"/>
  <c r="K146" i="12" s="1"/>
  <c r="O146" i="12" l="1"/>
  <c r="L146" i="12"/>
  <c r="K75" i="12" a="1"/>
  <c r="K75" i="12" s="1"/>
  <c r="G3696" i="12"/>
  <c r="E3697" i="12"/>
  <c r="F3697" i="12" s="1"/>
  <c r="D3697" i="12" l="1"/>
  <c r="C3697" i="12"/>
  <c r="O75" i="12"/>
  <c r="L75" i="12"/>
  <c r="G3697" i="12" l="1"/>
  <c r="E3698" i="12"/>
  <c r="F3698" i="12" s="1"/>
  <c r="D3698" i="12" l="1"/>
  <c r="C3698" i="12"/>
  <c r="G3698" i="12" l="1"/>
  <c r="E3699" i="12"/>
  <c r="F3699" i="12" s="1"/>
  <c r="D3699" i="12" l="1"/>
  <c r="C3699" i="12"/>
  <c r="G3699" i="12" l="1"/>
  <c r="E3700" i="12"/>
  <c r="F3700" i="12" s="1"/>
  <c r="D3700" i="12" l="1"/>
  <c r="C3700" i="12"/>
  <c r="N312" i="12" a="1"/>
  <c r="N312" i="12" s="1"/>
  <c r="M312" i="12" s="1"/>
  <c r="G3700" i="12" l="1"/>
  <c r="K312" i="12" a="1"/>
  <c r="K312" i="12" s="1"/>
  <c r="E3701" i="12"/>
  <c r="F3701" i="12" s="1"/>
  <c r="D3701" i="12" l="1"/>
  <c r="C3701" i="12"/>
  <c r="L312" i="12"/>
  <c r="O312" i="12"/>
  <c r="E3702" i="12" l="1"/>
  <c r="F3702" i="12" s="1"/>
  <c r="G3701" i="12"/>
  <c r="D3702" i="12" l="1"/>
  <c r="C3702" i="12"/>
  <c r="G3702" i="12" l="1"/>
  <c r="E3703" i="12"/>
  <c r="F3703" i="12" s="1"/>
  <c r="D3703" i="12" l="1"/>
  <c r="C3703" i="12"/>
  <c r="E3704" i="12" l="1"/>
  <c r="F3704" i="12" s="1"/>
  <c r="G3703" i="12"/>
  <c r="D3704" i="12" l="1"/>
  <c r="C3704" i="12"/>
  <c r="G3704" i="12" l="1"/>
  <c r="E3705" i="12"/>
  <c r="F3705" i="12" s="1"/>
  <c r="D3705" i="12" l="1"/>
  <c r="C3705" i="12"/>
  <c r="G3705" i="12" l="1"/>
  <c r="E3706" i="12"/>
  <c r="F3706" i="12" s="1"/>
  <c r="D3706" i="12" l="1"/>
  <c r="C3706" i="12"/>
  <c r="G3706" i="12" l="1"/>
  <c r="E3707" i="12"/>
  <c r="F3707" i="12" s="1"/>
  <c r="D3707" i="12" l="1"/>
  <c r="C3707" i="12"/>
  <c r="G3707" i="12" l="1"/>
  <c r="E3708" i="12"/>
  <c r="F3708" i="12" s="1"/>
  <c r="D3708" i="12" l="1"/>
  <c r="C3708" i="12"/>
  <c r="G3708" i="12" l="1"/>
  <c r="E3709" i="12"/>
  <c r="F3709" i="12" s="1"/>
  <c r="D3709" i="12" l="1"/>
  <c r="C3709" i="12"/>
  <c r="G3709" i="12" l="1"/>
  <c r="E3710" i="12"/>
  <c r="F3710" i="12" s="1"/>
  <c r="D3710" i="12" l="1"/>
  <c r="C3710" i="12"/>
  <c r="G3710" i="12" l="1"/>
  <c r="E3711" i="12"/>
  <c r="F3711" i="12" s="1"/>
  <c r="D3711" i="12" l="1"/>
  <c r="C3711" i="12"/>
  <c r="G3711" i="12" l="1"/>
  <c r="E3712" i="12"/>
  <c r="F3712" i="12" s="1"/>
  <c r="D3712" i="12" l="1"/>
  <c r="C3712" i="12"/>
  <c r="N313" i="12" a="1"/>
  <c r="N313" i="12" s="1"/>
  <c r="M313" i="12" s="1"/>
  <c r="G3712" i="12" l="1"/>
  <c r="K313" i="12" a="1"/>
  <c r="K313" i="12" s="1"/>
  <c r="E3713" i="12"/>
  <c r="F3713" i="12" s="1"/>
  <c r="D3713" i="12" l="1"/>
  <c r="C3713" i="12"/>
  <c r="O313" i="12"/>
  <c r="L313" i="12"/>
  <c r="G3713" i="12" l="1"/>
  <c r="E3714" i="12"/>
  <c r="F3714" i="12" s="1"/>
  <c r="D3714" i="12" l="1"/>
  <c r="C3714" i="12"/>
  <c r="G3714" i="12" l="1"/>
  <c r="E3715" i="12"/>
  <c r="F3715" i="12" s="1"/>
  <c r="D3715" i="12" l="1"/>
  <c r="C3715" i="12"/>
  <c r="G3715" i="12" l="1"/>
  <c r="E3716" i="12"/>
  <c r="F3716" i="12" s="1"/>
  <c r="D3716" i="12" l="1"/>
  <c r="C3716" i="12"/>
  <c r="G3716" i="12" l="1"/>
  <c r="E3717" i="12"/>
  <c r="F3717" i="12" s="1"/>
  <c r="D3717" i="12" l="1"/>
  <c r="C3717" i="12"/>
  <c r="E3718" i="12" l="1"/>
  <c r="F3718" i="12" s="1"/>
  <c r="G3717" i="12"/>
  <c r="D3718" i="12" l="1"/>
  <c r="C3718" i="12"/>
  <c r="G3718" i="12" l="1"/>
  <c r="E3719" i="12"/>
  <c r="F3719" i="12" s="1"/>
  <c r="D3719" i="12" l="1"/>
  <c r="C3719" i="12"/>
  <c r="G3719" i="12" l="1"/>
  <c r="E3720" i="12"/>
  <c r="F3720" i="12" s="1"/>
  <c r="D3720" i="12" l="1"/>
  <c r="C3720" i="12"/>
  <c r="G3720" i="12" l="1"/>
  <c r="E3721" i="12"/>
  <c r="F3721" i="12" s="1"/>
  <c r="D3721" i="12" l="1"/>
  <c r="C3721" i="12"/>
  <c r="E3722" i="12" l="1"/>
  <c r="F3722" i="12" s="1"/>
  <c r="N147" i="12" s="1" a="1"/>
  <c r="N147" i="12" s="1"/>
  <c r="M147" i="12" s="1"/>
  <c r="G3721" i="12"/>
  <c r="D3722" i="12" l="1"/>
  <c r="C3722" i="12"/>
  <c r="K147" i="12" s="1" a="1"/>
  <c r="K147" i="12" s="1"/>
  <c r="O147" i="12" l="1"/>
  <c r="L147" i="12"/>
  <c r="E3723" i="12"/>
  <c r="F3723" i="12" s="1"/>
  <c r="G3722" i="12"/>
  <c r="D3723" i="12" l="1"/>
  <c r="C3723" i="12"/>
  <c r="G3723" i="12" l="1"/>
  <c r="E3724" i="12"/>
  <c r="F3724" i="12" s="1"/>
  <c r="D3724" i="12" l="1"/>
  <c r="C3724" i="12"/>
  <c r="N314" i="12" a="1"/>
  <c r="N314" i="12" s="1"/>
  <c r="M314" i="12" s="1"/>
  <c r="E3725" i="12" l="1"/>
  <c r="F3725" i="12" s="1"/>
  <c r="K314" i="12" a="1"/>
  <c r="K314" i="12" s="1"/>
  <c r="G3724" i="12"/>
  <c r="O314" i="12" l="1"/>
  <c r="L314" i="12"/>
  <c r="D3725" i="12"/>
  <c r="C3725" i="12"/>
  <c r="E3726" i="12" l="1"/>
  <c r="F3726" i="12" s="1"/>
  <c r="G3725" i="12"/>
  <c r="D3726" i="12" l="1"/>
  <c r="C3726" i="12"/>
  <c r="E3727" i="12" l="1"/>
  <c r="F3727" i="12" s="1"/>
  <c r="G3726" i="12"/>
  <c r="D3727" i="12" l="1"/>
  <c r="C3727" i="12"/>
  <c r="E3728" i="12" l="1"/>
  <c r="F3728" i="12" s="1"/>
  <c r="G3727" i="12"/>
  <c r="D3728" i="12" l="1"/>
  <c r="C3728" i="12"/>
  <c r="E3729" i="12" l="1"/>
  <c r="F3729" i="12" s="1"/>
  <c r="G3728" i="12"/>
  <c r="D3729" i="12" l="1"/>
  <c r="C3729" i="12"/>
  <c r="G3729" i="12" l="1"/>
  <c r="E3730" i="12"/>
  <c r="F3730" i="12" s="1"/>
  <c r="D3730" i="12" l="1"/>
  <c r="C3730" i="12"/>
  <c r="E3731" i="12" l="1"/>
  <c r="F3731" i="12" s="1"/>
  <c r="G3730" i="12"/>
  <c r="D3731" i="12" l="1"/>
  <c r="C3731" i="12"/>
  <c r="E3732" i="12" l="1"/>
  <c r="F3732" i="12" s="1"/>
  <c r="G3731" i="12"/>
  <c r="D3732" i="12" l="1"/>
  <c r="C3732" i="12"/>
  <c r="E3733" i="12" l="1"/>
  <c r="F3733" i="12" s="1"/>
  <c r="G3732" i="12"/>
  <c r="D3733" i="12" l="1"/>
  <c r="C3733" i="12"/>
  <c r="G3733" i="12" l="1"/>
  <c r="E3734" i="12"/>
  <c r="F3734" i="12" s="1"/>
  <c r="D3734" i="12" l="1"/>
  <c r="C3734" i="12"/>
  <c r="G3734" i="12" l="1"/>
  <c r="E3735" i="12"/>
  <c r="F3735" i="12" s="1"/>
  <c r="D3735" i="12" l="1"/>
  <c r="C3735" i="12"/>
  <c r="E3736" i="12" l="1"/>
  <c r="F3736" i="12" s="1"/>
  <c r="G3735" i="12"/>
  <c r="D3736" i="12" l="1"/>
  <c r="C3736" i="12"/>
  <c r="N315" i="12" a="1"/>
  <c r="N315" i="12" s="1"/>
  <c r="M315" i="12" s="1"/>
  <c r="E3737" i="12" l="1"/>
  <c r="F3737" i="12" s="1"/>
  <c r="K315" i="12" a="1"/>
  <c r="K315" i="12" s="1"/>
  <c r="G3736" i="12"/>
  <c r="L315" i="12" l="1"/>
  <c r="O315" i="12"/>
  <c r="D3737" i="12"/>
  <c r="C3737" i="12"/>
  <c r="G3737" i="12" l="1"/>
  <c r="E3738" i="12"/>
  <c r="F3738" i="12" s="1"/>
  <c r="D3738" i="12" l="1"/>
  <c r="C3738" i="12"/>
  <c r="G3738" i="12" l="1"/>
  <c r="E3739" i="12"/>
  <c r="F3739" i="12" s="1"/>
  <c r="D3739" i="12" l="1"/>
  <c r="C3739" i="12"/>
  <c r="E3740" i="12" l="1"/>
  <c r="F3740" i="12" s="1"/>
  <c r="G3739" i="12"/>
  <c r="D3740" i="12" l="1"/>
  <c r="C3740" i="12"/>
  <c r="G3740" i="12" l="1"/>
  <c r="E3741" i="12"/>
  <c r="F3741" i="12" s="1"/>
  <c r="D3741" i="12" l="1"/>
  <c r="C3741" i="12"/>
  <c r="G3741" i="12" l="1"/>
  <c r="E3742" i="12"/>
  <c r="F3742" i="12" s="1"/>
  <c r="D3742" i="12" l="1"/>
  <c r="C3742" i="12"/>
  <c r="E3743" i="12" l="1"/>
  <c r="F3743" i="12" s="1"/>
  <c r="G3742" i="12"/>
  <c r="D3743" i="12" l="1"/>
  <c r="C3743" i="12"/>
  <c r="E3744" i="12" l="1"/>
  <c r="F3744" i="12" s="1"/>
  <c r="G3743" i="12"/>
  <c r="D3744" i="12" l="1"/>
  <c r="C3744" i="12"/>
  <c r="G3744" i="12" l="1"/>
  <c r="E3745" i="12"/>
  <c r="F3745" i="12" s="1"/>
  <c r="D3745" i="12" l="1"/>
  <c r="C3745" i="12"/>
  <c r="E3746" i="12" l="1"/>
  <c r="F3746" i="12" s="1"/>
  <c r="G3745" i="12"/>
  <c r="D3746" i="12" l="1"/>
  <c r="C3746" i="12"/>
  <c r="E3747" i="12" l="1"/>
  <c r="F3747" i="12" s="1"/>
  <c r="G3746" i="12"/>
  <c r="D3747" i="12" l="1"/>
  <c r="C3747" i="12"/>
  <c r="G3747" i="12" l="1"/>
  <c r="E3748" i="12"/>
  <c r="F3748" i="12" s="1"/>
  <c r="N76" i="12" l="1" a="1"/>
  <c r="N76" i="12" s="1"/>
  <c r="M76" i="12" s="1"/>
  <c r="N148" i="12" a="1"/>
  <c r="N148" i="12" s="1"/>
  <c r="M148" i="12" s="1"/>
  <c r="D3748" i="12"/>
  <c r="N316" i="12" a="1"/>
  <c r="N316" i="12" s="1"/>
  <c r="M316" i="12" s="1"/>
  <c r="C3748" i="12"/>
  <c r="K148" i="12" s="1" a="1"/>
  <c r="K148" i="12" s="1"/>
  <c r="O148" i="12" l="1"/>
  <c r="L148" i="12"/>
  <c r="K76" i="12" a="1"/>
  <c r="K76" i="12" s="1"/>
  <c r="K316" i="12" a="1"/>
  <c r="K316" i="12" s="1"/>
  <c r="G3748" i="12"/>
  <c r="E3749" i="12"/>
  <c r="F3749" i="12" s="1"/>
  <c r="D3749" i="12" l="1"/>
  <c r="C3749" i="12"/>
  <c r="L316" i="12"/>
  <c r="O316" i="12"/>
  <c r="O76" i="12"/>
  <c r="L76" i="12"/>
  <c r="G3749" i="12" l="1"/>
  <c r="E3750" i="12"/>
  <c r="F3750" i="12" s="1"/>
  <c r="D3750" i="12" l="1"/>
  <c r="C3750" i="12"/>
  <c r="E3751" i="12" l="1"/>
  <c r="F3751" i="12" s="1"/>
  <c r="G3750" i="12"/>
  <c r="D3751" i="12" l="1"/>
  <c r="C3751" i="12"/>
  <c r="E3752" i="12" l="1"/>
  <c r="F3752" i="12" s="1"/>
  <c r="G3751" i="12"/>
  <c r="D3752" i="12" l="1"/>
  <c r="C3752" i="12"/>
  <c r="G3752" i="12" l="1"/>
  <c r="E3753" i="12"/>
  <c r="F3753" i="12" s="1"/>
  <c r="D3753" i="12" l="1"/>
  <c r="C3753" i="12"/>
  <c r="E3754" i="12" l="1"/>
  <c r="F3754" i="12" s="1"/>
  <c r="G3753" i="12"/>
  <c r="D3754" i="12" l="1"/>
  <c r="C3754" i="12"/>
  <c r="E3755" i="12" l="1"/>
  <c r="F3755" i="12" s="1"/>
  <c r="G3754" i="12"/>
  <c r="D3755" i="12" l="1"/>
  <c r="C3755" i="12"/>
  <c r="G3755" i="12" l="1"/>
  <c r="E3756" i="12"/>
  <c r="F3756" i="12" s="1"/>
  <c r="D3756" i="12" l="1"/>
  <c r="C3756" i="12"/>
  <c r="E3757" i="12" l="1"/>
  <c r="F3757" i="12" s="1"/>
  <c r="G3756" i="12"/>
  <c r="D3757" i="12" l="1"/>
  <c r="C3757" i="12"/>
  <c r="G3757" i="12" l="1"/>
  <c r="E3758" i="12"/>
  <c r="F3758" i="12" s="1"/>
  <c r="D3758" i="12" l="1"/>
  <c r="C3758" i="12"/>
  <c r="G3758" i="12" l="1"/>
  <c r="E3759" i="12"/>
  <c r="F3759" i="12" s="1"/>
  <c r="D3759" i="12" l="1"/>
  <c r="C3759" i="12"/>
  <c r="G3759" i="12" l="1"/>
  <c r="E3760" i="12"/>
  <c r="F3760" i="12" s="1"/>
  <c r="D3760" i="12" l="1"/>
  <c r="N317" i="12" a="1"/>
  <c r="N317" i="12" s="1"/>
  <c r="M317" i="12" s="1"/>
  <c r="C3760" i="12"/>
  <c r="G3760" i="12" l="1"/>
  <c r="K317" i="12" a="1"/>
  <c r="K317" i="12" s="1"/>
  <c r="E3761" i="12"/>
  <c r="F3761" i="12" s="1"/>
  <c r="D3761" i="12" l="1"/>
  <c r="C3761" i="12"/>
  <c r="L317" i="12"/>
  <c r="O317" i="12"/>
  <c r="E3762" i="12" l="1"/>
  <c r="F3762" i="12" s="1"/>
  <c r="G3761" i="12"/>
  <c r="D3762" i="12" l="1"/>
  <c r="C3762" i="12"/>
  <c r="E3763" i="12" l="1"/>
  <c r="F3763" i="12" s="1"/>
  <c r="G3762" i="12"/>
  <c r="D3763" i="12" l="1"/>
  <c r="C3763" i="12"/>
  <c r="G3763" i="12" l="1"/>
  <c r="E3764" i="12"/>
  <c r="F3764" i="12" s="1"/>
  <c r="D3764" i="12" l="1"/>
  <c r="C3764" i="12"/>
  <c r="G3764" i="12" l="1"/>
  <c r="E3765" i="12"/>
  <c r="F3765" i="12" s="1"/>
  <c r="D3765" i="12" l="1"/>
  <c r="C3765" i="12"/>
  <c r="G3765" i="12" l="1"/>
  <c r="E3766" i="12"/>
  <c r="F3766" i="12" s="1"/>
  <c r="D3766" i="12" l="1"/>
  <c r="C3766" i="12"/>
  <c r="E3767" i="12" l="1"/>
  <c r="F3767" i="12" s="1"/>
  <c r="G3766" i="12"/>
  <c r="D3767" i="12" l="1"/>
  <c r="C3767" i="12"/>
  <c r="G3767" i="12" l="1"/>
  <c r="E3768" i="12"/>
  <c r="F3768" i="12" s="1"/>
  <c r="D3768" i="12" l="1"/>
  <c r="C3768" i="12"/>
  <c r="E3769" i="12" l="1"/>
  <c r="F3769" i="12" s="1"/>
  <c r="G3768" i="12"/>
  <c r="D3769" i="12" l="1"/>
  <c r="C3769" i="12"/>
  <c r="E3770" i="12" l="1"/>
  <c r="F3770" i="12" s="1"/>
  <c r="G3769" i="12"/>
  <c r="D3770" i="12" l="1"/>
  <c r="C3770" i="12"/>
  <c r="G3770" i="12" l="1"/>
  <c r="E3771" i="12"/>
  <c r="F3771" i="12" s="1"/>
  <c r="D3771" i="12" l="1"/>
  <c r="C3771" i="12"/>
  <c r="G3771" i="12" l="1"/>
  <c r="E3772" i="12"/>
  <c r="F3772" i="12" s="1"/>
  <c r="D3772" i="12" l="1"/>
  <c r="N318" i="12" a="1"/>
  <c r="N318" i="12" s="1"/>
  <c r="M318" i="12" s="1"/>
  <c r="C3772" i="12"/>
  <c r="K318" i="12" l="1" a="1"/>
  <c r="K318" i="12" s="1"/>
  <c r="G3772" i="12"/>
  <c r="E3773" i="12"/>
  <c r="F3773" i="12" s="1"/>
  <c r="D3773" i="12" l="1"/>
  <c r="C3773" i="12"/>
  <c r="L318" i="12"/>
  <c r="O318" i="12"/>
  <c r="E3774" i="12" l="1"/>
  <c r="F3774" i="12" s="1"/>
  <c r="N149" i="12" s="1" a="1"/>
  <c r="N149" i="12" s="1"/>
  <c r="M149" i="12" s="1"/>
  <c r="G3773" i="12"/>
  <c r="D3774" i="12" l="1"/>
  <c r="C3774" i="12"/>
  <c r="K149" i="12" s="1" a="1"/>
  <c r="K149" i="12" s="1"/>
  <c r="O149" i="12" l="1"/>
  <c r="L149" i="12"/>
  <c r="G3774" i="12"/>
  <c r="E3775" i="12"/>
  <c r="F3775" i="12" s="1"/>
  <c r="D3775" i="12" l="1"/>
  <c r="C3775" i="12"/>
  <c r="G3775" i="12" l="1"/>
  <c r="E3776" i="12"/>
  <c r="F3776" i="12" s="1"/>
  <c r="D3776" i="12" l="1"/>
  <c r="C3776" i="12"/>
  <c r="G3776" i="12" l="1"/>
  <c r="E3777" i="12"/>
  <c r="F3777" i="12" s="1"/>
  <c r="D3777" i="12" l="1"/>
  <c r="C3777" i="12"/>
  <c r="G3777" i="12" l="1"/>
  <c r="E3778" i="12"/>
  <c r="F3778" i="12" s="1"/>
  <c r="D3778" i="12" l="1"/>
  <c r="C3778" i="12"/>
  <c r="G3778" i="12" l="1"/>
  <c r="E3779" i="12"/>
  <c r="F3779" i="12" s="1"/>
  <c r="D3779" i="12" l="1"/>
  <c r="C3779" i="12"/>
  <c r="E3780" i="12" l="1"/>
  <c r="F3780" i="12" s="1"/>
  <c r="G3779" i="12"/>
  <c r="D3780" i="12" l="1"/>
  <c r="C3780" i="12"/>
  <c r="E3781" i="12" l="1"/>
  <c r="F3781" i="12" s="1"/>
  <c r="G3780" i="12"/>
  <c r="D3781" i="12" l="1"/>
  <c r="C3781" i="12"/>
  <c r="G3781" i="12" l="1"/>
  <c r="E3782" i="12"/>
  <c r="F3782" i="12" s="1"/>
  <c r="D3782" i="12" l="1"/>
  <c r="C3782" i="12"/>
  <c r="G3782" i="12" l="1"/>
  <c r="E3783" i="12"/>
  <c r="F3783" i="12" s="1"/>
  <c r="D3783" i="12" l="1"/>
  <c r="C3783" i="12"/>
  <c r="E3784" i="12" l="1"/>
  <c r="F3784" i="12" s="1"/>
  <c r="G3783" i="12"/>
  <c r="D3784" i="12" l="1"/>
  <c r="C3784" i="12"/>
  <c r="N319" i="12" a="1"/>
  <c r="N319" i="12" s="1"/>
  <c r="M319" i="12" s="1"/>
  <c r="E3785" i="12" l="1"/>
  <c r="F3785" i="12" s="1"/>
  <c r="K319" i="12" a="1"/>
  <c r="K319" i="12" s="1"/>
  <c r="G3784" i="12"/>
  <c r="O319" i="12" l="1"/>
  <c r="L319" i="12"/>
  <c r="D3785" i="12"/>
  <c r="C3785" i="12"/>
  <c r="E3786" i="12" l="1"/>
  <c r="F3786" i="12" s="1"/>
  <c r="G3785" i="12"/>
  <c r="D3786" i="12" l="1"/>
  <c r="C3786" i="12"/>
  <c r="G3786" i="12" l="1"/>
  <c r="E3787" i="12"/>
  <c r="F3787" i="12" s="1"/>
  <c r="D3787" i="12" l="1"/>
  <c r="C3787" i="12"/>
  <c r="E3788" i="12" l="1"/>
  <c r="F3788" i="12" s="1"/>
  <c r="G3787" i="12"/>
  <c r="D3788" i="12" l="1"/>
  <c r="C3788" i="12"/>
  <c r="E3789" i="12" l="1"/>
  <c r="F3789" i="12" s="1"/>
  <c r="G3788" i="12"/>
  <c r="D3789" i="12" l="1"/>
  <c r="C3789" i="12"/>
  <c r="E3790" i="12" l="1"/>
  <c r="F3790" i="12" s="1"/>
  <c r="G3789" i="12"/>
  <c r="D3790" i="12" l="1"/>
  <c r="C3790" i="12"/>
  <c r="E3791" i="12" l="1"/>
  <c r="F3791" i="12" s="1"/>
  <c r="G3790" i="12"/>
  <c r="D3791" i="12" l="1"/>
  <c r="C3791" i="12"/>
  <c r="E3792" i="12" l="1"/>
  <c r="F3792" i="12" s="1"/>
  <c r="G3791" i="12"/>
  <c r="D3792" i="12" l="1"/>
  <c r="C3792" i="12"/>
  <c r="G3792" i="12" l="1"/>
  <c r="E3793" i="12"/>
  <c r="F3793" i="12" s="1"/>
  <c r="D3793" i="12" l="1"/>
  <c r="C3793" i="12"/>
  <c r="E3794" i="12" l="1"/>
  <c r="F3794" i="12" s="1"/>
  <c r="G3793" i="12"/>
  <c r="D3794" i="12" l="1"/>
  <c r="C3794" i="12"/>
  <c r="G3794" i="12" l="1"/>
  <c r="E3795" i="12"/>
  <c r="F3795" i="12" s="1"/>
  <c r="D3795" i="12" l="1"/>
  <c r="C3795" i="12"/>
  <c r="E3796" i="12" l="1"/>
  <c r="F3796" i="12" s="1"/>
  <c r="G3795" i="12"/>
  <c r="D3796" i="12" l="1"/>
  <c r="N320" i="12" a="1"/>
  <c r="N320" i="12" s="1"/>
  <c r="M320" i="12" s="1"/>
  <c r="C3796" i="12"/>
  <c r="G3796" i="12" l="1"/>
  <c r="E3797" i="12"/>
  <c r="F3797" i="12" s="1"/>
  <c r="K320" i="12" a="1"/>
  <c r="K320" i="12" s="1"/>
  <c r="L320" i="12" l="1"/>
  <c r="O320" i="12"/>
  <c r="D3797" i="12"/>
  <c r="C3797" i="12"/>
  <c r="G3797" i="12" l="1"/>
  <c r="E3798" i="12"/>
  <c r="F3798" i="12" s="1"/>
  <c r="D3798" i="12" l="1"/>
  <c r="C3798" i="12"/>
  <c r="G3798" i="12" l="1"/>
  <c r="E3799" i="12"/>
  <c r="F3799" i="12" s="1"/>
  <c r="D3799" i="12" l="1"/>
  <c r="C3799" i="12"/>
  <c r="G3799" i="12" l="1"/>
  <c r="E3800" i="12"/>
  <c r="F3800" i="12" s="1"/>
  <c r="N77" i="12" l="1" a="1"/>
  <c r="N77" i="12" s="1"/>
  <c r="M77" i="12" s="1"/>
  <c r="N150" i="12" a="1"/>
  <c r="N150" i="12" s="1"/>
  <c r="M150" i="12" s="1"/>
  <c r="C3800" i="12"/>
  <c r="K150" i="12" s="1" a="1"/>
  <c r="K150" i="12" s="1"/>
  <c r="D3800" i="12"/>
  <c r="O150" i="12" l="1"/>
  <c r="L150" i="12"/>
  <c r="K77" i="12" a="1"/>
  <c r="K77" i="12" s="1"/>
  <c r="G3800" i="12"/>
  <c r="E3801" i="12"/>
  <c r="F3801" i="12" s="1"/>
  <c r="D3801" i="12" l="1"/>
  <c r="C3801" i="12"/>
  <c r="O77" i="12"/>
  <c r="L77" i="12"/>
  <c r="G3801" i="12" l="1"/>
  <c r="E3802" i="12"/>
  <c r="F3802" i="12" s="1"/>
  <c r="D3802" i="12" l="1"/>
  <c r="C3802" i="12"/>
  <c r="G3802" i="12" l="1"/>
  <c r="E3803" i="12"/>
  <c r="F3803" i="12" s="1"/>
  <c r="D3803" i="12" l="1"/>
  <c r="C3803" i="12"/>
  <c r="E3804" i="12" l="1"/>
  <c r="F3804" i="12" s="1"/>
  <c r="G3803" i="12"/>
  <c r="D3804" i="12" l="1"/>
  <c r="C3804" i="12"/>
  <c r="G3804" i="12" l="1"/>
  <c r="E3805" i="12"/>
  <c r="F3805" i="12" s="1"/>
  <c r="D3805" i="12" l="1"/>
  <c r="C3805" i="12"/>
  <c r="G3805" i="12" l="1"/>
  <c r="E3806" i="12"/>
  <c r="F3806" i="12" s="1"/>
  <c r="D3806" i="12" l="1"/>
  <c r="C3806" i="12"/>
  <c r="E3807" i="12" l="1"/>
  <c r="F3807" i="12" s="1"/>
  <c r="G3806" i="12"/>
  <c r="D3807" i="12" l="1"/>
  <c r="C3807" i="12"/>
  <c r="G3807" i="12" l="1"/>
  <c r="E3808" i="12"/>
  <c r="F3808" i="12" s="1"/>
  <c r="D3808" i="12" l="1"/>
  <c r="C3808" i="12"/>
  <c r="N321" i="12" a="1"/>
  <c r="N321" i="12" s="1"/>
  <c r="M321" i="12" s="1"/>
  <c r="G3808" i="12" l="1"/>
  <c r="K321" i="12" a="1"/>
  <c r="K321" i="12" s="1"/>
  <c r="E3809" i="12"/>
  <c r="F3809" i="12" s="1"/>
  <c r="O321" i="12" l="1"/>
  <c r="L321" i="12"/>
  <c r="D3809" i="12"/>
  <c r="C3809" i="12"/>
  <c r="G3809" i="12" l="1"/>
  <c r="E3810" i="12"/>
  <c r="F3810" i="12" s="1"/>
  <c r="D3810" i="12" l="1"/>
  <c r="C3810" i="12"/>
  <c r="E3811" i="12" l="1"/>
  <c r="F3811" i="12" s="1"/>
  <c r="G3810" i="12"/>
  <c r="D3811" i="12" l="1"/>
  <c r="C3811" i="12"/>
  <c r="G3811" i="12" l="1"/>
  <c r="E3812" i="12"/>
  <c r="F3812" i="12" s="1"/>
  <c r="D3812" i="12" l="1"/>
  <c r="C3812" i="12"/>
  <c r="E3813" i="12" l="1"/>
  <c r="F3813" i="12" s="1"/>
  <c r="G3812" i="12"/>
  <c r="D3813" i="12" l="1"/>
  <c r="C3813" i="12"/>
  <c r="E3814" i="12" l="1"/>
  <c r="F3814" i="12" s="1"/>
  <c r="G3813" i="12"/>
  <c r="D3814" i="12" l="1"/>
  <c r="C3814" i="12"/>
  <c r="E3815" i="12" l="1"/>
  <c r="F3815" i="12" s="1"/>
  <c r="G3814" i="12"/>
  <c r="D3815" i="12" l="1"/>
  <c r="C3815" i="12"/>
  <c r="G3815" i="12" l="1"/>
  <c r="E3816" i="12"/>
  <c r="F3816" i="12" s="1"/>
  <c r="D3816" i="12" l="1"/>
  <c r="C3816" i="12"/>
  <c r="G3816" i="12" l="1"/>
  <c r="E3817" i="12"/>
  <c r="F3817" i="12" s="1"/>
  <c r="D3817" i="12" l="1"/>
  <c r="C3817" i="12"/>
  <c r="G3817" i="12" l="1"/>
  <c r="E3818" i="12"/>
  <c r="F3818" i="12" s="1"/>
  <c r="D3818" i="12" l="1"/>
  <c r="C3818" i="12"/>
  <c r="E3819" i="12" l="1"/>
  <c r="F3819" i="12" s="1"/>
  <c r="G3818" i="12"/>
  <c r="D3819" i="12" l="1"/>
  <c r="C3819" i="12"/>
  <c r="G3819" i="12" l="1"/>
  <c r="E3820" i="12"/>
  <c r="F3820" i="12" s="1"/>
  <c r="D3820" i="12" l="1"/>
  <c r="C3820" i="12"/>
  <c r="N322" i="12" a="1"/>
  <c r="N322" i="12" s="1"/>
  <c r="M322" i="12" s="1"/>
  <c r="E3821" i="12" l="1"/>
  <c r="F3821" i="12" s="1"/>
  <c r="K322" i="12" a="1"/>
  <c r="K322" i="12" s="1"/>
  <c r="G3820" i="12"/>
  <c r="O322" i="12" l="1"/>
  <c r="L322" i="12"/>
  <c r="D3821" i="12"/>
  <c r="C3821" i="12"/>
  <c r="E3822" i="12" l="1"/>
  <c r="F3822" i="12" s="1"/>
  <c r="G3821" i="12"/>
  <c r="D3822" i="12" l="1"/>
  <c r="C3822" i="12"/>
  <c r="G3822" i="12" l="1"/>
  <c r="E3823" i="12"/>
  <c r="F3823" i="12" s="1"/>
  <c r="D3823" i="12" l="1"/>
  <c r="C3823" i="12"/>
  <c r="G3823" i="12" l="1"/>
  <c r="E3824" i="12"/>
  <c r="F3824" i="12" s="1"/>
  <c r="D3824" i="12" l="1"/>
  <c r="C3824" i="12"/>
  <c r="E3825" i="12" l="1"/>
  <c r="F3825" i="12" s="1"/>
  <c r="G3824" i="12"/>
  <c r="D3825" i="12" l="1"/>
  <c r="C3825" i="12"/>
  <c r="E3826" i="12" l="1"/>
  <c r="F3826" i="12" s="1"/>
  <c r="N151" i="12" s="1" a="1"/>
  <c r="N151" i="12" s="1"/>
  <c r="M151" i="12" s="1"/>
  <c r="G3825" i="12"/>
  <c r="D3826" i="12" l="1"/>
  <c r="C3826" i="12"/>
  <c r="K151" i="12" s="1" a="1"/>
  <c r="K151" i="12" s="1"/>
  <c r="O151" i="12" l="1"/>
  <c r="L151" i="12"/>
  <c r="G3826" i="12"/>
  <c r="E3827" i="12"/>
  <c r="F3827" i="12" s="1"/>
  <c r="D3827" i="12" l="1"/>
  <c r="C3827" i="12"/>
  <c r="G3827" i="12" l="1"/>
  <c r="E3828" i="12"/>
  <c r="F3828" i="12" s="1"/>
  <c r="D3828" i="12" l="1"/>
  <c r="C3828" i="12"/>
  <c r="G3828" i="12" l="1"/>
  <c r="E3829" i="12"/>
  <c r="F3829" i="12" s="1"/>
  <c r="D3829" i="12" l="1"/>
  <c r="C3829" i="12"/>
  <c r="G3829" i="12" l="1"/>
  <c r="E3830" i="12"/>
  <c r="F3830" i="12" s="1"/>
  <c r="D3830" i="12" l="1"/>
  <c r="C3830" i="12"/>
  <c r="G3830" i="12" l="1"/>
  <c r="E3831" i="12"/>
  <c r="F3831" i="12" s="1"/>
  <c r="D3831" i="12" l="1"/>
  <c r="C3831" i="12"/>
  <c r="G3831" i="12" l="1"/>
  <c r="E3832" i="12"/>
  <c r="F3832" i="12" s="1"/>
  <c r="D3832" i="12" l="1"/>
  <c r="N323" i="12" a="1"/>
  <c r="N323" i="12" s="1"/>
  <c r="M323" i="12" s="1"/>
  <c r="C3832" i="12"/>
  <c r="E3833" i="12" l="1"/>
  <c r="F3833" i="12" s="1"/>
  <c r="K323" i="12" a="1"/>
  <c r="K323" i="12" s="1"/>
  <c r="G3832" i="12"/>
  <c r="O323" i="12" l="1"/>
  <c r="L323" i="12"/>
  <c r="D3833" i="12"/>
  <c r="C3833" i="12"/>
  <c r="G3833" i="12" l="1"/>
  <c r="E3834" i="12"/>
  <c r="F3834" i="12" s="1"/>
  <c r="D3834" i="12" l="1"/>
  <c r="C3834" i="12"/>
  <c r="G3834" i="12" l="1"/>
  <c r="E3835" i="12"/>
  <c r="F3835" i="12" s="1"/>
  <c r="D3835" i="12" l="1"/>
  <c r="C3835" i="12"/>
  <c r="G3835" i="12" l="1"/>
  <c r="E3836" i="12"/>
  <c r="F3836" i="12" s="1"/>
  <c r="D3836" i="12" l="1"/>
  <c r="C3836" i="12"/>
  <c r="G3836" i="12" l="1"/>
  <c r="E3837" i="12"/>
  <c r="F3837" i="12" s="1"/>
  <c r="D3837" i="12" l="1"/>
  <c r="C3837" i="12"/>
  <c r="E3838" i="12" l="1"/>
  <c r="F3838" i="12" s="1"/>
  <c r="G3837" i="12"/>
  <c r="D3838" i="12" l="1"/>
  <c r="C3838" i="12"/>
  <c r="G3838" i="12" l="1"/>
  <c r="E3839" i="12"/>
  <c r="F3839" i="12" s="1"/>
  <c r="D3839" i="12" l="1"/>
  <c r="C3839" i="12"/>
  <c r="G3839" i="12" l="1"/>
  <c r="E3840" i="12"/>
  <c r="F3840" i="12" s="1"/>
  <c r="D3840" i="12" l="1"/>
  <c r="C3840" i="12"/>
  <c r="G3840" i="12" l="1"/>
  <c r="E3841" i="12"/>
  <c r="F3841" i="12" s="1"/>
  <c r="D3841" i="12" l="1"/>
  <c r="C3841" i="12"/>
  <c r="G3841" i="12" l="1"/>
  <c r="E3842" i="12"/>
  <c r="F3842" i="12" s="1"/>
  <c r="D3842" i="12" l="1"/>
  <c r="C3842" i="12"/>
  <c r="G3842" i="12" l="1"/>
  <c r="E3843" i="12"/>
  <c r="F3843" i="12" s="1"/>
  <c r="D3843" i="12" l="1"/>
  <c r="C3843" i="12"/>
  <c r="E3844" i="12" l="1"/>
  <c r="F3844" i="12" s="1"/>
  <c r="G3843" i="12"/>
  <c r="D3844" i="12" l="1"/>
  <c r="N324" i="12" a="1"/>
  <c r="N324" i="12" s="1"/>
  <c r="M324" i="12" s="1"/>
  <c r="C3844" i="12"/>
  <c r="G3844" i="12" l="1"/>
  <c r="E3845" i="12"/>
  <c r="F3845" i="12" s="1"/>
  <c r="K324" i="12" a="1"/>
  <c r="K324" i="12" s="1"/>
  <c r="O324" i="12" l="1"/>
  <c r="L324" i="12"/>
  <c r="D3845" i="12"/>
  <c r="C3845" i="12"/>
  <c r="E3846" i="12" l="1"/>
  <c r="F3846" i="12" s="1"/>
  <c r="G3845" i="12"/>
  <c r="D3846" i="12" l="1"/>
  <c r="C3846" i="12"/>
  <c r="E3847" i="12" l="1"/>
  <c r="F3847" i="12" s="1"/>
  <c r="G3846" i="12"/>
  <c r="D3847" i="12" l="1"/>
  <c r="C3847" i="12"/>
  <c r="E3848" i="12" l="1"/>
  <c r="F3848" i="12" s="1"/>
  <c r="G3847" i="12"/>
  <c r="D3848" i="12" l="1"/>
  <c r="C3848" i="12"/>
  <c r="E3849" i="12" l="1"/>
  <c r="F3849" i="12" s="1"/>
  <c r="G3848" i="12"/>
  <c r="D3849" i="12" l="1"/>
  <c r="C3849" i="12"/>
  <c r="G3849" i="12" l="1"/>
  <c r="E3850" i="12"/>
  <c r="F3850" i="12" s="1"/>
  <c r="D3850" i="12" l="1"/>
  <c r="C3850" i="12"/>
  <c r="G3850" i="12" l="1"/>
  <c r="E3851" i="12"/>
  <c r="F3851" i="12" s="1"/>
  <c r="D3851" i="12" l="1"/>
  <c r="C3851" i="12"/>
  <c r="E3852" i="12" l="1"/>
  <c r="F3852" i="12" s="1"/>
  <c r="G3851" i="12"/>
  <c r="N78" i="12" l="1" a="1"/>
  <c r="N78" i="12" s="1"/>
  <c r="M78" i="12" s="1"/>
  <c r="N152" i="12" a="1"/>
  <c r="N152" i="12" s="1"/>
  <c r="M152" i="12" s="1"/>
  <c r="C3852" i="12"/>
  <c r="K152" i="12" s="1" a="1"/>
  <c r="K152" i="12" s="1"/>
  <c r="D3852" i="12"/>
  <c r="O152" i="12" l="1"/>
  <c r="L152" i="12"/>
  <c r="K78" i="12" a="1"/>
  <c r="K78" i="12" s="1"/>
  <c r="G3852" i="12"/>
  <c r="E3853" i="12"/>
  <c r="F3853" i="12" s="1"/>
  <c r="D3853" i="12" l="1"/>
  <c r="C3853" i="12"/>
  <c r="L78" i="12"/>
  <c r="O78" i="12"/>
  <c r="G3853" i="12" l="1"/>
  <c r="E3854" i="12"/>
  <c r="F3854" i="12" s="1"/>
  <c r="D3854" i="12" l="1"/>
  <c r="C3854" i="12"/>
  <c r="G3854" i="12" l="1"/>
  <c r="E3855" i="12"/>
  <c r="F3855" i="12" s="1"/>
  <c r="D3855" i="12" l="1"/>
  <c r="C3855" i="12"/>
  <c r="E3856" i="12" l="1"/>
  <c r="F3856" i="12" s="1"/>
  <c r="G3855" i="12"/>
  <c r="D3856" i="12" l="1"/>
  <c r="C3856" i="12"/>
  <c r="N325" i="12" a="1"/>
  <c r="N325" i="12" s="1"/>
  <c r="M325" i="12" s="1"/>
  <c r="E3857" i="12" l="1"/>
  <c r="F3857" i="12" s="1"/>
  <c r="K325" i="12" a="1"/>
  <c r="K325" i="12" s="1"/>
  <c r="G3856" i="12"/>
  <c r="O325" i="12" l="1"/>
  <c r="L325" i="12"/>
  <c r="D3857" i="12"/>
  <c r="C3857" i="12"/>
  <c r="G3857" i="12" l="1"/>
  <c r="E3858" i="12"/>
  <c r="F3858" i="12" s="1"/>
  <c r="D3858" i="12" l="1"/>
  <c r="C3858" i="12"/>
  <c r="E3859" i="12" l="1"/>
  <c r="F3859" i="12" s="1"/>
  <c r="G3858" i="12"/>
  <c r="D3859" i="12" l="1"/>
  <c r="C3859" i="12"/>
  <c r="G3859" i="12" l="1"/>
  <c r="E3860" i="12"/>
  <c r="F3860" i="12" s="1"/>
  <c r="D3860" i="12" l="1"/>
  <c r="C3860" i="12"/>
  <c r="E3861" i="12" l="1"/>
  <c r="F3861" i="12" s="1"/>
  <c r="G3860" i="12"/>
  <c r="D3861" i="12" l="1"/>
  <c r="C3861" i="12"/>
  <c r="E3862" i="12" l="1"/>
  <c r="F3862" i="12" s="1"/>
  <c r="G3861" i="12"/>
  <c r="D3862" i="12" l="1"/>
  <c r="C3862" i="12"/>
  <c r="G3862" i="12" l="1"/>
  <c r="E3863" i="12"/>
  <c r="F3863" i="12" s="1"/>
  <c r="D3863" i="12" l="1"/>
  <c r="C3863" i="12"/>
  <c r="G3863" i="12" l="1"/>
  <c r="E3864" i="12"/>
  <c r="F3864" i="12" s="1"/>
  <c r="D3864" i="12" l="1"/>
  <c r="C3864" i="12"/>
  <c r="G3864" i="12" l="1"/>
  <c r="E3865" i="12"/>
  <c r="F3865" i="12" s="1"/>
  <c r="D3865" i="12" l="1"/>
  <c r="C3865" i="12"/>
  <c r="G3865" i="12" l="1"/>
  <c r="E3866" i="12"/>
  <c r="F3866" i="12" s="1"/>
  <c r="D3866" i="12" l="1"/>
  <c r="C3866" i="12"/>
  <c r="E3867" i="12" l="1"/>
  <c r="F3867" i="12" s="1"/>
  <c r="G3866" i="12"/>
  <c r="D3867" i="12" l="1"/>
  <c r="C3867" i="12"/>
  <c r="E3868" i="12" l="1"/>
  <c r="F3868" i="12" s="1"/>
  <c r="G3867" i="12"/>
  <c r="D3868" i="12" l="1"/>
  <c r="C3868" i="12"/>
  <c r="N326" i="12" a="1"/>
  <c r="N326" i="12" s="1"/>
  <c r="M326" i="12" s="1"/>
  <c r="E3869" i="12" l="1"/>
  <c r="F3869" i="12" s="1"/>
  <c r="G3868" i="12"/>
  <c r="K326" i="12" a="1"/>
  <c r="K326" i="12" s="1"/>
  <c r="O326" i="12" l="1"/>
  <c r="L326" i="12"/>
  <c r="D3869" i="12"/>
  <c r="C3869" i="12"/>
  <c r="G3869" i="12" l="1"/>
  <c r="E3870" i="12"/>
  <c r="F3870" i="12" s="1"/>
  <c r="D3870" i="12" l="1"/>
  <c r="C3870" i="12"/>
  <c r="E3871" i="12" l="1"/>
  <c r="F3871" i="12" s="1"/>
  <c r="G3870" i="12"/>
  <c r="D3871" i="12" l="1"/>
  <c r="C3871" i="12"/>
  <c r="G3871" i="12" l="1"/>
  <c r="E3872" i="12"/>
  <c r="F3872" i="12" s="1"/>
  <c r="D3872" i="12" l="1"/>
  <c r="C3872" i="12"/>
  <c r="G3872" i="12" l="1"/>
  <c r="E3873" i="12"/>
  <c r="F3873" i="12" s="1"/>
  <c r="D3873" i="12" l="1"/>
  <c r="C3873" i="12"/>
  <c r="G3873" i="12" l="1"/>
  <c r="E3874" i="12"/>
  <c r="F3874" i="12" s="1"/>
  <c r="D3874" i="12" l="1"/>
  <c r="C3874" i="12"/>
  <c r="G3874" i="12" l="1"/>
  <c r="E3875" i="12"/>
  <c r="F3875" i="12" s="1"/>
  <c r="D3875" i="12" l="1"/>
  <c r="C3875" i="12"/>
  <c r="G3875" i="12" l="1"/>
  <c r="E3876" i="12"/>
  <c r="F3876" i="12" s="1"/>
  <c r="D3876" i="12" l="1"/>
  <c r="C3876" i="12"/>
  <c r="G3876" i="12" l="1"/>
  <c r="E3877" i="12"/>
  <c r="F3877" i="12" s="1"/>
  <c r="D3877" i="12" l="1"/>
  <c r="C3877" i="12"/>
  <c r="E3878" i="12" l="1"/>
  <c r="F3878" i="12" s="1"/>
  <c r="N153" i="12" s="1" a="1"/>
  <c r="N153" i="12" s="1"/>
  <c r="M153" i="12" s="1"/>
  <c r="G3877" i="12"/>
  <c r="D3878" i="12" l="1"/>
  <c r="C3878" i="12"/>
  <c r="K153" i="12" s="1" a="1"/>
  <c r="K153" i="12" s="1"/>
  <c r="O153" i="12" l="1"/>
  <c r="L153" i="12"/>
  <c r="E3879" i="12"/>
  <c r="F3879" i="12" s="1"/>
  <c r="G3878" i="12"/>
  <c r="D3879" i="12" l="1"/>
  <c r="C3879" i="12"/>
  <c r="E3880" i="12" l="1"/>
  <c r="F3880" i="12" s="1"/>
  <c r="G3879" i="12"/>
  <c r="D3880" i="12" l="1"/>
  <c r="C3880" i="12"/>
  <c r="N327" i="12" a="1"/>
  <c r="N327" i="12" s="1"/>
  <c r="M327" i="12" s="1"/>
  <c r="G3880" i="12" l="1"/>
  <c r="K327" i="12" a="1"/>
  <c r="K327" i="12" s="1"/>
  <c r="E3881" i="12"/>
  <c r="F3881" i="12" s="1"/>
  <c r="D3881" i="12" l="1"/>
  <c r="C3881" i="12"/>
  <c r="O327" i="12"/>
  <c r="L327" i="12"/>
  <c r="G3881" i="12" l="1"/>
  <c r="E3882" i="12"/>
  <c r="F3882" i="12" s="1"/>
  <c r="D3882" i="12" l="1"/>
  <c r="C3882" i="12"/>
  <c r="E3883" i="12" l="1"/>
  <c r="F3883" i="12" s="1"/>
  <c r="G3882" i="12"/>
  <c r="D3883" i="12" l="1"/>
  <c r="C3883" i="12"/>
  <c r="E3884" i="12" l="1"/>
  <c r="F3884" i="12" s="1"/>
  <c r="G3883" i="12"/>
  <c r="D3884" i="12" l="1"/>
  <c r="C3884" i="12"/>
  <c r="E3885" i="12" l="1"/>
  <c r="F3885" i="12" s="1"/>
  <c r="G3884" i="12"/>
  <c r="D3885" i="12" l="1"/>
  <c r="C3885" i="12"/>
  <c r="E3886" i="12" l="1"/>
  <c r="F3886" i="12" s="1"/>
  <c r="G3885" i="12"/>
  <c r="D3886" i="12" l="1"/>
  <c r="C3886" i="12"/>
  <c r="E3887" i="12" l="1"/>
  <c r="F3887" i="12" s="1"/>
  <c r="G3886" i="12"/>
  <c r="D3887" i="12" l="1"/>
  <c r="C3887" i="12"/>
  <c r="G3887" i="12" l="1"/>
  <c r="E3888" i="12"/>
  <c r="F3888" i="12" s="1"/>
  <c r="D3888" i="12" l="1"/>
  <c r="C3888" i="12"/>
  <c r="G3888" i="12" l="1"/>
  <c r="E3889" i="12"/>
  <c r="F3889" i="12" s="1"/>
  <c r="D3889" i="12" l="1"/>
  <c r="C3889" i="12"/>
  <c r="E3890" i="12" l="1"/>
  <c r="F3890" i="12" s="1"/>
  <c r="G3889" i="12"/>
  <c r="D3890" i="12" l="1"/>
  <c r="C3890" i="12"/>
  <c r="E3891" i="12" l="1"/>
  <c r="F3891" i="12" s="1"/>
  <c r="G3890" i="12"/>
  <c r="D3891" i="12" l="1"/>
  <c r="C3891" i="12"/>
  <c r="G3891" i="12" l="1"/>
  <c r="E3892" i="12"/>
  <c r="F3892" i="12" s="1"/>
  <c r="D3892" i="12" l="1"/>
  <c r="N328" i="12" a="1"/>
  <c r="N328" i="12" s="1"/>
  <c r="M328" i="12" s="1"/>
  <c r="C3892" i="12"/>
  <c r="E3893" i="12" l="1"/>
  <c r="F3893" i="12" s="1"/>
  <c r="K328" i="12" a="1"/>
  <c r="K328" i="12" s="1"/>
  <c r="G3892" i="12"/>
  <c r="L328" i="12" l="1"/>
  <c r="O328" i="12"/>
  <c r="D3893" i="12"/>
  <c r="C3893" i="12"/>
  <c r="G3893" i="12" l="1"/>
  <c r="E3894" i="12"/>
  <c r="F3894" i="12" s="1"/>
  <c r="D3894" i="12" l="1"/>
  <c r="C3894" i="12"/>
  <c r="G3894" i="12" l="1"/>
  <c r="E3895" i="12"/>
  <c r="F3895" i="12" s="1"/>
  <c r="D3895" i="12" l="1"/>
  <c r="C3895" i="12"/>
  <c r="G3895" i="12" l="1"/>
  <c r="E3896" i="12"/>
  <c r="F3896" i="12" s="1"/>
  <c r="D3896" i="12" l="1"/>
  <c r="C3896" i="12"/>
  <c r="G3896" i="12" l="1"/>
  <c r="E3897" i="12"/>
  <c r="F3897" i="12" s="1"/>
  <c r="D3897" i="12" l="1"/>
  <c r="C3897" i="12"/>
  <c r="E3898" i="12" l="1"/>
  <c r="F3898" i="12" s="1"/>
  <c r="G3897" i="12"/>
  <c r="D3898" i="12" l="1"/>
  <c r="C3898" i="12"/>
  <c r="G3898" i="12" l="1"/>
  <c r="E3899" i="12"/>
  <c r="F3899" i="12" s="1"/>
  <c r="D3899" i="12" l="1"/>
  <c r="C3899" i="12"/>
  <c r="G3899" i="12" l="1"/>
  <c r="E3900" i="12"/>
  <c r="F3900" i="12" s="1"/>
  <c r="D3900" i="12" l="1"/>
  <c r="C3900" i="12"/>
  <c r="E3901" i="12" l="1"/>
  <c r="F3901" i="12" s="1"/>
  <c r="G3900" i="12"/>
  <c r="D3901" i="12" l="1"/>
  <c r="C3901" i="12"/>
  <c r="G3901" i="12" l="1"/>
  <c r="E3902" i="12"/>
  <c r="F3902" i="12" s="1"/>
  <c r="D3902" i="12" l="1"/>
  <c r="C3902" i="12"/>
  <c r="E3903" i="12" l="1"/>
  <c r="F3903" i="12" s="1"/>
  <c r="G3902" i="12"/>
  <c r="D3903" i="12" l="1"/>
  <c r="C3903" i="12"/>
  <c r="G3903" i="12" l="1"/>
  <c r="E3904" i="12"/>
  <c r="F3904" i="12" s="1"/>
  <c r="N79" i="12" l="1" a="1"/>
  <c r="N79" i="12" s="1"/>
  <c r="M79" i="12" s="1"/>
  <c r="N154" i="12" a="1"/>
  <c r="N154" i="12" s="1"/>
  <c r="M154" i="12" s="1"/>
  <c r="N329" i="12" a="1"/>
  <c r="N329" i="12" s="1"/>
  <c r="M329" i="12" s="1"/>
  <c r="D3904" i="12"/>
  <c r="C3904" i="12"/>
  <c r="K154" i="12" s="1" a="1"/>
  <c r="K154" i="12" s="1"/>
  <c r="O154" i="12" l="1"/>
  <c r="L154" i="12"/>
  <c r="K79" i="12" a="1"/>
  <c r="K79" i="12" s="1"/>
  <c r="E3905" i="12"/>
  <c r="F3905" i="12" s="1"/>
  <c r="K329" i="12" a="1"/>
  <c r="K329" i="12" s="1"/>
  <c r="G3904" i="12"/>
  <c r="O329" i="12" l="1"/>
  <c r="L329" i="12"/>
  <c r="D3905" i="12"/>
  <c r="C3905" i="12"/>
  <c r="L79" i="12"/>
  <c r="O79" i="12"/>
  <c r="E3906" i="12" l="1"/>
  <c r="F3906" i="12" s="1"/>
  <c r="G3905" i="12"/>
  <c r="D3906" i="12" l="1"/>
  <c r="C3906" i="12"/>
  <c r="G3906" i="12" l="1"/>
  <c r="E3907" i="12"/>
  <c r="F3907" i="12" s="1"/>
  <c r="D3907" i="12" l="1"/>
  <c r="C3907" i="12"/>
  <c r="E3908" i="12" l="1"/>
  <c r="F3908" i="12" s="1"/>
  <c r="G3907" i="12"/>
  <c r="D3908" i="12" l="1"/>
  <c r="C3908" i="12"/>
  <c r="G3908" i="12" l="1"/>
  <c r="E3909" i="12"/>
  <c r="F3909" i="12" s="1"/>
  <c r="D3909" i="12" l="1"/>
  <c r="C3909" i="12"/>
  <c r="G3909" i="12" l="1"/>
  <c r="E3910" i="12"/>
  <c r="F3910" i="12" s="1"/>
  <c r="D3910" i="12" l="1"/>
  <c r="C3910" i="12"/>
  <c r="E3911" i="12" l="1"/>
  <c r="F3911" i="12" s="1"/>
  <c r="G3910" i="12"/>
  <c r="D3911" i="12" l="1"/>
  <c r="C3911" i="12"/>
  <c r="E3912" i="12" l="1"/>
  <c r="F3912" i="12" s="1"/>
  <c r="G3911" i="12"/>
  <c r="D3912" i="12" l="1"/>
  <c r="C3912" i="12"/>
  <c r="E3913" i="12" l="1"/>
  <c r="F3913" i="12" s="1"/>
  <c r="G3912" i="12"/>
  <c r="D3913" i="12" l="1"/>
  <c r="C3913" i="12"/>
  <c r="G3913" i="12" l="1"/>
  <c r="E3914" i="12"/>
  <c r="F3914" i="12" s="1"/>
  <c r="D3914" i="12" l="1"/>
  <c r="C3914" i="12"/>
  <c r="G3914" i="12" l="1"/>
  <c r="E3915" i="12"/>
  <c r="F3915" i="12" s="1"/>
  <c r="D3915" i="12" l="1"/>
  <c r="C3915" i="12"/>
  <c r="G3915" i="12" l="1"/>
  <c r="E3916" i="12"/>
  <c r="F3916" i="12" s="1"/>
  <c r="D3916" i="12" l="1"/>
  <c r="C3916" i="12"/>
  <c r="N330" i="12" a="1"/>
  <c r="N330" i="12" s="1"/>
  <c r="M330" i="12" s="1"/>
  <c r="E3917" i="12" l="1"/>
  <c r="F3917" i="12" s="1"/>
  <c r="K330" i="12" a="1"/>
  <c r="K330" i="12" s="1"/>
  <c r="G3916" i="12"/>
  <c r="L330" i="12" l="1"/>
  <c r="O330" i="12"/>
  <c r="D3917" i="12"/>
  <c r="C3917" i="12"/>
  <c r="E3918" i="12" l="1"/>
  <c r="F3918" i="12" s="1"/>
  <c r="G3917" i="12"/>
  <c r="D3918" i="12" l="1"/>
  <c r="C3918" i="12"/>
  <c r="G3918" i="12" l="1"/>
  <c r="E3919" i="12"/>
  <c r="F3919" i="12" s="1"/>
  <c r="D3919" i="12" l="1"/>
  <c r="C3919" i="12"/>
  <c r="G3919" i="12" l="1"/>
  <c r="E3920" i="12"/>
  <c r="F3920" i="12" s="1"/>
  <c r="D3920" i="12" l="1"/>
  <c r="C3920" i="12"/>
  <c r="G3920" i="12" l="1"/>
  <c r="E3921" i="12"/>
  <c r="F3921" i="12" s="1"/>
  <c r="D3921" i="12" l="1"/>
  <c r="C3921" i="12"/>
  <c r="G3921" i="12" l="1"/>
  <c r="E3922" i="12"/>
  <c r="F3922" i="12" s="1"/>
  <c r="D3922" i="12" l="1"/>
  <c r="C3922" i="12"/>
  <c r="E3923" i="12" l="1"/>
  <c r="F3923" i="12" s="1"/>
  <c r="G3922" i="12"/>
  <c r="D3923" i="12" l="1"/>
  <c r="C3923" i="12"/>
  <c r="E3924" i="12" l="1"/>
  <c r="F3924" i="12" s="1"/>
  <c r="G3923" i="12"/>
  <c r="D3924" i="12" l="1"/>
  <c r="C3924" i="12"/>
  <c r="G3924" i="12" l="1"/>
  <c r="E3925" i="12"/>
  <c r="F3925" i="12" s="1"/>
  <c r="D3925" i="12" l="1"/>
  <c r="C3925" i="12"/>
  <c r="G3925" i="12" l="1"/>
  <c r="E3926" i="12"/>
  <c r="F3926" i="12" s="1"/>
  <c r="D3926" i="12" l="1"/>
  <c r="C3926" i="12"/>
  <c r="G3926" i="12" l="1"/>
  <c r="E3927" i="12"/>
  <c r="F3927" i="12" s="1"/>
  <c r="D3927" i="12" l="1"/>
  <c r="C3927" i="12"/>
  <c r="G3927" i="12" l="1"/>
  <c r="E3928" i="12"/>
  <c r="F3928" i="12" s="1"/>
  <c r="D3928" i="12" l="1"/>
  <c r="N331" i="12" a="1"/>
  <c r="N331" i="12" s="1"/>
  <c r="M331" i="12" s="1"/>
  <c r="C3928" i="12"/>
  <c r="E3929" i="12" l="1"/>
  <c r="F3929" i="12" s="1"/>
  <c r="K331" i="12" a="1"/>
  <c r="K331" i="12" s="1"/>
  <c r="G3928" i="12"/>
  <c r="L331" i="12" l="1"/>
  <c r="O331" i="12"/>
  <c r="D3929" i="12"/>
  <c r="C3929" i="12"/>
  <c r="G3929" i="12" l="1"/>
  <c r="E3930" i="12"/>
  <c r="F3930" i="12" s="1"/>
  <c r="N155" i="12" s="1" a="1"/>
  <c r="N155" i="12" s="1"/>
  <c r="M155" i="12" s="1"/>
  <c r="D3930" i="12" l="1"/>
  <c r="C3930" i="12"/>
  <c r="K155" i="12" s="1" a="1"/>
  <c r="K155" i="12" s="1"/>
  <c r="O155" i="12" l="1"/>
  <c r="L155" i="12"/>
  <c r="E3931" i="12"/>
  <c r="F3931" i="12" s="1"/>
  <c r="G3930" i="12"/>
  <c r="D3931" i="12" l="1"/>
  <c r="C3931" i="12"/>
  <c r="G3931" i="12" l="1"/>
  <c r="E3932" i="12"/>
  <c r="F3932" i="12" s="1"/>
  <c r="D3932" i="12" l="1"/>
  <c r="C3932" i="12"/>
  <c r="G3932" i="12" l="1"/>
  <c r="E3933" i="12"/>
  <c r="F3933" i="12" s="1"/>
  <c r="D3933" i="12" l="1"/>
  <c r="C3933" i="12"/>
  <c r="G3933" i="12" l="1"/>
  <c r="E3934" i="12"/>
  <c r="F3934" i="12" s="1"/>
  <c r="D3934" i="12" l="1"/>
  <c r="C3934" i="12"/>
  <c r="G3934" i="12" l="1"/>
  <c r="E3935" i="12"/>
  <c r="F3935" i="12" s="1"/>
  <c r="D3935" i="12" l="1"/>
  <c r="C3935" i="12"/>
  <c r="E3936" i="12" l="1"/>
  <c r="F3936" i="12" s="1"/>
  <c r="G3935" i="12"/>
  <c r="D3936" i="12" l="1"/>
  <c r="C3936" i="12"/>
  <c r="E3937" i="12" l="1"/>
  <c r="F3937" i="12" s="1"/>
  <c r="G3936" i="12"/>
  <c r="D3937" i="12" l="1"/>
  <c r="C3937" i="12"/>
  <c r="G3937" i="12" l="1"/>
  <c r="E3938" i="12"/>
  <c r="F3938" i="12" s="1"/>
  <c r="D3938" i="12" l="1"/>
  <c r="C3938" i="12"/>
  <c r="E3939" i="12" l="1"/>
  <c r="F3939" i="12" s="1"/>
  <c r="G3938" i="12"/>
  <c r="D3939" i="12" l="1"/>
  <c r="C3939" i="12"/>
  <c r="E3940" i="12" l="1"/>
  <c r="F3940" i="12" s="1"/>
  <c r="G3939" i="12"/>
  <c r="D3940" i="12" l="1"/>
  <c r="N332" i="12" a="1"/>
  <c r="N332" i="12" s="1"/>
  <c r="M332" i="12" s="1"/>
  <c r="C3940" i="12"/>
  <c r="E3941" i="12" l="1"/>
  <c r="F3941" i="12" s="1"/>
  <c r="K332" i="12" a="1"/>
  <c r="K332" i="12" s="1"/>
  <c r="G3940" i="12"/>
  <c r="O332" i="12" l="1"/>
  <c r="L332" i="12"/>
  <c r="D3941" i="12"/>
  <c r="C3941" i="12"/>
  <c r="E3942" i="12" l="1"/>
  <c r="F3942" i="12" s="1"/>
  <c r="G3941" i="12"/>
  <c r="D3942" i="12" l="1"/>
  <c r="C3942" i="12"/>
  <c r="G3942" i="12" l="1"/>
  <c r="E3943" i="12"/>
  <c r="F3943" i="12" s="1"/>
  <c r="D3943" i="12" l="1"/>
  <c r="C3943" i="12"/>
  <c r="G3943" i="12" l="1"/>
  <c r="E3944" i="12"/>
  <c r="F3944" i="12" s="1"/>
  <c r="D3944" i="12" l="1"/>
  <c r="C3944" i="12"/>
  <c r="G3944" i="12" l="1"/>
  <c r="E3945" i="12"/>
  <c r="F3945" i="12" s="1"/>
  <c r="D3945" i="12" l="1"/>
  <c r="C3945" i="12"/>
  <c r="G3945" i="12" l="1"/>
  <c r="E3946" i="12"/>
  <c r="F3946" i="12" s="1"/>
  <c r="D3946" i="12" l="1"/>
  <c r="C3946" i="12"/>
  <c r="G3946" i="12" l="1"/>
  <c r="E3947" i="12"/>
  <c r="F3947" i="12" s="1"/>
  <c r="D3947" i="12" l="1"/>
  <c r="C3947" i="12"/>
  <c r="G3947" i="12" l="1"/>
  <c r="E3948" i="12"/>
  <c r="F3948" i="12" s="1"/>
  <c r="D3948" i="12" l="1"/>
  <c r="C3948" i="12"/>
  <c r="E3949" i="12" l="1"/>
  <c r="F3949" i="12" s="1"/>
  <c r="G3948" i="12"/>
  <c r="D3949" i="12" l="1"/>
  <c r="C3949" i="12"/>
  <c r="E3950" i="12" l="1"/>
  <c r="F3950" i="12" s="1"/>
  <c r="G3949" i="12"/>
  <c r="D3950" i="12" l="1"/>
  <c r="C3950" i="12"/>
  <c r="G3950" i="12" l="1"/>
  <c r="E3951" i="12"/>
  <c r="F3951" i="12" s="1"/>
  <c r="D3951" i="12" l="1"/>
  <c r="C3951" i="12"/>
  <c r="E3952" i="12" l="1"/>
  <c r="F3952" i="12" s="1"/>
  <c r="G3951" i="12"/>
  <c r="D3952" i="12" l="1"/>
  <c r="C3952" i="12"/>
  <c r="N333" i="12" a="1"/>
  <c r="N333" i="12" s="1"/>
  <c r="M333" i="12" s="1"/>
  <c r="E3953" i="12" l="1"/>
  <c r="F3953" i="12" s="1"/>
  <c r="K333" i="12" a="1"/>
  <c r="K333" i="12" s="1"/>
  <c r="G3952" i="12"/>
  <c r="O333" i="12" l="1"/>
  <c r="L333" i="12"/>
  <c r="D3953" i="12"/>
  <c r="C3953" i="12"/>
  <c r="E3954" i="12" l="1"/>
  <c r="F3954" i="12" s="1"/>
  <c r="G3953" i="12"/>
  <c r="D3954" i="12" l="1"/>
  <c r="C3954" i="12"/>
  <c r="G3954" i="12" l="1"/>
  <c r="E3955" i="12"/>
  <c r="F3955" i="12" s="1"/>
  <c r="D3955" i="12" l="1"/>
  <c r="C3955" i="12"/>
  <c r="G3955" i="12" l="1"/>
  <c r="E3956" i="12"/>
  <c r="F3956" i="12" s="1"/>
  <c r="N80" i="12" l="1" a="1"/>
  <c r="N80" i="12" s="1"/>
  <c r="M80" i="12" s="1"/>
  <c r="N156" i="12" a="1"/>
  <c r="N156" i="12" s="1"/>
  <c r="M156" i="12" s="1"/>
  <c r="C3956" i="12"/>
  <c r="K156" i="12" s="1" a="1"/>
  <c r="K156" i="12" s="1"/>
  <c r="D3956" i="12"/>
  <c r="O156" i="12" l="1"/>
  <c r="L156" i="12"/>
  <c r="K80" i="12" a="1"/>
  <c r="K80" i="12" s="1"/>
  <c r="E3957" i="12"/>
  <c r="F3957" i="12" s="1"/>
  <c r="G3956" i="12"/>
  <c r="D3957" i="12" l="1"/>
  <c r="C3957" i="12"/>
  <c r="O80" i="12"/>
  <c r="L80" i="12"/>
  <c r="G3957" i="12" l="1"/>
  <c r="E3958" i="12"/>
  <c r="F3958" i="12" s="1"/>
  <c r="D3958" i="12" l="1"/>
  <c r="C3958" i="12"/>
  <c r="G3958" i="12" l="1"/>
  <c r="E3959" i="12"/>
  <c r="F3959" i="12" s="1"/>
  <c r="D3959" i="12" l="1"/>
  <c r="C3959" i="12"/>
  <c r="E3960" i="12" l="1"/>
  <c r="F3960" i="12" s="1"/>
  <c r="G3959" i="12"/>
  <c r="D3960" i="12" l="1"/>
  <c r="C3960" i="12"/>
  <c r="E3961" i="12" l="1"/>
  <c r="F3961" i="12" s="1"/>
  <c r="G3960" i="12"/>
  <c r="D3961" i="12" l="1"/>
  <c r="C3961" i="12"/>
  <c r="G3961" i="12" l="1"/>
  <c r="E3962" i="12"/>
  <c r="F3962" i="12" s="1"/>
  <c r="D3962" i="12" l="1"/>
  <c r="C3962" i="12"/>
  <c r="E3963" i="12" l="1"/>
  <c r="F3963" i="12" s="1"/>
  <c r="G3962" i="12"/>
  <c r="D3963" i="12" l="1"/>
  <c r="C3963" i="12"/>
  <c r="G3963" i="12" l="1"/>
  <c r="E3964" i="12"/>
  <c r="F3964" i="12" s="1"/>
  <c r="D3964" i="12" l="1"/>
  <c r="C3964" i="12"/>
  <c r="N334" i="12" a="1"/>
  <c r="N334" i="12" s="1"/>
  <c r="M334" i="12" s="1"/>
  <c r="G3964" i="12" l="1"/>
  <c r="K334" i="12" a="1"/>
  <c r="K334" i="12" s="1"/>
  <c r="E3965" i="12"/>
  <c r="F3965" i="12" s="1"/>
  <c r="L334" i="12" l="1"/>
  <c r="O334" i="12"/>
  <c r="D3965" i="12"/>
  <c r="C3965" i="12"/>
  <c r="E3966" i="12" l="1"/>
  <c r="F3966" i="12" s="1"/>
  <c r="G3965" i="12"/>
  <c r="D3966" i="12" l="1"/>
  <c r="C3966" i="12"/>
  <c r="E3967" i="12" l="1"/>
  <c r="F3967" i="12" s="1"/>
  <c r="G3966" i="12"/>
  <c r="D3967" i="12" l="1"/>
  <c r="C3967" i="12"/>
  <c r="G3967" i="12" l="1"/>
  <c r="E3968" i="12"/>
  <c r="F3968" i="12" s="1"/>
  <c r="D3968" i="12" l="1"/>
  <c r="C3968" i="12"/>
  <c r="G3968" i="12" l="1"/>
  <c r="E3969" i="12"/>
  <c r="F3969" i="12" s="1"/>
  <c r="D3969" i="12" l="1"/>
  <c r="C3969" i="12"/>
  <c r="G3969" i="12" l="1"/>
  <c r="E3970" i="12"/>
  <c r="F3970" i="12" s="1"/>
  <c r="D3970" i="12" l="1"/>
  <c r="C3970" i="12"/>
  <c r="E3971" i="12" l="1"/>
  <c r="F3971" i="12" s="1"/>
  <c r="G3970" i="12"/>
  <c r="D3971" i="12" l="1"/>
  <c r="C3971" i="12"/>
  <c r="G3971" i="12" l="1"/>
  <c r="E3972" i="12"/>
  <c r="F3972" i="12" s="1"/>
  <c r="D3972" i="12" l="1"/>
  <c r="C3972" i="12"/>
  <c r="E3973" i="12" l="1"/>
  <c r="F3973" i="12" s="1"/>
  <c r="G3972" i="12"/>
  <c r="D3973" i="12" l="1"/>
  <c r="C3973" i="12"/>
  <c r="E3974" i="12" l="1"/>
  <c r="F3974" i="12" s="1"/>
  <c r="G3973" i="12"/>
  <c r="D3974" i="12" l="1"/>
  <c r="C3974" i="12"/>
  <c r="E3975" i="12" l="1"/>
  <c r="F3975" i="12" s="1"/>
  <c r="G3974" i="12"/>
  <c r="D3975" i="12" l="1"/>
  <c r="C3975" i="12"/>
  <c r="G3975" i="12" l="1"/>
  <c r="E3976" i="12"/>
  <c r="F3976" i="12" s="1"/>
  <c r="D3976" i="12" l="1"/>
  <c r="N335" i="12" a="1"/>
  <c r="N335" i="12" s="1"/>
  <c r="M335" i="12" s="1"/>
  <c r="C3976" i="12"/>
  <c r="G3976" i="12" l="1"/>
  <c r="K335" i="12" a="1"/>
  <c r="K335" i="12" s="1"/>
  <c r="E3977" i="12"/>
  <c r="F3977" i="12" s="1"/>
  <c r="D3977" i="12" l="1"/>
  <c r="C3977" i="12"/>
  <c r="L335" i="12"/>
  <c r="O335" i="12"/>
  <c r="E3978" i="12" l="1"/>
  <c r="F3978" i="12" s="1"/>
  <c r="G3977" i="12"/>
  <c r="D3978" i="12" l="1"/>
  <c r="C3978" i="12"/>
  <c r="E3979" i="12" l="1"/>
  <c r="F3979" i="12" s="1"/>
  <c r="G3978" i="12"/>
  <c r="D3979" i="12" l="1"/>
  <c r="C3979" i="12"/>
  <c r="G3979" i="12" l="1"/>
  <c r="E3980" i="12"/>
  <c r="F3980" i="12" s="1"/>
  <c r="D3980" i="12" l="1"/>
  <c r="C3980" i="12"/>
  <c r="G3980" i="12" l="1"/>
  <c r="E3981" i="12"/>
  <c r="F3981" i="12" s="1"/>
  <c r="D3981" i="12" l="1"/>
  <c r="C3981" i="12"/>
  <c r="E3982" i="12" l="1"/>
  <c r="F3982" i="12" s="1"/>
  <c r="N157" i="12" s="1" a="1"/>
  <c r="N157" i="12" s="1"/>
  <c r="M157" i="12" s="1"/>
  <c r="G3981" i="12"/>
  <c r="D3982" i="12" l="1"/>
  <c r="C3982" i="12"/>
  <c r="K157" i="12" s="1" a="1"/>
  <c r="K157" i="12" s="1"/>
  <c r="O157" i="12" l="1"/>
  <c r="L157" i="12"/>
  <c r="G3982" i="12"/>
  <c r="E3983" i="12"/>
  <c r="F3983" i="12" s="1"/>
  <c r="D3983" i="12" l="1"/>
  <c r="C3983" i="12"/>
  <c r="G3983" i="12" l="1"/>
  <c r="E3984" i="12"/>
  <c r="F3984" i="12" s="1"/>
  <c r="D3984" i="12" l="1"/>
  <c r="C3984" i="12"/>
  <c r="E3985" i="12" l="1"/>
  <c r="F3985" i="12" s="1"/>
  <c r="G3984" i="12"/>
  <c r="D3985" i="12" l="1"/>
  <c r="C3985" i="12"/>
  <c r="G3985" i="12" l="1"/>
  <c r="E3986" i="12"/>
  <c r="F3986" i="12" s="1"/>
  <c r="D3986" i="12" l="1"/>
  <c r="C3986" i="12"/>
  <c r="E3987" i="12" l="1"/>
  <c r="F3987" i="12" s="1"/>
  <c r="G3986" i="12"/>
  <c r="D3987" i="12" l="1"/>
  <c r="C3987" i="12"/>
  <c r="E3988" i="12" l="1"/>
  <c r="F3988" i="12" s="1"/>
  <c r="G3987" i="12"/>
  <c r="D3988" i="12" l="1"/>
  <c r="N336" i="12" a="1"/>
  <c r="N336" i="12" s="1"/>
  <c r="M336" i="12" s="1"/>
  <c r="C3988" i="12"/>
  <c r="G3988" i="12" l="1"/>
  <c r="K336" i="12" a="1"/>
  <c r="K336" i="12" s="1"/>
  <c r="E3989" i="12"/>
  <c r="F3989" i="12" s="1"/>
  <c r="D3989" i="12" l="1"/>
  <c r="C3989" i="12"/>
  <c r="L336" i="12"/>
  <c r="O336" i="12"/>
  <c r="G3989" i="12" l="1"/>
  <c r="E3990" i="12"/>
  <c r="F3990" i="12" s="1"/>
  <c r="D3990" i="12" l="1"/>
  <c r="C3990" i="12"/>
  <c r="G3990" i="12" l="1"/>
  <c r="E3991" i="12"/>
  <c r="F3991" i="12" s="1"/>
  <c r="D3991" i="12" l="1"/>
  <c r="C3991" i="12"/>
  <c r="E3992" i="12" l="1"/>
  <c r="F3992" i="12" s="1"/>
  <c r="G3991" i="12"/>
  <c r="D3992" i="12" l="1"/>
  <c r="C3992" i="12"/>
  <c r="G3992" i="12" l="1"/>
  <c r="E3993" i="12"/>
  <c r="F3993" i="12" s="1"/>
  <c r="D3993" i="12" l="1"/>
  <c r="C3993" i="12"/>
  <c r="E3994" i="12" l="1"/>
  <c r="F3994" i="12" s="1"/>
  <c r="G3993" i="12"/>
  <c r="D3994" i="12" l="1"/>
  <c r="C3994" i="12"/>
  <c r="E3995" i="12" l="1"/>
  <c r="F3995" i="12" s="1"/>
  <c r="G3994" i="12"/>
  <c r="D3995" i="12" l="1"/>
  <c r="C3995" i="12"/>
  <c r="E3996" i="12" l="1"/>
  <c r="F3996" i="12" s="1"/>
  <c r="G3995" i="12"/>
  <c r="D3996" i="12" l="1"/>
  <c r="C3996" i="12"/>
  <c r="G3996" i="12" l="1"/>
  <c r="E3997" i="12"/>
  <c r="F3997" i="12" s="1"/>
  <c r="D3997" i="12" l="1"/>
  <c r="C3997" i="12"/>
  <c r="G3997" i="12" l="1"/>
  <c r="E3998" i="12"/>
  <c r="F3998" i="12" s="1"/>
  <c r="D3998" i="12" l="1"/>
  <c r="C3998" i="12"/>
  <c r="G3998" i="12" l="1"/>
  <c r="E3999" i="12"/>
  <c r="F3999" i="12" s="1"/>
  <c r="D3999" i="12" l="1"/>
  <c r="C3999" i="12"/>
  <c r="E4000" i="12" l="1"/>
  <c r="F4000" i="12" s="1"/>
  <c r="G3999" i="12"/>
  <c r="D4000" i="12" l="1"/>
  <c r="C4000" i="12"/>
  <c r="N337" i="12" a="1"/>
  <c r="N337" i="12" s="1"/>
  <c r="M337" i="12" s="1"/>
  <c r="E4001" i="12" l="1"/>
  <c r="F4001" i="12" s="1"/>
  <c r="K337" i="12" a="1"/>
  <c r="K337" i="12" s="1"/>
  <c r="G4000" i="12"/>
  <c r="L337" i="12" l="1"/>
  <c r="O337" i="12"/>
  <c r="D4001" i="12"/>
  <c r="C4001" i="12"/>
  <c r="E4002" i="12" l="1"/>
  <c r="F4002" i="12" s="1"/>
  <c r="G4001" i="12"/>
  <c r="D4002" i="12" l="1"/>
  <c r="C4002" i="12"/>
  <c r="E4003" i="12" l="1"/>
  <c r="F4003" i="12" s="1"/>
  <c r="G4002" i="12"/>
  <c r="D4003" i="12" l="1"/>
  <c r="C4003" i="12"/>
  <c r="E4004" i="12" l="1"/>
  <c r="F4004" i="12" s="1"/>
  <c r="G4003" i="12"/>
  <c r="D4004" i="12" l="1"/>
  <c r="C4004" i="12"/>
  <c r="E4005" i="12" l="1"/>
  <c r="F4005" i="12" s="1"/>
  <c r="G4004" i="12"/>
  <c r="D4005" i="12" l="1"/>
  <c r="C4005" i="12"/>
  <c r="E4006" i="12" l="1"/>
  <c r="F4006" i="12" s="1"/>
  <c r="G4005" i="12"/>
  <c r="D4006" i="12" l="1"/>
  <c r="C4006" i="12"/>
  <c r="G4006" i="12" l="1"/>
  <c r="E4007" i="12"/>
  <c r="F4007" i="12" s="1"/>
  <c r="D4007" i="12" l="1"/>
  <c r="C4007" i="12"/>
  <c r="E4008" i="12" l="1"/>
  <c r="F4008" i="12" s="1"/>
  <c r="G4007" i="12"/>
  <c r="N81" i="12" l="1" a="1"/>
  <c r="N81" i="12" s="1"/>
  <c r="M81" i="12" s="1"/>
  <c r="N158" i="12" a="1"/>
  <c r="N158" i="12" s="1"/>
  <c r="M158" i="12" s="1"/>
  <c r="C4008" i="12"/>
  <c r="K158" i="12" s="1" a="1"/>
  <c r="K158" i="12" s="1"/>
  <c r="D4008" i="12"/>
  <c r="O158" i="12" l="1"/>
  <c r="L158" i="12"/>
  <c r="K81" i="12" a="1"/>
  <c r="K81" i="12" s="1"/>
  <c r="G4008" i="12"/>
  <c r="E4009" i="12"/>
  <c r="F4009" i="12" s="1"/>
  <c r="D4009" i="12" l="1"/>
  <c r="C4009" i="12"/>
  <c r="O81" i="12"/>
  <c r="L81" i="12"/>
  <c r="G4009" i="12" l="1"/>
  <c r="E4010" i="12"/>
  <c r="F4010" i="12" s="1"/>
  <c r="D4010" i="12" l="1"/>
  <c r="C4010" i="12"/>
  <c r="E4011" i="12" l="1"/>
  <c r="F4011" i="12" s="1"/>
  <c r="G4010" i="12"/>
  <c r="D4011" i="12" l="1"/>
  <c r="C4011" i="12"/>
  <c r="G4011" i="12" l="1"/>
  <c r="E4012" i="12"/>
  <c r="F4012" i="12" s="1"/>
  <c r="D4012" i="12" l="1"/>
  <c r="C4012" i="12"/>
  <c r="N338" i="12" a="1"/>
  <c r="N338" i="12" s="1"/>
  <c r="M338" i="12" s="1"/>
  <c r="E4013" i="12" l="1"/>
  <c r="F4013" i="12" s="1"/>
  <c r="K338" i="12" a="1"/>
  <c r="K338" i="12" s="1"/>
  <c r="G4012" i="12"/>
  <c r="O338" i="12" l="1"/>
  <c r="L338" i="12"/>
  <c r="D4013" i="12"/>
  <c r="C4013" i="12"/>
  <c r="G4013" i="12" l="1"/>
  <c r="E4014" i="12"/>
  <c r="F4014" i="12" s="1"/>
  <c r="D4014" i="12" l="1"/>
  <c r="C4014" i="12"/>
  <c r="E4015" i="12" l="1"/>
  <c r="F4015" i="12" s="1"/>
  <c r="G4014" i="12"/>
  <c r="D4015" i="12" l="1"/>
  <c r="C4015" i="12"/>
  <c r="G4015" i="12" l="1"/>
  <c r="E4016" i="12"/>
  <c r="F4016" i="12" s="1"/>
  <c r="D4016" i="12" l="1"/>
  <c r="C4016" i="12"/>
  <c r="G4016" i="12" l="1"/>
  <c r="E4017" i="12"/>
  <c r="F4017" i="12" s="1"/>
  <c r="D4017" i="12" l="1"/>
  <c r="C4017" i="12"/>
  <c r="E4018" i="12" l="1"/>
  <c r="F4018" i="12" s="1"/>
  <c r="G4017" i="12"/>
  <c r="D4018" i="12" l="1"/>
  <c r="C4018" i="12"/>
  <c r="E4019" i="12" l="1"/>
  <c r="F4019" i="12" s="1"/>
  <c r="G4018" i="12"/>
  <c r="D4019" i="12" l="1"/>
  <c r="C4019" i="12"/>
  <c r="G4019" i="12" l="1"/>
  <c r="E4020" i="12"/>
  <c r="F4020" i="12" s="1"/>
  <c r="D4020" i="12" l="1"/>
  <c r="C4020" i="12"/>
  <c r="E4021" i="12" l="1"/>
  <c r="F4021" i="12" s="1"/>
  <c r="G4020" i="12"/>
  <c r="D4021" i="12" l="1"/>
  <c r="C4021" i="12"/>
  <c r="E4022" i="12" l="1"/>
  <c r="F4022" i="12" s="1"/>
  <c r="G4021" i="12"/>
  <c r="D4022" i="12" l="1"/>
  <c r="C4022" i="12"/>
  <c r="G4022" i="12" l="1"/>
  <c r="E4023" i="12"/>
  <c r="F4023" i="12" s="1"/>
  <c r="D4023" i="12" l="1"/>
  <c r="C4023" i="12"/>
  <c r="G4023" i="12" l="1"/>
  <c r="E4024" i="12"/>
  <c r="F4024" i="12" s="1"/>
  <c r="D4024" i="12" l="1"/>
  <c r="N339" i="12" a="1"/>
  <c r="N339" i="12" s="1"/>
  <c r="M339" i="12" s="1"/>
  <c r="C4024" i="12"/>
  <c r="E4025" i="12" l="1"/>
  <c r="F4025" i="12" s="1"/>
  <c r="K339" i="12" a="1"/>
  <c r="K339" i="12" s="1"/>
  <c r="G4024" i="12"/>
  <c r="O339" i="12" l="1"/>
  <c r="L339" i="12"/>
  <c r="D4025" i="12"/>
  <c r="C4025" i="12"/>
  <c r="G4025" i="12" l="1"/>
  <c r="E4026" i="12"/>
  <c r="F4026" i="12" s="1"/>
  <c r="D4026" i="12" l="1"/>
  <c r="C4026" i="12"/>
  <c r="E4027" i="12" l="1"/>
  <c r="F4027" i="12" s="1"/>
  <c r="G4026" i="12"/>
  <c r="D4027" i="12" l="1"/>
  <c r="C4027" i="12"/>
  <c r="E4028" i="12" l="1"/>
  <c r="F4028" i="12" s="1"/>
  <c r="G4027" i="12"/>
  <c r="D4028" i="12" l="1"/>
  <c r="C4028" i="12"/>
  <c r="E4029" i="12" l="1"/>
  <c r="F4029" i="12" s="1"/>
  <c r="G4028" i="12"/>
  <c r="D4029" i="12" l="1"/>
  <c r="C4029" i="12"/>
  <c r="G4029" i="12" l="1"/>
  <c r="E4030" i="12"/>
  <c r="F4030" i="12" s="1"/>
  <c r="D4030" i="12" l="1"/>
  <c r="C4030" i="12"/>
  <c r="G4030" i="12" l="1"/>
  <c r="E4031" i="12"/>
  <c r="F4031" i="12" s="1"/>
  <c r="D4031" i="12" l="1"/>
  <c r="C4031" i="12"/>
  <c r="G4031" i="12" l="1"/>
  <c r="E4032" i="12"/>
  <c r="F4032" i="12" s="1"/>
  <c r="D4032" i="12" l="1"/>
  <c r="C4032" i="12"/>
  <c r="G4032" i="12" l="1"/>
  <c r="E4033" i="12"/>
  <c r="F4033" i="12" s="1"/>
  <c r="D4033" i="12" l="1"/>
  <c r="C4033" i="12"/>
  <c r="G4033" i="12" l="1"/>
  <c r="E4034" i="12"/>
  <c r="F4034" i="12" s="1"/>
  <c r="N159" i="12" s="1" a="1"/>
  <c r="N159" i="12" s="1"/>
  <c r="M159" i="12" s="1"/>
  <c r="D4034" i="12" l="1"/>
  <c r="C4034" i="12"/>
  <c r="K159" i="12" s="1" a="1"/>
  <c r="K159" i="12" s="1"/>
  <c r="O159" i="12" l="1"/>
  <c r="L159" i="12"/>
  <c r="G4034" i="12"/>
  <c r="E4035" i="12"/>
  <c r="F4035" i="12" s="1"/>
  <c r="D4035" i="12" l="1"/>
  <c r="C4035" i="12"/>
  <c r="G4035" i="12" l="1"/>
  <c r="E4036" i="12"/>
  <c r="F4036" i="12" s="1"/>
  <c r="D4036" i="12" l="1"/>
  <c r="C4036" i="12"/>
  <c r="N340" i="12" a="1"/>
  <c r="N340" i="12" s="1"/>
  <c r="M340" i="12" s="1"/>
  <c r="E4037" i="12" l="1"/>
  <c r="F4037" i="12" s="1"/>
  <c r="K340" i="12" a="1"/>
  <c r="K340" i="12" s="1"/>
  <c r="G4036" i="12"/>
  <c r="O340" i="12" l="1"/>
  <c r="L340" i="12"/>
  <c r="D4037" i="12"/>
  <c r="C4037" i="12"/>
  <c r="G4037" i="12" l="1"/>
  <c r="E4038" i="12"/>
  <c r="F4038" i="12" s="1"/>
  <c r="D4038" i="12" l="1"/>
  <c r="C4038" i="12"/>
  <c r="E4039" i="12" l="1"/>
  <c r="F4039" i="12" s="1"/>
  <c r="G4038" i="12"/>
  <c r="D4039" i="12" l="1"/>
  <c r="C4039" i="12"/>
  <c r="G4039" i="12" l="1"/>
  <c r="E4040" i="12"/>
  <c r="F4040" i="12" s="1"/>
  <c r="D4040" i="12" l="1"/>
  <c r="C4040" i="12"/>
  <c r="G4040" i="12" l="1"/>
  <c r="E4041" i="12"/>
  <c r="F4041" i="12" s="1"/>
  <c r="D4041" i="12" l="1"/>
  <c r="C4041" i="12"/>
  <c r="G4041" i="12" l="1"/>
  <c r="E4042" i="12"/>
  <c r="F4042" i="12" s="1"/>
  <c r="D4042" i="12" l="1"/>
  <c r="C4042" i="12"/>
  <c r="G4042" i="12" l="1"/>
  <c r="E4043" i="12"/>
  <c r="F4043" i="12" s="1"/>
  <c r="D4043" i="12" l="1"/>
  <c r="C4043" i="12"/>
  <c r="G4043" i="12" l="1"/>
  <c r="E4044" i="12"/>
  <c r="F4044" i="12" s="1"/>
  <c r="D4044" i="12" l="1"/>
  <c r="C4044" i="12"/>
  <c r="G4044" i="12" l="1"/>
  <c r="E4045" i="12"/>
  <c r="F4045" i="12" s="1"/>
  <c r="D4045" i="12" l="1"/>
  <c r="C4045" i="12"/>
  <c r="G4045" i="12" l="1"/>
  <c r="E4046" i="12"/>
  <c r="F4046" i="12" s="1"/>
  <c r="D4046" i="12" l="1"/>
  <c r="C4046" i="12"/>
  <c r="E4047" i="12" l="1"/>
  <c r="F4047" i="12" s="1"/>
  <c r="G4046" i="12"/>
  <c r="D4047" i="12" l="1"/>
  <c r="C4047" i="12"/>
  <c r="G4047" i="12" l="1"/>
  <c r="E4048" i="12"/>
  <c r="F4048" i="12" s="1"/>
  <c r="D4048" i="12" l="1"/>
  <c r="N341" i="12" a="1"/>
  <c r="N341" i="12" s="1"/>
  <c r="M341" i="12" s="1"/>
  <c r="C4048" i="12"/>
  <c r="E4049" i="12" l="1"/>
  <c r="F4049" i="12" s="1"/>
  <c r="K341" i="12" a="1"/>
  <c r="K341" i="12" s="1"/>
  <c r="G4048" i="12"/>
  <c r="O341" i="12" l="1"/>
  <c r="L341" i="12"/>
  <c r="D4049" i="12"/>
  <c r="C4049" i="12"/>
  <c r="G4049" i="12" l="1"/>
  <c r="E4050" i="12"/>
  <c r="F4050" i="12" s="1"/>
  <c r="D4050" i="12" l="1"/>
  <c r="C4050" i="12"/>
  <c r="G4050" i="12" l="1"/>
  <c r="E4051" i="12"/>
  <c r="F4051" i="12" s="1"/>
  <c r="D4051" i="12" l="1"/>
  <c r="C4051" i="12"/>
  <c r="E4052" i="12" l="1"/>
  <c r="F4052" i="12" s="1"/>
  <c r="G4051" i="12"/>
  <c r="D4052" i="12" l="1"/>
  <c r="C4052" i="12"/>
  <c r="G4052" i="12" l="1"/>
  <c r="E4053" i="12"/>
  <c r="F4053" i="12" s="1"/>
  <c r="D4053" i="12" l="1"/>
  <c r="C4053" i="12"/>
  <c r="G4053" i="12" l="1"/>
  <c r="E4054" i="12"/>
  <c r="F4054" i="12" s="1"/>
  <c r="D4054" i="12" l="1"/>
  <c r="C4054" i="12"/>
  <c r="E4055" i="12" l="1"/>
  <c r="F4055" i="12" s="1"/>
  <c r="G4054" i="12"/>
  <c r="D4055" i="12" l="1"/>
  <c r="C4055" i="12"/>
  <c r="G4055" i="12" l="1"/>
  <c r="E4056" i="12"/>
  <c r="F4056" i="12" s="1"/>
  <c r="D4056" i="12" l="1"/>
  <c r="C4056" i="12"/>
  <c r="G4056" i="12" l="1"/>
  <c r="E4057" i="12"/>
  <c r="F4057" i="12" s="1"/>
  <c r="D4057" i="12" l="1"/>
  <c r="C4057" i="12"/>
  <c r="E4058" i="12" l="1"/>
  <c r="F4058" i="12" s="1"/>
  <c r="G4057" i="12"/>
  <c r="D4058" i="12" l="1"/>
  <c r="C4058" i="12"/>
  <c r="G4058" i="12" l="1"/>
  <c r="E4059" i="12"/>
  <c r="F4059" i="12" s="1"/>
  <c r="D4059" i="12" l="1"/>
  <c r="C4059" i="12"/>
  <c r="G4059" i="12" l="1"/>
  <c r="E4060" i="12"/>
  <c r="F4060" i="12" s="1"/>
  <c r="N82" i="12" l="1" a="1"/>
  <c r="N82" i="12" s="1"/>
  <c r="M82" i="12" s="1"/>
  <c r="N160" i="12" a="1"/>
  <c r="N160" i="12" s="1"/>
  <c r="M160" i="12" s="1"/>
  <c r="D4060" i="12"/>
  <c r="C4060" i="12"/>
  <c r="K160" i="12" s="1" a="1"/>
  <c r="K160" i="12" s="1"/>
  <c r="N342" i="12" a="1"/>
  <c r="N342" i="12" s="1"/>
  <c r="M342" i="12" s="1"/>
  <c r="O160" i="12" l="1"/>
  <c r="L160" i="12"/>
  <c r="K82" i="12" a="1"/>
  <c r="K82" i="12" s="1"/>
  <c r="K342" i="12" a="1"/>
  <c r="K342" i="12" s="1"/>
  <c r="G4060" i="12"/>
  <c r="E4061" i="12"/>
  <c r="F4061" i="12" s="1"/>
  <c r="D4061" i="12" l="1"/>
  <c r="C4061" i="12"/>
  <c r="L342" i="12"/>
  <c r="O342" i="12"/>
  <c r="O82" i="12"/>
  <c r="L82" i="12"/>
  <c r="G4061" i="12" l="1"/>
  <c r="E4062" i="12"/>
  <c r="F4062" i="12" s="1"/>
  <c r="D4062" i="12" l="1"/>
  <c r="C4062" i="12"/>
  <c r="G4062" i="12" l="1"/>
  <c r="E4063" i="12"/>
  <c r="F4063" i="12" s="1"/>
  <c r="D4063" i="12" l="1"/>
  <c r="C4063" i="12"/>
  <c r="E4064" i="12" l="1"/>
  <c r="F4064" i="12" s="1"/>
  <c r="G4063" i="12"/>
  <c r="D4064" i="12" l="1"/>
  <c r="C4064" i="12"/>
  <c r="E4065" i="12" l="1"/>
  <c r="F4065" i="12" s="1"/>
  <c r="G4064" i="12"/>
  <c r="D4065" i="12" l="1"/>
  <c r="C4065" i="12"/>
  <c r="G4065" i="12" l="1"/>
  <c r="E4066" i="12"/>
  <c r="F4066" i="12" s="1"/>
  <c r="D4066" i="12" l="1"/>
  <c r="C4066" i="12"/>
  <c r="E4067" i="12" l="1"/>
  <c r="F4067" i="12" s="1"/>
  <c r="G4066" i="12"/>
  <c r="D4067" i="12" l="1"/>
  <c r="C4067" i="12"/>
  <c r="E4068" i="12" l="1"/>
  <c r="F4068" i="12" s="1"/>
  <c r="G4067" i="12"/>
  <c r="D4068" i="12" l="1"/>
  <c r="C4068" i="12"/>
  <c r="E4069" i="12" l="1"/>
  <c r="F4069" i="12" s="1"/>
  <c r="G4068" i="12"/>
  <c r="D4069" i="12" l="1"/>
  <c r="C4069" i="12"/>
  <c r="E4070" i="12" l="1"/>
  <c r="F4070" i="12" s="1"/>
  <c r="G4069" i="12"/>
  <c r="D4070" i="12" l="1"/>
  <c r="C4070" i="12"/>
  <c r="G4070" i="12" l="1"/>
  <c r="E4071" i="12"/>
  <c r="F4071" i="12" s="1"/>
  <c r="D4071" i="12" l="1"/>
  <c r="C4071" i="12"/>
  <c r="G4071" i="12" l="1"/>
  <c r="E4072" i="12"/>
  <c r="F4072" i="12" s="1"/>
  <c r="D4072" i="12" l="1"/>
  <c r="C4072" i="12"/>
  <c r="N343" i="12" a="1"/>
  <c r="N343" i="12" s="1"/>
  <c r="M343" i="12" s="1"/>
  <c r="G4072" i="12" l="1"/>
  <c r="K343" i="12" a="1"/>
  <c r="K343" i="12" s="1"/>
  <c r="E4073" i="12"/>
  <c r="F4073" i="12" s="1"/>
  <c r="D4073" i="12" l="1"/>
  <c r="C4073" i="12"/>
  <c r="O343" i="12"/>
  <c r="L343" i="12"/>
  <c r="G4073" i="12" l="1"/>
  <c r="E4074" i="12"/>
  <c r="F4074" i="12" s="1"/>
  <c r="D4074" i="12" l="1"/>
  <c r="C4074" i="12"/>
  <c r="E4075" i="12" l="1"/>
  <c r="F4075" i="12" s="1"/>
  <c r="G4074" i="12"/>
  <c r="D4075" i="12" l="1"/>
  <c r="C4075" i="12"/>
  <c r="G4075" i="12" l="1"/>
  <c r="E4076" i="12"/>
  <c r="F4076" i="12" s="1"/>
  <c r="D4076" i="12" l="1"/>
  <c r="C4076" i="12"/>
  <c r="E4077" i="12" l="1"/>
  <c r="F4077" i="12" s="1"/>
  <c r="G4076" i="12"/>
  <c r="D4077" i="12" l="1"/>
  <c r="C4077" i="12"/>
  <c r="G4077" i="12" l="1"/>
  <c r="E4078" i="12"/>
  <c r="F4078" i="12" s="1"/>
  <c r="D4078" i="12" l="1"/>
  <c r="C4078" i="12"/>
  <c r="E4079" i="12" l="1"/>
  <c r="F4079" i="12" s="1"/>
  <c r="G4078" i="12"/>
  <c r="D4079" i="12" l="1"/>
  <c r="C4079" i="12"/>
  <c r="G4079" i="12" l="1"/>
  <c r="E4080" i="12"/>
  <c r="F4080" i="12" s="1"/>
  <c r="D4080" i="12" l="1"/>
  <c r="C4080" i="12"/>
  <c r="E4081" i="12" l="1"/>
  <c r="F4081" i="12" s="1"/>
  <c r="G4080" i="12"/>
  <c r="D4081" i="12" l="1"/>
  <c r="C4081" i="12"/>
  <c r="G4081" i="12" l="1"/>
  <c r="E4082" i="12"/>
  <c r="F4082" i="12" s="1"/>
  <c r="D4082" i="12" l="1"/>
  <c r="C4082" i="12"/>
  <c r="G4082" i="12" l="1"/>
  <c r="E4083" i="12"/>
  <c r="F4083" i="12" s="1"/>
  <c r="D4083" i="12" l="1"/>
  <c r="C4083" i="12"/>
  <c r="E4084" i="12" l="1"/>
  <c r="F4084" i="12" s="1"/>
  <c r="G4083" i="12"/>
  <c r="D4084" i="12" l="1"/>
  <c r="N344" i="12" a="1"/>
  <c r="N344" i="12" s="1"/>
  <c r="M344" i="12" s="1"/>
  <c r="C4084" i="12"/>
  <c r="E4085" i="12" l="1"/>
  <c r="F4085" i="12" s="1"/>
  <c r="K344" i="12" a="1"/>
  <c r="K344" i="12" s="1"/>
  <c r="G4084" i="12"/>
  <c r="O344" i="12" l="1"/>
  <c r="L344" i="12"/>
  <c r="D4085" i="12"/>
  <c r="C4085" i="12"/>
  <c r="G4085" i="12" l="1"/>
  <c r="E4086" i="12"/>
  <c r="F4086" i="12" s="1"/>
  <c r="N161" i="12" s="1" a="1"/>
  <c r="N161" i="12" s="1"/>
  <c r="M161" i="12" s="1"/>
  <c r="D4086" i="12" l="1"/>
  <c r="C4086" i="12"/>
  <c r="K161" i="12" s="1" a="1"/>
  <c r="K161" i="12" s="1"/>
  <c r="O161" i="12" l="1"/>
  <c r="L161" i="12"/>
  <c r="G4086" i="12"/>
  <c r="E4087" i="12"/>
  <c r="F4087" i="12" s="1"/>
  <c r="D4087" i="12" l="1"/>
  <c r="C4087" i="12"/>
  <c r="G4087" i="12" l="1"/>
  <c r="E4088" i="12"/>
  <c r="F4088" i="12" s="1"/>
  <c r="D4088" i="12" l="1"/>
  <c r="C4088" i="12"/>
  <c r="G4088" i="12" l="1"/>
  <c r="E4089" i="12"/>
  <c r="F4089" i="12" s="1"/>
  <c r="D4089" i="12" l="1"/>
  <c r="C4089" i="12"/>
  <c r="E4090" i="12" l="1"/>
  <c r="F4090" i="12" s="1"/>
  <c r="G4089" i="12"/>
  <c r="D4090" i="12" l="1"/>
  <c r="C4090" i="12"/>
  <c r="E4091" i="12" l="1"/>
  <c r="F4091" i="12" s="1"/>
  <c r="G4090" i="12"/>
  <c r="D4091" i="12" l="1"/>
  <c r="C4091" i="12"/>
  <c r="E4092" i="12" l="1"/>
  <c r="F4092" i="12" s="1"/>
  <c r="G4091" i="12"/>
  <c r="D4092" i="12" l="1"/>
  <c r="C4092" i="12"/>
  <c r="E4093" i="12" l="1"/>
  <c r="F4093" i="12" s="1"/>
  <c r="G4092" i="12"/>
  <c r="D4093" i="12" l="1"/>
  <c r="C4093" i="12"/>
  <c r="E4094" i="12" l="1"/>
  <c r="F4094" i="12" s="1"/>
  <c r="G4093" i="12"/>
  <c r="D4094" i="12" l="1"/>
  <c r="C4094" i="12"/>
  <c r="G4094" i="12" l="1"/>
  <c r="E4095" i="12"/>
  <c r="F4095" i="12" s="1"/>
  <c r="D4095" i="12" l="1"/>
  <c r="C4095" i="12"/>
  <c r="G4095" i="12" l="1"/>
  <c r="E4096" i="12"/>
  <c r="F4096" i="12" s="1"/>
  <c r="D4096" i="12" l="1"/>
  <c r="N345" i="12" a="1"/>
  <c r="N345" i="12" s="1"/>
  <c r="M345" i="12" s="1"/>
  <c r="C4096" i="12"/>
  <c r="E4097" i="12" l="1"/>
  <c r="F4097" i="12" s="1"/>
  <c r="K345" i="12" a="1"/>
  <c r="K345" i="12" s="1"/>
  <c r="G4096" i="12"/>
  <c r="O345" i="12" l="1"/>
  <c r="L345" i="12"/>
  <c r="D4097" i="12"/>
  <c r="C4097" i="12"/>
  <c r="G4097" i="12" l="1"/>
  <c r="E4098" i="12"/>
  <c r="F4098" i="12" s="1"/>
  <c r="D4098" i="12" l="1"/>
  <c r="C4098" i="12"/>
  <c r="G4098" i="12" l="1"/>
  <c r="E4099" i="12"/>
  <c r="F4099" i="12" s="1"/>
  <c r="D4099" i="12" l="1"/>
  <c r="C4099" i="12"/>
  <c r="G4099" i="12" l="1"/>
  <c r="E4100" i="12"/>
  <c r="F4100" i="12" s="1"/>
  <c r="D4100" i="12" l="1"/>
  <c r="C4100" i="12"/>
  <c r="E4101" i="12" l="1"/>
  <c r="F4101" i="12" s="1"/>
  <c r="G4100" i="12"/>
  <c r="D4101" i="12" l="1"/>
  <c r="C4101" i="12"/>
  <c r="E4102" i="12" l="1"/>
  <c r="F4102" i="12" s="1"/>
  <c r="G4101" i="12"/>
  <c r="D4102" i="12" l="1"/>
  <c r="C4102" i="12"/>
  <c r="G4102" i="12" l="1"/>
  <c r="E4103" i="12"/>
  <c r="F4103" i="12" s="1"/>
  <c r="D4103" i="12" l="1"/>
  <c r="C4103" i="12"/>
  <c r="G4103" i="12" l="1"/>
  <c r="E4104" i="12"/>
  <c r="F4104" i="12" s="1"/>
  <c r="D4104" i="12" l="1"/>
  <c r="C4104" i="12"/>
  <c r="G4104" i="12" l="1"/>
  <c r="E4105" i="12"/>
  <c r="F4105" i="12" s="1"/>
  <c r="D4105" i="12" l="1"/>
  <c r="C4105" i="12"/>
  <c r="E4106" i="12" l="1"/>
  <c r="F4106" i="12" s="1"/>
  <c r="G4105" i="12"/>
  <c r="D4106" i="12" l="1"/>
  <c r="C4106" i="12"/>
  <c r="G4106" i="12" l="1"/>
  <c r="E4107" i="12"/>
  <c r="F4107" i="12" s="1"/>
  <c r="D4107" i="12" l="1"/>
  <c r="C4107" i="12"/>
  <c r="G4107" i="12" l="1"/>
  <c r="E4108" i="12"/>
  <c r="F4108" i="12" s="1"/>
  <c r="D4108" i="12" l="1"/>
  <c r="C4108" i="12"/>
  <c r="N346" i="12" a="1"/>
  <c r="N346" i="12" s="1"/>
  <c r="M346" i="12" s="1"/>
  <c r="K346" i="12" l="1" a="1"/>
  <c r="K346" i="12" s="1"/>
  <c r="G4108" i="12"/>
  <c r="E4109" i="12"/>
  <c r="F4109" i="12" s="1"/>
  <c r="D4109" i="12" l="1"/>
  <c r="C4109" i="12"/>
  <c r="O346" i="12"/>
  <c r="L346" i="12"/>
  <c r="E4110" i="12" l="1"/>
  <c r="F4110" i="12" s="1"/>
  <c r="G4109" i="12"/>
  <c r="D4110" i="12" l="1"/>
  <c r="C4110" i="12"/>
  <c r="G4110" i="12" l="1"/>
  <c r="E4111" i="12"/>
  <c r="F4111" i="12" s="1"/>
  <c r="D4111" i="12" l="1"/>
  <c r="C4111" i="12"/>
  <c r="G4111" i="12" l="1"/>
  <c r="E4112" i="12"/>
  <c r="F4112" i="12" s="1"/>
  <c r="N83" i="12" l="1" a="1"/>
  <c r="N83" i="12" s="1"/>
  <c r="M83" i="12" s="1"/>
  <c r="N162" i="12" a="1"/>
  <c r="N162" i="12" s="1"/>
  <c r="M162" i="12" s="1"/>
  <c r="C4112" i="12"/>
  <c r="K162" i="12" s="1" a="1"/>
  <c r="K162" i="12" s="1"/>
  <c r="D4112" i="12"/>
  <c r="O162" i="12" l="1"/>
  <c r="L162" i="12"/>
  <c r="K83" i="12" a="1"/>
  <c r="K83" i="12" s="1"/>
  <c r="E4113" i="12"/>
  <c r="F4113" i="12" s="1"/>
  <c r="G4112" i="12"/>
  <c r="D4113" i="12" l="1"/>
  <c r="C4113" i="12"/>
  <c r="O83" i="12"/>
  <c r="L83" i="12"/>
  <c r="E4114" i="12" l="1"/>
  <c r="F4114" i="12" s="1"/>
  <c r="G4113" i="12"/>
  <c r="D4114" i="12" l="1"/>
  <c r="C4114" i="12"/>
  <c r="E4115" i="12" l="1"/>
  <c r="F4115" i="12" s="1"/>
  <c r="G4114" i="12"/>
  <c r="D4115" i="12" l="1"/>
  <c r="C4115" i="12"/>
  <c r="G4115" i="12" l="1"/>
  <c r="E4116" i="12"/>
  <c r="F4116" i="12" s="1"/>
  <c r="D4116" i="12" l="1"/>
  <c r="C4116" i="12"/>
  <c r="E4117" i="12" l="1"/>
  <c r="F4117" i="12" s="1"/>
  <c r="G4116" i="12"/>
  <c r="D4117" i="12" l="1"/>
  <c r="C4117" i="12"/>
  <c r="G4117" i="12" l="1"/>
  <c r="E4118" i="12"/>
  <c r="F4118" i="12" s="1"/>
  <c r="D4118" i="12" l="1"/>
  <c r="C4118" i="12"/>
  <c r="G4118" i="12" l="1"/>
  <c r="E4119" i="12"/>
  <c r="F4119" i="12" s="1"/>
  <c r="D4119" i="12" l="1"/>
  <c r="C4119" i="12"/>
  <c r="G4119" i="12" l="1"/>
  <c r="E4120" i="12"/>
  <c r="F4120" i="12" s="1"/>
  <c r="D4120" i="12" l="1"/>
  <c r="C4120" i="12"/>
  <c r="N347" i="12" a="1"/>
  <c r="N347" i="12" s="1"/>
  <c r="M347" i="12" s="1"/>
  <c r="E4121" i="12" l="1"/>
  <c r="F4121" i="12" s="1"/>
  <c r="G4120" i="12"/>
  <c r="K347" i="12" a="1"/>
  <c r="K347" i="12" s="1"/>
  <c r="O347" i="12" l="1"/>
  <c r="L347" i="12"/>
  <c r="D4121" i="12"/>
  <c r="C4121" i="12"/>
  <c r="G4121" i="12" l="1"/>
  <c r="E4122" i="12"/>
  <c r="F4122" i="12" s="1"/>
  <c r="D4122" i="12" l="1"/>
  <c r="C4122" i="12"/>
  <c r="G4122" i="12" l="1"/>
  <c r="E4123" i="12"/>
  <c r="F4123" i="12" s="1"/>
  <c r="D4123" i="12" l="1"/>
  <c r="C4123" i="12"/>
  <c r="G4123" i="12" l="1"/>
  <c r="E4124" i="12"/>
  <c r="F4124" i="12" s="1"/>
  <c r="D4124" i="12" l="1"/>
  <c r="C4124" i="12"/>
  <c r="E4125" i="12" l="1"/>
  <c r="F4125" i="12" s="1"/>
  <c r="G4124" i="12"/>
  <c r="D4125" i="12" l="1"/>
  <c r="C4125" i="12"/>
  <c r="G4125" i="12" l="1"/>
  <c r="E4126" i="12"/>
  <c r="F4126" i="12" s="1"/>
  <c r="D4126" i="12" l="1"/>
  <c r="C4126" i="12"/>
  <c r="G4126" i="12" l="1"/>
  <c r="E4127" i="12"/>
  <c r="F4127" i="12" s="1"/>
  <c r="D4127" i="12" l="1"/>
  <c r="C4127" i="12"/>
  <c r="E4128" i="12" l="1"/>
  <c r="F4128" i="12" s="1"/>
  <c r="G4127" i="12"/>
  <c r="D4128" i="12" l="1"/>
  <c r="C4128" i="12"/>
  <c r="G4128" i="12" l="1"/>
  <c r="E4129" i="12"/>
  <c r="F4129" i="12" s="1"/>
  <c r="D4129" i="12" l="1"/>
  <c r="C4129" i="12"/>
  <c r="G4129" i="12" l="1"/>
  <c r="E4130" i="12"/>
  <c r="F4130" i="12" s="1"/>
  <c r="D4130" i="12" l="1"/>
  <c r="C4130" i="12"/>
  <c r="E4131" i="12" l="1"/>
  <c r="F4131" i="12" s="1"/>
  <c r="G4130" i="12"/>
  <c r="D4131" i="12" l="1"/>
  <c r="C4131" i="12"/>
  <c r="G4131" i="12" l="1"/>
  <c r="E4132" i="12"/>
  <c r="F4132" i="12" s="1"/>
  <c r="D4132" i="12" l="1"/>
  <c r="N348" i="12" a="1"/>
  <c r="N348" i="12" s="1"/>
  <c r="M348" i="12" s="1"/>
  <c r="C4132" i="12"/>
  <c r="E4133" i="12" l="1"/>
  <c r="F4133" i="12" s="1"/>
  <c r="K348" i="12" a="1"/>
  <c r="K348" i="12" s="1"/>
  <c r="G4132" i="12"/>
  <c r="O348" i="12" l="1"/>
  <c r="L348" i="12"/>
  <c r="D4133" i="12"/>
  <c r="C4133" i="12"/>
  <c r="E4134" i="12" l="1"/>
  <c r="F4134" i="12" s="1"/>
  <c r="G4133" i="12"/>
  <c r="D4134" i="12" l="1"/>
  <c r="C4134" i="12"/>
  <c r="E4135" i="12" l="1"/>
  <c r="F4135" i="12" s="1"/>
  <c r="G4134" i="12"/>
  <c r="D4135" i="12" l="1"/>
  <c r="C4135" i="12"/>
  <c r="G4135" i="12" l="1"/>
  <c r="E4136" i="12"/>
  <c r="F4136" i="12" s="1"/>
  <c r="D4136" i="12" l="1"/>
  <c r="C4136" i="12"/>
  <c r="G4136" i="12" l="1"/>
  <c r="E4137" i="12"/>
  <c r="F4137" i="12" s="1"/>
  <c r="D4137" i="12" l="1"/>
  <c r="C4137" i="12"/>
  <c r="G4137" i="12" l="1"/>
  <c r="E4138" i="12"/>
  <c r="F4138" i="12" s="1"/>
  <c r="N163" i="12" s="1" a="1"/>
  <c r="N163" i="12" s="1"/>
  <c r="M163" i="12" s="1"/>
  <c r="D4138" i="12" l="1"/>
  <c r="C4138" i="12"/>
  <c r="K163" i="12" s="1" a="1"/>
  <c r="K163" i="12" s="1"/>
  <c r="O163" i="12" l="1"/>
  <c r="L163" i="12"/>
  <c r="E4139" i="12"/>
  <c r="F4139" i="12" s="1"/>
  <c r="G4138" i="12"/>
  <c r="D4139" i="12" l="1"/>
  <c r="C4139" i="12"/>
  <c r="G4139" i="12" l="1"/>
  <c r="E4140" i="12"/>
  <c r="F4140" i="12" s="1"/>
  <c r="D4140" i="12" l="1"/>
  <c r="C4140" i="12"/>
  <c r="E4141" i="12" l="1"/>
  <c r="F4141" i="12" s="1"/>
  <c r="G4140" i="12"/>
  <c r="D4141" i="12" l="1"/>
  <c r="C4141" i="12"/>
  <c r="E4142" i="12" l="1"/>
  <c r="F4142" i="12" s="1"/>
  <c r="G4141" i="12"/>
  <c r="D4142" i="12" l="1"/>
  <c r="C4142" i="12"/>
  <c r="G4142" i="12" l="1"/>
  <c r="E4143" i="12"/>
  <c r="F4143" i="12" s="1"/>
  <c r="D4143" i="12" l="1"/>
  <c r="C4143" i="12"/>
  <c r="E4144" i="12" l="1"/>
  <c r="F4144" i="12" s="1"/>
  <c r="G4143" i="12"/>
  <c r="D4144" i="12" l="1"/>
  <c r="C4144" i="12"/>
  <c r="N349" i="12" a="1"/>
  <c r="N349" i="12" s="1"/>
  <c r="M349" i="12" s="1"/>
  <c r="K349" i="12" l="1" a="1"/>
  <c r="K349" i="12" s="1"/>
  <c r="G4144" i="12"/>
  <c r="E4145" i="12"/>
  <c r="F4145" i="12" s="1"/>
  <c r="D4145" i="12" l="1"/>
  <c r="C4145" i="12"/>
  <c r="O349" i="12"/>
  <c r="L349" i="12"/>
  <c r="G4145" i="12" l="1"/>
  <c r="E4146" i="12"/>
  <c r="F4146" i="12" s="1"/>
  <c r="D4146" i="12" l="1"/>
  <c r="C4146" i="12"/>
  <c r="G4146" i="12" l="1"/>
  <c r="E4147" i="12"/>
  <c r="F4147" i="12" s="1"/>
  <c r="D4147" i="12" l="1"/>
  <c r="C4147" i="12"/>
  <c r="G4147" i="12" l="1"/>
  <c r="E4148" i="12"/>
  <c r="F4148" i="12" s="1"/>
  <c r="D4148" i="12" l="1"/>
  <c r="C4148" i="12"/>
  <c r="E4149" i="12" l="1"/>
  <c r="F4149" i="12" s="1"/>
  <c r="G4148" i="12"/>
  <c r="D4149" i="12" l="1"/>
  <c r="C4149" i="12"/>
  <c r="G4149" i="12" l="1"/>
  <c r="E4150" i="12"/>
  <c r="F4150" i="12" s="1"/>
  <c r="D4150" i="12" l="1"/>
  <c r="C4150" i="12"/>
  <c r="E4151" i="12" l="1"/>
  <c r="F4151" i="12" s="1"/>
  <c r="G4150" i="12"/>
  <c r="D4151" i="12" l="1"/>
  <c r="C4151" i="12"/>
  <c r="E4152" i="12" l="1"/>
  <c r="F4152" i="12" s="1"/>
  <c r="G4151" i="12"/>
  <c r="D4152" i="12" l="1"/>
  <c r="C4152" i="12"/>
  <c r="G4152" i="12" l="1"/>
  <c r="E4153" i="12"/>
  <c r="F4153" i="12" s="1"/>
  <c r="D4153" i="12" l="1"/>
  <c r="C4153" i="12"/>
  <c r="E4154" i="12" l="1"/>
  <c r="F4154" i="12" s="1"/>
  <c r="G4153" i="12"/>
  <c r="D4154" i="12" l="1"/>
  <c r="C4154" i="12"/>
  <c r="G4154" i="12" l="1"/>
  <c r="E4155" i="12"/>
  <c r="F4155" i="12" s="1"/>
  <c r="D4155" i="12" l="1"/>
  <c r="C4155" i="12"/>
  <c r="E4156" i="12" l="1"/>
  <c r="F4156" i="12" s="1"/>
  <c r="G4155" i="12"/>
  <c r="D4156" i="12" l="1"/>
  <c r="C4156" i="12"/>
  <c r="N350" i="12" a="1"/>
  <c r="N350" i="12" s="1"/>
  <c r="M350" i="12" s="1"/>
  <c r="E4157" i="12" l="1"/>
  <c r="F4157" i="12" s="1"/>
  <c r="G4156" i="12"/>
  <c r="K350" i="12" a="1"/>
  <c r="K350" i="12" s="1"/>
  <c r="L350" i="12" l="1"/>
  <c r="O350" i="12"/>
  <c r="D4157" i="12"/>
  <c r="C4157" i="12"/>
  <c r="E4158" i="12" l="1"/>
  <c r="F4158" i="12" s="1"/>
  <c r="G4157" i="12"/>
  <c r="D4158" i="12" l="1"/>
  <c r="C4158" i="12"/>
  <c r="E4159" i="12" l="1"/>
  <c r="F4159" i="12" s="1"/>
  <c r="G4158" i="12"/>
  <c r="D4159" i="12" l="1"/>
  <c r="C4159" i="12"/>
  <c r="G4159" i="12" l="1"/>
  <c r="E4160" i="12"/>
  <c r="F4160" i="12" s="1"/>
  <c r="D4160" i="12" l="1"/>
  <c r="C4160" i="12"/>
  <c r="G4160" i="12" l="1"/>
  <c r="E4161" i="12"/>
  <c r="F4161" i="12" s="1"/>
  <c r="D4161" i="12" l="1"/>
  <c r="C4161" i="12"/>
  <c r="E4162" i="12" l="1"/>
  <c r="F4162" i="12" s="1"/>
  <c r="G4161" i="12"/>
  <c r="D4162" i="12" l="1"/>
  <c r="C4162" i="12"/>
  <c r="G4162" i="12" l="1"/>
  <c r="E4163" i="12"/>
  <c r="F4163" i="12" s="1"/>
  <c r="D4163" i="12" l="1"/>
  <c r="C4163" i="12"/>
  <c r="G4163" i="12" l="1"/>
  <c r="E4164" i="12"/>
  <c r="F4164" i="12" s="1"/>
  <c r="N84" i="12" l="1" a="1"/>
  <c r="N84" i="12" s="1"/>
  <c r="M84" i="12" s="1"/>
  <c r="N164" i="12" a="1"/>
  <c r="N164" i="12" s="1"/>
  <c r="M164" i="12" s="1"/>
  <c r="C4164" i="12"/>
  <c r="K164" i="12" s="1" a="1"/>
  <c r="K164" i="12" s="1"/>
  <c r="D4164" i="12"/>
  <c r="O164" i="12" l="1"/>
  <c r="L164" i="12"/>
  <c r="K84" i="12" a="1"/>
  <c r="K84" i="12" s="1"/>
  <c r="G4164" i="12"/>
  <c r="E4165" i="12"/>
  <c r="F4165" i="12" s="1"/>
  <c r="D4165" i="12" l="1"/>
  <c r="C4165" i="12"/>
  <c r="O84" i="12"/>
  <c r="L84" i="12"/>
  <c r="G4165" i="12" l="1"/>
  <c r="E4166" i="12"/>
  <c r="F4166" i="12" s="1"/>
  <c r="D4166" i="12" l="1"/>
  <c r="C4166" i="12"/>
  <c r="E4167" i="12" l="1"/>
  <c r="F4167" i="12" s="1"/>
  <c r="G4166" i="12"/>
  <c r="D4167" i="12" l="1"/>
  <c r="C4167" i="12"/>
  <c r="E4168" i="12" l="1"/>
  <c r="F4168" i="12" s="1"/>
  <c r="G4167" i="12"/>
  <c r="D4168" i="12" l="1"/>
  <c r="N351" i="12" a="1"/>
  <c r="N351" i="12" s="1"/>
  <c r="M351" i="12" s="1"/>
  <c r="C4168" i="12"/>
  <c r="E4169" i="12" l="1"/>
  <c r="F4169" i="12" s="1"/>
  <c r="K351" i="12" a="1"/>
  <c r="K351" i="12" s="1"/>
  <c r="G4168" i="12"/>
  <c r="O351" i="12" l="1"/>
  <c r="L351" i="12"/>
  <c r="D4169" i="12"/>
  <c r="C4169" i="12"/>
  <c r="G4169" i="12" l="1"/>
  <c r="E4170" i="12"/>
  <c r="F4170" i="12" s="1"/>
  <c r="D4170" i="12" l="1"/>
  <c r="C4170" i="12"/>
  <c r="G4170" i="12" l="1"/>
  <c r="E4171" i="12"/>
  <c r="F4171" i="12" s="1"/>
  <c r="D4171" i="12" l="1"/>
  <c r="C4171" i="12"/>
  <c r="E4172" i="12" l="1"/>
  <c r="F4172" i="12" s="1"/>
  <c r="G4171" i="12"/>
  <c r="D4172" i="12" l="1"/>
  <c r="C4172" i="12"/>
  <c r="G4172" i="12" l="1"/>
  <c r="E4173" i="12"/>
  <c r="F4173" i="12" s="1"/>
  <c r="D4173" i="12" l="1"/>
  <c r="C4173" i="12"/>
  <c r="E4174" i="12" l="1"/>
  <c r="F4174" i="12" s="1"/>
  <c r="G4173" i="12"/>
  <c r="D4174" i="12" l="1"/>
  <c r="C4174" i="12"/>
  <c r="G4174" i="12" l="1"/>
  <c r="E4175" i="12"/>
  <c r="F4175" i="12" s="1"/>
  <c r="D4175" i="12" l="1"/>
  <c r="C4175" i="12"/>
  <c r="G4175" i="12" l="1"/>
  <c r="E4176" i="12"/>
  <c r="F4176" i="12" s="1"/>
  <c r="D4176" i="12" l="1"/>
  <c r="C4176" i="12"/>
  <c r="G4176" i="12" l="1"/>
  <c r="E4177" i="12"/>
  <c r="F4177" i="12" s="1"/>
  <c r="D4177" i="12" l="1"/>
  <c r="C4177" i="12"/>
  <c r="E4178" i="12" l="1"/>
  <c r="F4178" i="12" s="1"/>
  <c r="G4177" i="12"/>
  <c r="D4178" i="12" l="1"/>
  <c r="C4178" i="12"/>
  <c r="E4179" i="12" l="1"/>
  <c r="F4179" i="12" s="1"/>
  <c r="G4178" i="12"/>
  <c r="D4179" i="12" l="1"/>
  <c r="C4179" i="12"/>
  <c r="E4180" i="12" l="1"/>
  <c r="F4180" i="12" s="1"/>
  <c r="G4179" i="12"/>
  <c r="D4180" i="12" l="1"/>
  <c r="N352" i="12" a="1"/>
  <c r="N352" i="12" s="1"/>
  <c r="M352" i="12" s="1"/>
  <c r="C4180" i="12"/>
  <c r="E4181" i="12" l="1"/>
  <c r="F4181" i="12" s="1"/>
  <c r="K352" i="12" a="1"/>
  <c r="K352" i="12" s="1"/>
  <c r="G4180" i="12"/>
  <c r="O352" i="12" l="1"/>
  <c r="L352" i="12"/>
  <c r="D4181" i="12"/>
  <c r="C4181" i="12"/>
  <c r="E4182" i="12" l="1"/>
  <c r="F4182" i="12" s="1"/>
  <c r="G4181" i="12"/>
  <c r="D4182" i="12" l="1"/>
  <c r="C4182" i="12"/>
  <c r="G4182" i="12" l="1"/>
  <c r="E4183" i="12"/>
  <c r="F4183" i="12" s="1"/>
  <c r="D4183" i="12" l="1"/>
  <c r="C4183" i="12"/>
  <c r="G4183" i="12" l="1"/>
  <c r="E4184" i="12"/>
  <c r="F4184" i="12" s="1"/>
  <c r="D4184" i="12" l="1"/>
  <c r="C4184" i="12"/>
  <c r="G4184" i="12" l="1"/>
  <c r="E4185" i="12"/>
  <c r="F4185" i="12" s="1"/>
  <c r="D4185" i="12" l="1"/>
  <c r="C4185" i="12"/>
  <c r="E4186" i="12" l="1"/>
  <c r="F4186" i="12" s="1"/>
  <c r="G4185" i="12"/>
  <c r="D4186" i="12" l="1"/>
  <c r="C4186" i="12"/>
  <c r="G4186" i="12" l="1"/>
  <c r="E4187" i="12"/>
  <c r="F4187" i="12" s="1"/>
  <c r="D4187" i="12" l="1"/>
  <c r="C4187" i="12"/>
  <c r="G4187" i="12" l="1"/>
  <c r="E4188" i="12"/>
  <c r="F4188" i="12" s="1"/>
  <c r="D4188" i="12" l="1"/>
  <c r="C4188" i="12"/>
  <c r="G4188" i="12" l="1"/>
  <c r="E4189" i="12"/>
  <c r="F4189" i="12" s="1"/>
  <c r="D4189" i="12" l="1"/>
  <c r="C4189" i="12"/>
  <c r="G4189" i="12" l="1"/>
  <c r="E4190" i="12"/>
  <c r="F4190" i="12" s="1"/>
  <c r="N165" i="12" s="1" a="1"/>
  <c r="N165" i="12" s="1"/>
  <c r="M165" i="12" s="1"/>
  <c r="D4190" i="12" l="1"/>
  <c r="C4190" i="12"/>
  <c r="K165" i="12" s="1" a="1"/>
  <c r="K165" i="12" s="1"/>
  <c r="O165" i="12" l="1"/>
  <c r="L165" i="12"/>
  <c r="E4191" i="12"/>
  <c r="F4191" i="12" s="1"/>
  <c r="G4190" i="12"/>
  <c r="D4191" i="12" l="1"/>
  <c r="C4191" i="12"/>
  <c r="G4191" i="12" l="1"/>
  <c r="E4192" i="12"/>
  <c r="F4192" i="12" s="1"/>
  <c r="D4192" i="12" l="1"/>
  <c r="N353" i="12" a="1"/>
  <c r="N353" i="12" s="1"/>
  <c r="M353" i="12" s="1"/>
  <c r="C4192" i="12"/>
  <c r="E4193" i="12" l="1"/>
  <c r="F4193" i="12" s="1"/>
  <c r="K353" i="12" a="1"/>
  <c r="K353" i="12" s="1"/>
  <c r="G4192" i="12"/>
  <c r="O353" i="12" l="1"/>
  <c r="L353" i="12"/>
  <c r="D4193" i="12"/>
  <c r="C4193" i="12"/>
  <c r="G4193" i="12" l="1"/>
  <c r="E4194" i="12"/>
  <c r="F4194" i="12" s="1"/>
  <c r="D4194" i="12" l="1"/>
  <c r="C4194" i="12"/>
  <c r="G4194" i="12" l="1"/>
  <c r="E4195" i="12"/>
  <c r="F4195" i="12" s="1"/>
  <c r="D4195" i="12" l="1"/>
  <c r="C4195" i="12"/>
  <c r="G4195" i="12" l="1"/>
  <c r="E4196" i="12"/>
  <c r="F4196" i="12" s="1"/>
  <c r="D4196" i="12" l="1"/>
  <c r="C4196" i="12"/>
  <c r="G4196" i="12" l="1"/>
  <c r="E4197" i="12"/>
  <c r="F4197" i="12" s="1"/>
  <c r="D4197" i="12" l="1"/>
  <c r="C4197" i="12"/>
  <c r="E4198" i="12" l="1"/>
  <c r="F4198" i="12" s="1"/>
  <c r="G4197" i="12"/>
  <c r="D4198" i="12" l="1"/>
  <c r="C4198" i="12"/>
  <c r="E4199" i="12" l="1"/>
  <c r="F4199" i="12" s="1"/>
  <c r="G4198" i="12"/>
  <c r="D4199" i="12" l="1"/>
  <c r="C4199" i="12"/>
  <c r="E4200" i="12" l="1"/>
  <c r="F4200" i="12" s="1"/>
  <c r="G4199" i="12"/>
  <c r="D4200" i="12" l="1"/>
  <c r="C4200" i="12"/>
  <c r="G4200" i="12" l="1"/>
  <c r="E4201" i="12"/>
  <c r="F4201" i="12" s="1"/>
  <c r="D4201" i="12" l="1"/>
  <c r="C4201" i="12"/>
  <c r="G4201" i="12" l="1"/>
  <c r="E4202" i="12"/>
  <c r="F4202" i="12" s="1"/>
  <c r="D4202" i="12" l="1"/>
  <c r="C4202" i="12"/>
  <c r="G4202" i="12" l="1"/>
  <c r="E4203" i="12"/>
  <c r="F4203" i="12" s="1"/>
  <c r="D4203" i="12" l="1"/>
  <c r="C4203" i="12"/>
  <c r="G4203" i="12" l="1"/>
  <c r="E4204" i="12"/>
  <c r="F4204" i="12" s="1"/>
  <c r="D4204" i="12" l="1"/>
  <c r="N354" i="12" a="1"/>
  <c r="N354" i="12" s="1"/>
  <c r="M354" i="12" s="1"/>
  <c r="C4204" i="12"/>
  <c r="G4204" i="12" l="1"/>
  <c r="K354" i="12" a="1"/>
  <c r="K354" i="12" s="1"/>
  <c r="E4205" i="12"/>
  <c r="F4205" i="12" s="1"/>
  <c r="D4205" i="12" l="1"/>
  <c r="C4205" i="12"/>
  <c r="L354" i="12"/>
  <c r="O354" i="12"/>
  <c r="G4205" i="12" l="1"/>
  <c r="E4206" i="12"/>
  <c r="F4206" i="12" s="1"/>
  <c r="D4206" i="12" l="1"/>
  <c r="C4206" i="12"/>
  <c r="G4206" i="12" l="1"/>
  <c r="E4207" i="12"/>
  <c r="F4207" i="12" s="1"/>
  <c r="D4207" i="12" l="1"/>
  <c r="C4207" i="12"/>
  <c r="E4208" i="12" l="1"/>
  <c r="F4208" i="12" s="1"/>
  <c r="G4207" i="12"/>
  <c r="D4208" i="12" l="1"/>
  <c r="C4208" i="12"/>
  <c r="E4209" i="12" l="1"/>
  <c r="F4209" i="12" s="1"/>
  <c r="G4208" i="12"/>
  <c r="D4209" i="12" l="1"/>
  <c r="C4209" i="12"/>
  <c r="G4209" i="12" l="1"/>
  <c r="E4210" i="12"/>
  <c r="F4210" i="12" s="1"/>
  <c r="D4210" i="12" l="1"/>
  <c r="C4210" i="12"/>
  <c r="G4210" i="12" l="1"/>
  <c r="E4211" i="12"/>
  <c r="F4211" i="12" s="1"/>
  <c r="D4211" i="12" l="1"/>
  <c r="C4211" i="12"/>
  <c r="E4212" i="12" l="1"/>
  <c r="F4212" i="12" s="1"/>
  <c r="G4211" i="12"/>
  <c r="D4212" i="12" l="1"/>
  <c r="C4212" i="12"/>
  <c r="E4213" i="12" l="1"/>
  <c r="F4213" i="12" s="1"/>
  <c r="G4212" i="12"/>
  <c r="D4213" i="12" l="1"/>
  <c r="C4213" i="12"/>
  <c r="G4213" i="12" l="1"/>
  <c r="E4214" i="12"/>
  <c r="F4214" i="12" s="1"/>
  <c r="D4214" i="12" l="1"/>
  <c r="C4214" i="12"/>
  <c r="E4215" i="12" l="1"/>
  <c r="F4215" i="12" s="1"/>
  <c r="G4214" i="12"/>
  <c r="D4215" i="12" l="1"/>
  <c r="C4215" i="12"/>
  <c r="G4215" i="12" l="1"/>
  <c r="E4216" i="12"/>
  <c r="F4216" i="12" s="1"/>
  <c r="N85" i="12" l="1" a="1"/>
  <c r="N85" i="12" s="1"/>
  <c r="M85" i="12" s="1"/>
  <c r="N166" i="12" a="1"/>
  <c r="N166" i="12" s="1"/>
  <c r="M166" i="12" s="1"/>
  <c r="D4216" i="12"/>
  <c r="N355" i="12" a="1"/>
  <c r="N355" i="12" s="1"/>
  <c r="M355" i="12" s="1"/>
  <c r="C4216" i="12"/>
  <c r="K166" i="12" s="1" a="1"/>
  <c r="K166" i="12" s="1"/>
  <c r="O166" i="12" l="1"/>
  <c r="L166" i="12"/>
  <c r="K85" i="12" a="1"/>
  <c r="K85" i="12" s="1"/>
  <c r="K355" i="12" a="1"/>
  <c r="K355" i="12" s="1"/>
  <c r="E4217" i="12"/>
  <c r="F4217" i="12" s="1"/>
  <c r="G4216" i="12"/>
  <c r="D4217" i="12" l="1"/>
  <c r="C4217" i="12"/>
  <c r="O355" i="12"/>
  <c r="L355" i="12"/>
  <c r="O85" i="12"/>
  <c r="L85" i="12"/>
  <c r="G4217" i="12" l="1"/>
  <c r="E4218" i="12"/>
  <c r="F4218" i="12" s="1"/>
  <c r="D4218" i="12" l="1"/>
  <c r="C4218" i="12"/>
  <c r="E4219" i="12" l="1"/>
  <c r="F4219" i="12" s="1"/>
  <c r="G4218" i="12"/>
  <c r="D4219" i="12" l="1"/>
  <c r="C4219" i="12"/>
  <c r="E4220" i="12" l="1"/>
  <c r="F4220" i="12" s="1"/>
  <c r="G4219" i="12"/>
  <c r="D4220" i="12" l="1"/>
  <c r="C4220" i="12"/>
  <c r="G4220" i="12" l="1"/>
  <c r="E4221" i="12"/>
  <c r="F4221" i="12" s="1"/>
  <c r="D4221" i="12" l="1"/>
  <c r="C4221" i="12"/>
  <c r="E4222" i="12" l="1"/>
  <c r="F4222" i="12" s="1"/>
  <c r="G4221" i="12"/>
  <c r="D4222" i="12" l="1"/>
  <c r="C4222" i="12"/>
  <c r="E4223" i="12" l="1"/>
  <c r="F4223" i="12" s="1"/>
  <c r="G4222" i="12"/>
  <c r="D4223" i="12" l="1"/>
  <c r="C4223" i="12"/>
  <c r="G4223" i="12" l="1"/>
  <c r="E4224" i="12"/>
  <c r="F4224" i="12" s="1"/>
  <c r="D4224" i="12" l="1"/>
  <c r="C4224" i="12"/>
  <c r="G4224" i="12" l="1"/>
  <c r="E4225" i="12"/>
  <c r="F4225" i="12" s="1"/>
  <c r="D4225" i="12" l="1"/>
  <c r="C4225" i="12"/>
  <c r="G4225" i="12" l="1"/>
  <c r="E4226" i="12"/>
  <c r="F4226" i="12" s="1"/>
  <c r="D4226" i="12" l="1"/>
  <c r="C4226" i="12"/>
  <c r="G4226" i="12" l="1"/>
  <c r="E4227" i="12"/>
  <c r="F4227" i="12" s="1"/>
  <c r="D4227" i="12" l="1"/>
  <c r="C4227" i="12"/>
  <c r="G4227" i="12" l="1"/>
  <c r="E4228" i="12"/>
  <c r="F4228" i="12" s="1"/>
  <c r="D4228" i="12" l="1"/>
  <c r="C4228" i="12"/>
  <c r="N356" i="12" a="1"/>
  <c r="N356" i="12" s="1"/>
  <c r="M356" i="12" s="1"/>
  <c r="G4228" i="12" l="1"/>
  <c r="E4229" i="12"/>
  <c r="F4229" i="12" s="1"/>
  <c r="K356" i="12" a="1"/>
  <c r="K356" i="12" s="1"/>
  <c r="L356" i="12" l="1"/>
  <c r="O356" i="12"/>
  <c r="D4229" i="12"/>
  <c r="C4229" i="12"/>
  <c r="G4229" i="12" l="1"/>
  <c r="E4230" i="12"/>
  <c r="F4230" i="12" s="1"/>
  <c r="D4230" i="12" l="1"/>
  <c r="C4230" i="12"/>
  <c r="E4231" i="12" l="1"/>
  <c r="F4231" i="12" s="1"/>
  <c r="G4230" i="12"/>
  <c r="D4231" i="12" l="1"/>
  <c r="C4231" i="12"/>
  <c r="G4231" i="12" l="1"/>
  <c r="E4232" i="12"/>
  <c r="F4232" i="12" s="1"/>
  <c r="D4232" i="12" l="1"/>
  <c r="C4232" i="12"/>
  <c r="E4233" i="12" l="1"/>
  <c r="F4233" i="12" s="1"/>
  <c r="G4232" i="12"/>
  <c r="D4233" i="12" l="1"/>
  <c r="C4233" i="12"/>
  <c r="G4233" i="12" l="1"/>
  <c r="E4234" i="12"/>
  <c r="F4234" i="12" s="1"/>
  <c r="D4234" i="12" l="1"/>
  <c r="C4234" i="12"/>
  <c r="G4234" i="12" l="1"/>
  <c r="E4235" i="12"/>
  <c r="F4235" i="12" s="1"/>
  <c r="D4235" i="12" l="1"/>
  <c r="C4235" i="12"/>
  <c r="E4236" i="12" l="1"/>
  <c r="F4236" i="12" s="1"/>
  <c r="G4235" i="12"/>
  <c r="D4236" i="12" l="1"/>
  <c r="C4236" i="12"/>
  <c r="E4237" i="12" l="1"/>
  <c r="F4237" i="12" s="1"/>
  <c r="G4236" i="12"/>
  <c r="D4237" i="12" l="1"/>
  <c r="C4237" i="12"/>
  <c r="E4238" i="12" l="1"/>
  <c r="F4238" i="12" s="1"/>
  <c r="G4237" i="12"/>
  <c r="D4238" i="12" l="1"/>
  <c r="C4238" i="12"/>
  <c r="E4239" i="12" l="1"/>
  <c r="F4239" i="12" s="1"/>
  <c r="G4238" i="12"/>
  <c r="D4239" i="12" l="1"/>
  <c r="C4239" i="12"/>
  <c r="E4240" i="12" l="1"/>
  <c r="F4240" i="12" s="1"/>
  <c r="G4239" i="12"/>
  <c r="D4240" i="12" l="1"/>
  <c r="C4240" i="12"/>
  <c r="N357" i="12" a="1"/>
  <c r="N357" i="12" s="1"/>
  <c r="M357" i="12" s="1"/>
  <c r="E4241" i="12" l="1"/>
  <c r="F4241" i="12" s="1"/>
  <c r="K357" i="12" a="1"/>
  <c r="K357" i="12" s="1"/>
  <c r="G4240" i="12"/>
  <c r="O357" i="12" l="1"/>
  <c r="L357" i="12"/>
  <c r="D4241" i="12"/>
  <c r="C4241" i="12"/>
  <c r="E4242" i="12" l="1"/>
  <c r="F4242" i="12" s="1"/>
  <c r="N167" i="12" s="1" a="1"/>
  <c r="N167" i="12" s="1"/>
  <c r="M167" i="12" s="1"/>
  <c r="G4241" i="12"/>
  <c r="D4242" i="12" l="1"/>
  <c r="C4242" i="12"/>
  <c r="K167" i="12" s="1" a="1"/>
  <c r="K167" i="12" s="1"/>
  <c r="O167" i="12" l="1"/>
  <c r="L167" i="12"/>
  <c r="E4243" i="12"/>
  <c r="F4243" i="12" s="1"/>
  <c r="G4242" i="12"/>
  <c r="D4243" i="12" l="1"/>
  <c r="C4243" i="12"/>
  <c r="G4243" i="12" l="1"/>
  <c r="E4244" i="12"/>
  <c r="F4244" i="12" s="1"/>
  <c r="D4244" i="12" l="1"/>
  <c r="C4244" i="12"/>
  <c r="G4244" i="12" l="1"/>
  <c r="E4245" i="12"/>
  <c r="F4245" i="12" s="1"/>
  <c r="D4245" i="12" l="1"/>
  <c r="C4245" i="12"/>
  <c r="E4246" i="12" l="1"/>
  <c r="F4246" i="12" s="1"/>
  <c r="G4245" i="12"/>
  <c r="D4246" i="12" l="1"/>
  <c r="C4246" i="12"/>
  <c r="G4246" i="12" l="1"/>
  <c r="E4247" i="12"/>
  <c r="F4247" i="12" s="1"/>
  <c r="D4247" i="12" l="1"/>
  <c r="C4247" i="12"/>
  <c r="E4248" i="12" l="1"/>
  <c r="F4248" i="12" s="1"/>
  <c r="G4247" i="12"/>
  <c r="D4248" i="12" l="1"/>
  <c r="C4248" i="12"/>
  <c r="G4248" i="12" l="1"/>
  <c r="E4249" i="12"/>
  <c r="F4249" i="12" s="1"/>
  <c r="D4249" i="12" l="1"/>
  <c r="C4249" i="12"/>
  <c r="G4249" i="12" l="1"/>
  <c r="E4250" i="12"/>
  <c r="F4250" i="12" s="1"/>
  <c r="D4250" i="12" l="1"/>
  <c r="C4250" i="12"/>
  <c r="G4250" i="12" l="1"/>
  <c r="E4251" i="12"/>
  <c r="F4251" i="12" s="1"/>
  <c r="D4251" i="12" l="1"/>
  <c r="C4251" i="12"/>
  <c r="E4252" i="12" l="1"/>
  <c r="F4252" i="12" s="1"/>
  <c r="G4251" i="12"/>
  <c r="D4252" i="12" l="1"/>
  <c r="C4252" i="12"/>
  <c r="N358" i="12" a="1"/>
  <c r="N358" i="12" s="1"/>
  <c r="M358" i="12" s="1"/>
  <c r="G4252" i="12" l="1"/>
  <c r="K358" i="12" a="1"/>
  <c r="K358" i="12" s="1"/>
  <c r="E4253" i="12"/>
  <c r="F4253" i="12" s="1"/>
  <c r="L358" i="12" l="1"/>
  <c r="O358" i="12"/>
  <c r="D4253" i="12"/>
  <c r="C4253" i="12"/>
  <c r="E4254" i="12" l="1"/>
  <c r="F4254" i="12" s="1"/>
  <c r="G4253" i="12"/>
  <c r="D4254" i="12" l="1"/>
  <c r="C4254" i="12"/>
  <c r="E4255" i="12" l="1"/>
  <c r="F4255" i="12" s="1"/>
  <c r="G4254" i="12"/>
  <c r="D4255" i="12" l="1"/>
  <c r="C4255" i="12"/>
  <c r="G4255" i="12" l="1"/>
  <c r="E4256" i="12"/>
  <c r="F4256" i="12" s="1"/>
  <c r="D4256" i="12" l="1"/>
  <c r="C4256" i="12"/>
  <c r="E4257" i="12" l="1"/>
  <c r="F4257" i="12" s="1"/>
  <c r="G4256" i="12"/>
  <c r="D4257" i="12" l="1"/>
  <c r="C4257" i="12"/>
  <c r="E4258" i="12" l="1"/>
  <c r="F4258" i="12" s="1"/>
  <c r="G4257" i="12"/>
  <c r="D4258" i="12" l="1"/>
  <c r="C4258" i="12"/>
  <c r="E4259" i="12" l="1"/>
  <c r="F4259" i="12" s="1"/>
  <c r="G4258" i="12"/>
  <c r="D4259" i="12" l="1"/>
  <c r="C4259" i="12"/>
  <c r="E4260" i="12" l="1"/>
  <c r="F4260" i="12" s="1"/>
  <c r="G4259" i="12"/>
  <c r="D4260" i="12" l="1"/>
  <c r="C4260" i="12"/>
  <c r="G4260" i="12" l="1"/>
  <c r="E4261" i="12"/>
  <c r="F4261" i="12" s="1"/>
  <c r="D4261" i="12" l="1"/>
  <c r="C4261" i="12"/>
  <c r="E4262" i="12" l="1"/>
  <c r="F4262" i="12" s="1"/>
  <c r="G4261" i="12"/>
  <c r="D4262" i="12" l="1"/>
  <c r="C4262" i="12"/>
  <c r="E4263" i="12" l="1"/>
  <c r="F4263" i="12" s="1"/>
  <c r="G4262" i="12"/>
  <c r="D4263" i="12" l="1"/>
  <c r="C4263" i="12"/>
  <c r="E4264" i="12" l="1"/>
  <c r="F4264" i="12" s="1"/>
  <c r="G4263" i="12"/>
  <c r="D4264" i="12" l="1"/>
  <c r="N359" i="12" a="1"/>
  <c r="N359" i="12" s="1"/>
  <c r="M359" i="12" s="1"/>
  <c r="C4264" i="12"/>
  <c r="K359" i="12" l="1" a="1"/>
  <c r="K359" i="12" s="1"/>
  <c r="G4264" i="12"/>
  <c r="E4265" i="12"/>
  <c r="F4265" i="12" s="1"/>
  <c r="D4265" i="12" l="1"/>
  <c r="C4265" i="12"/>
  <c r="L359" i="12"/>
  <c r="O359" i="12"/>
  <c r="E4266" i="12" l="1"/>
  <c r="F4266" i="12" s="1"/>
  <c r="G4265" i="12"/>
  <c r="D4266" i="12" l="1"/>
  <c r="C4266" i="12"/>
  <c r="E4267" i="12" l="1"/>
  <c r="F4267" i="12" s="1"/>
  <c r="G4266" i="12"/>
  <c r="D4267" i="12" l="1"/>
  <c r="C4267" i="12"/>
  <c r="E4268" i="12" l="1"/>
  <c r="F4268" i="12" s="1"/>
  <c r="G4267" i="12"/>
  <c r="N86" i="12" l="1" a="1"/>
  <c r="N86" i="12" s="1"/>
  <c r="M86" i="12" s="1"/>
  <c r="N168" i="12" a="1"/>
  <c r="N168" i="12" s="1"/>
  <c r="M168" i="12" s="1"/>
  <c r="C4268" i="12"/>
  <c r="K168" i="12" s="1" a="1"/>
  <c r="K168" i="12" s="1"/>
  <c r="D4268" i="12"/>
  <c r="O168" i="12" l="1"/>
  <c r="L168" i="12"/>
  <c r="K86" i="12" a="1"/>
  <c r="K86" i="12" s="1"/>
  <c r="G4268" i="12"/>
  <c r="E4269" i="12"/>
  <c r="F4269" i="12" s="1"/>
  <c r="O86" i="12" l="1"/>
  <c r="L86" i="12"/>
  <c r="D4269" i="12"/>
  <c r="C4269" i="12"/>
  <c r="G4269" i="12" l="1"/>
  <c r="E4270" i="12"/>
  <c r="F4270" i="12" s="1"/>
  <c r="D4270" i="12" l="1"/>
  <c r="C4270" i="12"/>
  <c r="E4271" i="12" l="1"/>
  <c r="F4271" i="12" s="1"/>
  <c r="G4270" i="12"/>
  <c r="D4271" i="12" l="1"/>
  <c r="C4271" i="12"/>
  <c r="G4271" i="12" l="1"/>
  <c r="E4272" i="12"/>
  <c r="F4272" i="12" s="1"/>
  <c r="D4272" i="12" l="1"/>
  <c r="C4272" i="12"/>
  <c r="G4272" i="12" l="1"/>
  <c r="E4273" i="12"/>
  <c r="F4273" i="12" s="1"/>
  <c r="D4273" i="12" l="1"/>
  <c r="C4273" i="12"/>
  <c r="E4274" i="12" l="1"/>
  <c r="F4274" i="12" s="1"/>
  <c r="G4273" i="12"/>
  <c r="D4274" i="12" l="1"/>
  <c r="C4274" i="12"/>
  <c r="E4275" i="12" l="1"/>
  <c r="F4275" i="12" s="1"/>
  <c r="G4274" i="12"/>
  <c r="D4275" i="12" l="1"/>
  <c r="C4275" i="12"/>
  <c r="G4275" i="12" l="1"/>
  <c r="E4276" i="12"/>
  <c r="F4276" i="12" s="1"/>
  <c r="D4276" i="12" l="1"/>
  <c r="N360" i="12" a="1"/>
  <c r="N360" i="12" s="1"/>
  <c r="M360" i="12" s="1"/>
  <c r="C4276" i="12"/>
  <c r="E4277" i="12" l="1"/>
  <c r="F4277" i="12" s="1"/>
  <c r="K360" i="12" a="1"/>
  <c r="K360" i="12" s="1"/>
  <c r="G4276" i="12"/>
  <c r="L360" i="12" l="1"/>
  <c r="O360" i="12"/>
  <c r="D4277" i="12"/>
  <c r="C4277" i="12"/>
  <c r="E4278" i="12" l="1"/>
  <c r="F4278" i="12" s="1"/>
  <c r="G4277" i="12"/>
  <c r="D4278" i="12" l="1"/>
  <c r="C4278" i="12"/>
  <c r="E4279" i="12" l="1"/>
  <c r="F4279" i="12" s="1"/>
  <c r="G4278" i="12"/>
  <c r="D4279" i="12" l="1"/>
  <c r="C4279" i="12"/>
  <c r="G4279" i="12" l="1"/>
  <c r="E4280" i="12"/>
  <c r="F4280" i="12" s="1"/>
  <c r="D4280" i="12" l="1"/>
  <c r="C4280" i="12"/>
  <c r="G4280" i="12" l="1"/>
  <c r="E4281" i="12"/>
  <c r="F4281" i="12" s="1"/>
  <c r="D4281" i="12" l="1"/>
  <c r="C4281" i="12"/>
  <c r="E4282" i="12" l="1"/>
  <c r="F4282" i="12" s="1"/>
  <c r="G4281" i="12"/>
  <c r="D4282" i="12" l="1"/>
  <c r="C4282" i="12"/>
  <c r="E4283" i="12" l="1"/>
  <c r="F4283" i="12" s="1"/>
  <c r="G4282" i="12"/>
  <c r="D4283" i="12" l="1"/>
  <c r="C4283" i="12"/>
  <c r="G4283" i="12" l="1"/>
  <c r="E4284" i="12"/>
  <c r="F4284" i="12" s="1"/>
  <c r="D4284" i="12" l="1"/>
  <c r="C4284" i="12"/>
  <c r="G4284" i="12" l="1"/>
  <c r="E4285" i="12"/>
  <c r="F4285" i="12" s="1"/>
  <c r="D4285" i="12" l="1"/>
  <c r="C4285" i="12"/>
  <c r="G4285" i="12" l="1"/>
  <c r="E4286" i="12"/>
  <c r="F4286" i="12" s="1"/>
  <c r="D4286" i="12" l="1"/>
  <c r="C4286" i="12"/>
  <c r="E4287" i="12" l="1"/>
  <c r="F4287" i="12" s="1"/>
  <c r="G4286" i="12"/>
  <c r="D4287" i="12" l="1"/>
  <c r="C4287" i="12"/>
  <c r="E4288" i="12" l="1"/>
  <c r="F4288" i="12" s="1"/>
  <c r="G4287" i="12"/>
  <c r="D4288" i="12" l="1"/>
  <c r="N361" i="12" a="1"/>
  <c r="N361" i="12" s="1"/>
  <c r="M361" i="12" s="1"/>
  <c r="C4288" i="12"/>
  <c r="G4288" i="12" l="1"/>
  <c r="K361" i="12" a="1"/>
  <c r="K361" i="12" s="1"/>
  <c r="E4289" i="12"/>
  <c r="F4289" i="12" s="1"/>
  <c r="L361" i="12" l="1"/>
  <c r="O361" i="12"/>
  <c r="D4289" i="12"/>
  <c r="C4289" i="12"/>
  <c r="G4289" i="12" l="1"/>
  <c r="E4290" i="12"/>
  <c r="F4290" i="12" s="1"/>
  <c r="D4290" i="12" l="1"/>
  <c r="C4290" i="12"/>
  <c r="G4290" i="12" l="1"/>
  <c r="E4291" i="12"/>
  <c r="F4291" i="12" s="1"/>
  <c r="D4291" i="12" l="1"/>
  <c r="C4291" i="12"/>
  <c r="G4291" i="12" l="1"/>
  <c r="E4292" i="12"/>
  <c r="F4292" i="12" s="1"/>
  <c r="D4292" i="12" l="1"/>
  <c r="C4292" i="12"/>
  <c r="G4292" i="12" l="1"/>
  <c r="E4293" i="12"/>
  <c r="F4293" i="12" s="1"/>
  <c r="D4293" i="12" l="1"/>
  <c r="C4293" i="12"/>
  <c r="E4294" i="12" l="1"/>
  <c r="F4294" i="12" s="1"/>
  <c r="N169" i="12" s="1" a="1"/>
  <c r="N169" i="12" s="1"/>
  <c r="M169" i="12" s="1"/>
  <c r="G4293" i="12"/>
  <c r="D4294" i="12" l="1"/>
  <c r="C4294" i="12"/>
  <c r="K169" i="12" s="1" a="1"/>
  <c r="K169" i="12" s="1"/>
  <c r="O169" i="12" l="1"/>
  <c r="L169" i="12"/>
  <c r="G4294" i="12"/>
  <c r="E4295" i="12"/>
  <c r="F4295" i="12" s="1"/>
  <c r="D4295" i="12" l="1"/>
  <c r="C4295" i="12"/>
  <c r="G4295" i="12" l="1"/>
  <c r="E4296" i="12"/>
  <c r="F4296" i="12" s="1"/>
  <c r="D4296" i="12" l="1"/>
  <c r="C4296" i="12"/>
  <c r="E4297" i="12" l="1"/>
  <c r="F4297" i="12" s="1"/>
  <c r="G4296" i="12"/>
  <c r="D4297" i="12" l="1"/>
  <c r="C4297" i="12"/>
  <c r="G4297" i="12" l="1"/>
  <c r="E4298" i="12"/>
  <c r="F4298" i="12" s="1"/>
  <c r="D4298" i="12" l="1"/>
  <c r="C4298" i="12"/>
  <c r="G4298" i="12" l="1"/>
  <c r="E4299" i="12"/>
  <c r="F4299" i="12" s="1"/>
  <c r="D4299" i="12" l="1"/>
  <c r="C4299" i="12"/>
  <c r="E4300" i="12" l="1"/>
  <c r="F4300" i="12" s="1"/>
  <c r="G4299" i="12"/>
  <c r="D4300" i="12" l="1"/>
  <c r="N362" i="12" a="1"/>
  <c r="N362" i="12" s="1"/>
  <c r="M362" i="12" s="1"/>
  <c r="C4300" i="12"/>
  <c r="K362" i="12" l="1" a="1"/>
  <c r="K362" i="12" s="1"/>
  <c r="G4300" i="12"/>
  <c r="E4301" i="12"/>
  <c r="F4301" i="12" s="1"/>
  <c r="D4301" i="12" l="1"/>
  <c r="C4301" i="12"/>
  <c r="O362" i="12"/>
  <c r="L362" i="12"/>
  <c r="G4301" i="12" l="1"/>
  <c r="E4302" i="12"/>
  <c r="F4302" i="12" s="1"/>
  <c r="D4302" i="12" l="1"/>
  <c r="C4302" i="12"/>
  <c r="G4302" i="12" l="1"/>
  <c r="E4303" i="12"/>
  <c r="F4303" i="12" s="1"/>
  <c r="D4303" i="12" l="1"/>
  <c r="C4303" i="12"/>
  <c r="G4303" i="12" l="1"/>
  <c r="E4304" i="12"/>
  <c r="F4304" i="12" s="1"/>
  <c r="D4304" i="12" l="1"/>
  <c r="C4304" i="12"/>
  <c r="G4304" i="12" l="1"/>
  <c r="E4305" i="12"/>
  <c r="F4305" i="12" s="1"/>
  <c r="D4305" i="12" l="1"/>
  <c r="C4305" i="12"/>
  <c r="G4305" i="12" l="1"/>
  <c r="E4306" i="12"/>
  <c r="F4306" i="12" s="1"/>
  <c r="D4306" i="12" l="1"/>
  <c r="C4306" i="12"/>
  <c r="G4306" i="12" l="1"/>
  <c r="E4307" i="12"/>
  <c r="F4307" i="12" s="1"/>
  <c r="D4307" i="12" l="1"/>
  <c r="C4307" i="12"/>
  <c r="G4307" i="12" l="1"/>
  <c r="E4308" i="12"/>
  <c r="F4308" i="12" s="1"/>
  <c r="D4308" i="12" l="1"/>
  <c r="C4308" i="12"/>
  <c r="E4309" i="12" l="1"/>
  <c r="F4309" i="12" s="1"/>
  <c r="G4308" i="12"/>
  <c r="D4309" i="12" l="1"/>
  <c r="C4309" i="12"/>
  <c r="E4310" i="12" l="1"/>
  <c r="F4310" i="12" s="1"/>
  <c r="G4309" i="12"/>
  <c r="D4310" i="12" l="1"/>
  <c r="C4310" i="12"/>
  <c r="G4310" i="12" l="1"/>
  <c r="E4311" i="12"/>
  <c r="F4311" i="12" s="1"/>
  <c r="D4311" i="12" l="1"/>
  <c r="C4311" i="12"/>
  <c r="E4312" i="12" l="1"/>
  <c r="F4312" i="12" s="1"/>
  <c r="G4311" i="12"/>
  <c r="D4312" i="12" l="1"/>
  <c r="C4312" i="12"/>
  <c r="N363" i="12" a="1"/>
  <c r="N363" i="12" s="1"/>
  <c r="M363" i="12" s="1"/>
  <c r="G4312" i="12" l="1"/>
  <c r="E4313" i="12"/>
  <c r="F4313" i="12" s="1"/>
  <c r="K363" i="12" a="1"/>
  <c r="K363" i="12" s="1"/>
  <c r="O363" i="12" l="1"/>
  <c r="L363" i="12"/>
  <c r="D4313" i="12"/>
  <c r="C4313" i="12"/>
  <c r="E4314" i="12" l="1"/>
  <c r="F4314" i="12" s="1"/>
  <c r="G4313" i="12"/>
  <c r="D4314" i="12" l="1"/>
  <c r="C4314" i="12"/>
  <c r="G4314" i="12" l="1"/>
  <c r="E4315" i="12"/>
  <c r="F4315" i="12" s="1"/>
  <c r="D4315" i="12" l="1"/>
  <c r="C4315" i="12"/>
  <c r="E4316" i="12" l="1"/>
  <c r="F4316" i="12" s="1"/>
  <c r="G4315" i="12"/>
  <c r="D4316" i="12" l="1"/>
  <c r="C4316" i="12"/>
  <c r="E4317" i="12" l="1"/>
  <c r="F4317" i="12" s="1"/>
  <c r="G4316" i="12"/>
  <c r="D4317" i="12" l="1"/>
  <c r="C4317" i="12"/>
  <c r="E4318" i="12" l="1"/>
  <c r="F4318" i="12" s="1"/>
  <c r="G4317" i="12"/>
  <c r="D4318" i="12" l="1"/>
  <c r="C4318" i="12"/>
  <c r="G4318" i="12" l="1"/>
  <c r="E4319" i="12"/>
  <c r="F4319" i="12" s="1"/>
  <c r="D4319" i="12" l="1"/>
  <c r="C4319" i="12"/>
  <c r="G4319" i="12" l="1"/>
  <c r="E4320" i="12"/>
  <c r="F4320" i="12" s="1"/>
  <c r="N87" i="12" l="1" a="1"/>
  <c r="N87" i="12" s="1"/>
  <c r="M87" i="12" s="1"/>
  <c r="N170" i="12" a="1"/>
  <c r="N170" i="12" s="1"/>
  <c r="M170" i="12" s="1"/>
  <c r="D4320" i="12"/>
  <c r="C4320" i="12"/>
  <c r="K170" i="12" s="1" a="1"/>
  <c r="K170" i="12" s="1"/>
  <c r="O170" i="12" l="1"/>
  <c r="L170" i="12"/>
  <c r="K87" i="12" a="1"/>
  <c r="K87" i="12" s="1"/>
  <c r="G4320" i="12"/>
  <c r="E4321" i="12"/>
  <c r="F4321" i="12" s="1"/>
  <c r="D4321" i="12" l="1"/>
  <c r="C4321" i="12"/>
  <c r="L87" i="12"/>
  <c r="O87" i="12"/>
  <c r="E4322" i="12" l="1"/>
  <c r="F4322" i="12" s="1"/>
  <c r="G4321" i="12"/>
  <c r="D4322" i="12" l="1"/>
  <c r="C4322" i="12"/>
  <c r="E4323" i="12" l="1"/>
  <c r="F4323" i="12" s="1"/>
  <c r="G4322" i="12"/>
  <c r="D4323" i="12" l="1"/>
  <c r="C4323" i="12"/>
  <c r="E4324" i="12" l="1"/>
  <c r="F4324" i="12" s="1"/>
  <c r="G4323" i="12"/>
  <c r="D4324" i="12" l="1"/>
  <c r="N364" i="12" a="1"/>
  <c r="N364" i="12" s="1"/>
  <c r="M364" i="12" s="1"/>
  <c r="C4324" i="12"/>
  <c r="G4324" i="12" l="1"/>
  <c r="K364" i="12" a="1"/>
  <c r="K364" i="12" s="1"/>
  <c r="E4325" i="12"/>
  <c r="F4325" i="12" s="1"/>
  <c r="O364" i="12" l="1"/>
  <c r="L364" i="12"/>
  <c r="D4325" i="12"/>
  <c r="C4325" i="12"/>
  <c r="G4325" i="12" l="1"/>
  <c r="E4326" i="12"/>
  <c r="F4326" i="12" s="1"/>
  <c r="D4326" i="12" l="1"/>
  <c r="C4326" i="12"/>
  <c r="G4326" i="12" l="1"/>
  <c r="E4327" i="12"/>
  <c r="F4327" i="12" s="1"/>
  <c r="D4327" i="12" l="1"/>
  <c r="C4327" i="12"/>
  <c r="G4327" i="12" l="1"/>
  <c r="E4328" i="12"/>
  <c r="F4328" i="12" s="1"/>
  <c r="D4328" i="12" l="1"/>
  <c r="C4328" i="12"/>
  <c r="E4329" i="12" l="1"/>
  <c r="F4329" i="12" s="1"/>
  <c r="G4328" i="12"/>
  <c r="D4329" i="12" l="1"/>
  <c r="C4329" i="12"/>
  <c r="G4329" i="12" l="1"/>
  <c r="E4330" i="12"/>
  <c r="F4330" i="12" s="1"/>
  <c r="D4330" i="12" l="1"/>
  <c r="C4330" i="12"/>
  <c r="G4330" i="12" l="1"/>
  <c r="E4331" i="12"/>
  <c r="F4331" i="12" s="1"/>
  <c r="D4331" i="12" l="1"/>
  <c r="C4331" i="12"/>
  <c r="E4332" i="12" l="1"/>
  <c r="F4332" i="12" s="1"/>
  <c r="G4331" i="12"/>
  <c r="D4332" i="12" l="1"/>
  <c r="C4332" i="12"/>
  <c r="G4332" i="12" l="1"/>
  <c r="E4333" i="12"/>
  <c r="F4333" i="12" s="1"/>
  <c r="D4333" i="12" l="1"/>
  <c r="C4333" i="12"/>
  <c r="E4334" i="12" l="1"/>
  <c r="F4334" i="12" s="1"/>
  <c r="G4333" i="12"/>
  <c r="D4334" i="12" l="1"/>
  <c r="C4334" i="12"/>
  <c r="G4334" i="12" l="1"/>
  <c r="E4335" i="12"/>
  <c r="F4335" i="12" s="1"/>
  <c r="D4335" i="12" l="1"/>
  <c r="C4335" i="12"/>
  <c r="G4335" i="12" l="1"/>
  <c r="E4336" i="12"/>
  <c r="F4336" i="12" s="1"/>
  <c r="D4336" i="12" l="1"/>
  <c r="N365" i="12" a="1"/>
  <c r="N365" i="12" s="1"/>
  <c r="M365" i="12" s="1"/>
  <c r="C4336" i="12"/>
  <c r="E4337" i="12" l="1"/>
  <c r="F4337" i="12" s="1"/>
  <c r="K365" i="12" a="1"/>
  <c r="K365" i="12" s="1"/>
  <c r="G4336" i="12"/>
  <c r="L365" i="12" l="1"/>
  <c r="O365" i="12"/>
  <c r="D4337" i="12"/>
  <c r="C4337" i="12"/>
  <c r="G4337" i="12" l="1"/>
  <c r="E4338" i="12"/>
  <c r="F4338" i="12" s="1"/>
  <c r="D4338" i="12" l="1"/>
  <c r="C4338" i="12"/>
  <c r="G4338" i="12" l="1"/>
  <c r="E4339" i="12"/>
  <c r="F4339" i="12" s="1"/>
  <c r="D4339" i="12" l="1"/>
  <c r="C4339" i="12"/>
  <c r="G4339" i="12" l="1"/>
  <c r="E4340" i="12"/>
  <c r="F4340" i="12" s="1"/>
  <c r="D4340" i="12" l="1"/>
  <c r="C4340" i="12"/>
  <c r="G4340" i="12" l="1"/>
  <c r="E4341" i="12"/>
  <c r="F4341" i="12" s="1"/>
  <c r="D4341" i="12" l="1"/>
  <c r="C4341" i="12"/>
  <c r="E4342" i="12" l="1"/>
  <c r="F4342" i="12" s="1"/>
  <c r="G4341" i="12"/>
  <c r="D4342" i="12" l="1"/>
  <c r="C4342" i="12"/>
  <c r="E4343" i="12" l="1"/>
  <c r="F4343" i="12" s="1"/>
  <c r="G4342" i="12"/>
  <c r="D4343" i="12" l="1"/>
  <c r="C4343" i="12"/>
  <c r="G4343" i="12" l="1"/>
  <c r="E4344" i="12"/>
  <c r="F4344" i="12" s="1"/>
  <c r="D4344" i="12" l="1"/>
  <c r="C4344" i="12"/>
  <c r="G4344" i="12" l="1"/>
  <c r="E4345" i="12"/>
  <c r="F4345" i="12" s="1"/>
  <c r="D4345" i="12" l="1"/>
  <c r="C4345" i="12"/>
  <c r="E4346" i="12" l="1"/>
  <c r="F4346" i="12" s="1"/>
  <c r="N171" i="12" s="1" a="1"/>
  <c r="N171" i="12" s="1"/>
  <c r="M171" i="12" s="1"/>
  <c r="G4345" i="12"/>
  <c r="D4346" i="12" l="1"/>
  <c r="C4346" i="12"/>
  <c r="K171" i="12" s="1" a="1"/>
  <c r="K171" i="12" s="1"/>
  <c r="O171" i="12" l="1"/>
  <c r="L171" i="12"/>
  <c r="G4346" i="12"/>
  <c r="E4347" i="12"/>
  <c r="F4347" i="12" s="1"/>
  <c r="D4347" i="12" l="1"/>
  <c r="C4347" i="12"/>
  <c r="G4347" i="12" l="1"/>
  <c r="E4348" i="12"/>
  <c r="F4348" i="12" s="1"/>
  <c r="D4348" i="12" l="1"/>
  <c r="N366" i="12" a="1"/>
  <c r="N366" i="12" s="1"/>
  <c r="M366" i="12" s="1"/>
  <c r="C4348" i="12"/>
  <c r="G4348" i="12" l="1"/>
  <c r="K366" i="12" a="1"/>
  <c r="K366" i="12" s="1"/>
  <c r="E4349" i="12"/>
  <c r="F4349" i="12" s="1"/>
  <c r="O366" i="12" l="1"/>
  <c r="L366" i="12"/>
  <c r="D4349" i="12"/>
  <c r="C4349" i="12"/>
  <c r="E4350" i="12" l="1"/>
  <c r="F4350" i="12" s="1"/>
  <c r="G4349" i="12"/>
  <c r="D4350" i="12" l="1"/>
  <c r="C4350" i="12"/>
  <c r="G4350" i="12" l="1"/>
  <c r="E4351" i="12"/>
  <c r="F4351" i="12" s="1"/>
  <c r="D4351" i="12" l="1"/>
  <c r="C4351" i="12"/>
  <c r="E4352" i="12" l="1"/>
  <c r="F4352" i="12" s="1"/>
  <c r="G4351" i="12"/>
  <c r="D4352" i="12" l="1"/>
  <c r="C4352" i="12"/>
  <c r="E4353" i="12" l="1"/>
  <c r="F4353" i="12" s="1"/>
  <c r="G4352" i="12"/>
  <c r="D4353" i="12" l="1"/>
  <c r="C4353" i="12"/>
  <c r="E4354" i="12" l="1"/>
  <c r="F4354" i="12" s="1"/>
  <c r="G4353" i="12"/>
  <c r="D4354" i="12" l="1"/>
  <c r="C4354" i="12"/>
  <c r="G4354" i="12" l="1"/>
  <c r="E4355" i="12"/>
  <c r="F4355" i="12" s="1"/>
  <c r="D4355" i="12" l="1"/>
  <c r="C4355" i="12"/>
  <c r="G4355" i="12" l="1"/>
  <c r="E4356" i="12"/>
  <c r="F4356" i="12" s="1"/>
  <c r="D4356" i="12" l="1"/>
  <c r="C4356" i="12"/>
  <c r="G4356" i="12" l="1"/>
  <c r="E4357" i="12"/>
  <c r="F4357" i="12" s="1"/>
  <c r="D4357" i="12" l="1"/>
  <c r="C4357" i="12"/>
  <c r="E4358" i="12" l="1"/>
  <c r="F4358" i="12" s="1"/>
  <c r="G4357" i="12"/>
  <c r="D4358" i="12" l="1"/>
  <c r="C4358" i="12"/>
  <c r="E4359" i="12" l="1"/>
  <c r="F4359" i="12" s="1"/>
  <c r="G4358" i="12"/>
  <c r="D4359" i="12" l="1"/>
  <c r="C4359" i="12"/>
  <c r="G4359" i="12" l="1"/>
  <c r="E4360" i="12"/>
  <c r="F4360" i="12" s="1"/>
  <c r="D4360" i="12" l="1"/>
  <c r="C4360" i="12"/>
  <c r="N367" i="12" a="1"/>
  <c r="N367" i="12" s="1"/>
  <c r="M367" i="12" s="1"/>
  <c r="E4361" i="12" l="1"/>
  <c r="F4361" i="12" s="1"/>
  <c r="K367" i="12" a="1"/>
  <c r="K367" i="12" s="1"/>
  <c r="G4360" i="12"/>
  <c r="O367" i="12" l="1"/>
  <c r="L367" i="12"/>
  <c r="D4361" i="12"/>
  <c r="C4361" i="12"/>
  <c r="E4362" i="12" l="1"/>
  <c r="F4362" i="12" s="1"/>
  <c r="G4361" i="12"/>
  <c r="D4362" i="12" l="1"/>
  <c r="C4362" i="12"/>
  <c r="E4363" i="12" l="1"/>
  <c r="F4363" i="12" s="1"/>
  <c r="G4362" i="12"/>
  <c r="D4363" i="12" l="1"/>
  <c r="C4363" i="12"/>
  <c r="G4363" i="12" l="1"/>
  <c r="E4364" i="12"/>
  <c r="F4364" i="12" s="1"/>
  <c r="D4364" i="12" l="1"/>
  <c r="C4364" i="12"/>
  <c r="E4365" i="12" l="1"/>
  <c r="F4365" i="12" s="1"/>
  <c r="G4364" i="12"/>
  <c r="D4365" i="12" l="1"/>
  <c r="C4365" i="12"/>
  <c r="G4365" i="12" l="1"/>
  <c r="E4366" i="12"/>
  <c r="F4366" i="12" s="1"/>
  <c r="D4366" i="12" l="1"/>
  <c r="C4366" i="12"/>
  <c r="E4367" i="12" l="1"/>
  <c r="F4367" i="12" s="1"/>
  <c r="G4366" i="12"/>
  <c r="D4367" i="12" l="1"/>
  <c r="C4367" i="12"/>
  <c r="G4367" i="12" l="1"/>
  <c r="E4368" i="12"/>
  <c r="F4368" i="12" s="1"/>
  <c r="D4368" i="12" l="1"/>
  <c r="C4368" i="12"/>
  <c r="G4368" i="12" l="1"/>
  <c r="E4369" i="12"/>
  <c r="F4369" i="12" s="1"/>
  <c r="D4369" i="12" l="1"/>
  <c r="C4369" i="12"/>
  <c r="G4369" i="12" l="1"/>
  <c r="E4370" i="12"/>
  <c r="F4370" i="12" s="1"/>
  <c r="D4370" i="12" l="1"/>
  <c r="C4370" i="12"/>
  <c r="E4371" i="12" l="1"/>
  <c r="F4371" i="12" s="1"/>
  <c r="G4370" i="12"/>
  <c r="D4371" i="12" l="1"/>
  <c r="C4371" i="12"/>
  <c r="E4372" i="12" l="1"/>
  <c r="F4372" i="12" s="1"/>
  <c r="G4371" i="12"/>
  <c r="N88" i="12" l="1" a="1"/>
  <c r="N88" i="12" s="1"/>
  <c r="M88" i="12" s="1"/>
  <c r="N172" i="12" a="1"/>
  <c r="N172" i="12" s="1"/>
  <c r="M172" i="12" s="1"/>
  <c r="D4372" i="12"/>
  <c r="N368" i="12" a="1"/>
  <c r="N368" i="12" s="1"/>
  <c r="M368" i="12" s="1"/>
  <c r="C4372" i="12"/>
  <c r="K172" i="12" s="1" a="1"/>
  <c r="K172" i="12" s="1"/>
  <c r="O172" i="12" l="1"/>
  <c r="L172" i="12"/>
  <c r="K88" i="12" a="1"/>
  <c r="K88" i="12" s="1"/>
  <c r="K368" i="12" a="1"/>
  <c r="K368" i="12" s="1"/>
  <c r="G4372" i="12"/>
  <c r="E4373" i="12"/>
  <c r="F4373" i="12" s="1"/>
  <c r="D4373" i="12" l="1"/>
  <c r="C4373" i="12"/>
  <c r="L368" i="12"/>
  <c r="O368" i="12"/>
  <c r="O88" i="12"/>
  <c r="L88" i="12"/>
  <c r="G4373" i="12" l="1"/>
  <c r="E4374" i="12"/>
  <c r="F4374" i="12" s="1"/>
  <c r="D4374" i="12" l="1"/>
  <c r="C4374" i="12"/>
  <c r="G4374" i="12" l="1"/>
  <c r="E4375" i="12"/>
  <c r="F4375" i="12" s="1"/>
  <c r="D4375" i="12" l="1"/>
  <c r="C4375" i="12"/>
  <c r="G4375" i="12" l="1"/>
  <c r="E4376" i="12"/>
  <c r="F4376" i="12" s="1"/>
  <c r="D4376" i="12" l="1"/>
  <c r="C4376" i="12"/>
  <c r="G4376" i="12" l="1"/>
  <c r="E4377" i="12"/>
  <c r="F4377" i="12" s="1"/>
  <c r="D4377" i="12" l="1"/>
  <c r="C4377" i="12"/>
  <c r="G4377" i="12" l="1"/>
  <c r="E4378" i="12"/>
  <c r="F4378" i="12" s="1"/>
  <c r="D4378" i="12" l="1"/>
  <c r="C4378" i="12"/>
  <c r="E4379" i="12" l="1"/>
  <c r="F4379" i="12" s="1"/>
  <c r="G4378" i="12"/>
  <c r="D4379" i="12" l="1"/>
  <c r="C4379" i="12"/>
  <c r="G4379" i="12" l="1"/>
  <c r="E4380" i="12"/>
  <c r="F4380" i="12" s="1"/>
  <c r="D4380" i="12" l="1"/>
  <c r="C4380" i="12"/>
  <c r="E4381" i="12" l="1"/>
  <c r="F4381" i="12" s="1"/>
  <c r="G4380" i="12"/>
  <c r="D4381" i="12" l="1"/>
  <c r="C4381" i="12"/>
  <c r="E4382" i="12" l="1"/>
  <c r="F4382" i="12" s="1"/>
  <c r="G4381" i="12"/>
  <c r="D4382" i="12" l="1"/>
  <c r="C4382" i="12"/>
  <c r="E4383" i="12" l="1"/>
  <c r="F4383" i="12" s="1"/>
  <c r="G4382" i="12"/>
  <c r="D4383" i="12" l="1"/>
  <c r="C4383" i="12"/>
  <c r="G4383" i="12" l="1"/>
  <c r="E4384" i="12"/>
  <c r="F4384" i="12" s="1"/>
  <c r="D4384" i="12" l="1"/>
  <c r="C4384" i="12"/>
  <c r="N369" i="12" a="1"/>
  <c r="N369" i="12" s="1"/>
  <c r="M369" i="12" s="1"/>
  <c r="E4385" i="12" l="1"/>
  <c r="F4385" i="12" s="1"/>
  <c r="K369" i="12" a="1"/>
  <c r="K369" i="12" s="1"/>
  <c r="G4384" i="12"/>
  <c r="L369" i="12" l="1"/>
  <c r="O369" i="12"/>
  <c r="D4385" i="12"/>
  <c r="C4385" i="12"/>
  <c r="G4385" i="12" l="1"/>
  <c r="E4386" i="12"/>
  <c r="F4386" i="12" s="1"/>
  <c r="D4386" i="12" l="1"/>
  <c r="C4386" i="12"/>
  <c r="G4386" i="12" l="1"/>
  <c r="E4387" i="12"/>
  <c r="F4387" i="12" s="1"/>
  <c r="D4387" i="12" l="1"/>
  <c r="C4387" i="12"/>
  <c r="E4388" i="12" l="1"/>
  <c r="F4388" i="12" s="1"/>
  <c r="G4387" i="12"/>
  <c r="D4388" i="12" l="1"/>
  <c r="C4388" i="12"/>
  <c r="E4389" i="12" l="1"/>
  <c r="F4389" i="12" s="1"/>
  <c r="G4388" i="12"/>
  <c r="D4389" i="12" l="1"/>
  <c r="C4389" i="12"/>
  <c r="G4389" i="12" l="1"/>
  <c r="E4390" i="12"/>
  <c r="F4390" i="12" s="1"/>
  <c r="D4390" i="12" l="1"/>
  <c r="C4390" i="12"/>
  <c r="G4390" i="12" l="1"/>
  <c r="E4391" i="12"/>
  <c r="F4391" i="12" s="1"/>
  <c r="D4391" i="12" l="1"/>
  <c r="C4391" i="12"/>
  <c r="E4392" i="12" l="1"/>
  <c r="F4392" i="12" s="1"/>
  <c r="G4391" i="12"/>
  <c r="D4392" i="12" l="1"/>
  <c r="C4392" i="12"/>
  <c r="G4392" i="12" l="1"/>
  <c r="E4393" i="12"/>
  <c r="F4393" i="12" s="1"/>
  <c r="D4393" i="12" l="1"/>
  <c r="C4393" i="12"/>
  <c r="E4394" i="12" l="1"/>
  <c r="F4394" i="12" s="1"/>
  <c r="G4393" i="12"/>
  <c r="D4394" i="12" l="1"/>
  <c r="C4394" i="12"/>
  <c r="G4394" i="12" l="1"/>
  <c r="E4395" i="12"/>
  <c r="F4395" i="12" s="1"/>
  <c r="D4395" i="12" l="1"/>
  <c r="C4395" i="12"/>
  <c r="E4396" i="12" l="1"/>
  <c r="F4396" i="12" s="1"/>
  <c r="G4395" i="12"/>
  <c r="D4396" i="12" l="1"/>
  <c r="C4396" i="12"/>
  <c r="N370" i="12" a="1"/>
  <c r="N370" i="12" s="1"/>
  <c r="M370" i="12" s="1"/>
  <c r="E4397" i="12" l="1"/>
  <c r="F4397" i="12" s="1"/>
  <c r="K370" i="12" a="1"/>
  <c r="K370" i="12" s="1"/>
  <c r="G4396" i="12"/>
  <c r="O370" i="12" l="1"/>
  <c r="L370" i="12"/>
  <c r="D4397" i="12"/>
  <c r="C4397" i="12"/>
  <c r="E4398" i="12" l="1"/>
  <c r="F4398" i="12" s="1"/>
  <c r="N173" i="12" s="1" a="1"/>
  <c r="N173" i="12" s="1"/>
  <c r="M173" i="12" s="1"/>
  <c r="G4397" i="12"/>
  <c r="D4398" i="12" l="1"/>
  <c r="C4398" i="12"/>
  <c r="K173" i="12" s="1" a="1"/>
  <c r="K173" i="12" s="1"/>
  <c r="O173" i="12" l="1"/>
  <c r="L173" i="12"/>
  <c r="G4398" i="12"/>
  <c r="E4399" i="12"/>
  <c r="F4399" i="12" s="1"/>
  <c r="D4399" i="12" l="1"/>
  <c r="C4399" i="12"/>
  <c r="G4399" i="12" l="1"/>
  <c r="E4400" i="12"/>
  <c r="F4400" i="12" s="1"/>
  <c r="D4400" i="12" l="1"/>
  <c r="C4400" i="12"/>
  <c r="G4400" i="12" l="1"/>
  <c r="E4401" i="12"/>
  <c r="F4401" i="12" s="1"/>
  <c r="D4401" i="12" l="1"/>
  <c r="C4401" i="12"/>
  <c r="E4402" i="12" l="1"/>
  <c r="F4402" i="12" s="1"/>
  <c r="G4401" i="12"/>
  <c r="D4402" i="12" l="1"/>
  <c r="C4402" i="12"/>
  <c r="G4402" i="12" l="1"/>
  <c r="E4403" i="12"/>
  <c r="F4403" i="12" s="1"/>
  <c r="D4403" i="12" l="1"/>
  <c r="C4403" i="12"/>
  <c r="G4403" i="12" l="1"/>
  <c r="E4404" i="12"/>
  <c r="F4404" i="12" s="1"/>
  <c r="D4404" i="12" l="1"/>
  <c r="C4404" i="12"/>
  <c r="G4404" i="12" l="1"/>
  <c r="E4405" i="12"/>
  <c r="F4405" i="12" s="1"/>
  <c r="D4405" i="12" l="1"/>
  <c r="C4405" i="12"/>
  <c r="E4406" i="12" l="1"/>
  <c r="F4406" i="12" s="1"/>
  <c r="G4405" i="12"/>
  <c r="D4406" i="12" l="1"/>
  <c r="C4406" i="12"/>
  <c r="G4406" i="12" l="1"/>
  <c r="E4407" i="12"/>
  <c r="F4407" i="12" s="1"/>
  <c r="D4407" i="12" l="1"/>
  <c r="C4407" i="12"/>
  <c r="G4407" i="12" l="1"/>
  <c r="E4408" i="12"/>
  <c r="F4408" i="12" s="1"/>
  <c r="D4408" i="12" l="1"/>
  <c r="C4408" i="12"/>
  <c r="N371" i="12" a="1"/>
  <c r="N371" i="12" s="1"/>
  <c r="M371" i="12" s="1"/>
  <c r="E4409" i="12" l="1"/>
  <c r="F4409" i="12" s="1"/>
  <c r="K371" i="12" a="1"/>
  <c r="K371" i="12" s="1"/>
  <c r="G4408" i="12"/>
  <c r="O371" i="12" l="1"/>
  <c r="L371" i="12"/>
  <c r="D4409" i="12"/>
  <c r="C4409" i="12"/>
  <c r="G4409" i="12" l="1"/>
  <c r="E4410" i="12"/>
  <c r="F4410" i="12" s="1"/>
  <c r="D4410" i="12" l="1"/>
  <c r="C4410" i="12"/>
  <c r="G4410" i="12" l="1"/>
  <c r="E4411" i="12"/>
  <c r="F4411" i="12" s="1"/>
  <c r="D4411" i="12" l="1"/>
  <c r="C4411" i="12"/>
  <c r="G4411" i="12" l="1"/>
  <c r="E4412" i="12"/>
  <c r="F4412" i="12" s="1"/>
  <c r="D4412" i="12" l="1"/>
  <c r="C4412" i="12"/>
  <c r="E4413" i="12" l="1"/>
  <c r="F4413" i="12" s="1"/>
  <c r="G4412" i="12"/>
  <c r="D4413" i="12" l="1"/>
  <c r="C4413" i="12"/>
  <c r="E4414" i="12" l="1"/>
  <c r="F4414" i="12" s="1"/>
  <c r="G4413" i="12"/>
  <c r="D4414" i="12" l="1"/>
  <c r="C4414" i="12"/>
  <c r="G4414" i="12" l="1"/>
  <c r="E4415" i="12"/>
  <c r="F4415" i="12" s="1"/>
  <c r="D4415" i="12" l="1"/>
  <c r="C4415" i="12"/>
  <c r="G4415" i="12" l="1"/>
  <c r="E4416" i="12"/>
  <c r="F4416" i="12" s="1"/>
  <c r="D4416" i="12" l="1"/>
  <c r="C4416" i="12"/>
  <c r="G4416" i="12" l="1"/>
  <c r="E4417" i="12"/>
  <c r="F4417" i="12" s="1"/>
  <c r="D4417" i="12" l="1"/>
  <c r="C4417" i="12"/>
  <c r="G4417" i="12" l="1"/>
  <c r="E4418" i="12"/>
  <c r="F4418" i="12" s="1"/>
  <c r="D4418" i="12" l="1"/>
  <c r="C4418" i="12"/>
  <c r="E4419" i="12" l="1"/>
  <c r="F4419" i="12" s="1"/>
  <c r="G4418" i="12"/>
  <c r="D4419" i="12" l="1"/>
  <c r="C4419" i="12"/>
  <c r="G4419" i="12" l="1"/>
  <c r="E4420" i="12"/>
  <c r="F4420" i="12" s="1"/>
  <c r="D4420" i="12" l="1"/>
  <c r="N372" i="12" a="1"/>
  <c r="N372" i="12" s="1"/>
  <c r="M372" i="12" s="1"/>
  <c r="C4420" i="12"/>
  <c r="E4421" i="12" l="1"/>
  <c r="F4421" i="12" s="1"/>
  <c r="K372" i="12" a="1"/>
  <c r="K372" i="12" s="1"/>
  <c r="G4420" i="12"/>
  <c r="L372" i="12" l="1"/>
  <c r="O372" i="12"/>
  <c r="D4421" i="12"/>
  <c r="C4421" i="12"/>
  <c r="G4421" i="12" l="1"/>
  <c r="E4422" i="12"/>
  <c r="F4422" i="12" s="1"/>
  <c r="D4422" i="12" l="1"/>
  <c r="C4422" i="12"/>
  <c r="E4423" i="12" l="1"/>
  <c r="F4423" i="12" s="1"/>
  <c r="G4422" i="12"/>
  <c r="D4423" i="12" l="1"/>
  <c r="C4423" i="12"/>
  <c r="G4423" i="12" l="1"/>
  <c r="E4424" i="12"/>
  <c r="F4424" i="12" s="1"/>
  <c r="N89" i="12" l="1" a="1"/>
  <c r="N89" i="12" s="1"/>
  <c r="M89" i="12" s="1"/>
  <c r="N174" i="12" a="1"/>
  <c r="N174" i="12" s="1"/>
  <c r="M174" i="12" s="1"/>
  <c r="D4424" i="12"/>
  <c r="C4424" i="12"/>
  <c r="K174" i="12" s="1" a="1"/>
  <c r="K174" i="12" s="1"/>
  <c r="O174" i="12" l="1"/>
  <c r="L174" i="12"/>
  <c r="K89" i="12" a="1"/>
  <c r="K89" i="12" s="1"/>
  <c r="G4424" i="12"/>
  <c r="E4425" i="12"/>
  <c r="F4425" i="12" s="1"/>
  <c r="D4425" i="12" l="1"/>
  <c r="C4425" i="12"/>
  <c r="O89" i="12"/>
  <c r="L89" i="12"/>
  <c r="G4425" i="12" l="1"/>
  <c r="E4426" i="12"/>
  <c r="F4426" i="12" s="1"/>
  <c r="D4426" i="12" l="1"/>
  <c r="C4426" i="12"/>
  <c r="E4427" i="12" l="1"/>
  <c r="F4427" i="12" s="1"/>
  <c r="G4426" i="12"/>
  <c r="D4427" i="12" l="1"/>
  <c r="C4427" i="12"/>
  <c r="E4428" i="12" l="1"/>
  <c r="F4428" i="12" s="1"/>
  <c r="G4427" i="12"/>
  <c r="D4428" i="12" l="1"/>
  <c r="C4428" i="12"/>
  <c r="E4429" i="12" l="1"/>
  <c r="F4429" i="12" s="1"/>
  <c r="G4428" i="12"/>
  <c r="D4429" i="12" l="1"/>
  <c r="C4429" i="12"/>
  <c r="G4429" i="12" l="1"/>
  <c r="E4430" i="12"/>
  <c r="F4430" i="12" s="1"/>
  <c r="D4430" i="12" l="1"/>
  <c r="C4430" i="12"/>
  <c r="G4430" i="12" l="1"/>
  <c r="E4431" i="12"/>
  <c r="F4431" i="12" s="1"/>
  <c r="D4431" i="12" l="1"/>
  <c r="C4431" i="12"/>
  <c r="G4431" i="12" l="1"/>
  <c r="E4432" i="12"/>
  <c r="F4432" i="12" s="1"/>
  <c r="D4432" i="12" l="1"/>
  <c r="C4432" i="12"/>
  <c r="N373" i="12" a="1"/>
  <c r="N373" i="12" s="1"/>
  <c r="M373" i="12" s="1"/>
  <c r="G4432" i="12" l="1"/>
  <c r="K373" i="12" a="1"/>
  <c r="K373" i="12" s="1"/>
  <c r="E4433" i="12"/>
  <c r="F4433" i="12" s="1"/>
  <c r="D4433" i="12" l="1"/>
  <c r="C4433" i="12"/>
  <c r="L373" i="12"/>
  <c r="O373" i="12"/>
  <c r="G4433" i="12" l="1"/>
  <c r="E4434" i="12"/>
  <c r="F4434" i="12" s="1"/>
  <c r="D4434" i="12" l="1"/>
  <c r="C4434" i="12"/>
  <c r="G4434" i="12" l="1"/>
  <c r="E4435" i="12"/>
  <c r="F4435" i="12" s="1"/>
  <c r="D4435" i="12" l="1"/>
  <c r="C4435" i="12"/>
  <c r="E4436" i="12" l="1"/>
  <c r="F4436" i="12" s="1"/>
  <c r="G4435" i="12"/>
  <c r="D4436" i="12" l="1"/>
  <c r="C4436" i="12"/>
  <c r="E4437" i="12" l="1"/>
  <c r="F4437" i="12" s="1"/>
  <c r="G4436" i="12"/>
  <c r="D4437" i="12" l="1"/>
  <c r="C4437" i="12"/>
  <c r="G4437" i="12" l="1"/>
  <c r="E4438" i="12"/>
  <c r="F4438" i="12" s="1"/>
  <c r="D4438" i="12" l="1"/>
  <c r="C4438" i="12"/>
  <c r="E4439" i="12" l="1"/>
  <c r="F4439" i="12" s="1"/>
  <c r="G4438" i="12"/>
  <c r="D4439" i="12" l="1"/>
  <c r="C4439" i="12"/>
  <c r="G4439" i="12" l="1"/>
  <c r="E4440" i="12"/>
  <c r="F4440" i="12" s="1"/>
  <c r="D4440" i="12" l="1"/>
  <c r="C4440" i="12"/>
  <c r="G4440" i="12" l="1"/>
  <c r="E4441" i="12"/>
  <c r="F4441" i="12" s="1"/>
  <c r="D4441" i="12" l="1"/>
  <c r="C4441" i="12"/>
  <c r="G4441" i="12" l="1"/>
  <c r="E4442" i="12"/>
  <c r="F4442" i="12" s="1"/>
  <c r="D4442" i="12" l="1"/>
  <c r="C4442" i="12"/>
  <c r="G4442" i="12" l="1"/>
  <c r="E4443" i="12"/>
  <c r="F4443" i="12" s="1"/>
  <c r="D4443" i="12" l="1"/>
  <c r="C4443" i="12"/>
  <c r="G4443" i="12" l="1"/>
  <c r="E4444" i="12"/>
  <c r="F4444" i="12" s="1"/>
  <c r="D4444" i="12" l="1"/>
  <c r="C4444" i="12"/>
  <c r="N374" i="12" a="1"/>
  <c r="N374" i="12" s="1"/>
  <c r="M374" i="12" s="1"/>
  <c r="E4445" i="12" l="1"/>
  <c r="F4445" i="12" s="1"/>
  <c r="K374" i="12" a="1"/>
  <c r="K374" i="12" s="1"/>
  <c r="G4444" i="12"/>
  <c r="L374" i="12" l="1"/>
  <c r="O374" i="12"/>
  <c r="D4445" i="12"/>
  <c r="C4445" i="12"/>
  <c r="G4445" i="12" l="1"/>
  <c r="E4446" i="12"/>
  <c r="F4446" i="12" s="1"/>
  <c r="D4446" i="12" l="1"/>
  <c r="C4446" i="12"/>
  <c r="E4447" i="12" l="1"/>
  <c r="F4447" i="12" s="1"/>
  <c r="G4446" i="12"/>
  <c r="D4447" i="12" l="1"/>
  <c r="C4447" i="12"/>
  <c r="G4447" i="12" l="1"/>
  <c r="E4448" i="12"/>
  <c r="F4448" i="12" s="1"/>
  <c r="D4448" i="12" l="1"/>
  <c r="C4448" i="12"/>
  <c r="E4449" i="12" l="1"/>
  <c r="F4449" i="12" s="1"/>
  <c r="G4448" i="12"/>
  <c r="D4449" i="12" l="1"/>
  <c r="C4449" i="12"/>
  <c r="E4450" i="12" l="1"/>
  <c r="F4450" i="12" s="1"/>
  <c r="N175" i="12" s="1" a="1"/>
  <c r="N175" i="12" s="1"/>
  <c r="M175" i="12" s="1"/>
  <c r="G4449" i="12"/>
  <c r="D4450" i="12" l="1"/>
  <c r="C4450" i="12"/>
  <c r="K175" i="12" s="1" a="1"/>
  <c r="K175" i="12" s="1"/>
  <c r="O175" i="12" l="1"/>
  <c r="L175" i="12"/>
  <c r="G4450" i="12"/>
  <c r="E4451" i="12"/>
  <c r="F4451" i="12" s="1"/>
  <c r="D4451" i="12" l="1"/>
  <c r="C4451" i="12"/>
  <c r="G4451" i="12" l="1"/>
  <c r="E4452" i="12"/>
  <c r="F4452" i="12" s="1"/>
  <c r="D4452" i="12" l="1"/>
  <c r="C4452" i="12"/>
  <c r="E4453" i="12" l="1"/>
  <c r="F4453" i="12" s="1"/>
  <c r="G4452" i="12"/>
  <c r="D4453" i="12" l="1"/>
  <c r="C4453" i="12"/>
  <c r="E4454" i="12" l="1"/>
  <c r="F4454" i="12" s="1"/>
  <c r="G4453" i="12"/>
  <c r="D4454" i="12" l="1"/>
  <c r="C4454" i="12"/>
  <c r="G4454" i="12" l="1"/>
  <c r="E4455" i="12"/>
  <c r="F4455" i="12" s="1"/>
  <c r="D4455" i="12" l="1"/>
  <c r="C4455" i="12"/>
  <c r="E4456" i="12" l="1"/>
  <c r="F4456" i="12" s="1"/>
  <c r="G4455" i="12"/>
  <c r="D4456" i="12" l="1"/>
  <c r="N375" i="12" a="1"/>
  <c r="N375" i="12" s="1"/>
  <c r="M375" i="12" s="1"/>
  <c r="C4456" i="12"/>
  <c r="G4456" i="12" l="1"/>
  <c r="K375" i="12" a="1"/>
  <c r="K375" i="12" s="1"/>
  <c r="E4457" i="12"/>
  <c r="F4457" i="12" s="1"/>
  <c r="D4457" i="12" l="1"/>
  <c r="C4457" i="12"/>
  <c r="O375" i="12"/>
  <c r="L375" i="12"/>
  <c r="G4457" i="12" l="1"/>
  <c r="E4458" i="12"/>
  <c r="F4458" i="12" s="1"/>
  <c r="D4458" i="12" l="1"/>
  <c r="C4458" i="12"/>
  <c r="E4459" i="12" l="1"/>
  <c r="F4459" i="12" s="1"/>
  <c r="G4458" i="12"/>
  <c r="D4459" i="12" l="1"/>
  <c r="C4459" i="12"/>
  <c r="E4460" i="12" l="1"/>
  <c r="F4460" i="12" s="1"/>
  <c r="G4459" i="12"/>
  <c r="D4460" i="12" l="1"/>
  <c r="C4460" i="12"/>
  <c r="G4460" i="12" l="1"/>
  <c r="E4461" i="12"/>
  <c r="F4461" i="12" s="1"/>
  <c r="D4461" i="12" l="1"/>
  <c r="C4461" i="12"/>
  <c r="G4461" i="12" l="1"/>
  <c r="E4462" i="12"/>
  <c r="F4462" i="12" s="1"/>
  <c r="D4462" i="12" l="1"/>
  <c r="C4462" i="12"/>
  <c r="G4462" i="12" l="1"/>
  <c r="E4463" i="12"/>
  <c r="F4463" i="12" s="1"/>
  <c r="D4463" i="12" l="1"/>
  <c r="C4463" i="12"/>
  <c r="E4464" i="12" l="1"/>
  <c r="F4464" i="12" s="1"/>
  <c r="G4463" i="12"/>
  <c r="D4464" i="12" l="1"/>
  <c r="C4464" i="12"/>
  <c r="E4465" i="12" l="1"/>
  <c r="F4465" i="12" s="1"/>
  <c r="G4464" i="12"/>
  <c r="D4465" i="12" l="1"/>
  <c r="C4465" i="12"/>
  <c r="E4466" i="12" l="1"/>
  <c r="F4466" i="12" s="1"/>
  <c r="G4465" i="12"/>
  <c r="D4466" i="12" l="1"/>
  <c r="C4466" i="12"/>
  <c r="G4466" i="12" l="1"/>
  <c r="E4467" i="12"/>
  <c r="F4467" i="12" s="1"/>
  <c r="D4467" i="12" l="1"/>
  <c r="C4467" i="12"/>
  <c r="E4468" i="12" l="1"/>
  <c r="F4468" i="12" s="1"/>
  <c r="G4467" i="12"/>
  <c r="D4468" i="12" l="1"/>
  <c r="N376" i="12" a="1"/>
  <c r="N376" i="12" s="1"/>
  <c r="M376" i="12" s="1"/>
  <c r="C4468" i="12"/>
  <c r="G4468" i="12" l="1"/>
  <c r="K376" i="12" a="1"/>
  <c r="K376" i="12" s="1"/>
  <c r="E4469" i="12"/>
  <c r="F4469" i="12" s="1"/>
  <c r="O376" i="12" l="1"/>
  <c r="L376" i="12"/>
  <c r="D4469" i="12"/>
  <c r="C4469" i="12"/>
  <c r="G4469" i="12" l="1"/>
  <c r="E4470" i="12"/>
  <c r="F4470" i="12" s="1"/>
  <c r="D4470" i="12" l="1"/>
  <c r="C4470" i="12"/>
  <c r="E4471" i="12" l="1"/>
  <c r="F4471" i="12" s="1"/>
  <c r="G4470" i="12"/>
  <c r="D4471" i="12" l="1"/>
  <c r="C4471" i="12"/>
  <c r="G4471" i="12" l="1"/>
  <c r="E4472" i="12"/>
  <c r="F4472" i="12" s="1"/>
  <c r="D4472" i="12" l="1"/>
  <c r="C4472" i="12"/>
  <c r="G4472" i="12" l="1"/>
  <c r="E4473" i="12"/>
  <c r="F4473" i="12" s="1"/>
  <c r="D4473" i="12" l="1"/>
  <c r="C4473" i="12"/>
  <c r="G4473" i="12" l="1"/>
  <c r="E4474" i="12"/>
  <c r="F4474" i="12" s="1"/>
  <c r="D4474" i="12" l="1"/>
  <c r="C4474" i="12"/>
  <c r="E4475" i="12" l="1"/>
  <c r="F4475" i="12" s="1"/>
  <c r="G4474" i="12"/>
  <c r="D4475" i="12" l="1"/>
  <c r="C4475" i="12"/>
  <c r="G4475" i="12" l="1"/>
  <c r="E4476" i="12"/>
  <c r="F4476" i="12" s="1"/>
  <c r="N90" i="12" l="1" a="1"/>
  <c r="N90" i="12" s="1"/>
  <c r="M90" i="12" s="1"/>
  <c r="N176" i="12" a="1"/>
  <c r="N176" i="12" s="1"/>
  <c r="M176" i="12" s="1"/>
  <c r="D4476" i="12"/>
  <c r="C4476" i="12"/>
  <c r="K176" i="12" s="1" a="1"/>
  <c r="K176" i="12" s="1"/>
  <c r="O176" i="12" l="1"/>
  <c r="L176" i="12"/>
  <c r="K90" i="12" a="1"/>
  <c r="K90" i="12" s="1"/>
  <c r="G4476" i="12"/>
  <c r="E4477" i="12"/>
  <c r="F4477" i="12" s="1"/>
  <c r="D4477" i="12" l="1"/>
  <c r="C4477" i="12"/>
  <c r="O90" i="12"/>
  <c r="L90" i="12"/>
  <c r="E4478" i="12" l="1"/>
  <c r="F4478" i="12" s="1"/>
  <c r="G4477" i="12"/>
  <c r="D4478" i="12" l="1"/>
  <c r="C4478" i="12"/>
  <c r="G4478" i="12" l="1"/>
  <c r="E4479" i="12"/>
  <c r="F4479" i="12" s="1"/>
  <c r="D4479" i="12" l="1"/>
  <c r="C4479" i="12"/>
  <c r="G4479" i="12" l="1"/>
  <c r="E4480" i="12"/>
  <c r="F4480" i="12" s="1"/>
  <c r="D4480" i="12" l="1"/>
  <c r="N377" i="12" a="1"/>
  <c r="N377" i="12" s="1"/>
  <c r="M377" i="12" s="1"/>
  <c r="C4480" i="12"/>
  <c r="G4480" i="12" l="1"/>
  <c r="E4481" i="12"/>
  <c r="F4481" i="12" s="1"/>
  <c r="K377" i="12" a="1"/>
  <c r="K377" i="12" s="1"/>
  <c r="O377" i="12" l="1"/>
  <c r="L377" i="12"/>
  <c r="D4481" i="12"/>
  <c r="C4481" i="12"/>
  <c r="E4482" i="12" l="1"/>
  <c r="F4482" i="12" s="1"/>
  <c r="G4481" i="12"/>
  <c r="D4482" i="12" l="1"/>
  <c r="C4482" i="12"/>
  <c r="E4483" i="12" l="1"/>
  <c r="F4483" i="12" s="1"/>
  <c r="G4482" i="12"/>
  <c r="D4483" i="12" l="1"/>
  <c r="C4483" i="12"/>
  <c r="G4483" i="12" l="1"/>
  <c r="E4484" i="12"/>
  <c r="F4484" i="12" s="1"/>
  <c r="D4484" i="12" l="1"/>
  <c r="C4484" i="12"/>
  <c r="E4485" i="12" l="1"/>
  <c r="F4485" i="12" s="1"/>
  <c r="G4484" i="12"/>
  <c r="D4485" i="12" l="1"/>
  <c r="C4485" i="12"/>
  <c r="E4486" i="12" l="1"/>
  <c r="F4486" i="12" s="1"/>
  <c r="G4485" i="12"/>
  <c r="D4486" i="12" l="1"/>
  <c r="C4486" i="12"/>
  <c r="G4486" i="12" l="1"/>
  <c r="E4487" i="12"/>
  <c r="F4487" i="12" s="1"/>
  <c r="D4487" i="12" l="1"/>
  <c r="C4487" i="12"/>
  <c r="G4487" i="12" l="1"/>
  <c r="E4488" i="12"/>
  <c r="F4488" i="12" s="1"/>
  <c r="D4488" i="12" l="1"/>
  <c r="C4488" i="12"/>
  <c r="G4488" i="12" l="1"/>
  <c r="E4489" i="12"/>
  <c r="F4489" i="12" s="1"/>
  <c r="D4489" i="12" l="1"/>
  <c r="C4489" i="12"/>
  <c r="G4489" i="12" l="1"/>
  <c r="E4490" i="12"/>
  <c r="F4490" i="12" s="1"/>
  <c r="D4490" i="12" l="1"/>
  <c r="C4490" i="12"/>
  <c r="G4490" i="12" l="1"/>
  <c r="E4491" i="12"/>
  <c r="F4491" i="12" s="1"/>
  <c r="D4491" i="12" l="1"/>
  <c r="C4491" i="12"/>
  <c r="E4492" i="12" l="1"/>
  <c r="F4492" i="12" s="1"/>
  <c r="G4491" i="12"/>
  <c r="D4492" i="12" l="1"/>
  <c r="N378" i="12" a="1"/>
  <c r="N378" i="12" s="1"/>
  <c r="M378" i="12" s="1"/>
  <c r="C4492" i="12"/>
  <c r="E4493" i="12" l="1"/>
  <c r="F4493" i="12" s="1"/>
  <c r="K378" i="12" a="1"/>
  <c r="K378" i="12" s="1"/>
  <c r="G4492" i="12"/>
  <c r="O378" i="12" l="1"/>
  <c r="L378" i="12"/>
  <c r="D4493" i="12"/>
  <c r="C4493" i="12"/>
  <c r="E4494" i="12" l="1"/>
  <c r="F4494" i="12" s="1"/>
  <c r="G4493" i="12"/>
  <c r="D4494" i="12" l="1"/>
  <c r="C4494" i="12"/>
  <c r="E4495" i="12" l="1"/>
  <c r="F4495" i="12" s="1"/>
  <c r="G4494" i="12"/>
  <c r="D4495" i="12" l="1"/>
  <c r="C4495" i="12"/>
  <c r="E4496" i="12" l="1"/>
  <c r="F4496" i="12" s="1"/>
  <c r="G4495" i="12"/>
  <c r="D4496" i="12" l="1"/>
  <c r="C4496" i="12"/>
  <c r="G4496" i="12" l="1"/>
  <c r="E4497" i="12"/>
  <c r="F4497" i="12" s="1"/>
  <c r="D4497" i="12" l="1"/>
  <c r="C4497" i="12"/>
  <c r="G4497" i="12" l="1"/>
  <c r="E4498" i="12"/>
  <c r="F4498" i="12" s="1"/>
  <c r="D4498" i="12" l="1"/>
  <c r="C4498" i="12"/>
  <c r="G4498" i="12" l="1"/>
  <c r="E4499" i="12"/>
  <c r="F4499" i="12" s="1"/>
  <c r="D4499" i="12" l="1"/>
  <c r="C4499" i="12"/>
  <c r="G4499" i="12" l="1"/>
  <c r="E4500" i="12"/>
  <c r="F4500" i="12" s="1"/>
  <c r="D4500" i="12" l="1"/>
  <c r="C4500" i="12"/>
  <c r="E4501" i="12" l="1"/>
  <c r="F4501" i="12" s="1"/>
  <c r="G4500" i="12"/>
  <c r="D4501" i="12" l="1"/>
  <c r="C4501" i="12"/>
  <c r="G4501" i="12" l="1"/>
  <c r="E4502" i="12"/>
  <c r="F4502" i="12" s="1"/>
  <c r="N177" i="12" s="1" a="1"/>
  <c r="N177" i="12" s="1"/>
  <c r="M177" i="12" s="1"/>
  <c r="D4502" i="12" l="1"/>
  <c r="C4502" i="12"/>
  <c r="K177" i="12" s="1" a="1"/>
  <c r="K177" i="12" s="1"/>
  <c r="O177" i="12" l="1"/>
  <c r="L177" i="12"/>
  <c r="G4502" i="12"/>
  <c r="E4503" i="12"/>
  <c r="F4503" i="12" s="1"/>
  <c r="D4503" i="12" l="1"/>
  <c r="C4503" i="12"/>
  <c r="G4503" i="12" l="1"/>
  <c r="E4504" i="12"/>
  <c r="F4504" i="12" s="1"/>
  <c r="D4504" i="12" l="1"/>
  <c r="C4504" i="12"/>
  <c r="N379" i="12" a="1"/>
  <c r="N379" i="12" s="1"/>
  <c r="M379" i="12" s="1"/>
  <c r="E4505" i="12" l="1"/>
  <c r="F4505" i="12" s="1"/>
  <c r="K379" i="12" a="1"/>
  <c r="K379" i="12" s="1"/>
  <c r="G4504" i="12"/>
  <c r="O379" i="12" l="1"/>
  <c r="L379" i="12"/>
  <c r="D4505" i="12"/>
  <c r="C4505" i="12"/>
  <c r="G4505" i="12" l="1"/>
  <c r="E4506" i="12"/>
  <c r="F4506" i="12" s="1"/>
  <c r="D4506" i="12" l="1"/>
  <c r="C4506" i="12"/>
  <c r="G4506" i="12" l="1"/>
  <c r="E4507" i="12"/>
  <c r="F4507" i="12" s="1"/>
  <c r="D4507" i="12" l="1"/>
  <c r="C4507" i="12"/>
  <c r="G4507" i="12" l="1"/>
  <c r="E4508" i="12"/>
  <c r="F4508" i="12" s="1"/>
  <c r="D4508" i="12" l="1"/>
  <c r="C4508" i="12"/>
  <c r="E4509" i="12" l="1"/>
  <c r="F4509" i="12" s="1"/>
  <c r="G4508" i="12"/>
  <c r="D4509" i="12" l="1"/>
  <c r="C4509" i="12"/>
  <c r="G4509" i="12" l="1"/>
  <c r="E4510" i="12"/>
  <c r="F4510" i="12" s="1"/>
  <c r="D4510" i="12" l="1"/>
  <c r="C4510" i="12"/>
  <c r="G4510" i="12" l="1"/>
  <c r="E4511" i="12"/>
  <c r="F4511" i="12" s="1"/>
  <c r="D4511" i="12" l="1"/>
  <c r="C4511" i="12"/>
  <c r="E4512" i="12" l="1"/>
  <c r="F4512" i="12" s="1"/>
  <c r="G4511" i="12"/>
  <c r="D4512" i="12" l="1"/>
  <c r="C4512" i="12"/>
  <c r="E4513" i="12" l="1"/>
  <c r="F4513" i="12" s="1"/>
  <c r="G4512" i="12"/>
  <c r="D4513" i="12" l="1"/>
  <c r="C4513" i="12"/>
  <c r="G4513" i="12" l="1"/>
  <c r="E4514" i="12"/>
  <c r="F4514" i="12" s="1"/>
  <c r="D4514" i="12" l="1"/>
  <c r="C4514" i="12"/>
  <c r="G4514" i="12" l="1"/>
  <c r="E4515" i="12"/>
  <c r="F4515" i="12" s="1"/>
  <c r="D4515" i="12" l="1"/>
  <c r="C4515" i="12"/>
  <c r="E4516" i="12" l="1"/>
  <c r="F4516" i="12" s="1"/>
  <c r="G4515" i="12"/>
  <c r="D4516" i="12" l="1"/>
  <c r="C4516" i="12"/>
  <c r="N380" i="12" a="1"/>
  <c r="N380" i="12" s="1"/>
  <c r="M380" i="12" s="1"/>
  <c r="G4516" i="12" l="1"/>
  <c r="K380" i="12" a="1"/>
  <c r="K380" i="12" s="1"/>
  <c r="E4517" i="12"/>
  <c r="F4517" i="12" s="1"/>
  <c r="O380" i="12" l="1"/>
  <c r="L380" i="12"/>
  <c r="D4517" i="12"/>
  <c r="C4517" i="12"/>
  <c r="G4517" i="12" l="1"/>
  <c r="E4518" i="12"/>
  <c r="F4518" i="12" s="1"/>
  <c r="D4518" i="12" l="1"/>
  <c r="C4518" i="12"/>
  <c r="E4519" i="12" l="1"/>
  <c r="F4519" i="12" s="1"/>
  <c r="G4518" i="12"/>
  <c r="D4519" i="12" l="1"/>
  <c r="C4519" i="12"/>
  <c r="G4519" i="12" l="1"/>
  <c r="E4520" i="12"/>
  <c r="F4520" i="12" s="1"/>
  <c r="D4520" i="12" l="1"/>
  <c r="C4520" i="12"/>
  <c r="E4521" i="12" l="1"/>
  <c r="F4521" i="12" s="1"/>
  <c r="G4520" i="12"/>
  <c r="D4521" i="12" l="1"/>
  <c r="C4521" i="12"/>
  <c r="E4522" i="12" l="1"/>
  <c r="F4522" i="12" s="1"/>
  <c r="G4521" i="12"/>
  <c r="D4522" i="12" l="1"/>
  <c r="C4522" i="12"/>
  <c r="G4522" i="12" l="1"/>
  <c r="E4523" i="12"/>
  <c r="F4523" i="12" s="1"/>
  <c r="D4523" i="12" l="1"/>
  <c r="C4523" i="12"/>
  <c r="E4524" i="12" l="1"/>
  <c r="F4524" i="12" s="1"/>
  <c r="G4523" i="12"/>
  <c r="D4524" i="12" l="1"/>
  <c r="C4524" i="12"/>
  <c r="G4524" i="12" l="1"/>
  <c r="E4525" i="12"/>
  <c r="F4525" i="12" s="1"/>
  <c r="D4525" i="12" l="1"/>
  <c r="C4525" i="12"/>
  <c r="G4525" i="12" l="1"/>
  <c r="E4526" i="12"/>
  <c r="F4526" i="12" s="1"/>
  <c r="D4526" i="12" l="1"/>
  <c r="C4526" i="12"/>
  <c r="G4526" i="12" l="1"/>
  <c r="E4527" i="12"/>
  <c r="F4527" i="12" s="1"/>
  <c r="D4527" i="12" l="1"/>
  <c r="C4527" i="12"/>
  <c r="G4527" i="12" l="1"/>
  <c r="E4528" i="12"/>
  <c r="F4528" i="12" s="1"/>
  <c r="N91" i="12" l="1" a="1"/>
  <c r="N91" i="12" s="1"/>
  <c r="M91" i="12" s="1"/>
  <c r="N178" i="12" a="1"/>
  <c r="N178" i="12" s="1"/>
  <c r="M178" i="12" s="1"/>
  <c r="D4528" i="12"/>
  <c r="N381" i="12" a="1"/>
  <c r="N381" i="12" s="1"/>
  <c r="M381" i="12" s="1"/>
  <c r="C4528" i="12"/>
  <c r="K178" i="12" s="1" a="1"/>
  <c r="K178" i="12" s="1"/>
  <c r="O178" i="12" l="1"/>
  <c r="L178" i="12"/>
  <c r="K91" i="12" a="1"/>
  <c r="K91" i="12" s="1"/>
  <c r="K381" i="12" a="1"/>
  <c r="K381" i="12" s="1"/>
  <c r="G4528" i="12"/>
  <c r="E4529" i="12"/>
  <c r="F4529" i="12" s="1"/>
  <c r="D4529" i="12" l="1"/>
  <c r="C4529" i="12"/>
  <c r="L381" i="12"/>
  <c r="O381" i="12"/>
  <c r="L91" i="12"/>
  <c r="O91" i="12"/>
  <c r="E4530" i="12" l="1"/>
  <c r="F4530" i="12" s="1"/>
  <c r="G4529" i="12"/>
  <c r="D4530" i="12" l="1"/>
  <c r="C4530" i="12"/>
  <c r="E4531" i="12" l="1"/>
  <c r="F4531" i="12" s="1"/>
  <c r="G4530" i="12"/>
  <c r="D4531" i="12" l="1"/>
  <c r="C4531" i="12"/>
  <c r="E4532" i="12" l="1"/>
  <c r="F4532" i="12" s="1"/>
  <c r="G4531" i="12"/>
  <c r="D4532" i="12" l="1"/>
  <c r="C4532" i="12"/>
  <c r="E4533" i="12" l="1"/>
  <c r="F4533" i="12" s="1"/>
  <c r="G4532" i="12"/>
  <c r="D4533" i="12" l="1"/>
  <c r="C4533" i="12"/>
  <c r="E4534" i="12" l="1"/>
  <c r="F4534" i="12" s="1"/>
  <c r="G4533" i="12"/>
  <c r="D4534" i="12" l="1"/>
  <c r="C4534" i="12"/>
  <c r="G4534" i="12" l="1"/>
  <c r="E4535" i="12"/>
  <c r="F4535" i="12" s="1"/>
  <c r="D4535" i="12" l="1"/>
  <c r="C4535" i="12"/>
  <c r="E4536" i="12" l="1"/>
  <c r="F4536" i="12" s="1"/>
  <c r="G4535" i="12"/>
  <c r="D4536" i="12" l="1"/>
  <c r="C4536" i="12"/>
  <c r="G4536" i="12" l="1"/>
  <c r="E4537" i="12"/>
  <c r="F4537" i="12" s="1"/>
  <c r="D4537" i="12" l="1"/>
  <c r="C4537" i="12"/>
  <c r="G4537" i="12" l="1"/>
  <c r="E4538" i="12"/>
  <c r="F4538" i="12" s="1"/>
  <c r="D4538" i="12" l="1"/>
  <c r="C4538" i="12"/>
  <c r="E4539" i="12" l="1"/>
  <c r="F4539" i="12" s="1"/>
  <c r="G4538" i="12"/>
  <c r="D4539" i="12" l="1"/>
  <c r="C4539" i="12"/>
  <c r="G4539" i="12" l="1"/>
  <c r="E4540" i="12"/>
  <c r="F4540" i="12" s="1"/>
  <c r="D4540" i="12" l="1"/>
  <c r="N382" i="12" a="1"/>
  <c r="N382" i="12" s="1"/>
  <c r="M382" i="12" s="1"/>
  <c r="C4540" i="12"/>
  <c r="E4541" i="12" l="1"/>
  <c r="F4541" i="12" s="1"/>
  <c r="K382" i="12" a="1"/>
  <c r="K382" i="12" s="1"/>
  <c r="G4540" i="12"/>
  <c r="O382" i="12" l="1"/>
  <c r="L382" i="12"/>
  <c r="D4541" i="12"/>
  <c r="C4541" i="12"/>
  <c r="E4542" i="12" l="1"/>
  <c r="F4542" i="12" s="1"/>
  <c r="G4541" i="12"/>
  <c r="D4542" i="12" l="1"/>
  <c r="C4542" i="12"/>
  <c r="G4542" i="12" l="1"/>
  <c r="E4543" i="12"/>
  <c r="F4543" i="12" s="1"/>
  <c r="D4543" i="12" l="1"/>
  <c r="C4543" i="12"/>
  <c r="G4543" i="12" l="1"/>
  <c r="E4544" i="12"/>
  <c r="F4544" i="12" s="1"/>
  <c r="D4544" i="12" l="1"/>
  <c r="C4544" i="12"/>
  <c r="E4545" i="12" l="1"/>
  <c r="F4545" i="12" s="1"/>
  <c r="G4544" i="12"/>
  <c r="D4545" i="12" l="1"/>
  <c r="C4545" i="12"/>
  <c r="G4545" i="12" l="1"/>
  <c r="E4546" i="12"/>
  <c r="F4546" i="12" s="1"/>
  <c r="D4546" i="12" l="1"/>
  <c r="C4546" i="12"/>
  <c r="G4546" i="12" l="1"/>
  <c r="E4547" i="12"/>
  <c r="F4547" i="12" s="1"/>
  <c r="D4547" i="12" l="1"/>
  <c r="C4547" i="12"/>
  <c r="G4547" i="12" l="1"/>
  <c r="E4548" i="12"/>
  <c r="F4548" i="12" s="1"/>
  <c r="D4548" i="12" l="1"/>
  <c r="C4548" i="12"/>
  <c r="E4549" i="12" l="1"/>
  <c r="F4549" i="12" s="1"/>
  <c r="G4548" i="12"/>
  <c r="D4549" i="12" l="1"/>
  <c r="C4549" i="12"/>
  <c r="E4550" i="12" l="1"/>
  <c r="F4550" i="12" s="1"/>
  <c r="G4549" i="12"/>
  <c r="D4550" i="12" l="1"/>
  <c r="C4550" i="12"/>
  <c r="G4550" i="12" l="1"/>
  <c r="E4551" i="12"/>
  <c r="F4551" i="12" s="1"/>
  <c r="D4551" i="12" l="1"/>
  <c r="C4551" i="12"/>
  <c r="G4551" i="12" l="1"/>
  <c r="E4552" i="12"/>
  <c r="F4552" i="12" s="1"/>
  <c r="D4552" i="12" l="1"/>
  <c r="C4552" i="12"/>
  <c r="N383" i="12" a="1"/>
  <c r="N383" i="12" s="1"/>
  <c r="M383" i="12" s="1"/>
  <c r="E4553" i="12" l="1"/>
  <c r="F4553" i="12" s="1"/>
  <c r="K383" i="12" a="1"/>
  <c r="K383" i="12" s="1"/>
  <c r="G4552" i="12"/>
  <c r="L383" i="12" l="1"/>
  <c r="O383" i="12"/>
  <c r="D4553" i="12"/>
  <c r="C4553" i="12"/>
  <c r="G4553" i="12" l="1"/>
  <c r="E4554" i="12"/>
  <c r="F4554" i="12" s="1"/>
  <c r="N179" i="12" s="1" a="1"/>
  <c r="N179" i="12" s="1"/>
  <c r="M179" i="12" s="1"/>
  <c r="D4554" i="12" l="1"/>
  <c r="C4554" i="12"/>
  <c r="K179" i="12" s="1" a="1"/>
  <c r="K179" i="12" s="1"/>
  <c r="O179" i="12" l="1"/>
  <c r="L179" i="12"/>
  <c r="G4554" i="12"/>
  <c r="E4555" i="12"/>
  <c r="F4555" i="12" s="1"/>
  <c r="D4555" i="12" l="1"/>
  <c r="C4555" i="12"/>
  <c r="E4556" i="12" l="1"/>
  <c r="F4556" i="12" s="1"/>
  <c r="G4555" i="12"/>
  <c r="D4556" i="12" l="1"/>
  <c r="C4556" i="12"/>
  <c r="E4557" i="12" l="1"/>
  <c r="F4557" i="12" s="1"/>
  <c r="G4556" i="12"/>
  <c r="D4557" i="12" l="1"/>
  <c r="C4557" i="12"/>
  <c r="G4557" i="12" l="1"/>
  <c r="E4558" i="12"/>
  <c r="F4558" i="12" s="1"/>
  <c r="D4558" i="12" l="1"/>
  <c r="C4558" i="12"/>
  <c r="G4558" i="12" l="1"/>
  <c r="E4559" i="12"/>
  <c r="F4559" i="12" s="1"/>
  <c r="D4559" i="12" l="1"/>
  <c r="C4559" i="12"/>
  <c r="E4560" i="12" l="1"/>
  <c r="F4560" i="12" s="1"/>
  <c r="G4559" i="12"/>
  <c r="D4560" i="12" l="1"/>
  <c r="C4560" i="12"/>
  <c r="G4560" i="12" l="1"/>
  <c r="E4561" i="12"/>
  <c r="F4561" i="12" s="1"/>
  <c r="D4561" i="12" l="1"/>
  <c r="C4561" i="12"/>
  <c r="G4561" i="12" l="1"/>
  <c r="E4562" i="12"/>
  <c r="F4562" i="12" s="1"/>
  <c r="D4562" i="12" l="1"/>
  <c r="C4562" i="12"/>
  <c r="G4562" i="12" l="1"/>
  <c r="E4563" i="12"/>
  <c r="F4563" i="12" s="1"/>
  <c r="D4563" i="12" l="1"/>
  <c r="C4563" i="12"/>
  <c r="G4563" i="12" l="1"/>
  <c r="E4564" i="12"/>
  <c r="F4564" i="12" s="1"/>
  <c r="D4564" i="12" l="1"/>
  <c r="C4564" i="12"/>
  <c r="N384" i="12" a="1"/>
  <c r="N384" i="12" s="1"/>
  <c r="M384" i="12" s="1"/>
  <c r="G4564" i="12" l="1"/>
  <c r="K384" i="12" a="1"/>
  <c r="K384" i="12" s="1"/>
  <c r="E4565" i="12"/>
  <c r="F4565" i="12" s="1"/>
  <c r="D4565" i="12" l="1"/>
  <c r="C4565" i="12"/>
  <c r="L384" i="12"/>
  <c r="O384" i="12"/>
  <c r="E4566" i="12" l="1"/>
  <c r="F4566" i="12" s="1"/>
  <c r="G4565" i="12"/>
  <c r="D4566" i="12" l="1"/>
  <c r="C4566" i="12"/>
  <c r="G4566" i="12" l="1"/>
  <c r="E4567" i="12"/>
  <c r="F4567" i="12" s="1"/>
  <c r="D4567" i="12" l="1"/>
  <c r="C4567" i="12"/>
  <c r="E4568" i="12" l="1"/>
  <c r="F4568" i="12" s="1"/>
  <c r="G4567" i="12"/>
  <c r="D4568" i="12" l="1"/>
  <c r="C4568" i="12"/>
  <c r="G4568" i="12" l="1"/>
  <c r="E4569" i="12"/>
  <c r="F4569" i="12" s="1"/>
  <c r="D4569" i="12" l="1"/>
  <c r="C4569" i="12"/>
  <c r="G4569" i="12" l="1"/>
  <c r="E4570" i="12"/>
  <c r="F4570" i="12" s="1"/>
  <c r="D4570" i="12" l="1"/>
  <c r="C4570" i="12"/>
  <c r="E4571" i="12" l="1"/>
  <c r="F4571" i="12" s="1"/>
  <c r="G4570" i="12"/>
  <c r="D4571" i="12" l="1"/>
  <c r="C4571" i="12"/>
  <c r="E4572" i="12" l="1"/>
  <c r="F4572" i="12" s="1"/>
  <c r="G4571" i="12"/>
  <c r="D4572" i="12" l="1"/>
  <c r="C4572" i="12"/>
  <c r="G4572" i="12" l="1"/>
  <c r="E4573" i="12"/>
  <c r="F4573" i="12" s="1"/>
  <c r="D4573" i="12" l="1"/>
  <c r="C4573" i="12"/>
  <c r="G4573" i="12" l="1"/>
  <c r="E4574" i="12"/>
  <c r="F4574" i="12" s="1"/>
  <c r="D4574" i="12" l="1"/>
  <c r="C4574" i="12"/>
  <c r="E4575" i="12" l="1"/>
  <c r="F4575" i="12" s="1"/>
  <c r="G4574" i="12"/>
  <c r="D4575" i="12" l="1"/>
  <c r="C4575" i="12"/>
  <c r="G4575" i="12" l="1"/>
  <c r="E4576" i="12"/>
  <c r="F4576" i="12" s="1"/>
  <c r="D4576" i="12" l="1"/>
  <c r="C4576" i="12"/>
  <c r="N385" i="12" a="1"/>
  <c r="N385" i="12" s="1"/>
  <c r="M385" i="12" s="1"/>
  <c r="E4577" i="12" l="1"/>
  <c r="F4577" i="12" s="1"/>
  <c r="K385" i="12" a="1"/>
  <c r="K385" i="12" s="1"/>
  <c r="G4576" i="12"/>
  <c r="O385" i="12" l="1"/>
  <c r="L385" i="12"/>
  <c r="D4577" i="12"/>
  <c r="C4577" i="12"/>
  <c r="G4577" i="12" l="1"/>
  <c r="E4578" i="12"/>
  <c r="F4578" i="12" s="1"/>
  <c r="D4578" i="12" l="1"/>
  <c r="C4578" i="12"/>
  <c r="E4579" i="12" l="1"/>
  <c r="F4579" i="12" s="1"/>
  <c r="G4578" i="12"/>
  <c r="D4579" i="12" l="1"/>
  <c r="C4579" i="12"/>
  <c r="G4579" i="12" l="1"/>
  <c r="E4580" i="12"/>
  <c r="F4580" i="12" s="1"/>
  <c r="N92" i="12" l="1" a="1"/>
  <c r="N92" i="12" s="1"/>
  <c r="M92" i="12" s="1"/>
  <c r="N180" i="12" a="1"/>
  <c r="N180" i="12" s="1"/>
  <c r="M180" i="12" s="1"/>
  <c r="D4580" i="12"/>
  <c r="C4580" i="12"/>
  <c r="K180" i="12" s="1" a="1"/>
  <c r="K180" i="12" s="1"/>
  <c r="O180" i="12" l="1"/>
  <c r="L180" i="12"/>
  <c r="K92" i="12" a="1"/>
  <c r="K92" i="12" s="1"/>
  <c r="E4581" i="12"/>
  <c r="F4581" i="12" s="1"/>
  <c r="G4580" i="12"/>
  <c r="D4581" i="12" l="1"/>
  <c r="C4581" i="12"/>
  <c r="O92" i="12"/>
  <c r="L92" i="12"/>
  <c r="E4582" i="12" l="1"/>
  <c r="F4582" i="12" s="1"/>
  <c r="G4581" i="12"/>
  <c r="D4582" i="12" l="1"/>
  <c r="C4582" i="12"/>
  <c r="E4583" i="12" l="1"/>
  <c r="F4583" i="12" s="1"/>
  <c r="G4582" i="12"/>
  <c r="D4583" i="12" l="1"/>
  <c r="C4583" i="12"/>
  <c r="G4583" i="12" l="1"/>
  <c r="E4584" i="12"/>
  <c r="F4584" i="12" s="1"/>
  <c r="D4584" i="12" l="1"/>
  <c r="C4584" i="12"/>
  <c r="G4584" i="12" l="1"/>
  <c r="E4585" i="12"/>
  <c r="F4585" i="12" s="1"/>
  <c r="D4585" i="12" l="1"/>
  <c r="C4585" i="12"/>
  <c r="G4585" i="12" l="1"/>
  <c r="E4586" i="12"/>
  <c r="F4586" i="12" s="1"/>
  <c r="D4586" i="12" l="1"/>
  <c r="C4586" i="12"/>
  <c r="E4587" i="12" l="1"/>
  <c r="F4587" i="12" s="1"/>
  <c r="G4586" i="12"/>
  <c r="D4587" i="12" l="1"/>
  <c r="C4587" i="12"/>
  <c r="E4588" i="12" l="1"/>
  <c r="F4588" i="12" s="1"/>
  <c r="G4587" i="12"/>
  <c r="D4588" i="12" l="1"/>
  <c r="N386" i="12" a="1"/>
  <c r="N386" i="12" s="1"/>
  <c r="M386" i="12" s="1"/>
  <c r="C4588" i="12"/>
  <c r="G4588" i="12" l="1"/>
  <c r="K386" i="12" a="1"/>
  <c r="K386" i="12" s="1"/>
  <c r="E4589" i="12"/>
  <c r="F4589" i="12" s="1"/>
  <c r="D4589" i="12" l="1"/>
  <c r="C4589" i="12"/>
  <c r="L386" i="12"/>
  <c r="O386" i="12"/>
  <c r="G4589" i="12" l="1"/>
  <c r="E4590" i="12"/>
  <c r="F4590" i="12" s="1"/>
  <c r="D4590" i="12" l="1"/>
  <c r="C4590" i="12"/>
  <c r="G4590" i="12" l="1"/>
  <c r="E4591" i="12"/>
  <c r="F4591" i="12" s="1"/>
  <c r="D4591" i="12" l="1"/>
  <c r="C4591" i="12"/>
  <c r="E4592" i="12" l="1"/>
  <c r="F4592" i="12" s="1"/>
  <c r="G4591" i="12"/>
  <c r="D4592" i="12" l="1"/>
  <c r="C4592" i="12"/>
  <c r="G4592" i="12" l="1"/>
  <c r="E4593" i="12"/>
  <c r="F4593" i="12" s="1"/>
  <c r="D4593" i="12" l="1"/>
  <c r="C4593" i="12"/>
  <c r="E4594" i="12" l="1"/>
  <c r="F4594" i="12" s="1"/>
  <c r="G4593" i="12"/>
  <c r="D4594" i="12" l="1"/>
  <c r="C4594" i="12"/>
  <c r="E4595" i="12" l="1"/>
  <c r="F4595" i="12" s="1"/>
  <c r="G4594" i="12"/>
  <c r="D4595" i="12" l="1"/>
  <c r="C4595" i="12"/>
  <c r="G4595" i="12" l="1"/>
  <c r="E4596" i="12"/>
  <c r="F4596" i="12" s="1"/>
  <c r="D4596" i="12" l="1"/>
  <c r="C4596" i="12"/>
  <c r="G4596" i="12" l="1"/>
  <c r="E4597" i="12"/>
  <c r="F4597" i="12" s="1"/>
  <c r="D4597" i="12" l="1"/>
  <c r="C4597" i="12"/>
  <c r="G4597" i="12" l="1"/>
  <c r="E4598" i="12"/>
  <c r="F4598" i="12" s="1"/>
  <c r="D4598" i="12" l="1"/>
  <c r="C4598" i="12"/>
  <c r="E4599" i="12" l="1"/>
  <c r="F4599" i="12" s="1"/>
  <c r="G4598" i="12"/>
  <c r="D4599" i="12" l="1"/>
  <c r="C4599" i="12"/>
  <c r="G4599" i="12" l="1"/>
  <c r="E4600" i="12"/>
  <c r="F4600" i="12" s="1"/>
  <c r="D4600" i="12" l="1"/>
  <c r="N387" i="12" a="1"/>
  <c r="N387" i="12" s="1"/>
  <c r="M387" i="12" s="1"/>
  <c r="C4600" i="12"/>
  <c r="E4601" i="12" l="1"/>
  <c r="F4601" i="12" s="1"/>
  <c r="K387" i="12" a="1"/>
  <c r="K387" i="12" s="1"/>
  <c r="G4600" i="12"/>
  <c r="L387" i="12" l="1"/>
  <c r="O387" i="12"/>
  <c r="D4601" i="12"/>
  <c r="C4601" i="12"/>
  <c r="E4602" i="12" l="1"/>
  <c r="F4602" i="12" s="1"/>
  <c r="G4601" i="12"/>
  <c r="D4602" i="12" l="1"/>
  <c r="C4602" i="12"/>
  <c r="G4602" i="12" l="1"/>
  <c r="E4603" i="12"/>
  <c r="F4603" i="12" s="1"/>
  <c r="D4603" i="12" l="1"/>
  <c r="C4603" i="12"/>
  <c r="E4604" i="12" l="1"/>
  <c r="F4604" i="12" s="1"/>
  <c r="G4603" i="12"/>
  <c r="D4604" i="12" l="1"/>
  <c r="C4604" i="12"/>
  <c r="E4605" i="12" l="1"/>
  <c r="F4605" i="12" s="1"/>
  <c r="G4604" i="12"/>
  <c r="D4605" i="12" l="1"/>
  <c r="C4605" i="12"/>
  <c r="G4605" i="12" l="1"/>
  <c r="E4606" i="12"/>
  <c r="F4606" i="12" s="1"/>
  <c r="N181" i="12" s="1" a="1"/>
  <c r="N181" i="12" s="1"/>
  <c r="M181" i="12" s="1"/>
  <c r="D4606" i="12" l="1"/>
  <c r="C4606" i="12"/>
  <c r="K181" i="12" s="1" a="1"/>
  <c r="K181" i="12" s="1"/>
  <c r="O181" i="12" l="1"/>
  <c r="L181" i="12"/>
  <c r="E4607" i="12"/>
  <c r="F4607" i="12" s="1"/>
  <c r="G4606" i="12"/>
  <c r="D4607" i="12" l="1"/>
  <c r="C4607" i="12"/>
  <c r="E4608" i="12" l="1"/>
  <c r="F4608" i="12" s="1"/>
  <c r="G4607" i="12"/>
  <c r="D4608" i="12" l="1"/>
  <c r="C4608" i="12"/>
  <c r="G4608" i="12" l="1"/>
  <c r="E4609" i="12"/>
  <c r="F4609" i="12" s="1"/>
  <c r="D4609" i="12" l="1"/>
  <c r="C4609" i="12"/>
  <c r="G4609" i="12" l="1"/>
  <c r="E4610" i="12"/>
  <c r="F4610" i="12" s="1"/>
  <c r="D4610" i="12" l="1"/>
  <c r="C4610" i="12"/>
  <c r="E4611" i="12" l="1"/>
  <c r="F4611" i="12" s="1"/>
  <c r="G4610" i="12"/>
  <c r="D4611" i="12" l="1"/>
  <c r="C4611" i="12"/>
  <c r="E4612" i="12" l="1"/>
  <c r="F4612" i="12" s="1"/>
  <c r="G4611" i="12"/>
  <c r="D4612" i="12" l="1"/>
  <c r="N388" i="12" a="1"/>
  <c r="N388" i="12" s="1"/>
  <c r="M388" i="12" s="1"/>
  <c r="C4612" i="12"/>
  <c r="E4613" i="12" l="1"/>
  <c r="F4613" i="12" s="1"/>
  <c r="K388" i="12" a="1"/>
  <c r="K388" i="12" s="1"/>
  <c r="G4612" i="12"/>
  <c r="L388" i="12" l="1"/>
  <c r="O388" i="12"/>
  <c r="D4613" i="12"/>
  <c r="C4613" i="12"/>
  <c r="E4614" i="12" l="1"/>
  <c r="F4614" i="12" s="1"/>
  <c r="G4613" i="12"/>
  <c r="D4614" i="12" l="1"/>
  <c r="C4614" i="12"/>
  <c r="G4614" i="12" l="1"/>
  <c r="E4615" i="12"/>
  <c r="F4615" i="12" s="1"/>
  <c r="D4615" i="12" l="1"/>
  <c r="C4615" i="12"/>
  <c r="G4615" i="12" l="1"/>
  <c r="E4616" i="12"/>
  <c r="F4616" i="12" s="1"/>
  <c r="D4616" i="12" l="1"/>
  <c r="C4616" i="12"/>
  <c r="E4617" i="12" l="1"/>
  <c r="F4617" i="12" s="1"/>
  <c r="G4616" i="12"/>
  <c r="D4617" i="12" l="1"/>
  <c r="C4617" i="12"/>
  <c r="G4617" i="12" l="1"/>
  <c r="E4618" i="12"/>
  <c r="F4618" i="12" s="1"/>
  <c r="D4618" i="12" l="1"/>
  <c r="C4618" i="12"/>
  <c r="G4618" i="12" l="1"/>
  <c r="E4619" i="12"/>
  <c r="F4619" i="12" s="1"/>
  <c r="D4619" i="12" l="1"/>
  <c r="C4619" i="12"/>
  <c r="E4620" i="12" l="1"/>
  <c r="F4620" i="12" s="1"/>
  <c r="G4619" i="12"/>
  <c r="D4620" i="12" l="1"/>
  <c r="C4620" i="12"/>
  <c r="G4620" i="12" l="1"/>
  <c r="E4621" i="12"/>
  <c r="F4621" i="12" s="1"/>
  <c r="D4621" i="12" l="1"/>
  <c r="C4621" i="12"/>
  <c r="G4621" i="12" l="1"/>
  <c r="E4622" i="12"/>
  <c r="F4622" i="12" s="1"/>
  <c r="D4622" i="12" l="1"/>
  <c r="C4622" i="12"/>
  <c r="E4623" i="12" l="1"/>
  <c r="F4623" i="12" s="1"/>
  <c r="G4622" i="12"/>
  <c r="D4623" i="12" l="1"/>
  <c r="C4623" i="12"/>
  <c r="G4623" i="12" l="1"/>
  <c r="E4624" i="12"/>
  <c r="F4624" i="12" s="1"/>
  <c r="D4624" i="12" l="1"/>
  <c r="C4624" i="12"/>
  <c r="N389" i="12" a="1"/>
  <c r="N389" i="12" s="1"/>
  <c r="M389" i="12" s="1"/>
  <c r="G4624" i="12" l="1"/>
  <c r="E4625" i="12"/>
  <c r="F4625" i="12" s="1"/>
  <c r="K389" i="12" a="1"/>
  <c r="K389" i="12" s="1"/>
  <c r="O389" i="12" l="1"/>
  <c r="L389" i="12"/>
  <c r="D4625" i="12"/>
  <c r="C4625" i="12"/>
  <c r="G4625" i="12" l="1"/>
  <c r="E4626" i="12"/>
  <c r="F4626" i="12" s="1"/>
  <c r="D4626" i="12" l="1"/>
  <c r="C4626" i="12"/>
  <c r="E4627" i="12" l="1"/>
  <c r="F4627" i="12" s="1"/>
  <c r="G4626" i="12"/>
  <c r="D4627" i="12" l="1"/>
  <c r="C4627" i="12"/>
  <c r="G4627" i="12" l="1"/>
  <c r="E4628" i="12"/>
  <c r="F4628" i="12" s="1"/>
  <c r="D4628" i="12" l="1"/>
  <c r="C4628" i="12"/>
  <c r="G4628" i="12" l="1"/>
  <c r="E4629" i="12"/>
  <c r="F4629" i="12" s="1"/>
  <c r="D4629" i="12" l="1"/>
  <c r="C4629" i="12"/>
  <c r="G4629" i="12" l="1"/>
  <c r="E4630" i="12"/>
  <c r="F4630" i="12" s="1"/>
  <c r="D4630" i="12" l="1"/>
  <c r="C4630" i="12"/>
  <c r="E4631" i="12" l="1"/>
  <c r="F4631" i="12" s="1"/>
  <c r="G4630" i="12"/>
  <c r="D4631" i="12" l="1"/>
  <c r="C4631" i="12"/>
  <c r="E4632" i="12" l="1"/>
  <c r="F4632" i="12" s="1"/>
  <c r="G4631" i="12"/>
  <c r="N93" i="12" l="1" a="1"/>
  <c r="N93" i="12" s="1"/>
  <c r="M93" i="12" s="1"/>
  <c r="N182" i="12" a="1"/>
  <c r="N182" i="12" s="1"/>
  <c r="M182" i="12" s="1"/>
  <c r="C4632" i="12"/>
  <c r="K182" i="12" s="1" a="1"/>
  <c r="K182" i="12" s="1"/>
  <c r="D4632" i="12"/>
  <c r="O182" i="12" l="1"/>
  <c r="L182" i="12"/>
  <c r="K93" i="12" a="1"/>
  <c r="K93" i="12" s="1"/>
  <c r="G4632" i="12"/>
  <c r="E4633" i="12"/>
  <c r="F4633" i="12" s="1"/>
  <c r="D4633" i="12" l="1"/>
  <c r="C4633" i="12"/>
  <c r="O93" i="12"/>
  <c r="L93" i="12"/>
  <c r="G4633" i="12" l="1"/>
  <c r="E4634" i="12"/>
  <c r="F4634" i="12" s="1"/>
  <c r="D4634" i="12" l="1"/>
  <c r="C4634" i="12"/>
  <c r="G4634" i="12" l="1"/>
  <c r="E4635" i="12"/>
  <c r="F4635" i="12" s="1"/>
  <c r="D4635" i="12" l="1"/>
  <c r="C4635" i="12"/>
  <c r="G4635" i="12" l="1"/>
  <c r="E4636" i="12"/>
  <c r="F4636" i="12" s="1"/>
  <c r="D4636" i="12" l="1"/>
  <c r="N390" i="12" a="1"/>
  <c r="N390" i="12" s="1"/>
  <c r="M390" i="12" s="1"/>
  <c r="C4636" i="12"/>
  <c r="E4637" i="12" l="1"/>
  <c r="F4637" i="12" s="1"/>
  <c r="K390" i="12" a="1"/>
  <c r="K390" i="12" s="1"/>
  <c r="G4636" i="12"/>
  <c r="L390" i="12" l="1"/>
  <c r="O390" i="12"/>
  <c r="D4637" i="12"/>
  <c r="C4637" i="12"/>
  <c r="E4638" i="12" l="1"/>
  <c r="F4638" i="12" s="1"/>
  <c r="G4637" i="12"/>
  <c r="D4638" i="12" l="1"/>
  <c r="C4638" i="12"/>
  <c r="E4639" i="12" l="1"/>
  <c r="F4639" i="12" s="1"/>
  <c r="G4638" i="12"/>
  <c r="D4639" i="12" l="1"/>
  <c r="C4639" i="12"/>
  <c r="G4639" i="12" l="1"/>
  <c r="E4640" i="12"/>
  <c r="F4640" i="12" s="1"/>
  <c r="D4640" i="12" l="1"/>
  <c r="C4640" i="12"/>
  <c r="G4640" i="12" l="1"/>
  <c r="E4641" i="12"/>
  <c r="F4641" i="12" s="1"/>
  <c r="D4641" i="12" l="1"/>
  <c r="C4641" i="12"/>
  <c r="G4641" i="12" l="1"/>
  <c r="E4642" i="12"/>
  <c r="F4642" i="12" s="1"/>
  <c r="D4642" i="12" l="1"/>
  <c r="C4642" i="12"/>
  <c r="E4643" i="12" l="1"/>
  <c r="F4643" i="12" s="1"/>
  <c r="G4642" i="12"/>
  <c r="D4643" i="12" l="1"/>
  <c r="C4643" i="12"/>
  <c r="G4643" i="12" l="1"/>
  <c r="E4644" i="12"/>
  <c r="F4644" i="12" s="1"/>
  <c r="D4644" i="12" l="1"/>
  <c r="C4644" i="12"/>
  <c r="E4645" i="12" l="1"/>
  <c r="F4645" i="12" s="1"/>
  <c r="G4644" i="12"/>
  <c r="D4645" i="12" l="1"/>
  <c r="C4645" i="12"/>
  <c r="G4645" i="12" l="1"/>
  <c r="E4646" i="12"/>
  <c r="F4646" i="12" s="1"/>
  <c r="D4646" i="12" l="1"/>
  <c r="C4646" i="12"/>
  <c r="E4647" i="12" l="1"/>
  <c r="F4647" i="12" s="1"/>
  <c r="G4646" i="12"/>
  <c r="D4647" i="12" l="1"/>
  <c r="C4647" i="12"/>
  <c r="G4647" i="12" l="1"/>
  <c r="E4648" i="12"/>
  <c r="F4648" i="12" s="1"/>
  <c r="D4648" i="12" l="1"/>
  <c r="N391" i="12" a="1"/>
  <c r="N391" i="12" s="1"/>
  <c r="M391" i="12" s="1"/>
  <c r="C4648" i="12"/>
  <c r="K391" i="12" l="1" a="1"/>
  <c r="K391" i="12" s="1"/>
  <c r="G4648" i="12"/>
  <c r="E4649" i="12"/>
  <c r="F4649" i="12" s="1"/>
  <c r="D4649" i="12" l="1"/>
  <c r="C4649" i="12"/>
  <c r="O391" i="12"/>
  <c r="L391" i="12"/>
  <c r="G4649" i="12" l="1"/>
  <c r="E4650" i="12"/>
  <c r="F4650" i="12" s="1"/>
  <c r="D4650" i="12" l="1"/>
  <c r="C4650" i="12"/>
  <c r="E4651" i="12" l="1"/>
  <c r="F4651" i="12" s="1"/>
  <c r="G4650" i="12"/>
  <c r="D4651" i="12" l="1"/>
  <c r="C4651" i="12"/>
  <c r="G4651" i="12" l="1"/>
  <c r="E4652" i="12"/>
  <c r="F4652" i="12" s="1"/>
  <c r="D4652" i="12" l="1"/>
  <c r="C4652" i="12"/>
  <c r="E4653" i="12" l="1"/>
  <c r="F4653" i="12" s="1"/>
  <c r="G4652" i="12"/>
  <c r="D4653" i="12" l="1"/>
  <c r="C4653" i="12"/>
  <c r="G4653" i="12" l="1"/>
  <c r="E4654" i="12"/>
  <c r="F4654" i="12" s="1"/>
  <c r="D4654" i="12" l="1"/>
  <c r="C4654" i="12"/>
  <c r="E4655" i="12" l="1"/>
  <c r="F4655" i="12" s="1"/>
  <c r="G4654" i="12"/>
  <c r="D4655" i="12" l="1"/>
  <c r="C4655" i="12"/>
  <c r="G4655" i="12" l="1"/>
  <c r="E4656" i="12"/>
  <c r="F4656" i="12" s="1"/>
  <c r="D4656" i="12" l="1"/>
  <c r="C4656" i="12"/>
  <c r="G4656" i="12" l="1"/>
  <c r="E4657" i="12"/>
  <c r="F4657" i="12" s="1"/>
  <c r="D4657" i="12" l="1"/>
  <c r="C4657" i="12"/>
  <c r="E4658" i="12" l="1"/>
  <c r="F4658" i="12" s="1"/>
  <c r="N183" i="12" s="1" a="1"/>
  <c r="N183" i="12" s="1"/>
  <c r="M183" i="12" s="1"/>
  <c r="G4657" i="12"/>
  <c r="D4658" i="12" l="1"/>
  <c r="C4658" i="12"/>
  <c r="K183" i="12" s="1" a="1"/>
  <c r="K183" i="12" s="1"/>
  <c r="O183" i="12" l="1"/>
  <c r="L183" i="12"/>
  <c r="E4659" i="12"/>
  <c r="F4659" i="12" s="1"/>
  <c r="G4658" i="12"/>
  <c r="D4659" i="12" l="1"/>
  <c r="C4659" i="12"/>
  <c r="G4659" i="12" l="1"/>
  <c r="E4660" i="12"/>
  <c r="F4660" i="12" s="1"/>
  <c r="D4660" i="12" l="1"/>
  <c r="N392" i="12" a="1"/>
  <c r="N392" i="12" s="1"/>
  <c r="M392" i="12" s="1"/>
  <c r="C4660" i="12"/>
  <c r="E4661" i="12" l="1"/>
  <c r="F4661" i="12" s="1"/>
  <c r="K392" i="12" a="1"/>
  <c r="K392" i="12" s="1"/>
  <c r="G4660" i="12"/>
  <c r="L392" i="12" l="1"/>
  <c r="O392" i="12"/>
  <c r="D4661" i="12"/>
  <c r="C4661" i="12"/>
  <c r="G4661" i="12" l="1"/>
  <c r="E4662" i="12"/>
  <c r="F4662" i="12" s="1"/>
  <c r="D4662" i="12" l="1"/>
  <c r="C4662" i="12"/>
  <c r="G4662" i="12" l="1"/>
  <c r="E4663" i="12"/>
  <c r="F4663" i="12" s="1"/>
  <c r="D4663" i="12" l="1"/>
  <c r="C4663" i="12"/>
  <c r="E4664" i="12" l="1"/>
  <c r="F4664" i="12" s="1"/>
  <c r="G4663" i="12"/>
  <c r="D4664" i="12" l="1"/>
  <c r="C4664" i="12"/>
  <c r="E4665" i="12" l="1"/>
  <c r="F4665" i="12" s="1"/>
  <c r="G4664" i="12"/>
  <c r="D4665" i="12" l="1"/>
  <c r="C4665" i="12"/>
  <c r="G4665" i="12" l="1"/>
  <c r="E4666" i="12"/>
  <c r="F4666" i="12" s="1"/>
  <c r="D4666" i="12" l="1"/>
  <c r="C4666" i="12"/>
  <c r="E4667" i="12" l="1"/>
  <c r="F4667" i="12" s="1"/>
  <c r="G4666" i="12"/>
  <c r="D4667" i="12" l="1"/>
  <c r="C4667" i="12"/>
  <c r="E4668" i="12" l="1"/>
  <c r="F4668" i="12" s="1"/>
  <c r="G4667" i="12"/>
  <c r="D4668" i="12" l="1"/>
  <c r="C4668" i="12"/>
  <c r="G4668" i="12" l="1"/>
  <c r="E4669" i="12"/>
  <c r="F4669" i="12" s="1"/>
  <c r="D4669" i="12" l="1"/>
  <c r="C4669" i="12"/>
  <c r="E4670" i="12" l="1"/>
  <c r="F4670" i="12" s="1"/>
  <c r="G4669" i="12"/>
  <c r="D4670" i="12" l="1"/>
  <c r="C4670" i="12"/>
  <c r="E4671" i="12" l="1"/>
  <c r="F4671" i="12" s="1"/>
  <c r="G4670" i="12"/>
  <c r="D4671" i="12" l="1"/>
  <c r="C4671" i="12"/>
  <c r="E4672" i="12" l="1"/>
  <c r="F4672" i="12" s="1"/>
  <c r="G4671" i="12"/>
  <c r="D4672" i="12" l="1"/>
  <c r="C4672" i="12"/>
  <c r="N393" i="12" a="1"/>
  <c r="N393" i="12" s="1"/>
  <c r="M393" i="12" s="1"/>
  <c r="G4672" i="12" l="1"/>
  <c r="K393" i="12" a="1"/>
  <c r="K393" i="12" s="1"/>
  <c r="E4673" i="12"/>
  <c r="F4673" i="12" s="1"/>
  <c r="L393" i="12" l="1"/>
  <c r="O393" i="12"/>
  <c r="D4673" i="12"/>
  <c r="C4673" i="12"/>
  <c r="E4674" i="12" l="1"/>
  <c r="F4674" i="12" s="1"/>
  <c r="G4673" i="12"/>
  <c r="D4674" i="12" l="1"/>
  <c r="C4674" i="12"/>
  <c r="G4674" i="12" l="1"/>
  <c r="E4675" i="12"/>
  <c r="F4675" i="12" s="1"/>
  <c r="D4675" i="12" l="1"/>
  <c r="C4675" i="12"/>
  <c r="E4676" i="12" l="1"/>
  <c r="F4676" i="12" s="1"/>
  <c r="G4675" i="12"/>
  <c r="D4676" i="12" l="1"/>
  <c r="C4676" i="12"/>
  <c r="E4677" i="12" l="1"/>
  <c r="F4677" i="12" s="1"/>
  <c r="G4676" i="12"/>
  <c r="D4677" i="12" l="1"/>
  <c r="C4677" i="12"/>
  <c r="G4677" i="12" l="1"/>
  <c r="E4678" i="12"/>
  <c r="F4678" i="12" s="1"/>
  <c r="D4678" i="12" l="1"/>
  <c r="C4678" i="12"/>
  <c r="E4679" i="12" l="1"/>
  <c r="F4679" i="12" s="1"/>
  <c r="G4678" i="12"/>
  <c r="D4679" i="12" l="1"/>
  <c r="C4679" i="12"/>
  <c r="G4679" i="12" l="1"/>
  <c r="E4680" i="12"/>
  <c r="F4680" i="12" s="1"/>
  <c r="D4680" i="12" l="1"/>
  <c r="C4680" i="12"/>
  <c r="G4680" i="12" l="1"/>
  <c r="E4681" i="12"/>
  <c r="F4681" i="12" s="1"/>
  <c r="D4681" i="12" l="1"/>
  <c r="C4681" i="12"/>
  <c r="G4681" i="12" l="1"/>
  <c r="E4682" i="12"/>
  <c r="F4682" i="12" s="1"/>
  <c r="D4682" i="12" l="1"/>
  <c r="C4682" i="12"/>
  <c r="E4683" i="12" l="1"/>
  <c r="F4683" i="12" s="1"/>
  <c r="G4682" i="12"/>
  <c r="D4683" i="12" l="1"/>
  <c r="C4683" i="12"/>
  <c r="E4684" i="12" l="1"/>
  <c r="F4684" i="12" s="1"/>
  <c r="G4683" i="12"/>
  <c r="N94" i="12" l="1" a="1"/>
  <c r="N94" i="12" s="1"/>
  <c r="M94" i="12" s="1"/>
  <c r="N184" i="12" a="1"/>
  <c r="N184" i="12" s="1"/>
  <c r="M184" i="12" s="1"/>
  <c r="D4684" i="12"/>
  <c r="C4684" i="12"/>
  <c r="K184" i="12" s="1" a="1"/>
  <c r="K184" i="12" s="1"/>
  <c r="N394" i="12" a="1"/>
  <c r="N394" i="12" s="1"/>
  <c r="M394" i="12" s="1"/>
  <c r="O184" i="12" l="1"/>
  <c r="L184" i="12"/>
  <c r="K94" i="12" a="1"/>
  <c r="K94" i="12" s="1"/>
  <c r="K394" i="12" a="1"/>
  <c r="K394" i="12" s="1"/>
  <c r="E4685" i="12"/>
  <c r="F4685" i="12" s="1"/>
  <c r="G4684" i="12"/>
  <c r="D4685" i="12" l="1"/>
  <c r="C4685" i="12"/>
  <c r="L394" i="12"/>
  <c r="O394" i="12"/>
  <c r="O94" i="12"/>
  <c r="L94" i="12"/>
  <c r="E4686" i="12" l="1"/>
  <c r="F4686" i="12" s="1"/>
  <c r="G4685" i="12"/>
  <c r="D4686" i="12" l="1"/>
  <c r="C4686" i="12"/>
  <c r="E4687" i="12" l="1"/>
  <c r="F4687" i="12" s="1"/>
  <c r="G4686" i="12"/>
  <c r="D4687" i="12" l="1"/>
  <c r="C4687" i="12"/>
  <c r="E4688" i="12" l="1"/>
  <c r="F4688" i="12" s="1"/>
  <c r="G4687" i="12"/>
  <c r="D4688" i="12" l="1"/>
  <c r="C4688" i="12"/>
  <c r="G4688" i="12" l="1"/>
  <c r="E4689" i="12"/>
  <c r="F4689" i="12" s="1"/>
  <c r="D4689" i="12" l="1"/>
  <c r="C4689" i="12"/>
  <c r="G4689" i="12" l="1"/>
  <c r="E4690" i="12"/>
  <c r="F4690" i="12" s="1"/>
  <c r="D4690" i="12" l="1"/>
  <c r="C4690" i="12"/>
  <c r="G4690" i="12" l="1"/>
  <c r="E4691" i="12"/>
  <c r="F4691" i="12" s="1"/>
  <c r="D4691" i="12" l="1"/>
  <c r="C4691" i="12"/>
  <c r="E4692" i="12" l="1"/>
  <c r="F4692" i="12" s="1"/>
  <c r="G4691" i="12"/>
  <c r="D4692" i="12" l="1"/>
  <c r="C4692" i="12"/>
  <c r="E4693" i="12" l="1"/>
  <c r="F4693" i="12" s="1"/>
  <c r="G4692" i="12"/>
  <c r="D4693" i="12" l="1"/>
  <c r="C4693" i="12"/>
  <c r="G4693" i="12" l="1"/>
  <c r="E4694" i="12"/>
  <c r="F4694" i="12" s="1"/>
  <c r="D4694" i="12" l="1"/>
  <c r="C4694" i="12"/>
  <c r="G4694" i="12" l="1"/>
  <c r="E4695" i="12"/>
  <c r="F4695" i="12" s="1"/>
  <c r="D4695" i="12" l="1"/>
  <c r="C4695" i="12"/>
  <c r="G4695" i="12" l="1"/>
  <c r="E4696" i="12"/>
  <c r="F4696" i="12" s="1"/>
  <c r="D4696" i="12" l="1"/>
  <c r="N395" i="12" a="1"/>
  <c r="N395" i="12" s="1"/>
  <c r="M395" i="12" s="1"/>
  <c r="C4696" i="12"/>
  <c r="G4696" i="12" l="1"/>
  <c r="K395" i="12" a="1"/>
  <c r="K395" i="12" s="1"/>
  <c r="E4697" i="12"/>
  <c r="F4697" i="12" s="1"/>
  <c r="D4697" i="12" l="1"/>
  <c r="C4697" i="12"/>
  <c r="L395" i="12"/>
  <c r="O395" i="12"/>
  <c r="G4697" i="12" l="1"/>
  <c r="E4698" i="12"/>
  <c r="F4698" i="12" s="1"/>
  <c r="D4698" i="12" l="1"/>
  <c r="C4698" i="12"/>
  <c r="E4699" i="12" l="1"/>
  <c r="F4699" i="12" s="1"/>
  <c r="G4698" i="12"/>
  <c r="D4699" i="12" l="1"/>
  <c r="C4699" i="12"/>
  <c r="E4700" i="12" l="1"/>
  <c r="F4700" i="12" s="1"/>
  <c r="G4699" i="12"/>
  <c r="D4700" i="12" l="1"/>
  <c r="C4700" i="12"/>
  <c r="G4700" i="12" l="1"/>
  <c r="E4701" i="12"/>
  <c r="F4701" i="12" s="1"/>
  <c r="D4701" i="12" l="1"/>
  <c r="C4701" i="12"/>
  <c r="E4702" i="12" l="1"/>
  <c r="F4702" i="12" s="1"/>
  <c r="G4701" i="12"/>
  <c r="D4702" i="12" l="1"/>
  <c r="C4702" i="12"/>
  <c r="E4703" i="12" l="1"/>
  <c r="F4703" i="12" s="1"/>
  <c r="G4702" i="12"/>
  <c r="D4703" i="12" l="1"/>
  <c r="C4703" i="12"/>
  <c r="G4703" i="12" l="1"/>
  <c r="E4704" i="12"/>
  <c r="F4704" i="12" s="1"/>
  <c r="D4704" i="12" l="1"/>
  <c r="C4704" i="12"/>
  <c r="G4704" i="12" l="1"/>
  <c r="E4705" i="12"/>
  <c r="F4705" i="12" s="1"/>
  <c r="D4705" i="12" l="1"/>
  <c r="C4705" i="12"/>
  <c r="E4706" i="12" l="1"/>
  <c r="F4706" i="12" s="1"/>
  <c r="G4705" i="12"/>
  <c r="D4706" i="12" l="1"/>
  <c r="C4706" i="12"/>
  <c r="E4707" i="12" l="1"/>
  <c r="F4707" i="12" s="1"/>
  <c r="G4706" i="12"/>
  <c r="D4707" i="12" l="1"/>
  <c r="C4707" i="12"/>
  <c r="E4708" i="12" l="1"/>
  <c r="F4708" i="12" s="1"/>
  <c r="G4707" i="12"/>
  <c r="D4708" i="12" l="1"/>
  <c r="C4708" i="12"/>
  <c r="N396" i="12" a="1"/>
  <c r="N396" i="12" s="1"/>
  <c r="M396" i="12" s="1"/>
  <c r="K396" i="12" l="1" a="1"/>
  <c r="K396" i="12" s="1"/>
  <c r="E4709" i="12"/>
  <c r="F4709" i="12" s="1"/>
  <c r="G4708" i="12"/>
  <c r="D4709" i="12" l="1"/>
  <c r="C4709" i="12"/>
  <c r="L396" i="12"/>
  <c r="O396" i="12"/>
  <c r="E4710" i="12" l="1"/>
  <c r="F4710" i="12" s="1"/>
  <c r="N185" i="12" s="1" a="1"/>
  <c r="N185" i="12" s="1"/>
  <c r="M185" i="12" s="1"/>
  <c r="G4709" i="12"/>
  <c r="D4710" i="12" l="1"/>
  <c r="C4710" i="12"/>
  <c r="K185" i="12" s="1" a="1"/>
  <c r="K185" i="12" s="1"/>
  <c r="O185" i="12" l="1"/>
  <c r="L185" i="12"/>
  <c r="G4710" i="12"/>
  <c r="E4711" i="12"/>
  <c r="F4711" i="12" s="1"/>
  <c r="D4711" i="12" l="1"/>
  <c r="C4711" i="12"/>
  <c r="E4712" i="12" l="1"/>
  <c r="F4712" i="12" s="1"/>
  <c r="G4711" i="12"/>
  <c r="D4712" i="12" l="1"/>
  <c r="C4712" i="12"/>
  <c r="G4712" i="12" l="1"/>
  <c r="E4713" i="12"/>
  <c r="F4713" i="12" s="1"/>
  <c r="D4713" i="12" l="1"/>
  <c r="C4713" i="12"/>
  <c r="E4714" i="12" l="1"/>
  <c r="F4714" i="12" s="1"/>
  <c r="G4713" i="12"/>
  <c r="D4714" i="12" l="1"/>
  <c r="C4714" i="12"/>
  <c r="G4714" i="12" l="1"/>
  <c r="E4715" i="12"/>
  <c r="F4715" i="12" s="1"/>
  <c r="D4715" i="12" l="1"/>
  <c r="C4715" i="12"/>
  <c r="G4715" i="12" l="1"/>
  <c r="E4716" i="12"/>
  <c r="F4716" i="12" s="1"/>
  <c r="D4716" i="12" l="1"/>
  <c r="C4716" i="12"/>
  <c r="E4717" i="12" l="1"/>
  <c r="F4717" i="12" s="1"/>
  <c r="G4716" i="12"/>
  <c r="D4717" i="12" l="1"/>
  <c r="C4717" i="12"/>
  <c r="G4717" i="12" l="1"/>
  <c r="E4718" i="12"/>
  <c r="F4718" i="12" s="1"/>
  <c r="D4718" i="12" l="1"/>
  <c r="C4718" i="12"/>
  <c r="G4718" i="12" l="1"/>
  <c r="E4719" i="12"/>
  <c r="F4719" i="12" s="1"/>
  <c r="D4719" i="12" l="1"/>
  <c r="C4719" i="12"/>
  <c r="E4720" i="12" l="1"/>
  <c r="F4720" i="12" s="1"/>
  <c r="G4719" i="12"/>
  <c r="D4720" i="12" l="1"/>
  <c r="N397" i="12" a="1"/>
  <c r="N397" i="12" s="1"/>
  <c r="M397" i="12" s="1"/>
  <c r="C4720" i="12"/>
  <c r="G4720" i="12" l="1"/>
  <c r="E4721" i="12"/>
  <c r="F4721" i="12" s="1"/>
  <c r="K397" i="12" a="1"/>
  <c r="K397" i="12" s="1"/>
  <c r="O397" i="12" l="1"/>
  <c r="L397" i="12"/>
  <c r="D4721" i="12"/>
  <c r="C4721" i="12"/>
  <c r="E4722" i="12" l="1"/>
  <c r="F4722" i="12" s="1"/>
  <c r="G4721" i="12"/>
  <c r="D4722" i="12" l="1"/>
  <c r="C4722" i="12"/>
  <c r="G4722" i="12" l="1"/>
  <c r="E4723" i="12"/>
  <c r="F4723" i="12" s="1"/>
  <c r="D4723" i="12" l="1"/>
  <c r="C4723" i="12"/>
  <c r="G4723" i="12" l="1"/>
  <c r="E4724" i="12"/>
  <c r="F4724" i="12" s="1"/>
  <c r="D4724" i="12" l="1"/>
  <c r="C4724" i="12"/>
  <c r="G4724" i="12" l="1"/>
  <c r="E4725" i="12"/>
  <c r="F4725" i="12" s="1"/>
  <c r="D4725" i="12" l="1"/>
  <c r="C4725" i="12"/>
  <c r="E4726" i="12" l="1"/>
  <c r="F4726" i="12" s="1"/>
  <c r="G4725" i="12"/>
  <c r="D4726" i="12" l="1"/>
  <c r="C4726" i="12"/>
  <c r="G4726" i="12" l="1"/>
  <c r="E4727" i="12"/>
  <c r="F4727" i="12" s="1"/>
  <c r="D4727" i="12" l="1"/>
  <c r="C4727" i="12"/>
  <c r="G4727" i="12" l="1"/>
  <c r="E4728" i="12"/>
  <c r="F4728" i="12" s="1"/>
  <c r="D4728" i="12" l="1"/>
  <c r="C4728" i="12"/>
  <c r="G4728" i="12" l="1"/>
  <c r="E4729" i="12"/>
  <c r="F4729" i="12" s="1"/>
  <c r="D4729" i="12" l="1"/>
  <c r="C4729" i="12"/>
  <c r="E4730" i="12" l="1"/>
  <c r="F4730" i="12" s="1"/>
  <c r="G4729" i="12"/>
  <c r="D4730" i="12" l="1"/>
  <c r="C4730" i="12"/>
  <c r="E4731" i="12" l="1"/>
  <c r="F4731" i="12" s="1"/>
  <c r="G4730" i="12"/>
  <c r="D4731" i="12" l="1"/>
  <c r="C4731" i="12"/>
  <c r="G4731" i="12" l="1"/>
  <c r="E4732" i="12"/>
  <c r="F4732" i="12" s="1"/>
  <c r="D4732" i="12" l="1"/>
  <c r="C4732" i="12"/>
  <c r="N398" i="12" a="1"/>
  <c r="N398" i="12" s="1"/>
  <c r="M398" i="12" s="1"/>
  <c r="G4732" i="12" l="1"/>
  <c r="E4733" i="12"/>
  <c r="F4733" i="12" s="1"/>
  <c r="K398" i="12" a="1"/>
  <c r="K398" i="12" s="1"/>
  <c r="O398" i="12" l="1"/>
  <c r="L398" i="12"/>
  <c r="D4733" i="12"/>
  <c r="C4733" i="12"/>
  <c r="G4733" i="12" l="1"/>
  <c r="E4734" i="12"/>
  <c r="F4734" i="12" s="1"/>
  <c r="D4734" i="12" l="1"/>
  <c r="C4734" i="12"/>
  <c r="E4735" i="12" l="1"/>
  <c r="F4735" i="12" s="1"/>
  <c r="G4734" i="12"/>
  <c r="D4735" i="12" l="1"/>
  <c r="C4735" i="12"/>
  <c r="G4735" i="12" l="1"/>
  <c r="E4736" i="12"/>
  <c r="F4736" i="12" s="1"/>
  <c r="N95" i="12" l="1" a="1"/>
  <c r="N95" i="12" s="1"/>
  <c r="M95" i="12" s="1"/>
  <c r="N186" i="12" a="1"/>
  <c r="N186" i="12" s="1"/>
  <c r="M186" i="12" s="1"/>
  <c r="C4736" i="12"/>
  <c r="K186" i="12" s="1" a="1"/>
  <c r="K186" i="12" s="1"/>
  <c r="D4736" i="12"/>
  <c r="O186" i="12" l="1"/>
  <c r="L186" i="12"/>
  <c r="K95" i="12" a="1"/>
  <c r="K95" i="12" s="1"/>
  <c r="E4737" i="12"/>
  <c r="F4737" i="12" s="1"/>
  <c r="G4736" i="12"/>
  <c r="D4737" i="12" l="1"/>
  <c r="C4737" i="12"/>
  <c r="O95" i="12"/>
  <c r="L95" i="12"/>
  <c r="G4737" i="12" l="1"/>
  <c r="E4738" i="12"/>
  <c r="F4738" i="12" s="1"/>
  <c r="D4738" i="12" l="1"/>
  <c r="C4738" i="12"/>
  <c r="G4738" i="12" l="1"/>
  <c r="E4739" i="12"/>
  <c r="F4739" i="12" s="1"/>
  <c r="D4739" i="12" l="1"/>
  <c r="C4739" i="12"/>
  <c r="G4739" i="12" l="1"/>
  <c r="E4740" i="12"/>
  <c r="F4740" i="12" s="1"/>
  <c r="D4740" i="12" l="1"/>
  <c r="C4740" i="12"/>
  <c r="G4740" i="12" l="1"/>
  <c r="E4741" i="12"/>
  <c r="F4741" i="12" s="1"/>
  <c r="D4741" i="12" l="1"/>
  <c r="C4741" i="12"/>
  <c r="G4741" i="12" l="1"/>
  <c r="E4742" i="12"/>
  <c r="F4742" i="12" s="1"/>
  <c r="D4742" i="12" l="1"/>
  <c r="C4742" i="12"/>
  <c r="G4742" i="12" l="1"/>
  <c r="E4743" i="12"/>
  <c r="F4743" i="12" s="1"/>
  <c r="D4743" i="12" l="1"/>
  <c r="C4743" i="12"/>
  <c r="E4744" i="12" l="1"/>
  <c r="F4744" i="12" s="1"/>
  <c r="G4743" i="12"/>
  <c r="D4744" i="12" l="1"/>
  <c r="C4744" i="12"/>
  <c r="N399" i="12" a="1"/>
  <c r="N399" i="12" s="1"/>
  <c r="M399" i="12" s="1"/>
  <c r="E4745" i="12" l="1"/>
  <c r="F4745" i="12" s="1"/>
  <c r="K399" i="12" a="1"/>
  <c r="K399" i="12" s="1"/>
  <c r="G4744" i="12"/>
  <c r="O399" i="12" l="1"/>
  <c r="L399" i="12"/>
  <c r="D4745" i="12"/>
  <c r="C4745" i="12"/>
  <c r="E4746" i="12" l="1"/>
  <c r="F4746" i="12" s="1"/>
  <c r="G4745" i="12"/>
  <c r="D4746" i="12" l="1"/>
  <c r="C4746" i="12"/>
  <c r="G4746" i="12" l="1"/>
  <c r="E4747" i="12"/>
  <c r="F4747" i="12" s="1"/>
  <c r="D4747" i="12" l="1"/>
  <c r="C4747" i="12"/>
  <c r="G4747" i="12" l="1"/>
  <c r="E4748" i="12"/>
  <c r="F4748" i="12" s="1"/>
  <c r="D4748" i="12" l="1"/>
  <c r="C4748" i="12"/>
  <c r="G4748" i="12" l="1"/>
  <c r="E4749" i="12"/>
  <c r="F4749" i="12" s="1"/>
  <c r="D4749" i="12" l="1"/>
  <c r="C4749" i="12"/>
  <c r="E4750" i="12" l="1"/>
  <c r="F4750" i="12" s="1"/>
  <c r="G4749" i="12"/>
  <c r="D4750" i="12" l="1"/>
  <c r="C4750" i="12"/>
  <c r="G4750" i="12" l="1"/>
  <c r="E4751" i="12"/>
  <c r="F4751" i="12" s="1"/>
  <c r="D4751" i="12" l="1"/>
  <c r="C4751" i="12"/>
  <c r="E4752" i="12" l="1"/>
  <c r="F4752" i="12" s="1"/>
  <c r="G4751" i="12"/>
  <c r="D4752" i="12" l="1"/>
  <c r="C4752" i="12"/>
  <c r="E4753" i="12" l="1"/>
  <c r="F4753" i="12" s="1"/>
  <c r="G4752" i="12"/>
  <c r="D4753" i="12" l="1"/>
  <c r="C4753" i="12"/>
  <c r="G4753" i="12" l="1"/>
  <c r="E4754" i="12"/>
  <c r="F4754" i="12" s="1"/>
  <c r="D4754" i="12" l="1"/>
  <c r="C4754" i="12"/>
  <c r="G4754" i="12" l="1"/>
  <c r="E4755" i="12"/>
  <c r="F4755" i="12" s="1"/>
  <c r="D4755" i="12" l="1"/>
  <c r="C4755" i="12"/>
  <c r="G4755" i="12" l="1"/>
  <c r="E4756" i="12"/>
  <c r="F4756" i="12" s="1"/>
  <c r="D4756" i="12" l="1"/>
  <c r="N400" i="12" a="1"/>
  <c r="N400" i="12" s="1"/>
  <c r="M400" i="12" s="1"/>
  <c r="C4756" i="12"/>
  <c r="G4756" i="12" l="1"/>
  <c r="K400" i="12" a="1"/>
  <c r="K400" i="12" s="1"/>
  <c r="E4757" i="12"/>
  <c r="F4757" i="12" s="1"/>
  <c r="D4757" i="12" l="1"/>
  <c r="C4757" i="12"/>
  <c r="O400" i="12"/>
  <c r="L400" i="12"/>
  <c r="E4758" i="12" l="1"/>
  <c r="F4758" i="12" s="1"/>
  <c r="G4757" i="12"/>
  <c r="D4758" i="12" l="1"/>
  <c r="C4758" i="12"/>
  <c r="G4758" i="12" l="1"/>
  <c r="E4759" i="12"/>
  <c r="F4759" i="12" s="1"/>
  <c r="D4759" i="12" l="1"/>
  <c r="C4759" i="12"/>
  <c r="E4760" i="12" l="1"/>
  <c r="F4760" i="12" s="1"/>
  <c r="G4759" i="12"/>
  <c r="D4760" i="12" l="1"/>
  <c r="C4760" i="12"/>
  <c r="G4760" i="12" l="1"/>
  <c r="E4761" i="12"/>
  <c r="F4761" i="12" s="1"/>
  <c r="D4761" i="12" l="1"/>
  <c r="C4761" i="12"/>
  <c r="E4762" i="12" l="1"/>
  <c r="F4762" i="12" s="1"/>
  <c r="N187" i="12" s="1" a="1"/>
  <c r="N187" i="12" s="1"/>
  <c r="M187" i="12" s="1"/>
  <c r="G4761" i="12"/>
  <c r="D4762" i="12" l="1"/>
  <c r="C4762" i="12"/>
  <c r="K187" i="12" s="1" a="1"/>
  <c r="K187" i="12" s="1"/>
  <c r="O187" i="12" l="1"/>
  <c r="L187" i="12"/>
  <c r="E4763" i="12"/>
  <c r="F4763" i="12" s="1"/>
  <c r="G4762" i="12"/>
  <c r="D4763" i="12" l="1"/>
  <c r="C4763" i="12"/>
  <c r="E4764" i="12" l="1"/>
  <c r="F4764" i="12" s="1"/>
  <c r="G4763" i="12"/>
  <c r="D4764" i="12" l="1"/>
  <c r="C4764" i="12"/>
  <c r="E4765" i="12" l="1"/>
  <c r="F4765" i="12" s="1"/>
  <c r="G4764" i="12"/>
  <c r="D4765" i="12" l="1"/>
  <c r="C4765" i="12"/>
  <c r="E4766" i="12" l="1"/>
  <c r="F4766" i="12" s="1"/>
  <c r="G4765" i="12"/>
  <c r="D4766" i="12" l="1"/>
  <c r="C4766" i="12"/>
  <c r="E4767" i="12" l="1"/>
  <c r="F4767" i="12" s="1"/>
  <c r="G4766" i="12"/>
  <c r="D4767" i="12" l="1"/>
  <c r="C4767" i="12"/>
  <c r="E4768" i="12" l="1"/>
  <c r="F4768" i="12" s="1"/>
  <c r="G4767" i="12"/>
  <c r="D4768" i="12" l="1"/>
  <c r="N401" i="12" a="1"/>
  <c r="N401" i="12" s="1"/>
  <c r="M401" i="12" s="1"/>
  <c r="C4768" i="12"/>
  <c r="K401" i="12" l="1" a="1"/>
  <c r="K401" i="12" s="1"/>
  <c r="E4769" i="12"/>
  <c r="F4769" i="12" s="1"/>
  <c r="G4768" i="12"/>
  <c r="D4769" i="12" l="1"/>
  <c r="C4769" i="12"/>
  <c r="L401" i="12"/>
  <c r="O401" i="12"/>
  <c r="G4769" i="12" l="1"/>
  <c r="E4770" i="12"/>
  <c r="F4770" i="12" s="1"/>
  <c r="D4770" i="12" l="1"/>
  <c r="C4770" i="12"/>
  <c r="G4770" i="12" l="1"/>
  <c r="E4771" i="12"/>
  <c r="F4771" i="12" s="1"/>
  <c r="D4771" i="12" l="1"/>
  <c r="C4771" i="12"/>
  <c r="E4772" i="12" l="1"/>
  <c r="F4772" i="12" s="1"/>
  <c r="G4771" i="12"/>
  <c r="D4772" i="12" l="1"/>
  <c r="C4772" i="12"/>
  <c r="E4773" i="12" l="1"/>
  <c r="F4773" i="12" s="1"/>
  <c r="G4772" i="12"/>
  <c r="D4773" i="12" l="1"/>
  <c r="C4773" i="12"/>
  <c r="G4773" i="12" l="1"/>
  <c r="E4774" i="12"/>
  <c r="F4774" i="12" s="1"/>
  <c r="D4774" i="12" l="1"/>
  <c r="C4774" i="12"/>
  <c r="G4774" i="12" l="1"/>
  <c r="E4775" i="12"/>
  <c r="F4775" i="12" s="1"/>
  <c r="D4775" i="12" l="1"/>
  <c r="C4775" i="12"/>
  <c r="G4775" i="12" l="1"/>
  <c r="E4776" i="12"/>
  <c r="F4776" i="12" s="1"/>
  <c r="D4776" i="12" l="1"/>
  <c r="C4776" i="12"/>
  <c r="G4776" i="12" l="1"/>
  <c r="E4777" i="12"/>
  <c r="F4777" i="12" s="1"/>
  <c r="D4777" i="12" l="1"/>
  <c r="C4777" i="12"/>
  <c r="G4777" i="12" l="1"/>
  <c r="E4778" i="12"/>
  <c r="F4778" i="12" s="1"/>
  <c r="D4778" i="12" l="1"/>
  <c r="C4778" i="12"/>
  <c r="E4779" i="12" l="1"/>
  <c r="F4779" i="12" s="1"/>
  <c r="G4778" i="12"/>
  <c r="D4779" i="12" l="1"/>
  <c r="C4779" i="12"/>
  <c r="E4780" i="12" l="1"/>
  <c r="F4780" i="12" s="1"/>
  <c r="G4779" i="12"/>
  <c r="D4780" i="12" l="1"/>
  <c r="C4780" i="12"/>
  <c r="N402" i="12" a="1"/>
  <c r="N402" i="12" s="1"/>
  <c r="M402" i="12" s="1"/>
  <c r="E4781" i="12" l="1"/>
  <c r="F4781" i="12" s="1"/>
  <c r="K402" i="12" a="1"/>
  <c r="K402" i="12" s="1"/>
  <c r="G4780" i="12"/>
  <c r="O402" i="12" l="1"/>
  <c r="L402" i="12"/>
  <c r="D4781" i="12"/>
  <c r="C4781" i="12"/>
  <c r="G4781" i="12" l="1"/>
  <c r="E4782" i="12"/>
  <c r="F4782" i="12" s="1"/>
  <c r="D4782" i="12" l="1"/>
  <c r="C4782" i="12"/>
  <c r="G4782" i="12" l="1"/>
  <c r="E4783" i="12"/>
  <c r="F4783" i="12" s="1"/>
  <c r="D4783" i="12" l="1"/>
  <c r="C4783" i="12"/>
  <c r="G4783" i="12" l="1"/>
  <c r="E4784" i="12"/>
  <c r="F4784" i="12" s="1"/>
  <c r="D4784" i="12" l="1"/>
  <c r="C4784" i="12"/>
  <c r="E4785" i="12" l="1"/>
  <c r="F4785" i="12" s="1"/>
  <c r="G4784" i="12"/>
  <c r="D4785" i="12" l="1"/>
  <c r="C4785" i="12"/>
  <c r="E4786" i="12" l="1"/>
  <c r="F4786" i="12" s="1"/>
  <c r="G4785" i="12"/>
  <c r="D4786" i="12" l="1"/>
  <c r="C4786" i="12"/>
  <c r="E4787" i="12" l="1"/>
  <c r="F4787" i="12" s="1"/>
  <c r="G4786" i="12"/>
  <c r="D4787" i="12" l="1"/>
  <c r="C4787" i="12"/>
  <c r="G4787" i="12" l="1"/>
  <c r="E4788" i="12"/>
  <c r="F4788" i="12" s="1"/>
  <c r="N96" i="12" l="1" a="1"/>
  <c r="N96" i="12" s="1"/>
  <c r="M96" i="12" s="1"/>
  <c r="N188" i="12" a="1"/>
  <c r="N188" i="12" s="1"/>
  <c r="M188" i="12" s="1"/>
  <c r="D4788" i="12"/>
  <c r="C4788" i="12"/>
  <c r="K188" i="12" s="1" a="1"/>
  <c r="K188" i="12" s="1"/>
  <c r="O188" i="12" l="1"/>
  <c r="L188" i="12"/>
  <c r="K96" i="12" a="1"/>
  <c r="K96" i="12" s="1"/>
  <c r="G4788" i="12"/>
  <c r="E4789" i="12"/>
  <c r="F4789" i="12" s="1"/>
  <c r="D4789" i="12" l="1"/>
  <c r="C4789" i="12"/>
  <c r="O96" i="12"/>
  <c r="L96" i="12"/>
  <c r="G4789" i="12" l="1"/>
  <c r="E4790" i="12"/>
  <c r="F4790" i="12" s="1"/>
  <c r="D4790" i="12" l="1"/>
  <c r="C4790" i="12"/>
  <c r="E4791" i="12" l="1"/>
  <c r="F4791" i="12" s="1"/>
  <c r="G4790" i="12"/>
  <c r="D4791" i="12" l="1"/>
  <c r="C4791" i="12"/>
  <c r="G4791" i="12" l="1"/>
  <c r="E4792" i="12"/>
  <c r="F4792" i="12" s="1"/>
  <c r="D4792" i="12" l="1"/>
  <c r="C4792" i="12"/>
  <c r="N403" i="12" a="1"/>
  <c r="N403" i="12" s="1"/>
  <c r="M403" i="12" s="1"/>
  <c r="E4793" i="12" l="1"/>
  <c r="F4793" i="12" s="1"/>
  <c r="K403" i="12" a="1"/>
  <c r="K403" i="12" s="1"/>
  <c r="G4792" i="12"/>
  <c r="O403" i="12" l="1"/>
  <c r="L403" i="12"/>
  <c r="D4793" i="12"/>
  <c r="C4793" i="12"/>
  <c r="G4793" i="12" l="1"/>
  <c r="E4794" i="12"/>
  <c r="F4794" i="12" s="1"/>
  <c r="D4794" i="12" l="1"/>
  <c r="C4794" i="12"/>
  <c r="G4794" i="12" l="1"/>
  <c r="E4795" i="12"/>
  <c r="F4795" i="12" s="1"/>
  <c r="D4795" i="12" l="1"/>
  <c r="C4795" i="12"/>
  <c r="E4796" i="12" l="1"/>
  <c r="F4796" i="12" s="1"/>
  <c r="G4795" i="12"/>
  <c r="D4796" i="12" l="1"/>
  <c r="C4796" i="12"/>
  <c r="G4796" i="12" l="1"/>
  <c r="E4797" i="12"/>
  <c r="F4797" i="12" s="1"/>
  <c r="D4797" i="12" l="1"/>
  <c r="C4797" i="12"/>
  <c r="E4798" i="12" l="1"/>
  <c r="F4798" i="12" s="1"/>
  <c r="G4797" i="12"/>
  <c r="D4798" i="12" l="1"/>
  <c r="C4798" i="12"/>
  <c r="G4798" i="12" l="1"/>
  <c r="E4799" i="12"/>
  <c r="F4799" i="12" s="1"/>
  <c r="D4799" i="12" l="1"/>
  <c r="C4799" i="12"/>
  <c r="G4799" i="12" l="1"/>
  <c r="E4800" i="12"/>
  <c r="F4800" i="12" s="1"/>
  <c r="D4800" i="12" l="1"/>
  <c r="C4800" i="12"/>
  <c r="E4801" i="12" l="1"/>
  <c r="F4801" i="12" s="1"/>
  <c r="G4800" i="12"/>
  <c r="D4801" i="12" l="1"/>
  <c r="C4801" i="12"/>
  <c r="E4802" i="12" l="1"/>
  <c r="F4802" i="12" s="1"/>
  <c r="G4801" i="12"/>
  <c r="D4802" i="12" l="1"/>
  <c r="C4802" i="12"/>
  <c r="G4802" i="12" l="1"/>
  <c r="E4803" i="12"/>
  <c r="F4803" i="12" s="1"/>
  <c r="D4803" i="12" l="1"/>
  <c r="C4803" i="12"/>
  <c r="E4804" i="12" l="1"/>
  <c r="F4804" i="12" s="1"/>
  <c r="G4803" i="12"/>
  <c r="D4804" i="12" l="1"/>
  <c r="N404" i="12" a="1"/>
  <c r="N404" i="12" s="1"/>
  <c r="M404" i="12" s="1"/>
  <c r="C4804" i="12"/>
  <c r="G4804" i="12" l="1"/>
  <c r="K404" i="12" a="1"/>
  <c r="K404" i="12" s="1"/>
  <c r="E4805" i="12"/>
  <c r="F4805" i="12" s="1"/>
  <c r="O404" i="12" l="1"/>
  <c r="L404" i="12"/>
  <c r="D4805" i="12"/>
  <c r="C4805" i="12"/>
  <c r="G4805" i="12" l="1"/>
  <c r="E4806" i="12"/>
  <c r="F4806" i="12" s="1"/>
  <c r="D4806" i="12" l="1"/>
  <c r="C4806" i="12"/>
  <c r="E4807" i="12" l="1"/>
  <c r="F4807" i="12" s="1"/>
  <c r="G4806" i="12"/>
  <c r="D4807" i="12" l="1"/>
  <c r="C4807" i="12"/>
  <c r="G4807" i="12" l="1"/>
  <c r="E4808" i="12"/>
  <c r="F4808" i="12" s="1"/>
  <c r="D4808" i="12" l="1"/>
  <c r="C4808" i="12"/>
  <c r="G4808" i="12" l="1"/>
  <c r="E4809" i="12"/>
  <c r="F4809" i="12" s="1"/>
  <c r="D4809" i="12" l="1"/>
  <c r="C4809" i="12"/>
  <c r="G4809" i="12" l="1"/>
  <c r="E4810" i="12"/>
  <c r="F4810" i="12" s="1"/>
  <c r="D4810" i="12" l="1"/>
  <c r="C4810" i="12"/>
  <c r="E4811" i="12" l="1"/>
  <c r="F4811" i="12" s="1"/>
  <c r="G4810" i="12"/>
  <c r="D4811" i="12" l="1"/>
  <c r="C4811" i="12"/>
  <c r="G4811" i="12" l="1"/>
  <c r="E4812" i="12"/>
  <c r="F4812" i="12" s="1"/>
  <c r="D4812" i="12" l="1"/>
  <c r="C4812" i="12"/>
  <c r="E4813" i="12" l="1"/>
  <c r="F4813" i="12" s="1"/>
  <c r="G4812" i="12"/>
  <c r="D4813" i="12" l="1"/>
  <c r="C4813" i="12"/>
  <c r="E4814" i="12" l="1"/>
  <c r="F4814" i="12" s="1"/>
  <c r="N189" i="12" s="1" a="1"/>
  <c r="N189" i="12" s="1"/>
  <c r="M189" i="12" s="1"/>
  <c r="G4813" i="12"/>
  <c r="D4814" i="12" l="1"/>
  <c r="C4814" i="12"/>
  <c r="K189" i="12" s="1" a="1"/>
  <c r="K189" i="12" s="1"/>
  <c r="O189" i="12" l="1"/>
  <c r="L189" i="12"/>
  <c r="G4814" i="12"/>
  <c r="E4815" i="12"/>
  <c r="F4815" i="12" s="1"/>
  <c r="D4815" i="12" l="1"/>
  <c r="C4815" i="12"/>
  <c r="E4816" i="12" l="1"/>
  <c r="F4816" i="12" s="1"/>
  <c r="G4815" i="12"/>
  <c r="D4816" i="12" l="1"/>
  <c r="C4816" i="12"/>
  <c r="N405" i="12" a="1"/>
  <c r="N405" i="12" s="1"/>
  <c r="M405" i="12" s="1"/>
  <c r="E4817" i="12" l="1"/>
  <c r="F4817" i="12" s="1"/>
  <c r="K405" i="12" a="1"/>
  <c r="K405" i="12" s="1"/>
  <c r="G4816" i="12"/>
  <c r="L405" i="12" l="1"/>
  <c r="O405" i="12"/>
  <c r="D4817" i="12"/>
  <c r="C4817" i="12"/>
  <c r="E4818" i="12" l="1"/>
  <c r="F4818" i="12" s="1"/>
  <c r="G4817" i="12"/>
  <c r="D4818" i="12" l="1"/>
  <c r="C4818" i="12"/>
  <c r="G4818" i="12" l="1"/>
  <c r="E4819" i="12"/>
  <c r="F4819" i="12" s="1"/>
  <c r="D4819" i="12" l="1"/>
  <c r="C4819" i="12"/>
  <c r="G4819" i="12" l="1"/>
  <c r="E4820" i="12"/>
  <c r="F4820" i="12" s="1"/>
  <c r="D4820" i="12" l="1"/>
  <c r="C4820" i="12"/>
  <c r="G4820" i="12" l="1"/>
  <c r="E4821" i="12"/>
  <c r="F4821" i="12" s="1"/>
  <c r="D4821" i="12" l="1"/>
  <c r="C4821" i="12"/>
  <c r="E4822" i="12" l="1"/>
  <c r="F4822" i="12" s="1"/>
  <c r="G4821" i="12"/>
  <c r="D4822" i="12" l="1"/>
  <c r="C4822" i="12"/>
  <c r="E4823" i="12" l="1"/>
  <c r="F4823" i="12" s="1"/>
  <c r="G4822" i="12"/>
  <c r="D4823" i="12" l="1"/>
  <c r="C4823" i="12"/>
  <c r="E4824" i="12" l="1"/>
  <c r="F4824" i="12" s="1"/>
  <c r="G4823" i="12"/>
  <c r="D4824" i="12" l="1"/>
  <c r="C4824" i="12"/>
  <c r="G4824" i="12" l="1"/>
  <c r="E4825" i="12"/>
  <c r="F4825" i="12" s="1"/>
  <c r="D4825" i="12" l="1"/>
  <c r="C4825" i="12"/>
  <c r="G4825" i="12" l="1"/>
  <c r="E4826" i="12"/>
  <c r="F4826" i="12" s="1"/>
  <c r="D4826" i="12" l="1"/>
  <c r="C4826" i="12"/>
  <c r="E4827" i="12" l="1"/>
  <c r="F4827" i="12" s="1"/>
  <c r="G4826" i="12"/>
  <c r="D4827" i="12" l="1"/>
  <c r="C4827" i="12"/>
  <c r="E4828" i="12" l="1"/>
  <c r="F4828" i="12" s="1"/>
  <c r="G4827" i="12"/>
  <c r="D4828" i="12" l="1"/>
  <c r="N406" i="12" a="1"/>
  <c r="N406" i="12" s="1"/>
  <c r="M406" i="12" s="1"/>
  <c r="C4828" i="12"/>
  <c r="G4828" i="12" l="1"/>
  <c r="K406" i="12" a="1"/>
  <c r="K406" i="12" s="1"/>
  <c r="E4829" i="12"/>
  <c r="F4829" i="12" s="1"/>
  <c r="D4829" i="12" l="1"/>
  <c r="C4829" i="12"/>
  <c r="L406" i="12"/>
  <c r="O406" i="12"/>
  <c r="E4830" i="12" l="1"/>
  <c r="F4830" i="12" s="1"/>
  <c r="G4829" i="12"/>
  <c r="D4830" i="12" l="1"/>
  <c r="C4830" i="12"/>
  <c r="E4831" i="12" l="1"/>
  <c r="F4831" i="12" s="1"/>
  <c r="G4830" i="12"/>
  <c r="D4831" i="12" l="1"/>
  <c r="C4831" i="12"/>
  <c r="E4832" i="12" l="1"/>
  <c r="F4832" i="12" s="1"/>
  <c r="G4831" i="12"/>
  <c r="D4832" i="12" l="1"/>
  <c r="C4832" i="12"/>
  <c r="E4833" i="12" l="1"/>
  <c r="F4833" i="12" s="1"/>
  <c r="G4832" i="12"/>
  <c r="D4833" i="12" l="1"/>
  <c r="C4833" i="12"/>
  <c r="G4833" i="12" l="1"/>
  <c r="E4834" i="12"/>
  <c r="F4834" i="12" s="1"/>
  <c r="D4834" i="12" l="1"/>
  <c r="C4834" i="12"/>
  <c r="E4835" i="12" l="1"/>
  <c r="F4835" i="12" s="1"/>
  <c r="G4834" i="12"/>
  <c r="D4835" i="12" l="1"/>
  <c r="C4835" i="12"/>
  <c r="E4836" i="12" l="1"/>
  <c r="F4836" i="12" s="1"/>
  <c r="G4835" i="12"/>
  <c r="D4836" i="12" l="1"/>
  <c r="C4836" i="12"/>
  <c r="G4836" i="12" l="1"/>
  <c r="E4837" i="12"/>
  <c r="F4837" i="12" s="1"/>
  <c r="D4837" i="12" l="1"/>
  <c r="C4837" i="12"/>
  <c r="G4837" i="12" l="1"/>
  <c r="E4838" i="12"/>
  <c r="F4838" i="12" s="1"/>
  <c r="D4838" i="12" l="1"/>
  <c r="C4838" i="12"/>
  <c r="G4838" i="12" l="1"/>
  <c r="E4839" i="12"/>
  <c r="F4839" i="12" s="1"/>
  <c r="D4839" i="12" l="1"/>
  <c r="C4839" i="12"/>
  <c r="G4839" i="12" l="1"/>
  <c r="E4840" i="12"/>
  <c r="F4840" i="12" s="1"/>
  <c r="N97" i="12" l="1" a="1"/>
  <c r="N97" i="12" s="1"/>
  <c r="M97" i="12" s="1"/>
  <c r="N190" i="12" a="1"/>
  <c r="N190" i="12" s="1"/>
  <c r="M190" i="12" s="1"/>
  <c r="D4840" i="12"/>
  <c r="C4840" i="12"/>
  <c r="K190" i="12" s="1" a="1"/>
  <c r="K190" i="12" s="1"/>
  <c r="N407" i="12" a="1"/>
  <c r="N407" i="12" s="1"/>
  <c r="M407" i="12" s="1"/>
  <c r="O190" i="12" l="1"/>
  <c r="L190" i="12"/>
  <c r="K97" i="12" a="1"/>
  <c r="K97" i="12" s="1"/>
  <c r="K407" i="12" a="1"/>
  <c r="K407" i="12" s="1"/>
  <c r="G4840" i="12"/>
  <c r="E4841" i="12"/>
  <c r="F4841" i="12" s="1"/>
  <c r="D4841" i="12" l="1"/>
  <c r="C4841" i="12"/>
  <c r="O407" i="12"/>
  <c r="L407" i="12"/>
  <c r="O97" i="12"/>
  <c r="L97" i="12"/>
  <c r="G4841" i="12" l="1"/>
  <c r="E4842" i="12"/>
  <c r="F4842" i="12" s="1"/>
  <c r="D4842" i="12" l="1"/>
  <c r="C4842" i="12"/>
  <c r="G4842" i="12" l="1"/>
  <c r="E4843" i="12"/>
  <c r="F4843" i="12" s="1"/>
  <c r="D4843" i="12" l="1"/>
  <c r="C4843" i="12"/>
  <c r="G4843" i="12" l="1"/>
  <c r="E4844" i="12"/>
  <c r="F4844" i="12" s="1"/>
  <c r="D4844" i="12" l="1"/>
  <c r="C4844" i="12"/>
  <c r="G4844" i="12" l="1"/>
  <c r="E4845" i="12"/>
  <c r="F4845" i="12" s="1"/>
  <c r="D4845" i="12" l="1"/>
  <c r="C4845" i="12"/>
  <c r="E4846" i="12" l="1"/>
  <c r="F4846" i="12" s="1"/>
  <c r="G4845" i="12"/>
  <c r="D4846" i="12" l="1"/>
  <c r="C4846" i="12"/>
  <c r="G4846" i="12" l="1"/>
  <c r="E4847" i="12"/>
  <c r="F4847" i="12" s="1"/>
  <c r="D4847" i="12" l="1"/>
  <c r="C4847" i="12"/>
  <c r="E4848" i="12" l="1"/>
  <c r="F4848" i="12" s="1"/>
  <c r="G4847" i="12"/>
  <c r="D4848" i="12" l="1"/>
  <c r="C4848" i="12"/>
  <c r="G4848" i="12" l="1"/>
  <c r="E4849" i="12"/>
  <c r="F4849" i="12" s="1"/>
  <c r="D4849" i="12" l="1"/>
  <c r="C4849" i="12"/>
  <c r="E4850" i="12" l="1"/>
  <c r="F4850" i="12" s="1"/>
  <c r="G4849" i="12"/>
  <c r="D4850" i="12" l="1"/>
  <c r="C4850" i="12"/>
  <c r="G4850" i="12" l="1"/>
  <c r="E4851" i="12"/>
  <c r="F4851" i="12" s="1"/>
  <c r="D4851" i="12" l="1"/>
  <c r="C4851" i="12"/>
  <c r="G4851" i="12" l="1"/>
  <c r="E4852" i="12"/>
  <c r="F4852" i="12" s="1"/>
  <c r="D4852" i="12" l="1"/>
  <c r="C4852" i="12"/>
  <c r="N408" i="12" a="1"/>
  <c r="N408" i="12" s="1"/>
  <c r="M408" i="12" s="1"/>
  <c r="G4852" i="12" l="1"/>
  <c r="E4853" i="12"/>
  <c r="F4853" i="12" s="1"/>
  <c r="K408" i="12" a="1"/>
  <c r="K408" i="12" s="1"/>
  <c r="L408" i="12" l="1"/>
  <c r="O408" i="12"/>
  <c r="D4853" i="12"/>
  <c r="C4853" i="12"/>
  <c r="G4853" i="12" l="1"/>
  <c r="E4854" i="12"/>
  <c r="F4854" i="12" s="1"/>
  <c r="D4854" i="12" l="1"/>
  <c r="C4854" i="12"/>
  <c r="G4854" i="12" l="1"/>
  <c r="E4855" i="12"/>
  <c r="F4855" i="12" s="1"/>
  <c r="D4855" i="12" l="1"/>
  <c r="C4855" i="12"/>
  <c r="G4855" i="12" l="1"/>
  <c r="E4856" i="12"/>
  <c r="F4856" i="12" s="1"/>
  <c r="D4856" i="12" l="1"/>
  <c r="C4856" i="12"/>
  <c r="G4856" i="12" l="1"/>
  <c r="E4857" i="12"/>
  <c r="F4857" i="12" s="1"/>
  <c r="D4857" i="12" l="1"/>
  <c r="C4857" i="12"/>
  <c r="E4858" i="12" l="1"/>
  <c r="F4858" i="12" s="1"/>
  <c r="G4857" i="12"/>
  <c r="D4858" i="12" l="1"/>
  <c r="C4858" i="12"/>
  <c r="E4859" i="12" l="1"/>
  <c r="F4859" i="12" s="1"/>
  <c r="G4858" i="12"/>
  <c r="D4859" i="12" l="1"/>
  <c r="C4859" i="12"/>
  <c r="E4860" i="12" l="1"/>
  <c r="F4860" i="12" s="1"/>
  <c r="G4859" i="12"/>
  <c r="D4860" i="12" l="1"/>
  <c r="C4860" i="12"/>
  <c r="E4861" i="12" l="1"/>
  <c r="F4861" i="12" s="1"/>
  <c r="G4860" i="12"/>
  <c r="D4861" i="12" l="1"/>
  <c r="C4861" i="12"/>
  <c r="G4861" i="12" l="1"/>
  <c r="E4862" i="12"/>
  <c r="F4862" i="12" s="1"/>
  <c r="D4862" i="12" l="1"/>
  <c r="C4862" i="12"/>
  <c r="G4862" i="12" l="1"/>
  <c r="E4863" i="12"/>
  <c r="F4863" i="12" s="1"/>
  <c r="D4863" i="12" l="1"/>
  <c r="C4863" i="12"/>
  <c r="G4863" i="12" l="1"/>
  <c r="E4864" i="12"/>
  <c r="F4864" i="12" s="1"/>
  <c r="D4864" i="12" l="1"/>
  <c r="N409" i="12" a="1"/>
  <c r="N409" i="12" s="1"/>
  <c r="M409" i="12" s="1"/>
  <c r="C4864" i="12"/>
  <c r="G4864" i="12" l="1"/>
  <c r="K409" i="12" a="1"/>
  <c r="K409" i="12" s="1"/>
  <c r="E4865" i="12"/>
  <c r="F4865" i="12" s="1"/>
  <c r="D4865" i="12" l="1"/>
  <c r="C4865" i="12"/>
  <c r="L409" i="12"/>
  <c r="O409" i="12"/>
  <c r="E4866" i="12" l="1"/>
  <c r="F4866" i="12" s="1"/>
  <c r="N191" i="12" s="1" a="1"/>
  <c r="N191" i="12" s="1"/>
  <c r="M191" i="12" s="1"/>
  <c r="G4865" i="12"/>
  <c r="D4866" i="12" l="1"/>
  <c r="C4866" i="12"/>
  <c r="K191" i="12" s="1" a="1"/>
  <c r="K191" i="12" s="1"/>
  <c r="O191" i="12" l="1"/>
  <c r="L191" i="12"/>
  <c r="G4866" i="12"/>
  <c r="E4867" i="12"/>
  <c r="F4867" i="12" s="1"/>
  <c r="D4867" i="12" l="1"/>
  <c r="C4867" i="12"/>
  <c r="E4868" i="12" l="1"/>
  <c r="F4868" i="12" s="1"/>
  <c r="G4867" i="12"/>
  <c r="D4868" i="12" l="1"/>
  <c r="C4868" i="12"/>
  <c r="E4869" i="12" l="1"/>
  <c r="F4869" i="12" s="1"/>
  <c r="G4868" i="12"/>
  <c r="D4869" i="12" l="1"/>
  <c r="C4869" i="12"/>
  <c r="G4869" i="12" l="1"/>
  <c r="E4870" i="12"/>
  <c r="F4870" i="12" s="1"/>
  <c r="D4870" i="12" l="1"/>
  <c r="C4870" i="12"/>
  <c r="G4870" i="12" l="1"/>
  <c r="E4871" i="12"/>
  <c r="F4871" i="12" s="1"/>
  <c r="D4871" i="12" l="1"/>
  <c r="C4871" i="12"/>
  <c r="G4871" i="12" l="1"/>
  <c r="E4872" i="12"/>
  <c r="F4872" i="12" s="1"/>
  <c r="D4872" i="12" l="1"/>
  <c r="C4872" i="12"/>
  <c r="E4873" i="12" l="1"/>
  <c r="F4873" i="12" s="1"/>
  <c r="G4872" i="12"/>
  <c r="D4873" i="12" l="1"/>
  <c r="C4873" i="12"/>
  <c r="G4873" i="12" l="1"/>
  <c r="E4874" i="12"/>
  <c r="F4874" i="12" s="1"/>
  <c r="D4874" i="12" l="1"/>
  <c r="C4874" i="12"/>
  <c r="E4875" i="12" l="1"/>
  <c r="F4875" i="12" s="1"/>
  <c r="G4874" i="12"/>
  <c r="D4875" i="12" l="1"/>
  <c r="C4875" i="12"/>
  <c r="G4875" i="12" l="1"/>
  <c r="E4876" i="12"/>
  <c r="F4876" i="12" s="1"/>
  <c r="D4876" i="12" l="1"/>
  <c r="N410" i="12" a="1"/>
  <c r="N410" i="12" s="1"/>
  <c r="M410" i="12" s="1"/>
  <c r="C4876" i="12"/>
  <c r="G4876" i="12" l="1"/>
  <c r="K410" i="12" a="1"/>
  <c r="K410" i="12" s="1"/>
  <c r="E4877" i="12"/>
  <c r="F4877" i="12" s="1"/>
  <c r="D4877" i="12" l="1"/>
  <c r="C4877" i="12"/>
  <c r="O410" i="12"/>
  <c r="L410" i="12"/>
  <c r="E4878" i="12" l="1"/>
  <c r="F4878" i="12" s="1"/>
  <c r="G4877" i="12"/>
  <c r="D4878" i="12" l="1"/>
  <c r="C4878" i="12"/>
  <c r="E4879" i="12" l="1"/>
  <c r="F4879" i="12" s="1"/>
  <c r="G4878" i="12"/>
  <c r="D4879" i="12" l="1"/>
  <c r="C4879" i="12"/>
  <c r="G4879" i="12" l="1"/>
  <c r="E4880" i="12"/>
  <c r="F4880" i="12" s="1"/>
  <c r="D4880" i="12" l="1"/>
  <c r="C4880" i="12"/>
  <c r="G4880" i="12" l="1"/>
  <c r="E4881" i="12"/>
  <c r="F4881" i="12" s="1"/>
  <c r="D4881" i="12" l="1"/>
  <c r="C4881" i="12"/>
  <c r="E4882" i="12" l="1"/>
  <c r="F4882" i="12" s="1"/>
  <c r="G4881" i="12"/>
  <c r="D4882" i="12" l="1"/>
  <c r="C4882" i="12"/>
  <c r="E4883" i="12" l="1"/>
  <c r="F4883" i="12" s="1"/>
  <c r="G4882" i="12"/>
  <c r="D4883" i="12" l="1"/>
  <c r="C4883" i="12"/>
  <c r="G4883" i="12" l="1"/>
  <c r="E4884" i="12"/>
  <c r="F4884" i="12" s="1"/>
  <c r="D4884" i="12" l="1"/>
  <c r="C4884" i="12"/>
  <c r="G4884" i="12" l="1"/>
  <c r="E4885" i="12"/>
  <c r="F4885" i="12" s="1"/>
  <c r="D4885" i="12" l="1"/>
  <c r="C4885" i="12"/>
  <c r="G4885" i="12" l="1"/>
  <c r="E4886" i="12"/>
  <c r="F4886" i="12" s="1"/>
  <c r="D4886" i="12" l="1"/>
  <c r="C4886" i="12"/>
  <c r="E4887" i="12" l="1"/>
  <c r="F4887" i="12" s="1"/>
  <c r="G4886" i="12"/>
  <c r="D4887" i="12" l="1"/>
  <c r="C4887" i="12"/>
  <c r="E4888" i="12" l="1"/>
  <c r="F4888" i="12" s="1"/>
  <c r="G4887" i="12"/>
  <c r="D4888" i="12" l="1"/>
  <c r="N411" i="12" a="1"/>
  <c r="N411" i="12" s="1"/>
  <c r="M411" i="12" s="1"/>
  <c r="C4888" i="12"/>
  <c r="G4888" i="12" l="1"/>
  <c r="K411" i="12" a="1"/>
  <c r="K411" i="12" s="1"/>
  <c r="E4889" i="12"/>
  <c r="F4889" i="12" s="1"/>
  <c r="O411" i="12" l="1"/>
  <c r="L411" i="12"/>
  <c r="D4889" i="12"/>
  <c r="C4889" i="12"/>
  <c r="G4889" i="12" l="1"/>
  <c r="E4890" i="12"/>
  <c r="F4890" i="12" s="1"/>
  <c r="D4890" i="12" l="1"/>
  <c r="C4890" i="12"/>
  <c r="E4891" i="12" l="1"/>
  <c r="F4891" i="12" s="1"/>
  <c r="G4890" i="12"/>
  <c r="D4891" i="12" l="1"/>
  <c r="C4891" i="12"/>
  <c r="E4892" i="12" l="1"/>
  <c r="F4892" i="12" s="1"/>
  <c r="G4891" i="12"/>
  <c r="N98" i="12" l="1" a="1"/>
  <c r="N98" i="12" s="1"/>
  <c r="M98" i="12" s="1"/>
  <c r="N192" i="12" a="1"/>
  <c r="N192" i="12" s="1"/>
  <c r="M192" i="12" s="1"/>
  <c r="D4892" i="12"/>
  <c r="C4892" i="12"/>
  <c r="K192" i="12" s="1" a="1"/>
  <c r="K192" i="12" s="1"/>
  <c r="O192" i="12" l="1"/>
  <c r="L192" i="12"/>
  <c r="K98" i="12" a="1"/>
  <c r="K98" i="12" s="1"/>
  <c r="E4893" i="12"/>
  <c r="F4893" i="12" s="1"/>
  <c r="G4892" i="12"/>
  <c r="D4893" i="12" l="1"/>
  <c r="C4893" i="12"/>
  <c r="L98" i="12"/>
  <c r="O98" i="12"/>
  <c r="G4893" i="12" l="1"/>
  <c r="E4894" i="12"/>
  <c r="F4894" i="12" s="1"/>
  <c r="D4894" i="12" l="1"/>
  <c r="C4894" i="12"/>
  <c r="G4894" i="12" l="1"/>
  <c r="E4895" i="12"/>
  <c r="F4895" i="12" s="1"/>
  <c r="D4895" i="12" l="1"/>
  <c r="C4895" i="12"/>
  <c r="E4896" i="12" l="1"/>
  <c r="F4896" i="12" s="1"/>
  <c r="G4895" i="12"/>
  <c r="D4896" i="12" l="1"/>
  <c r="C4896" i="12"/>
  <c r="E4897" i="12" l="1"/>
  <c r="F4897" i="12" s="1"/>
  <c r="G4896" i="12"/>
  <c r="D4897" i="12" l="1"/>
  <c r="C4897" i="12"/>
  <c r="E4898" i="12" l="1"/>
  <c r="F4898" i="12" s="1"/>
  <c r="G4897" i="12"/>
  <c r="D4898" i="12" l="1"/>
  <c r="C4898" i="12"/>
  <c r="G4898" i="12" l="1"/>
  <c r="E4899" i="12"/>
  <c r="F4899" i="12" s="1"/>
  <c r="D4899" i="12" l="1"/>
  <c r="C4899" i="12"/>
  <c r="G4899" i="12" l="1"/>
  <c r="E4900" i="12"/>
  <c r="F4900" i="12" s="1"/>
  <c r="D4900" i="12" l="1"/>
  <c r="C4900" i="12"/>
  <c r="N412" i="12" a="1"/>
  <c r="N412" i="12" s="1"/>
  <c r="M412" i="12" s="1"/>
  <c r="E4901" i="12" l="1"/>
  <c r="F4901" i="12" s="1"/>
  <c r="K412" i="12" a="1"/>
  <c r="K412" i="12" s="1"/>
  <c r="G4900" i="12"/>
  <c r="O412" i="12" l="1"/>
  <c r="L412" i="12"/>
  <c r="D4901" i="12"/>
  <c r="C4901" i="12"/>
  <c r="G4901" i="12" l="1"/>
  <c r="E4902" i="12"/>
  <c r="F4902" i="12" s="1"/>
  <c r="D4902" i="12" l="1"/>
  <c r="C4902" i="12"/>
  <c r="E4903" i="12" l="1"/>
  <c r="F4903" i="12" s="1"/>
  <c r="G4902" i="12"/>
  <c r="D4903" i="12" l="1"/>
  <c r="C4903" i="12"/>
  <c r="G4903" i="12" l="1"/>
  <c r="E4904" i="12"/>
  <c r="F4904" i="12" s="1"/>
  <c r="D4904" i="12" l="1"/>
  <c r="C4904" i="12"/>
  <c r="G4904" i="12" l="1"/>
  <c r="E4905" i="12"/>
  <c r="F4905" i="12" s="1"/>
  <c r="D4905" i="12" l="1"/>
  <c r="C4905" i="12"/>
  <c r="G4905" i="12" l="1"/>
  <c r="E4906" i="12"/>
  <c r="F4906" i="12" s="1"/>
  <c r="D4906" i="12" l="1"/>
  <c r="C4906" i="12"/>
  <c r="E4907" i="12" l="1"/>
  <c r="F4907" i="12" s="1"/>
  <c r="G4906" i="12"/>
  <c r="D4907" i="12" l="1"/>
  <c r="C4907" i="12"/>
  <c r="G4907" i="12" l="1"/>
  <c r="E4908" i="12"/>
  <c r="F4908" i="12" s="1"/>
  <c r="D4908" i="12" l="1"/>
  <c r="C4908" i="12"/>
  <c r="G4908" i="12" l="1"/>
  <c r="E4909" i="12"/>
  <c r="F4909" i="12" s="1"/>
  <c r="D4909" i="12" l="1"/>
  <c r="C4909" i="12"/>
  <c r="E4910" i="12" l="1"/>
  <c r="F4910" i="12" s="1"/>
  <c r="G4909" i="12"/>
  <c r="D4910" i="12" l="1"/>
  <c r="C4910" i="12"/>
  <c r="E4911" i="12" l="1"/>
  <c r="F4911" i="12" s="1"/>
  <c r="G4910" i="12"/>
  <c r="D4911" i="12" l="1"/>
  <c r="C4911" i="12"/>
  <c r="G4911" i="12" l="1"/>
  <c r="E4912" i="12"/>
  <c r="F4912" i="12" s="1"/>
  <c r="D4912" i="12" l="1"/>
  <c r="N413" i="12" a="1"/>
  <c r="N413" i="12" s="1"/>
  <c r="M413" i="12" s="1"/>
  <c r="C4912" i="12"/>
  <c r="G4912" i="12" l="1"/>
  <c r="K413" i="12" a="1"/>
  <c r="K413" i="12" s="1"/>
  <c r="E4913" i="12"/>
  <c r="F4913" i="12" s="1"/>
  <c r="D4913" i="12" l="1"/>
  <c r="C4913" i="12"/>
  <c r="L413" i="12"/>
  <c r="O413" i="12"/>
  <c r="G4913" i="12" l="1"/>
  <c r="E4914" i="12"/>
  <c r="F4914" i="12" s="1"/>
  <c r="D4914" i="12" l="1"/>
  <c r="C4914" i="12"/>
  <c r="G4914" i="12" l="1"/>
  <c r="E4915" i="12"/>
  <c r="F4915" i="12" s="1"/>
  <c r="D4915" i="12" l="1"/>
  <c r="C4915" i="12"/>
  <c r="G4915" i="12" l="1"/>
  <c r="E4916" i="12"/>
  <c r="F4916" i="12" s="1"/>
  <c r="D4916" i="12" l="1"/>
  <c r="C4916" i="12"/>
  <c r="E4917" i="12" l="1"/>
  <c r="F4917" i="12" s="1"/>
  <c r="G4916" i="12"/>
  <c r="D4917" i="12" l="1"/>
  <c r="C4917" i="12"/>
  <c r="E4918" i="12" l="1"/>
  <c r="F4918" i="12" s="1"/>
  <c r="N193" i="12" s="1" a="1"/>
  <c r="N193" i="12" s="1"/>
  <c r="M193" i="12" s="1"/>
  <c r="G4917" i="12"/>
  <c r="D4918" i="12" l="1"/>
  <c r="C4918" i="12"/>
  <c r="K193" i="12" s="1" a="1"/>
  <c r="K193" i="12" s="1"/>
  <c r="O193" i="12" l="1"/>
  <c r="L193" i="12"/>
  <c r="E4919" i="12"/>
  <c r="F4919" i="12" s="1"/>
  <c r="G4918" i="12"/>
  <c r="D4919" i="12" l="1"/>
  <c r="C4919" i="12"/>
  <c r="E4920" i="12" l="1"/>
  <c r="F4920" i="12" s="1"/>
  <c r="G4919" i="12"/>
  <c r="D4920" i="12" l="1"/>
  <c r="C4920" i="12"/>
  <c r="G4920" i="12" l="1"/>
  <c r="E4921" i="12"/>
  <c r="F4921" i="12" s="1"/>
  <c r="D4921" i="12" l="1"/>
  <c r="C4921" i="12"/>
  <c r="G4921" i="12" l="1"/>
  <c r="E4922" i="12"/>
  <c r="F4922" i="12" s="1"/>
  <c r="D4922" i="12" l="1"/>
  <c r="C4922" i="12"/>
  <c r="G4922" i="12" l="1"/>
  <c r="E4923" i="12"/>
  <c r="F4923" i="12" s="1"/>
  <c r="D4923" i="12" l="1"/>
  <c r="C4923" i="12"/>
  <c r="G4923" i="12" l="1"/>
  <c r="E4924" i="12"/>
  <c r="F4924" i="12" s="1"/>
  <c r="D4924" i="12" l="1"/>
  <c r="N414" i="12" a="1"/>
  <c r="N414" i="12" s="1"/>
  <c r="M414" i="12" s="1"/>
  <c r="C4924" i="12"/>
  <c r="E4925" i="12" l="1"/>
  <c r="F4925" i="12" s="1"/>
  <c r="G4924" i="12"/>
  <c r="K414" i="12" a="1"/>
  <c r="K414" i="12" s="1"/>
  <c r="L414" i="12" l="1"/>
  <c r="O414" i="12"/>
  <c r="D4925" i="12"/>
  <c r="C4925" i="12"/>
  <c r="E4926" i="12" l="1"/>
  <c r="F4926" i="12" s="1"/>
  <c r="G4925" i="12"/>
  <c r="D4926" i="12" l="1"/>
  <c r="C4926" i="12"/>
  <c r="G4926" i="12" l="1"/>
  <c r="E4927" i="12"/>
  <c r="F4927" i="12" s="1"/>
  <c r="D4927" i="12" l="1"/>
  <c r="C4927" i="12"/>
  <c r="E4928" i="12" l="1"/>
  <c r="F4928" i="12" s="1"/>
  <c r="G4927" i="12"/>
  <c r="D4928" i="12" l="1"/>
  <c r="C4928" i="12"/>
  <c r="G4928" i="12" l="1"/>
  <c r="E4929" i="12"/>
  <c r="F4929" i="12" s="1"/>
  <c r="D4929" i="12" l="1"/>
  <c r="C4929" i="12"/>
  <c r="G4929" i="12" l="1"/>
  <c r="E4930" i="12"/>
  <c r="F4930" i="12" s="1"/>
  <c r="D4930" i="12" l="1"/>
  <c r="C4930" i="12"/>
  <c r="G4930" i="12" l="1"/>
  <c r="E4931" i="12"/>
  <c r="F4931" i="12" s="1"/>
  <c r="D4931" i="12" l="1"/>
  <c r="C4931" i="12"/>
  <c r="G4931" i="12" l="1"/>
  <c r="E4932" i="12"/>
  <c r="F4932" i="12" s="1"/>
  <c r="D4932" i="12" l="1"/>
  <c r="C4932" i="12"/>
  <c r="G4932" i="12" l="1"/>
  <c r="E4933" i="12"/>
  <c r="F4933" i="12" s="1"/>
  <c r="D4933" i="12" l="1"/>
  <c r="C4933" i="12"/>
  <c r="G4933" i="12" l="1"/>
  <c r="E4934" i="12"/>
  <c r="F4934" i="12" s="1"/>
  <c r="D4934" i="12" l="1"/>
  <c r="C4934" i="12"/>
  <c r="G4934" i="12" l="1"/>
  <c r="E4935" i="12"/>
  <c r="F4935" i="12" s="1"/>
  <c r="D4935" i="12" l="1"/>
  <c r="C4935" i="12"/>
  <c r="G4935" i="12" l="1"/>
  <c r="E4936" i="12"/>
  <c r="F4936" i="12" s="1"/>
  <c r="D4936" i="12" l="1"/>
  <c r="C4936" i="12"/>
  <c r="N415" i="12" a="1"/>
  <c r="N415" i="12" s="1"/>
  <c r="M415" i="12" s="1"/>
  <c r="G4936" i="12" l="1"/>
  <c r="K415" i="12" a="1"/>
  <c r="K415" i="12" s="1"/>
  <c r="E4937" i="12"/>
  <c r="F4937" i="12" s="1"/>
  <c r="D4937" i="12" l="1"/>
  <c r="C4937" i="12"/>
  <c r="O415" i="12"/>
  <c r="L415" i="12"/>
  <c r="G4937" i="12" l="1"/>
  <c r="E4938" i="12"/>
  <c r="F4938" i="12" s="1"/>
  <c r="D4938" i="12" l="1"/>
  <c r="C4938" i="12"/>
  <c r="G4938" i="12" l="1"/>
  <c r="E4939" i="12"/>
  <c r="F4939" i="12" s="1"/>
  <c r="D4939" i="12" l="1"/>
  <c r="C4939" i="12"/>
  <c r="E4940" i="12" l="1"/>
  <c r="F4940" i="12" s="1"/>
  <c r="G4939" i="12"/>
  <c r="D4940" i="12" l="1"/>
  <c r="C4940" i="12"/>
  <c r="E4941" i="12" l="1"/>
  <c r="F4941" i="12" s="1"/>
  <c r="G4940" i="12"/>
  <c r="D4941" i="12" l="1"/>
  <c r="C4941" i="12"/>
  <c r="G4941" i="12" l="1"/>
  <c r="E4942" i="12"/>
  <c r="F4942" i="12" s="1"/>
  <c r="D4942" i="12" l="1"/>
  <c r="C4942" i="12"/>
  <c r="G4942" i="12" l="1"/>
  <c r="E4943" i="12"/>
  <c r="F4943" i="12" s="1"/>
  <c r="D4943" i="12" l="1"/>
  <c r="C4943" i="12"/>
  <c r="E4944" i="12" l="1"/>
  <c r="F4944" i="12" s="1"/>
  <c r="G4943" i="12"/>
  <c r="N99" i="12" l="1" a="1"/>
  <c r="N99" i="12" s="1"/>
  <c r="M99" i="12" s="1"/>
  <c r="N194" i="12" a="1"/>
  <c r="N194" i="12" s="1"/>
  <c r="M194" i="12" s="1"/>
  <c r="D4944" i="12"/>
  <c r="C4944" i="12"/>
  <c r="K194" i="12" s="1" a="1"/>
  <c r="K194" i="12" s="1"/>
  <c r="O194" i="12" l="1"/>
  <c r="L194" i="12"/>
  <c r="K99" i="12" a="1"/>
  <c r="K99" i="12" s="1"/>
  <c r="E4945" i="12"/>
  <c r="F4945" i="12" s="1"/>
  <c r="G4944" i="12"/>
  <c r="D4945" i="12" l="1"/>
  <c r="C4945" i="12"/>
  <c r="O99" i="12"/>
  <c r="L99" i="12"/>
  <c r="G4945" i="12" l="1"/>
  <c r="E4946" i="12"/>
  <c r="F4946" i="12" s="1"/>
  <c r="D4946" i="12" l="1"/>
  <c r="C4946" i="12"/>
  <c r="G4946" i="12" l="1"/>
  <c r="E4947" i="12"/>
  <c r="F4947" i="12" s="1"/>
  <c r="D4947" i="12" l="1"/>
  <c r="C4947" i="12"/>
  <c r="G4947" i="12" l="1"/>
  <c r="E4948" i="12"/>
  <c r="F4948" i="12" s="1"/>
  <c r="D4948" i="12" l="1"/>
  <c r="C4948" i="12"/>
  <c r="N416" i="12" a="1"/>
  <c r="N416" i="12" s="1"/>
  <c r="M416" i="12" s="1"/>
  <c r="E4949" i="12" l="1"/>
  <c r="F4949" i="12" s="1"/>
  <c r="K416" i="12" a="1"/>
  <c r="K416" i="12" s="1"/>
  <c r="G4948" i="12"/>
  <c r="O416" i="12" l="1"/>
  <c r="L416" i="12"/>
  <c r="D4949" i="12"/>
  <c r="C4949" i="12"/>
  <c r="G4949" i="12" l="1"/>
  <c r="E4950" i="12"/>
  <c r="F4950" i="12" s="1"/>
  <c r="D4950" i="12" l="1"/>
  <c r="C4950" i="12"/>
  <c r="E4951" i="12" l="1"/>
  <c r="F4951" i="12" s="1"/>
  <c r="G4950" i="12"/>
  <c r="D4951" i="12" l="1"/>
  <c r="C4951" i="12"/>
  <c r="G4951" i="12" l="1"/>
  <c r="E4952" i="12"/>
  <c r="F4952" i="12" s="1"/>
  <c r="D4952" i="12" l="1"/>
  <c r="C4952" i="12"/>
  <c r="G4952" i="12" l="1"/>
  <c r="E4953" i="12"/>
  <c r="F4953" i="12" s="1"/>
  <c r="D4953" i="12" l="1"/>
  <c r="C4953" i="12"/>
  <c r="G4953" i="12" l="1"/>
  <c r="E4954" i="12"/>
  <c r="F4954" i="12" s="1"/>
  <c r="D4954" i="12" l="1"/>
  <c r="C4954" i="12"/>
  <c r="G4954" i="12" l="1"/>
  <c r="E4955" i="12"/>
  <c r="F4955" i="12" s="1"/>
  <c r="D4955" i="12" l="1"/>
  <c r="C4955" i="12"/>
  <c r="E4956" i="12" l="1"/>
  <c r="F4956" i="12" s="1"/>
  <c r="G4955" i="12"/>
  <c r="D4956" i="12" l="1"/>
  <c r="C4956" i="12"/>
  <c r="E4957" i="12" l="1"/>
  <c r="F4957" i="12" s="1"/>
  <c r="G4956" i="12"/>
  <c r="D4957" i="12" l="1"/>
  <c r="C4957" i="12"/>
  <c r="E4958" i="12" l="1"/>
  <c r="F4958" i="12" s="1"/>
  <c r="G4957" i="12"/>
  <c r="D4958" i="12" l="1"/>
  <c r="C4958" i="12"/>
  <c r="G4958" i="12" l="1"/>
  <c r="E4959" i="12"/>
  <c r="F4959" i="12" s="1"/>
  <c r="D4959" i="12" l="1"/>
  <c r="C4959" i="12"/>
  <c r="E4960" i="12" l="1"/>
  <c r="F4960" i="12" s="1"/>
  <c r="G4959" i="12"/>
  <c r="D4960" i="12" l="1"/>
  <c r="C4960" i="12"/>
  <c r="N417" i="12" a="1"/>
  <c r="N417" i="12" s="1"/>
  <c r="M417" i="12" s="1"/>
  <c r="G4960" i="12" l="1"/>
  <c r="E4961" i="12"/>
  <c r="F4961" i="12" s="1"/>
  <c r="K417" i="12" a="1"/>
  <c r="K417" i="12" s="1"/>
  <c r="O417" i="12" l="1"/>
  <c r="L417" i="12"/>
  <c r="D4961" i="12"/>
  <c r="C4961" i="12"/>
  <c r="G4961" i="12" l="1"/>
  <c r="E4962" i="12"/>
  <c r="F4962" i="12" s="1"/>
  <c r="D4962" i="12" l="1"/>
  <c r="C4962" i="12"/>
  <c r="G4962" i="12" l="1"/>
  <c r="E4963" i="12"/>
  <c r="F4963" i="12" s="1"/>
  <c r="D4963" i="12" l="1"/>
  <c r="C4963" i="12"/>
  <c r="E4964" i="12" l="1"/>
  <c r="F4964" i="12" s="1"/>
  <c r="G4963" i="12"/>
  <c r="D4964" i="12" l="1"/>
  <c r="C4964" i="12"/>
  <c r="G4964" i="12" l="1"/>
  <c r="E4965" i="12"/>
  <c r="F4965" i="12" s="1"/>
  <c r="D4965" i="12" l="1"/>
  <c r="C4965" i="12"/>
  <c r="E4966" i="12" l="1"/>
  <c r="F4966" i="12" s="1"/>
  <c r="G4965" i="12"/>
  <c r="D4966" i="12" l="1"/>
  <c r="C4966" i="12"/>
  <c r="G4966" i="12" l="1"/>
  <c r="E4967" i="12"/>
  <c r="F4967" i="12" s="1"/>
  <c r="D4967" i="12" l="1"/>
  <c r="C4967" i="12"/>
  <c r="G4967" i="12" l="1"/>
  <c r="E4968" i="12"/>
  <c r="F4968" i="12" s="1"/>
  <c r="D4968" i="12" l="1"/>
  <c r="C4968" i="12"/>
  <c r="G4968" i="12" l="1"/>
  <c r="E4969" i="12"/>
  <c r="F4969" i="12" s="1"/>
  <c r="D4969" i="12" l="1"/>
  <c r="C4969" i="12"/>
  <c r="G4969" i="12" l="1"/>
  <c r="E4970" i="12"/>
  <c r="F4970" i="12" s="1"/>
  <c r="N195" i="12" s="1" a="1"/>
  <c r="N195" i="12" s="1"/>
  <c r="M195" i="12" s="1"/>
  <c r="D4970" i="12" l="1"/>
  <c r="C4970" i="12"/>
  <c r="K195" i="12" s="1" a="1"/>
  <c r="K195" i="12" s="1"/>
  <c r="O195" i="12" l="1"/>
  <c r="L195" i="12"/>
  <c r="E4971" i="12"/>
  <c r="F4971" i="12" s="1"/>
  <c r="G4970" i="12"/>
  <c r="D4971" i="12" l="1"/>
  <c r="C4971" i="12"/>
  <c r="G4971" i="12" l="1"/>
  <c r="E4972" i="12"/>
  <c r="F4972" i="12" s="1"/>
  <c r="D4972" i="12" l="1"/>
  <c r="N418" i="12" a="1"/>
  <c r="N418" i="12" s="1"/>
  <c r="M418" i="12" s="1"/>
  <c r="C4972" i="12"/>
  <c r="G4972" i="12" l="1"/>
  <c r="K418" i="12" a="1"/>
  <c r="K418" i="12" s="1"/>
  <c r="E4973" i="12"/>
  <c r="F4973" i="12" s="1"/>
  <c r="O418" i="12" l="1"/>
  <c r="L418" i="12"/>
  <c r="D4973" i="12"/>
  <c r="C4973" i="12"/>
  <c r="G4973" i="12" l="1"/>
  <c r="E4974" i="12"/>
  <c r="F4974" i="12" s="1"/>
  <c r="D4974" i="12" l="1"/>
  <c r="C4974" i="12"/>
  <c r="E4975" i="12" l="1"/>
  <c r="F4975" i="12" s="1"/>
  <c r="G4974" i="12"/>
  <c r="D4975" i="12" l="1"/>
  <c r="C4975" i="12"/>
  <c r="G4975" i="12" l="1"/>
  <c r="E4976" i="12"/>
  <c r="F4976" i="12" s="1"/>
  <c r="D4976" i="12" l="1"/>
  <c r="C4976" i="12"/>
  <c r="G4976" i="12" l="1"/>
  <c r="E4977" i="12"/>
  <c r="F4977" i="12" s="1"/>
  <c r="D4977" i="12" l="1"/>
  <c r="C4977" i="12"/>
  <c r="G4977" i="12" l="1"/>
  <c r="E4978" i="12"/>
  <c r="F4978" i="12" s="1"/>
  <c r="D4978" i="12" l="1"/>
  <c r="C4978" i="12"/>
  <c r="E4979" i="12" l="1"/>
  <c r="F4979" i="12" s="1"/>
  <c r="G4978" i="12"/>
  <c r="D4979" i="12" l="1"/>
  <c r="C4979" i="12"/>
  <c r="G4979" i="12" l="1"/>
  <c r="E4980" i="12"/>
  <c r="F4980" i="12" s="1"/>
  <c r="D4980" i="12" l="1"/>
  <c r="C4980" i="12"/>
  <c r="G4980" i="12" l="1"/>
  <c r="E4981" i="12"/>
  <c r="F4981" i="12" s="1"/>
  <c r="D4981" i="12" l="1"/>
  <c r="C4981" i="12"/>
  <c r="E4982" i="12" l="1"/>
  <c r="F4982" i="12" s="1"/>
  <c r="G4981" i="12"/>
  <c r="D4982" i="12" l="1"/>
  <c r="C4982" i="12"/>
  <c r="E4983" i="12" l="1"/>
  <c r="F4983" i="12" s="1"/>
  <c r="G4982" i="12"/>
  <c r="D4983" i="12" l="1"/>
  <c r="C4983" i="12"/>
  <c r="E4984" i="12" l="1"/>
  <c r="F4984" i="12" s="1"/>
  <c r="G4983" i="12"/>
  <c r="D4984" i="12" l="1"/>
  <c r="C4984" i="12"/>
  <c r="N419" i="12" a="1"/>
  <c r="N419" i="12" s="1"/>
  <c r="M419" i="12" s="1"/>
  <c r="E4985" i="12" l="1"/>
  <c r="F4985" i="12" s="1"/>
  <c r="K419" i="12" a="1"/>
  <c r="K419" i="12" s="1"/>
  <c r="G4984" i="12"/>
  <c r="O419" i="12" l="1"/>
  <c r="L419" i="12"/>
  <c r="D4985" i="12"/>
  <c r="C4985" i="12"/>
  <c r="E4986" i="12" l="1"/>
  <c r="F4986" i="12" s="1"/>
  <c r="G4985" i="12"/>
  <c r="D4986" i="12" l="1"/>
  <c r="C4986" i="12"/>
  <c r="E4987" i="12" l="1"/>
  <c r="F4987" i="12" s="1"/>
  <c r="G4986" i="12"/>
  <c r="D4987" i="12" l="1"/>
  <c r="C4987" i="12"/>
  <c r="E4988" i="12" l="1"/>
  <c r="F4988" i="12" s="1"/>
  <c r="G4987" i="12"/>
  <c r="D4988" i="12" l="1"/>
  <c r="C4988" i="12"/>
  <c r="E4989" i="12" l="1"/>
  <c r="F4989" i="12" s="1"/>
  <c r="G4988" i="12"/>
  <c r="D4989" i="12" l="1"/>
  <c r="C4989" i="12"/>
  <c r="G4989" i="12" l="1"/>
  <c r="E4990" i="12"/>
  <c r="F4990" i="12" s="1"/>
  <c r="D4990" i="12" l="1"/>
  <c r="C4990" i="12"/>
  <c r="G4990" i="12" l="1"/>
  <c r="E4991" i="12"/>
  <c r="F4991" i="12" s="1"/>
  <c r="D4991" i="12" l="1"/>
  <c r="C4991" i="12"/>
  <c r="G4991" i="12" l="1"/>
  <c r="E4992" i="12"/>
  <c r="F4992" i="12" s="1"/>
  <c r="D4992" i="12" l="1"/>
  <c r="C4992" i="12"/>
  <c r="G4992" i="12" l="1"/>
  <c r="E4993" i="12"/>
  <c r="F4993" i="12" s="1"/>
  <c r="D4993" i="12" l="1"/>
  <c r="C4993" i="12"/>
  <c r="G4993" i="12" l="1"/>
  <c r="E4994" i="12"/>
  <c r="F4994" i="12" s="1"/>
  <c r="D4994" i="12" l="1"/>
  <c r="C4994" i="12"/>
  <c r="G4994" i="12" l="1"/>
  <c r="E4995" i="12"/>
  <c r="F4995" i="12" s="1"/>
  <c r="D4995" i="12" l="1"/>
  <c r="C4995" i="12"/>
  <c r="G4995" i="12" l="1"/>
  <c r="E4996" i="12"/>
  <c r="F4996" i="12" s="1"/>
  <c r="N100" i="12" l="1" a="1"/>
  <c r="N100" i="12" s="1"/>
  <c r="M100" i="12" s="1"/>
  <c r="N196" i="12" a="1"/>
  <c r="N196" i="12" s="1"/>
  <c r="M196" i="12" s="1"/>
  <c r="D4996" i="12"/>
  <c r="C4996" i="12"/>
  <c r="K196" i="12" s="1" a="1"/>
  <c r="K196" i="12" s="1"/>
  <c r="N420" i="12" a="1"/>
  <c r="N420" i="12" s="1"/>
  <c r="M420" i="12" s="1"/>
  <c r="O196" i="12" l="1"/>
  <c r="L196" i="12"/>
  <c r="K100" i="12" a="1"/>
  <c r="K100" i="12" s="1"/>
  <c r="K420" i="12" a="1"/>
  <c r="K420" i="12" s="1"/>
  <c r="G4996" i="12"/>
  <c r="E4997" i="12"/>
  <c r="F4997" i="12" s="1"/>
  <c r="D4997" i="12" l="1"/>
  <c r="C4997" i="12"/>
  <c r="O420" i="12"/>
  <c r="L420" i="12"/>
  <c r="O100" i="12"/>
  <c r="L100" i="12"/>
  <c r="G4997" i="12" l="1"/>
  <c r="E4998" i="12"/>
  <c r="F4998" i="12" s="1"/>
  <c r="D4998" i="12" l="1"/>
  <c r="C4998" i="12"/>
  <c r="G4998" i="12" l="1"/>
  <c r="E4999" i="12"/>
  <c r="F4999" i="12" s="1"/>
  <c r="D4999" i="12" l="1"/>
  <c r="C4999" i="12"/>
  <c r="G4999" i="12" l="1"/>
  <c r="E5000" i="12"/>
  <c r="F5000" i="12" s="1"/>
  <c r="D5000" i="12" l="1"/>
  <c r="C5000" i="12"/>
  <c r="G5000" i="12" l="1"/>
  <c r="E5001" i="12"/>
  <c r="F5001" i="12" s="1"/>
  <c r="D5001" i="12" l="1"/>
  <c r="C5001" i="12"/>
  <c r="G5001" i="12" l="1"/>
  <c r="E5002" i="12"/>
  <c r="F5002" i="12" s="1"/>
  <c r="D5002" i="12" l="1"/>
  <c r="C5002" i="12"/>
  <c r="E5003" i="12" l="1"/>
  <c r="F5003" i="12" s="1"/>
  <c r="G5002" i="12"/>
  <c r="D5003" i="12" l="1"/>
  <c r="C5003" i="12"/>
  <c r="E5004" i="12" l="1"/>
  <c r="F5004" i="12" s="1"/>
  <c r="G5003" i="12"/>
  <c r="D5004" i="12" l="1"/>
  <c r="C5004" i="12"/>
  <c r="G5004" i="12" l="1"/>
  <c r="E5005" i="12"/>
  <c r="F5005" i="12" s="1"/>
  <c r="D5005" i="12" l="1"/>
  <c r="C5005" i="12"/>
  <c r="G5005" i="12" l="1"/>
  <c r="E5006" i="12"/>
  <c r="F5006" i="12" s="1"/>
  <c r="D5006" i="12" l="1"/>
  <c r="C5006" i="12"/>
  <c r="G5006" i="12" l="1"/>
  <c r="E5007" i="12"/>
  <c r="F5007" i="12" s="1"/>
  <c r="D5007" i="12" l="1"/>
  <c r="C5007" i="12"/>
  <c r="E5008" i="12" l="1"/>
  <c r="F5008" i="12" s="1"/>
  <c r="G5007" i="12"/>
  <c r="D5008" i="12" l="1"/>
  <c r="N421" i="12" a="1"/>
  <c r="N421" i="12" s="1"/>
  <c r="M421" i="12" s="1"/>
  <c r="C5008" i="12"/>
  <c r="G5008" i="12" l="1"/>
  <c r="K421" i="12" a="1"/>
  <c r="K421" i="12" s="1"/>
  <c r="E5009" i="12"/>
  <c r="F5009" i="12" s="1"/>
  <c r="D5009" i="12" l="1"/>
  <c r="C5009" i="12"/>
  <c r="O421" i="12"/>
  <c r="L421" i="12"/>
  <c r="E5010" i="12" l="1"/>
  <c r="F5010" i="12" s="1"/>
  <c r="G5009" i="12"/>
  <c r="D5010" i="12" l="1"/>
  <c r="C5010" i="12"/>
  <c r="G5010" i="12" l="1"/>
  <c r="E5011" i="12"/>
  <c r="F5011" i="12" s="1"/>
  <c r="D5011" i="12" l="1"/>
  <c r="C5011" i="12"/>
  <c r="E5012" i="12" l="1"/>
  <c r="F5012" i="12" s="1"/>
  <c r="G5011" i="12"/>
  <c r="D5012" i="12" l="1"/>
  <c r="C5012" i="12"/>
  <c r="E5013" i="12" l="1"/>
  <c r="F5013" i="12" s="1"/>
  <c r="G5012" i="12"/>
  <c r="D5013" i="12" l="1"/>
  <c r="C5013" i="12"/>
  <c r="E5014" i="12" l="1"/>
  <c r="F5014" i="12" s="1"/>
  <c r="G5013" i="12"/>
  <c r="D5014" i="12" l="1"/>
  <c r="C5014" i="12"/>
  <c r="G5014" i="12" l="1"/>
  <c r="E5015" i="12"/>
  <c r="F5015" i="12" s="1"/>
  <c r="D5015" i="12" l="1"/>
  <c r="C5015" i="12"/>
  <c r="G5015" i="12" l="1"/>
  <c r="E5016" i="12"/>
  <c r="F5016" i="12" s="1"/>
  <c r="D5016" i="12" l="1"/>
  <c r="C5016" i="12"/>
  <c r="G5016" i="12" l="1"/>
  <c r="E5017" i="12"/>
  <c r="F5017" i="12" s="1"/>
  <c r="D5017" i="12" l="1"/>
  <c r="C5017" i="12"/>
  <c r="G5017" i="12" l="1"/>
  <c r="E5018" i="12"/>
  <c r="F5018" i="12" s="1"/>
  <c r="D5018" i="12" l="1"/>
  <c r="C5018" i="12"/>
  <c r="E5019" i="12" l="1"/>
  <c r="F5019" i="12" s="1"/>
  <c r="G5018" i="12"/>
  <c r="D5019" i="12" l="1"/>
  <c r="C5019" i="12"/>
  <c r="G5019" i="12" l="1"/>
  <c r="E5020" i="12"/>
  <c r="F5020" i="12" s="1"/>
  <c r="D5020" i="12" l="1"/>
  <c r="N422" i="12" a="1"/>
  <c r="N422" i="12" s="1"/>
  <c r="M422" i="12" s="1"/>
  <c r="C5020" i="12"/>
  <c r="E5021" i="12" l="1"/>
  <c r="F5021" i="12" s="1"/>
  <c r="K422" i="12" a="1"/>
  <c r="K422" i="12" s="1"/>
  <c r="G5020" i="12"/>
  <c r="L422" i="12" l="1"/>
  <c r="O422" i="12"/>
  <c r="D5021" i="12"/>
  <c r="C5021" i="12"/>
  <c r="G5021" i="12" l="1"/>
  <c r="E5022" i="12"/>
  <c r="F5022" i="12" s="1"/>
  <c r="N197" i="12" s="1" a="1"/>
  <c r="N197" i="12" s="1"/>
  <c r="M197" i="12" s="1"/>
  <c r="D5022" i="12" l="1"/>
  <c r="C5022" i="12"/>
  <c r="K197" i="12" s="1" a="1"/>
  <c r="K197" i="12" s="1"/>
  <c r="O197" i="12" l="1"/>
  <c r="L197" i="12"/>
  <c r="E5023" i="12"/>
  <c r="F5023" i="12" s="1"/>
  <c r="G5022" i="12"/>
  <c r="D5023" i="12" l="1"/>
  <c r="C5023" i="12"/>
  <c r="G5023" i="12" l="1"/>
  <c r="E5024" i="12"/>
  <c r="F5024" i="12" s="1"/>
  <c r="D5024" i="12" l="1"/>
  <c r="C5024" i="12"/>
  <c r="E5025" i="12" l="1"/>
  <c r="F5025" i="12" s="1"/>
  <c r="G5024" i="12"/>
  <c r="D5025" i="12" l="1"/>
  <c r="C5025" i="12"/>
  <c r="G5025" i="12" l="1"/>
  <c r="E5026" i="12"/>
  <c r="F5026" i="12" s="1"/>
  <c r="D5026" i="12" l="1"/>
  <c r="C5026" i="12"/>
  <c r="G5026" i="12" l="1"/>
  <c r="E5027" i="12"/>
  <c r="F5027" i="12" s="1"/>
  <c r="D5027" i="12" l="1"/>
  <c r="C5027" i="12"/>
  <c r="E5028" i="12" l="1"/>
  <c r="F5028" i="12" s="1"/>
  <c r="G5027" i="12"/>
  <c r="D5028" i="12" l="1"/>
  <c r="C5028" i="12"/>
  <c r="G5028" i="12" l="1"/>
  <c r="E5029" i="12"/>
  <c r="F5029" i="12" s="1"/>
  <c r="D5029" i="12" l="1"/>
  <c r="C5029" i="12"/>
  <c r="G5029" i="12" l="1"/>
  <c r="E5030" i="12"/>
  <c r="F5030" i="12" s="1"/>
  <c r="D5030" i="12" l="1"/>
  <c r="C5030" i="12"/>
  <c r="G5030" i="12" l="1"/>
  <c r="E5031" i="12"/>
  <c r="F5031" i="12" s="1"/>
  <c r="D5031" i="12" l="1"/>
  <c r="C5031" i="12"/>
  <c r="G5031" i="12" l="1"/>
  <c r="E5032" i="12"/>
  <c r="F5032" i="12" s="1"/>
  <c r="D5032" i="12" l="1"/>
  <c r="C5032" i="12"/>
  <c r="N423" i="12" a="1"/>
  <c r="N423" i="12" s="1"/>
  <c r="M423" i="12" s="1"/>
  <c r="E5033" i="12" l="1"/>
  <c r="F5033" i="12" s="1"/>
  <c r="G5032" i="12"/>
  <c r="K423" i="12" a="1"/>
  <c r="K423" i="12" s="1"/>
  <c r="L423" i="12" l="1"/>
  <c r="O423" i="12"/>
  <c r="D5033" i="12"/>
  <c r="C5033" i="12"/>
  <c r="E5034" i="12" l="1"/>
  <c r="F5034" i="12" s="1"/>
  <c r="G5033" i="12"/>
  <c r="D5034" i="12" l="1"/>
  <c r="C5034" i="12"/>
  <c r="G5034" i="12" l="1"/>
  <c r="E5035" i="12"/>
  <c r="F5035" i="12" s="1"/>
  <c r="D5035" i="12" l="1"/>
  <c r="C5035" i="12"/>
  <c r="E5036" i="12" l="1"/>
  <c r="F5036" i="12" s="1"/>
  <c r="G5035" i="12"/>
  <c r="D5036" i="12" l="1"/>
  <c r="C5036" i="12"/>
  <c r="G5036" i="12" l="1"/>
  <c r="E5037" i="12"/>
  <c r="F5037" i="12" s="1"/>
  <c r="D5037" i="12" l="1"/>
  <c r="C5037" i="12"/>
  <c r="E5038" i="12" l="1"/>
  <c r="F5038" i="12" s="1"/>
  <c r="G5037" i="12"/>
  <c r="D5038" i="12" l="1"/>
  <c r="C5038" i="12"/>
  <c r="G5038" i="12" l="1"/>
  <c r="E5039" i="12"/>
  <c r="F5039" i="12" s="1"/>
  <c r="D5039" i="12" l="1"/>
  <c r="C5039" i="12"/>
  <c r="G5039" i="12" l="1"/>
  <c r="E5040" i="12"/>
  <c r="F5040" i="12" s="1"/>
  <c r="D5040" i="12" l="1"/>
  <c r="C5040" i="12"/>
  <c r="E5041" i="12" l="1"/>
  <c r="F5041" i="12" s="1"/>
  <c r="G5040" i="12"/>
  <c r="D5041" i="12" l="1"/>
  <c r="C5041" i="12"/>
  <c r="G5041" i="12" l="1"/>
  <c r="E5042" i="12"/>
  <c r="F5042" i="12" s="1"/>
  <c r="D5042" i="12" l="1"/>
  <c r="C5042" i="12"/>
  <c r="E5043" i="12" l="1"/>
  <c r="F5043" i="12" s="1"/>
  <c r="G5042" i="12"/>
  <c r="D5043" i="12" l="1"/>
  <c r="C5043" i="12"/>
  <c r="E5044" i="12" l="1"/>
  <c r="F5044" i="12" s="1"/>
  <c r="G5043" i="12"/>
  <c r="D5044" i="12" l="1"/>
  <c r="C5044" i="12"/>
  <c r="N424" i="12" a="1"/>
  <c r="N424" i="12" s="1"/>
  <c r="M424" i="12" s="1"/>
  <c r="G5044" i="12" l="1"/>
  <c r="K424" i="12" a="1"/>
  <c r="K424" i="12" s="1"/>
  <c r="E5045" i="12"/>
  <c r="F5045" i="12" s="1"/>
  <c r="D5045" i="12" l="1"/>
  <c r="C5045" i="12"/>
  <c r="O424" i="12"/>
  <c r="L424" i="12"/>
  <c r="G5045" i="12" l="1"/>
  <c r="E5046" i="12"/>
  <c r="F5046" i="12" s="1"/>
  <c r="D5046" i="12" l="1"/>
  <c r="C5046" i="12"/>
  <c r="G5046" i="12" l="1"/>
  <c r="E5047" i="12"/>
  <c r="F5047" i="12" s="1"/>
  <c r="D5047" i="12" l="1"/>
  <c r="C5047" i="12"/>
  <c r="G5047" i="12" l="1"/>
  <c r="E5048" i="12"/>
  <c r="F5048" i="12" s="1"/>
  <c r="N101" i="12" l="1" a="1"/>
  <c r="N101" i="12" s="1"/>
  <c r="M101" i="12" s="1"/>
  <c r="N198" i="12" a="1"/>
  <c r="N198" i="12" s="1"/>
  <c r="M198" i="12" s="1"/>
  <c r="D5048" i="12"/>
  <c r="C5048" i="12"/>
  <c r="K198" i="12" s="1" a="1"/>
  <c r="K198" i="12" s="1"/>
  <c r="O198" i="12" l="1"/>
  <c r="L198" i="12"/>
  <c r="K101" i="12" a="1"/>
  <c r="K101" i="12" s="1"/>
  <c r="E5049" i="12"/>
  <c r="F5049" i="12" s="1"/>
  <c r="G5048" i="12"/>
  <c r="D5049" i="12" l="1"/>
  <c r="C5049" i="12"/>
  <c r="L101" i="12"/>
  <c r="O101" i="12"/>
  <c r="E5050" i="12" l="1"/>
  <c r="F5050" i="12" s="1"/>
  <c r="G5049" i="12"/>
  <c r="D5050" i="12" l="1"/>
  <c r="C5050" i="12"/>
  <c r="G5050" i="12" l="1"/>
  <c r="E5051" i="12"/>
  <c r="F5051" i="12" s="1"/>
  <c r="D5051" i="12" l="1"/>
  <c r="C5051" i="12"/>
  <c r="E5052" i="12" l="1"/>
  <c r="F5052" i="12" s="1"/>
  <c r="G5051" i="12"/>
  <c r="D5052" i="12" l="1"/>
  <c r="C5052" i="12"/>
  <c r="E5053" i="12" l="1"/>
  <c r="F5053" i="12" s="1"/>
  <c r="G5052" i="12"/>
  <c r="D5053" i="12" l="1"/>
  <c r="C5053" i="12"/>
  <c r="E5054" i="12" l="1"/>
  <c r="F5054" i="12" s="1"/>
  <c r="G5053" i="12"/>
  <c r="D5054" i="12" l="1"/>
  <c r="C5054" i="12"/>
  <c r="G5054" i="12" l="1"/>
  <c r="E5055" i="12"/>
  <c r="F5055" i="12" s="1"/>
  <c r="D5055" i="12" l="1"/>
  <c r="C5055" i="12"/>
  <c r="E5056" i="12" l="1"/>
  <c r="F5056" i="12" s="1"/>
  <c r="G5055" i="12"/>
  <c r="D5056" i="12" l="1"/>
  <c r="C5056" i="12"/>
  <c r="N425" i="12" a="1"/>
  <c r="N425" i="12" s="1"/>
  <c r="M425" i="12" s="1"/>
  <c r="E5057" i="12" l="1"/>
  <c r="F5057" i="12" s="1"/>
  <c r="G5056" i="12"/>
  <c r="K425" i="12" a="1"/>
  <c r="K425" i="12" s="1"/>
  <c r="O425" i="12" l="1"/>
  <c r="L425" i="12"/>
  <c r="D5057" i="12"/>
  <c r="C5057" i="12"/>
  <c r="E5058" i="12" l="1"/>
  <c r="F5058" i="12" s="1"/>
  <c r="G5057" i="12"/>
  <c r="D5058" i="12" l="1"/>
  <c r="C5058" i="12"/>
  <c r="G5058" i="12" l="1"/>
  <c r="E5059" i="12"/>
  <c r="F5059" i="12" s="1"/>
  <c r="D5059" i="12" l="1"/>
  <c r="C5059" i="12"/>
  <c r="E5060" i="12" l="1"/>
  <c r="F5060" i="12" s="1"/>
  <c r="G5059" i="12"/>
  <c r="D5060" i="12" l="1"/>
  <c r="C5060" i="12"/>
  <c r="E5061" i="12" l="1"/>
  <c r="F5061" i="12" s="1"/>
  <c r="G5060" i="12"/>
  <c r="D5061" i="12" l="1"/>
  <c r="C5061" i="12"/>
  <c r="G5061" i="12" l="1"/>
  <c r="E5062" i="12"/>
  <c r="F5062" i="12" s="1"/>
  <c r="D5062" i="12" l="1"/>
  <c r="C5062" i="12"/>
  <c r="G5062" i="12" l="1"/>
  <c r="E5063" i="12"/>
  <c r="F5063" i="12" s="1"/>
  <c r="D5063" i="12" l="1"/>
  <c r="C5063" i="12"/>
  <c r="G5063" i="12" l="1"/>
  <c r="E5064" i="12"/>
  <c r="F5064" i="12" s="1"/>
  <c r="D5064" i="12" l="1"/>
  <c r="C5064" i="12"/>
  <c r="G5064" i="12" l="1"/>
  <c r="E5065" i="12"/>
  <c r="F5065" i="12" s="1"/>
  <c r="D5065" i="12" l="1"/>
  <c r="C5065" i="12"/>
  <c r="E5066" i="12" l="1"/>
  <c r="F5066" i="12" s="1"/>
  <c r="G5065" i="12"/>
  <c r="D5066" i="12" l="1"/>
  <c r="C5066" i="12"/>
  <c r="E5067" i="12" l="1"/>
  <c r="F5067" i="12" s="1"/>
  <c r="G5066" i="12"/>
  <c r="D5067" i="12" l="1"/>
  <c r="C5067" i="12"/>
  <c r="G5067" i="12" l="1"/>
  <c r="E5068" i="12"/>
  <c r="F5068" i="12" s="1"/>
  <c r="D5068" i="12" l="1"/>
  <c r="C5068" i="12"/>
  <c r="N426" i="12" a="1"/>
  <c r="N426" i="12" s="1"/>
  <c r="M426" i="12" s="1"/>
  <c r="G5068" i="12" l="1"/>
  <c r="K426" i="12" a="1"/>
  <c r="K426" i="12" s="1"/>
  <c r="E5069" i="12"/>
  <c r="F5069" i="12" s="1"/>
  <c r="D5069" i="12" l="1"/>
  <c r="C5069" i="12"/>
  <c r="O426" i="12"/>
  <c r="L426" i="12"/>
  <c r="E5070" i="12" l="1"/>
  <c r="F5070" i="12" s="1"/>
  <c r="G5069" i="12"/>
  <c r="D5070" i="12" l="1"/>
  <c r="C5070" i="12"/>
  <c r="E5071" i="12" l="1"/>
  <c r="F5071" i="12" s="1"/>
  <c r="G5070" i="12"/>
  <c r="D5071" i="12" l="1"/>
  <c r="C5071" i="12"/>
  <c r="G5071" i="12" l="1"/>
  <c r="E5072" i="12"/>
  <c r="F5072" i="12" s="1"/>
  <c r="D5072" i="12" l="1"/>
  <c r="C5072" i="12"/>
  <c r="G5072" i="12" l="1"/>
  <c r="E5073" i="12"/>
  <c r="F5073" i="12" s="1"/>
  <c r="D5073" i="12" l="1"/>
  <c r="C5073" i="12"/>
  <c r="E5074" i="12" l="1"/>
  <c r="F5074" i="12" s="1"/>
  <c r="N199" i="12" s="1" a="1"/>
  <c r="N199" i="12" s="1"/>
  <c r="M199" i="12" s="1"/>
  <c r="G5073" i="12"/>
  <c r="D5074" i="12" l="1"/>
  <c r="C5074" i="12"/>
  <c r="K199" i="12" s="1" a="1"/>
  <c r="K199" i="12" s="1"/>
  <c r="O199" i="12" l="1"/>
  <c r="L199" i="12"/>
  <c r="E5075" i="12"/>
  <c r="F5075" i="12" s="1"/>
  <c r="G5074" i="12"/>
  <c r="D5075" i="12" l="1"/>
  <c r="C5075" i="12"/>
  <c r="G5075" i="12" l="1"/>
  <c r="E5076" i="12"/>
  <c r="F5076" i="12" s="1"/>
  <c r="D5076" i="12" l="1"/>
  <c r="C5076" i="12"/>
  <c r="G5076" i="12" l="1"/>
  <c r="E5077" i="12"/>
  <c r="F5077" i="12" s="1"/>
  <c r="D5077" i="12" l="1"/>
  <c r="C5077" i="12"/>
  <c r="G5077" i="12" l="1"/>
  <c r="E5078" i="12"/>
  <c r="F5078" i="12" s="1"/>
  <c r="D5078" i="12" l="1"/>
  <c r="C5078" i="12"/>
  <c r="E5079" i="12" l="1"/>
  <c r="F5079" i="12" s="1"/>
  <c r="G5078" i="12"/>
  <c r="D5079" i="12" l="1"/>
  <c r="C5079" i="12"/>
  <c r="E5080" i="12" l="1"/>
  <c r="F5080" i="12" s="1"/>
  <c r="G5079" i="12"/>
  <c r="D5080" i="12" l="1"/>
  <c r="N427" i="12" a="1"/>
  <c r="N427" i="12" s="1"/>
  <c r="M427" i="12" s="1"/>
  <c r="C5080" i="12"/>
  <c r="G5080" i="12" l="1"/>
  <c r="E5081" i="12"/>
  <c r="F5081" i="12" s="1"/>
  <c r="K427" i="12" a="1"/>
  <c r="K427" i="12" s="1"/>
  <c r="L427" i="12" l="1"/>
  <c r="O427" i="12"/>
  <c r="D5081" i="12"/>
  <c r="C5081" i="12"/>
  <c r="E5082" i="12" l="1"/>
  <c r="F5082" i="12" s="1"/>
  <c r="G5081" i="12"/>
  <c r="D5082" i="12" l="1"/>
  <c r="C5082" i="12"/>
  <c r="G5082" i="12" l="1"/>
  <c r="E5083" i="12"/>
  <c r="F5083" i="12" s="1"/>
  <c r="D5083" i="12" l="1"/>
  <c r="C5083" i="12"/>
  <c r="E5084" i="12" l="1"/>
  <c r="F5084" i="12" s="1"/>
  <c r="G5083" i="12"/>
  <c r="D5084" i="12" l="1"/>
  <c r="C5084" i="12"/>
  <c r="E5085" i="12" l="1"/>
  <c r="F5085" i="12" s="1"/>
  <c r="G5084" i="12"/>
  <c r="D5085" i="12" l="1"/>
  <c r="C5085" i="12"/>
  <c r="E5086" i="12" l="1"/>
  <c r="F5086" i="12" s="1"/>
  <c r="G5085" i="12"/>
  <c r="D5086" i="12" l="1"/>
  <c r="C5086" i="12"/>
  <c r="G5086" i="12" l="1"/>
  <c r="E5087" i="12"/>
  <c r="F5087" i="12" s="1"/>
  <c r="D5087" i="12" l="1"/>
  <c r="C5087" i="12"/>
  <c r="E5088" i="12" l="1"/>
  <c r="F5088" i="12" s="1"/>
  <c r="G5087" i="12"/>
  <c r="D5088" i="12" l="1"/>
  <c r="C5088" i="12"/>
  <c r="E5089" i="12" l="1"/>
  <c r="F5089" i="12" s="1"/>
  <c r="G5088" i="12"/>
  <c r="D5089" i="12" l="1"/>
  <c r="C5089" i="12"/>
  <c r="G5089" i="12" l="1"/>
  <c r="E5090" i="12"/>
  <c r="F5090" i="12" s="1"/>
  <c r="D5090" i="12" l="1"/>
  <c r="C5090" i="12"/>
  <c r="E5091" i="12" l="1"/>
  <c r="F5091" i="12" s="1"/>
  <c r="G5090" i="12"/>
  <c r="D5091" i="12" l="1"/>
  <c r="C5091" i="12"/>
  <c r="G5091" i="12" l="1"/>
  <c r="E5092" i="12"/>
  <c r="F5092" i="12" s="1"/>
  <c r="D5092" i="12" l="1"/>
  <c r="N428" i="12" a="1"/>
  <c r="N428" i="12" s="1"/>
  <c r="M428" i="12" s="1"/>
  <c r="C5092" i="12"/>
  <c r="E5093" i="12" l="1"/>
  <c r="F5093" i="12" s="1"/>
  <c r="K428" i="12" a="1"/>
  <c r="K428" i="12" s="1"/>
  <c r="G5092" i="12"/>
  <c r="O428" i="12" l="1"/>
  <c r="L428" i="12"/>
  <c r="D5093" i="12"/>
  <c r="C5093" i="12"/>
  <c r="G5093" i="12" l="1"/>
  <c r="E5094" i="12"/>
  <c r="F5094" i="12" s="1"/>
  <c r="D5094" i="12" l="1"/>
  <c r="C5094" i="12"/>
  <c r="E5095" i="12" l="1"/>
  <c r="F5095" i="12" s="1"/>
  <c r="G5094" i="12"/>
  <c r="D5095" i="12" l="1"/>
  <c r="C5095" i="12"/>
  <c r="G5095" i="12" l="1"/>
  <c r="E5096" i="12"/>
  <c r="F5096" i="12" s="1"/>
  <c r="D5096" i="12" l="1"/>
  <c r="C5096" i="12"/>
  <c r="E5097" i="12" l="1"/>
  <c r="F5097" i="12" s="1"/>
  <c r="G5096" i="12"/>
  <c r="D5097" i="12" l="1"/>
  <c r="C5097" i="12"/>
  <c r="G5097" i="12" l="1"/>
  <c r="E5098" i="12"/>
  <c r="F5098" i="12" s="1"/>
  <c r="D5098" i="12" l="1"/>
  <c r="C5098" i="12"/>
  <c r="E5099" i="12" l="1"/>
  <c r="F5099" i="12" s="1"/>
  <c r="G5098" i="12"/>
  <c r="D5099" i="12" l="1"/>
  <c r="C5099" i="12"/>
  <c r="G5099" i="12" l="1"/>
  <c r="E5100" i="12"/>
  <c r="F5100" i="12" s="1"/>
  <c r="N102" i="12" l="1" a="1"/>
  <c r="N102" i="12" s="1"/>
  <c r="M102" i="12" s="1"/>
  <c r="N200" i="12" a="1"/>
  <c r="N200" i="12" s="1"/>
  <c r="M200" i="12" s="1"/>
  <c r="D5100" i="12"/>
  <c r="C5100" i="12"/>
  <c r="K200" i="12" s="1" a="1"/>
  <c r="K200" i="12" s="1"/>
  <c r="O200" i="12" l="1"/>
  <c r="L200" i="12"/>
  <c r="K102" i="12" a="1"/>
  <c r="K102" i="12" s="1"/>
  <c r="E5101" i="12"/>
  <c r="F5101" i="12" s="1"/>
  <c r="G5100" i="12"/>
  <c r="D5101" i="12" l="1"/>
  <c r="C5101" i="12"/>
  <c r="L102" i="12"/>
  <c r="O102" i="12"/>
  <c r="G5101" i="12" l="1"/>
  <c r="E5102" i="12"/>
  <c r="F5102" i="12" s="1"/>
  <c r="D5102" i="12" l="1"/>
  <c r="C5102" i="12"/>
  <c r="G5102" i="12" l="1"/>
  <c r="E5103" i="12"/>
  <c r="F5103" i="12" s="1"/>
  <c r="D5103" i="12" l="1"/>
  <c r="C5103" i="12"/>
  <c r="G5103" i="12" l="1"/>
  <c r="E5104" i="12"/>
  <c r="F5104" i="12" s="1"/>
  <c r="D5104" i="12" l="1"/>
  <c r="C5104" i="12"/>
  <c r="N429" i="12" a="1"/>
  <c r="N429" i="12" s="1"/>
  <c r="M429" i="12" s="1"/>
  <c r="E5105" i="12" l="1"/>
  <c r="F5105" i="12" s="1"/>
  <c r="K429" i="12" a="1"/>
  <c r="K429" i="12" s="1"/>
  <c r="G5104" i="12"/>
  <c r="L429" i="12" l="1"/>
  <c r="O429" i="12"/>
  <c r="D5105" i="12"/>
  <c r="C5105" i="12"/>
  <c r="G5105" i="12" l="1"/>
  <c r="E5106" i="12"/>
  <c r="F5106" i="12" s="1"/>
  <c r="D5106" i="12" l="1"/>
  <c r="C5106" i="12"/>
  <c r="G5106" i="12" l="1"/>
  <c r="E5107" i="12"/>
  <c r="F5107" i="12" s="1"/>
  <c r="D5107" i="12" l="1"/>
  <c r="C5107" i="12"/>
  <c r="G5107" i="12" l="1"/>
  <c r="E5108" i="12"/>
  <c r="F5108" i="12" s="1"/>
  <c r="D5108" i="12" l="1"/>
  <c r="C5108" i="12"/>
  <c r="E5109" i="12" l="1"/>
  <c r="F5109" i="12" s="1"/>
  <c r="G5108" i="12"/>
  <c r="D5109" i="12" l="1"/>
  <c r="C5109" i="12"/>
  <c r="G5109" i="12" l="1"/>
  <c r="E5110" i="12"/>
  <c r="F5110" i="12" s="1"/>
  <c r="D5110" i="12" l="1"/>
  <c r="C5110" i="12"/>
  <c r="E5111" i="12" l="1"/>
  <c r="F5111" i="12" s="1"/>
  <c r="G5110" i="12"/>
  <c r="D5111" i="12" l="1"/>
  <c r="C5111" i="12"/>
  <c r="E5112" i="12" l="1"/>
  <c r="F5112" i="12" s="1"/>
  <c r="G5111" i="12"/>
  <c r="D5112" i="12" l="1"/>
  <c r="C5112" i="12"/>
  <c r="G5112" i="12" l="1"/>
  <c r="E5113" i="12"/>
  <c r="F5113" i="12" s="1"/>
  <c r="D5113" i="12" l="1"/>
  <c r="C5113" i="12"/>
  <c r="G5113" i="12" l="1"/>
  <c r="E5114" i="12"/>
  <c r="F5114" i="12" s="1"/>
  <c r="D5114" i="12" l="1"/>
  <c r="C5114" i="12"/>
  <c r="E5115" i="12" l="1"/>
  <c r="F5115" i="12" s="1"/>
  <c r="G5114" i="12"/>
  <c r="D5115" i="12" l="1"/>
  <c r="C5115" i="12"/>
  <c r="E5116" i="12" l="1"/>
  <c r="F5116" i="12" s="1"/>
  <c r="G5115" i="12"/>
  <c r="D5116" i="12" l="1"/>
  <c r="C5116" i="12"/>
  <c r="N430" i="12" a="1"/>
  <c r="N430" i="12" s="1"/>
  <c r="M430" i="12" s="1"/>
  <c r="E5117" i="12" l="1"/>
  <c r="F5117" i="12" s="1"/>
  <c r="G5116" i="12"/>
  <c r="K430" i="12" a="1"/>
  <c r="K430" i="12" s="1"/>
  <c r="L430" i="12" l="1"/>
  <c r="O430" i="12"/>
  <c r="D5117" i="12"/>
  <c r="C5117" i="12"/>
  <c r="E5118" i="12" l="1"/>
  <c r="F5118" i="12" s="1"/>
  <c r="G5117" i="12"/>
  <c r="D5118" i="12" l="1"/>
  <c r="C5118" i="12"/>
  <c r="G5118" i="12" l="1"/>
  <c r="E5119" i="12"/>
  <c r="F5119" i="12" s="1"/>
  <c r="D5119" i="12" l="1"/>
  <c r="C5119" i="12"/>
  <c r="G5119" i="12" l="1"/>
  <c r="E5120" i="12"/>
  <c r="F5120" i="12" s="1"/>
  <c r="D5120" i="12" l="1"/>
  <c r="C5120" i="12"/>
  <c r="E5121" i="12" l="1"/>
  <c r="F5121" i="12" s="1"/>
  <c r="G5120" i="12"/>
  <c r="D5121" i="12" l="1"/>
  <c r="C5121" i="12"/>
  <c r="G5121" i="12" l="1"/>
  <c r="E5122" i="12"/>
  <c r="F5122" i="12" s="1"/>
  <c r="D5122" i="12" l="1"/>
  <c r="C5122" i="12"/>
  <c r="G5122" i="12" l="1"/>
  <c r="E5123" i="12"/>
  <c r="F5123" i="12" s="1"/>
  <c r="D5123" i="12" l="1"/>
  <c r="C5123" i="12"/>
  <c r="E5124" i="12" l="1"/>
  <c r="F5124" i="12" s="1"/>
  <c r="G5123" i="12"/>
  <c r="D5124" i="12" l="1"/>
  <c r="C5124" i="12"/>
  <c r="E5125" i="12" l="1"/>
  <c r="F5125" i="12" s="1"/>
  <c r="G5124" i="12"/>
  <c r="D5125" i="12" l="1"/>
  <c r="C5125" i="12"/>
  <c r="E5126" i="12" l="1"/>
  <c r="F5126" i="12" s="1"/>
  <c r="N201" i="12" s="1" a="1"/>
  <c r="N201" i="12" s="1"/>
  <c r="M201" i="12" s="1"/>
  <c r="G5125" i="12"/>
  <c r="D5126" i="12" l="1"/>
  <c r="C5126" i="12"/>
  <c r="K201" i="12" s="1" a="1"/>
  <c r="K201" i="12" s="1"/>
  <c r="O201" i="12" l="1"/>
  <c r="L201" i="12"/>
  <c r="E5127" i="12"/>
  <c r="F5127" i="12" s="1"/>
  <c r="G5126" i="12"/>
  <c r="D5127" i="12" l="1"/>
  <c r="C5127" i="12"/>
  <c r="E5128" i="12" l="1"/>
  <c r="F5128" i="12" s="1"/>
  <c r="G5127" i="12"/>
  <c r="D5128" i="12" l="1"/>
  <c r="C5128" i="12"/>
  <c r="N431" i="12" a="1"/>
  <c r="N431" i="12" s="1"/>
  <c r="M431" i="12" s="1"/>
  <c r="E5129" i="12" l="1"/>
  <c r="F5129" i="12" s="1"/>
  <c r="K431" i="12" a="1"/>
  <c r="K431" i="12" s="1"/>
  <c r="G5128" i="12"/>
  <c r="O431" i="12" l="1"/>
  <c r="L431" i="12"/>
  <c r="D5129" i="12"/>
  <c r="C5129" i="12"/>
  <c r="G5129" i="12" l="1"/>
  <c r="E5130" i="12"/>
  <c r="F5130" i="12" s="1"/>
  <c r="D5130" i="12" l="1"/>
  <c r="C5130" i="12"/>
  <c r="E5131" i="12" l="1"/>
  <c r="F5131" i="12" s="1"/>
  <c r="G5130" i="12"/>
  <c r="D5131" i="12" l="1"/>
  <c r="C5131" i="12"/>
  <c r="G5131" i="12" l="1"/>
  <c r="E5132" i="12"/>
  <c r="F5132" i="12" s="1"/>
  <c r="D5132" i="12" l="1"/>
  <c r="C5132" i="12"/>
  <c r="E5133" i="12" l="1"/>
  <c r="F5133" i="12" s="1"/>
  <c r="G5132" i="12"/>
  <c r="D5133" i="12" l="1"/>
  <c r="C5133" i="12"/>
  <c r="E5134" i="12" l="1"/>
  <c r="F5134" i="12" s="1"/>
  <c r="G5133" i="12"/>
  <c r="D5134" i="12" l="1"/>
  <c r="C5134" i="12"/>
  <c r="E5135" i="12" l="1"/>
  <c r="F5135" i="12" s="1"/>
  <c r="G5134" i="12"/>
  <c r="D5135" i="12" l="1"/>
  <c r="C5135" i="12"/>
  <c r="E5136" i="12" l="1"/>
  <c r="F5136" i="12" s="1"/>
  <c r="G5135" i="12"/>
  <c r="D5136" i="12" l="1"/>
  <c r="C5136" i="12"/>
  <c r="E5137" i="12" l="1"/>
  <c r="F5137" i="12" s="1"/>
  <c r="G5136" i="12"/>
  <c r="D5137" i="12" l="1"/>
  <c r="C5137" i="12"/>
  <c r="E5138" i="12" l="1"/>
  <c r="F5138" i="12" s="1"/>
  <c r="G5137" i="12"/>
  <c r="D5138" i="12" l="1"/>
  <c r="C5138" i="12"/>
  <c r="G5138" i="12" l="1"/>
  <c r="E5139" i="12"/>
  <c r="F5139" i="12" s="1"/>
  <c r="D5139" i="12" l="1"/>
  <c r="C5139" i="12"/>
  <c r="G5139" i="12" l="1"/>
  <c r="E5140" i="12"/>
  <c r="F5140" i="12" s="1"/>
  <c r="D5140" i="12" l="1"/>
  <c r="N432" i="12" a="1"/>
  <c r="N432" i="12" s="1"/>
  <c r="M432" i="12" s="1"/>
  <c r="C5140" i="12"/>
  <c r="E5141" i="12" l="1"/>
  <c r="F5141" i="12" s="1"/>
  <c r="G5140" i="12"/>
  <c r="K432" i="12" a="1"/>
  <c r="K432" i="12" s="1"/>
  <c r="O432" i="12" l="1"/>
  <c r="L432" i="12"/>
  <c r="D5141" i="12"/>
  <c r="C5141" i="12"/>
  <c r="E5142" i="12" l="1"/>
  <c r="F5142" i="12" s="1"/>
  <c r="G5141" i="12"/>
  <c r="D5142" i="12" l="1"/>
  <c r="C5142" i="12"/>
  <c r="G5142" i="12" l="1"/>
  <c r="E5143" i="12"/>
  <c r="F5143" i="12" s="1"/>
  <c r="D5143" i="12" l="1"/>
  <c r="C5143" i="12"/>
  <c r="E5144" i="12" l="1"/>
  <c r="F5144" i="12" s="1"/>
  <c r="G5143" i="12"/>
  <c r="D5144" i="12" l="1"/>
  <c r="C5144" i="12"/>
  <c r="G5144" i="12" l="1"/>
  <c r="E5145" i="12"/>
  <c r="F5145" i="12" s="1"/>
  <c r="D5145" i="12" l="1"/>
  <c r="C5145" i="12"/>
  <c r="G5145" i="12" l="1"/>
  <c r="E5146" i="12"/>
  <c r="F5146" i="12" s="1"/>
  <c r="D5146" i="12" l="1"/>
  <c r="C5146" i="12"/>
  <c r="E5147" i="12" l="1"/>
  <c r="F5147" i="12" s="1"/>
  <c r="G5146" i="12"/>
  <c r="D5147" i="12" l="1"/>
  <c r="C5147" i="12"/>
  <c r="G5147" i="12" l="1"/>
  <c r="E5148" i="12"/>
  <c r="F5148" i="12" s="1"/>
  <c r="D5148" i="12" l="1"/>
  <c r="C5148" i="12"/>
  <c r="G5148" i="12" l="1"/>
  <c r="E5149" i="12"/>
  <c r="F5149" i="12" s="1"/>
  <c r="D5149" i="12" l="1"/>
  <c r="C5149" i="12"/>
  <c r="E5150" i="12" l="1"/>
  <c r="F5150" i="12" s="1"/>
  <c r="G5149" i="12"/>
  <c r="D5150" i="12" l="1"/>
  <c r="C5150" i="12"/>
  <c r="G5150" i="12" l="1"/>
  <c r="E5151" i="12"/>
  <c r="F5151" i="12" s="1"/>
  <c r="D5151" i="12" l="1"/>
  <c r="C5151" i="12"/>
  <c r="E5152" i="12" l="1"/>
  <c r="F5152" i="12" s="1"/>
  <c r="G5151" i="12"/>
  <c r="N103" i="12" l="1" a="1"/>
  <c r="N103" i="12" s="1"/>
  <c r="M103" i="12" s="1"/>
  <c r="N202" i="12" a="1"/>
  <c r="N202" i="12" s="1"/>
  <c r="M202" i="12" s="1"/>
  <c r="D5152" i="12"/>
  <c r="C5152" i="12"/>
  <c r="K202" i="12" s="1" a="1"/>
  <c r="K202" i="12" s="1"/>
  <c r="N433" i="12" a="1"/>
  <c r="N433" i="12" s="1"/>
  <c r="M433" i="12" s="1"/>
  <c r="O202" i="12" l="1"/>
  <c r="L202" i="12"/>
  <c r="K103" i="12" a="1"/>
  <c r="K103" i="12" s="1"/>
  <c r="K433" i="12" a="1"/>
  <c r="K433" i="12" s="1"/>
  <c r="E5153" i="12"/>
  <c r="F5153" i="12" s="1"/>
  <c r="G5152" i="12"/>
  <c r="D5153" i="12" l="1"/>
  <c r="C5153" i="12"/>
  <c r="L433" i="12"/>
  <c r="O433" i="12"/>
  <c r="O103" i="12"/>
  <c r="L103" i="12"/>
  <c r="G5153" i="12" l="1"/>
  <c r="E5154" i="12"/>
  <c r="F5154" i="12" s="1"/>
  <c r="D5154" i="12" l="1"/>
  <c r="C5154" i="12"/>
  <c r="G5154" i="12" l="1"/>
  <c r="E5155" i="12"/>
  <c r="F5155" i="12" s="1"/>
  <c r="D5155" i="12" l="1"/>
  <c r="C5155" i="12"/>
  <c r="E5156" i="12" l="1"/>
  <c r="F5156" i="12" s="1"/>
  <c r="G5155" i="12"/>
  <c r="D5156" i="12" l="1"/>
  <c r="C5156" i="12"/>
  <c r="G5156" i="12" l="1"/>
  <c r="E5157" i="12"/>
  <c r="F5157" i="12" s="1"/>
  <c r="D5157" i="12" l="1"/>
  <c r="C5157" i="12"/>
  <c r="G5157" i="12" l="1"/>
  <c r="E5158" i="12"/>
  <c r="F5158" i="12" s="1"/>
  <c r="D5158" i="12" l="1"/>
  <c r="C5158" i="12"/>
  <c r="E5159" i="12" l="1"/>
  <c r="F5159" i="12" s="1"/>
  <c r="G5158" i="12"/>
  <c r="D5159" i="12" l="1"/>
  <c r="C5159" i="12"/>
  <c r="G5159" i="12" l="1"/>
  <c r="E5160" i="12"/>
  <c r="F5160" i="12" s="1"/>
  <c r="D5160" i="12" l="1"/>
  <c r="C5160" i="12"/>
  <c r="E5161" i="12" l="1"/>
  <c r="F5161" i="12" s="1"/>
  <c r="G5160" i="12"/>
  <c r="D5161" i="12" l="1"/>
  <c r="C5161" i="12"/>
  <c r="E5162" i="12" l="1"/>
  <c r="F5162" i="12" s="1"/>
  <c r="G5161" i="12"/>
  <c r="D5162" i="12" l="1"/>
  <c r="C5162" i="12"/>
  <c r="E5163" i="12" l="1"/>
  <c r="F5163" i="12" s="1"/>
  <c r="G5162" i="12"/>
  <c r="D5163" i="12" l="1"/>
  <c r="C5163" i="12"/>
  <c r="G5163" i="12" l="1"/>
  <c r="E5164" i="12"/>
  <c r="F5164" i="12" s="1"/>
  <c r="D5164" i="12" l="1"/>
  <c r="C5164" i="12"/>
  <c r="N434" i="12" a="1"/>
  <c r="N434" i="12" s="1"/>
  <c r="M434" i="12" s="1"/>
  <c r="E5165" i="12" l="1"/>
  <c r="F5165" i="12" s="1"/>
  <c r="K434" i="12" a="1"/>
  <c r="K434" i="12" s="1"/>
  <c r="G5164" i="12"/>
  <c r="L434" i="12" l="1"/>
  <c r="O434" i="12"/>
  <c r="D5165" i="12"/>
  <c r="C5165" i="12"/>
  <c r="E5166" i="12" l="1"/>
  <c r="F5166" i="12" s="1"/>
  <c r="G5165" i="12"/>
  <c r="D5166" i="12" l="1"/>
  <c r="C5166" i="12"/>
  <c r="E5167" i="12" l="1"/>
  <c r="F5167" i="12" s="1"/>
  <c r="G5166" i="12"/>
  <c r="D5167" i="12" l="1"/>
  <c r="C5167" i="12"/>
  <c r="E5168" i="12" l="1"/>
  <c r="F5168" i="12" s="1"/>
  <c r="G5167" i="12"/>
  <c r="D5168" i="12" l="1"/>
  <c r="C5168" i="12"/>
  <c r="G5168" i="12" l="1"/>
  <c r="E5169" i="12"/>
  <c r="F5169" i="12" s="1"/>
  <c r="D5169" i="12" l="1"/>
  <c r="C5169" i="12"/>
  <c r="E5170" i="12" l="1"/>
  <c r="F5170" i="12" s="1"/>
  <c r="G5169" i="12"/>
  <c r="D5170" i="12" l="1"/>
  <c r="C5170" i="12"/>
  <c r="E5171" i="12" l="1"/>
  <c r="F5171" i="12" s="1"/>
  <c r="G5170" i="12"/>
  <c r="D5171" i="12" l="1"/>
  <c r="C5171" i="12"/>
  <c r="E5172" i="12" l="1"/>
  <c r="F5172" i="12" s="1"/>
  <c r="G5171" i="12"/>
  <c r="D5172" i="12" l="1"/>
  <c r="C5172" i="12"/>
  <c r="G5172" i="12" l="1"/>
  <c r="E5173" i="12"/>
  <c r="F5173" i="12" s="1"/>
  <c r="D5173" i="12" l="1"/>
  <c r="C5173" i="12"/>
  <c r="E5174" i="12" l="1"/>
  <c r="F5174" i="12" s="1"/>
  <c r="G5173" i="12"/>
  <c r="D5174" i="12" l="1"/>
  <c r="C5174" i="12"/>
  <c r="E5175" i="12" l="1"/>
  <c r="F5175" i="12" s="1"/>
  <c r="G5174" i="12"/>
  <c r="D5175" i="12" l="1"/>
  <c r="C5175" i="12"/>
  <c r="G5175" i="12" l="1"/>
  <c r="E5176" i="12"/>
  <c r="F5176" i="12" s="1"/>
  <c r="D5176" i="12" l="1"/>
  <c r="N435" i="12" a="1"/>
  <c r="N435" i="12" s="1"/>
  <c r="M435" i="12" s="1"/>
  <c r="C5176" i="12"/>
  <c r="E5177" i="12" l="1"/>
  <c r="F5177" i="12" s="1"/>
  <c r="K435" i="12" a="1"/>
  <c r="K435" i="12" s="1"/>
  <c r="G5176" i="12"/>
  <c r="L435" i="12" l="1"/>
  <c r="O435" i="12"/>
  <c r="D5177" i="12"/>
  <c r="C5177" i="12"/>
  <c r="E5178" i="12" l="1"/>
  <c r="F5178" i="12" s="1"/>
  <c r="N203" i="12" s="1" a="1"/>
  <c r="N203" i="12" s="1"/>
  <c r="M203" i="12" s="1"/>
  <c r="G5177" i="12"/>
  <c r="D5178" i="12" l="1"/>
  <c r="C5178" i="12"/>
  <c r="K203" i="12" s="1" a="1"/>
  <c r="K203" i="12" s="1"/>
  <c r="O203" i="12" l="1"/>
  <c r="L203" i="12"/>
  <c r="E5179" i="12"/>
  <c r="F5179" i="12" s="1"/>
  <c r="G5178" i="12"/>
  <c r="D5179" i="12" l="1"/>
  <c r="C5179" i="12"/>
  <c r="G5179" i="12" l="1"/>
  <c r="E5180" i="12"/>
  <c r="F5180" i="12" s="1"/>
  <c r="D5180" i="12" l="1"/>
  <c r="C5180" i="12"/>
  <c r="G5180" i="12" l="1"/>
  <c r="E5181" i="12"/>
  <c r="F5181" i="12" s="1"/>
  <c r="D5181" i="12" l="1"/>
  <c r="C5181" i="12"/>
  <c r="G5181" i="12" l="1"/>
  <c r="E5182" i="12"/>
  <c r="F5182" i="12" s="1"/>
  <c r="D5182" i="12" l="1"/>
  <c r="C5182" i="12"/>
  <c r="G5182" i="12" l="1"/>
  <c r="E5183" i="12"/>
  <c r="F5183" i="12" s="1"/>
  <c r="D5183" i="12" l="1"/>
  <c r="C5183" i="12"/>
  <c r="E5184" i="12" l="1"/>
  <c r="F5184" i="12" s="1"/>
  <c r="G5183" i="12"/>
  <c r="D5184" i="12" l="1"/>
  <c r="C5184" i="12"/>
  <c r="G5184" i="12" l="1"/>
  <c r="E5185" i="12"/>
  <c r="F5185" i="12" s="1"/>
  <c r="D5185" i="12" l="1"/>
  <c r="C5185" i="12"/>
  <c r="E5186" i="12" l="1"/>
  <c r="F5186" i="12" s="1"/>
  <c r="G5185" i="12"/>
  <c r="D5186" i="12" l="1"/>
  <c r="C5186" i="12"/>
  <c r="E5187" i="12" l="1"/>
  <c r="F5187" i="12" s="1"/>
  <c r="G5186" i="12"/>
  <c r="D5187" i="12" l="1"/>
  <c r="C5187" i="12"/>
  <c r="G5187" i="12" l="1"/>
  <c r="E5188" i="12"/>
  <c r="F5188" i="12" s="1"/>
  <c r="D5188" i="12" l="1"/>
  <c r="C5188" i="12"/>
  <c r="N436" i="12" a="1"/>
  <c r="N436" i="12" s="1"/>
  <c r="M436" i="12" s="1"/>
  <c r="G5188" i="12" l="1"/>
  <c r="K436" i="12" a="1"/>
  <c r="K436" i="12" s="1"/>
  <c r="E5189" i="12"/>
  <c r="F5189" i="12" s="1"/>
  <c r="O436" i="12" l="1"/>
  <c r="L436" i="12"/>
  <c r="D5189" i="12"/>
  <c r="C5189" i="12"/>
  <c r="G5189" i="12" l="1"/>
  <c r="E5190" i="12"/>
  <c r="F5190" i="12" s="1"/>
  <c r="D5190" i="12" l="1"/>
  <c r="C5190" i="12"/>
  <c r="E5191" i="12" l="1"/>
  <c r="F5191" i="12" s="1"/>
  <c r="G5190" i="12"/>
  <c r="D5191" i="12" l="1"/>
  <c r="C5191" i="12"/>
  <c r="G5191" i="12" l="1"/>
  <c r="E5192" i="12"/>
  <c r="F5192" i="12" s="1"/>
  <c r="D5192" i="12" l="1"/>
  <c r="C5192" i="12"/>
  <c r="G5192" i="12" l="1"/>
  <c r="E5193" i="12"/>
  <c r="F5193" i="12" s="1"/>
  <c r="D5193" i="12" l="1"/>
  <c r="C5193" i="12"/>
  <c r="G5193" i="12" l="1"/>
  <c r="E5194" i="12"/>
  <c r="F5194" i="12" s="1"/>
  <c r="D5194" i="12" l="1"/>
  <c r="C5194" i="12"/>
  <c r="G5194" i="12" l="1"/>
  <c r="E5195" i="12"/>
  <c r="F5195" i="12" s="1"/>
  <c r="D5195" i="12" l="1"/>
  <c r="C5195" i="12"/>
  <c r="G5195" i="12" l="1"/>
  <c r="E5196" i="12"/>
  <c r="F5196" i="12" s="1"/>
  <c r="D5196" i="12" l="1"/>
  <c r="C5196" i="12"/>
  <c r="E5197" i="12" l="1"/>
  <c r="F5197" i="12" s="1"/>
  <c r="G5196" i="12"/>
  <c r="D5197" i="12" l="1"/>
  <c r="C5197" i="12"/>
  <c r="E5198" i="12" l="1"/>
  <c r="F5198" i="12" s="1"/>
  <c r="G5197" i="12"/>
  <c r="D5198" i="12" l="1"/>
  <c r="C5198" i="12"/>
  <c r="G5198" i="12" l="1"/>
  <c r="E5199" i="12"/>
  <c r="F5199" i="12" s="1"/>
  <c r="D5199" i="12" l="1"/>
  <c r="C5199" i="12"/>
  <c r="G5199" i="12" l="1"/>
  <c r="E5200" i="12"/>
  <c r="F5200" i="12" s="1"/>
  <c r="D5200" i="12" l="1"/>
  <c r="N437" i="12" a="1"/>
  <c r="N437" i="12" s="1"/>
  <c r="C5200" i="12"/>
  <c r="K437" i="12" l="1" a="1"/>
  <c r="K437" i="12" s="1"/>
  <c r="G5200" i="12"/>
  <c r="E5201" i="12"/>
  <c r="F5201" i="12" s="1"/>
  <c r="M437" i="12"/>
  <c r="M438" i="12"/>
  <c r="D5201" i="12" l="1"/>
  <c r="C5201" i="12"/>
  <c r="O437" i="12"/>
  <c r="L437" i="12"/>
  <c r="L438" i="12"/>
  <c r="G5201" i="12" l="1"/>
  <c r="E5202" i="12"/>
  <c r="F5202" i="12" s="1"/>
  <c r="D5202" i="12" l="1"/>
  <c r="C5202" i="12"/>
  <c r="G5202" i="12" l="1"/>
  <c r="E5203" i="12"/>
  <c r="F5203" i="12" s="1"/>
  <c r="D5203" i="12" l="1"/>
  <c r="C5203" i="12"/>
  <c r="E5204" i="12" l="1"/>
  <c r="F5204" i="12" s="1"/>
  <c r="G5203" i="12"/>
  <c r="N104" i="12" l="1" a="1"/>
  <c r="N104" i="12" s="1"/>
  <c r="M104" i="12" s="1"/>
  <c r="N204" i="12" a="1"/>
  <c r="N204" i="12" s="1"/>
  <c r="C5204" i="12"/>
  <c r="K204" i="12" s="1" a="1"/>
  <c r="K204" i="12" s="1"/>
  <c r="D5204" i="12"/>
  <c r="O204" i="12" l="1"/>
  <c r="L205" i="12"/>
  <c r="L204" i="12"/>
  <c r="M105" i="12"/>
  <c r="M204" i="12"/>
  <c r="M205" i="12"/>
  <c r="G5204" i="12"/>
  <c r="K104" i="12" a="1"/>
  <c r="K104" i="12" s="1"/>
  <c r="O104" i="12" l="1"/>
  <c r="L105" i="12"/>
  <c r="L10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<sst xmlns="http://schemas.openxmlformats.org/spreadsheetml/2006/main" count="207" uniqueCount="98">
  <si>
    <t>TAX SCALE INFO</t>
  </si>
  <si>
    <t>&gt; $180,000</t>
  </si>
  <si>
    <t>Tax per dollar</t>
  </si>
  <si>
    <t>Initial Tax on income</t>
  </si>
  <si>
    <t>Gross</t>
  </si>
  <si>
    <t>Gross/Yr</t>
  </si>
  <si>
    <t>Personal Income</t>
  </si>
  <si>
    <t>Frequency List</t>
  </si>
  <si>
    <t>Total</t>
  </si>
  <si>
    <t>GROSS</t>
  </si>
  <si>
    <t>TAXABLE</t>
  </si>
  <si>
    <t>TOTAL</t>
  </si>
  <si>
    <t>NET</t>
  </si>
  <si>
    <t>Taxable Income (If less than)</t>
  </si>
  <si>
    <t>Income Type</t>
  </si>
  <si>
    <t>Income</t>
  </si>
  <si>
    <t>Hour to Week</t>
  </si>
  <si>
    <t>Hour to Fortnight</t>
  </si>
  <si>
    <t>Hour to Year</t>
  </si>
  <si>
    <t>Hour to Month</t>
  </si>
  <si>
    <t>Year to Month</t>
  </si>
  <si>
    <t>Days per Wk</t>
  </si>
  <si>
    <t>Year to Fortnight</t>
  </si>
  <si>
    <t>Year to Week</t>
  </si>
  <si>
    <t>Year to Hour</t>
  </si>
  <si>
    <t>Hours per Day</t>
  </si>
  <si>
    <t>Year to Day</t>
  </si>
  <si>
    <t>Income Converter (GROSS)</t>
  </si>
  <si>
    <t>Partner's Personal Income</t>
  </si>
  <si>
    <t>% Taxed (yr check)</t>
  </si>
  <si>
    <t>% Taxed (hr check)</t>
  </si>
  <si>
    <t>Multiply above by tax</t>
  </si>
  <si>
    <t>Overtime Calc</t>
  </si>
  <si>
    <t>Rates</t>
  </si>
  <si>
    <t>$/hr</t>
  </si>
  <si>
    <t>Expenses</t>
  </si>
  <si>
    <t>Partner's Expenses</t>
  </si>
  <si>
    <t>COST</t>
  </si>
  <si>
    <t>Frequency</t>
  </si>
  <si>
    <t>Loan Amount</t>
  </si>
  <si>
    <t>.Freq.</t>
  </si>
  <si>
    <t>Interest Rate</t>
  </si>
  <si>
    <t>Weekly</t>
  </si>
  <si>
    <t>Fortnightly</t>
  </si>
  <si>
    <t>Monthly</t>
  </si>
  <si>
    <t>Annually</t>
  </si>
  <si>
    <t>Years</t>
  </si>
  <si>
    <t>Interest</t>
  </si>
  <si>
    <t>Medicare Tax</t>
  </si>
  <si>
    <t>Medicare</t>
  </si>
  <si>
    <t>Expense Type</t>
  </si>
  <si>
    <t>Principal</t>
  </si>
  <si>
    <t>Breakdown of first payment</t>
  </si>
  <si>
    <t>Possible Repayments</t>
  </si>
  <si>
    <t>Payment</t>
  </si>
  <si>
    <t>Paid</t>
  </si>
  <si>
    <t>Total Interest Charged</t>
  </si>
  <si>
    <t>Interest Charged</t>
  </si>
  <si>
    <t>Owing</t>
  </si>
  <si>
    <t>Extra Payment</t>
  </si>
  <si>
    <t>Current Calculated Payment</t>
  </si>
  <si>
    <t>Payment Overide:</t>
  </si>
  <si>
    <t>Calculated Duration</t>
  </si>
  <si>
    <t>Yrs</t>
  </si>
  <si>
    <t>Mths</t>
  </si>
  <si>
    <t>Money to Time (NET)</t>
  </si>
  <si>
    <t>Hours</t>
  </si>
  <si>
    <t>Days</t>
  </si>
  <si>
    <t>Minutes</t>
  </si>
  <si>
    <t>Duration</t>
  </si>
  <si>
    <t>Potential Interest + Principle</t>
  </si>
  <si>
    <t>Cost</t>
  </si>
  <si>
    <t>People Involved</t>
  </si>
  <si>
    <t>Only based on 1st year interest</t>
  </si>
  <si>
    <t>LOAN INTEREST</t>
  </si>
  <si>
    <t>Year</t>
  </si>
  <si>
    <t>Principal Paid</t>
  </si>
  <si>
    <t>On the year</t>
  </si>
  <si>
    <t>RENTAL INCOME paid to PRINCIPAL</t>
  </si>
  <si>
    <t>Paid to Interest</t>
  </si>
  <si>
    <t>COST w/ LOAN</t>
  </si>
  <si>
    <t>NET/Yr</t>
  </si>
  <si>
    <t>LEFT OVER</t>
  </si>
  <si>
    <t>Gross Needed</t>
  </si>
  <si>
    <t>Annual Rental Income (NET)</t>
  </si>
  <si>
    <t>YEARLY PAYMENT REQUIRED</t>
  </si>
  <si>
    <t>Principal Cost</t>
  </si>
  <si>
    <t>Interest Cost</t>
  </si>
  <si>
    <t>LEFTOVER TO PAY (principal + interest)</t>
  </si>
  <si>
    <t>Breakdown</t>
  </si>
  <si>
    <t>Loan Repayment Calculator</t>
  </si>
  <si>
    <t>LOAN PAYMENT</t>
  </si>
  <si>
    <t>One Off Payments</t>
  </si>
  <si>
    <t>IncomeCalculator$</t>
  </si>
  <si>
    <t>Term</t>
  </si>
  <si>
    <t>.TAXABLE</t>
  </si>
  <si>
    <t>Designed and created by:    Christian Micallef</t>
  </si>
  <si>
    <t>Possible Repayments (Adjusted)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</si>
</sst>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4" formatCode="_-&quot;$&quot;* #,##0.00_-;\-&quot;$&quot;* #,##0.00_-;_-&quot;$&quot;* &quot;-&quot;??_-;_-@_-"/>
    <numFmt numFmtId="164" formatCode="0.0%"/>
    <numFmt numFmtId="165" formatCode="#,##0.0000"/>
    <numFmt numFmtId="166" formatCode="0.000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41C4CB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8"/>
      <color theme="0" tint="-0.1499984740745262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1"/>
      <color rgb="FF1D476D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b/>
      <sz val="11"/>
      <color rgb="FF55C9CF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rgb="FF2C9DA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24C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2003C"/>
        <bgColor indexed="64"/>
      </patternFill>
    </fill>
    <fill>
      <patternFill patternType="solid">
        <fgColor rgb="FFB0005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6823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27888D"/>
        <bgColor indexed="64"/>
      </patternFill>
    </fill>
    <fill>
      <patternFill patternType="solid">
        <fgColor rgb="FF205A50"/>
        <bgColor indexed="64"/>
      </patternFill>
    </fill>
    <fill>
      <patternFill patternType="solid">
        <fgColor rgb="FF2C3E46"/>
        <bgColor indexed="64"/>
      </patternFill>
    </fill>
    <fill>
      <patternFill patternType="solid">
        <fgColor rgb="FF702D77"/>
        <bgColor indexed="64"/>
      </patternFill>
    </fill>
    <fill>
      <patternFill patternType="solid">
        <fgColor rgb="FF471D4B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4E2512"/>
        <bgColor indexed="64"/>
      </patternFill>
    </fill>
    <fill>
      <patternFill patternType="solid">
        <fgColor rgb="FF661414"/>
        <bgColor indexed="64"/>
      </patternFill>
    </fill>
    <fill>
      <patternFill patternType="solid">
        <fgColor rgb="FF911313"/>
        <bgColor indexed="64"/>
      </patternFill>
    </fill>
    <fill>
      <patternFill patternType="solid">
        <fgColor rgb="FF3A0C0C"/>
        <bgColor indexed="64"/>
      </patternFill>
    </fill>
    <fill>
      <patternFill patternType="solid">
        <fgColor rgb="FF1D451B"/>
        <bgColor indexed="64"/>
      </patternFill>
    </fill>
    <fill>
      <patternFill patternType="solid">
        <fgColor rgb="FF10270F"/>
        <bgColor indexed="64"/>
      </patternFill>
    </fill>
    <fill>
      <patternFill patternType="solid">
        <fgColor rgb="FF18443D"/>
        <bgColor indexed="64"/>
      </patternFill>
    </fill>
    <fill>
      <patternFill patternType="solid">
        <fgColor rgb="FF217579"/>
        <bgColor indexed="64"/>
      </patternFill>
    </fill>
    <fill>
      <patternFill patternType="solid">
        <fgColor rgb="FF15484B"/>
        <bgColor indexed="64"/>
      </patternFill>
    </fill>
    <fill>
      <patternFill patternType="solid">
        <fgColor rgb="FF550B0B"/>
        <bgColor indexed="64"/>
      </patternFill>
    </fill>
    <fill>
      <patternFill patternType="solid">
        <fgColor rgb="FF005370"/>
        <bgColor indexed="64"/>
      </patternFill>
    </fill>
    <fill>
      <patternFill patternType="solid">
        <fgColor rgb="FF008BBC"/>
        <bgColor indexed="64"/>
      </patternFill>
    </fill>
    <fill>
      <patternFill patternType="solid">
        <fgColor rgb="FF0EAE7C"/>
        <bgColor indexed="64"/>
      </patternFill>
    </fill>
    <fill>
      <patternFill patternType="solid">
        <fgColor rgb="FF097554"/>
        <bgColor indexed="64"/>
      </patternFill>
    </fill>
    <fill>
      <patternFill patternType="solid">
        <fgColor rgb="FF10273C"/>
        <bgColor indexed="64"/>
      </patternFill>
    </fill>
    <fill>
      <patternFill patternType="solid">
        <fgColor rgb="FF0C2C2E"/>
        <bgColor indexed="64"/>
      </patternFill>
    </fill>
    <fill>
      <patternFill patternType="solid">
        <fgColor rgb="FF632969"/>
        <bgColor indexed="64"/>
      </patternFill>
    </fill>
    <fill>
      <patternFill patternType="solid">
        <fgColor rgb="FF311434"/>
        <bgColor indexed="64"/>
      </patternFill>
    </fill>
    <fill>
      <patternFill patternType="solid">
        <fgColor rgb="FF6C0E0E"/>
        <bgColor indexed="64"/>
      </patternFill>
    </fill>
    <fill>
      <patternFill patternType="solid">
        <fgColor rgb="FF2E1F00"/>
        <bgColor indexed="64"/>
      </patternFill>
    </fill>
    <fill>
      <patternFill patternType="solid">
        <fgColor rgb="FF1F0D21"/>
        <bgColor indexed="64"/>
      </patternFill>
    </fill>
    <fill>
      <patternFill patternType="solid">
        <fgColor rgb="FF32180C"/>
        <bgColor indexed="64"/>
      </patternFill>
    </fill>
    <fill>
      <patternFill patternType="solid">
        <fgColor rgb="FF582800"/>
        <bgColor indexed="64"/>
      </patternFill>
    </fill>
    <fill>
      <patternFill patternType="solid">
        <fgColor rgb="FF6A3118"/>
        <bgColor indexed="64"/>
      </patternFill>
    </fill>
    <fill>
      <patternFill patternType="solid">
        <fgColor rgb="FF3E1A42"/>
        <bgColor indexed="64"/>
      </patternFill>
    </fill>
    <fill>
      <patternFill patternType="solid">
        <fgColor rgb="FF470505"/>
        <bgColor indexed="64"/>
      </patternFill>
    </fill>
    <fill>
      <patternFill patternType="solid">
        <fgColor rgb="FF11312C"/>
        <bgColor indexed="64"/>
      </patternFill>
    </fill>
    <fill>
      <patternFill patternType="solid">
        <fgColor rgb="FF0C292A"/>
        <bgColor indexed="64"/>
      </patternFill>
    </fill>
    <fill>
      <patternFill patternType="solid">
        <fgColor rgb="FF007272"/>
        <bgColor indexed="64"/>
      </patternFill>
    </fill>
    <fill>
      <patternFill patternType="solid">
        <fgColor rgb="FF005026"/>
        <bgColor indexed="64"/>
      </patternFill>
    </fill>
    <fill>
      <patternFill patternType="solid">
        <fgColor rgb="FF0DBC00"/>
        <bgColor indexed="64"/>
      </patternFill>
    </fill>
  </fills>
  <borders count="160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rgb="FFB0005C"/>
      </left>
      <right style="thin">
        <color rgb="FFB0005C"/>
      </right>
      <top style="thin">
        <color rgb="FFB0005C"/>
      </top>
      <bottom style="thin">
        <color rgb="FFB0005C"/>
      </bottom>
      <diagonal/>
    </border>
    <border>
      <left style="thin">
        <color rgb="FF72003C"/>
      </left>
      <right style="thin">
        <color rgb="FF72003C"/>
      </right>
      <top style="thin">
        <color rgb="FF72003C"/>
      </top>
      <bottom style="thin">
        <color rgb="FF72003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B0005C"/>
      </left>
      <right/>
      <top style="thin">
        <color rgb="FFB0005C"/>
      </top>
      <bottom style="thin">
        <color rgb="FFB0005C"/>
      </bottom>
      <diagonal/>
    </border>
    <border>
      <left style="thin">
        <color rgb="FFB0005C"/>
      </left>
      <right/>
      <top/>
      <bottom style="thin">
        <color rgb="FFB0005C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368232"/>
      </left>
      <right/>
      <top style="thin">
        <color rgb="FF368232"/>
      </top>
      <bottom style="thin">
        <color rgb="FF368232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368232"/>
      </left>
      <right/>
      <top style="thin">
        <color rgb="FF368232"/>
      </top>
      <bottom/>
      <diagonal/>
    </border>
    <border>
      <left style="thin">
        <color rgb="FF368232"/>
      </left>
      <right/>
      <top style="thin">
        <color theme="1" tint="0.14999847407452621"/>
      </top>
      <bottom style="thin">
        <color rgb="FF368232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1" tint="0.14999847407452621"/>
      </top>
      <bottom style="thin">
        <color theme="8" tint="-0.249977111117893"/>
      </bottom>
      <diagonal/>
    </border>
    <border>
      <left/>
      <right/>
      <top style="thin">
        <color theme="1" tint="0.14999847407452621"/>
      </top>
      <bottom style="thin">
        <color rgb="FF00B050"/>
      </bottom>
      <diagonal/>
    </border>
    <border>
      <left style="thin">
        <color theme="1" tint="0.14999847407452621"/>
      </left>
      <right/>
      <top/>
      <bottom/>
      <diagonal/>
    </border>
    <border>
      <left/>
      <right/>
      <top style="thin">
        <color theme="1" tint="0.14999847407452621"/>
      </top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23574B"/>
      </left>
      <right/>
      <top style="thin">
        <color theme="1" tint="0.14999847407452621"/>
      </top>
      <bottom style="thin">
        <color rgb="FF00B050"/>
      </bottom>
      <diagonal/>
    </border>
    <border>
      <left style="thin">
        <color rgb="FF27888D"/>
      </left>
      <right/>
      <top style="thin">
        <color rgb="FF00B050"/>
      </top>
      <bottom style="thin">
        <color rgb="FF00B050"/>
      </bottom>
      <diagonal/>
    </border>
    <border>
      <left style="thin">
        <color rgb="FF2C3E46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C3E46"/>
      </left>
      <right style="thin">
        <color rgb="FF2C3E46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rgb="FF2C3E46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rgb="FF702D77"/>
      </right>
      <top style="thin">
        <color rgb="FF702D77"/>
      </top>
      <bottom style="thin">
        <color rgb="FF702D77"/>
      </bottom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rgb="FF702D77"/>
      </right>
      <top/>
      <bottom style="thin">
        <color rgb="FF702D77"/>
      </bottom>
      <diagonal/>
    </border>
    <border>
      <left style="thin">
        <color rgb="FF9D3FBB"/>
      </left>
      <right style="thin">
        <color rgb="FF9D3FBB"/>
      </right>
      <top style="thin">
        <color rgb="FF9D3FBB"/>
      </top>
      <bottom style="thin">
        <color rgb="FF9D3FBB"/>
      </bottom>
      <diagonal/>
    </border>
    <border>
      <left/>
      <right style="thin">
        <color rgb="FF702D77"/>
      </right>
      <top/>
      <bottom/>
      <diagonal/>
    </border>
    <border>
      <left style="thin">
        <color rgb="FFB48500"/>
      </left>
      <right style="thin">
        <color rgb="FFB48500"/>
      </right>
      <top style="thin">
        <color rgb="FFB48500"/>
      </top>
      <bottom style="thin">
        <color rgb="FFB48500"/>
      </bottom>
      <diagonal/>
    </border>
    <border>
      <left style="thin">
        <color rgb="FFB48500"/>
      </left>
      <right style="thin">
        <color rgb="FFB48500"/>
      </right>
      <top style="thin">
        <color rgb="FFB48500"/>
      </top>
      <bottom/>
      <diagonal/>
    </border>
    <border>
      <left style="thin">
        <color rgb="FFB48500"/>
      </left>
      <right/>
      <top style="thin">
        <color rgb="FFB48500"/>
      </top>
      <bottom style="thin">
        <color rgb="FFB48500"/>
      </bottom>
      <diagonal/>
    </border>
    <border>
      <left style="thin">
        <color rgb="FFB48500"/>
      </left>
      <right/>
      <top style="thin">
        <color rgb="FFB48500"/>
      </top>
      <bottom/>
      <diagonal/>
    </border>
    <border>
      <left style="thin">
        <color rgb="FF9D3FBB"/>
      </left>
      <right/>
      <top style="thin">
        <color rgb="FF9D3FBB"/>
      </top>
      <bottom style="thin">
        <color rgb="FF9D3FBB"/>
      </bottom>
      <diagonal/>
    </border>
    <border>
      <left style="thin">
        <color rgb="FF702D77"/>
      </left>
      <right/>
      <top/>
      <bottom/>
      <diagonal/>
    </border>
    <border>
      <left style="thin">
        <color rgb="FF9D3FBB"/>
      </left>
      <right style="thin">
        <color rgb="FF9D3FBB"/>
      </right>
      <top style="thin">
        <color rgb="FF9D3FBB"/>
      </top>
      <bottom/>
      <diagonal/>
    </border>
    <border>
      <left style="thin">
        <color rgb="FF9D3FBB"/>
      </left>
      <right/>
      <top style="thin">
        <color rgb="FF9D3FBB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2003C"/>
      </left>
      <right/>
      <top style="thin">
        <color rgb="FF72003C"/>
      </top>
      <bottom/>
      <diagonal/>
    </border>
    <border>
      <left style="thin">
        <color rgb="FF72003C"/>
      </left>
      <right style="thin">
        <color rgb="FF72003C"/>
      </right>
      <top style="thin">
        <color rgb="FF72003C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4" tint="0.39997558519241921"/>
      </right>
      <top style="thin">
        <color theme="4" tint="-0.499984740745262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1" tint="0.14999847407452621"/>
      </right>
      <top style="thin">
        <color theme="4" tint="-0.499984740745262"/>
      </top>
      <bottom/>
      <diagonal/>
    </border>
    <border>
      <left style="thin">
        <color theme="4" tint="0.39997558519241921"/>
      </left>
      <right style="thin">
        <color theme="1" tint="0.14999847407452621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rgb="FF368232"/>
      </bottom>
      <diagonal/>
    </border>
    <border>
      <left style="thin">
        <color rgb="FFAA45B5"/>
      </left>
      <right style="thin">
        <color rgb="FFAA45B5"/>
      </right>
      <top style="thin">
        <color rgb="FFAA45B5"/>
      </top>
      <bottom style="thin">
        <color rgb="FFAA45B5"/>
      </bottom>
      <diagonal/>
    </border>
    <border>
      <left style="thin">
        <color rgb="FF27888D"/>
      </left>
      <right/>
      <top style="thin">
        <color theme="1" tint="0.14999847407452621"/>
      </top>
      <bottom style="thin">
        <color rgb="FF00B050"/>
      </bottom>
      <diagonal/>
    </border>
    <border>
      <left style="thin">
        <color theme="8" tint="-0.249977111117893"/>
      </left>
      <right/>
      <top style="thin">
        <color theme="1" tint="0.14999847407452621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rgb="FF00B050"/>
      </left>
      <right style="thin">
        <color rgb="FF1D451B"/>
      </right>
      <top style="thin">
        <color rgb="FF00B050"/>
      </top>
      <bottom style="thin">
        <color rgb="FF00B050"/>
      </bottom>
      <diagonal/>
    </border>
    <border>
      <left style="thin">
        <color rgb="FF1D451B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rgb="FF1D451B"/>
      </top>
      <bottom style="thin">
        <color theme="9" tint="-0.249977111117893"/>
      </bottom>
      <diagonal/>
    </border>
    <border>
      <left style="thin">
        <color rgb="FF1D451B"/>
      </left>
      <right style="thin">
        <color rgb="FF1D451B"/>
      </right>
      <top/>
      <bottom style="thin">
        <color rgb="FF1D451B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indexed="64"/>
      </left>
      <right/>
      <top style="thin">
        <color theme="1" tint="0.14999847407452621"/>
      </top>
      <bottom/>
      <diagonal/>
    </border>
    <border>
      <left style="thin">
        <color indexed="64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rgb="FF661414"/>
      </right>
      <top style="thin">
        <color rgb="FF661414"/>
      </top>
      <bottom/>
      <diagonal/>
    </border>
    <border>
      <left style="thin">
        <color rgb="FF954ECA"/>
      </left>
      <right style="thin">
        <color rgb="FF954ECA"/>
      </right>
      <top style="thin">
        <color rgb="FF954ECA"/>
      </top>
      <bottom style="thin">
        <color rgb="FF954ECA"/>
      </bottom>
      <diagonal/>
    </border>
    <border>
      <left style="thin">
        <color rgb="FF702D77"/>
      </left>
      <right style="thin">
        <color theme="1" tint="0.14999847407452621"/>
      </right>
      <top style="thin">
        <color rgb="FF471D4B"/>
      </top>
      <bottom/>
      <diagonal/>
    </border>
    <border>
      <left style="thin">
        <color rgb="FF702D77"/>
      </left>
      <right style="thin">
        <color theme="1" tint="0.14999847407452621"/>
      </right>
      <top/>
      <bottom/>
      <diagonal/>
    </border>
    <border>
      <left style="thin">
        <color theme="7" tint="-0.499984740745262"/>
      </left>
      <right style="thin">
        <color theme="1" tint="0.14999847407452621"/>
      </right>
      <top style="thin">
        <color rgb="FF724C00"/>
      </top>
      <bottom/>
      <diagonal/>
    </border>
    <border>
      <left style="thin">
        <color theme="7" tint="-0.499984740745262"/>
      </left>
      <right style="thin">
        <color theme="1" tint="0.14999847407452621"/>
      </right>
      <top/>
      <bottom/>
      <diagonal/>
    </border>
    <border>
      <left style="thin">
        <color rgb="FFAA45B5"/>
      </left>
      <right style="thin">
        <color theme="1" tint="0.14999847407452621"/>
      </right>
      <top style="thin">
        <color rgb="FFAA45B5"/>
      </top>
      <bottom style="thin">
        <color rgb="FF954ECA"/>
      </bottom>
      <diagonal/>
    </border>
    <border>
      <left style="thin">
        <color rgb="FF471D4B"/>
      </left>
      <right style="thin">
        <color rgb="FF471D4B"/>
      </right>
      <top/>
      <bottom style="thin">
        <color rgb="FF471D4B"/>
      </bottom>
      <diagonal/>
    </border>
    <border>
      <left style="thin">
        <color rgb="FFAA45B5"/>
      </left>
      <right style="thin">
        <color theme="1" tint="0.14999847407452621"/>
      </right>
      <top style="thin">
        <color rgb="FFAA45B5"/>
      </top>
      <bottom style="thin">
        <color rgb="FFAA45B5"/>
      </bottom>
      <diagonal/>
    </border>
    <border>
      <left style="thin">
        <color rgb="FF724C00"/>
      </left>
      <right style="thin">
        <color theme="1" tint="0.14999847407452621"/>
      </right>
      <top style="thin">
        <color theme="7" tint="-0.249977111117893"/>
      </top>
      <bottom style="thin">
        <color rgb="FF724C00"/>
      </bottom>
      <diagonal/>
    </border>
    <border>
      <left style="thin">
        <color theme="7" tint="-0.249977111117893"/>
      </left>
      <right style="thin">
        <color theme="1" tint="0.14999847407452621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thin">
        <color theme="1" tint="0.14999847407452621"/>
      </right>
      <top/>
      <bottom style="thin">
        <color theme="7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724C00"/>
      </left>
      <right style="thin">
        <color theme="1" tint="0.14999847407452621"/>
      </right>
      <top style="thin">
        <color theme="5" tint="-0.249977111117893"/>
      </top>
      <bottom style="thin">
        <color rgb="FF724C00"/>
      </bottom>
      <diagonal/>
    </border>
    <border>
      <left style="thin">
        <color rgb="FFB48500"/>
      </left>
      <right style="thin">
        <color rgb="FF005654"/>
      </right>
      <top style="thin">
        <color rgb="FF005654"/>
      </top>
      <bottom style="thin">
        <color rgb="FF005654"/>
      </bottom>
      <diagonal/>
    </border>
    <border>
      <left style="thin">
        <color rgb="FF9D3FBB"/>
      </left>
      <right style="thin">
        <color rgb="FF005654"/>
      </right>
      <top style="thin">
        <color rgb="FF005654"/>
      </top>
      <bottom style="thin">
        <color rgb="FF005654"/>
      </bottom>
      <diagonal/>
    </border>
    <border>
      <left style="thin">
        <color rgb="FF724C00"/>
      </left>
      <right style="thin">
        <color theme="1" tint="0.14999847407452621"/>
      </right>
      <top style="thin">
        <color theme="7" tint="-0.249977111117893"/>
      </top>
      <bottom/>
      <diagonal/>
    </border>
    <border>
      <left style="thin">
        <color rgb="FF724C00"/>
      </left>
      <right style="thin">
        <color theme="1" tint="0.14999847407452621"/>
      </right>
      <top style="thin">
        <color theme="5" tint="-0.249977111117893"/>
      </top>
      <bottom/>
      <diagonal/>
    </border>
    <border>
      <left style="thin">
        <color rgb="FF471D4B"/>
      </left>
      <right style="thin">
        <color rgb="FF471D4B"/>
      </right>
      <top/>
      <bottom/>
      <diagonal/>
    </border>
    <border>
      <left/>
      <right style="thin">
        <color rgb="FF27888D"/>
      </right>
      <top style="thin">
        <color theme="1" tint="0.14999847407452621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rgb="FF00B05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1D451B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rgb="FFB48500"/>
      </left>
      <right style="thin">
        <color rgb="FFB48500"/>
      </right>
      <top/>
      <bottom style="thin">
        <color rgb="FFB48500"/>
      </bottom>
      <diagonal/>
    </border>
    <border>
      <left style="medium">
        <color theme="0"/>
      </left>
      <right style="thin">
        <color rgb="FF724C00"/>
      </right>
      <top style="medium">
        <color theme="0"/>
      </top>
      <bottom style="thin">
        <color rgb="FF724C00"/>
      </bottom>
      <diagonal/>
    </border>
    <border>
      <left style="medium">
        <color theme="0"/>
      </left>
      <right style="thin">
        <color rgb="FF724C00"/>
      </right>
      <top style="thin">
        <color rgb="FF724C00"/>
      </top>
      <bottom style="thin">
        <color rgb="FF724C00"/>
      </bottom>
      <diagonal/>
    </border>
    <border>
      <left style="medium">
        <color theme="0"/>
      </left>
      <right style="thin">
        <color rgb="FF724C00"/>
      </right>
      <top style="thin">
        <color rgb="FF724C00"/>
      </top>
      <bottom style="medium">
        <color theme="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rgb="FF661414"/>
      </left>
      <right style="thin">
        <color rgb="FF661414"/>
      </right>
      <top/>
      <bottom style="thin">
        <color rgb="FF661414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1" tint="0.14999847407452621"/>
      </left>
      <right style="thin">
        <color rgb="FF661414"/>
      </right>
      <top/>
      <bottom/>
      <diagonal/>
    </border>
    <border>
      <left/>
      <right style="thin">
        <color rgb="FF9D3FBB"/>
      </right>
      <top style="thin">
        <color rgb="FF9D3FBB"/>
      </top>
      <bottom style="thin">
        <color rgb="FF9D3FBB"/>
      </bottom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 style="medium">
        <color theme="0"/>
      </top>
      <bottom style="thin">
        <color theme="7" tint="-0.499984740745262"/>
      </bottom>
      <diagonal/>
    </border>
    <border>
      <left style="thin">
        <color theme="7" tint="-0.499984740745262"/>
      </left>
      <right style="medium">
        <color theme="0"/>
      </right>
      <top style="medium">
        <color theme="0"/>
      </top>
      <bottom style="thin">
        <color theme="7" tint="-0.499984740745262"/>
      </bottom>
      <diagonal/>
    </border>
    <border>
      <left style="thin">
        <color theme="7" tint="-0.499984740745262"/>
      </left>
      <right style="medium">
        <color theme="0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medium">
        <color theme="0"/>
      </bottom>
      <diagonal/>
    </border>
    <border>
      <left style="thin">
        <color theme="7" tint="-0.499984740745262"/>
      </left>
      <right style="medium">
        <color theme="0"/>
      </right>
      <top style="thin">
        <color theme="7" tint="-0.499984740745262"/>
      </top>
      <bottom style="medium">
        <color theme="0"/>
      </bottom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/>
      <right/>
      <top/>
      <bottom style="thin">
        <color rgb="FF702D77"/>
      </bottom>
      <diagonal/>
    </border>
    <border>
      <left style="thin">
        <color rgb="FFAA45B5"/>
      </left>
      <right style="thin">
        <color rgb="FFAA45B5"/>
      </right>
      <top style="thin">
        <color rgb="FFAA45B5"/>
      </top>
      <bottom/>
      <diagonal/>
    </border>
    <border>
      <left style="thin">
        <color rgb="FF9D3FBB"/>
      </left>
      <right style="thin">
        <color rgb="FF9D3FBB"/>
      </right>
      <top/>
      <bottom style="thin">
        <color rgb="FF9D3FBB"/>
      </bottom>
      <diagonal/>
    </border>
    <border>
      <left style="medium">
        <color theme="0"/>
      </left>
      <right style="thin">
        <color rgb="FF471D4B"/>
      </right>
      <top style="medium">
        <color theme="0"/>
      </top>
      <bottom style="thin">
        <color rgb="FF471D4B"/>
      </bottom>
      <diagonal/>
    </border>
    <border>
      <left/>
      <right style="thin">
        <color rgb="FF702D77"/>
      </right>
      <top style="medium">
        <color theme="0"/>
      </top>
      <bottom style="thin">
        <color rgb="FF702D77"/>
      </bottom>
      <diagonal/>
    </border>
    <border>
      <left style="thin">
        <color rgb="FF702D77"/>
      </left>
      <right style="medium">
        <color theme="0"/>
      </right>
      <top style="medium">
        <color theme="0"/>
      </top>
      <bottom style="thin">
        <color rgb="FF702D77"/>
      </bottom>
      <diagonal/>
    </border>
    <border>
      <left style="medium">
        <color theme="0"/>
      </left>
      <right style="thin">
        <color rgb="FF471D4B"/>
      </right>
      <top style="thin">
        <color rgb="FF471D4B"/>
      </top>
      <bottom style="thin">
        <color rgb="FF471D4B"/>
      </bottom>
      <diagonal/>
    </border>
    <border>
      <left style="thin">
        <color rgb="FF702D77"/>
      </left>
      <right style="medium">
        <color theme="0"/>
      </right>
      <top style="thin">
        <color rgb="FF702D77"/>
      </top>
      <bottom style="thin">
        <color rgb="FF702D77"/>
      </bottom>
      <diagonal/>
    </border>
    <border>
      <left style="medium">
        <color theme="0"/>
      </left>
      <right style="thin">
        <color rgb="FF471D4B"/>
      </right>
      <top style="thin">
        <color rgb="FF471D4B"/>
      </top>
      <bottom style="medium">
        <color theme="0"/>
      </bottom>
      <diagonal/>
    </border>
    <border>
      <left/>
      <right style="thin">
        <color rgb="FF702D77"/>
      </right>
      <top style="thin">
        <color rgb="FF702D77"/>
      </top>
      <bottom style="medium">
        <color theme="0"/>
      </bottom>
      <diagonal/>
    </border>
    <border>
      <left style="thin">
        <color rgb="FF702D77"/>
      </left>
      <right style="medium">
        <color theme="0"/>
      </right>
      <top style="thin">
        <color rgb="FF702D77"/>
      </top>
      <bottom style="medium">
        <color theme="0"/>
      </bottom>
      <diagonal/>
    </border>
    <border>
      <left style="thin">
        <color rgb="FF954ECA"/>
      </left>
      <right style="thin">
        <color rgb="FF954ECA"/>
      </right>
      <top style="thin">
        <color rgb="FF954ECA"/>
      </top>
      <bottom/>
      <diagonal/>
    </border>
    <border>
      <left style="thin">
        <color rgb="FF702D77"/>
      </left>
      <right style="thin">
        <color rgb="FF702D77"/>
      </right>
      <top/>
      <bottom/>
      <diagonal/>
    </border>
    <border>
      <left/>
      <right style="thin">
        <color rgb="FF702D77"/>
      </right>
      <top/>
      <bottom style="medium">
        <color theme="0"/>
      </bottom>
      <diagonal/>
    </border>
    <border>
      <left style="thin">
        <color rgb="FFB0005C"/>
      </left>
      <right style="thin">
        <color rgb="FFB0005C"/>
      </right>
      <top/>
      <bottom style="thin">
        <color rgb="FFB0005C"/>
      </bottom>
      <diagonal/>
    </border>
    <border>
      <left style="thin">
        <color rgb="FF005654"/>
      </left>
      <right style="thin">
        <color theme="1" tint="0.14999847407452621"/>
      </right>
      <top style="thin">
        <color rgb="FF00565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005654"/>
      </bottom>
      <diagonal/>
    </border>
    <border>
      <left style="medium">
        <color theme="0"/>
      </left>
      <right style="medium">
        <color theme="0"/>
      </right>
      <top style="thin">
        <color rgb="FF00565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00B050"/>
      </bottom>
      <diagonal/>
    </border>
    <border>
      <left style="medium">
        <color theme="0"/>
      </left>
      <right style="medium">
        <color theme="0"/>
      </right>
      <top/>
      <bottom style="thin">
        <color rgb="FF00B050"/>
      </bottom>
      <diagonal/>
    </border>
    <border>
      <left style="medium">
        <color theme="0"/>
      </left>
      <right style="medium">
        <color theme="0"/>
      </right>
      <top style="thin">
        <color rgb="FF00B050"/>
      </top>
      <bottom style="medium">
        <color theme="0"/>
      </bottom>
      <diagonal/>
    </border>
    <border>
      <left style="thin">
        <color rgb="FF0DBC00"/>
      </left>
      <right style="thin">
        <color rgb="FF0DBC00"/>
      </right>
      <top style="thin">
        <color rgb="FF0DBC00"/>
      </top>
      <bottom style="thin">
        <color rgb="FF0DBC00"/>
      </bottom>
      <diagonal/>
    </border>
    <border>
      <left style="thin">
        <color rgb="FF0DBC00"/>
      </left>
      <right style="thin">
        <color rgb="FF0DBC00"/>
      </right>
      <top style="thin">
        <color rgb="FF0DBC0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1" tint="0.14999847407452621"/>
      </bottom>
      <diagonal/>
    </border>
    <border>
      <left style="medium">
        <color theme="0"/>
      </left>
      <right style="medium">
        <color theme="0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4" tint="-0.499984740745262"/>
      </left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rgb="FFAA45B5"/>
      </left>
      <right style="thin">
        <color rgb="FFAA45B5"/>
      </right>
      <top/>
      <bottom style="thin">
        <color rgb="FFAA45B5"/>
      </bottom>
      <diagonal/>
    </border>
    <border>
      <left style="medium">
        <color rgb="FF144748"/>
      </left>
      <right/>
      <top style="medium">
        <color rgb="FF144748"/>
      </top>
      <bottom style="medium">
        <color rgb="FF144748"/>
      </bottom>
      <diagonal/>
    </border>
    <border>
      <left/>
      <right/>
      <top style="medium">
        <color rgb="FF144748"/>
      </top>
      <bottom style="medium">
        <color rgb="FF14474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9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44" fontId="3" fillId="5" borderId="9" xfId="1" applyFont="1" applyFill="1" applyBorder="1" applyAlignment="1" applyProtection="1">
      <alignment horizontal="right" vertical="center"/>
      <protection locked="0"/>
    </xf>
    <xf numFmtId="44" fontId="3" fillId="18" borderId="39" xfId="1" applyFont="1" applyFill="1" applyBorder="1" applyAlignment="1" applyProtection="1">
      <alignment horizontal="right" vertical="center"/>
      <protection locked="0"/>
    </xf>
    <xf numFmtId="44" fontId="3" fillId="18" borderId="37" xfId="1" applyFont="1" applyFill="1" applyBorder="1" applyAlignment="1" applyProtection="1">
      <alignment horizontal="right" vertical="center"/>
      <protection locked="0"/>
    </xf>
    <xf numFmtId="44" fontId="3" fillId="15" borderId="100" xfId="1" applyFont="1" applyFill="1" applyBorder="1" applyAlignment="1" applyProtection="1">
      <alignment horizontal="center" vertical="center"/>
      <protection locked="0"/>
    </xf>
    <xf numFmtId="44" fontId="3" fillId="9" borderId="100" xfId="1" applyFont="1" applyFill="1" applyBorder="1" applyAlignment="1" applyProtection="1">
      <alignment horizontal="center" vertical="center"/>
      <protection locked="0"/>
    </xf>
    <xf numFmtId="0" fontId="2" fillId="6" borderId="109" xfId="0" applyFont="1" applyFill="1" applyBorder="1" applyAlignment="1" applyProtection="1">
      <alignment horizontal="left" vertical="center"/>
      <protection locked="0"/>
    </xf>
    <xf numFmtId="0" fontId="2" fillId="6" borderId="110" xfId="0" applyFont="1" applyFill="1" applyBorder="1" applyAlignment="1" applyProtection="1">
      <alignment horizontal="left" vertical="center"/>
      <protection locked="0"/>
    </xf>
    <xf numFmtId="0" fontId="2" fillId="6" borderId="111" xfId="0" applyFont="1" applyFill="1" applyBorder="1" applyAlignment="1" applyProtection="1">
      <alignment horizontal="left" vertical="center"/>
      <protection locked="0"/>
    </xf>
    <xf numFmtId="0" fontId="2" fillId="20" borderId="109" xfId="0" applyFont="1" applyFill="1" applyBorder="1" applyAlignment="1" applyProtection="1">
      <alignment horizontal="left" vertical="center"/>
      <protection locked="0"/>
    </xf>
    <xf numFmtId="0" fontId="2" fillId="20" borderId="110" xfId="0" applyFont="1" applyFill="1" applyBorder="1" applyAlignment="1" applyProtection="1">
      <alignment horizontal="left" vertical="center"/>
      <protection locked="0"/>
    </xf>
    <xf numFmtId="0" fontId="2" fillId="20" borderId="111" xfId="0" applyFont="1" applyFill="1" applyBorder="1" applyAlignment="1" applyProtection="1">
      <alignment horizontal="left" vertical="center"/>
      <protection locked="0"/>
    </xf>
    <xf numFmtId="0" fontId="2" fillId="21" borderId="100" xfId="1" applyNumberFormat="1" applyFont="1" applyFill="1" applyBorder="1" applyAlignment="1" applyProtection="1">
      <alignment horizontal="center" vertical="center"/>
      <protection locked="0"/>
    </xf>
    <xf numFmtId="44" fontId="3" fillId="5" borderId="118" xfId="1" applyFont="1" applyFill="1" applyBorder="1" applyAlignment="1" applyProtection="1">
      <alignment horizontal="right" vertical="center"/>
      <protection locked="0"/>
    </xf>
    <xf numFmtId="0" fontId="3" fillId="5" borderId="119" xfId="0" applyFont="1" applyFill="1" applyBorder="1" applyAlignment="1" applyProtection="1">
      <alignment horizontal="center" vertical="center"/>
      <protection locked="0"/>
    </xf>
    <xf numFmtId="0" fontId="3" fillId="5" borderId="120" xfId="0" applyFont="1" applyFill="1" applyBorder="1" applyAlignment="1" applyProtection="1">
      <alignment horizontal="center" vertical="center"/>
      <protection locked="0"/>
    </xf>
    <xf numFmtId="44" fontId="3" fillId="5" borderId="121" xfId="1" applyFont="1" applyFill="1" applyBorder="1" applyAlignment="1" applyProtection="1">
      <alignment horizontal="right" vertical="center"/>
      <protection locked="0"/>
    </xf>
    <xf numFmtId="0" fontId="3" fillId="5" borderId="122" xfId="0" applyFont="1" applyFill="1" applyBorder="1" applyAlignment="1" applyProtection="1">
      <alignment horizontal="center" vertical="center"/>
      <protection locked="0"/>
    </xf>
    <xf numFmtId="0" fontId="2" fillId="17" borderId="127" xfId="0" applyFont="1" applyFill="1" applyBorder="1" applyAlignment="1" applyProtection="1">
      <alignment horizontal="left" vertical="center"/>
      <protection locked="0"/>
    </xf>
    <xf numFmtId="44" fontId="3" fillId="18" borderId="128" xfId="1" applyFont="1" applyFill="1" applyBorder="1" applyAlignment="1" applyProtection="1">
      <alignment horizontal="right" vertical="center"/>
      <protection locked="0"/>
    </xf>
    <xf numFmtId="0" fontId="3" fillId="18" borderId="129" xfId="0" applyFont="1" applyFill="1" applyBorder="1" applyAlignment="1" applyProtection="1">
      <alignment horizontal="center" vertical="center"/>
      <protection locked="0"/>
    </xf>
    <xf numFmtId="0" fontId="2" fillId="17" borderId="130" xfId="0" applyFont="1" applyFill="1" applyBorder="1" applyAlignment="1" applyProtection="1">
      <alignment horizontal="left" vertical="center"/>
      <protection locked="0"/>
    </xf>
    <xf numFmtId="0" fontId="3" fillId="18" borderId="131" xfId="0" applyFont="1" applyFill="1" applyBorder="1" applyAlignment="1" applyProtection="1">
      <alignment horizontal="center" vertical="center"/>
      <protection locked="0"/>
    </xf>
    <xf numFmtId="0" fontId="2" fillId="17" borderId="132" xfId="0" applyFont="1" applyFill="1" applyBorder="1" applyAlignment="1" applyProtection="1">
      <alignment horizontal="left" vertical="center"/>
      <protection locked="0"/>
    </xf>
    <xf numFmtId="44" fontId="3" fillId="18" borderId="133" xfId="1" applyFont="1" applyFill="1" applyBorder="1" applyAlignment="1" applyProtection="1">
      <alignment horizontal="right" vertical="center"/>
      <protection locked="0"/>
    </xf>
    <xf numFmtId="0" fontId="3" fillId="18" borderId="134" xfId="0" applyFont="1" applyFill="1" applyBorder="1" applyAlignment="1" applyProtection="1">
      <alignment horizontal="center" vertical="center"/>
      <protection locked="0"/>
    </xf>
    <xf numFmtId="0" fontId="2" fillId="7" borderId="127" xfId="0" applyFont="1" applyFill="1" applyBorder="1" applyAlignment="1" applyProtection="1">
      <alignment horizontal="left" vertical="center"/>
      <protection locked="0"/>
    </xf>
    <xf numFmtId="0" fontId="2" fillId="7" borderId="130" xfId="0" applyFont="1" applyFill="1" applyBorder="1" applyAlignment="1" applyProtection="1">
      <alignment horizontal="left" vertical="center"/>
      <protection locked="0"/>
    </xf>
    <xf numFmtId="0" fontId="2" fillId="7" borderId="132" xfId="0" applyFont="1" applyFill="1" applyBorder="1" applyAlignment="1" applyProtection="1">
      <alignment horizontal="left" vertical="center"/>
      <protection locked="0"/>
    </xf>
    <xf numFmtId="44" fontId="3" fillId="18" borderId="137" xfId="1" applyFont="1" applyFill="1" applyBorder="1" applyAlignment="1" applyProtection="1">
      <alignment horizontal="right" vertical="center"/>
      <protection locked="0"/>
    </xf>
    <xf numFmtId="44" fontId="3" fillId="7" borderId="100" xfId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Protection="1">
      <protection hidden="1"/>
    </xf>
    <xf numFmtId="44" fontId="3" fillId="11" borderId="13" xfId="1" applyFont="1" applyFill="1" applyBorder="1" applyAlignment="1" applyProtection="1">
      <alignment horizontal="center" vertical="center"/>
      <protection hidden="1"/>
    </xf>
    <xf numFmtId="164" fontId="3" fillId="11" borderId="13" xfId="2" applyNumberFormat="1" applyFont="1" applyFill="1" applyBorder="1" applyAlignment="1" applyProtection="1">
      <alignment horizontal="right" vertical="center"/>
      <protection hidden="1"/>
    </xf>
    <xf numFmtId="6" fontId="3" fillId="3" borderId="6" xfId="0" applyNumberFormat="1" applyFont="1" applyFill="1" applyBorder="1" applyAlignment="1" applyProtection="1">
      <alignment horizontal="center"/>
      <protection hidden="1"/>
    </xf>
    <xf numFmtId="44" fontId="3" fillId="4" borderId="6" xfId="1" applyFont="1" applyFill="1" applyBorder="1" applyAlignment="1" applyProtection="1">
      <alignment horizontal="center"/>
      <protection hidden="1"/>
    </xf>
    <xf numFmtId="44" fontId="3" fillId="3" borderId="28" xfId="1" applyFont="1" applyFill="1" applyBorder="1" applyAlignment="1" applyProtection="1">
      <alignment horizontal="center"/>
      <protection hidden="1"/>
    </xf>
    <xf numFmtId="0" fontId="20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44" fontId="3" fillId="5" borderId="117" xfId="0" applyNumberFormat="1" applyFont="1" applyFill="1" applyBorder="1" applyAlignment="1" applyProtection="1">
      <alignment horizontal="right" vertical="center"/>
      <protection hidden="1"/>
    </xf>
    <xf numFmtId="44" fontId="3" fillId="40" borderId="88" xfId="0" applyNumberFormat="1" applyFont="1" applyFill="1" applyBorder="1" applyAlignment="1" applyProtection="1">
      <alignment horizontal="right" vertical="center"/>
      <protection hidden="1"/>
    </xf>
    <xf numFmtId="44" fontId="3" fillId="18" borderId="124" xfId="0" applyNumberFormat="1" applyFont="1" applyFill="1" applyBorder="1" applyAlignment="1" applyProtection="1">
      <alignment horizontal="right" vertical="center"/>
      <protection hidden="1"/>
    </xf>
    <xf numFmtId="44" fontId="3" fillId="41" borderId="86" xfId="0" applyNumberFormat="1" applyFont="1" applyFill="1" applyBorder="1" applyAlignment="1" applyProtection="1">
      <alignment horizontal="right" vertical="center"/>
      <protection hidden="1"/>
    </xf>
    <xf numFmtId="6" fontId="3" fillId="3" borderId="4" xfId="0" applyNumberFormat="1" applyFont="1" applyFill="1" applyBorder="1" applyAlignment="1" applyProtection="1">
      <alignment horizontal="center"/>
      <protection hidden="1"/>
    </xf>
    <xf numFmtId="44" fontId="3" fillId="4" borderId="4" xfId="1" applyFont="1" applyFill="1" applyBorder="1" applyAlignment="1" applyProtection="1">
      <alignment horizontal="center"/>
      <protection hidden="1"/>
    </xf>
    <xf numFmtId="44" fontId="3" fillId="3" borderId="29" xfId="1" applyFont="1" applyFill="1" applyBorder="1" applyAlignment="1" applyProtection="1">
      <alignment horizontal="center"/>
      <protection hidden="1"/>
    </xf>
    <xf numFmtId="0" fontId="3" fillId="3" borderId="50" xfId="0" applyFont="1" applyFill="1" applyBorder="1" applyAlignment="1" applyProtection="1">
      <alignment horizontal="center"/>
      <protection hidden="1"/>
    </xf>
    <xf numFmtId="0" fontId="10" fillId="2" borderId="1" xfId="0" applyFont="1" applyFill="1" applyBorder="1" applyProtection="1">
      <protection hidden="1"/>
    </xf>
    <xf numFmtId="0" fontId="4" fillId="8" borderId="15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4" fillId="8" borderId="52" xfId="0" applyFont="1" applyFill="1" applyBorder="1" applyAlignment="1" applyProtection="1">
      <alignment horizontal="center" vertical="center"/>
      <protection hidden="1"/>
    </xf>
    <xf numFmtId="0" fontId="3" fillId="7" borderId="15" xfId="0" applyFont="1" applyFill="1" applyBorder="1" applyAlignment="1" applyProtection="1">
      <alignment horizontal="center" vertical="center"/>
      <protection hidden="1"/>
    </xf>
    <xf numFmtId="0" fontId="4" fillId="8" borderId="51" xfId="0" applyFont="1" applyFill="1" applyBorder="1" applyAlignment="1" applyProtection="1">
      <alignment horizontal="center" vertical="center"/>
      <protection hidden="1"/>
    </xf>
    <xf numFmtId="0" fontId="3" fillId="2" borderId="63" xfId="0" applyFont="1" applyFill="1" applyBorder="1" applyProtection="1">
      <protection hidden="1"/>
    </xf>
    <xf numFmtId="0" fontId="3" fillId="7" borderId="14" xfId="0" applyFont="1" applyFill="1" applyBorder="1" applyAlignment="1" applyProtection="1">
      <alignment horizontal="center" vertical="center"/>
      <protection hidden="1"/>
    </xf>
    <xf numFmtId="0" fontId="3" fillId="7" borderId="11" xfId="0" applyFont="1" applyFill="1" applyBorder="1" applyAlignment="1" applyProtection="1">
      <alignment horizontal="center" vertical="center"/>
      <protection hidden="1"/>
    </xf>
    <xf numFmtId="44" fontId="3" fillId="7" borderId="138" xfId="1" applyFont="1" applyFill="1" applyBorder="1" applyAlignment="1" applyProtection="1">
      <alignment horizontal="center" vertical="center"/>
      <protection hidden="1"/>
    </xf>
    <xf numFmtId="44" fontId="3" fillId="7" borderId="11" xfId="1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Protection="1">
      <protection hidden="1"/>
    </xf>
    <xf numFmtId="0" fontId="3" fillId="2" borderId="10" xfId="0" applyFont="1" applyFill="1" applyBorder="1" applyProtection="1">
      <protection hidden="1"/>
    </xf>
    <xf numFmtId="0" fontId="4" fillId="10" borderId="23" xfId="0" applyFont="1" applyFill="1" applyBorder="1" applyAlignment="1" applyProtection="1">
      <alignment horizontal="center" vertical="center"/>
      <protection hidden="1"/>
    </xf>
    <xf numFmtId="0" fontId="4" fillId="10" borderId="66" xfId="0" applyFont="1" applyFill="1" applyBorder="1" applyAlignment="1" applyProtection="1">
      <alignment horizontal="center" vertical="center"/>
      <protection hidden="1"/>
    </xf>
    <xf numFmtId="0" fontId="4" fillId="10" borderId="7" xfId="0" applyFont="1" applyFill="1" applyBorder="1" applyAlignment="1" applyProtection="1">
      <alignment horizontal="center" vertical="center"/>
      <protection hidden="1"/>
    </xf>
    <xf numFmtId="0" fontId="3" fillId="2" borderId="3" xfId="0" applyFont="1" applyFill="1" applyBorder="1" applyProtection="1">
      <protection hidden="1"/>
    </xf>
    <xf numFmtId="0" fontId="4" fillId="14" borderId="19" xfId="0" applyFont="1" applyFill="1" applyBorder="1" applyAlignment="1" applyProtection="1">
      <alignment horizontal="center" vertical="center"/>
      <protection hidden="1"/>
    </xf>
    <xf numFmtId="44" fontId="7" fillId="15" borderId="26" xfId="1" applyFont="1" applyFill="1" applyBorder="1" applyAlignment="1" applyProtection="1">
      <alignment horizontal="center" vertical="center"/>
      <protection hidden="1"/>
    </xf>
    <xf numFmtId="44" fontId="7" fillId="15" borderId="33" xfId="1" applyFont="1" applyFill="1" applyBorder="1" applyAlignment="1" applyProtection="1">
      <alignment horizontal="center" vertical="center"/>
      <protection hidden="1"/>
    </xf>
    <xf numFmtId="44" fontId="7" fillId="27" borderId="33" xfId="1" applyFont="1" applyFill="1" applyBorder="1" applyAlignment="1" applyProtection="1">
      <alignment horizontal="center" vertical="center"/>
      <protection hidden="1"/>
    </xf>
    <xf numFmtId="2" fontId="3" fillId="9" borderId="19" xfId="0" applyNumberFormat="1" applyFont="1" applyFill="1" applyBorder="1" applyAlignment="1" applyProtection="1">
      <alignment horizontal="center" vertical="center"/>
      <protection hidden="1"/>
    </xf>
    <xf numFmtId="44" fontId="3" fillId="26" borderId="74" xfId="1" applyFont="1" applyFill="1" applyBorder="1" applyAlignment="1" applyProtection="1">
      <alignment horizontal="center" vertical="center"/>
      <protection hidden="1"/>
    </xf>
    <xf numFmtId="0" fontId="4" fillId="11" borderId="16" xfId="0" applyFont="1" applyFill="1" applyBorder="1" applyAlignment="1" applyProtection="1">
      <alignment horizontal="center" vertical="center"/>
      <protection hidden="1"/>
    </xf>
    <xf numFmtId="2" fontId="3" fillId="9" borderId="71" xfId="0" applyNumberFormat="1" applyFont="1" applyFill="1" applyBorder="1" applyAlignment="1" applyProtection="1">
      <alignment horizontal="center" vertical="center"/>
      <protection hidden="1"/>
    </xf>
    <xf numFmtId="44" fontId="3" fillId="26" borderId="73" xfId="1" applyFont="1" applyFill="1" applyBorder="1" applyAlignment="1" applyProtection="1">
      <alignment horizontal="center" vertical="center"/>
      <protection hidden="1"/>
    </xf>
    <xf numFmtId="0" fontId="3" fillId="2" borderId="106" xfId="0" applyFont="1" applyFill="1" applyBorder="1" applyProtection="1">
      <protection hidden="1"/>
    </xf>
    <xf numFmtId="0" fontId="3" fillId="2" borderId="72" xfId="0" applyFont="1" applyFill="1" applyBorder="1" applyProtection="1">
      <protection hidden="1"/>
    </xf>
    <xf numFmtId="0" fontId="4" fillId="10" borderId="17" xfId="0" applyFont="1" applyFill="1" applyBorder="1" applyAlignment="1" applyProtection="1">
      <alignment horizontal="center" vertical="center"/>
      <protection hidden="1"/>
    </xf>
    <xf numFmtId="44" fontId="3" fillId="11" borderId="13" xfId="0" applyNumberFormat="1" applyFont="1" applyFill="1" applyBorder="1" applyAlignment="1" applyProtection="1">
      <alignment horizontal="center" vertical="center"/>
      <protection hidden="1"/>
    </xf>
    <xf numFmtId="44" fontId="3" fillId="11" borderId="26" xfId="1" applyFont="1" applyFill="1" applyBorder="1" applyAlignment="1" applyProtection="1">
      <alignment horizontal="center" vertical="center"/>
      <protection hidden="1"/>
    </xf>
    <xf numFmtId="44" fontId="3" fillId="25" borderId="70" xfId="1" applyFont="1" applyFill="1" applyBorder="1" applyAlignment="1" applyProtection="1">
      <alignment horizontal="center" vertical="center"/>
      <protection hidden="1"/>
    </xf>
    <xf numFmtId="44" fontId="3" fillId="40" borderId="95" xfId="0" applyNumberFormat="1" applyFont="1" applyFill="1" applyBorder="1" applyAlignment="1" applyProtection="1">
      <alignment horizontal="right" vertical="center"/>
      <protection hidden="1"/>
    </xf>
    <xf numFmtId="0" fontId="3" fillId="2" borderId="54" xfId="0" applyFont="1" applyFill="1" applyBorder="1" applyProtection="1">
      <protection hidden="1"/>
    </xf>
    <xf numFmtId="44" fontId="3" fillId="41" borderId="97" xfId="0" applyNumberFormat="1" applyFont="1" applyFill="1" applyBorder="1" applyAlignment="1" applyProtection="1">
      <alignment horizontal="right" vertical="center"/>
      <protection hidden="1"/>
    </xf>
    <xf numFmtId="0" fontId="4" fillId="10" borderId="20" xfId="0" applyFont="1" applyFill="1" applyBorder="1" applyAlignment="1" applyProtection="1">
      <alignment horizontal="center" vertical="center"/>
      <protection hidden="1"/>
    </xf>
    <xf numFmtId="44" fontId="3" fillId="11" borderId="16" xfId="0" applyNumberFormat="1" applyFont="1" applyFill="1" applyBorder="1" applyAlignment="1" applyProtection="1">
      <alignment horizontal="center" vertical="center"/>
      <protection hidden="1"/>
    </xf>
    <xf numFmtId="0" fontId="2" fillId="6" borderId="108" xfId="0" applyFont="1" applyFill="1" applyBorder="1" applyProtection="1">
      <protection hidden="1"/>
    </xf>
    <xf numFmtId="0" fontId="2" fillId="6" borderId="108" xfId="0" applyFont="1" applyFill="1" applyBorder="1" applyAlignment="1" applyProtection="1">
      <alignment horizontal="right" vertical="center"/>
      <protection hidden="1"/>
    </xf>
    <xf numFmtId="44" fontId="2" fillId="6" borderId="44" xfId="1" applyFont="1" applyFill="1" applyBorder="1" applyProtection="1">
      <protection hidden="1"/>
    </xf>
    <xf numFmtId="44" fontId="2" fillId="49" borderId="93" xfId="1" applyFont="1" applyFill="1" applyBorder="1" applyProtection="1">
      <protection hidden="1"/>
    </xf>
    <xf numFmtId="44" fontId="2" fillId="49" borderId="139" xfId="1" applyFont="1" applyFill="1" applyBorder="1" applyAlignment="1" applyProtection="1">
      <alignment horizontal="center" vertical="center"/>
      <protection hidden="1"/>
    </xf>
    <xf numFmtId="0" fontId="2" fillId="17" borderId="126" xfId="0" applyFont="1" applyFill="1" applyBorder="1" applyProtection="1">
      <protection hidden="1"/>
    </xf>
    <xf numFmtId="0" fontId="2" fillId="17" borderId="126" xfId="0" applyFont="1" applyFill="1" applyBorder="1" applyAlignment="1" applyProtection="1">
      <alignment horizontal="right" vertical="center"/>
      <protection hidden="1"/>
    </xf>
    <xf numFmtId="44" fontId="2" fillId="17" borderId="46" xfId="1" applyFont="1" applyFill="1" applyBorder="1" applyProtection="1">
      <protection hidden="1"/>
    </xf>
    <xf numFmtId="44" fontId="2" fillId="49" borderId="94" xfId="1" applyFont="1" applyFill="1" applyBorder="1" applyProtection="1">
      <protection hidden="1"/>
    </xf>
    <xf numFmtId="0" fontId="4" fillId="13" borderId="21" xfId="0" applyFont="1" applyFill="1" applyBorder="1" applyAlignment="1" applyProtection="1">
      <alignment horizontal="center" vertical="center"/>
      <protection hidden="1"/>
    </xf>
    <xf numFmtId="44" fontId="3" fillId="12" borderId="22" xfId="0" applyNumberFormat="1" applyFont="1" applyFill="1" applyBorder="1" applyAlignment="1" applyProtection="1">
      <alignment horizontal="center" vertical="center"/>
      <protection hidden="1"/>
    </xf>
    <xf numFmtId="44" fontId="3" fillId="12" borderId="67" xfId="0" applyNumberFormat="1" applyFont="1" applyFill="1" applyBorder="1" applyAlignment="1" applyProtection="1">
      <alignment horizontal="center" vertical="center"/>
      <protection hidden="1"/>
    </xf>
    <xf numFmtId="0" fontId="2" fillId="6" borderId="42" xfId="0" applyFont="1" applyFill="1" applyBorder="1" applyProtection="1">
      <protection hidden="1"/>
    </xf>
    <xf numFmtId="0" fontId="3" fillId="5" borderId="0" xfId="0" applyFont="1" applyFill="1" applyAlignment="1" applyProtection="1">
      <alignment horizontal="right" vertical="center"/>
      <protection hidden="1"/>
    </xf>
    <xf numFmtId="44" fontId="3" fillId="5" borderId="38" xfId="1" applyFont="1" applyFill="1" applyBorder="1" applyProtection="1">
      <protection hidden="1"/>
    </xf>
    <xf numFmtId="0" fontId="2" fillId="17" borderId="40" xfId="0" applyFont="1" applyFill="1" applyBorder="1" applyProtection="1">
      <protection hidden="1"/>
    </xf>
    <xf numFmtId="0" fontId="3" fillId="18" borderId="41" xfId="0" applyFont="1" applyFill="1" applyBorder="1" applyAlignment="1" applyProtection="1">
      <alignment horizontal="right" vertical="center"/>
      <protection hidden="1"/>
    </xf>
    <xf numFmtId="44" fontId="3" fillId="18" borderId="47" xfId="1" applyFont="1" applyFill="1" applyBorder="1" applyProtection="1">
      <protection hidden="1"/>
    </xf>
    <xf numFmtId="0" fontId="4" fillId="13" borderId="17" xfId="0" applyFont="1" applyFill="1" applyBorder="1" applyAlignment="1" applyProtection="1">
      <alignment horizontal="center" vertical="center"/>
      <protection hidden="1"/>
    </xf>
    <xf numFmtId="44" fontId="3" fillId="12" borderId="18" xfId="0" applyNumberFormat="1" applyFont="1" applyFill="1" applyBorder="1" applyAlignment="1" applyProtection="1">
      <alignment horizontal="center" vertical="center"/>
      <protection hidden="1"/>
    </xf>
    <xf numFmtId="44" fontId="3" fillId="12" borderId="68" xfId="0" applyNumberFormat="1" applyFont="1" applyFill="1" applyBorder="1" applyAlignment="1" applyProtection="1">
      <alignment horizontal="center" vertical="center"/>
      <protection hidden="1"/>
    </xf>
    <xf numFmtId="0" fontId="2" fillId="6" borderId="43" xfId="0" applyFont="1" applyFill="1" applyBorder="1" applyProtection="1">
      <protection hidden="1"/>
    </xf>
    <xf numFmtId="0" fontId="2" fillId="6" borderId="43" xfId="0" applyFont="1" applyFill="1" applyBorder="1" applyAlignment="1" applyProtection="1">
      <alignment horizontal="right" vertical="center"/>
      <protection hidden="1"/>
    </xf>
    <xf numFmtId="44" fontId="2" fillId="6" borderId="45" xfId="1" applyFont="1" applyFill="1" applyBorder="1" applyProtection="1">
      <protection hidden="1"/>
    </xf>
    <xf numFmtId="0" fontId="2" fillId="17" borderId="48" xfId="0" applyFont="1" applyFill="1" applyBorder="1" applyProtection="1">
      <protection hidden="1"/>
    </xf>
    <xf numFmtId="0" fontId="2" fillId="17" borderId="48" xfId="0" applyFont="1" applyFill="1" applyBorder="1" applyAlignment="1" applyProtection="1">
      <alignment horizontal="right" vertical="center"/>
      <protection hidden="1"/>
    </xf>
    <xf numFmtId="44" fontId="2" fillId="17" borderId="49" xfId="1" applyFont="1" applyFill="1" applyBorder="1" applyProtection="1">
      <protection hidden="1"/>
    </xf>
    <xf numFmtId="0" fontId="3" fillId="2" borderId="27" xfId="0" applyFont="1" applyFill="1" applyBorder="1" applyProtection="1">
      <protection hidden="1"/>
    </xf>
    <xf numFmtId="44" fontId="3" fillId="15" borderId="18" xfId="1" applyFont="1" applyFill="1" applyBorder="1" applyAlignment="1" applyProtection="1">
      <alignment horizontal="center" vertical="center"/>
      <protection hidden="1"/>
    </xf>
    <xf numFmtId="44" fontId="3" fillId="15" borderId="68" xfId="1" applyFont="1" applyFill="1" applyBorder="1" applyAlignment="1" applyProtection="1">
      <alignment horizontal="center" vertical="center"/>
      <protection hidden="1"/>
    </xf>
    <xf numFmtId="44" fontId="3" fillId="42" borderId="83" xfId="0" applyNumberFormat="1" applyFont="1" applyFill="1" applyBorder="1" applyAlignment="1" applyProtection="1">
      <alignment vertical="center"/>
      <protection hidden="1"/>
    </xf>
    <xf numFmtId="44" fontId="3" fillId="45" borderId="81" xfId="0" applyNumberFormat="1" applyFont="1" applyFill="1" applyBorder="1" applyAlignment="1" applyProtection="1">
      <alignment vertical="center"/>
      <protection hidden="1"/>
    </xf>
    <xf numFmtId="0" fontId="4" fillId="14" borderId="30" xfId="0" applyFont="1" applyFill="1" applyBorder="1" applyAlignment="1" applyProtection="1">
      <alignment horizontal="center" vertical="center"/>
      <protection hidden="1"/>
    </xf>
    <xf numFmtId="44" fontId="3" fillId="15" borderId="31" xfId="1" applyFont="1" applyFill="1" applyBorder="1" applyAlignment="1" applyProtection="1">
      <alignment horizontal="center" vertical="center"/>
      <protection hidden="1"/>
    </xf>
    <xf numFmtId="44" fontId="3" fillId="15" borderId="69" xfId="1" applyFont="1" applyFill="1" applyBorder="1" applyAlignment="1" applyProtection="1">
      <alignment horizontal="center" vertical="center"/>
      <protection hidden="1"/>
    </xf>
    <xf numFmtId="44" fontId="3" fillId="42" borderId="84" xfId="0" applyNumberFormat="1" applyFont="1" applyFill="1" applyBorder="1" applyAlignment="1" applyProtection="1">
      <alignment vertical="center"/>
      <protection hidden="1"/>
    </xf>
    <xf numFmtId="44" fontId="3" fillId="45" borderId="82" xfId="0" applyNumberFormat="1" applyFont="1" applyFill="1" applyBorder="1" applyAlignment="1" applyProtection="1">
      <alignment vertical="center"/>
      <protection hidden="1"/>
    </xf>
    <xf numFmtId="0" fontId="3" fillId="16" borderId="36" xfId="0" applyFont="1" applyFill="1" applyBorder="1" applyProtection="1">
      <protection hidden="1"/>
    </xf>
    <xf numFmtId="0" fontId="3" fillId="16" borderId="3" xfId="0" applyFont="1" applyFill="1" applyBorder="1" applyProtection="1">
      <protection hidden="1"/>
    </xf>
    <xf numFmtId="0" fontId="3" fillId="16" borderId="35" xfId="0" applyFont="1" applyFill="1" applyBorder="1" applyProtection="1">
      <protection hidden="1"/>
    </xf>
    <xf numFmtId="0" fontId="3" fillId="16" borderId="34" xfId="0" applyFont="1" applyFill="1" applyBorder="1" applyProtection="1">
      <protection hidden="1"/>
    </xf>
    <xf numFmtId="0" fontId="4" fillId="20" borderId="112" xfId="0" applyFont="1" applyFill="1" applyBorder="1" applyAlignment="1" applyProtection="1">
      <alignment horizontal="center" vertical="center"/>
      <protection hidden="1"/>
    </xf>
    <xf numFmtId="0" fontId="4" fillId="20" borderId="91" xfId="0" applyFont="1" applyFill="1" applyBorder="1" applyAlignment="1" applyProtection="1">
      <alignment horizontal="center" vertical="center"/>
      <protection hidden="1"/>
    </xf>
    <xf numFmtId="0" fontId="4" fillId="43" borderId="8" xfId="0" applyFont="1" applyFill="1" applyBorder="1" applyAlignment="1" applyProtection="1">
      <alignment horizontal="center" vertical="center"/>
      <protection hidden="1"/>
    </xf>
    <xf numFmtId="0" fontId="4" fillId="7" borderId="135" xfId="0" applyFont="1" applyFill="1" applyBorder="1" applyAlignment="1" applyProtection="1">
      <alignment horizontal="center" vertical="center"/>
      <protection hidden="1"/>
    </xf>
    <xf numFmtId="0" fontId="4" fillId="7" borderId="80" xfId="0" applyFont="1" applyFill="1" applyBorder="1" applyAlignment="1" applyProtection="1">
      <alignment horizontal="center" vertical="center"/>
      <protection hidden="1"/>
    </xf>
    <xf numFmtId="0" fontId="4" fillId="18" borderId="80" xfId="0" applyFont="1" applyFill="1" applyBorder="1" applyAlignment="1" applyProtection="1">
      <alignment horizontal="center" vertical="center"/>
      <protection hidden="1"/>
    </xf>
    <xf numFmtId="164" fontId="3" fillId="9" borderId="13" xfId="2" applyNumberFormat="1" applyFont="1" applyFill="1" applyBorder="1" applyAlignment="1" applyProtection="1">
      <alignment horizontal="center" vertical="center"/>
      <protection hidden="1"/>
    </xf>
    <xf numFmtId="164" fontId="3" fillId="15" borderId="31" xfId="2" applyNumberFormat="1" applyFont="1" applyFill="1" applyBorder="1" applyAlignment="1" applyProtection="1">
      <alignment horizontal="center" vertical="center"/>
      <protection hidden="1"/>
    </xf>
    <xf numFmtId="44" fontId="3" fillId="40" borderId="92" xfId="0" applyNumberFormat="1" applyFont="1" applyFill="1" applyBorder="1" applyAlignment="1" applyProtection="1">
      <alignment horizontal="right" vertical="center"/>
      <protection hidden="1"/>
    </xf>
    <xf numFmtId="44" fontId="3" fillId="9" borderId="26" xfId="1" applyFont="1" applyFill="1" applyBorder="1" applyAlignment="1" applyProtection="1">
      <alignment horizontal="center" vertical="center"/>
      <protection hidden="1"/>
    </xf>
    <xf numFmtId="44" fontId="3" fillId="15" borderId="102" xfId="1" applyFont="1" applyFill="1" applyBorder="1" applyAlignment="1" applyProtection="1">
      <alignment horizontal="center" vertical="center"/>
      <protection hidden="1"/>
    </xf>
    <xf numFmtId="0" fontId="8" fillId="11" borderId="99" xfId="0" applyFont="1" applyFill="1" applyBorder="1" applyAlignment="1" applyProtection="1">
      <alignment horizontal="center" vertical="center"/>
      <protection hidden="1"/>
    </xf>
    <xf numFmtId="0" fontId="8" fillId="14" borderId="103" xfId="0" applyFont="1" applyFill="1" applyBorder="1" applyAlignment="1" applyProtection="1">
      <alignment horizontal="center" vertical="center"/>
      <protection hidden="1"/>
    </xf>
    <xf numFmtId="2" fontId="3" fillId="9" borderId="101" xfId="1" applyNumberFormat="1" applyFont="1" applyFill="1" applyBorder="1" applyAlignment="1" applyProtection="1">
      <alignment horizontal="center" vertical="center"/>
      <protection hidden="1"/>
    </xf>
    <xf numFmtId="2" fontId="3" fillId="9" borderId="13" xfId="1" applyNumberFormat="1" applyFont="1" applyFill="1" applyBorder="1" applyAlignment="1" applyProtection="1">
      <alignment horizontal="center" vertical="center"/>
      <protection hidden="1"/>
    </xf>
    <xf numFmtId="2" fontId="3" fillId="15" borderId="102" xfId="1" applyNumberFormat="1" applyFont="1" applyFill="1" applyBorder="1" applyAlignment="1" applyProtection="1">
      <alignment horizontal="center" vertical="center"/>
      <protection hidden="1"/>
    </xf>
    <xf numFmtId="2" fontId="3" fillId="15" borderId="31" xfId="1" applyNumberFormat="1" applyFont="1" applyFill="1" applyBorder="1" applyAlignment="1" applyProtection="1">
      <alignment horizontal="center" vertical="center"/>
      <protection hidden="1"/>
    </xf>
    <xf numFmtId="0" fontId="4" fillId="23" borderId="113" xfId="0" applyFont="1" applyFill="1" applyBorder="1" applyAlignment="1" applyProtection="1">
      <alignment horizontal="center" vertical="center"/>
      <protection hidden="1"/>
    </xf>
    <xf numFmtId="44" fontId="3" fillId="21" borderId="114" xfId="1" applyFont="1" applyFill="1" applyBorder="1" applyAlignment="1" applyProtection="1">
      <alignment horizontal="right" vertical="center"/>
      <protection hidden="1"/>
    </xf>
    <xf numFmtId="0" fontId="3" fillId="21" borderId="123" xfId="0" applyFont="1" applyFill="1" applyBorder="1" applyAlignment="1" applyProtection="1">
      <alignment horizontal="center" vertical="center"/>
      <protection hidden="1"/>
    </xf>
    <xf numFmtId="44" fontId="3" fillId="40" borderId="96" xfId="0" applyNumberFormat="1" applyFont="1" applyFill="1" applyBorder="1" applyAlignment="1" applyProtection="1">
      <alignment horizontal="right" vertical="center"/>
      <protection hidden="1"/>
    </xf>
    <xf numFmtId="44" fontId="3" fillId="46" borderId="41" xfId="1" applyFont="1" applyFill="1" applyBorder="1" applyAlignment="1" applyProtection="1">
      <alignment horizontal="right" vertical="center"/>
      <protection hidden="1"/>
    </xf>
    <xf numFmtId="0" fontId="3" fillId="46" borderId="136" xfId="0" applyFont="1" applyFill="1" applyBorder="1" applyAlignment="1" applyProtection="1">
      <alignment horizontal="center" vertical="center"/>
      <protection hidden="1"/>
    </xf>
    <xf numFmtId="0" fontId="2" fillId="20" borderId="75" xfId="0" applyFont="1" applyFill="1" applyBorder="1" applyProtection="1">
      <protection hidden="1"/>
    </xf>
    <xf numFmtId="0" fontId="2" fillId="20" borderId="8" xfId="0" applyFont="1" applyFill="1" applyBorder="1" applyAlignment="1" applyProtection="1">
      <alignment horizontal="right" vertical="center"/>
      <protection hidden="1"/>
    </xf>
    <xf numFmtId="44" fontId="2" fillId="20" borderId="8" xfId="1" applyFont="1" applyFill="1" applyBorder="1" applyProtection="1">
      <protection hidden="1"/>
    </xf>
    <xf numFmtId="0" fontId="2" fillId="7" borderId="40" xfId="0" applyFont="1" applyFill="1" applyBorder="1" applyProtection="1">
      <protection hidden="1"/>
    </xf>
    <xf numFmtId="0" fontId="2" fillId="7" borderId="40" xfId="0" applyFont="1" applyFill="1" applyBorder="1" applyAlignment="1" applyProtection="1">
      <alignment horizontal="right" vertical="center"/>
      <protection hidden="1"/>
    </xf>
    <xf numFmtId="44" fontId="2" fillId="7" borderId="46" xfId="1" applyFont="1" applyFill="1" applyBorder="1" applyProtection="1">
      <protection hidden="1"/>
    </xf>
    <xf numFmtId="0" fontId="2" fillId="44" borderId="75" xfId="0" applyFont="1" applyFill="1" applyBorder="1" applyProtection="1">
      <protection hidden="1"/>
    </xf>
    <xf numFmtId="0" fontId="2" fillId="44" borderId="8" xfId="0" applyFont="1" applyFill="1" applyBorder="1" applyAlignment="1" applyProtection="1">
      <alignment horizontal="right" vertical="center"/>
      <protection hidden="1"/>
    </xf>
    <xf numFmtId="44" fontId="2" fillId="44" borderId="8" xfId="1" applyFont="1" applyFill="1" applyBorder="1" applyProtection="1">
      <protection hidden="1"/>
    </xf>
    <xf numFmtId="0" fontId="2" fillId="5" borderId="0" xfId="0" applyFont="1" applyFill="1" applyAlignment="1" applyProtection="1">
      <alignment horizontal="right" vertical="center"/>
      <protection hidden="1"/>
    </xf>
    <xf numFmtId="0" fontId="2" fillId="7" borderId="116" xfId="0" applyFont="1" applyFill="1" applyBorder="1" applyProtection="1">
      <protection hidden="1"/>
    </xf>
    <xf numFmtId="0" fontId="3" fillId="16" borderId="57" xfId="0" applyFont="1" applyFill="1" applyBorder="1" applyProtection="1">
      <protection hidden="1"/>
    </xf>
    <xf numFmtId="0" fontId="2" fillId="28" borderId="1" xfId="0" applyFont="1" applyFill="1" applyBorder="1" applyAlignment="1" applyProtection="1">
      <alignment horizontal="center" vertical="center" wrapText="1"/>
      <protection hidden="1"/>
    </xf>
    <xf numFmtId="44" fontId="18" fillId="29" borderId="38" xfId="0" applyNumberFormat="1" applyFont="1" applyFill="1" applyBorder="1" applyAlignment="1" applyProtection="1">
      <alignment horizontal="right" vertical="center"/>
      <protection hidden="1"/>
    </xf>
    <xf numFmtId="44" fontId="18" fillId="48" borderId="0" xfId="0" applyNumberFormat="1" applyFont="1" applyFill="1" applyAlignment="1" applyProtection="1">
      <alignment horizontal="right" vertical="center"/>
      <protection hidden="1"/>
    </xf>
    <xf numFmtId="4" fontId="3" fillId="2" borderId="1" xfId="0" applyNumberFormat="1" applyFont="1" applyFill="1" applyBorder="1" applyProtection="1">
      <protection hidden="1"/>
    </xf>
    <xf numFmtId="165" fontId="3" fillId="2" borderId="1" xfId="0" applyNumberFormat="1" applyFont="1" applyFill="1" applyBorder="1" applyProtection="1">
      <protection hidden="1"/>
    </xf>
    <xf numFmtId="3" fontId="3" fillId="2" borderId="1" xfId="0" applyNumberFormat="1" applyFont="1" applyFill="1" applyBorder="1" applyProtection="1">
      <protection hidden="1"/>
    </xf>
    <xf numFmtId="6" fontId="3" fillId="2" borderId="1" xfId="0" applyNumberFormat="1" applyFont="1" applyFill="1" applyBorder="1" applyProtection="1">
      <protection hidden="1"/>
    </xf>
    <xf numFmtId="166" fontId="4" fillId="17" borderId="5" xfId="2" applyNumberFormat="1" applyFont="1" applyFill="1" applyBorder="1" applyAlignment="1" applyProtection="1">
      <alignment horizontal="center" vertical="center"/>
      <protection hidden="1"/>
    </xf>
    <xf numFmtId="10" fontId="15" fillId="24" borderId="5" xfId="2" applyNumberFormat="1" applyFont="1" applyFill="1" applyBorder="1" applyAlignment="1" applyProtection="1">
      <alignment horizontal="left" vertical="center"/>
      <protection hidden="1"/>
    </xf>
    <xf numFmtId="0" fontId="4" fillId="28" borderId="1" xfId="0" applyFont="1" applyFill="1" applyBorder="1" applyAlignment="1" applyProtection="1">
      <alignment horizontal="center" vertical="center" wrapText="1"/>
      <protection hidden="1"/>
    </xf>
    <xf numFmtId="44" fontId="12" fillId="29" borderId="1" xfId="0" applyNumberFormat="1" applyFont="1" applyFill="1" applyBorder="1" applyAlignment="1" applyProtection="1">
      <alignment vertical="center" wrapText="1"/>
      <protection hidden="1"/>
    </xf>
    <xf numFmtId="10" fontId="13" fillId="29" borderId="1" xfId="2" applyNumberFormat="1" applyFont="1" applyFill="1" applyBorder="1" applyAlignment="1" applyProtection="1">
      <alignment horizontal="right" vertical="center" wrapText="1"/>
      <protection hidden="1"/>
    </xf>
    <xf numFmtId="0" fontId="4" fillId="23" borderId="1" xfId="0" applyFont="1" applyFill="1" applyBorder="1" applyAlignment="1" applyProtection="1">
      <alignment horizontal="center" vertical="center"/>
      <protection hidden="1"/>
    </xf>
    <xf numFmtId="44" fontId="12" fillId="30" borderId="1" xfId="0" applyNumberFormat="1" applyFont="1" applyFill="1" applyBorder="1" applyAlignment="1" applyProtection="1">
      <alignment vertical="center"/>
      <protection hidden="1"/>
    </xf>
    <xf numFmtId="10" fontId="13" fillId="30" borderId="1" xfId="2" applyNumberFormat="1" applyFont="1" applyFill="1" applyBorder="1" applyAlignment="1" applyProtection="1">
      <alignment horizontal="right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3" fillId="2" borderId="5" xfId="0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right"/>
      <protection hidden="1"/>
    </xf>
    <xf numFmtId="0" fontId="3" fillId="47" borderId="2" xfId="0" applyFont="1" applyFill="1" applyBorder="1" applyProtection="1">
      <protection hidden="1"/>
    </xf>
    <xf numFmtId="0" fontId="3" fillId="47" borderId="3" xfId="0" applyFont="1" applyFill="1" applyBorder="1" applyProtection="1">
      <protection hidden="1"/>
    </xf>
    <xf numFmtId="0" fontId="3" fillId="47" borderId="63" xfId="0" applyFont="1" applyFill="1" applyBorder="1" applyProtection="1"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Protection="1">
      <protection hidden="1"/>
    </xf>
    <xf numFmtId="0" fontId="2" fillId="13" borderId="10" xfId="0" applyFont="1" applyFill="1" applyBorder="1" applyAlignment="1" applyProtection="1">
      <alignment horizontal="center" vertical="center"/>
      <protection hidden="1"/>
    </xf>
    <xf numFmtId="0" fontId="2" fillId="13" borderId="1" xfId="0" applyFont="1" applyFill="1" applyBorder="1" applyAlignment="1" applyProtection="1">
      <alignment horizontal="center" vertical="center"/>
      <protection hidden="1"/>
    </xf>
    <xf numFmtId="0" fontId="2" fillId="33" borderId="1" xfId="0" applyFont="1" applyFill="1" applyBorder="1" applyAlignment="1" applyProtection="1">
      <alignment horizontal="center"/>
      <protection hidden="1"/>
    </xf>
    <xf numFmtId="0" fontId="2" fillId="13" borderId="1" xfId="0" applyFont="1" applyFill="1" applyBorder="1" applyAlignment="1" applyProtection="1">
      <alignment horizontal="center"/>
      <protection hidden="1"/>
    </xf>
    <xf numFmtId="0" fontId="2" fillId="35" borderId="1" xfId="0" applyFont="1" applyFill="1" applyBorder="1" applyAlignment="1" applyProtection="1">
      <alignment horizontal="center" vertical="center"/>
      <protection hidden="1"/>
    </xf>
    <xf numFmtId="3" fontId="3" fillId="17" borderId="1" xfId="0" applyNumberFormat="1" applyFont="1" applyFill="1" applyBorder="1" applyProtection="1">
      <protection hidden="1"/>
    </xf>
    <xf numFmtId="0" fontId="2" fillId="34" borderId="1" xfId="0" applyFont="1" applyFill="1" applyBorder="1" applyProtection="1">
      <protection hidden="1"/>
    </xf>
    <xf numFmtId="0" fontId="2" fillId="12" borderId="1" xfId="0" applyFont="1" applyFill="1" applyBorder="1" applyAlignment="1" applyProtection="1">
      <alignment horizontal="center"/>
      <protection hidden="1"/>
    </xf>
    <xf numFmtId="3" fontId="3" fillId="18" borderId="1" xfId="0" applyNumberFormat="1" applyFont="1" applyFill="1" applyBorder="1" applyProtection="1">
      <protection hidden="1"/>
    </xf>
    <xf numFmtId="3" fontId="3" fillId="30" borderId="1" xfId="0" applyNumberFormat="1" applyFont="1" applyFill="1" applyBorder="1" applyProtection="1">
      <protection hidden="1"/>
    </xf>
    <xf numFmtId="3" fontId="3" fillId="29" borderId="1" xfId="0" applyNumberFormat="1" applyFont="1" applyFill="1" applyBorder="1" applyProtection="1">
      <protection hidden="1"/>
    </xf>
    <xf numFmtId="3" fontId="3" fillId="28" borderId="1" xfId="0" applyNumberFormat="1" applyFont="1" applyFill="1" applyBorder="1" applyProtection="1">
      <protection hidden="1"/>
    </xf>
    <xf numFmtId="0" fontId="14" fillId="35" borderId="1" xfId="0" applyFont="1" applyFill="1" applyBorder="1" applyProtection="1">
      <protection hidden="1"/>
    </xf>
    <xf numFmtId="0" fontId="4" fillId="11" borderId="19" xfId="0" applyFont="1" applyFill="1" applyBorder="1" applyAlignment="1" applyProtection="1">
      <alignment horizontal="center" vertical="center"/>
      <protection hidden="1"/>
    </xf>
    <xf numFmtId="0" fontId="4" fillId="11" borderId="30" xfId="0" applyFont="1" applyFill="1" applyBorder="1" applyAlignment="1" applyProtection="1">
      <alignment horizontal="center" vertical="center"/>
      <protection hidden="1"/>
    </xf>
    <xf numFmtId="2" fontId="3" fillId="9" borderId="101" xfId="0" applyNumberFormat="1" applyFont="1" applyFill="1" applyBorder="1" applyAlignment="1" applyProtection="1">
      <alignment horizontal="center" vertical="center"/>
      <protection hidden="1"/>
    </xf>
    <xf numFmtId="44" fontId="3" fillId="11" borderId="99" xfId="0" applyNumberFormat="1" applyFont="1" applyFill="1" applyBorder="1" applyAlignment="1" applyProtection="1">
      <alignment horizontal="center" vertical="center"/>
      <protection hidden="1"/>
    </xf>
    <xf numFmtId="44" fontId="3" fillId="15" borderId="148" xfId="1" applyFont="1" applyFill="1" applyBorder="1" applyAlignment="1" applyProtection="1">
      <alignment horizontal="center" vertical="center"/>
      <protection locked="0"/>
    </xf>
    <xf numFmtId="0" fontId="3" fillId="9" borderId="149" xfId="0" applyFont="1" applyFill="1" applyBorder="1" applyAlignment="1" applyProtection="1">
      <alignment horizontal="center" vertical="center"/>
      <protection locked="0"/>
    </xf>
    <xf numFmtId="0" fontId="3" fillId="9" borderId="150" xfId="0" applyFont="1" applyFill="1" applyBorder="1" applyAlignment="1" applyProtection="1">
      <alignment horizontal="center" vertical="center"/>
      <protection locked="0"/>
    </xf>
    <xf numFmtId="0" fontId="2" fillId="33" borderId="2" xfId="0" applyFont="1" applyFill="1" applyBorder="1" applyAlignment="1" applyProtection="1">
      <alignment horizontal="center"/>
      <protection hidden="1"/>
    </xf>
    <xf numFmtId="0" fontId="2" fillId="34" borderId="2" xfId="0" applyFont="1" applyFill="1" applyBorder="1" applyProtection="1">
      <protection hidden="1"/>
    </xf>
    <xf numFmtId="44" fontId="3" fillId="2" borderId="63" xfId="0" applyNumberFormat="1" applyFont="1" applyFill="1" applyBorder="1" applyProtection="1">
      <protection hidden="1"/>
    </xf>
    <xf numFmtId="0" fontId="14" fillId="35" borderId="2" xfId="0" applyFont="1" applyFill="1" applyBorder="1" applyProtection="1">
      <protection hidden="1"/>
    </xf>
    <xf numFmtId="44" fontId="2" fillId="2" borderId="153" xfId="0" applyNumberFormat="1" applyFont="1" applyFill="1" applyBorder="1" applyProtection="1">
      <protection locked="0"/>
    </xf>
    <xf numFmtId="44" fontId="2" fillId="2" borderId="154" xfId="0" applyNumberFormat="1" applyFont="1" applyFill="1" applyBorder="1" applyProtection="1">
      <protection locked="0"/>
    </xf>
    <xf numFmtId="0" fontId="2" fillId="2" borderId="154" xfId="0" applyFont="1" applyFill="1" applyBorder="1" applyProtection="1">
      <protection locked="0"/>
    </xf>
    <xf numFmtId="4" fontId="3" fillId="30" borderId="1" xfId="0" applyNumberFormat="1" applyFont="1" applyFill="1" applyBorder="1" applyProtection="1">
      <protection hidden="1"/>
    </xf>
    <xf numFmtId="4" fontId="3" fillId="29" borderId="1" xfId="0" applyNumberFormat="1" applyFont="1" applyFill="1" applyBorder="1" applyProtection="1">
      <protection hidden="1"/>
    </xf>
    <xf numFmtId="0" fontId="4" fillId="10" borderId="78" xfId="0" applyFont="1" applyFill="1" applyBorder="1" applyAlignment="1" applyProtection="1">
      <alignment horizontal="center" vertical="center"/>
      <protection hidden="1"/>
    </xf>
    <xf numFmtId="44" fontId="2" fillId="50" borderId="140" xfId="1" applyFont="1" applyFill="1" applyBorder="1" applyAlignment="1" applyProtection="1">
      <alignment horizontal="center" vertical="center"/>
      <protection locked="0"/>
    </xf>
    <xf numFmtId="44" fontId="2" fillId="50" borderId="141" xfId="1" applyFont="1" applyFill="1" applyBorder="1" applyAlignment="1" applyProtection="1">
      <alignment horizontal="center" vertical="center"/>
      <protection locked="0"/>
    </xf>
    <xf numFmtId="0" fontId="4" fillId="18" borderId="87" xfId="0" applyFont="1" applyFill="1" applyBorder="1" applyAlignment="1" applyProtection="1">
      <alignment horizontal="center" vertical="center"/>
      <protection hidden="1"/>
    </xf>
    <xf numFmtId="0" fontId="4" fillId="18" borderId="85" xfId="0" applyFont="1" applyFill="1" applyBorder="1" applyAlignment="1" applyProtection="1">
      <alignment horizontal="center" vertical="center"/>
      <protection hidden="1"/>
    </xf>
    <xf numFmtId="44" fontId="17" fillId="36" borderId="2" xfId="0" applyNumberFormat="1" applyFont="1" applyFill="1" applyBorder="1" applyAlignment="1" applyProtection="1">
      <alignment horizontal="center" vertical="center"/>
      <protection hidden="1"/>
    </xf>
    <xf numFmtId="44" fontId="17" fillId="36" borderId="63" xfId="0" applyNumberFormat="1" applyFont="1" applyFill="1" applyBorder="1" applyAlignment="1" applyProtection="1">
      <alignment horizontal="center" vertical="center"/>
      <protection hidden="1"/>
    </xf>
    <xf numFmtId="0" fontId="4" fillId="17" borderId="65" xfId="0" applyFont="1" applyFill="1" applyBorder="1" applyAlignment="1" applyProtection="1">
      <alignment horizontal="center" vertical="center"/>
      <protection hidden="1"/>
    </xf>
    <xf numFmtId="0" fontId="4" fillId="17" borderId="125" xfId="0" applyFont="1" applyFill="1" applyBorder="1" applyAlignment="1" applyProtection="1">
      <alignment horizontal="center" vertical="center"/>
      <protection hidden="1"/>
    </xf>
    <xf numFmtId="0" fontId="4" fillId="5" borderId="89" xfId="0" applyFont="1" applyFill="1" applyBorder="1" applyAlignment="1" applyProtection="1">
      <alignment horizontal="center" vertical="center"/>
      <protection hidden="1"/>
    </xf>
    <xf numFmtId="0" fontId="4" fillId="5" borderId="90" xfId="0" applyFont="1" applyFill="1" applyBorder="1" applyAlignment="1" applyProtection="1">
      <alignment horizontal="center" vertical="center"/>
      <protection hidden="1"/>
    </xf>
    <xf numFmtId="44" fontId="5" fillId="7" borderId="104" xfId="1" applyFont="1" applyFill="1" applyBorder="1" applyAlignment="1" applyProtection="1">
      <alignment horizontal="center" vertical="center"/>
      <protection locked="0"/>
    </xf>
    <xf numFmtId="44" fontId="5" fillId="7" borderId="105" xfId="1" applyFont="1" applyFill="1" applyBorder="1" applyAlignment="1" applyProtection="1">
      <alignment horizontal="center" vertical="center"/>
      <protection locked="0"/>
    </xf>
    <xf numFmtId="0" fontId="4" fillId="10" borderId="32" xfId="0" applyFont="1" applyFill="1" applyBorder="1" applyAlignment="1" applyProtection="1">
      <alignment horizontal="center" vertical="center"/>
      <protection hidden="1"/>
    </xf>
    <xf numFmtId="0" fontId="4" fillId="10" borderId="98" xfId="0" applyFont="1" applyFill="1" applyBorder="1" applyAlignment="1" applyProtection="1">
      <alignment horizontal="center" vertical="center"/>
      <protection hidden="1"/>
    </xf>
    <xf numFmtId="0" fontId="4" fillId="10" borderId="78" xfId="0" applyFont="1" applyFill="1" applyBorder="1" applyAlignment="1" applyProtection="1">
      <alignment horizontal="center" vertical="center"/>
      <protection hidden="1"/>
    </xf>
    <xf numFmtId="0" fontId="4" fillId="10" borderId="64" xfId="0" applyFont="1" applyFill="1" applyBorder="1" applyAlignment="1" applyProtection="1">
      <alignment horizontal="center" vertical="center"/>
      <protection hidden="1"/>
    </xf>
    <xf numFmtId="0" fontId="6" fillId="20" borderId="53" xfId="0" applyFont="1" applyFill="1" applyBorder="1" applyAlignment="1" applyProtection="1">
      <alignment horizontal="center" vertical="center"/>
      <protection hidden="1"/>
    </xf>
    <xf numFmtId="0" fontId="6" fillId="20" borderId="25" xfId="0" applyFont="1" applyFill="1" applyBorder="1" applyAlignment="1" applyProtection="1">
      <alignment horizontal="center" vertical="center"/>
      <protection hidden="1"/>
    </xf>
    <xf numFmtId="0" fontId="6" fillId="20" borderId="54" xfId="0" applyFont="1" applyFill="1" applyBorder="1" applyAlignment="1" applyProtection="1">
      <alignment horizontal="center" vertical="center"/>
      <protection hidden="1"/>
    </xf>
    <xf numFmtId="0" fontId="6" fillId="20" borderId="24" xfId="0" applyFont="1" applyFill="1" applyBorder="1" applyAlignment="1" applyProtection="1">
      <alignment horizontal="center" vertical="center"/>
      <protection hidden="1"/>
    </xf>
    <xf numFmtId="0" fontId="6" fillId="20" borderId="0" xfId="0" applyFont="1" applyFill="1" applyAlignment="1" applyProtection="1">
      <alignment horizontal="center" vertical="center"/>
      <protection hidden="1"/>
    </xf>
    <xf numFmtId="0" fontId="6" fillId="20" borderId="55" xfId="0" applyFont="1" applyFill="1" applyBorder="1" applyAlignment="1" applyProtection="1">
      <alignment horizontal="center" vertical="center"/>
      <protection hidden="1"/>
    </xf>
    <xf numFmtId="0" fontId="6" fillId="7" borderId="80" xfId="0" applyFont="1" applyFill="1" applyBorder="1" applyAlignment="1" applyProtection="1">
      <alignment horizontal="center" vertical="center"/>
      <protection hidden="1"/>
    </xf>
    <xf numFmtId="0" fontId="16" fillId="39" borderId="79" xfId="0" applyFont="1" applyFill="1" applyBorder="1" applyAlignment="1" applyProtection="1">
      <alignment horizontal="center" vertical="center"/>
      <protection hidden="1"/>
    </xf>
    <xf numFmtId="0" fontId="16" fillId="39" borderId="115" xfId="0" applyFont="1" applyFill="1" applyBorder="1" applyAlignment="1" applyProtection="1">
      <alignment horizontal="center" vertical="center"/>
      <protection hidden="1"/>
    </xf>
    <xf numFmtId="0" fontId="4" fillId="4" borderId="58" xfId="0" applyFont="1" applyFill="1" applyBorder="1" applyAlignment="1" applyProtection="1">
      <alignment horizontal="center" vertical="center" wrapText="1"/>
      <protection hidden="1"/>
    </xf>
    <xf numFmtId="0" fontId="4" fillId="4" borderId="59" xfId="0" applyFont="1" applyFill="1" applyBorder="1" applyAlignment="1" applyProtection="1">
      <alignment horizontal="center" vertical="center" wrapText="1"/>
      <protection hidden="1"/>
    </xf>
    <xf numFmtId="0" fontId="4" fillId="4" borderId="50" xfId="0" applyFont="1" applyFill="1" applyBorder="1" applyAlignment="1" applyProtection="1">
      <alignment horizontal="center" vertical="center" wrapText="1"/>
      <protection hidden="1"/>
    </xf>
    <xf numFmtId="0" fontId="4" fillId="4" borderId="6" xfId="0" applyFont="1" applyFill="1" applyBorder="1" applyAlignment="1" applyProtection="1">
      <alignment horizontal="center" vertical="center" wrapText="1"/>
      <protection hidden="1"/>
    </xf>
    <xf numFmtId="0" fontId="4" fillId="4" borderId="60" xfId="0" applyFont="1" applyFill="1" applyBorder="1" applyAlignment="1" applyProtection="1">
      <alignment horizontal="center" vertical="center" wrapText="1"/>
      <protection hidden="1"/>
    </xf>
    <xf numFmtId="0" fontId="4" fillId="4" borderId="61" xfId="0" applyFont="1" applyFill="1" applyBorder="1" applyAlignment="1" applyProtection="1">
      <alignment horizontal="center" vertical="center" wrapText="1"/>
      <protection hidden="1"/>
    </xf>
    <xf numFmtId="0" fontId="4" fillId="19" borderId="62" xfId="0" applyFont="1" applyFill="1" applyBorder="1" applyAlignment="1" applyProtection="1">
      <alignment horizontal="center" vertical="center"/>
      <protection hidden="1"/>
    </xf>
    <xf numFmtId="0" fontId="4" fillId="19" borderId="107" xfId="0" applyFont="1" applyFill="1" applyBorder="1" applyAlignment="1" applyProtection="1">
      <alignment horizontal="center" vertical="center"/>
      <protection hidden="1"/>
    </xf>
    <xf numFmtId="0" fontId="4" fillId="6" borderId="62" xfId="0" applyFont="1" applyFill="1" applyBorder="1" applyAlignment="1" applyProtection="1">
      <alignment horizontal="center" vertical="center"/>
      <protection hidden="1"/>
    </xf>
    <xf numFmtId="0" fontId="4" fillId="6" borderId="107" xfId="0" applyFont="1" applyFill="1" applyBorder="1" applyAlignment="1" applyProtection="1">
      <alignment horizontal="center" vertical="center"/>
      <protection hidden="1"/>
    </xf>
    <xf numFmtId="0" fontId="9" fillId="10" borderId="53" xfId="0" applyFont="1" applyFill="1" applyBorder="1" applyAlignment="1" applyProtection="1">
      <alignment horizontal="center" vertical="center"/>
      <protection hidden="1"/>
    </xf>
    <xf numFmtId="0" fontId="9" fillId="10" borderId="25" xfId="0" applyFont="1" applyFill="1" applyBorder="1" applyAlignment="1" applyProtection="1">
      <alignment horizontal="center" vertical="center"/>
      <protection hidden="1"/>
    </xf>
    <xf numFmtId="0" fontId="9" fillId="10" borderId="54" xfId="0" applyFont="1" applyFill="1" applyBorder="1" applyAlignment="1" applyProtection="1">
      <alignment horizontal="center" vertical="center"/>
      <protection hidden="1"/>
    </xf>
    <xf numFmtId="0" fontId="9" fillId="10" borderId="56" xfId="0" applyFont="1" applyFill="1" applyBorder="1" applyAlignment="1" applyProtection="1">
      <alignment horizontal="center" vertical="center"/>
      <protection hidden="1"/>
    </xf>
    <xf numFmtId="0" fontId="9" fillId="10" borderId="57" xfId="0" applyFont="1" applyFill="1" applyBorder="1" applyAlignment="1" applyProtection="1">
      <alignment horizontal="center" vertical="center"/>
      <protection hidden="1"/>
    </xf>
    <xf numFmtId="0" fontId="9" fillId="10" borderId="27" xfId="0" applyFont="1" applyFill="1" applyBorder="1" applyAlignment="1" applyProtection="1">
      <alignment horizontal="center" vertical="center"/>
      <protection hidden="1"/>
    </xf>
    <xf numFmtId="0" fontId="21" fillId="11" borderId="53" xfId="0" applyFont="1" applyFill="1" applyBorder="1" applyAlignment="1" applyProtection="1">
      <alignment horizontal="center" vertical="center" wrapText="1"/>
      <protection hidden="1"/>
    </xf>
    <xf numFmtId="0" fontId="21" fillId="11" borderId="25" xfId="0" applyFont="1" applyFill="1" applyBorder="1" applyAlignment="1" applyProtection="1">
      <alignment horizontal="center" vertical="center" wrapText="1"/>
      <protection hidden="1"/>
    </xf>
    <xf numFmtId="0" fontId="21" fillId="11" borderId="56" xfId="0" applyFont="1" applyFill="1" applyBorder="1" applyAlignment="1" applyProtection="1">
      <alignment horizontal="center" vertical="center" wrapText="1"/>
      <protection hidden="1"/>
    </xf>
    <xf numFmtId="0" fontId="21" fillId="11" borderId="57" xfId="0" applyFont="1" applyFill="1" applyBorder="1" applyAlignment="1" applyProtection="1">
      <alignment horizontal="center" vertical="center" wrapText="1"/>
      <protection hidden="1"/>
    </xf>
    <xf numFmtId="44" fontId="19" fillId="27" borderId="142" xfId="1" applyFont="1" applyFill="1" applyBorder="1" applyAlignment="1" applyProtection="1">
      <alignment horizontal="center" vertical="center"/>
      <protection locked="0"/>
    </xf>
    <xf numFmtId="44" fontId="19" fillId="27" borderId="146" xfId="1" applyFont="1" applyFill="1" applyBorder="1" applyAlignment="1" applyProtection="1">
      <alignment horizontal="center" vertical="center"/>
      <protection locked="0"/>
    </xf>
    <xf numFmtId="44" fontId="19" fillId="27" borderId="143" xfId="1" applyFont="1" applyFill="1" applyBorder="1" applyAlignment="1" applyProtection="1">
      <alignment horizontal="center" vertical="center"/>
      <protection locked="0"/>
    </xf>
    <xf numFmtId="44" fontId="19" fillId="27" borderId="144" xfId="1" applyFont="1" applyFill="1" applyBorder="1" applyAlignment="1" applyProtection="1">
      <alignment horizontal="center" vertical="center"/>
      <protection locked="0"/>
    </xf>
    <xf numFmtId="44" fontId="19" fillId="27" borderId="147" xfId="1" applyFont="1" applyFill="1" applyBorder="1" applyAlignment="1" applyProtection="1">
      <alignment horizontal="center" vertical="center"/>
      <protection locked="0"/>
    </xf>
    <xf numFmtId="44" fontId="19" fillId="27" borderId="145" xfId="1" applyFont="1" applyFill="1" applyBorder="1" applyAlignment="1" applyProtection="1">
      <alignment horizontal="center" vertical="center"/>
      <protection locked="0"/>
    </xf>
    <xf numFmtId="0" fontId="19" fillId="23" borderId="53" xfId="0" applyFont="1" applyFill="1" applyBorder="1" applyAlignment="1" applyProtection="1">
      <alignment horizontal="center" vertical="center" wrapText="1"/>
      <protection hidden="1"/>
    </xf>
    <xf numFmtId="0" fontId="19" fillId="23" borderId="54" xfId="0" applyFont="1" applyFill="1" applyBorder="1" applyAlignment="1" applyProtection="1">
      <alignment horizontal="center" vertical="center" wrapText="1"/>
      <protection hidden="1"/>
    </xf>
    <xf numFmtId="0" fontId="19" fillId="23" borderId="24" xfId="0" applyFont="1" applyFill="1" applyBorder="1" applyAlignment="1" applyProtection="1">
      <alignment horizontal="center" vertical="center" wrapText="1"/>
      <protection hidden="1"/>
    </xf>
    <xf numFmtId="0" fontId="19" fillId="23" borderId="55" xfId="0" applyFont="1" applyFill="1" applyBorder="1" applyAlignment="1" applyProtection="1">
      <alignment horizontal="center" vertical="center" wrapText="1"/>
      <protection hidden="1"/>
    </xf>
    <xf numFmtId="0" fontId="19" fillId="23" borderId="56" xfId="0" applyFont="1" applyFill="1" applyBorder="1" applyAlignment="1" applyProtection="1">
      <alignment horizontal="center" vertical="center" wrapText="1"/>
      <protection hidden="1"/>
    </xf>
    <xf numFmtId="0" fontId="19" fillId="23" borderId="27" xfId="0" applyFont="1" applyFill="1" applyBorder="1" applyAlignment="1" applyProtection="1">
      <alignment horizontal="center" vertical="center" wrapText="1"/>
      <protection hidden="1"/>
    </xf>
    <xf numFmtId="0" fontId="5" fillId="22" borderId="53" xfId="0" applyFont="1" applyFill="1" applyBorder="1" applyAlignment="1" applyProtection="1">
      <alignment horizontal="center" vertical="center"/>
      <protection hidden="1"/>
    </xf>
    <xf numFmtId="0" fontId="5" fillId="22" borderId="56" xfId="0" applyFont="1" applyFill="1" applyBorder="1" applyAlignment="1" applyProtection="1">
      <alignment horizontal="center" vertical="center"/>
      <protection hidden="1"/>
    </xf>
    <xf numFmtId="44" fontId="6" fillId="30" borderId="25" xfId="1" applyFont="1" applyFill="1" applyBorder="1" applyAlignment="1" applyProtection="1">
      <alignment horizontal="center" vertical="center"/>
      <protection hidden="1"/>
    </xf>
    <xf numFmtId="44" fontId="6" fillId="30" borderId="57" xfId="1" applyFont="1" applyFill="1" applyBorder="1" applyAlignment="1" applyProtection="1">
      <alignment horizontal="center" vertical="center"/>
      <protection hidden="1"/>
    </xf>
    <xf numFmtId="44" fontId="9" fillId="28" borderId="10" xfId="1" applyFont="1" applyFill="1" applyBorder="1" applyAlignment="1" applyProtection="1">
      <alignment horizontal="center" vertical="center" wrapText="1"/>
      <protection hidden="1"/>
    </xf>
    <xf numFmtId="44" fontId="9" fillId="28" borderId="78" xfId="1" applyFont="1" applyFill="1" applyBorder="1" applyAlignment="1" applyProtection="1">
      <alignment horizontal="center" vertical="center" wrapText="1"/>
      <protection hidden="1"/>
    </xf>
    <xf numFmtId="44" fontId="9" fillId="28" borderId="5" xfId="1" applyFont="1" applyFill="1" applyBorder="1" applyAlignment="1" applyProtection="1">
      <alignment horizontal="center" vertical="center" wrapText="1"/>
      <protection hidden="1"/>
    </xf>
    <xf numFmtId="44" fontId="9" fillId="27" borderId="53" xfId="1" applyFont="1" applyFill="1" applyBorder="1" applyAlignment="1" applyProtection="1">
      <alignment horizontal="center" vertical="center"/>
      <protection hidden="1"/>
    </xf>
    <xf numFmtId="44" fontId="9" fillId="27" borderId="55" xfId="1" applyFont="1" applyFill="1" applyBorder="1" applyAlignment="1" applyProtection="1">
      <alignment horizontal="center" vertical="center"/>
      <protection hidden="1"/>
    </xf>
    <xf numFmtId="44" fontId="9" fillId="27" borderId="56" xfId="1" applyFont="1" applyFill="1" applyBorder="1" applyAlignment="1" applyProtection="1">
      <alignment horizontal="center" vertical="center"/>
      <protection hidden="1"/>
    </xf>
    <xf numFmtId="44" fontId="9" fillId="27" borderId="27" xfId="1" applyFont="1" applyFill="1" applyBorder="1" applyAlignment="1" applyProtection="1">
      <alignment horizontal="center" vertical="center"/>
      <protection hidden="1"/>
    </xf>
    <xf numFmtId="0" fontId="9" fillId="22" borderId="53" xfId="0" applyFont="1" applyFill="1" applyBorder="1" applyAlignment="1" applyProtection="1">
      <alignment horizontal="center" vertical="center"/>
      <protection hidden="1"/>
    </xf>
    <xf numFmtId="0" fontId="9" fillId="22" borderId="56" xfId="0" applyFont="1" applyFill="1" applyBorder="1" applyAlignment="1" applyProtection="1">
      <alignment horizontal="center" vertical="center"/>
      <protection hidden="1"/>
    </xf>
    <xf numFmtId="44" fontId="9" fillId="30" borderId="25" xfId="1" applyFont="1" applyFill="1" applyBorder="1" applyAlignment="1" applyProtection="1">
      <alignment horizontal="center" vertical="center"/>
      <protection hidden="1"/>
    </xf>
    <xf numFmtId="44" fontId="9" fillId="30" borderId="57" xfId="1" applyFont="1" applyFill="1" applyBorder="1" applyAlignment="1" applyProtection="1">
      <alignment horizontal="center" vertical="center"/>
      <protection hidden="1"/>
    </xf>
    <xf numFmtId="44" fontId="9" fillId="27" borderId="54" xfId="1" applyFont="1" applyFill="1" applyBorder="1" applyAlignment="1" applyProtection="1">
      <alignment horizontal="center" vertical="center"/>
      <protection hidden="1"/>
    </xf>
    <xf numFmtId="0" fontId="9" fillId="11" borderId="53" xfId="0" applyFont="1" applyFill="1" applyBorder="1" applyAlignment="1" applyProtection="1">
      <alignment horizontal="center" vertical="center"/>
      <protection hidden="1"/>
    </xf>
    <xf numFmtId="0" fontId="9" fillId="11" borderId="25" xfId="0" applyFont="1" applyFill="1" applyBorder="1" applyAlignment="1" applyProtection="1">
      <alignment horizontal="center" vertical="center"/>
      <protection hidden="1"/>
    </xf>
    <xf numFmtId="0" fontId="9" fillId="11" borderId="54" xfId="0" applyFont="1" applyFill="1" applyBorder="1" applyAlignment="1" applyProtection="1">
      <alignment horizontal="center" vertical="center"/>
      <protection hidden="1"/>
    </xf>
    <xf numFmtId="0" fontId="9" fillId="11" borderId="56" xfId="0" applyFont="1" applyFill="1" applyBorder="1" applyAlignment="1" applyProtection="1">
      <alignment horizontal="center" vertical="center"/>
      <protection hidden="1"/>
    </xf>
    <xf numFmtId="0" fontId="9" fillId="11" borderId="57" xfId="0" applyFont="1" applyFill="1" applyBorder="1" applyAlignment="1" applyProtection="1">
      <alignment horizontal="center" vertical="center"/>
      <protection hidden="1"/>
    </xf>
    <xf numFmtId="0" fontId="9" fillId="11" borderId="0" xfId="0" applyFont="1" applyFill="1" applyAlignment="1" applyProtection="1">
      <alignment horizontal="center" vertical="center"/>
      <protection hidden="1"/>
    </xf>
    <xf numFmtId="0" fontId="9" fillId="11" borderId="55" xfId="0" applyFont="1" applyFill="1" applyBorder="1" applyAlignment="1" applyProtection="1">
      <alignment horizontal="center" vertical="center"/>
      <protection hidden="1"/>
    </xf>
    <xf numFmtId="0" fontId="6" fillId="11" borderId="25" xfId="0" applyFont="1" applyFill="1" applyBorder="1" applyAlignment="1" applyProtection="1">
      <alignment horizontal="center" vertical="center"/>
      <protection hidden="1"/>
    </xf>
    <xf numFmtId="0" fontId="6" fillId="11" borderId="57" xfId="0" applyFont="1" applyFill="1" applyBorder="1" applyAlignment="1" applyProtection="1">
      <alignment horizontal="center" vertical="center"/>
      <protection hidden="1"/>
    </xf>
    <xf numFmtId="0" fontId="6" fillId="25" borderId="104" xfId="1" applyNumberFormat="1" applyFont="1" applyFill="1" applyBorder="1" applyAlignment="1" applyProtection="1">
      <alignment horizontal="center" vertical="center"/>
      <protection locked="0"/>
    </xf>
    <xf numFmtId="0" fontId="6" fillId="25" borderId="105" xfId="1" applyNumberFormat="1" applyFont="1" applyFill="1" applyBorder="1" applyAlignment="1" applyProtection="1">
      <alignment horizontal="center" vertical="center"/>
      <protection locked="0"/>
    </xf>
    <xf numFmtId="44" fontId="9" fillId="27" borderId="24" xfId="1" applyFont="1" applyFill="1" applyBorder="1" applyAlignment="1" applyProtection="1">
      <alignment horizontal="center" vertical="center"/>
      <protection hidden="1"/>
    </xf>
    <xf numFmtId="0" fontId="5" fillId="33" borderId="10" xfId="0" applyFont="1" applyFill="1" applyBorder="1" applyAlignment="1" applyProtection="1">
      <alignment horizontal="center" vertical="center" wrapText="1"/>
      <protection hidden="1"/>
    </xf>
    <xf numFmtId="0" fontId="5" fillId="33" borderId="5" xfId="0" applyFont="1" applyFill="1" applyBorder="1" applyAlignment="1" applyProtection="1">
      <alignment horizontal="center" vertical="center" wrapText="1"/>
      <protection hidden="1"/>
    </xf>
    <xf numFmtId="0" fontId="6" fillId="33" borderId="53" xfId="0" applyFont="1" applyFill="1" applyBorder="1" applyAlignment="1" applyProtection="1">
      <alignment horizontal="center" vertical="center" wrapText="1"/>
      <protection hidden="1"/>
    </xf>
    <xf numFmtId="0" fontId="6" fillId="33" borderId="54" xfId="0" applyFont="1" applyFill="1" applyBorder="1" applyAlignment="1" applyProtection="1">
      <alignment horizontal="center" vertical="center" wrapText="1"/>
      <protection hidden="1"/>
    </xf>
    <xf numFmtId="0" fontId="6" fillId="33" borderId="56" xfId="0" applyFont="1" applyFill="1" applyBorder="1" applyAlignment="1" applyProtection="1">
      <alignment horizontal="center" vertical="center" wrapText="1"/>
      <protection hidden="1"/>
    </xf>
    <xf numFmtId="0" fontId="6" fillId="33" borderId="27" xfId="0" applyFont="1" applyFill="1" applyBorder="1" applyAlignment="1" applyProtection="1">
      <alignment horizontal="center" vertical="center" wrapText="1"/>
      <protection hidden="1"/>
    </xf>
    <xf numFmtId="0" fontId="9" fillId="34" borderId="10" xfId="0" applyFont="1" applyFill="1" applyBorder="1" applyAlignment="1" applyProtection="1">
      <alignment horizontal="right" vertical="center" wrapText="1"/>
      <protection hidden="1"/>
    </xf>
    <xf numFmtId="0" fontId="9" fillId="34" borderId="5" xfId="0" applyFont="1" applyFill="1" applyBorder="1" applyAlignment="1" applyProtection="1">
      <alignment horizontal="right" vertical="center" wrapText="1"/>
      <protection hidden="1"/>
    </xf>
    <xf numFmtId="2" fontId="9" fillId="34" borderId="10" xfId="0" applyNumberFormat="1" applyFont="1" applyFill="1" applyBorder="1" applyAlignment="1" applyProtection="1">
      <alignment horizontal="right" vertical="center" wrapText="1"/>
      <protection hidden="1"/>
    </xf>
    <xf numFmtId="2" fontId="9" fillId="34" borderId="5" xfId="0" applyNumberFormat="1" applyFont="1" applyFill="1" applyBorder="1" applyAlignment="1" applyProtection="1">
      <alignment horizontal="right" vertical="center" wrapText="1"/>
      <protection hidden="1"/>
    </xf>
    <xf numFmtId="0" fontId="9" fillId="32" borderId="53" xfId="0" applyFont="1" applyFill="1" applyBorder="1" applyAlignment="1" applyProtection="1">
      <alignment horizontal="center" vertical="center"/>
      <protection hidden="1"/>
    </xf>
    <xf numFmtId="0" fontId="9" fillId="32" borderId="25" xfId="0" applyFont="1" applyFill="1" applyBorder="1" applyAlignment="1" applyProtection="1">
      <alignment horizontal="center" vertical="center"/>
      <protection hidden="1"/>
    </xf>
    <xf numFmtId="0" fontId="9" fillId="32" borderId="0" xfId="0" applyFont="1" applyFill="1" applyAlignment="1" applyProtection="1">
      <alignment horizontal="center" vertical="center"/>
      <protection hidden="1"/>
    </xf>
    <xf numFmtId="0" fontId="9" fillId="32" borderId="56" xfId="0" applyFont="1" applyFill="1" applyBorder="1" applyAlignment="1" applyProtection="1">
      <alignment horizontal="center" vertical="center"/>
      <protection hidden="1"/>
    </xf>
    <xf numFmtId="0" fontId="9" fillId="32" borderId="57" xfId="0" applyFont="1" applyFill="1" applyBorder="1" applyAlignment="1" applyProtection="1">
      <alignment horizontal="center" vertical="center"/>
      <protection hidden="1"/>
    </xf>
    <xf numFmtId="44" fontId="9" fillId="31" borderId="142" xfId="1" applyFont="1" applyFill="1" applyBorder="1" applyAlignment="1" applyProtection="1">
      <alignment horizontal="center" vertical="center"/>
      <protection locked="0"/>
    </xf>
    <xf numFmtId="44" fontId="9" fillId="31" borderId="146" xfId="1" applyFont="1" applyFill="1" applyBorder="1" applyAlignment="1" applyProtection="1">
      <alignment horizontal="center" vertical="center"/>
      <protection locked="0"/>
    </xf>
    <xf numFmtId="44" fontId="9" fillId="31" borderId="143" xfId="1" applyFont="1" applyFill="1" applyBorder="1" applyAlignment="1" applyProtection="1">
      <alignment horizontal="center" vertical="center"/>
      <protection locked="0"/>
    </xf>
    <xf numFmtId="44" fontId="9" fillId="31" borderId="144" xfId="1" applyFont="1" applyFill="1" applyBorder="1" applyAlignment="1" applyProtection="1">
      <alignment horizontal="center" vertical="center"/>
      <protection locked="0"/>
    </xf>
    <xf numFmtId="44" fontId="9" fillId="31" borderId="147" xfId="1" applyFont="1" applyFill="1" applyBorder="1" applyAlignment="1" applyProtection="1">
      <alignment horizontal="center" vertical="center"/>
      <protection locked="0"/>
    </xf>
    <xf numFmtId="44" fontId="9" fillId="31" borderId="145" xfId="1" applyFont="1" applyFill="1" applyBorder="1" applyAlignment="1" applyProtection="1">
      <alignment horizontal="center" vertical="center"/>
      <protection locked="0"/>
    </xf>
    <xf numFmtId="0" fontId="6" fillId="17" borderId="2" xfId="0" applyFont="1" applyFill="1" applyBorder="1" applyAlignment="1" applyProtection="1">
      <alignment horizontal="center" vertical="center"/>
      <protection hidden="1"/>
    </xf>
    <xf numFmtId="0" fontId="6" fillId="17" borderId="63" xfId="0" applyFont="1" applyFill="1" applyBorder="1" applyAlignment="1" applyProtection="1">
      <alignment horizontal="center" vertical="center"/>
      <protection hidden="1"/>
    </xf>
    <xf numFmtId="44" fontId="5" fillId="18" borderId="53" xfId="1" applyFont="1" applyFill="1" applyBorder="1" applyAlignment="1" applyProtection="1">
      <alignment horizontal="center" vertical="center"/>
      <protection hidden="1"/>
    </xf>
    <xf numFmtId="44" fontId="5" fillId="18" borderId="54" xfId="1" applyFont="1" applyFill="1" applyBorder="1" applyAlignment="1" applyProtection="1">
      <alignment horizontal="center" vertical="center"/>
      <protection hidden="1"/>
    </xf>
    <xf numFmtId="44" fontId="5" fillId="18" borderId="56" xfId="1" applyFont="1" applyFill="1" applyBorder="1" applyAlignment="1" applyProtection="1">
      <alignment horizontal="center" vertical="center"/>
      <protection hidden="1"/>
    </xf>
    <xf numFmtId="44" fontId="5" fillId="18" borderId="27" xfId="1" applyFont="1" applyFill="1" applyBorder="1" applyAlignment="1" applyProtection="1">
      <alignment horizontal="center" vertical="center"/>
      <protection hidden="1"/>
    </xf>
    <xf numFmtId="0" fontId="4" fillId="28" borderId="10" xfId="0" applyFont="1" applyFill="1" applyBorder="1" applyAlignment="1" applyProtection="1">
      <alignment horizontal="center" vertical="center" wrapText="1"/>
      <protection hidden="1"/>
    </xf>
    <xf numFmtId="0" fontId="4" fillId="28" borderId="5" xfId="0" applyFont="1" applyFill="1" applyBorder="1" applyAlignment="1" applyProtection="1">
      <alignment horizontal="center" vertical="center" wrapText="1"/>
      <protection hidden="1"/>
    </xf>
    <xf numFmtId="44" fontId="6" fillId="25" borderId="53" xfId="1" applyFont="1" applyFill="1" applyBorder="1" applyAlignment="1" applyProtection="1">
      <alignment horizontal="center" vertical="center"/>
      <protection hidden="1"/>
    </xf>
    <xf numFmtId="44" fontId="6" fillId="25" borderId="54" xfId="1" applyFont="1" applyFill="1" applyBorder="1" applyAlignment="1" applyProtection="1">
      <alignment horizontal="center" vertical="center"/>
      <protection hidden="1"/>
    </xf>
    <xf numFmtId="44" fontId="6" fillId="25" borderId="56" xfId="1" applyFont="1" applyFill="1" applyBorder="1" applyAlignment="1" applyProtection="1">
      <alignment horizontal="center" vertical="center"/>
      <protection hidden="1"/>
    </xf>
    <xf numFmtId="44" fontId="6" fillId="25" borderId="27" xfId="1" applyFont="1" applyFill="1" applyBorder="1" applyAlignment="1" applyProtection="1">
      <alignment horizontal="center" vertical="center"/>
      <protection hidden="1"/>
    </xf>
    <xf numFmtId="0" fontId="6" fillId="11" borderId="0" xfId="0" applyFont="1" applyFill="1" applyAlignment="1" applyProtection="1">
      <alignment horizontal="center" vertical="center"/>
      <protection hidden="1"/>
    </xf>
    <xf numFmtId="44" fontId="6" fillId="25" borderId="142" xfId="1" applyFont="1" applyFill="1" applyBorder="1" applyAlignment="1" applyProtection="1">
      <alignment horizontal="center" vertical="center"/>
      <protection locked="0"/>
    </xf>
    <xf numFmtId="44" fontId="6" fillId="25" borderId="143" xfId="1" applyFont="1" applyFill="1" applyBorder="1" applyAlignment="1" applyProtection="1">
      <alignment horizontal="center" vertical="center"/>
      <protection locked="0"/>
    </xf>
    <xf numFmtId="44" fontId="6" fillId="25" borderId="144" xfId="1" applyFont="1" applyFill="1" applyBorder="1" applyAlignment="1" applyProtection="1">
      <alignment horizontal="center" vertical="center"/>
      <protection locked="0"/>
    </xf>
    <xf numFmtId="44" fontId="6" fillId="25" borderId="145" xfId="1" applyFont="1" applyFill="1" applyBorder="1" applyAlignment="1" applyProtection="1">
      <alignment horizontal="center" vertical="center"/>
      <protection locked="0"/>
    </xf>
    <xf numFmtId="0" fontId="9" fillId="10" borderId="0" xfId="0" applyFont="1" applyFill="1" applyAlignment="1" applyProtection="1">
      <alignment horizontal="center" vertical="center"/>
      <protection hidden="1"/>
    </xf>
    <xf numFmtId="0" fontId="9" fillId="10" borderId="55" xfId="0" applyFont="1" applyFill="1" applyBorder="1" applyAlignment="1" applyProtection="1">
      <alignment horizontal="center" vertical="center"/>
      <protection hidden="1"/>
    </xf>
    <xf numFmtId="0" fontId="5" fillId="11" borderId="53" xfId="0" applyFont="1" applyFill="1" applyBorder="1" applyAlignment="1" applyProtection="1">
      <alignment horizontal="center" vertical="center" wrapText="1"/>
      <protection hidden="1"/>
    </xf>
    <xf numFmtId="0" fontId="5" fillId="11" borderId="25" xfId="0" applyFont="1" applyFill="1" applyBorder="1" applyAlignment="1" applyProtection="1">
      <alignment horizontal="center" vertical="center" wrapText="1"/>
      <protection hidden="1"/>
    </xf>
    <xf numFmtId="0" fontId="5" fillId="11" borderId="56" xfId="0" applyFont="1" applyFill="1" applyBorder="1" applyAlignment="1" applyProtection="1">
      <alignment horizontal="center" vertical="center" wrapText="1"/>
      <protection hidden="1"/>
    </xf>
    <xf numFmtId="0" fontId="5" fillId="11" borderId="57" xfId="0" applyFont="1" applyFill="1" applyBorder="1" applyAlignment="1" applyProtection="1">
      <alignment horizontal="center" vertical="center" wrapText="1"/>
      <protection hidden="1"/>
    </xf>
    <xf numFmtId="0" fontId="11" fillId="24" borderId="24" xfId="0" applyFont="1" applyFill="1" applyBorder="1" applyAlignment="1" applyProtection="1">
      <alignment horizontal="center" vertical="center"/>
      <protection hidden="1"/>
    </xf>
    <xf numFmtId="0" fontId="11" fillId="24" borderId="55" xfId="0" applyFont="1" applyFill="1" applyBorder="1" applyAlignment="1" applyProtection="1">
      <alignment horizontal="center" vertical="center"/>
      <protection hidden="1"/>
    </xf>
    <xf numFmtId="0" fontId="6" fillId="17" borderId="24" xfId="0" applyFont="1" applyFill="1" applyBorder="1" applyAlignment="1" applyProtection="1">
      <alignment horizontal="center" vertical="center" wrapText="1"/>
      <protection hidden="1"/>
    </xf>
    <xf numFmtId="0" fontId="6" fillId="17" borderId="55" xfId="0" applyFont="1" applyFill="1" applyBorder="1" applyAlignment="1" applyProtection="1">
      <alignment horizontal="center" vertical="center" wrapText="1"/>
      <protection hidden="1"/>
    </xf>
    <xf numFmtId="0" fontId="6" fillId="17" borderId="56" xfId="0" applyFont="1" applyFill="1" applyBorder="1" applyAlignment="1" applyProtection="1">
      <alignment horizontal="center" vertical="center" wrapText="1"/>
      <protection hidden="1"/>
    </xf>
    <xf numFmtId="0" fontId="6" fillId="17" borderId="27" xfId="0" applyFont="1" applyFill="1" applyBorder="1" applyAlignment="1" applyProtection="1">
      <alignment horizontal="center" vertical="center" wrapText="1"/>
      <protection hidden="1"/>
    </xf>
    <xf numFmtId="0" fontId="5" fillId="22" borderId="25" xfId="0" applyFont="1" applyFill="1" applyBorder="1" applyAlignment="1" applyProtection="1">
      <alignment horizontal="center" vertical="center"/>
      <protection hidden="1"/>
    </xf>
    <xf numFmtId="0" fontId="5" fillId="22" borderId="57" xfId="0" applyFont="1" applyFill="1" applyBorder="1" applyAlignment="1" applyProtection="1">
      <alignment horizontal="center" vertical="center"/>
      <protection hidden="1"/>
    </xf>
    <xf numFmtId="0" fontId="6" fillId="21" borderId="142" xfId="0" applyFont="1" applyFill="1" applyBorder="1" applyAlignment="1" applyProtection="1">
      <alignment horizontal="center" vertical="center"/>
      <protection locked="0"/>
    </xf>
    <xf numFmtId="0" fontId="6" fillId="21" borderId="143" xfId="0" applyFont="1" applyFill="1" applyBorder="1" applyAlignment="1" applyProtection="1">
      <alignment horizontal="center" vertical="center"/>
      <protection locked="0"/>
    </xf>
    <xf numFmtId="0" fontId="6" fillId="21" borderId="144" xfId="0" applyFont="1" applyFill="1" applyBorder="1" applyAlignment="1" applyProtection="1">
      <alignment horizontal="center" vertical="center"/>
      <protection locked="0"/>
    </xf>
    <xf numFmtId="0" fontId="6" fillId="21" borderId="145" xfId="0" applyFont="1" applyFill="1" applyBorder="1" applyAlignment="1" applyProtection="1">
      <alignment horizontal="center" vertical="center"/>
      <protection locked="0"/>
    </xf>
    <xf numFmtId="0" fontId="6" fillId="22" borderId="25" xfId="0" applyFont="1" applyFill="1" applyBorder="1" applyAlignment="1" applyProtection="1">
      <alignment horizontal="center" vertical="center"/>
      <protection hidden="1"/>
    </xf>
    <xf numFmtId="0" fontId="6" fillId="22" borderId="57" xfId="0" applyFont="1" applyFill="1" applyBorder="1" applyAlignment="1" applyProtection="1">
      <alignment horizontal="center" vertical="center"/>
      <protection hidden="1"/>
    </xf>
    <xf numFmtId="1" fontId="6" fillId="21" borderId="142" xfId="2" applyNumberFormat="1" applyFont="1" applyFill="1" applyBorder="1" applyAlignment="1" applyProtection="1">
      <alignment horizontal="center" vertical="center"/>
      <protection locked="0"/>
    </xf>
    <xf numFmtId="1" fontId="6" fillId="21" borderId="143" xfId="2" applyNumberFormat="1" applyFont="1" applyFill="1" applyBorder="1" applyAlignment="1" applyProtection="1">
      <alignment horizontal="center" vertical="center"/>
      <protection locked="0"/>
    </xf>
    <xf numFmtId="1" fontId="6" fillId="21" borderId="144" xfId="2" applyNumberFormat="1" applyFont="1" applyFill="1" applyBorder="1" applyAlignment="1" applyProtection="1">
      <alignment horizontal="center" vertical="center"/>
      <protection locked="0"/>
    </xf>
    <xf numFmtId="1" fontId="6" fillId="21" borderId="145" xfId="2" applyNumberFormat="1" applyFont="1" applyFill="1" applyBorder="1" applyAlignment="1" applyProtection="1">
      <alignment horizontal="center" vertical="center"/>
      <protection locked="0"/>
    </xf>
    <xf numFmtId="0" fontId="6" fillId="22" borderId="53" xfId="0" applyFont="1" applyFill="1" applyBorder="1" applyAlignment="1" applyProtection="1">
      <alignment horizontal="center" vertical="center"/>
      <protection hidden="1"/>
    </xf>
    <xf numFmtId="0" fontId="6" fillId="22" borderId="56" xfId="0" applyFont="1" applyFill="1" applyBorder="1" applyAlignment="1" applyProtection="1">
      <alignment horizontal="center" vertical="center"/>
      <protection hidden="1"/>
    </xf>
    <xf numFmtId="44" fontId="6" fillId="21" borderId="142" xfId="1" applyFont="1" applyFill="1" applyBorder="1" applyAlignment="1" applyProtection="1">
      <alignment horizontal="center" vertical="center"/>
      <protection locked="0"/>
    </xf>
    <xf numFmtId="44" fontId="6" fillId="21" borderId="143" xfId="1" applyFont="1" applyFill="1" applyBorder="1" applyAlignment="1" applyProtection="1">
      <alignment horizontal="center" vertical="center"/>
      <protection locked="0"/>
    </xf>
    <xf numFmtId="44" fontId="6" fillId="21" borderId="144" xfId="1" applyFont="1" applyFill="1" applyBorder="1" applyAlignment="1" applyProtection="1">
      <alignment horizontal="center" vertical="center"/>
      <protection locked="0"/>
    </xf>
    <xf numFmtId="44" fontId="6" fillId="21" borderId="145" xfId="1" applyFont="1" applyFill="1" applyBorder="1" applyAlignment="1" applyProtection="1">
      <alignment horizontal="center" vertical="center"/>
      <protection locked="0"/>
    </xf>
    <xf numFmtId="10" fontId="6" fillId="21" borderId="142" xfId="2" applyNumberFormat="1" applyFont="1" applyFill="1" applyBorder="1" applyAlignment="1" applyProtection="1">
      <alignment horizontal="center" vertical="center"/>
      <protection locked="0"/>
    </xf>
    <xf numFmtId="10" fontId="6" fillId="21" borderId="143" xfId="2" applyNumberFormat="1" applyFont="1" applyFill="1" applyBorder="1" applyAlignment="1" applyProtection="1">
      <alignment horizontal="center" vertical="center"/>
      <protection locked="0"/>
    </xf>
    <xf numFmtId="10" fontId="6" fillId="21" borderId="144" xfId="2" applyNumberFormat="1" applyFont="1" applyFill="1" applyBorder="1" applyAlignment="1" applyProtection="1">
      <alignment horizontal="center" vertical="center"/>
      <protection locked="0"/>
    </xf>
    <xf numFmtId="10" fontId="6" fillId="21" borderId="145" xfId="2" applyNumberFormat="1" applyFont="1" applyFill="1" applyBorder="1" applyAlignment="1" applyProtection="1">
      <alignment horizontal="center" vertical="center"/>
      <protection locked="0"/>
    </xf>
    <xf numFmtId="0" fontId="9" fillId="23" borderId="53" xfId="0" applyFont="1" applyFill="1" applyBorder="1" applyAlignment="1" applyProtection="1">
      <alignment horizontal="center" vertical="center"/>
      <protection hidden="1"/>
    </xf>
    <xf numFmtId="0" fontId="9" fillId="23" borderId="25" xfId="0" applyFont="1" applyFill="1" applyBorder="1" applyAlignment="1" applyProtection="1">
      <alignment horizontal="center" vertical="center"/>
      <protection hidden="1"/>
    </xf>
    <xf numFmtId="0" fontId="9" fillId="23" borderId="54" xfId="0" applyFont="1" applyFill="1" applyBorder="1" applyAlignment="1" applyProtection="1">
      <alignment horizontal="center" vertical="center"/>
      <protection hidden="1"/>
    </xf>
    <xf numFmtId="0" fontId="9" fillId="23" borderId="56" xfId="0" applyFont="1" applyFill="1" applyBorder="1" applyAlignment="1" applyProtection="1">
      <alignment horizontal="center" vertical="center"/>
      <protection hidden="1"/>
    </xf>
    <xf numFmtId="0" fontId="9" fillId="23" borderId="57" xfId="0" applyFont="1" applyFill="1" applyBorder="1" applyAlignment="1" applyProtection="1">
      <alignment horizontal="center" vertical="center"/>
      <protection hidden="1"/>
    </xf>
    <xf numFmtId="0" fontId="9" fillId="23" borderId="0" xfId="0" applyFont="1" applyFill="1" applyAlignment="1" applyProtection="1">
      <alignment horizontal="center" vertical="center"/>
      <protection hidden="1"/>
    </xf>
    <xf numFmtId="0" fontId="9" fillId="23" borderId="55" xfId="0" applyFont="1" applyFill="1" applyBorder="1" applyAlignment="1" applyProtection="1">
      <alignment horizontal="center" vertical="center"/>
      <protection hidden="1"/>
    </xf>
    <xf numFmtId="0" fontId="6" fillId="17" borderId="53" xfId="0" applyFont="1" applyFill="1" applyBorder="1" applyAlignment="1" applyProtection="1">
      <alignment horizontal="center" vertical="center" wrapText="1"/>
      <protection hidden="1"/>
    </xf>
    <xf numFmtId="0" fontId="6" fillId="17" borderId="54" xfId="0" applyFont="1" applyFill="1" applyBorder="1" applyAlignment="1" applyProtection="1">
      <alignment horizontal="center" vertical="center" wrapText="1"/>
      <protection hidden="1"/>
    </xf>
    <xf numFmtId="0" fontId="5" fillId="37" borderId="76" xfId="0" applyFont="1" applyFill="1" applyBorder="1" applyAlignment="1" applyProtection="1">
      <alignment horizontal="center" vertical="center"/>
      <protection hidden="1"/>
    </xf>
    <xf numFmtId="0" fontId="5" fillId="37" borderId="77" xfId="0" applyFont="1" applyFill="1" applyBorder="1" applyAlignment="1" applyProtection="1">
      <alignment horizontal="center" vertical="center"/>
      <protection hidden="1"/>
    </xf>
    <xf numFmtId="44" fontId="6" fillId="18" borderId="25" xfId="1" applyFont="1" applyFill="1" applyBorder="1" applyAlignment="1" applyProtection="1">
      <alignment horizontal="center" vertical="center"/>
      <protection hidden="1"/>
    </xf>
    <xf numFmtId="44" fontId="6" fillId="18" borderId="57" xfId="1" applyFont="1" applyFill="1" applyBorder="1" applyAlignment="1" applyProtection="1">
      <alignment horizontal="center" vertical="center"/>
      <protection hidden="1"/>
    </xf>
    <xf numFmtId="0" fontId="9" fillId="37" borderId="76" xfId="0" applyFont="1" applyFill="1" applyBorder="1" applyAlignment="1" applyProtection="1">
      <alignment horizontal="center" vertical="center"/>
      <protection hidden="1"/>
    </xf>
    <xf numFmtId="0" fontId="9" fillId="37" borderId="77" xfId="0" applyFont="1" applyFill="1" applyBorder="1" applyAlignment="1" applyProtection="1">
      <alignment horizontal="center" vertical="center"/>
      <protection hidden="1"/>
    </xf>
    <xf numFmtId="44" fontId="9" fillId="18" borderId="25" xfId="1" applyFont="1" applyFill="1" applyBorder="1" applyAlignment="1" applyProtection="1">
      <alignment horizontal="center" vertical="center"/>
      <protection hidden="1"/>
    </xf>
    <xf numFmtId="44" fontId="9" fillId="18" borderId="57" xfId="1" applyFont="1" applyFill="1" applyBorder="1" applyAlignment="1" applyProtection="1">
      <alignment horizontal="center" vertical="center"/>
      <protection hidden="1"/>
    </xf>
    <xf numFmtId="0" fontId="3" fillId="38" borderId="2" xfId="0" applyFont="1" applyFill="1" applyBorder="1" applyAlignment="1" applyProtection="1">
      <alignment horizontal="center"/>
      <protection hidden="1"/>
    </xf>
    <xf numFmtId="0" fontId="3" fillId="38" borderId="3" xfId="0" applyFont="1" applyFill="1" applyBorder="1" applyAlignment="1" applyProtection="1">
      <alignment horizontal="center"/>
      <protection hidden="1"/>
    </xf>
    <xf numFmtId="0" fontId="3" fillId="38" borderId="63" xfId="0" applyFont="1" applyFill="1" applyBorder="1" applyAlignment="1" applyProtection="1">
      <alignment horizontal="center"/>
      <protection hidden="1"/>
    </xf>
    <xf numFmtId="44" fontId="6" fillId="30" borderId="0" xfId="1" applyFont="1" applyFill="1" applyBorder="1" applyAlignment="1" applyProtection="1">
      <alignment horizontal="center" vertical="center"/>
      <protection hidden="1"/>
    </xf>
    <xf numFmtId="0" fontId="2" fillId="13" borderId="10" xfId="0" applyFont="1" applyFill="1" applyBorder="1" applyAlignment="1" applyProtection="1">
      <alignment horizontal="center" wrapText="1"/>
      <protection hidden="1"/>
    </xf>
    <xf numFmtId="0" fontId="2" fillId="13" borderId="5" xfId="0" applyFont="1" applyFill="1" applyBorder="1" applyAlignment="1" applyProtection="1">
      <alignment horizontal="center" wrapText="1"/>
      <protection hidden="1"/>
    </xf>
    <xf numFmtId="0" fontId="2" fillId="13" borderId="10" xfId="0" applyFont="1" applyFill="1" applyBorder="1" applyAlignment="1" applyProtection="1">
      <alignment horizontal="center" vertical="center"/>
      <protection hidden="1"/>
    </xf>
    <xf numFmtId="0" fontId="2" fillId="13" borderId="5" xfId="0" applyFont="1" applyFill="1" applyBorder="1" applyAlignment="1" applyProtection="1">
      <alignment horizontal="center" vertical="center"/>
      <protection hidden="1"/>
    </xf>
    <xf numFmtId="0" fontId="2" fillId="51" borderId="151" xfId="0" applyFont="1" applyFill="1" applyBorder="1" applyAlignment="1" applyProtection="1">
      <alignment horizontal="center" vertical="center" wrapText="1"/>
      <protection hidden="1"/>
    </xf>
    <xf numFmtId="0" fontId="2" fillId="51" borderId="152" xfId="0" applyFont="1" applyFill="1" applyBorder="1" applyAlignment="1" applyProtection="1">
      <alignment horizontal="center" vertical="center" wrapText="1"/>
      <protection hidden="1"/>
    </xf>
    <xf numFmtId="0" fontId="10" fillId="2" borderId="5" xfId="0" applyFont="1" applyFill="1" applyBorder="1" applyProtection="1">
      <protection hidden="1"/>
    </xf>
    <xf numFmtId="0" fontId="10" fillId="2" borderId="1" xfId="0" applyFont="1" applyFill="1" applyBorder="1" applyAlignment="1" applyProtection="1">
      <alignment horizontal="center"/>
      <protection hidden="1"/>
    </xf>
    <xf numFmtId="0" fontId="5" fillId="4" borderId="155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Border="1" applyAlignment="1" applyProtection="1">
      <alignment horizontal="center" vertical="center"/>
      <protection hidden="1"/>
    </xf>
    <xf numFmtId="0" fontId="5" fillId="4" borderId="55" xfId="0" applyFont="1" applyFill="1" applyBorder="1" applyAlignment="1" applyProtection="1">
      <alignment horizontal="center" vertical="center"/>
      <protection hidden="1"/>
    </xf>
    <xf numFmtId="0" fontId="6" fillId="6" borderId="156" xfId="0" applyFont="1" applyFill="1" applyBorder="1" applyAlignment="1" applyProtection="1">
      <alignment horizontal="center" vertical="center"/>
      <protection hidden="1"/>
    </xf>
    <xf numFmtId="44" fontId="3" fillId="42" borderId="84" xfId="1" applyFont="1" applyFill="1" applyBorder="1" applyProtection="1">
      <protection hidden="1"/>
    </xf>
    <xf numFmtId="0" fontId="6" fillId="17" borderId="157" xfId="0" applyFont="1" applyFill="1" applyBorder="1" applyAlignment="1" applyProtection="1">
      <alignment horizontal="center" vertical="center"/>
      <protection hidden="1"/>
    </xf>
    <xf numFmtId="44" fontId="3" fillId="45" borderId="82" xfId="1" applyFont="1" applyFill="1" applyBorder="1" applyProtection="1">
      <protection hidden="1"/>
    </xf>
    <xf numFmtId="0" fontId="3" fillId="48" borderId="159" xfId="0" applyFont="1" applyFill="1" applyBorder="1" applyProtection="1">
      <protection hidden="1"/>
    </xf>
    <xf numFmtId="0" fontId="21" fillId="48" borderId="159" xfId="0" applyFont="1" applyFill="1" applyBorder="1" applyAlignment="1" applyProtection="1">
      <alignment vertical="center"/>
      <protection hidden="1"/>
    </xf>
    <xf numFmtId="0" fontId="22" fillId="48" borderId="158" xfId="0" applyFont="1" applyFill="1" applyBorder="1" applyAlignment="1" applyProtection="1">
      <alignment horizontal="center" vertical="center"/>
    </xf>
    <xf numFmtId="0" fontId="22" fillId="48" borderId="159" xfId="0" applyFont="1" applyFill="1" applyBorder="1" applyAlignment="1" applyProtection="1">
      <alignment horizontal="center" vertical="center"/>
    </xf>
    <xf numFmtId="0" fontId="22" fillId="48" borderId="159" xfId="0" applyFont="1" applyFill="1" applyBorder="1" applyAlignment="1" applyProtection="1">
      <alignment vertical="center"/>
    </xf>
    <xf numFmtId="0" fontId="10" fillId="2" borderId="5" xfId="0" applyFont="1" applyFill="1" applyBorder="1" applyAlignment="1" applyProtection="1">
      <alignment horizontal="center" vertical="center"/>
      <protection hidden="1"/>
    </xf>
    <xf numFmtId="0" fontId="10" fillId="2" borderId="10" xfId="0" applyFont="1" applyFill="1" applyBorder="1" applyAlignment="1" applyProtection="1">
      <alignment horizontal="center" vertical="center"/>
      <protection hidden="1"/>
    </xf>
  </cellXfs>
  <cellStyles count="3">
    <cellStyle name="Currency" xfId="1" builtinId="4"/>
    <cellStyle name="Normal" xfId="0" builtinId="0"/>
    <cellStyle name="Percent" xfId="2" builtinId="5"/>
  </cellStyles>
  <dxfs count="9">
    <dxf>
      <font>
        <color theme="2" tint="-0.749961851863155"/>
      </font>
      <fill>
        <patternFill>
          <bgColor theme="2" tint="-0.749961851863155"/>
        </patternFill>
      </fill>
    </dxf>
    <dxf>
      <font>
        <b/>
        <i val="0"/>
        <color rgb="FF0DBC00"/>
      </font>
      <fill>
        <patternFill>
          <bgColor rgb="FF122C14"/>
        </patternFill>
      </fill>
    </dxf>
    <dxf>
      <font>
        <b/>
        <i val="0"/>
        <color rgb="FFFF0000"/>
      </font>
      <fill>
        <patternFill>
          <bgColor rgb="FF2C1212"/>
        </patternFill>
      </fill>
    </dxf>
    <dxf>
      <font>
        <color theme="0"/>
      </font>
    </dxf>
    <dxf>
      <font>
        <color theme="2" tint="-0.749961851863155"/>
      </font>
      <fill>
        <patternFill>
          <bgColor theme="2" tint="-0.749961851863155"/>
        </patternFill>
      </fill>
    </dxf>
    <dxf>
      <font>
        <color theme="2" tint="-0.749961851863155"/>
      </font>
      <fill>
        <patternFill>
          <bgColor theme="2" tint="-0.749961851863155"/>
        </patternFill>
      </fill>
    </dxf>
    <dxf>
      <font>
        <color theme="2" tint="-0.749961851863155"/>
      </font>
      <fill>
        <patternFill>
          <bgColor theme="2" tint="-0.749961851863155"/>
        </patternFill>
      </fill>
    </dxf>
    <dxf>
      <fill>
        <patternFill>
          <bgColor rgb="FF1D451B"/>
        </patternFill>
      </fill>
    </dxf>
    <dxf>
      <fill>
        <patternFill>
          <bgColor rgb="FF27888D"/>
        </patternFill>
      </fill>
    </dxf>
  </dxfs>
  <tableStyles count="0" defaultTableStyle="TableStyleMedium2" defaultPivotStyle="PivotStyleLight16"/>
  <colors>
    <mruColors>
      <color rgb="FF2C9DA0"/>
      <color rgb="FF144748"/>
      <color rgb="FF0C292A"/>
      <color rgb="FF2C1212"/>
      <color rgb="FF122C14"/>
      <color rgb="FF0DBC00"/>
      <color rgb="FF0EAE7C"/>
      <color rgb="FF005654"/>
      <color rgb="FF005026"/>
      <color rgb="FF007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C31F-BD28-4897-8EE5-8813181C1FAF}">
  <dimension ref="A1:T62"/>
  <sheetViews>
    <sheetView tabSelected="1" zoomScaleNormal="100" workbookViewId="0">
      <selection activeCell="B10" sqref="B10"/>
    </sheetView>
  </sheetViews>
  <sheetFormatPr defaultColWidth="9.140625" defaultRowHeight="15" x14ac:dyDescent="0.25"/>
  <cols>
    <col min="1" max="1" width="21.28515625" style="36" customWidth="1"/>
    <col min="2" max="2" width="22" style="36" customWidth="1"/>
    <col min="3" max="3" width="20" style="36" customWidth="1"/>
    <col min="4" max="4" width="16.42578125" style="36" customWidth="1"/>
    <col min="5" max="5" width="16.7109375" style="36" customWidth="1"/>
    <col min="6" max="6" width="11.28515625" style="36" customWidth="1"/>
    <col min="7" max="7" width="17.5703125" style="36" customWidth="1"/>
    <col min="8" max="8" width="15" style="36" customWidth="1"/>
    <col min="9" max="9" width="14.7109375" style="36" customWidth="1"/>
    <col min="10" max="10" width="16" style="36" customWidth="1"/>
    <col min="11" max="11" width="16.28515625" style="36" customWidth="1"/>
    <col min="12" max="12" width="11.28515625" style="36" customWidth="1"/>
    <col min="13" max="13" width="9.140625" style="36"/>
    <col min="14" max="14" width="18.85546875" style="36" customWidth="1"/>
    <col min="15" max="15" width="14.7109375" style="36" customWidth="1"/>
    <col min="16" max="16" width="14.42578125" style="36" customWidth="1"/>
    <col min="17" max="17" width="16.140625" style="36" customWidth="1"/>
    <col min="18" max="18" width="16.85546875" style="36" customWidth="1"/>
    <col min="19" max="19" width="11.28515625" style="36" customWidth="1"/>
    <col min="20" max="31" width="9.140625" style="36"/>
    <col min="32" max="32" width="9.140625" style="36" customWidth="1"/>
    <col min="33" max="16384" width="9.140625" style="36"/>
  </cols>
  <sheetData>
    <row r="1" spans="1:19" s="412" customFormat="1" ht="48" customHeight="1" thickBot="1" x14ac:dyDescent="0.3">
      <c r="A1" s="414" t="s">
        <v>96</v>
      </c>
      <c r="B1" s="415"/>
      <c r="C1" s="415"/>
      <c r="D1" s="415"/>
      <c r="E1" s="415"/>
      <c r="F1" s="416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</row>
    <row r="2" spans="1:19" s="63" customFormat="1" ht="25.5" customHeight="1" x14ac:dyDescent="0.25">
      <c r="A2" s="405" t="s">
        <v>0</v>
      </c>
      <c r="B2" s="406"/>
      <c r="C2" s="407"/>
      <c r="D2" s="218" t="s">
        <v>48</v>
      </c>
      <c r="G2" s="408" t="s">
        <v>6</v>
      </c>
      <c r="H2" s="408"/>
      <c r="I2" s="408"/>
      <c r="J2" s="408"/>
      <c r="K2" s="409"/>
      <c r="N2" s="410" t="s">
        <v>28</v>
      </c>
      <c r="O2" s="410"/>
      <c r="P2" s="410"/>
      <c r="Q2" s="410"/>
      <c r="R2" s="411"/>
    </row>
    <row r="3" spans="1:19" ht="14.25" customHeight="1" x14ac:dyDescent="0.25">
      <c r="A3" s="244" t="s">
        <v>13</v>
      </c>
      <c r="B3" s="246" t="s">
        <v>3</v>
      </c>
      <c r="C3" s="248" t="s">
        <v>2</v>
      </c>
      <c r="D3" s="37">
        <v>25000</v>
      </c>
      <c r="G3" s="250" t="s">
        <v>14</v>
      </c>
      <c r="H3" s="252" t="s">
        <v>4</v>
      </c>
      <c r="I3" s="252" t="s">
        <v>40</v>
      </c>
      <c r="J3" s="252" t="s">
        <v>5</v>
      </c>
      <c r="K3" s="227" t="s">
        <v>81</v>
      </c>
      <c r="L3" s="52" t="s">
        <v>42</v>
      </c>
      <c r="N3" s="225" t="s">
        <v>14</v>
      </c>
      <c r="O3" s="225" t="s">
        <v>4</v>
      </c>
      <c r="P3" s="225" t="s">
        <v>40</v>
      </c>
      <c r="Q3" s="225" t="s">
        <v>5</v>
      </c>
      <c r="R3" s="221" t="s">
        <v>81</v>
      </c>
      <c r="S3" s="52" t="s">
        <v>42</v>
      </c>
    </row>
    <row r="4" spans="1:19" ht="13.5" customHeight="1" thickBot="1" x14ac:dyDescent="0.3">
      <c r="A4" s="245"/>
      <c r="B4" s="247"/>
      <c r="C4" s="249"/>
      <c r="D4" s="38">
        <v>0.02</v>
      </c>
      <c r="G4" s="251"/>
      <c r="H4" s="253"/>
      <c r="I4" s="253"/>
      <c r="J4" s="252"/>
      <c r="K4" s="228"/>
      <c r="L4" s="52" t="s">
        <v>43</v>
      </c>
      <c r="N4" s="226"/>
      <c r="O4" s="226"/>
      <c r="P4" s="226"/>
      <c r="Q4" s="225"/>
      <c r="R4" s="222"/>
      <c r="S4" s="52" t="s">
        <v>43</v>
      </c>
    </row>
    <row r="5" spans="1:19" x14ac:dyDescent="0.25">
      <c r="A5" s="39">
        <v>18200</v>
      </c>
      <c r="B5" s="40">
        <v>0</v>
      </c>
      <c r="C5" s="41">
        <v>0</v>
      </c>
      <c r="D5" s="42" t="str">
        <f>IF($B$25&gt;0, IF($B$19&gt;0, "&lt;&lt;", "&lt;"), "")</f>
        <v/>
      </c>
      <c r="F5" s="43"/>
      <c r="G5" s="11"/>
      <c r="H5" s="18"/>
      <c r="I5" s="19"/>
      <c r="J5" s="44">
        <f>IF(I5=$A$12,H5*52,IF(I5=$A$13,H5*26,IF(I5=$A$14,H5*12,IF(I5=$A$15,H5*4,IF(I5=$A$16,H5,0)))))</f>
        <v>0</v>
      </c>
      <c r="K5" s="45" t="e">
        <f t="shared" ref="K5:K24" si="0">(J$27/J$25)*J5</f>
        <v>#DIV/0!</v>
      </c>
      <c r="L5" s="52" t="s">
        <v>44</v>
      </c>
      <c r="M5" s="43"/>
      <c r="N5" s="23"/>
      <c r="O5" s="24"/>
      <c r="P5" s="25"/>
      <c r="Q5" s="46">
        <f>IF(P5=$A$12,O5*52,IF(P5=$A$13,O5*26,IF(P5=$A$14,O5*12,IF(P5=$A$15,O5*4,IF(P5=$A$16,O5,0)))))</f>
        <v>0</v>
      </c>
      <c r="R5" s="47" t="e">
        <f t="shared" ref="R5:R24" si="1">(Q$27/Q$25)*Q5</f>
        <v>#DIV/0!</v>
      </c>
      <c r="S5" s="52" t="s">
        <v>44</v>
      </c>
    </row>
    <row r="6" spans="1:19" x14ac:dyDescent="0.25">
      <c r="A6" s="48">
        <v>45000</v>
      </c>
      <c r="B6" s="49">
        <v>0</v>
      </c>
      <c r="C6" s="50">
        <v>0.19</v>
      </c>
      <c r="D6" s="42" t="str">
        <f>IF($B$25&gt;$A5, IF($B$19&gt;$A5, "&lt;&lt;", "&lt;"), "")</f>
        <v/>
      </c>
      <c r="F6" s="43"/>
      <c r="G6" s="12"/>
      <c r="H6" s="6"/>
      <c r="I6" s="20"/>
      <c r="J6" s="44">
        <f t="shared" ref="J6:J24" si="2">IF(I6=$A$12,H6*52,IF(I6=$A$13,H6*26,IF(I6=$A$14,H6*12,IF(I6=$A$15,H6*4,IF(I6=$A$16,H6,0)))))</f>
        <v>0</v>
      </c>
      <c r="K6" s="45" t="e">
        <f t="shared" si="0"/>
        <v>#DIV/0!</v>
      </c>
      <c r="L6" s="52" t="s">
        <v>94</v>
      </c>
      <c r="M6" s="43"/>
      <c r="N6" s="26"/>
      <c r="O6" s="8"/>
      <c r="P6" s="27"/>
      <c r="Q6" s="46">
        <f t="shared" ref="Q6:Q24" si="3">IF(P6=$A$12,O6*52,IF(P6=$A$13,O6*26,IF(P6=$A$14,O6*12,IF(P6=$A$15,O6*4,IF(P6=$A$16,O6,0)))))</f>
        <v>0</v>
      </c>
      <c r="R6" s="47" t="e">
        <f t="shared" si="1"/>
        <v>#DIV/0!</v>
      </c>
      <c r="S6" s="52" t="s">
        <v>94</v>
      </c>
    </row>
    <row r="7" spans="1:19" x14ac:dyDescent="0.25">
      <c r="A7" s="48">
        <v>120000</v>
      </c>
      <c r="B7" s="49">
        <f>((A6-A5)*C6)+B6</f>
        <v>5092</v>
      </c>
      <c r="C7" s="50">
        <v>0.32500000000000001</v>
      </c>
      <c r="D7" s="42" t="str">
        <f>IF($B$25&gt;$A6, IF($B$19&gt;$A6, "&lt;&lt;", "&lt;"), "")</f>
        <v/>
      </c>
      <c r="F7" s="43"/>
      <c r="G7" s="12"/>
      <c r="H7" s="6"/>
      <c r="I7" s="20"/>
      <c r="J7" s="44">
        <f t="shared" si="2"/>
        <v>0</v>
      </c>
      <c r="K7" s="45" t="e">
        <f t="shared" si="0"/>
        <v>#DIV/0!</v>
      </c>
      <c r="L7" s="52" t="s">
        <v>45</v>
      </c>
      <c r="M7" s="43"/>
      <c r="N7" s="26"/>
      <c r="O7" s="8"/>
      <c r="P7" s="27"/>
      <c r="Q7" s="46">
        <f t="shared" si="3"/>
        <v>0</v>
      </c>
      <c r="R7" s="47" t="e">
        <f t="shared" si="1"/>
        <v>#DIV/0!</v>
      </c>
      <c r="S7" s="52" t="s">
        <v>45</v>
      </c>
    </row>
    <row r="8" spans="1:19" x14ac:dyDescent="0.25">
      <c r="A8" s="48">
        <v>180000</v>
      </c>
      <c r="B8" s="49">
        <f>((A7-A6)*C7)+B7</f>
        <v>29467</v>
      </c>
      <c r="C8" s="50">
        <v>0.37</v>
      </c>
      <c r="D8" s="42" t="str">
        <f>IF($B$25&gt;$A7, IF($B$19&gt;$A7, "&lt;&lt;", "&lt;"), "")</f>
        <v/>
      </c>
      <c r="F8" s="43"/>
      <c r="G8" s="12"/>
      <c r="H8" s="6"/>
      <c r="I8" s="20"/>
      <c r="J8" s="44">
        <f t="shared" si="2"/>
        <v>0</v>
      </c>
      <c r="K8" s="45" t="e">
        <f t="shared" si="0"/>
        <v>#DIV/0!</v>
      </c>
      <c r="M8" s="43"/>
      <c r="N8" s="26"/>
      <c r="O8" s="8"/>
      <c r="P8" s="27"/>
      <c r="Q8" s="46">
        <f t="shared" si="3"/>
        <v>0</v>
      </c>
      <c r="R8" s="47" t="e">
        <f t="shared" si="1"/>
        <v>#DIV/0!</v>
      </c>
    </row>
    <row r="9" spans="1:19" x14ac:dyDescent="0.25">
      <c r="A9" s="51" t="s">
        <v>1</v>
      </c>
      <c r="B9" s="49">
        <f>((A8-A7)*C8)+B8</f>
        <v>51667</v>
      </c>
      <c r="C9" s="50">
        <v>0.45</v>
      </c>
      <c r="D9" s="42" t="str">
        <f>IF($B$25&gt;$A8, IF($B$19&gt;$A8, "&lt;&lt;", "&lt;"), "")</f>
        <v/>
      </c>
      <c r="F9" s="43"/>
      <c r="G9" s="12"/>
      <c r="H9" s="6"/>
      <c r="I9" s="20"/>
      <c r="J9" s="44">
        <f t="shared" si="2"/>
        <v>0</v>
      </c>
      <c r="K9" s="45" t="e">
        <f t="shared" si="0"/>
        <v>#DIV/0!</v>
      </c>
      <c r="M9" s="43"/>
      <c r="N9" s="26"/>
      <c r="O9" s="8"/>
      <c r="P9" s="27"/>
      <c r="Q9" s="46">
        <f t="shared" si="3"/>
        <v>0</v>
      </c>
      <c r="R9" s="47" t="e">
        <f t="shared" si="1"/>
        <v>#DIV/0!</v>
      </c>
    </row>
    <row r="10" spans="1:19" x14ac:dyDescent="0.25">
      <c r="A10" s="403"/>
      <c r="B10" s="52" t="s">
        <v>93</v>
      </c>
      <c r="F10" s="43"/>
      <c r="G10" s="12"/>
      <c r="H10" s="6"/>
      <c r="I10" s="20"/>
      <c r="J10" s="44">
        <f t="shared" si="2"/>
        <v>0</v>
      </c>
      <c r="K10" s="45" t="e">
        <f t="shared" si="0"/>
        <v>#DIV/0!</v>
      </c>
      <c r="M10" s="43"/>
      <c r="N10" s="26"/>
      <c r="O10" s="8"/>
      <c r="P10" s="27"/>
      <c r="Q10" s="46">
        <f t="shared" si="3"/>
        <v>0</v>
      </c>
      <c r="R10" s="47" t="e">
        <f t="shared" si="1"/>
        <v>#DIV/0!</v>
      </c>
    </row>
    <row r="11" spans="1:19" ht="16.5" thickBot="1" x14ac:dyDescent="0.3">
      <c r="A11" s="53" t="s">
        <v>7</v>
      </c>
      <c r="C11" s="54" t="s">
        <v>32</v>
      </c>
      <c r="D11" s="55" t="s">
        <v>34</v>
      </c>
      <c r="F11" s="43"/>
      <c r="G11" s="12"/>
      <c r="H11" s="6"/>
      <c r="I11" s="20"/>
      <c r="J11" s="44">
        <f t="shared" si="2"/>
        <v>0</v>
      </c>
      <c r="K11" s="45" t="e">
        <f t="shared" si="0"/>
        <v>#DIV/0!</v>
      </c>
      <c r="M11" s="43"/>
      <c r="N11" s="26"/>
      <c r="O11" s="8"/>
      <c r="P11" s="27"/>
      <c r="Q11" s="46">
        <f t="shared" si="3"/>
        <v>0</v>
      </c>
      <c r="R11" s="47" t="e">
        <f t="shared" si="1"/>
        <v>#DIV/0!</v>
      </c>
    </row>
    <row r="12" spans="1:19" ht="16.5" thickBot="1" x14ac:dyDescent="0.3">
      <c r="A12" s="56" t="s">
        <v>42</v>
      </c>
      <c r="C12" s="57" t="s">
        <v>33</v>
      </c>
      <c r="D12" s="35"/>
      <c r="E12" s="58"/>
      <c r="F12" s="43"/>
      <c r="G12" s="12"/>
      <c r="H12" s="6"/>
      <c r="I12" s="20"/>
      <c r="J12" s="44">
        <f t="shared" si="2"/>
        <v>0</v>
      </c>
      <c r="K12" s="45" t="e">
        <f t="shared" si="0"/>
        <v>#DIV/0!</v>
      </c>
      <c r="M12" s="43"/>
      <c r="N12" s="26"/>
      <c r="O12" s="8"/>
      <c r="P12" s="27"/>
      <c r="Q12" s="46">
        <f t="shared" si="3"/>
        <v>0</v>
      </c>
      <c r="R12" s="47" t="e">
        <f t="shared" si="1"/>
        <v>#DIV/0!</v>
      </c>
    </row>
    <row r="13" spans="1:19" x14ac:dyDescent="0.25">
      <c r="A13" s="59" t="s">
        <v>43</v>
      </c>
      <c r="C13" s="60">
        <v>1.5</v>
      </c>
      <c r="D13" s="61">
        <f>D$12*C13</f>
        <v>0</v>
      </c>
      <c r="F13" s="43"/>
      <c r="G13" s="12"/>
      <c r="H13" s="6"/>
      <c r="I13" s="20"/>
      <c r="J13" s="44">
        <f t="shared" si="2"/>
        <v>0</v>
      </c>
      <c r="K13" s="45" t="e">
        <f t="shared" si="0"/>
        <v>#DIV/0!</v>
      </c>
      <c r="M13" s="43"/>
      <c r="N13" s="26"/>
      <c r="O13" s="8"/>
      <c r="P13" s="27"/>
      <c r="Q13" s="46">
        <f t="shared" si="3"/>
        <v>0</v>
      </c>
      <c r="R13" s="47" t="e">
        <f t="shared" si="1"/>
        <v>#DIV/0!</v>
      </c>
    </row>
    <row r="14" spans="1:19" x14ac:dyDescent="0.25">
      <c r="A14" s="59" t="s">
        <v>44</v>
      </c>
      <c r="C14" s="60">
        <v>2</v>
      </c>
      <c r="D14" s="62">
        <f>D$12*C14</f>
        <v>0</v>
      </c>
      <c r="F14" s="43"/>
      <c r="G14" s="12"/>
      <c r="H14" s="6"/>
      <c r="I14" s="20"/>
      <c r="J14" s="44">
        <f t="shared" si="2"/>
        <v>0</v>
      </c>
      <c r="K14" s="45" t="e">
        <f t="shared" si="0"/>
        <v>#DIV/0!</v>
      </c>
      <c r="M14" s="43"/>
      <c r="N14" s="26"/>
      <c r="O14" s="8"/>
      <c r="P14" s="27"/>
      <c r="Q14" s="46">
        <f t="shared" si="3"/>
        <v>0</v>
      </c>
      <c r="R14" s="47" t="e">
        <f t="shared" si="1"/>
        <v>#DIV/0!</v>
      </c>
    </row>
    <row r="15" spans="1:19" x14ac:dyDescent="0.25">
      <c r="A15" s="59" t="s">
        <v>94</v>
      </c>
      <c r="C15" s="60">
        <v>2.5</v>
      </c>
      <c r="D15" s="62">
        <f>D$12*C15</f>
        <v>0</v>
      </c>
      <c r="F15" s="43"/>
      <c r="G15" s="12"/>
      <c r="H15" s="6"/>
      <c r="I15" s="20"/>
      <c r="J15" s="44">
        <f t="shared" si="2"/>
        <v>0</v>
      </c>
      <c r="K15" s="45" t="e">
        <f t="shared" si="0"/>
        <v>#DIV/0!</v>
      </c>
      <c r="M15" s="43"/>
      <c r="N15" s="26"/>
      <c r="O15" s="8"/>
      <c r="P15" s="27"/>
      <c r="Q15" s="46">
        <f t="shared" si="3"/>
        <v>0</v>
      </c>
      <c r="R15" s="47" t="e">
        <f t="shared" si="1"/>
        <v>#DIV/0!</v>
      </c>
    </row>
    <row r="16" spans="1:19" x14ac:dyDescent="0.25">
      <c r="A16" s="59" t="s">
        <v>45</v>
      </c>
      <c r="F16" s="43"/>
      <c r="G16" s="12"/>
      <c r="H16" s="6"/>
      <c r="I16" s="20"/>
      <c r="J16" s="44">
        <f t="shared" si="2"/>
        <v>0</v>
      </c>
      <c r="K16" s="45" t="e">
        <f t="shared" si="0"/>
        <v>#DIV/0!</v>
      </c>
      <c r="M16" s="43"/>
      <c r="N16" s="26"/>
      <c r="O16" s="8"/>
      <c r="P16" s="27"/>
      <c r="Q16" s="46">
        <f t="shared" si="3"/>
        <v>0</v>
      </c>
      <c r="R16" s="47" t="e">
        <f t="shared" si="1"/>
        <v>#DIV/0!</v>
      </c>
    </row>
    <row r="17" spans="1:20" x14ac:dyDescent="0.25">
      <c r="A17" s="403"/>
      <c r="D17" s="43"/>
      <c r="E17" s="64"/>
      <c r="F17" s="43"/>
      <c r="G17" s="12"/>
      <c r="H17" s="6"/>
      <c r="I17" s="20"/>
      <c r="J17" s="44">
        <f t="shared" si="2"/>
        <v>0</v>
      </c>
      <c r="K17" s="45" t="e">
        <f t="shared" si="0"/>
        <v>#DIV/0!</v>
      </c>
      <c r="M17" s="43"/>
      <c r="N17" s="26"/>
      <c r="O17" s="8"/>
      <c r="P17" s="27"/>
      <c r="Q17" s="46">
        <f t="shared" si="3"/>
        <v>0</v>
      </c>
      <c r="R17" s="47" t="e">
        <f t="shared" si="1"/>
        <v>#DIV/0!</v>
      </c>
    </row>
    <row r="18" spans="1:20" ht="16.5" thickBot="1" x14ac:dyDescent="0.3">
      <c r="A18" s="231" t="s">
        <v>27</v>
      </c>
      <c r="B18" s="232"/>
      <c r="C18" s="65" t="s">
        <v>12</v>
      </c>
      <c r="D18" s="66" t="s">
        <v>10</v>
      </c>
      <c r="E18" s="67" t="s">
        <v>49</v>
      </c>
      <c r="F18" s="68"/>
      <c r="G18" s="12"/>
      <c r="H18" s="6"/>
      <c r="I18" s="20"/>
      <c r="J18" s="44">
        <f t="shared" si="2"/>
        <v>0</v>
      </c>
      <c r="K18" s="45" t="e">
        <f t="shared" si="0"/>
        <v>#DIV/0!</v>
      </c>
      <c r="L18" s="58"/>
      <c r="M18" s="43"/>
      <c r="N18" s="26"/>
      <c r="O18" s="8"/>
      <c r="P18" s="27"/>
      <c r="Q18" s="46">
        <f t="shared" si="3"/>
        <v>0</v>
      </c>
      <c r="R18" s="47" t="e">
        <f t="shared" si="1"/>
        <v>#DIV/0!</v>
      </c>
      <c r="S18" s="58"/>
    </row>
    <row r="19" spans="1:20" ht="15.75" x14ac:dyDescent="0.25">
      <c r="A19" s="69" t="s">
        <v>15</v>
      </c>
      <c r="B19" s="206"/>
      <c r="C19" s="70">
        <f>B19-D19-E19</f>
        <v>0</v>
      </c>
      <c r="D19" s="71">
        <f>IF($B19&lt;=$A$5,  B5,        IF($B19&lt;=$A$6,  (($B19-$A$5)*$C$6)+$B$6,        IF($B19&lt;=$A$7,  (($B19-$A$6)*$C$7)+$B$7,        IF($B19&lt;=$A$8,  (($B19-$A$7)*$C$8)+$B$8,        IF($B19&gt;$A$8,    (($B19-$A$8)*$C$9)+$B$9,        0)))))</f>
        <v>0</v>
      </c>
      <c r="E19" s="72">
        <f>IF($B$19&gt;$D$3, B19*$D$4, 0)</f>
        <v>0</v>
      </c>
      <c r="F19" s="68"/>
      <c r="G19" s="12"/>
      <c r="H19" s="6"/>
      <c r="I19" s="20"/>
      <c r="J19" s="44">
        <f t="shared" si="2"/>
        <v>0</v>
      </c>
      <c r="K19" s="45" t="e">
        <f t="shared" si="0"/>
        <v>#DIV/0!</v>
      </c>
      <c r="L19" s="58"/>
      <c r="M19" s="43"/>
      <c r="N19" s="26"/>
      <c r="O19" s="8"/>
      <c r="P19" s="27"/>
      <c r="Q19" s="46">
        <f t="shared" si="3"/>
        <v>0</v>
      </c>
      <c r="R19" s="47" t="e">
        <f t="shared" si="1"/>
        <v>#DIV/0!</v>
      </c>
      <c r="S19" s="58"/>
    </row>
    <row r="20" spans="1:20" ht="15.75" x14ac:dyDescent="0.25">
      <c r="A20" s="202" t="s">
        <v>25</v>
      </c>
      <c r="B20" s="207"/>
      <c r="C20" s="204" t="e">
        <f>B20*(C25/B25)</f>
        <v>#DIV/0!</v>
      </c>
      <c r="D20" s="73" t="e">
        <f>B20-C20</f>
        <v>#DIV/0!</v>
      </c>
      <c r="E20" s="74"/>
      <c r="F20" s="68"/>
      <c r="G20" s="12"/>
      <c r="H20" s="6"/>
      <c r="I20" s="20" t="s">
        <v>42</v>
      </c>
      <c r="J20" s="44">
        <f t="shared" si="2"/>
        <v>0</v>
      </c>
      <c r="K20" s="45" t="e">
        <f t="shared" si="0"/>
        <v>#DIV/0!</v>
      </c>
      <c r="L20" s="58"/>
      <c r="M20" s="43"/>
      <c r="N20" s="26"/>
      <c r="O20" s="8"/>
      <c r="P20" s="27" t="s">
        <v>42</v>
      </c>
      <c r="Q20" s="46">
        <f t="shared" si="3"/>
        <v>0</v>
      </c>
      <c r="R20" s="47" t="e">
        <f t="shared" si="1"/>
        <v>#DIV/0!</v>
      </c>
      <c r="S20" s="58"/>
    </row>
    <row r="21" spans="1:20" ht="16.5" thickBot="1" x14ac:dyDescent="0.3">
      <c r="A21" s="203" t="s">
        <v>21</v>
      </c>
      <c r="B21" s="208"/>
      <c r="C21" s="204" t="e">
        <f>B21*(C25/B25)</f>
        <v>#DIV/0!</v>
      </c>
      <c r="D21" s="76" t="e">
        <f>B21-C21</f>
        <v>#DIV/0!</v>
      </c>
      <c r="E21" s="77"/>
      <c r="F21" s="78"/>
      <c r="G21" s="12"/>
      <c r="H21" s="6"/>
      <c r="I21" s="20" t="s">
        <v>43</v>
      </c>
      <c r="J21" s="44">
        <f t="shared" si="2"/>
        <v>0</v>
      </c>
      <c r="K21" s="45" t="e">
        <f t="shared" si="0"/>
        <v>#DIV/0!</v>
      </c>
      <c r="L21" s="79"/>
      <c r="M21" s="43"/>
      <c r="N21" s="26"/>
      <c r="O21" s="8"/>
      <c r="P21" s="27" t="s">
        <v>43</v>
      </c>
      <c r="Q21" s="46">
        <f t="shared" si="3"/>
        <v>0</v>
      </c>
      <c r="R21" s="47" t="e">
        <f t="shared" si="1"/>
        <v>#DIV/0!</v>
      </c>
      <c r="S21" s="79"/>
    </row>
    <row r="22" spans="1:20" ht="15.75" x14ac:dyDescent="0.25">
      <c r="A22" s="80" t="s">
        <v>16</v>
      </c>
      <c r="B22" s="205">
        <f>B19*$B20*$B21</f>
        <v>0</v>
      </c>
      <c r="C22" s="81">
        <f>B22-D22-E22</f>
        <v>0</v>
      </c>
      <c r="D22" s="82">
        <f>D25/52</f>
        <v>0</v>
      </c>
      <c r="E22" s="83">
        <f t="shared" ref="E22:E24" si="4">IF($B$25&gt;$D$3, B22*$D$4, 0)</f>
        <v>0</v>
      </c>
      <c r="F22" s="68"/>
      <c r="G22" s="12"/>
      <c r="H22" s="6"/>
      <c r="I22" s="20" t="s">
        <v>44</v>
      </c>
      <c r="J22" s="44">
        <f t="shared" si="2"/>
        <v>0</v>
      </c>
      <c r="K22" s="45" t="e">
        <f t="shared" si="0"/>
        <v>#DIV/0!</v>
      </c>
      <c r="L22" s="58"/>
      <c r="M22" s="43"/>
      <c r="N22" s="26"/>
      <c r="O22" s="8"/>
      <c r="P22" s="27" t="s">
        <v>44</v>
      </c>
      <c r="Q22" s="46">
        <f t="shared" si="3"/>
        <v>0</v>
      </c>
      <c r="R22" s="47" t="e">
        <f t="shared" si="1"/>
        <v>#DIV/0!</v>
      </c>
      <c r="S22" s="58"/>
    </row>
    <row r="23" spans="1:20" ht="15.75" x14ac:dyDescent="0.25">
      <c r="A23" s="80" t="s">
        <v>17</v>
      </c>
      <c r="B23" s="81">
        <f>B22*2</f>
        <v>0</v>
      </c>
      <c r="C23" s="81">
        <f t="shared" ref="C23:C25" si="5">B23-D23-E23</f>
        <v>0</v>
      </c>
      <c r="D23" s="82">
        <f>D25/26</f>
        <v>0</v>
      </c>
      <c r="E23" s="83">
        <f t="shared" si="4"/>
        <v>0</v>
      </c>
      <c r="F23" s="68"/>
      <c r="G23" s="12"/>
      <c r="H23" s="6"/>
      <c r="I23" s="20" t="s">
        <v>94</v>
      </c>
      <c r="J23" s="44">
        <f t="shared" si="2"/>
        <v>0</v>
      </c>
      <c r="K23" s="45" t="e">
        <f t="shared" si="0"/>
        <v>#DIV/0!</v>
      </c>
      <c r="L23" s="58"/>
      <c r="M23" s="43"/>
      <c r="N23" s="26"/>
      <c r="O23" s="8"/>
      <c r="P23" s="27" t="s">
        <v>94</v>
      </c>
      <c r="Q23" s="46">
        <f t="shared" si="3"/>
        <v>0</v>
      </c>
      <c r="R23" s="47" t="e">
        <f t="shared" si="1"/>
        <v>#DIV/0!</v>
      </c>
      <c r="S23" s="58"/>
    </row>
    <row r="24" spans="1:20" ht="16.5" thickBot="1" x14ac:dyDescent="0.3">
      <c r="A24" s="80" t="s">
        <v>19</v>
      </c>
      <c r="B24" s="81">
        <f>B22*52/12</f>
        <v>0</v>
      </c>
      <c r="C24" s="81">
        <f t="shared" si="5"/>
        <v>0</v>
      </c>
      <c r="D24" s="82">
        <f>D25/12</f>
        <v>0</v>
      </c>
      <c r="E24" s="83">
        <f t="shared" si="4"/>
        <v>0</v>
      </c>
      <c r="F24" s="68"/>
      <c r="G24" s="13"/>
      <c r="H24" s="21"/>
      <c r="I24" s="22" t="s">
        <v>45</v>
      </c>
      <c r="J24" s="44">
        <f t="shared" si="2"/>
        <v>0</v>
      </c>
      <c r="K24" s="84" t="e">
        <f t="shared" si="0"/>
        <v>#DIV/0!</v>
      </c>
      <c r="L24" s="85"/>
      <c r="M24" s="43"/>
      <c r="N24" s="28"/>
      <c r="O24" s="29"/>
      <c r="P24" s="30" t="s">
        <v>45</v>
      </c>
      <c r="Q24" s="46">
        <f t="shared" si="3"/>
        <v>0</v>
      </c>
      <c r="R24" s="86" t="e">
        <f t="shared" si="1"/>
        <v>#DIV/0!</v>
      </c>
      <c r="S24" s="85"/>
    </row>
    <row r="25" spans="1:20" ht="16.5" thickBot="1" x14ac:dyDescent="0.3">
      <c r="A25" s="87" t="s">
        <v>18</v>
      </c>
      <c r="B25" s="88">
        <f>B22*52</f>
        <v>0</v>
      </c>
      <c r="C25" s="81">
        <f t="shared" si="5"/>
        <v>0</v>
      </c>
      <c r="D25" s="82">
        <f>IF($B25&lt;=$A$5,  B5,        IF($B25&lt;=$A$6,  (($B25-$A$5)*$C$6)+$B$6,        IF($B25&lt;=$A$7,  (($B25-$A$6)*$C$7)+$B$7,        IF($B25&lt;=$A$8,  (($B25-$A$7)*$C$8)+$B$8,        IF($B25&gt;$A$8,    (($B25-$A$8)*$C$9)+$B$9,        0)))))</f>
        <v>0</v>
      </c>
      <c r="E25" s="83">
        <f>IF($B$25&gt;$D$3, B25*$D$4, 0)</f>
        <v>0</v>
      </c>
      <c r="F25" s="58"/>
      <c r="G25" s="233" t="s">
        <v>48</v>
      </c>
      <c r="H25" s="89" t="s">
        <v>8</v>
      </c>
      <c r="I25" s="90" t="s">
        <v>9</v>
      </c>
      <c r="J25" s="91">
        <f>SUM(J5:J24)</f>
        <v>0</v>
      </c>
      <c r="K25" s="92">
        <f>IF($L$26=$A$12,J25/52,IF($L$26=$A$13,J25/26,IF($L$26=$A$14,J25/12,IF($L$26=$A$15,J25/4,IF($L$26=$A$16,J25,0)))))</f>
        <v>0</v>
      </c>
      <c r="L25" s="93" t="s">
        <v>89</v>
      </c>
      <c r="N25" s="233" t="s">
        <v>48</v>
      </c>
      <c r="O25" s="94" t="s">
        <v>8</v>
      </c>
      <c r="P25" s="95" t="s">
        <v>9</v>
      </c>
      <c r="Q25" s="96">
        <f>SUM(Q5:Q24)</f>
        <v>0</v>
      </c>
      <c r="R25" s="97">
        <f>IF($S$26=$A$12,Q25/52,IF($S$26=$A$13,Q25/26,IF($S$26=$A$14,Q25/12,IF($S$26=$A$15,Q25/4,IF($S$26=$A$16,Q25,0)))))</f>
        <v>0</v>
      </c>
      <c r="S25" s="93" t="s">
        <v>89</v>
      </c>
    </row>
    <row r="26" spans="1:20" ht="15.75" customHeight="1" x14ac:dyDescent="0.25">
      <c r="A26" s="98" t="s">
        <v>20</v>
      </c>
      <c r="B26" s="99">
        <f>B19/12</f>
        <v>0</v>
      </c>
      <c r="C26" s="99">
        <f>B26-D26-E26</f>
        <v>0</v>
      </c>
      <c r="D26" s="100">
        <f>D19/12</f>
        <v>0</v>
      </c>
      <c r="E26" s="83">
        <f t="shared" ref="E26:E30" si="6">IF($B$19&gt;$D$3, B26*$D$4, 0)</f>
        <v>0</v>
      </c>
      <c r="F26" s="58"/>
      <c r="G26" s="234"/>
      <c r="H26" s="101" t="s">
        <v>8</v>
      </c>
      <c r="I26" s="102" t="s">
        <v>95</v>
      </c>
      <c r="J26" s="103">
        <f>IF($J$25&lt;=$A$5,  $B$5,        IF($J$25&lt;=$A$6,  (($J$25-$A$5)*$C$6)+$B$6,        IF($J$25&lt;=$A$7,  (($J$25-$A$6)*$C$7)+$B$7,        IF($J$25&lt;=$A$8,  (($J$25-$A$7)*$C$8)+$B$8,        IF($J$25&gt;$A$8,    (($J$25-$A$8)*$C$9)+$B$9,        0)))))</f>
        <v>0</v>
      </c>
      <c r="K26" s="92">
        <f t="shared" ref="K26:K27" si="7">IF($L$26=$A$12,J26/52,IF($L$26=$A$13,J26/26,IF($L$26=$A$14,J26/12,IF($L$26=$A$15,J26/4,IF($L$26=$A$16,J26,0)))))</f>
        <v>0</v>
      </c>
      <c r="L26" s="219" t="s">
        <v>43</v>
      </c>
      <c r="M26" s="58"/>
      <c r="N26" s="234"/>
      <c r="O26" s="104" t="s">
        <v>8</v>
      </c>
      <c r="P26" s="105" t="s">
        <v>95</v>
      </c>
      <c r="Q26" s="106">
        <f>IF($Q$25&lt;=$A$5,  $B$5,        IF($Q$25&lt;=$A$6,  (($Q$25-$A$5)*$C$6)+$B$6,        IF($Q$25&lt;=$A$7,  (($Q$25-$A$6)*$C$7)+$B$7,        IF($Q$25&lt;=$A$8,  (($Q$25-$A$7)*$C$8)+$B$8,        IF($Q$25&gt;$A$8,    (($Q$25-$A$8)*$C$9)+$B$9,        0)))))</f>
        <v>0</v>
      </c>
      <c r="R26" s="97">
        <f t="shared" ref="R26:R27" si="8">IF($S$26=$A$12,Q26/52,IF($S$26=$A$13,Q26/26,IF($S$26=$A$14,Q26/12,IF($S$26=$A$15,Q26/4,IF($S$26=$A$16,Q26,0)))))</f>
        <v>0</v>
      </c>
      <c r="S26" s="219" t="s">
        <v>43</v>
      </c>
      <c r="T26" s="58"/>
    </row>
    <row r="27" spans="1:20" ht="15.75" customHeight="1" thickBot="1" x14ac:dyDescent="0.3">
      <c r="A27" s="107" t="s">
        <v>22</v>
      </c>
      <c r="B27" s="108">
        <f>B19/26</f>
        <v>0</v>
      </c>
      <c r="C27" s="108">
        <f>B27-D27-E27</f>
        <v>0</v>
      </c>
      <c r="D27" s="109">
        <f>D19/26</f>
        <v>0</v>
      </c>
      <c r="E27" s="83">
        <f t="shared" si="6"/>
        <v>0</v>
      </c>
      <c r="F27" s="58"/>
      <c r="G27" s="37">
        <f>IF(J25&gt;$D$3, J25*$D$4, 0)</f>
        <v>0</v>
      </c>
      <c r="H27" s="110" t="s">
        <v>11</v>
      </c>
      <c r="I27" s="111" t="s">
        <v>12</v>
      </c>
      <c r="J27" s="112">
        <f>J25-J26-G27</f>
        <v>0</v>
      </c>
      <c r="K27" s="92">
        <f t="shared" si="7"/>
        <v>0</v>
      </c>
      <c r="L27" s="220"/>
      <c r="M27" s="58"/>
      <c r="N27" s="37">
        <f>IF(Q25&gt;$D$3, Q25*$D$4, 0)</f>
        <v>0</v>
      </c>
      <c r="O27" s="113" t="s">
        <v>11</v>
      </c>
      <c r="P27" s="114" t="s">
        <v>12</v>
      </c>
      <c r="Q27" s="115">
        <f>Q25-Q26-N27</f>
        <v>0</v>
      </c>
      <c r="R27" s="97">
        <f t="shared" si="8"/>
        <v>0</v>
      </c>
      <c r="S27" s="220"/>
      <c r="T27" s="58"/>
    </row>
    <row r="28" spans="1:20" ht="15.75" customHeight="1" x14ac:dyDescent="0.25">
      <c r="A28" s="107" t="s">
        <v>23</v>
      </c>
      <c r="B28" s="108">
        <f>B19/52</f>
        <v>0</v>
      </c>
      <c r="C28" s="108">
        <f>B28-D28-E28</f>
        <v>0</v>
      </c>
      <c r="D28" s="109">
        <f>D19/52</f>
        <v>0</v>
      </c>
      <c r="E28" s="83">
        <f t="shared" si="6"/>
        <v>0</v>
      </c>
      <c r="F28" s="58"/>
      <c r="J28" s="43"/>
      <c r="K28" s="43"/>
      <c r="L28" s="116"/>
      <c r="N28" s="43"/>
      <c r="O28" s="43"/>
      <c r="P28" s="43"/>
      <c r="Q28" s="43"/>
      <c r="R28" s="43"/>
      <c r="S28" s="116"/>
    </row>
    <row r="29" spans="1:20" ht="15.75" customHeight="1" x14ac:dyDescent="0.25">
      <c r="A29" s="69" t="s">
        <v>26</v>
      </c>
      <c r="B29" s="117" t="e">
        <f>B28/$B21</f>
        <v>#DIV/0!</v>
      </c>
      <c r="C29" s="117" t="e">
        <f>B29-D29-E29</f>
        <v>#DIV/0!</v>
      </c>
      <c r="D29" s="118" t="e">
        <f>D28/$B21</f>
        <v>#DIV/0!</v>
      </c>
      <c r="E29" s="83">
        <f t="shared" si="6"/>
        <v>0</v>
      </c>
      <c r="F29" s="58"/>
      <c r="G29" s="235" t="s">
        <v>35</v>
      </c>
      <c r="H29" s="236"/>
      <c r="I29" s="236"/>
      <c r="J29" s="237"/>
      <c r="K29" s="119"/>
      <c r="L29" s="58"/>
      <c r="N29" s="241" t="s">
        <v>36</v>
      </c>
      <c r="O29" s="241"/>
      <c r="P29" s="241"/>
      <c r="Q29" s="241"/>
      <c r="R29" s="120"/>
      <c r="S29" s="58"/>
    </row>
    <row r="30" spans="1:20" ht="15.75" customHeight="1" x14ac:dyDescent="0.25">
      <c r="A30" s="121" t="s">
        <v>24</v>
      </c>
      <c r="B30" s="122" t="e">
        <f>B29/$B20</f>
        <v>#DIV/0!</v>
      </c>
      <c r="C30" s="117" t="e">
        <f>B30-D30-E30</f>
        <v>#DIV/0!</v>
      </c>
      <c r="D30" s="123" t="e">
        <f>D29/$B20</f>
        <v>#DIV/0!</v>
      </c>
      <c r="E30" s="83">
        <f t="shared" si="6"/>
        <v>0</v>
      </c>
      <c r="F30" s="58"/>
      <c r="G30" s="238"/>
      <c r="H30" s="239"/>
      <c r="I30" s="239"/>
      <c r="J30" s="240"/>
      <c r="K30" s="124"/>
      <c r="L30" s="58"/>
      <c r="N30" s="241"/>
      <c r="O30" s="241"/>
      <c r="P30" s="241"/>
      <c r="Q30" s="241"/>
      <c r="R30" s="125"/>
      <c r="S30" s="58"/>
    </row>
    <row r="31" spans="1:20" ht="15" customHeight="1" thickBot="1" x14ac:dyDescent="0.3">
      <c r="A31" s="126"/>
      <c r="B31" s="127"/>
      <c r="C31" s="128"/>
      <c r="D31" s="129"/>
      <c r="E31" s="63"/>
      <c r="G31" s="130" t="s">
        <v>50</v>
      </c>
      <c r="H31" s="130" t="s">
        <v>71</v>
      </c>
      <c r="I31" s="130" t="s">
        <v>40</v>
      </c>
      <c r="J31" s="131" t="s">
        <v>81</v>
      </c>
      <c r="K31" s="132" t="s">
        <v>83</v>
      </c>
      <c r="L31" s="52" t="s">
        <v>42</v>
      </c>
      <c r="N31" s="133" t="s">
        <v>50</v>
      </c>
      <c r="O31" s="133" t="s">
        <v>71</v>
      </c>
      <c r="P31" s="133" t="s">
        <v>40</v>
      </c>
      <c r="Q31" s="134" t="s">
        <v>81</v>
      </c>
      <c r="R31" s="135" t="s">
        <v>83</v>
      </c>
      <c r="S31" s="52" t="s">
        <v>42</v>
      </c>
    </row>
    <row r="32" spans="1:20" ht="15" customHeight="1" thickBot="1" x14ac:dyDescent="0.3">
      <c r="A32" s="75" t="s">
        <v>30</v>
      </c>
      <c r="B32" s="136" t="e">
        <f>IF(E25&gt;0, (D25/B25)+D4, D25/B25)</f>
        <v>#DIV/0!</v>
      </c>
      <c r="C32" s="121" t="s">
        <v>29</v>
      </c>
      <c r="D32" s="137" t="e">
        <f>IF(E19&gt;0, (D19/B19)+D4, D19/B19)</f>
        <v>#DIV/0!</v>
      </c>
      <c r="F32" s="43"/>
      <c r="G32" s="14"/>
      <c r="H32" s="18"/>
      <c r="I32" s="19"/>
      <c r="J32" s="44">
        <f>IF(I32=$A$12,H32*52,IF(I32=$A$13,H32*26,IF(I32=$A$14,H32*12,IF(I32=$A$15,H32*4,IF(I32=$A$16,H32,0)))))</f>
        <v>0</v>
      </c>
      <c r="K32" s="138" t="e">
        <f>(J$25/J$27)*J32</f>
        <v>#DIV/0!</v>
      </c>
      <c r="L32" s="52" t="s">
        <v>43</v>
      </c>
      <c r="M32" s="43"/>
      <c r="N32" s="31"/>
      <c r="O32" s="24"/>
      <c r="P32" s="25"/>
      <c r="Q32" s="46">
        <f>IF(P32=$A$12,O32*52,IF(P32=$A$13,O32*26,IF(P32=$A$14,O32*12,IF(P32=$A$15,O32*4,IF(P32=$A$16,O32,0)))))</f>
        <v>0</v>
      </c>
      <c r="R32" s="47" t="e">
        <f>(Q$25/Q$27)*Q32</f>
        <v>#DIV/0!</v>
      </c>
      <c r="S32" s="52" t="s">
        <v>43</v>
      </c>
    </row>
    <row r="33" spans="1:19" ht="15" customHeight="1" thickBot="1" x14ac:dyDescent="0.3">
      <c r="A33" s="10"/>
      <c r="B33" s="139" t="e">
        <f>(A33*-B32)+A33</f>
        <v>#DIV/0!</v>
      </c>
      <c r="C33" s="9"/>
      <c r="D33" s="140" t="e">
        <f>(C33*-D32)+C33</f>
        <v>#DIV/0!</v>
      </c>
      <c r="F33" s="43"/>
      <c r="G33" s="15"/>
      <c r="H33" s="6"/>
      <c r="I33" s="20"/>
      <c r="J33" s="44">
        <f t="shared" ref="J33:J51" si="9">IF(I33=$A$12,H33*52,IF(I33=$A$13,H33*26,IF(I33=$A$14,H33*12,IF(I33=$A$15,H33*4,IF(I33=$A$16,H33,0)))))</f>
        <v>0</v>
      </c>
      <c r="K33" s="138" t="e">
        <f t="shared" ref="K33:K50" si="10">(J$25/J$27)*J33</f>
        <v>#DIV/0!</v>
      </c>
      <c r="L33" s="52" t="s">
        <v>44</v>
      </c>
      <c r="M33" s="43"/>
      <c r="N33" s="32"/>
      <c r="O33" s="7"/>
      <c r="P33" s="27"/>
      <c r="Q33" s="46">
        <f t="shared" ref="Q33:Q51" si="11">IF(P33=$A$12,O33*52,IF(P33=$A$13,O33*26,IF(P33=$A$14,O33*12,IF(P33=$A$15,O33*4,IF(P33=$A$16,O33,0)))))</f>
        <v>0</v>
      </c>
      <c r="R33" s="47" t="e">
        <f t="shared" ref="R33:R51" si="12">(Q$25/Q$27)*Q33</f>
        <v>#DIV/0!</v>
      </c>
      <c r="S33" s="52" t="s">
        <v>44</v>
      </c>
    </row>
    <row r="34" spans="1:19" ht="15" customHeight="1" x14ac:dyDescent="0.25">
      <c r="A34" s="141" t="s">
        <v>31</v>
      </c>
      <c r="C34" s="142" t="s">
        <v>31</v>
      </c>
      <c r="F34" s="43"/>
      <c r="G34" s="15"/>
      <c r="H34" s="6"/>
      <c r="I34" s="20"/>
      <c r="J34" s="44">
        <f t="shared" si="9"/>
        <v>0</v>
      </c>
      <c r="K34" s="138" t="e">
        <f t="shared" si="10"/>
        <v>#DIV/0!</v>
      </c>
      <c r="L34" s="52" t="s">
        <v>94</v>
      </c>
      <c r="M34" s="43"/>
      <c r="N34" s="32"/>
      <c r="O34" s="7"/>
      <c r="P34" s="27"/>
      <c r="Q34" s="46">
        <f t="shared" si="11"/>
        <v>0</v>
      </c>
      <c r="R34" s="47" t="e">
        <f t="shared" si="12"/>
        <v>#DIV/0!</v>
      </c>
      <c r="S34" s="52" t="s">
        <v>94</v>
      </c>
    </row>
    <row r="35" spans="1:19" ht="15" customHeight="1" x14ac:dyDescent="0.25">
      <c r="F35" s="43"/>
      <c r="G35" s="15"/>
      <c r="H35" s="6"/>
      <c r="I35" s="20"/>
      <c r="J35" s="44">
        <f t="shared" si="9"/>
        <v>0</v>
      </c>
      <c r="K35" s="138" t="e">
        <f t="shared" si="10"/>
        <v>#DIV/0!</v>
      </c>
      <c r="L35" s="52" t="s">
        <v>45</v>
      </c>
      <c r="M35" s="43"/>
      <c r="N35" s="32"/>
      <c r="O35" s="7"/>
      <c r="P35" s="27"/>
      <c r="Q35" s="46">
        <f t="shared" si="11"/>
        <v>0</v>
      </c>
      <c r="R35" s="47" t="e">
        <f t="shared" si="12"/>
        <v>#DIV/0!</v>
      </c>
      <c r="S35" s="52" t="s">
        <v>45</v>
      </c>
    </row>
    <row r="36" spans="1:19" ht="15" customHeight="1" thickBot="1" x14ac:dyDescent="0.3">
      <c r="A36" s="55" t="s">
        <v>65</v>
      </c>
      <c r="B36" s="55" t="s">
        <v>67</v>
      </c>
      <c r="C36" s="55" t="s">
        <v>66</v>
      </c>
      <c r="D36" s="55" t="s">
        <v>68</v>
      </c>
      <c r="F36" s="43"/>
      <c r="G36" s="15"/>
      <c r="H36" s="6"/>
      <c r="I36" s="20"/>
      <c r="J36" s="44">
        <f t="shared" si="9"/>
        <v>0</v>
      </c>
      <c r="K36" s="138" t="e">
        <f t="shared" si="10"/>
        <v>#DIV/0!</v>
      </c>
      <c r="M36" s="43"/>
      <c r="N36" s="32"/>
      <c r="O36" s="7"/>
      <c r="P36" s="27"/>
      <c r="Q36" s="46">
        <f t="shared" si="11"/>
        <v>0</v>
      </c>
      <c r="R36" s="47" t="e">
        <f t="shared" si="12"/>
        <v>#DIV/0!</v>
      </c>
    </row>
    <row r="37" spans="1:19" ht="15" customHeight="1" x14ac:dyDescent="0.25">
      <c r="A37" s="229">
        <v>25.64</v>
      </c>
      <c r="B37" s="143" t="e">
        <f>C37/24</f>
        <v>#DIV/0!</v>
      </c>
      <c r="C37" s="144" t="e">
        <f>A37/(((C25/52)/B21)/B20)</f>
        <v>#DIV/0!</v>
      </c>
      <c r="D37" s="144" t="e">
        <f>C37*60</f>
        <v>#DIV/0!</v>
      </c>
      <c r="F37" s="43"/>
      <c r="G37" s="15"/>
      <c r="H37" s="6"/>
      <c r="I37" s="20"/>
      <c r="J37" s="44">
        <f t="shared" si="9"/>
        <v>0</v>
      </c>
      <c r="K37" s="138" t="e">
        <f t="shared" si="10"/>
        <v>#DIV/0!</v>
      </c>
      <c r="M37" s="43"/>
      <c r="N37" s="32"/>
      <c r="O37" s="7"/>
      <c r="P37" s="27"/>
      <c r="Q37" s="46">
        <f t="shared" si="11"/>
        <v>0</v>
      </c>
      <c r="R37" s="47" t="e">
        <f t="shared" si="12"/>
        <v>#DIV/0!</v>
      </c>
    </row>
    <row r="38" spans="1:19" ht="15" customHeight="1" thickBot="1" x14ac:dyDescent="0.3">
      <c r="A38" s="230"/>
      <c r="B38" s="145" t="e">
        <f>C38/24</f>
        <v>#DIV/0!</v>
      </c>
      <c r="C38" s="146" t="e">
        <f>(A37/C30)</f>
        <v>#DIV/0!</v>
      </c>
      <c r="D38" s="146" t="e">
        <f>C38*60</f>
        <v>#DIV/0!</v>
      </c>
      <c r="F38" s="43"/>
      <c r="G38" s="15"/>
      <c r="H38" s="6"/>
      <c r="I38" s="20"/>
      <c r="J38" s="44">
        <f t="shared" si="9"/>
        <v>0</v>
      </c>
      <c r="K38" s="138" t="e">
        <f t="shared" si="10"/>
        <v>#DIV/0!</v>
      </c>
      <c r="M38" s="43"/>
      <c r="N38" s="32"/>
      <c r="O38" s="7"/>
      <c r="P38" s="27"/>
      <c r="Q38" s="46">
        <f t="shared" si="11"/>
        <v>0</v>
      </c>
      <c r="R38" s="47" t="e">
        <f t="shared" si="12"/>
        <v>#DIV/0!</v>
      </c>
    </row>
    <row r="39" spans="1:19" ht="15" customHeight="1" x14ac:dyDescent="0.25">
      <c r="A39" s="63"/>
      <c r="F39" s="43"/>
      <c r="G39" s="15"/>
      <c r="H39" s="6"/>
      <c r="I39" s="20"/>
      <c r="J39" s="44">
        <f t="shared" si="9"/>
        <v>0</v>
      </c>
      <c r="K39" s="138" t="e">
        <f t="shared" si="10"/>
        <v>#DIV/0!</v>
      </c>
      <c r="M39" s="43"/>
      <c r="N39" s="32"/>
      <c r="O39" s="7"/>
      <c r="P39" s="27"/>
      <c r="Q39" s="46">
        <f t="shared" si="11"/>
        <v>0</v>
      </c>
      <c r="R39" s="47" t="e">
        <f t="shared" si="12"/>
        <v>#DIV/0!</v>
      </c>
    </row>
    <row r="40" spans="1:19" ht="15" customHeight="1" x14ac:dyDescent="0.25">
      <c r="F40" s="43"/>
      <c r="G40" s="15"/>
      <c r="H40" s="6"/>
      <c r="I40" s="20"/>
      <c r="J40" s="44">
        <f t="shared" si="9"/>
        <v>0</v>
      </c>
      <c r="K40" s="138" t="e">
        <f t="shared" si="10"/>
        <v>#DIV/0!</v>
      </c>
      <c r="M40" s="43"/>
      <c r="N40" s="32"/>
      <c r="O40" s="7"/>
      <c r="P40" s="27"/>
      <c r="Q40" s="46">
        <f t="shared" si="11"/>
        <v>0</v>
      </c>
      <c r="R40" s="47" t="e">
        <f t="shared" si="12"/>
        <v>#DIV/0!</v>
      </c>
    </row>
    <row r="41" spans="1:19" ht="15" customHeight="1" x14ac:dyDescent="0.25">
      <c r="F41" s="43"/>
      <c r="G41" s="15"/>
      <c r="H41" s="6"/>
      <c r="I41" s="20"/>
      <c r="J41" s="44">
        <f t="shared" si="9"/>
        <v>0</v>
      </c>
      <c r="K41" s="138" t="e">
        <f t="shared" si="10"/>
        <v>#DIV/0!</v>
      </c>
      <c r="M41" s="43"/>
      <c r="N41" s="32"/>
      <c r="O41" s="7"/>
      <c r="P41" s="27"/>
      <c r="Q41" s="46">
        <f t="shared" si="11"/>
        <v>0</v>
      </c>
      <c r="R41" s="47" t="e">
        <f t="shared" si="12"/>
        <v>#DIV/0!</v>
      </c>
    </row>
    <row r="42" spans="1:19" ht="15" customHeight="1" x14ac:dyDescent="0.25">
      <c r="F42" s="43"/>
      <c r="G42" s="15"/>
      <c r="H42" s="6"/>
      <c r="I42" s="20"/>
      <c r="J42" s="44">
        <f t="shared" si="9"/>
        <v>0</v>
      </c>
      <c r="K42" s="138" t="e">
        <f t="shared" si="10"/>
        <v>#DIV/0!</v>
      </c>
      <c r="M42" s="43"/>
      <c r="N42" s="32"/>
      <c r="O42" s="7"/>
      <c r="P42" s="27"/>
      <c r="Q42" s="46">
        <f t="shared" si="11"/>
        <v>0</v>
      </c>
      <c r="R42" s="47" t="e">
        <f t="shared" si="12"/>
        <v>#DIV/0!</v>
      </c>
    </row>
    <row r="43" spans="1:19" ht="15" customHeight="1" x14ac:dyDescent="0.25">
      <c r="F43" s="43"/>
      <c r="G43" s="15"/>
      <c r="H43" s="6"/>
      <c r="I43" s="20"/>
      <c r="J43" s="44">
        <f t="shared" si="9"/>
        <v>0</v>
      </c>
      <c r="K43" s="138" t="e">
        <f t="shared" ref="K43" si="13">(J$25/J$27)*J43</f>
        <v>#DIV/0!</v>
      </c>
      <c r="M43" s="43"/>
      <c r="N43" s="32"/>
      <c r="O43" s="7"/>
      <c r="P43" s="27"/>
      <c r="Q43" s="46">
        <f t="shared" si="11"/>
        <v>0</v>
      </c>
      <c r="R43" s="47" t="e">
        <f t="shared" ref="R43" si="14">(Q$25/Q$27)*Q43</f>
        <v>#DIV/0!</v>
      </c>
    </row>
    <row r="44" spans="1:19" ht="15" customHeight="1" x14ac:dyDescent="0.25">
      <c r="F44" s="43"/>
      <c r="G44" s="15"/>
      <c r="H44" s="6"/>
      <c r="I44" s="20"/>
      <c r="J44" s="44">
        <f t="shared" si="9"/>
        <v>0</v>
      </c>
      <c r="K44" s="138" t="e">
        <f t="shared" si="10"/>
        <v>#DIV/0!</v>
      </c>
      <c r="M44" s="43"/>
      <c r="N44" s="32"/>
      <c r="O44" s="7"/>
      <c r="P44" s="27"/>
      <c r="Q44" s="46">
        <f t="shared" si="11"/>
        <v>0</v>
      </c>
      <c r="R44" s="47" t="e">
        <f t="shared" si="12"/>
        <v>#DIV/0!</v>
      </c>
    </row>
    <row r="45" spans="1:19" ht="15" customHeight="1" x14ac:dyDescent="0.25">
      <c r="F45" s="43"/>
      <c r="G45" s="15"/>
      <c r="H45" s="6"/>
      <c r="I45" s="20"/>
      <c r="J45" s="44">
        <f t="shared" si="9"/>
        <v>0</v>
      </c>
      <c r="K45" s="138" t="e">
        <f t="shared" si="10"/>
        <v>#DIV/0!</v>
      </c>
      <c r="M45" s="43"/>
      <c r="N45" s="32"/>
      <c r="O45" s="7"/>
      <c r="P45" s="27"/>
      <c r="Q45" s="46">
        <f t="shared" si="11"/>
        <v>0</v>
      </c>
      <c r="R45" s="47" t="e">
        <f t="shared" si="12"/>
        <v>#DIV/0!</v>
      </c>
    </row>
    <row r="46" spans="1:19" ht="15" customHeight="1" x14ac:dyDescent="0.25">
      <c r="F46" s="43"/>
      <c r="G46" s="15"/>
      <c r="H46" s="6"/>
      <c r="I46" s="20" t="s">
        <v>42</v>
      </c>
      <c r="J46" s="44">
        <f t="shared" si="9"/>
        <v>0</v>
      </c>
      <c r="K46" s="138" t="e">
        <f t="shared" si="10"/>
        <v>#DIV/0!</v>
      </c>
      <c r="M46" s="43"/>
      <c r="N46" s="32"/>
      <c r="O46" s="7"/>
      <c r="P46" s="27" t="s">
        <v>42</v>
      </c>
      <c r="Q46" s="46">
        <f t="shared" si="11"/>
        <v>0</v>
      </c>
      <c r="R46" s="47" t="e">
        <f t="shared" si="12"/>
        <v>#DIV/0!</v>
      </c>
    </row>
    <row r="47" spans="1:19" ht="15" customHeight="1" x14ac:dyDescent="0.25">
      <c r="F47" s="43"/>
      <c r="G47" s="15"/>
      <c r="H47" s="6"/>
      <c r="I47" s="20" t="s">
        <v>43</v>
      </c>
      <c r="J47" s="44">
        <f t="shared" si="9"/>
        <v>0</v>
      </c>
      <c r="K47" s="138" t="e">
        <f t="shared" si="10"/>
        <v>#DIV/0!</v>
      </c>
      <c r="M47" s="43"/>
      <c r="N47" s="32"/>
      <c r="O47" s="7"/>
      <c r="P47" s="27" t="s">
        <v>43</v>
      </c>
      <c r="Q47" s="46">
        <f t="shared" si="11"/>
        <v>0</v>
      </c>
      <c r="R47" s="47" t="e">
        <f t="shared" si="12"/>
        <v>#DIV/0!</v>
      </c>
    </row>
    <row r="48" spans="1:19" ht="15" customHeight="1" x14ac:dyDescent="0.25">
      <c r="F48" s="43"/>
      <c r="G48" s="15"/>
      <c r="H48" s="6"/>
      <c r="I48" s="20" t="s">
        <v>44</v>
      </c>
      <c r="J48" s="44">
        <f t="shared" si="9"/>
        <v>0</v>
      </c>
      <c r="K48" s="138" t="e">
        <f t="shared" si="10"/>
        <v>#DIV/0!</v>
      </c>
      <c r="M48" s="43"/>
      <c r="N48" s="32"/>
      <c r="O48" s="7"/>
      <c r="P48" s="27" t="s">
        <v>44</v>
      </c>
      <c r="Q48" s="46">
        <f t="shared" si="11"/>
        <v>0</v>
      </c>
      <c r="R48" s="47" t="e">
        <f t="shared" si="12"/>
        <v>#DIV/0!</v>
      </c>
    </row>
    <row r="49" spans="6:20" ht="15" customHeight="1" x14ac:dyDescent="0.25">
      <c r="F49" s="43"/>
      <c r="G49" s="15"/>
      <c r="H49" s="6"/>
      <c r="I49" s="20" t="s">
        <v>94</v>
      </c>
      <c r="J49" s="44">
        <f t="shared" si="9"/>
        <v>0</v>
      </c>
      <c r="K49" s="138" t="e">
        <f t="shared" si="10"/>
        <v>#DIV/0!</v>
      </c>
      <c r="M49" s="43"/>
      <c r="N49" s="32"/>
      <c r="O49" s="7"/>
      <c r="P49" s="27" t="s">
        <v>94</v>
      </c>
      <c r="Q49" s="46">
        <f t="shared" si="11"/>
        <v>0</v>
      </c>
      <c r="R49" s="47" t="e">
        <f t="shared" si="12"/>
        <v>#DIV/0!</v>
      </c>
    </row>
    <row r="50" spans="6:20" ht="15" customHeight="1" thickBot="1" x14ac:dyDescent="0.3">
      <c r="F50" s="43"/>
      <c r="G50" s="16"/>
      <c r="H50" s="21"/>
      <c r="I50" s="22" t="s">
        <v>45</v>
      </c>
      <c r="J50" s="44">
        <f t="shared" si="9"/>
        <v>0</v>
      </c>
      <c r="K50" s="138" t="e">
        <f t="shared" si="10"/>
        <v>#DIV/0!</v>
      </c>
      <c r="M50" s="43"/>
      <c r="N50" s="33"/>
      <c r="O50" s="34"/>
      <c r="P50" s="30" t="s">
        <v>45</v>
      </c>
      <c r="Q50" s="46">
        <f t="shared" si="11"/>
        <v>0</v>
      </c>
      <c r="R50" s="47" t="e">
        <f t="shared" si="12"/>
        <v>#DIV/0!</v>
      </c>
    </row>
    <row r="51" spans="6:20" ht="15" customHeight="1" x14ac:dyDescent="0.25">
      <c r="G51" s="147" t="s">
        <v>91</v>
      </c>
      <c r="H51" s="148">
        <f>IF(G54 = 0, 0, IF(I51=A12, 'Loan Calculator'!P12/G54, IF(I51=A13, 'Loan Calculator'!N12/G54, IF(I51=A14, 'Loan Calculator'!L12/G54))))</f>
        <v>0</v>
      </c>
      <c r="I51" s="149">
        <f>'Loan Calculator'!C6</f>
        <v>0</v>
      </c>
      <c r="J51" s="44">
        <f t="shared" si="9"/>
        <v>0</v>
      </c>
      <c r="K51" s="150">
        <f>IF(G54 = 0, 0,  (J$25/J$27)*J51)</f>
        <v>0</v>
      </c>
      <c r="L51" s="64"/>
      <c r="N51" s="147" t="s">
        <v>91</v>
      </c>
      <c r="O51" s="151">
        <f>IF(N54 = 0, 0, IF(I51=A12, 'Loan Calculator'!P12/N54, IF(I51=A13, 'Loan Calculator'!N12/N54, IF(I51=A14, 'Loan Calculator'!L12/N54))))</f>
        <v>0</v>
      </c>
      <c r="P51" s="152">
        <f>'Loan Calculator'!C6</f>
        <v>0</v>
      </c>
      <c r="Q51" s="46">
        <f t="shared" si="11"/>
        <v>0</v>
      </c>
      <c r="R51" s="86" t="e">
        <f t="shared" si="12"/>
        <v>#DIV/0!</v>
      </c>
      <c r="S51" s="64"/>
    </row>
    <row r="52" spans="6:20" ht="15" customHeight="1" thickBot="1" x14ac:dyDescent="0.3">
      <c r="G52" s="242" t="s">
        <v>72</v>
      </c>
      <c r="H52" s="153" t="s">
        <v>8</v>
      </c>
      <c r="I52" s="154" t="s">
        <v>37</v>
      </c>
      <c r="J52" s="155">
        <f>SUM(J32:J50)</f>
        <v>0</v>
      </c>
      <c r="K52" s="92">
        <f>IF($L$53=$A$12,J52/52,IF($L$53=$A$13,J52/26,IF($L$53=$A$14,J52/12,IF($L$53=$A$15,J52/4,IF($L$53=$A$16,J52,0)))))</f>
        <v>0</v>
      </c>
      <c r="L52" s="93" t="s">
        <v>89</v>
      </c>
      <c r="N52" s="242" t="s">
        <v>72</v>
      </c>
      <c r="O52" s="156" t="s">
        <v>8</v>
      </c>
      <c r="P52" s="157" t="s">
        <v>37</v>
      </c>
      <c r="Q52" s="158">
        <f>SUM(Q32:Q50)</f>
        <v>0</v>
      </c>
      <c r="R52" s="97">
        <f>IF($S$53=$A$12,Q52/52,IF($S$53=$A$13,Q52/26,IF($S$53=$A$14,Q52/12,IF($S$53=$A$15,Q52/4,IF($S$53=$A$16,Q52,0)))))</f>
        <v>0</v>
      </c>
      <c r="S52" s="93" t="s">
        <v>89</v>
      </c>
    </row>
    <row r="53" spans="6:20" ht="15" customHeight="1" thickBot="1" x14ac:dyDescent="0.3">
      <c r="G53" s="243"/>
      <c r="H53" s="159" t="s">
        <v>8</v>
      </c>
      <c r="I53" s="160" t="s">
        <v>80</v>
      </c>
      <c r="J53" s="161">
        <f>SUM(J32:J51)</f>
        <v>0</v>
      </c>
      <c r="K53" s="92">
        <f t="shared" ref="K53:K54" si="15">IF($L$53=$A$12,J53/52,IF($L$53=$A$13,J53/26,IF($L$53=$A$14,J53/12,IF($L$53=$A$15,J53/4,IF($L$53=$A$16,J53,0)))))</f>
        <v>0</v>
      </c>
      <c r="L53" s="219" t="s">
        <v>43</v>
      </c>
      <c r="M53" s="58"/>
      <c r="N53" s="243"/>
      <c r="O53" s="156" t="s">
        <v>8</v>
      </c>
      <c r="P53" s="157" t="s">
        <v>80</v>
      </c>
      <c r="Q53" s="158">
        <f>SUM(Q32:Q51)</f>
        <v>0</v>
      </c>
      <c r="R53" s="97">
        <f t="shared" ref="R53:R54" si="16">IF($S$53=$A$12,Q53/52,IF($S$53=$A$13,Q53/26,IF($S$53=$A$14,Q53/12,IF($S$53=$A$15,Q53/4,IF($S$53=$A$16,Q53,0)))))</f>
        <v>0</v>
      </c>
      <c r="S53" s="219" t="s">
        <v>43</v>
      </c>
      <c r="T53" s="58"/>
    </row>
    <row r="54" spans="6:20" ht="15" customHeight="1" thickBot="1" x14ac:dyDescent="0.3">
      <c r="F54" s="43"/>
      <c r="G54" s="17"/>
      <c r="H54" s="153" t="s">
        <v>8</v>
      </c>
      <c r="I54" s="162" t="s">
        <v>82</v>
      </c>
      <c r="J54" s="103">
        <f>J27-J53</f>
        <v>0</v>
      </c>
      <c r="K54" s="92">
        <f t="shared" si="15"/>
        <v>0</v>
      </c>
      <c r="L54" s="220"/>
      <c r="M54" s="68"/>
      <c r="N54" s="17"/>
      <c r="O54" s="163" t="s">
        <v>8</v>
      </c>
      <c r="P54" s="105" t="s">
        <v>82</v>
      </c>
      <c r="Q54" s="106">
        <f>Q27-Q53</f>
        <v>0</v>
      </c>
      <c r="R54" s="97">
        <f t="shared" si="16"/>
        <v>0</v>
      </c>
      <c r="S54" s="220"/>
      <c r="T54" s="58"/>
    </row>
    <row r="55" spans="6:20" ht="15.75" customHeight="1" x14ac:dyDescent="0.25">
      <c r="G55" s="164"/>
      <c r="H55" s="127"/>
      <c r="I55" s="127"/>
      <c r="J55" s="127"/>
      <c r="K55" s="127"/>
      <c r="L55" s="63"/>
      <c r="N55" s="164"/>
      <c r="O55" s="127"/>
      <c r="P55" s="127"/>
      <c r="Q55" s="127"/>
      <c r="R55" s="127"/>
      <c r="S55" s="63"/>
    </row>
    <row r="56" spans="6:20" ht="15.75" customHeight="1" x14ac:dyDescent="0.25">
      <c r="G56" s="165" t="s">
        <v>74</v>
      </c>
      <c r="H56" s="223" t="s">
        <v>73</v>
      </c>
      <c r="I56" s="224"/>
      <c r="J56" s="166">
        <f>IF(G54 = 0, 0, 'Loan Breakdown'!$N$5/G54)</f>
        <v>0</v>
      </c>
      <c r="K56" s="167" t="e">
        <f>(J$25/J$27)*J56</f>
        <v>#DIV/0!</v>
      </c>
      <c r="N56" s="165" t="s">
        <v>74</v>
      </c>
      <c r="O56" s="223" t="s">
        <v>73</v>
      </c>
      <c r="P56" s="224"/>
      <c r="Q56" s="166">
        <f>IF(N54 = 0, 0, 'Loan Breakdown'!$N$5/N54)</f>
        <v>0</v>
      </c>
      <c r="R56" s="167" t="e">
        <f>(Q$25/Q$27)*Q56</f>
        <v>#DIV/0!</v>
      </c>
    </row>
    <row r="57" spans="6:20" x14ac:dyDescent="0.25">
      <c r="G57" s="168"/>
      <c r="J57" s="169"/>
      <c r="K57" s="169"/>
    </row>
    <row r="58" spans="6:20" x14ac:dyDescent="0.25">
      <c r="I58" s="404"/>
      <c r="J58" s="170"/>
      <c r="K58" s="170"/>
      <c r="P58" s="404"/>
    </row>
    <row r="59" spans="6:20" x14ac:dyDescent="0.25">
      <c r="I59" s="404"/>
      <c r="J59" s="171"/>
      <c r="K59" s="171"/>
      <c r="P59" s="404"/>
    </row>
    <row r="60" spans="6:20" x14ac:dyDescent="0.25">
      <c r="I60" s="404"/>
      <c r="P60" s="404"/>
    </row>
    <row r="61" spans="6:20" x14ac:dyDescent="0.25">
      <c r="I61" s="404"/>
      <c r="P61" s="404"/>
    </row>
    <row r="62" spans="6:20" x14ac:dyDescent="0.25">
      <c r="I62" s="404"/>
      <c r="P62" s="404"/>
    </row>
  </sheetData>
  <sheetProtection algorithmName="SHA-512" hashValue="jKIexu9RPwwPdxpBLvtUkD2LL+OCB/ytOHqitNczcILeM62lL4GsHmhQBVwEkts8D+lNJk6GJXDjwUPM8EB13A==" saltValue="prNKBjl5vUZcF10YhdLDNQ==" spinCount="100000" sheet="1" objects="1" scenarios="1" formatColumns="0" formatRows="0"/>
  <mergeCells count="31">
    <mergeCell ref="A1:E1"/>
    <mergeCell ref="G52:G53"/>
    <mergeCell ref="N52:N53"/>
    <mergeCell ref="L26:L27"/>
    <mergeCell ref="L53:L54"/>
    <mergeCell ref="A2:C2"/>
    <mergeCell ref="G2:J2"/>
    <mergeCell ref="N2:Q2"/>
    <mergeCell ref="A3:A4"/>
    <mergeCell ref="B3:B4"/>
    <mergeCell ref="C3:C4"/>
    <mergeCell ref="G3:G4"/>
    <mergeCell ref="H3:H4"/>
    <mergeCell ref="I3:I4"/>
    <mergeCell ref="J3:J4"/>
    <mergeCell ref="N3:N4"/>
    <mergeCell ref="O3:O4"/>
    <mergeCell ref="A37:A38"/>
    <mergeCell ref="A18:B18"/>
    <mergeCell ref="G25:G26"/>
    <mergeCell ref="N25:N26"/>
    <mergeCell ref="G29:J30"/>
    <mergeCell ref="N29:Q30"/>
    <mergeCell ref="S26:S27"/>
    <mergeCell ref="S53:S54"/>
    <mergeCell ref="R3:R4"/>
    <mergeCell ref="O56:P56"/>
    <mergeCell ref="H56:I56"/>
    <mergeCell ref="P3:P4"/>
    <mergeCell ref="Q3:Q4"/>
    <mergeCell ref="K3:K4"/>
  </mergeCells>
  <conditionalFormatting sqref="D5:D9">
    <cfRule type="cellIs" dxfId="8" priority="1" operator="equal">
      <formula>"&lt;&lt;"</formula>
    </cfRule>
    <cfRule type="cellIs" dxfId="7" priority="2" operator="equal">
      <formula>"&lt;"</formula>
    </cfRule>
  </conditionalFormatting>
  <dataValidations count="1">
    <dataValidation type="list" allowBlank="1" showErrorMessage="1" errorTitle="Not a list option." error="Please choose an option from the list." sqref="I5:I24 S26:S27 S53:S54 L53:L54 L26:L27 P32:P50 P5:P24 I32:I50" xr:uid="{F40EB3B5-3A11-42AB-B0CC-3B16D16B9C99}">
      <formula1>$A$12:$A$16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D158-205D-4170-BE1C-DCB39F138519}">
  <dimension ref="A1:R61"/>
  <sheetViews>
    <sheetView zoomScaleNormal="100" workbookViewId="0">
      <selection activeCell="G12" sqref="G12:H13"/>
    </sheetView>
  </sheetViews>
  <sheetFormatPr defaultColWidth="9.140625" defaultRowHeight="15" x14ac:dyDescent="0.25"/>
  <cols>
    <col min="1" max="1" width="14.85546875" style="1" customWidth="1"/>
    <col min="2" max="2" width="15.85546875" style="4" customWidth="1"/>
    <col min="3" max="3" width="16.5703125" style="1" customWidth="1"/>
    <col min="4" max="4" width="11.140625" style="1" customWidth="1"/>
    <col min="5" max="5" width="10.85546875" style="1" customWidth="1"/>
    <col min="6" max="6" width="14.7109375" style="1" customWidth="1"/>
    <col min="7" max="7" width="9.85546875" style="1" customWidth="1"/>
    <col min="8" max="8" width="16" style="1" customWidth="1"/>
    <col min="9" max="9" width="9.140625" style="1"/>
    <col min="10" max="10" width="16.42578125" style="1" customWidth="1"/>
    <col min="11" max="11" width="12.42578125" style="1" customWidth="1"/>
    <col min="12" max="12" width="13.7109375" style="1" customWidth="1"/>
    <col min="13" max="13" width="7.7109375" style="1" customWidth="1"/>
    <col min="14" max="14" width="13.7109375" style="1" customWidth="1"/>
    <col min="15" max="15" width="7.7109375" style="1" customWidth="1"/>
    <col min="16" max="16" width="13.7109375" style="1" customWidth="1"/>
    <col min="17" max="17" width="7.7109375" style="1" customWidth="1"/>
    <col min="18" max="16384" width="9.140625" style="1"/>
  </cols>
  <sheetData>
    <row r="1" spans="1:18" s="412" customFormat="1" ht="48" customHeight="1" thickBot="1" x14ac:dyDescent="0.3">
      <c r="A1" s="414" t="s">
        <v>96</v>
      </c>
      <c r="B1" s="415"/>
      <c r="C1" s="415"/>
      <c r="D1" s="415"/>
      <c r="E1" s="415"/>
      <c r="F1" s="415"/>
      <c r="G1" s="415"/>
      <c r="H1" s="415"/>
      <c r="I1" s="413"/>
      <c r="J1" s="413"/>
      <c r="K1" s="413"/>
      <c r="L1" s="413"/>
      <c r="M1" s="413"/>
      <c r="N1" s="413"/>
      <c r="O1" s="413"/>
      <c r="P1" s="413"/>
      <c r="Q1" s="413"/>
      <c r="R1" s="413"/>
    </row>
    <row r="2" spans="1:18" ht="15" customHeight="1" x14ac:dyDescent="0.25">
      <c r="A2" s="376" t="s">
        <v>90</v>
      </c>
      <c r="B2" s="377"/>
      <c r="C2" s="377"/>
      <c r="D2" s="377"/>
      <c r="E2" s="377"/>
      <c r="F2" s="377"/>
      <c r="G2" s="377"/>
      <c r="H2" s="378"/>
      <c r="I2" s="36"/>
      <c r="J2" s="348" t="s">
        <v>70</v>
      </c>
      <c r="K2" s="349"/>
      <c r="L2" s="172" t="e">
        <f>(L4/$C$4)*12</f>
        <v>#DIV/0!</v>
      </c>
      <c r="M2" s="173" t="e">
        <f>L2-$G$4</f>
        <v>#DIV/0!</v>
      </c>
      <c r="N2" s="172" t="e">
        <f>(N4/$C$4)*26</f>
        <v>#DIV/0!</v>
      </c>
      <c r="O2" s="173" t="e">
        <f>N2-$G$4</f>
        <v>#DIV/0!</v>
      </c>
      <c r="P2" s="172" t="e">
        <f>(P4/$C$4)*52</f>
        <v>#DIV/0!</v>
      </c>
      <c r="Q2" s="173" t="e">
        <f>P2-$G$4</f>
        <v>#DIV/0!</v>
      </c>
    </row>
    <row r="3" spans="1:18" ht="23.25" customHeight="1" thickBot="1" x14ac:dyDescent="0.3">
      <c r="A3" s="379"/>
      <c r="B3" s="380"/>
      <c r="C3" s="381"/>
      <c r="D3" s="381"/>
      <c r="E3" s="380"/>
      <c r="F3" s="380"/>
      <c r="G3" s="381"/>
      <c r="H3" s="382"/>
      <c r="I3" s="36"/>
      <c r="J3" s="350" t="s">
        <v>53</v>
      </c>
      <c r="K3" s="351"/>
      <c r="L3" s="325" t="s">
        <v>44</v>
      </c>
      <c r="M3" s="326"/>
      <c r="N3" s="325" t="s">
        <v>43</v>
      </c>
      <c r="O3" s="326"/>
      <c r="P3" s="325" t="s">
        <v>42</v>
      </c>
      <c r="Q3" s="326"/>
    </row>
    <row r="4" spans="1:18" ht="15" customHeight="1" x14ac:dyDescent="0.25">
      <c r="A4" s="366" t="s">
        <v>39</v>
      </c>
      <c r="B4" s="360"/>
      <c r="C4" s="368"/>
      <c r="D4" s="369"/>
      <c r="E4" s="360" t="s">
        <v>41</v>
      </c>
      <c r="F4" s="360"/>
      <c r="G4" s="372"/>
      <c r="H4" s="373"/>
      <c r="I4" s="58"/>
      <c r="J4" s="350"/>
      <c r="K4" s="351"/>
      <c r="L4" s="327" t="e">
        <f>C4*((G4/12)*(1+(G4/12))^(G6*12))/((1+(G4/12))^(G6*12)-1)</f>
        <v>#DIV/0!</v>
      </c>
      <c r="M4" s="328"/>
      <c r="N4" s="327" t="e">
        <f>(L4*12)/26</f>
        <v>#DIV/0!</v>
      </c>
      <c r="O4" s="328"/>
      <c r="P4" s="327" t="e">
        <f>(L4*12)/52</f>
        <v>#DIV/0!</v>
      </c>
      <c r="Q4" s="328"/>
    </row>
    <row r="5" spans="1:18" ht="21" customHeight="1" thickBot="1" x14ac:dyDescent="0.3">
      <c r="A5" s="367"/>
      <c r="B5" s="361"/>
      <c r="C5" s="370"/>
      <c r="D5" s="371"/>
      <c r="E5" s="361"/>
      <c r="F5" s="361"/>
      <c r="G5" s="374"/>
      <c r="H5" s="375"/>
      <c r="I5" s="58"/>
      <c r="J5" s="352"/>
      <c r="K5" s="353"/>
      <c r="L5" s="329"/>
      <c r="M5" s="330"/>
      <c r="N5" s="329"/>
      <c r="O5" s="330"/>
      <c r="P5" s="329"/>
      <c r="Q5" s="330"/>
    </row>
    <row r="6" spans="1:18" ht="18.75" customHeight="1" x14ac:dyDescent="0.25">
      <c r="A6" s="276" t="s">
        <v>38</v>
      </c>
      <c r="B6" s="354"/>
      <c r="C6" s="356"/>
      <c r="D6" s="357"/>
      <c r="E6" s="360" t="s">
        <v>69</v>
      </c>
      <c r="F6" s="360"/>
      <c r="G6" s="362"/>
      <c r="H6" s="363"/>
      <c r="I6" s="58"/>
      <c r="J6" s="331" t="s">
        <v>52</v>
      </c>
      <c r="K6" s="174" t="s">
        <v>47</v>
      </c>
      <c r="L6" s="175">
        <f>($G$4/12)*$C$4</f>
        <v>0</v>
      </c>
      <c r="M6" s="176" t="e">
        <f>L6/L4</f>
        <v>#DIV/0!</v>
      </c>
      <c r="N6" s="175">
        <f>($G$4/26)*$C$4</f>
        <v>0</v>
      </c>
      <c r="O6" s="176" t="e">
        <f>N6/N4</f>
        <v>#DIV/0!</v>
      </c>
      <c r="P6" s="175">
        <f>($G$4/52)*$C$4</f>
        <v>0</v>
      </c>
      <c r="Q6" s="176" t="e">
        <f>P6/P4</f>
        <v>#DIV/0!</v>
      </c>
    </row>
    <row r="7" spans="1:18" ht="18.75" customHeight="1" thickBot="1" x14ac:dyDescent="0.3">
      <c r="A7" s="277"/>
      <c r="B7" s="355"/>
      <c r="C7" s="358"/>
      <c r="D7" s="359"/>
      <c r="E7" s="361"/>
      <c r="F7" s="361"/>
      <c r="G7" s="364"/>
      <c r="H7" s="365"/>
      <c r="I7" s="58"/>
      <c r="J7" s="332"/>
      <c r="K7" s="177" t="s">
        <v>51</v>
      </c>
      <c r="L7" s="178" t="e">
        <f>L4-L6</f>
        <v>#DIV/0!</v>
      </c>
      <c r="M7" s="179" t="e">
        <f>L7/L4</f>
        <v>#DIV/0!</v>
      </c>
      <c r="N7" s="178" t="e">
        <f t="shared" ref="N7" si="0">N4-N6</f>
        <v>#DIV/0!</v>
      </c>
      <c r="O7" s="179" t="e">
        <f>N7/N4</f>
        <v>#DIV/0!</v>
      </c>
      <c r="P7" s="178" t="e">
        <f t="shared" ref="P7" si="1">P4-P6</f>
        <v>#DIV/0!</v>
      </c>
      <c r="Q7" s="179" t="e">
        <f>P7/P4</f>
        <v>#DIV/0!</v>
      </c>
    </row>
    <row r="8" spans="1:18" x14ac:dyDescent="0.25">
      <c r="A8" s="180"/>
      <c r="B8" s="180"/>
      <c r="C8" s="417" t="s">
        <v>42</v>
      </c>
      <c r="D8" s="181"/>
      <c r="E8" s="180"/>
      <c r="F8" s="180"/>
      <c r="G8" s="181"/>
      <c r="H8" s="181"/>
      <c r="I8" s="36"/>
      <c r="J8" s="36"/>
      <c r="K8" s="36"/>
      <c r="L8" s="36"/>
      <c r="M8" s="36"/>
      <c r="N8" s="36"/>
      <c r="O8" s="36"/>
      <c r="P8" s="36"/>
      <c r="Q8" s="36"/>
    </row>
    <row r="9" spans="1:18" x14ac:dyDescent="0.25">
      <c r="A9" s="182"/>
      <c r="B9" s="182"/>
      <c r="C9" s="418" t="s">
        <v>43</v>
      </c>
      <c r="D9" s="182"/>
      <c r="E9" s="182"/>
      <c r="F9" s="182"/>
      <c r="G9" s="182"/>
      <c r="H9" s="182"/>
      <c r="I9" s="36"/>
      <c r="J9" s="36"/>
      <c r="K9" s="36"/>
      <c r="L9" s="36"/>
      <c r="M9" s="36"/>
      <c r="N9" s="36"/>
      <c r="O9" s="36"/>
      <c r="P9" s="36"/>
      <c r="Q9" s="36"/>
    </row>
    <row r="10" spans="1:18" ht="17.25" customHeight="1" x14ac:dyDescent="0.25">
      <c r="A10" s="254" t="s">
        <v>54</v>
      </c>
      <c r="B10" s="255"/>
      <c r="C10" s="255"/>
      <c r="D10" s="255"/>
      <c r="E10" s="255"/>
      <c r="F10" s="255"/>
      <c r="G10" s="255"/>
      <c r="H10" s="256"/>
      <c r="I10" s="36"/>
      <c r="J10" s="348" t="s">
        <v>70</v>
      </c>
      <c r="K10" s="349"/>
      <c r="L10" s="172" t="e">
        <f>(L12/$C$4)*12</f>
        <v>#DIV/0!</v>
      </c>
      <c r="M10" s="173" t="e">
        <f>L10-$G$4</f>
        <v>#DIV/0!</v>
      </c>
      <c r="N10" s="172" t="e">
        <f>(N12/$C$4)*26</f>
        <v>#DIV/0!</v>
      </c>
      <c r="O10" s="173" t="e">
        <f>N10-$G$4</f>
        <v>#DIV/0!</v>
      </c>
      <c r="P10" s="172" t="e">
        <f>(P12/$C$4)*52</f>
        <v>#DIV/0!</v>
      </c>
      <c r="Q10" s="173" t="e">
        <f>P10-$G$4</f>
        <v>#DIV/0!</v>
      </c>
    </row>
    <row r="11" spans="1:18" ht="21" customHeight="1" thickBot="1" x14ac:dyDescent="0.3">
      <c r="A11" s="257"/>
      <c r="B11" s="258"/>
      <c r="C11" s="342"/>
      <c r="D11" s="342"/>
      <c r="E11" s="258"/>
      <c r="F11" s="258"/>
      <c r="G11" s="342"/>
      <c r="H11" s="343"/>
      <c r="I11" s="36"/>
      <c r="J11" s="350" t="s">
        <v>97</v>
      </c>
      <c r="K11" s="351"/>
      <c r="L11" s="325" t="s">
        <v>44</v>
      </c>
      <c r="M11" s="326"/>
      <c r="N11" s="325" t="s">
        <v>43</v>
      </c>
      <c r="O11" s="326"/>
      <c r="P11" s="325" t="s">
        <v>42</v>
      </c>
      <c r="Q11" s="326"/>
    </row>
    <row r="12" spans="1:18" ht="19.5" customHeight="1" x14ac:dyDescent="0.25">
      <c r="A12" s="344" t="s">
        <v>60</v>
      </c>
      <c r="B12" s="345"/>
      <c r="C12" s="333">
        <f>IF(C6='Budget Calculator'!A$14,L4,IF(C6='Budget Calculator'!A$13,N4,IF(C6='Budget Calculator'!A$12,P4,0)))</f>
        <v>0</v>
      </c>
      <c r="D12" s="334"/>
      <c r="E12" s="299" t="s">
        <v>59</v>
      </c>
      <c r="F12" s="299"/>
      <c r="G12" s="338"/>
      <c r="H12" s="339"/>
      <c r="I12" s="58"/>
      <c r="J12" s="350"/>
      <c r="K12" s="351"/>
      <c r="L12" s="327" t="e">
        <f>IF($F14&gt;0, $F14, L4+$G12)</f>
        <v>#DIV/0!</v>
      </c>
      <c r="M12" s="328"/>
      <c r="N12" s="327" t="e">
        <f t="shared" ref="N12" si="2">IF($F14&gt;0, $F14, N4+$G12)</f>
        <v>#DIV/0!</v>
      </c>
      <c r="O12" s="328"/>
      <c r="P12" s="327" t="e">
        <f t="shared" ref="P12" si="3">IF($F14&gt;0, $F14, P4+$G12)</f>
        <v>#DIV/0!</v>
      </c>
      <c r="Q12" s="328"/>
    </row>
    <row r="13" spans="1:18" ht="20.25" customHeight="1" thickBot="1" x14ac:dyDescent="0.3">
      <c r="A13" s="346"/>
      <c r="B13" s="347"/>
      <c r="C13" s="335"/>
      <c r="D13" s="336"/>
      <c r="E13" s="300"/>
      <c r="F13" s="337"/>
      <c r="G13" s="340"/>
      <c r="H13" s="341"/>
      <c r="I13" s="58"/>
      <c r="J13" s="352"/>
      <c r="K13" s="353"/>
      <c r="L13" s="329"/>
      <c r="M13" s="330"/>
      <c r="N13" s="329"/>
      <c r="O13" s="330"/>
      <c r="P13" s="329"/>
      <c r="Q13" s="330"/>
    </row>
    <row r="14" spans="1:18" ht="18.95" customHeight="1" x14ac:dyDescent="0.25">
      <c r="A14" s="314" t="s">
        <v>61</v>
      </c>
      <c r="B14" s="315"/>
      <c r="C14" s="316"/>
      <c r="D14" s="316"/>
      <c r="E14" s="315"/>
      <c r="F14" s="319"/>
      <c r="G14" s="320"/>
      <c r="H14" s="321"/>
      <c r="I14" s="58"/>
      <c r="J14" s="331" t="s">
        <v>52</v>
      </c>
      <c r="K14" s="174" t="s">
        <v>47</v>
      </c>
      <c r="L14" s="175">
        <f>($G$4/12)*$C$4</f>
        <v>0</v>
      </c>
      <c r="M14" s="176" t="e">
        <f>L14/L12</f>
        <v>#DIV/0!</v>
      </c>
      <c r="N14" s="175">
        <f>($G$4/26)*$C$4</f>
        <v>0</v>
      </c>
      <c r="O14" s="176" t="e">
        <f>N14/N12</f>
        <v>#DIV/0!</v>
      </c>
      <c r="P14" s="175">
        <f>($G$4/52)*$C$4</f>
        <v>0</v>
      </c>
      <c r="Q14" s="176" t="e">
        <f>P14/P12</f>
        <v>#DIV/0!</v>
      </c>
    </row>
    <row r="15" spans="1:18" ht="18.95" customHeight="1" thickBot="1" x14ac:dyDescent="0.3">
      <c r="A15" s="317"/>
      <c r="B15" s="318"/>
      <c r="C15" s="318"/>
      <c r="D15" s="318"/>
      <c r="E15" s="318"/>
      <c r="F15" s="322"/>
      <c r="G15" s="323"/>
      <c r="H15" s="324"/>
      <c r="I15" s="58"/>
      <c r="J15" s="332"/>
      <c r="K15" s="177" t="s">
        <v>51</v>
      </c>
      <c r="L15" s="178" t="e">
        <f>L12-L14</f>
        <v>#DIV/0!</v>
      </c>
      <c r="M15" s="179" t="e">
        <f>L15/L12</f>
        <v>#DIV/0!</v>
      </c>
      <c r="N15" s="178" t="e">
        <f t="shared" ref="N15" si="4">N12-N14</f>
        <v>#DIV/0!</v>
      </c>
      <c r="O15" s="179" t="e">
        <f>N15/N12</f>
        <v>#DIV/0!</v>
      </c>
      <c r="P15" s="178" t="e">
        <f t="shared" ref="P15" si="5">P12-P14</f>
        <v>#DIV/0!</v>
      </c>
      <c r="Q15" s="179" t="e">
        <f>P15/P12</f>
        <v>#DIV/0!</v>
      </c>
    </row>
    <row r="16" spans="1:18" ht="15" customHeight="1" x14ac:dyDescent="0.25">
      <c r="A16" s="36"/>
      <c r="B16" s="183"/>
      <c r="C16" s="52" t="s">
        <v>44</v>
      </c>
      <c r="D16" s="36"/>
      <c r="E16" s="36"/>
      <c r="F16" s="63"/>
      <c r="G16" s="63"/>
      <c r="H16" s="63"/>
      <c r="I16" s="36"/>
      <c r="J16" s="306" t="s">
        <v>62</v>
      </c>
      <c r="K16" s="307"/>
      <c r="L16" s="310">
        <f>ROUNDDOWN('Loan Breakdown'!G4, 0)</f>
        <v>0</v>
      </c>
      <c r="M16" s="304" t="s">
        <v>63</v>
      </c>
      <c r="N16" s="312">
        <f>('Loan Breakdown'!G4-L16)*12</f>
        <v>0</v>
      </c>
      <c r="O16" s="304" t="s">
        <v>64</v>
      </c>
      <c r="P16" s="36"/>
      <c r="Q16" s="36"/>
    </row>
    <row r="17" spans="1:17" ht="15" customHeight="1" thickBot="1" x14ac:dyDescent="0.3">
      <c r="A17" s="36"/>
      <c r="B17" s="183"/>
      <c r="C17" s="36"/>
      <c r="D17" s="36"/>
      <c r="E17" s="36"/>
      <c r="F17" s="36"/>
      <c r="G17" s="36"/>
      <c r="H17" s="64"/>
      <c r="I17" s="36"/>
      <c r="J17" s="308"/>
      <c r="K17" s="309"/>
      <c r="L17" s="311"/>
      <c r="M17" s="305"/>
      <c r="N17" s="313"/>
      <c r="O17" s="305"/>
      <c r="P17" s="36"/>
      <c r="Q17" s="36"/>
    </row>
    <row r="18" spans="1:17" ht="15" customHeight="1" x14ac:dyDescent="0.25">
      <c r="A18" s="254" t="s">
        <v>85</v>
      </c>
      <c r="B18" s="255"/>
      <c r="C18" s="255"/>
      <c r="D18" s="255"/>
      <c r="E18" s="256"/>
      <c r="F18" s="299" t="s">
        <v>75</v>
      </c>
      <c r="G18" s="299"/>
      <c r="H18" s="301">
        <v>1</v>
      </c>
      <c r="I18" s="58"/>
      <c r="J18" s="36"/>
      <c r="K18" s="36"/>
      <c r="L18" s="36"/>
      <c r="M18" s="36"/>
      <c r="N18" s="36"/>
      <c r="O18" s="36"/>
      <c r="P18" s="36"/>
      <c r="Q18" s="36"/>
    </row>
    <row r="19" spans="1:17" ht="15" customHeight="1" thickBot="1" x14ac:dyDescent="0.3">
      <c r="A19" s="257"/>
      <c r="B19" s="258"/>
      <c r="C19" s="258"/>
      <c r="D19" s="258"/>
      <c r="E19" s="259"/>
      <c r="F19" s="300"/>
      <c r="G19" s="300"/>
      <c r="H19" s="302"/>
      <c r="I19" s="58"/>
      <c r="J19" s="36"/>
      <c r="K19" s="36"/>
      <c r="L19" s="36"/>
      <c r="M19" s="36"/>
      <c r="N19" s="36"/>
      <c r="O19" s="36"/>
      <c r="P19" s="36"/>
      <c r="Q19" s="36"/>
    </row>
    <row r="20" spans="1:17" ht="15" customHeight="1" x14ac:dyDescent="0.25">
      <c r="A20" s="270" t="s">
        <v>86</v>
      </c>
      <c r="B20" s="271"/>
      <c r="C20" s="276" t="s">
        <v>77</v>
      </c>
      <c r="D20" s="278" cm="1">
        <f t="array" ref="D20">INDEX('Loan Breakdown'!A:O, 3+ROUND(H18, 0), 12)</f>
        <v>0</v>
      </c>
      <c r="E20" s="278"/>
      <c r="F20" s="280" t="s">
        <v>87</v>
      </c>
      <c r="G20" s="283" cm="1">
        <f t="array" ref="G20">INDEX('Loan Breakdown'!A:O,3+ROUND(H18,0),13)</f>
        <v>0</v>
      </c>
      <c r="H20" s="284"/>
      <c r="I20" s="36"/>
      <c r="J20" s="36"/>
      <c r="K20" s="36"/>
      <c r="L20" s="36"/>
      <c r="M20" s="36"/>
      <c r="N20" s="36"/>
      <c r="O20" s="36"/>
      <c r="P20" s="36"/>
      <c r="Q20" s="36"/>
    </row>
    <row r="21" spans="1:17" ht="15" customHeight="1" x14ac:dyDescent="0.25">
      <c r="A21" s="272"/>
      <c r="B21" s="273"/>
      <c r="C21" s="277"/>
      <c r="D21" s="279"/>
      <c r="E21" s="279"/>
      <c r="F21" s="281"/>
      <c r="G21" s="285"/>
      <c r="H21" s="28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15" customHeight="1" x14ac:dyDescent="0.25">
      <c r="A22" s="272"/>
      <c r="B22" s="273"/>
      <c r="C22" s="287" t="s">
        <v>11</v>
      </c>
      <c r="D22" s="289" t="e" vm="1">
        <f>SUM('Loan Breakdown'!L5:INDEX('Loan Breakdown'!A:O,3+ROUND(H18,0),12))</f>
        <v>#VALUE!</v>
      </c>
      <c r="E22" s="289"/>
      <c r="F22" s="281"/>
      <c r="G22" s="283" t="e" vm="1">
        <f>SUM('Loan Breakdown'!M5:INDEX('Loan Breakdown'!A:O,3+ROUND(H18,0),13))</f>
        <v>#VALUE!</v>
      </c>
      <c r="H22" s="291"/>
      <c r="I22" s="36"/>
      <c r="J22" s="36"/>
      <c r="K22" s="36"/>
      <c r="L22" s="36"/>
      <c r="M22" s="36"/>
      <c r="N22" s="36"/>
      <c r="O22" s="36"/>
      <c r="P22" s="36"/>
      <c r="Q22" s="36"/>
    </row>
    <row r="23" spans="1:17" ht="15" customHeight="1" x14ac:dyDescent="0.25">
      <c r="A23" s="274"/>
      <c r="B23" s="275"/>
      <c r="C23" s="288"/>
      <c r="D23" s="290"/>
      <c r="E23" s="290"/>
      <c r="F23" s="282"/>
      <c r="G23" s="285"/>
      <c r="H23" s="286"/>
      <c r="I23" s="36"/>
      <c r="J23" s="36"/>
      <c r="K23" s="36"/>
      <c r="L23" s="36"/>
      <c r="M23" s="36"/>
      <c r="N23" s="36"/>
      <c r="O23" s="36"/>
      <c r="P23" s="36"/>
      <c r="Q23" s="36"/>
    </row>
    <row r="24" spans="1:17" ht="15" customHeight="1" x14ac:dyDescent="0.25">
      <c r="A24" s="184"/>
      <c r="B24" s="185"/>
      <c r="C24" s="185"/>
      <c r="D24" s="185"/>
      <c r="E24" s="185"/>
      <c r="F24" s="185"/>
      <c r="G24" s="185"/>
      <c r="H24" s="186"/>
      <c r="I24" s="36"/>
      <c r="J24" s="36"/>
      <c r="K24" s="36"/>
      <c r="L24" s="36"/>
      <c r="M24" s="36"/>
      <c r="N24" s="36"/>
      <c r="O24" s="36"/>
      <c r="P24" s="36"/>
      <c r="Q24" s="36"/>
    </row>
    <row r="25" spans="1:17" ht="15" customHeight="1" x14ac:dyDescent="0.25">
      <c r="A25" s="292" t="s">
        <v>78</v>
      </c>
      <c r="B25" s="293"/>
      <c r="C25" s="293"/>
      <c r="D25" s="293"/>
      <c r="E25" s="293"/>
      <c r="F25" s="293"/>
      <c r="G25" s="293"/>
      <c r="H25" s="294"/>
      <c r="I25" s="36"/>
      <c r="J25" s="36"/>
      <c r="K25" s="36"/>
      <c r="L25" s="36"/>
      <c r="M25" s="36"/>
      <c r="N25" s="36"/>
      <c r="O25" s="36"/>
      <c r="P25" s="36"/>
      <c r="Q25" s="36"/>
    </row>
    <row r="26" spans="1:17" ht="15" customHeight="1" thickBot="1" x14ac:dyDescent="0.3">
      <c r="A26" s="295"/>
      <c r="B26" s="296"/>
      <c r="C26" s="296"/>
      <c r="D26" s="296"/>
      <c r="E26" s="297"/>
      <c r="F26" s="297"/>
      <c r="G26" s="297"/>
      <c r="H26" s="298"/>
      <c r="I26" s="36"/>
      <c r="J26" s="36"/>
      <c r="K26" s="36"/>
      <c r="L26" s="36"/>
      <c r="M26" s="36"/>
      <c r="N26" s="36"/>
      <c r="O26" s="36"/>
      <c r="P26" s="36"/>
      <c r="Q26" s="36"/>
    </row>
    <row r="27" spans="1:17" ht="18.75" customHeight="1" x14ac:dyDescent="0.25">
      <c r="A27" s="260" t="s">
        <v>84</v>
      </c>
      <c r="B27" s="261"/>
      <c r="C27" s="261"/>
      <c r="D27" s="261"/>
      <c r="E27" s="264"/>
      <c r="F27" s="265"/>
      <c r="G27" s="265"/>
      <c r="H27" s="266"/>
      <c r="I27" s="58"/>
      <c r="J27" s="36"/>
      <c r="K27" s="36"/>
      <c r="L27" s="36"/>
      <c r="M27" s="36"/>
      <c r="N27" s="36"/>
      <c r="O27" s="36"/>
      <c r="P27" s="36"/>
      <c r="Q27" s="36"/>
    </row>
    <row r="28" spans="1:17" ht="19.5" customHeight="1" thickBot="1" x14ac:dyDescent="0.3">
      <c r="A28" s="262"/>
      <c r="B28" s="263"/>
      <c r="C28" s="263"/>
      <c r="D28" s="263"/>
      <c r="E28" s="267"/>
      <c r="F28" s="268"/>
      <c r="G28" s="268"/>
      <c r="H28" s="269"/>
      <c r="I28" s="58"/>
      <c r="J28" s="36"/>
      <c r="K28" s="36"/>
      <c r="L28" s="36"/>
      <c r="M28" s="36"/>
      <c r="N28" s="36"/>
      <c r="O28" s="36"/>
      <c r="P28" s="36"/>
      <c r="Q28" s="36"/>
    </row>
    <row r="29" spans="1:17" ht="15" customHeight="1" x14ac:dyDescent="0.25">
      <c r="A29" s="270" t="s">
        <v>76</v>
      </c>
      <c r="B29" s="271"/>
      <c r="C29" s="276" t="s">
        <v>77</v>
      </c>
      <c r="D29" s="278" cm="1">
        <f t="array" ref="D29">IF(E27-INDEX('Loan Breakdown'!A:O,3+ROUND(H18,0),13)&lt;=0,0,E27-INDEX('Loan Breakdown'!A:O,3+ROUND(H18,0),13))</f>
        <v>0</v>
      </c>
      <c r="E29" s="396"/>
      <c r="F29" s="281" t="s">
        <v>79</v>
      </c>
      <c r="G29" s="303">
        <f>IF(E27&lt;G20, E27, G20)</f>
        <v>0</v>
      </c>
      <c r="H29" s="284"/>
      <c r="I29" s="36"/>
      <c r="J29" s="36"/>
      <c r="K29" s="36"/>
      <c r="L29" s="36"/>
      <c r="M29" s="36"/>
      <c r="N29" s="36"/>
      <c r="O29" s="36"/>
      <c r="P29" s="36"/>
      <c r="Q29" s="36"/>
    </row>
    <row r="30" spans="1:17" ht="15" customHeight="1" x14ac:dyDescent="0.25">
      <c r="A30" s="272"/>
      <c r="B30" s="273"/>
      <c r="C30" s="277"/>
      <c r="D30" s="279"/>
      <c r="E30" s="279"/>
      <c r="F30" s="281"/>
      <c r="G30" s="285"/>
      <c r="H30" s="286"/>
      <c r="I30" s="36"/>
      <c r="J30" s="36"/>
      <c r="K30" s="36"/>
      <c r="L30" s="36"/>
      <c r="M30" s="36"/>
      <c r="N30" s="36"/>
      <c r="O30" s="36"/>
      <c r="P30" s="36"/>
      <c r="Q30" s="36"/>
    </row>
    <row r="31" spans="1:17" ht="15" customHeight="1" x14ac:dyDescent="0.25">
      <c r="A31" s="272"/>
      <c r="B31" s="273"/>
      <c r="C31" s="287" t="s">
        <v>11</v>
      </c>
      <c r="D31" s="289" cm="1">
        <f t="array" ref="D31">IF((E27*ROUND(H18,0))-INDEX('Loan Breakdown'!A:O, 3+ROUND(H18, 0), 14)&lt;=0, 0, (E27*ROUND(H18,0))-INDEX('Loan Breakdown'!A:O, 3+ROUND(H18, 0), 14))</f>
        <v>0</v>
      </c>
      <c r="E31" s="289"/>
      <c r="F31" s="281"/>
      <c r="G31" s="283">
        <f>(E27*ROUND(H18,0))-D31</f>
        <v>0</v>
      </c>
      <c r="H31" s="291"/>
      <c r="I31" s="36"/>
      <c r="J31" s="36"/>
      <c r="K31" s="36"/>
      <c r="L31" s="36"/>
      <c r="M31" s="36"/>
      <c r="N31" s="36"/>
      <c r="O31" s="36"/>
      <c r="P31" s="36"/>
      <c r="Q31" s="36"/>
    </row>
    <row r="32" spans="1:17" ht="15" customHeight="1" x14ac:dyDescent="0.25">
      <c r="A32" s="274"/>
      <c r="B32" s="275"/>
      <c r="C32" s="288"/>
      <c r="D32" s="290"/>
      <c r="E32" s="290"/>
      <c r="F32" s="282"/>
      <c r="G32" s="285"/>
      <c r="H32" s="286"/>
      <c r="I32" s="36"/>
      <c r="J32" s="36"/>
      <c r="K32" s="36"/>
      <c r="L32" s="36"/>
      <c r="M32" s="36"/>
      <c r="N32" s="36"/>
      <c r="O32" s="36"/>
      <c r="P32" s="36"/>
      <c r="Q32" s="36"/>
    </row>
    <row r="33" spans="1:17" x14ac:dyDescent="0.25">
      <c r="A33" s="393"/>
      <c r="B33" s="394"/>
      <c r="C33" s="394"/>
      <c r="D33" s="394"/>
      <c r="E33" s="39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</row>
    <row r="34" spans="1:17" ht="15" customHeight="1" x14ac:dyDescent="0.25">
      <c r="A34" s="383" t="s">
        <v>88</v>
      </c>
      <c r="B34" s="384"/>
      <c r="C34" s="385" t="s">
        <v>77</v>
      </c>
      <c r="D34" s="387">
        <f>(D20-D29)+G20-G29</f>
        <v>0</v>
      </c>
      <c r="E34" s="387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</row>
    <row r="35" spans="1:17" ht="15" customHeight="1" x14ac:dyDescent="0.25">
      <c r="A35" s="350"/>
      <c r="B35" s="351"/>
      <c r="C35" s="386"/>
      <c r="D35" s="388"/>
      <c r="E35" s="388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</row>
    <row r="36" spans="1:17" ht="15" customHeight="1" x14ac:dyDescent="0.25">
      <c r="A36" s="350"/>
      <c r="B36" s="351"/>
      <c r="C36" s="389" t="s">
        <v>11</v>
      </c>
      <c r="D36" s="391" t="e" vm="1">
        <f>(D22-D31)+(G22-G31)</f>
        <v>#VALUE!</v>
      </c>
      <c r="E36" s="391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</row>
    <row r="37" spans="1:17" x14ac:dyDescent="0.25">
      <c r="A37" s="352"/>
      <c r="B37" s="353"/>
      <c r="C37" s="390"/>
      <c r="D37" s="392"/>
      <c r="E37" s="392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</row>
    <row r="42" spans="1:17" x14ac:dyDescent="0.25">
      <c r="B42" s="1"/>
      <c r="C42" s="3"/>
    </row>
    <row r="43" spans="1:17" ht="15" customHeight="1" x14ac:dyDescent="0.25">
      <c r="B43" s="1"/>
    </row>
    <row r="44" spans="1:17" ht="15" customHeight="1" x14ac:dyDescent="0.25">
      <c r="B44" s="1"/>
    </row>
    <row r="45" spans="1:17" ht="15" customHeight="1" x14ac:dyDescent="0.25">
      <c r="B45" s="1"/>
    </row>
    <row r="46" spans="1:17" ht="15" customHeight="1" x14ac:dyDescent="0.25">
      <c r="B46" s="1"/>
    </row>
    <row r="47" spans="1:17" ht="15" customHeight="1" x14ac:dyDescent="0.25">
      <c r="B47" s="1"/>
    </row>
    <row r="48" spans="1:17" ht="15" customHeight="1" x14ac:dyDescent="0.25">
      <c r="B48" s="1"/>
    </row>
    <row r="50" spans="1:8" ht="15" customHeight="1" x14ac:dyDescent="0.25">
      <c r="B50" s="1"/>
    </row>
    <row r="51" spans="1:8" ht="15" customHeight="1" x14ac:dyDescent="0.25">
      <c r="B51" s="1"/>
    </row>
    <row r="52" spans="1:8" ht="15" customHeight="1" x14ac:dyDescent="0.25">
      <c r="B52" s="1"/>
    </row>
    <row r="53" spans="1:8" ht="15" customHeight="1" x14ac:dyDescent="0.25">
      <c r="B53" s="1"/>
    </row>
    <row r="54" spans="1:8" x14ac:dyDescent="0.25">
      <c r="A54" s="2"/>
      <c r="B54" s="5"/>
      <c r="C54" s="2"/>
      <c r="D54" s="2"/>
      <c r="E54" s="2"/>
      <c r="F54" s="2"/>
      <c r="G54" s="2"/>
      <c r="H54" s="2"/>
    </row>
    <row r="55" spans="1:8" x14ac:dyDescent="0.25">
      <c r="A55" s="2"/>
      <c r="B55" s="5"/>
      <c r="C55" s="2"/>
      <c r="D55" s="2"/>
      <c r="E55" s="2"/>
      <c r="F55" s="2"/>
      <c r="G55" s="2"/>
      <c r="H55" s="2"/>
    </row>
    <row r="56" spans="1:8" x14ac:dyDescent="0.25">
      <c r="A56" s="2"/>
      <c r="B56" s="5"/>
      <c r="C56" s="2"/>
      <c r="D56" s="2"/>
      <c r="E56" s="2"/>
      <c r="F56" s="2"/>
      <c r="G56" s="2"/>
      <c r="H56" s="2"/>
    </row>
    <row r="57" spans="1:8" x14ac:dyDescent="0.25">
      <c r="A57" s="2"/>
      <c r="B57" s="5"/>
      <c r="C57" s="2"/>
      <c r="D57" s="2"/>
      <c r="E57" s="2"/>
      <c r="F57" s="2"/>
      <c r="G57" s="2"/>
      <c r="H57" s="2"/>
    </row>
    <row r="58" spans="1:8" x14ac:dyDescent="0.25">
      <c r="A58" s="2"/>
      <c r="B58" s="5"/>
      <c r="C58" s="2"/>
      <c r="D58" s="2"/>
      <c r="E58" s="2"/>
      <c r="F58" s="2"/>
      <c r="G58" s="2"/>
      <c r="H58" s="2"/>
    </row>
    <row r="59" spans="1:8" x14ac:dyDescent="0.25">
      <c r="A59" s="2"/>
      <c r="B59" s="5"/>
      <c r="C59" s="2"/>
      <c r="D59" s="2"/>
      <c r="E59" s="2"/>
      <c r="F59" s="2"/>
      <c r="G59" s="2"/>
      <c r="H59" s="2"/>
    </row>
    <row r="60" spans="1:8" x14ac:dyDescent="0.25">
      <c r="A60" s="2"/>
      <c r="B60" s="5"/>
      <c r="C60" s="2"/>
      <c r="D60" s="2"/>
      <c r="E60" s="2"/>
      <c r="F60" s="2"/>
      <c r="G60" s="2"/>
      <c r="H60" s="2"/>
    </row>
    <row r="61" spans="1:8" x14ac:dyDescent="0.25">
      <c r="A61" s="2"/>
      <c r="B61" s="5"/>
      <c r="C61" s="2"/>
      <c r="D61" s="2"/>
      <c r="E61" s="2"/>
      <c r="F61" s="2"/>
      <c r="G61" s="2"/>
      <c r="H61" s="2"/>
    </row>
  </sheetData>
  <sheetProtection algorithmName="SHA-512" hashValue="biR5n4IxFuje1EFSyF8/QQOvhj3gZevoTRnYOOm0TpYXPSxPx4+GWfxpZBW0q4vCmg7gb9PJlxMxiblsb3sMbQ==" saltValue="rt5RZQiqPnomblUB7g7oKw==" spinCount="100000" sheet="1" objects="1" scenarios="1" formatColumns="0" formatRows="0"/>
  <mergeCells count="68">
    <mergeCell ref="A1:H1"/>
    <mergeCell ref="A33:E33"/>
    <mergeCell ref="C29:C30"/>
    <mergeCell ref="C31:C32"/>
    <mergeCell ref="D29:E30"/>
    <mergeCell ref="D31:E32"/>
    <mergeCell ref="A29:B32"/>
    <mergeCell ref="A34:B37"/>
    <mergeCell ref="C34:C35"/>
    <mergeCell ref="D34:E35"/>
    <mergeCell ref="C36:C37"/>
    <mergeCell ref="D36:E37"/>
    <mergeCell ref="P3:Q3"/>
    <mergeCell ref="A4:B5"/>
    <mergeCell ref="C4:D5"/>
    <mergeCell ref="E4:F5"/>
    <mergeCell ref="G4:H5"/>
    <mergeCell ref="L4:M5"/>
    <mergeCell ref="P4:Q5"/>
    <mergeCell ref="N3:O3"/>
    <mergeCell ref="A2:H3"/>
    <mergeCell ref="J2:K2"/>
    <mergeCell ref="J3:K5"/>
    <mergeCell ref="L3:M3"/>
    <mergeCell ref="N4:O5"/>
    <mergeCell ref="N11:O11"/>
    <mergeCell ref="A6:B7"/>
    <mergeCell ref="C6:D7"/>
    <mergeCell ref="J6:J7"/>
    <mergeCell ref="E6:F7"/>
    <mergeCell ref="G6:H7"/>
    <mergeCell ref="F29:F32"/>
    <mergeCell ref="A14:E15"/>
    <mergeCell ref="F14:H15"/>
    <mergeCell ref="P11:Q11"/>
    <mergeCell ref="L12:M13"/>
    <mergeCell ref="N12:O13"/>
    <mergeCell ref="P12:Q13"/>
    <mergeCell ref="J14:J15"/>
    <mergeCell ref="C12:D13"/>
    <mergeCell ref="E12:F13"/>
    <mergeCell ref="G12:H13"/>
    <mergeCell ref="A10:H11"/>
    <mergeCell ref="A12:B13"/>
    <mergeCell ref="J10:K10"/>
    <mergeCell ref="J11:K13"/>
    <mergeCell ref="L11:M11"/>
    <mergeCell ref="G29:H30"/>
    <mergeCell ref="G31:H32"/>
    <mergeCell ref="O16:O17"/>
    <mergeCell ref="J16:K17"/>
    <mergeCell ref="L16:L17"/>
    <mergeCell ref="N16:N17"/>
    <mergeCell ref="M16:M17"/>
    <mergeCell ref="A18:E19"/>
    <mergeCell ref="A27:D28"/>
    <mergeCell ref="E27:H28"/>
    <mergeCell ref="A20:B23"/>
    <mergeCell ref="C20:C21"/>
    <mergeCell ref="D20:E21"/>
    <mergeCell ref="F20:F23"/>
    <mergeCell ref="G20:H21"/>
    <mergeCell ref="C22:C23"/>
    <mergeCell ref="D22:E23"/>
    <mergeCell ref="G22:H23"/>
    <mergeCell ref="A25:H26"/>
    <mergeCell ref="F18:G19"/>
    <mergeCell ref="H18:H19"/>
  </mergeCells>
  <conditionalFormatting sqref="D34:E37">
    <cfRule type="colorScale" priority="1">
      <colorScale>
        <cfvo type="num" val="0"/>
        <cfvo type="num" val="0"/>
        <color rgb="FF1D451B"/>
        <color rgb="FF510F1A"/>
      </colorScale>
    </cfRule>
  </conditionalFormatting>
  <dataValidations count="1">
    <dataValidation type="list" allowBlank="1" sqref="E48:G53 Q39:Q57 L39:L57" xr:uid="{86886423-D097-4111-934A-371C71917F9A}">
      <formula1>$A$13:$A$16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80D5EA-3E76-413B-835D-3B3F7B527F59}">
          <x14:formula1>
            <xm:f>'Budget Calculator'!$A$12:$A$14</xm:f>
          </x14:formula1>
          <xm:sqref>C6:D7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A4E8-0FB0-4269-9E55-129FD01ADC4C}">
  <dimension ref="A1:R5204"/>
  <sheetViews>
    <sheetView zoomScaleNormal="100" workbookViewId="0">
      <selection activeCell="J33" sqref="J33"/>
    </sheetView>
  </sheetViews>
  <sheetFormatPr defaultColWidth="9.140625" defaultRowHeight="15" x14ac:dyDescent="0.25"/>
  <cols>
    <col min="1" max="1" width="9.140625" style="36"/>
    <col min="2" max="2" width="12.7109375" style="196" customWidth="1"/>
    <col min="3" max="3" width="15.7109375" style="197" customWidth="1"/>
    <col min="4" max="4" width="11.28515625" style="216" customWidth="1"/>
    <col min="5" max="5" width="12.5703125" style="217" customWidth="1"/>
    <col min="6" max="6" width="14.42578125" style="200" customWidth="1"/>
    <col min="7" max="7" width="9.140625" style="212"/>
    <col min="8" max="8" width="13.5703125" style="215" bestFit="1" customWidth="1"/>
    <col min="9" max="9" width="14.42578125" style="58" customWidth="1"/>
    <col min="10" max="10" width="12.7109375" style="196" customWidth="1"/>
    <col min="11" max="11" width="15.7109375" style="197" customWidth="1"/>
    <col min="12" max="12" width="11.28515625" style="198" customWidth="1"/>
    <col min="13" max="13" width="12.5703125" style="199" customWidth="1"/>
    <col min="14" max="14" width="14.42578125" style="200" customWidth="1"/>
    <col min="15" max="15" width="9.140625" style="201"/>
    <col min="16" max="16384" width="9.140625" style="36"/>
  </cols>
  <sheetData>
    <row r="1" spans="1:18" s="412" customFormat="1" ht="48" customHeight="1" thickBot="1" x14ac:dyDescent="0.3">
      <c r="A1" s="414" t="s">
        <v>96</v>
      </c>
      <c r="B1" s="415"/>
      <c r="C1" s="415"/>
      <c r="D1" s="415"/>
      <c r="E1" s="415"/>
      <c r="F1" s="415"/>
      <c r="G1" s="415"/>
      <c r="H1" s="415"/>
      <c r="I1" s="416"/>
      <c r="J1" s="413"/>
      <c r="K1" s="413"/>
      <c r="L1" s="413"/>
      <c r="M1" s="413"/>
      <c r="N1" s="413"/>
      <c r="O1" s="413"/>
      <c r="P1" s="413"/>
      <c r="Q1" s="413"/>
      <c r="R1" s="413"/>
    </row>
    <row r="2" spans="1:18" x14ac:dyDescent="0.25">
      <c r="B2" s="187"/>
      <c r="C2" s="170"/>
      <c r="D2" s="170"/>
      <c r="E2" s="170"/>
      <c r="F2" s="170"/>
      <c r="G2" s="188"/>
      <c r="H2" s="64"/>
      <c r="I2" s="36"/>
      <c r="J2" s="187"/>
      <c r="K2" s="170"/>
      <c r="L2" s="170"/>
      <c r="M2" s="170"/>
      <c r="N2" s="170"/>
      <c r="O2" s="188"/>
    </row>
    <row r="3" spans="1:18" ht="27.75" customHeight="1" x14ac:dyDescent="0.25">
      <c r="B3" s="189">
        <f>'Loan Calculator'!C6</f>
        <v>0</v>
      </c>
      <c r="C3" s="190" t="s">
        <v>58</v>
      </c>
      <c r="D3" s="399" t="s">
        <v>55</v>
      </c>
      <c r="E3" s="397" t="s">
        <v>57</v>
      </c>
      <c r="F3" s="397" t="s">
        <v>56</v>
      </c>
      <c r="G3" s="209" t="s">
        <v>46</v>
      </c>
      <c r="H3" s="401" t="s">
        <v>92</v>
      </c>
      <c r="J3" s="399" t="s">
        <v>45</v>
      </c>
      <c r="K3" s="192" t="s">
        <v>58</v>
      </c>
      <c r="L3" s="399" t="s">
        <v>55</v>
      </c>
      <c r="M3" s="397" t="s">
        <v>57</v>
      </c>
      <c r="N3" s="397" t="s">
        <v>56</v>
      </c>
      <c r="O3" s="191" t="s">
        <v>46</v>
      </c>
    </row>
    <row r="4" spans="1:18" ht="15" customHeight="1" thickBot="1" x14ac:dyDescent="0.3">
      <c r="B4" s="193">
        <f>IF(B3='Budget Calculator'!A14, 12, IF(B3='Budget Calculator'!A13, 26, IF(B3='Budget Calculator'!A12, 52, 0)))</f>
        <v>0</v>
      </c>
      <c r="C4" s="194">
        <f>'Loan Calculator'!C4</f>
        <v>0</v>
      </c>
      <c r="D4" s="400"/>
      <c r="E4" s="398"/>
      <c r="F4" s="398"/>
      <c r="G4" s="210" cm="1">
        <f t="array" ref="G4">MAX(IFERROR(G5:G1563/B4, ""))</f>
        <v>0</v>
      </c>
      <c r="H4" s="402"/>
      <c r="I4" s="211"/>
      <c r="J4" s="400"/>
      <c r="K4" s="194">
        <f>C4</f>
        <v>0</v>
      </c>
      <c r="L4" s="400"/>
      <c r="M4" s="398"/>
      <c r="N4" s="398"/>
      <c r="O4" s="195">
        <f>G4</f>
        <v>0</v>
      </c>
    </row>
    <row r="5" spans="1:18" x14ac:dyDescent="0.25">
      <c r="B5" s="196" t="e" cm="1" vm="2">
        <f t="array" ref="B5">_xlfn.SEQUENCE(100*B4)</f>
        <v>#VALUE!</v>
      </c>
      <c r="C5" s="197" t="e">
        <f>IF(F5="","",C4-D5)</f>
        <v>#DIV/0!</v>
      </c>
      <c r="D5" s="216" t="e">
        <f>IF(F5="","",IF($B$3='Budget Calculator'!$A$14, 'Loan Calculator'!$L$12-E5+H5, IF($B$3='Budget Calculator'!$A$13,  'Loan Calculator'!$N$12-E5+H5, IF($B$3='Budget Calculator'!$A$12,  'Loan Calculator'!$P$12-E5+H5, 0))))</f>
        <v>#DIV/0!</v>
      </c>
      <c r="E5" s="217" t="e">
        <f>IF(('Loan Calculator'!$G$4/$B$4)*C4&gt;=0, ('Loan Calculator'!$G$4/$B$4)*C4, 1/0)</f>
        <v>#DIV/0!</v>
      </c>
      <c r="F5" s="200" t="e">
        <f>E5</f>
        <v>#DIV/0!</v>
      </c>
      <c r="G5" s="212" t="e">
        <f>IF(IFERROR(C5, 1/0), B5, IF(C5=0, B5, 1/0))</f>
        <v>#DIV/0!</v>
      </c>
      <c r="H5" s="213"/>
      <c r="I5" s="211"/>
      <c r="J5" s="196" t="e" cm="1" vm="2">
        <f t="array" ref="J5">_xlfn.SEQUENCE(100*B4)</f>
        <v>#VALUE!</v>
      </c>
      <c r="K5" s="197" t="e" cm="1" vm="1">
        <f t="array" ref="K5">INDEX($A:$G, ($B5*$B$4)+3,COLUMN(C5))</f>
        <v>#VALUE!</v>
      </c>
      <c r="L5" s="198" t="e" vm="1">
        <f>K4-K5</f>
        <v>#VALUE!</v>
      </c>
      <c r="M5" s="199" t="e" vm="1">
        <f>N5</f>
        <v>#VALUE!</v>
      </c>
      <c r="N5" s="200" t="e" cm="1" vm="1">
        <f t="array" ref="N5">INDEX($A:$G, ($B5*$B$4)+3,COLUMN(F5))</f>
        <v>#VALUE!</v>
      </c>
      <c r="O5" s="201" t="e">
        <f>IF(IFERROR(K5, 1/0), J5, IF(K5=0, J5, 1/0))</f>
        <v>#DIV/0!</v>
      </c>
      <c r="Q5" s="170"/>
    </row>
    <row r="6" spans="1:18" x14ac:dyDescent="0.25">
      <c r="C6" s="197" t="e">
        <f t="shared" ref="C6" si="0">IF(F6="","",C5-D6)</f>
        <v>#DIV/0!</v>
      </c>
      <c r="D6" s="216" t="e">
        <f>IF(F6="","",IF($B$3='Budget Calculator'!$A$14, 'Loan Calculator'!$L$12-E6+H6, IF($B$3='Budget Calculator'!$A$13,  'Loan Calculator'!$N$12-E6+H6, IF($B$3='Budget Calculator'!$A$12,  'Loan Calculator'!$P$12-E6+H6, 0))))</f>
        <v>#DIV/0!</v>
      </c>
      <c r="E6" s="217" t="e">
        <f>IF(('Loan Calculator'!$G$4/$B$4)*C5&gt;=0, ('Loan Calculator'!$G$4/$B$4)*C5, 1/0)</f>
        <v>#DIV/0!</v>
      </c>
      <c r="F6" s="200" t="e">
        <f>IF(F5="", "", IF(E6+F5&gt;F5, E6+F5, ""))</f>
        <v>#DIV/0!</v>
      </c>
      <c r="G6" s="212" t="e">
        <f t="shared" ref="G6:G69" si="1">IF(IFERROR(C6, 1/0), B6, IF(C6=0, B6, 1/0))</f>
        <v>#DIV/0!</v>
      </c>
      <c r="H6" s="214"/>
      <c r="I6" s="211"/>
      <c r="K6" s="197" t="str" cm="1">
        <f t="array" ref="K6">INDEX($A:$G, ($B6*$B$4)+3,COLUMN(C6))</f>
        <v>Owing</v>
      </c>
      <c r="L6" s="198" t="e" vm="1">
        <f>K5-K6</f>
        <v>#VALUE!</v>
      </c>
      <c r="M6" s="199" t="e">
        <f>N6-N5</f>
        <v>#VALUE!</v>
      </c>
      <c r="N6" s="200" t="str" cm="1">
        <f t="array" ref="N6">INDEX($A:$G, ($B6*$B$4)+3,COLUMN(F6))</f>
        <v>Total Interest Charged</v>
      </c>
      <c r="O6" s="201" t="e">
        <f t="shared" ref="O6:O69" si="2">IF(IFERROR(K6, 1/0), J6, IF(K6=0, J6, 1/0))</f>
        <v>#VALUE!</v>
      </c>
    </row>
    <row r="7" spans="1:18" x14ac:dyDescent="0.25">
      <c r="C7" s="197" t="e">
        <f t="shared" ref="C7" si="3">IF(F7="","",C6-D7)</f>
        <v>#DIV/0!</v>
      </c>
      <c r="D7" s="216" t="e">
        <f>IF(F7="","",IF($B$3='Budget Calculator'!$A$14, 'Loan Calculator'!$L$12-E7+H7, IF($B$3='Budget Calculator'!$A$13,  'Loan Calculator'!$N$12-E7+H7, IF($B$3='Budget Calculator'!$A$12,  'Loan Calculator'!$P$12-E7+H7, 0))))</f>
        <v>#DIV/0!</v>
      </c>
      <c r="E7" s="217" t="e">
        <f>IF(('Loan Calculator'!$G$4/$B$4)*C6&gt;=0, ('Loan Calculator'!$G$4/$B$4)*C6, 1/0)</f>
        <v>#DIV/0!</v>
      </c>
      <c r="F7" s="200" t="e">
        <f t="shared" ref="F7" si="4">IF(F6="", "", IF(E7+F6&gt;F6, E7+F6, ""))</f>
        <v>#DIV/0!</v>
      </c>
      <c r="G7" s="212" t="e">
        <f t="shared" si="1"/>
        <v>#DIV/0!</v>
      </c>
      <c r="H7" s="214"/>
      <c r="I7" s="211"/>
      <c r="K7" s="197" t="str" cm="1">
        <f t="array" ref="K7">INDEX($A:$G, ($B7*$B$4)+3,COLUMN(C7))</f>
        <v>Owing</v>
      </c>
      <c r="L7" s="198" t="e">
        <f t="shared" ref="L7:L70" si="5">K6-K7</f>
        <v>#VALUE!</v>
      </c>
      <c r="M7" s="199" t="e">
        <f t="shared" ref="M7:M70" si="6">N7-N6</f>
        <v>#VALUE!</v>
      </c>
      <c r="N7" s="200" t="str" cm="1">
        <f t="array" ref="N7">INDEX($A:$G, ($B7*$B$4)+3,COLUMN(F7))</f>
        <v>Total Interest Charged</v>
      </c>
      <c r="O7" s="201" t="e">
        <f t="shared" si="2"/>
        <v>#VALUE!</v>
      </c>
    </row>
    <row r="8" spans="1:18" x14ac:dyDescent="0.25">
      <c r="C8" s="197" t="e">
        <f t="shared" ref="C8:C71" si="7">IF(F8="","",C7-D8)</f>
        <v>#DIV/0!</v>
      </c>
      <c r="D8" s="216" t="e">
        <f>IF(F8="","",IF($B$3='Budget Calculator'!$A$14, 'Loan Calculator'!$L$12-E8+H8, IF($B$3='Budget Calculator'!$A$13,  'Loan Calculator'!$N$12-E8+H8, IF($B$3='Budget Calculator'!$A$12,  'Loan Calculator'!$P$12-E8+H8, 0))))</f>
        <v>#DIV/0!</v>
      </c>
      <c r="E8" s="217" t="e">
        <f>IF(('Loan Calculator'!$G$4/$B$4)*C7&gt;=0, ('Loan Calculator'!$G$4/$B$4)*C7, 1/0)</f>
        <v>#DIV/0!</v>
      </c>
      <c r="F8" s="200" t="e">
        <f t="shared" ref="F8:F71" si="8">IF(F7="", "", IF(E8+F7&gt;F7, E8+F7, ""))</f>
        <v>#DIV/0!</v>
      </c>
      <c r="G8" s="212" t="e">
        <f t="shared" si="1"/>
        <v>#DIV/0!</v>
      </c>
      <c r="H8" s="214"/>
      <c r="I8" s="211"/>
      <c r="K8" s="197" t="str" cm="1">
        <f t="array" ref="K8">INDEX($A:$G, ($B8*$B$4)+3,COLUMN(C8))</f>
        <v>Owing</v>
      </c>
      <c r="L8" s="198" t="e">
        <f t="shared" si="5"/>
        <v>#VALUE!</v>
      </c>
      <c r="M8" s="199" t="e">
        <f t="shared" si="6"/>
        <v>#VALUE!</v>
      </c>
      <c r="N8" s="200" t="str" cm="1">
        <f t="array" ref="N8">INDEX($A:$G, ($B8*$B$4)+3,COLUMN(F8))</f>
        <v>Total Interest Charged</v>
      </c>
      <c r="O8" s="201" t="e">
        <f t="shared" si="2"/>
        <v>#VALUE!</v>
      </c>
      <c r="Q8" s="170"/>
    </row>
    <row r="9" spans="1:18" x14ac:dyDescent="0.25">
      <c r="C9" s="197" t="e">
        <f t="shared" si="7"/>
        <v>#DIV/0!</v>
      </c>
      <c r="D9" s="216" t="e">
        <f>IF(F9="","",IF($B$3='Budget Calculator'!$A$14, 'Loan Calculator'!$L$12-E9+H9, IF($B$3='Budget Calculator'!$A$13,  'Loan Calculator'!$N$12-E9+H9, IF($B$3='Budget Calculator'!$A$12,  'Loan Calculator'!$P$12-E9+H9, 0))))</f>
        <v>#DIV/0!</v>
      </c>
      <c r="E9" s="217" t="e">
        <f>IF(('Loan Calculator'!$G$4/$B$4)*C8&gt;=0, ('Loan Calculator'!$G$4/$B$4)*C8, 1/0)</f>
        <v>#DIV/0!</v>
      </c>
      <c r="F9" s="200" t="e">
        <f t="shared" si="8"/>
        <v>#DIV/0!</v>
      </c>
      <c r="G9" s="212" t="e">
        <f t="shared" si="1"/>
        <v>#DIV/0!</v>
      </c>
      <c r="H9" s="214"/>
      <c r="I9" s="211"/>
      <c r="K9" s="197" t="str" cm="1">
        <f t="array" ref="K9">INDEX($A:$G, ($B9*$B$4)+3,COLUMN(C9))</f>
        <v>Owing</v>
      </c>
      <c r="L9" s="198" t="e">
        <f t="shared" si="5"/>
        <v>#VALUE!</v>
      </c>
      <c r="M9" s="199" t="e">
        <f t="shared" si="6"/>
        <v>#VALUE!</v>
      </c>
      <c r="N9" s="200" t="str" cm="1">
        <f t="array" ref="N9">INDEX($A:$G, ($B9*$B$4)+3,COLUMN(F9))</f>
        <v>Total Interest Charged</v>
      </c>
      <c r="O9" s="201" t="e">
        <f t="shared" si="2"/>
        <v>#VALUE!</v>
      </c>
    </row>
    <row r="10" spans="1:18" x14ac:dyDescent="0.25">
      <c r="C10" s="197" t="e">
        <f t="shared" si="7"/>
        <v>#DIV/0!</v>
      </c>
      <c r="D10" s="216" t="e">
        <f>IF(F10="","",IF($B$3='Budget Calculator'!$A$14, 'Loan Calculator'!$L$12-E10+H10, IF($B$3='Budget Calculator'!$A$13,  'Loan Calculator'!$N$12-E10+H10, IF($B$3='Budget Calculator'!$A$12,  'Loan Calculator'!$P$12-E10+H10, 0))))</f>
        <v>#DIV/0!</v>
      </c>
      <c r="E10" s="217" t="e">
        <f>IF(('Loan Calculator'!$G$4/$B$4)*C9&gt;=0, ('Loan Calculator'!$G$4/$B$4)*C9, 1/0)</f>
        <v>#DIV/0!</v>
      </c>
      <c r="F10" s="200" t="e">
        <f t="shared" si="8"/>
        <v>#DIV/0!</v>
      </c>
      <c r="G10" s="212" t="e">
        <f t="shared" si="1"/>
        <v>#DIV/0!</v>
      </c>
      <c r="H10" s="214"/>
      <c r="I10" s="211"/>
      <c r="K10" s="197" t="str" cm="1">
        <f t="array" ref="K10">INDEX($A:$G, ($B10*$B$4)+3,COLUMN(C10))</f>
        <v>Owing</v>
      </c>
      <c r="L10" s="198" t="e">
        <f t="shared" si="5"/>
        <v>#VALUE!</v>
      </c>
      <c r="M10" s="199" t="e">
        <f t="shared" si="6"/>
        <v>#VALUE!</v>
      </c>
      <c r="N10" s="200" t="str" cm="1">
        <f t="array" ref="N10">INDEX($A:$G, ($B10*$B$4)+3,COLUMN(F10))</f>
        <v>Total Interest Charged</v>
      </c>
      <c r="O10" s="201" t="e">
        <f t="shared" si="2"/>
        <v>#VALUE!</v>
      </c>
    </row>
    <row r="11" spans="1:18" x14ac:dyDescent="0.25">
      <c r="C11" s="197" t="e">
        <f t="shared" si="7"/>
        <v>#DIV/0!</v>
      </c>
      <c r="D11" s="216" t="e">
        <f>IF(F11="","",IF($B$3='Budget Calculator'!$A$14, 'Loan Calculator'!$L$12-E11+H11, IF($B$3='Budget Calculator'!$A$13,  'Loan Calculator'!$N$12-E11+H11, IF($B$3='Budget Calculator'!$A$12,  'Loan Calculator'!$P$12-E11+H11, 0))))</f>
        <v>#DIV/0!</v>
      </c>
      <c r="E11" s="217" t="e">
        <f>IF(('Loan Calculator'!$G$4/$B$4)*C10&gt;=0, ('Loan Calculator'!$G$4/$B$4)*C10, 1/0)</f>
        <v>#DIV/0!</v>
      </c>
      <c r="F11" s="200" t="e">
        <f t="shared" si="8"/>
        <v>#DIV/0!</v>
      </c>
      <c r="G11" s="212" t="e">
        <f t="shared" si="1"/>
        <v>#DIV/0!</v>
      </c>
      <c r="H11" s="214"/>
      <c r="I11" s="211"/>
      <c r="K11" s="197" t="str" cm="1">
        <f t="array" ref="K11">INDEX($A:$G, ($B11*$B$4)+3,COLUMN(C11))</f>
        <v>Owing</v>
      </c>
      <c r="L11" s="198" t="e">
        <f t="shared" si="5"/>
        <v>#VALUE!</v>
      </c>
      <c r="M11" s="199" t="e">
        <f t="shared" si="6"/>
        <v>#VALUE!</v>
      </c>
      <c r="N11" s="200" t="str" cm="1">
        <f t="array" ref="N11">INDEX($A:$G, ($B11*$B$4)+3,COLUMN(F11))</f>
        <v>Total Interest Charged</v>
      </c>
      <c r="O11" s="201" t="e">
        <f t="shared" si="2"/>
        <v>#VALUE!</v>
      </c>
    </row>
    <row r="12" spans="1:18" x14ac:dyDescent="0.25">
      <c r="C12" s="197" t="e">
        <f t="shared" si="7"/>
        <v>#DIV/0!</v>
      </c>
      <c r="D12" s="216" t="e">
        <f>IF(F12="","",IF($B$3='Budget Calculator'!$A$14, 'Loan Calculator'!$L$12-E12+H12, IF($B$3='Budget Calculator'!$A$13,  'Loan Calculator'!$N$12-E12+H12, IF($B$3='Budget Calculator'!$A$12,  'Loan Calculator'!$P$12-E12+H12, 0))))</f>
        <v>#DIV/0!</v>
      </c>
      <c r="E12" s="217" t="e">
        <f>IF(('Loan Calculator'!$G$4/$B$4)*C11&gt;=0, ('Loan Calculator'!$G$4/$B$4)*C11, 1/0)</f>
        <v>#DIV/0!</v>
      </c>
      <c r="F12" s="200" t="e">
        <f t="shared" si="8"/>
        <v>#DIV/0!</v>
      </c>
      <c r="G12" s="212" t="e">
        <f t="shared" si="1"/>
        <v>#DIV/0!</v>
      </c>
      <c r="H12" s="214"/>
      <c r="I12" s="211"/>
      <c r="K12" s="197" t="str" cm="1">
        <f t="array" ref="K12">INDEX($A:$G, ($B12*$B$4)+3,COLUMN(C12))</f>
        <v>Owing</v>
      </c>
      <c r="L12" s="198" t="e">
        <f t="shared" si="5"/>
        <v>#VALUE!</v>
      </c>
      <c r="M12" s="199" t="e">
        <f t="shared" si="6"/>
        <v>#VALUE!</v>
      </c>
      <c r="N12" s="200" t="str" cm="1">
        <f t="array" ref="N12">INDEX($A:$G, ($B12*$B$4)+3,COLUMN(F12))</f>
        <v>Total Interest Charged</v>
      </c>
      <c r="O12" s="201" t="e">
        <f t="shared" si="2"/>
        <v>#VALUE!</v>
      </c>
    </row>
    <row r="13" spans="1:18" x14ac:dyDescent="0.25">
      <c r="C13" s="197" t="e">
        <f t="shared" si="7"/>
        <v>#DIV/0!</v>
      </c>
      <c r="D13" s="216" t="e">
        <f>IF(F13="","",IF($B$3='Budget Calculator'!$A$14, 'Loan Calculator'!$L$12-E13+H13, IF($B$3='Budget Calculator'!$A$13,  'Loan Calculator'!$N$12-E13+H13, IF($B$3='Budget Calculator'!$A$12,  'Loan Calculator'!$P$12-E13+H13, 0))))</f>
        <v>#DIV/0!</v>
      </c>
      <c r="E13" s="217" t="e">
        <f>IF(('Loan Calculator'!$G$4/$B$4)*C12&gt;=0, ('Loan Calculator'!$G$4/$B$4)*C12, 1/0)</f>
        <v>#DIV/0!</v>
      </c>
      <c r="F13" s="200" t="e">
        <f t="shared" si="8"/>
        <v>#DIV/0!</v>
      </c>
      <c r="G13" s="212" t="e">
        <f t="shared" si="1"/>
        <v>#DIV/0!</v>
      </c>
      <c r="H13" s="214"/>
      <c r="I13" s="211"/>
      <c r="K13" s="197" t="str" cm="1">
        <f t="array" ref="K13">INDEX($A:$G, ($B13*$B$4)+3,COLUMN(C13))</f>
        <v>Owing</v>
      </c>
      <c r="L13" s="198" t="e">
        <f t="shared" si="5"/>
        <v>#VALUE!</v>
      </c>
      <c r="M13" s="199" t="e">
        <f t="shared" si="6"/>
        <v>#VALUE!</v>
      </c>
      <c r="N13" s="200" t="str" cm="1">
        <f t="array" ref="N13">INDEX($A:$G, ($B13*$B$4)+3,COLUMN(F13))</f>
        <v>Total Interest Charged</v>
      </c>
      <c r="O13" s="201" t="e">
        <f t="shared" si="2"/>
        <v>#VALUE!</v>
      </c>
    </row>
    <row r="14" spans="1:18" x14ac:dyDescent="0.25">
      <c r="C14" s="197" t="e">
        <f t="shared" si="7"/>
        <v>#DIV/0!</v>
      </c>
      <c r="D14" s="216" t="e">
        <f>IF(F14="","",IF($B$3='Budget Calculator'!$A$14, 'Loan Calculator'!$L$12-E14+H14, IF($B$3='Budget Calculator'!$A$13,  'Loan Calculator'!$N$12-E14+H14, IF($B$3='Budget Calculator'!$A$12,  'Loan Calculator'!$P$12-E14+H14, 0))))</f>
        <v>#DIV/0!</v>
      </c>
      <c r="E14" s="217" t="e">
        <f>IF(('Loan Calculator'!$G$4/$B$4)*C13&gt;=0, ('Loan Calculator'!$G$4/$B$4)*C13, 1/0)</f>
        <v>#DIV/0!</v>
      </c>
      <c r="F14" s="200" t="e">
        <f t="shared" si="8"/>
        <v>#DIV/0!</v>
      </c>
      <c r="G14" s="212" t="e">
        <f t="shared" si="1"/>
        <v>#DIV/0!</v>
      </c>
      <c r="H14" s="214"/>
      <c r="I14" s="211"/>
      <c r="K14" s="197" t="str" cm="1">
        <f t="array" ref="K14">INDEX($A:$G, ($B14*$B$4)+3,COLUMN(C14))</f>
        <v>Owing</v>
      </c>
      <c r="L14" s="198" t="e">
        <f t="shared" si="5"/>
        <v>#VALUE!</v>
      </c>
      <c r="M14" s="199" t="e">
        <f t="shared" si="6"/>
        <v>#VALUE!</v>
      </c>
      <c r="N14" s="200" t="str" cm="1">
        <f t="array" ref="N14">INDEX($A:$G, ($B14*$B$4)+3,COLUMN(F14))</f>
        <v>Total Interest Charged</v>
      </c>
      <c r="O14" s="201" t="e">
        <f t="shared" si="2"/>
        <v>#VALUE!</v>
      </c>
    </row>
    <row r="15" spans="1:18" x14ac:dyDescent="0.25">
      <c r="C15" s="197" t="e">
        <f t="shared" si="7"/>
        <v>#DIV/0!</v>
      </c>
      <c r="D15" s="216" t="e">
        <f>IF(F15="","",IF($B$3='Budget Calculator'!$A$14, 'Loan Calculator'!$L$12-E15+H15, IF($B$3='Budget Calculator'!$A$13,  'Loan Calculator'!$N$12-E15+H15, IF($B$3='Budget Calculator'!$A$12,  'Loan Calculator'!$P$12-E15+H15, 0))))</f>
        <v>#DIV/0!</v>
      </c>
      <c r="E15" s="217" t="e">
        <f>IF(('Loan Calculator'!$G$4/$B$4)*C14&gt;=0, ('Loan Calculator'!$G$4/$B$4)*C14, 1/0)</f>
        <v>#DIV/0!</v>
      </c>
      <c r="F15" s="200" t="e">
        <f t="shared" si="8"/>
        <v>#DIV/0!</v>
      </c>
      <c r="G15" s="212" t="e">
        <f t="shared" si="1"/>
        <v>#DIV/0!</v>
      </c>
      <c r="H15" s="214"/>
      <c r="I15" s="211"/>
      <c r="K15" s="197" t="str" cm="1">
        <f t="array" ref="K15">INDEX($A:$G, ($B15*$B$4)+3,COLUMN(C15))</f>
        <v>Owing</v>
      </c>
      <c r="L15" s="198" t="e">
        <f t="shared" si="5"/>
        <v>#VALUE!</v>
      </c>
      <c r="M15" s="199" t="e">
        <f t="shared" si="6"/>
        <v>#VALUE!</v>
      </c>
      <c r="N15" s="200" t="str" cm="1">
        <f t="array" ref="N15">INDEX($A:$G, ($B15*$B$4)+3,COLUMN(F15))</f>
        <v>Total Interest Charged</v>
      </c>
      <c r="O15" s="201" t="e">
        <f t="shared" si="2"/>
        <v>#VALUE!</v>
      </c>
    </row>
    <row r="16" spans="1:18" x14ac:dyDescent="0.25">
      <c r="C16" s="197" t="e">
        <f t="shared" si="7"/>
        <v>#DIV/0!</v>
      </c>
      <c r="D16" s="216" t="e">
        <f>IF(F16="","",IF($B$3='Budget Calculator'!$A$14, 'Loan Calculator'!$L$12-E16+H16, IF($B$3='Budget Calculator'!$A$13,  'Loan Calculator'!$N$12-E16+H16, IF($B$3='Budget Calculator'!$A$12,  'Loan Calculator'!$P$12-E16+H16, 0))))</f>
        <v>#DIV/0!</v>
      </c>
      <c r="E16" s="217" t="e">
        <f>IF(('Loan Calculator'!$G$4/$B$4)*C15&gt;=0, ('Loan Calculator'!$G$4/$B$4)*C15, 1/0)</f>
        <v>#DIV/0!</v>
      </c>
      <c r="F16" s="200" t="e">
        <f t="shared" si="8"/>
        <v>#DIV/0!</v>
      </c>
      <c r="G16" s="212" t="e">
        <f t="shared" si="1"/>
        <v>#DIV/0!</v>
      </c>
      <c r="H16" s="214"/>
      <c r="I16" s="211"/>
      <c r="K16" s="197" t="str" cm="1">
        <f t="array" ref="K16">INDEX($A:$G, ($B16*$B$4)+3,COLUMN(C16))</f>
        <v>Owing</v>
      </c>
      <c r="L16" s="198" t="e">
        <f t="shared" si="5"/>
        <v>#VALUE!</v>
      </c>
      <c r="M16" s="199" t="e">
        <f t="shared" si="6"/>
        <v>#VALUE!</v>
      </c>
      <c r="N16" s="200" t="str" cm="1">
        <f t="array" ref="N16">INDEX($A:$G, ($B16*$B$4)+3,COLUMN(F16))</f>
        <v>Total Interest Charged</v>
      </c>
      <c r="O16" s="201" t="e">
        <f t="shared" si="2"/>
        <v>#VALUE!</v>
      </c>
    </row>
    <row r="17" spans="3:15" x14ac:dyDescent="0.25">
      <c r="C17" s="197" t="e">
        <f t="shared" si="7"/>
        <v>#DIV/0!</v>
      </c>
      <c r="D17" s="216" t="e">
        <f>IF(F17="","",IF($B$3='Budget Calculator'!$A$14, 'Loan Calculator'!$L$12-E17+H17, IF($B$3='Budget Calculator'!$A$13,  'Loan Calculator'!$N$12-E17+H17, IF($B$3='Budget Calculator'!$A$12,  'Loan Calculator'!$P$12-E17+H17, 0))))</f>
        <v>#DIV/0!</v>
      </c>
      <c r="E17" s="217" t="e">
        <f>IF(('Loan Calculator'!$G$4/$B$4)*C16&gt;=0, ('Loan Calculator'!$G$4/$B$4)*C16, 1/0)</f>
        <v>#DIV/0!</v>
      </c>
      <c r="F17" s="200" t="e">
        <f t="shared" si="8"/>
        <v>#DIV/0!</v>
      </c>
      <c r="G17" s="212" t="e">
        <f t="shared" si="1"/>
        <v>#DIV/0!</v>
      </c>
      <c r="H17" s="214"/>
      <c r="I17" s="211"/>
      <c r="K17" s="197" t="str" cm="1">
        <f t="array" ref="K17">INDEX($A:$G, ($B17*$B$4)+3,COLUMN(C17))</f>
        <v>Owing</v>
      </c>
      <c r="L17" s="198" t="e">
        <f t="shared" si="5"/>
        <v>#VALUE!</v>
      </c>
      <c r="M17" s="199" t="e">
        <f t="shared" si="6"/>
        <v>#VALUE!</v>
      </c>
      <c r="N17" s="200" t="str" cm="1">
        <f t="array" ref="N17">INDEX($A:$G, ($B17*$B$4)+3,COLUMN(F17))</f>
        <v>Total Interest Charged</v>
      </c>
      <c r="O17" s="201" t="e">
        <f t="shared" si="2"/>
        <v>#VALUE!</v>
      </c>
    </row>
    <row r="18" spans="3:15" x14ac:dyDescent="0.25">
      <c r="C18" s="197" t="e">
        <f t="shared" si="7"/>
        <v>#DIV/0!</v>
      </c>
      <c r="D18" s="216" t="e">
        <f>IF(F18="","",IF($B$3='Budget Calculator'!$A$14, 'Loan Calculator'!$L$12-E18+H18, IF($B$3='Budget Calculator'!$A$13,  'Loan Calculator'!$N$12-E18+H18, IF($B$3='Budget Calculator'!$A$12,  'Loan Calculator'!$P$12-E18+H18, 0))))</f>
        <v>#DIV/0!</v>
      </c>
      <c r="E18" s="217" t="e">
        <f>IF(('Loan Calculator'!$G$4/$B$4)*C17&gt;=0, ('Loan Calculator'!$G$4/$B$4)*C17, 1/0)</f>
        <v>#DIV/0!</v>
      </c>
      <c r="F18" s="200" t="e">
        <f t="shared" si="8"/>
        <v>#DIV/0!</v>
      </c>
      <c r="G18" s="212" t="e">
        <f t="shared" si="1"/>
        <v>#DIV/0!</v>
      </c>
      <c r="H18" s="214"/>
      <c r="I18" s="211"/>
      <c r="K18" s="197" t="str" cm="1">
        <f t="array" ref="K18">INDEX($A:$G, ($B18*$B$4)+3,COLUMN(C18))</f>
        <v>Owing</v>
      </c>
      <c r="L18" s="198" t="e">
        <f t="shared" si="5"/>
        <v>#VALUE!</v>
      </c>
      <c r="M18" s="199" t="e">
        <f t="shared" si="6"/>
        <v>#VALUE!</v>
      </c>
      <c r="N18" s="200" t="str" cm="1">
        <f t="array" ref="N18">INDEX($A:$G, ($B18*$B$4)+3,COLUMN(F18))</f>
        <v>Total Interest Charged</v>
      </c>
      <c r="O18" s="201" t="e">
        <f t="shared" si="2"/>
        <v>#VALUE!</v>
      </c>
    </row>
    <row r="19" spans="3:15" x14ac:dyDescent="0.25">
      <c r="C19" s="197" t="e">
        <f t="shared" si="7"/>
        <v>#DIV/0!</v>
      </c>
      <c r="D19" s="216" t="e">
        <f>IF(F19="","",IF($B$3='Budget Calculator'!$A$14, 'Loan Calculator'!$L$12-E19+H19, IF($B$3='Budget Calculator'!$A$13,  'Loan Calculator'!$N$12-E19+H19, IF($B$3='Budget Calculator'!$A$12,  'Loan Calculator'!$P$12-E19+H19, 0))))</f>
        <v>#DIV/0!</v>
      </c>
      <c r="E19" s="217" t="e">
        <f>IF(('Loan Calculator'!$G$4/$B$4)*C18&gt;=0, ('Loan Calculator'!$G$4/$B$4)*C18, 1/0)</f>
        <v>#DIV/0!</v>
      </c>
      <c r="F19" s="200" t="e">
        <f t="shared" si="8"/>
        <v>#DIV/0!</v>
      </c>
      <c r="G19" s="212" t="e">
        <f t="shared" si="1"/>
        <v>#DIV/0!</v>
      </c>
      <c r="H19" s="214"/>
      <c r="I19" s="211"/>
      <c r="K19" s="197" t="str" cm="1">
        <f t="array" ref="K19">INDEX($A:$G, ($B19*$B$4)+3,COLUMN(C19))</f>
        <v>Owing</v>
      </c>
      <c r="L19" s="198" t="e">
        <f t="shared" si="5"/>
        <v>#VALUE!</v>
      </c>
      <c r="M19" s="199" t="e">
        <f t="shared" si="6"/>
        <v>#VALUE!</v>
      </c>
      <c r="N19" s="200" t="str" cm="1">
        <f t="array" ref="N19">INDEX($A:$G, ($B19*$B$4)+3,COLUMN(F19))</f>
        <v>Total Interest Charged</v>
      </c>
      <c r="O19" s="201" t="e">
        <f t="shared" si="2"/>
        <v>#VALUE!</v>
      </c>
    </row>
    <row r="20" spans="3:15" x14ac:dyDescent="0.25">
      <c r="C20" s="197" t="e">
        <f t="shared" si="7"/>
        <v>#DIV/0!</v>
      </c>
      <c r="D20" s="216" t="e">
        <f>IF(F20="","",IF($B$3='Budget Calculator'!$A$14, 'Loan Calculator'!$L$12-E20+H20, IF($B$3='Budget Calculator'!$A$13,  'Loan Calculator'!$N$12-E20+H20, IF($B$3='Budget Calculator'!$A$12,  'Loan Calculator'!$P$12-E20+H20, 0))))</f>
        <v>#DIV/0!</v>
      </c>
      <c r="E20" s="217" t="e">
        <f>IF(('Loan Calculator'!$G$4/$B$4)*C19&gt;=0, ('Loan Calculator'!$G$4/$B$4)*C19, 1/0)</f>
        <v>#DIV/0!</v>
      </c>
      <c r="F20" s="200" t="e">
        <f t="shared" si="8"/>
        <v>#DIV/0!</v>
      </c>
      <c r="G20" s="212" t="e">
        <f t="shared" si="1"/>
        <v>#DIV/0!</v>
      </c>
      <c r="H20" s="214"/>
      <c r="I20" s="211"/>
      <c r="K20" s="197" t="str" cm="1">
        <f t="array" ref="K20">INDEX($A:$G, ($B20*$B$4)+3,COLUMN(C20))</f>
        <v>Owing</v>
      </c>
      <c r="L20" s="198" t="e">
        <f t="shared" si="5"/>
        <v>#VALUE!</v>
      </c>
      <c r="M20" s="199" t="e">
        <f t="shared" si="6"/>
        <v>#VALUE!</v>
      </c>
      <c r="N20" s="200" t="str" cm="1">
        <f t="array" ref="N20">INDEX($A:$G, ($B20*$B$4)+3,COLUMN(F20))</f>
        <v>Total Interest Charged</v>
      </c>
      <c r="O20" s="201" t="e">
        <f t="shared" si="2"/>
        <v>#VALUE!</v>
      </c>
    </row>
    <row r="21" spans="3:15" x14ac:dyDescent="0.25">
      <c r="C21" s="197" t="e">
        <f t="shared" si="7"/>
        <v>#DIV/0!</v>
      </c>
      <c r="D21" s="216" t="e">
        <f>IF(F21="","",IF($B$3='Budget Calculator'!$A$14, 'Loan Calculator'!$L$12-E21+H21, IF($B$3='Budget Calculator'!$A$13,  'Loan Calculator'!$N$12-E21+H21, IF($B$3='Budget Calculator'!$A$12,  'Loan Calculator'!$P$12-E21+H21, 0))))</f>
        <v>#DIV/0!</v>
      </c>
      <c r="E21" s="217" t="e">
        <f>IF(('Loan Calculator'!$G$4/$B$4)*C20&gt;=0, ('Loan Calculator'!$G$4/$B$4)*C20, 1/0)</f>
        <v>#DIV/0!</v>
      </c>
      <c r="F21" s="200" t="e">
        <f t="shared" si="8"/>
        <v>#DIV/0!</v>
      </c>
      <c r="G21" s="212" t="e">
        <f t="shared" si="1"/>
        <v>#DIV/0!</v>
      </c>
      <c r="H21" s="214"/>
      <c r="I21" s="211"/>
      <c r="K21" s="197" t="str" cm="1">
        <f t="array" ref="K21">INDEX($A:$G, ($B21*$B$4)+3,COLUMN(C21))</f>
        <v>Owing</v>
      </c>
      <c r="L21" s="198" t="e">
        <f t="shared" si="5"/>
        <v>#VALUE!</v>
      </c>
      <c r="M21" s="199" t="e">
        <f t="shared" si="6"/>
        <v>#VALUE!</v>
      </c>
      <c r="N21" s="200" t="str" cm="1">
        <f t="array" ref="N21">INDEX($A:$G, ($B21*$B$4)+3,COLUMN(F21))</f>
        <v>Total Interest Charged</v>
      </c>
      <c r="O21" s="201" t="e">
        <f t="shared" si="2"/>
        <v>#VALUE!</v>
      </c>
    </row>
    <row r="22" spans="3:15" x14ac:dyDescent="0.25">
      <c r="C22" s="197" t="e">
        <f t="shared" si="7"/>
        <v>#DIV/0!</v>
      </c>
      <c r="D22" s="216" t="e">
        <f>IF(F22="","",IF($B$3='Budget Calculator'!$A$14, 'Loan Calculator'!$L$12-E22+H22, IF($B$3='Budget Calculator'!$A$13,  'Loan Calculator'!$N$12-E22+H22, IF($B$3='Budget Calculator'!$A$12,  'Loan Calculator'!$P$12-E22+H22, 0))))</f>
        <v>#DIV/0!</v>
      </c>
      <c r="E22" s="217" t="e">
        <f>IF(('Loan Calculator'!$G$4/$B$4)*C21&gt;=0, ('Loan Calculator'!$G$4/$B$4)*C21, 1/0)</f>
        <v>#DIV/0!</v>
      </c>
      <c r="F22" s="200" t="e">
        <f t="shared" si="8"/>
        <v>#DIV/0!</v>
      </c>
      <c r="G22" s="212" t="e">
        <f t="shared" si="1"/>
        <v>#DIV/0!</v>
      </c>
      <c r="H22" s="214"/>
      <c r="I22" s="211"/>
      <c r="K22" s="197" t="str" cm="1">
        <f t="array" ref="K22">INDEX($A:$G, ($B22*$B$4)+3,COLUMN(C22))</f>
        <v>Owing</v>
      </c>
      <c r="L22" s="198" t="e">
        <f t="shared" si="5"/>
        <v>#VALUE!</v>
      </c>
      <c r="M22" s="199" t="e">
        <f t="shared" si="6"/>
        <v>#VALUE!</v>
      </c>
      <c r="N22" s="200" t="str" cm="1">
        <f t="array" ref="N22">INDEX($A:$G, ($B22*$B$4)+3,COLUMN(F22))</f>
        <v>Total Interest Charged</v>
      </c>
      <c r="O22" s="201" t="e">
        <f t="shared" si="2"/>
        <v>#VALUE!</v>
      </c>
    </row>
    <row r="23" spans="3:15" x14ac:dyDescent="0.25">
      <c r="C23" s="197" t="e">
        <f t="shared" si="7"/>
        <v>#DIV/0!</v>
      </c>
      <c r="D23" s="216" t="e">
        <f>IF(F23="","",IF($B$3='Budget Calculator'!$A$14, 'Loan Calculator'!$L$12-E23+H23, IF($B$3='Budget Calculator'!$A$13,  'Loan Calculator'!$N$12-E23+H23, IF($B$3='Budget Calculator'!$A$12,  'Loan Calculator'!$P$12-E23+H23, 0))))</f>
        <v>#DIV/0!</v>
      </c>
      <c r="E23" s="217" t="e">
        <f>IF(('Loan Calculator'!$G$4/$B$4)*C22&gt;=0, ('Loan Calculator'!$G$4/$B$4)*C22, 1/0)</f>
        <v>#DIV/0!</v>
      </c>
      <c r="F23" s="200" t="e">
        <f t="shared" si="8"/>
        <v>#DIV/0!</v>
      </c>
      <c r="G23" s="212" t="e">
        <f t="shared" si="1"/>
        <v>#DIV/0!</v>
      </c>
      <c r="H23" s="214"/>
      <c r="I23" s="211"/>
      <c r="K23" s="197" t="str" cm="1">
        <f t="array" ref="K23">INDEX($A:$G, ($B23*$B$4)+3,COLUMN(C23))</f>
        <v>Owing</v>
      </c>
      <c r="L23" s="198" t="e">
        <f t="shared" si="5"/>
        <v>#VALUE!</v>
      </c>
      <c r="M23" s="199" t="e">
        <f t="shared" si="6"/>
        <v>#VALUE!</v>
      </c>
      <c r="N23" s="200" t="str" cm="1">
        <f t="array" ref="N23">INDEX($A:$G, ($B23*$B$4)+3,COLUMN(F23))</f>
        <v>Total Interest Charged</v>
      </c>
      <c r="O23" s="201" t="e">
        <f t="shared" si="2"/>
        <v>#VALUE!</v>
      </c>
    </row>
    <row r="24" spans="3:15" x14ac:dyDescent="0.25">
      <c r="C24" s="197" t="e">
        <f t="shared" si="7"/>
        <v>#DIV/0!</v>
      </c>
      <c r="D24" s="216" t="e">
        <f>IF(F24="","",IF($B$3='Budget Calculator'!$A$14, 'Loan Calculator'!$L$12-E24+H24, IF($B$3='Budget Calculator'!$A$13,  'Loan Calculator'!$N$12-E24+H24, IF($B$3='Budget Calculator'!$A$12,  'Loan Calculator'!$P$12-E24+H24, 0))))</f>
        <v>#DIV/0!</v>
      </c>
      <c r="E24" s="217" t="e">
        <f>IF(('Loan Calculator'!$G$4/$B$4)*C23&gt;=0, ('Loan Calculator'!$G$4/$B$4)*C23, 1/0)</f>
        <v>#DIV/0!</v>
      </c>
      <c r="F24" s="200" t="e">
        <f t="shared" si="8"/>
        <v>#DIV/0!</v>
      </c>
      <c r="G24" s="212" t="e">
        <f t="shared" si="1"/>
        <v>#DIV/0!</v>
      </c>
      <c r="H24" s="214"/>
      <c r="I24" s="211"/>
      <c r="K24" s="197" t="str" cm="1">
        <f t="array" ref="K24">INDEX($A:$G, ($B24*$B$4)+3,COLUMN(C24))</f>
        <v>Owing</v>
      </c>
      <c r="L24" s="198" t="e">
        <f t="shared" si="5"/>
        <v>#VALUE!</v>
      </c>
      <c r="M24" s="199" t="e">
        <f t="shared" si="6"/>
        <v>#VALUE!</v>
      </c>
      <c r="N24" s="200" t="str" cm="1">
        <f t="array" ref="N24">INDEX($A:$G, ($B24*$B$4)+3,COLUMN(F24))</f>
        <v>Total Interest Charged</v>
      </c>
      <c r="O24" s="201" t="e">
        <f t="shared" si="2"/>
        <v>#VALUE!</v>
      </c>
    </row>
    <row r="25" spans="3:15" x14ac:dyDescent="0.25">
      <c r="C25" s="197" t="e">
        <f t="shared" si="7"/>
        <v>#DIV/0!</v>
      </c>
      <c r="D25" s="216" t="e">
        <f>IF(F25="","",IF($B$3='Budget Calculator'!$A$14, 'Loan Calculator'!$L$12-E25+H25, IF($B$3='Budget Calculator'!$A$13,  'Loan Calculator'!$N$12-E25+H25, IF($B$3='Budget Calculator'!$A$12,  'Loan Calculator'!$P$12-E25+H25, 0))))</f>
        <v>#DIV/0!</v>
      </c>
      <c r="E25" s="217" t="e">
        <f>IF(('Loan Calculator'!$G$4/$B$4)*C24&gt;=0, ('Loan Calculator'!$G$4/$B$4)*C24, 1/0)</f>
        <v>#DIV/0!</v>
      </c>
      <c r="F25" s="200" t="e">
        <f t="shared" si="8"/>
        <v>#DIV/0!</v>
      </c>
      <c r="G25" s="212" t="e">
        <f t="shared" si="1"/>
        <v>#DIV/0!</v>
      </c>
      <c r="H25" s="214"/>
      <c r="I25" s="211"/>
      <c r="K25" s="197" t="str" cm="1">
        <f t="array" ref="K25">INDEX($A:$G, ($B25*$B$4)+3,COLUMN(C25))</f>
        <v>Owing</v>
      </c>
      <c r="L25" s="198" t="e">
        <f t="shared" si="5"/>
        <v>#VALUE!</v>
      </c>
      <c r="M25" s="199" t="e">
        <f t="shared" si="6"/>
        <v>#VALUE!</v>
      </c>
      <c r="N25" s="200" t="str" cm="1">
        <f t="array" ref="N25">INDEX($A:$G, ($B25*$B$4)+3,COLUMN(F25))</f>
        <v>Total Interest Charged</v>
      </c>
      <c r="O25" s="201" t="e">
        <f t="shared" si="2"/>
        <v>#VALUE!</v>
      </c>
    </row>
    <row r="26" spans="3:15" x14ac:dyDescent="0.25">
      <c r="C26" s="197" t="e">
        <f t="shared" si="7"/>
        <v>#DIV/0!</v>
      </c>
      <c r="D26" s="216" t="e">
        <f>IF(F26="","",IF($B$3='Budget Calculator'!$A$14, 'Loan Calculator'!$L$12-E26+H26, IF($B$3='Budget Calculator'!$A$13,  'Loan Calculator'!$N$12-E26+H26, IF($B$3='Budget Calculator'!$A$12,  'Loan Calculator'!$P$12-E26+H26, 0))))</f>
        <v>#DIV/0!</v>
      </c>
      <c r="E26" s="217" t="e">
        <f>IF(('Loan Calculator'!$G$4/$B$4)*C25&gt;=0, ('Loan Calculator'!$G$4/$B$4)*C25, 1/0)</f>
        <v>#DIV/0!</v>
      </c>
      <c r="F26" s="200" t="e">
        <f t="shared" si="8"/>
        <v>#DIV/0!</v>
      </c>
      <c r="G26" s="212" t="e">
        <f t="shared" si="1"/>
        <v>#DIV/0!</v>
      </c>
      <c r="H26" s="214"/>
      <c r="I26" s="211"/>
      <c r="K26" s="197" t="str" cm="1">
        <f t="array" ref="K26">INDEX($A:$G, ($B26*$B$4)+3,COLUMN(C26))</f>
        <v>Owing</v>
      </c>
      <c r="L26" s="198" t="e">
        <f t="shared" si="5"/>
        <v>#VALUE!</v>
      </c>
      <c r="M26" s="199" t="e">
        <f t="shared" si="6"/>
        <v>#VALUE!</v>
      </c>
      <c r="N26" s="200" t="str" cm="1">
        <f t="array" ref="N26">INDEX($A:$G, ($B26*$B$4)+3,COLUMN(F26))</f>
        <v>Total Interest Charged</v>
      </c>
      <c r="O26" s="201" t="e">
        <f t="shared" si="2"/>
        <v>#VALUE!</v>
      </c>
    </row>
    <row r="27" spans="3:15" x14ac:dyDescent="0.25">
      <c r="C27" s="197" t="e">
        <f t="shared" si="7"/>
        <v>#DIV/0!</v>
      </c>
      <c r="D27" s="216" t="e">
        <f>IF(F27="","",IF($B$3='Budget Calculator'!$A$14, 'Loan Calculator'!$L$12-E27+H27, IF($B$3='Budget Calculator'!$A$13,  'Loan Calculator'!$N$12-E27+H27, IF($B$3='Budget Calculator'!$A$12,  'Loan Calculator'!$P$12-E27+H27, 0))))</f>
        <v>#DIV/0!</v>
      </c>
      <c r="E27" s="217" t="e">
        <f>IF(('Loan Calculator'!$G$4/$B$4)*C26&gt;=0, ('Loan Calculator'!$G$4/$B$4)*C26, 1/0)</f>
        <v>#DIV/0!</v>
      </c>
      <c r="F27" s="200" t="e">
        <f t="shared" si="8"/>
        <v>#DIV/0!</v>
      </c>
      <c r="G27" s="212" t="e">
        <f t="shared" si="1"/>
        <v>#DIV/0!</v>
      </c>
      <c r="H27" s="214"/>
      <c r="I27" s="211"/>
      <c r="K27" s="197" t="str" cm="1">
        <f t="array" ref="K27">INDEX($A:$G, ($B27*$B$4)+3,COLUMN(C27))</f>
        <v>Owing</v>
      </c>
      <c r="L27" s="198" t="e">
        <f t="shared" si="5"/>
        <v>#VALUE!</v>
      </c>
      <c r="M27" s="199" t="e">
        <f t="shared" si="6"/>
        <v>#VALUE!</v>
      </c>
      <c r="N27" s="200" t="str" cm="1">
        <f t="array" ref="N27">INDEX($A:$G, ($B27*$B$4)+3,COLUMN(F27))</f>
        <v>Total Interest Charged</v>
      </c>
      <c r="O27" s="201" t="e">
        <f t="shared" si="2"/>
        <v>#VALUE!</v>
      </c>
    </row>
    <row r="28" spans="3:15" x14ac:dyDescent="0.25">
      <c r="C28" s="197" t="e">
        <f t="shared" si="7"/>
        <v>#DIV/0!</v>
      </c>
      <c r="D28" s="216" t="e">
        <f>IF(F28="","",IF($B$3='Budget Calculator'!$A$14, 'Loan Calculator'!$L$12-E28+H28, IF($B$3='Budget Calculator'!$A$13,  'Loan Calculator'!$N$12-E28+H28, IF($B$3='Budget Calculator'!$A$12,  'Loan Calculator'!$P$12-E28+H28, 0))))</f>
        <v>#DIV/0!</v>
      </c>
      <c r="E28" s="217" t="e">
        <f>IF(('Loan Calculator'!$G$4/$B$4)*C27&gt;=0, ('Loan Calculator'!$G$4/$B$4)*C27, 1/0)</f>
        <v>#DIV/0!</v>
      </c>
      <c r="F28" s="200" t="e">
        <f t="shared" si="8"/>
        <v>#DIV/0!</v>
      </c>
      <c r="G28" s="212" t="e">
        <f t="shared" si="1"/>
        <v>#DIV/0!</v>
      </c>
      <c r="I28" s="211"/>
      <c r="K28" s="197" t="str" cm="1">
        <f t="array" ref="K28">INDEX($A:$G, ($B28*$B$4)+3,COLUMN(C28))</f>
        <v>Owing</v>
      </c>
      <c r="L28" s="198" t="e">
        <f t="shared" si="5"/>
        <v>#VALUE!</v>
      </c>
      <c r="M28" s="199" t="e">
        <f t="shared" si="6"/>
        <v>#VALUE!</v>
      </c>
      <c r="N28" s="200" t="str" cm="1">
        <f t="array" ref="N28">INDEX($A:$G, ($B28*$B$4)+3,COLUMN(F28))</f>
        <v>Total Interest Charged</v>
      </c>
      <c r="O28" s="201" t="e">
        <f t="shared" si="2"/>
        <v>#VALUE!</v>
      </c>
    </row>
    <row r="29" spans="3:15" x14ac:dyDescent="0.25">
      <c r="C29" s="197" t="e">
        <f t="shared" si="7"/>
        <v>#DIV/0!</v>
      </c>
      <c r="D29" s="216" t="e">
        <f>IF(F29="","",IF($B$3='Budget Calculator'!$A$14, 'Loan Calculator'!$L$12-E29+H29, IF($B$3='Budget Calculator'!$A$13,  'Loan Calculator'!$N$12-E29+H29, IF($B$3='Budget Calculator'!$A$12,  'Loan Calculator'!$P$12-E29+H29, 0))))</f>
        <v>#DIV/0!</v>
      </c>
      <c r="E29" s="217" t="e">
        <f>IF(('Loan Calculator'!$G$4/$B$4)*C28&gt;=0, ('Loan Calculator'!$G$4/$B$4)*C28, 1/0)</f>
        <v>#DIV/0!</v>
      </c>
      <c r="F29" s="200" t="e">
        <f t="shared" si="8"/>
        <v>#DIV/0!</v>
      </c>
      <c r="G29" s="212" t="e">
        <f t="shared" si="1"/>
        <v>#DIV/0!</v>
      </c>
      <c r="I29" s="211"/>
      <c r="K29" s="197" t="str" cm="1">
        <f t="array" ref="K29">INDEX($A:$G, ($B29*$B$4)+3,COLUMN(C29))</f>
        <v>Owing</v>
      </c>
      <c r="L29" s="198" t="e">
        <f t="shared" si="5"/>
        <v>#VALUE!</v>
      </c>
      <c r="M29" s="199" t="e">
        <f t="shared" si="6"/>
        <v>#VALUE!</v>
      </c>
      <c r="N29" s="200" t="str" cm="1">
        <f t="array" ref="N29">INDEX($A:$G, ($B29*$B$4)+3,COLUMN(F29))</f>
        <v>Total Interest Charged</v>
      </c>
      <c r="O29" s="201" t="e">
        <f t="shared" si="2"/>
        <v>#VALUE!</v>
      </c>
    </row>
    <row r="30" spans="3:15" x14ac:dyDescent="0.25">
      <c r="C30" s="197" t="e">
        <f t="shared" si="7"/>
        <v>#DIV/0!</v>
      </c>
      <c r="D30" s="216" t="e">
        <f>IF(F30="","",IF($B$3='Budget Calculator'!$A$14, 'Loan Calculator'!$L$12-E30+H30, IF($B$3='Budget Calculator'!$A$13,  'Loan Calculator'!$N$12-E30+H30, IF($B$3='Budget Calculator'!$A$12,  'Loan Calculator'!$P$12-E30+H30, 0))))</f>
        <v>#DIV/0!</v>
      </c>
      <c r="E30" s="217" t="e">
        <f>IF(('Loan Calculator'!$G$4/$B$4)*C29&gt;=0, ('Loan Calculator'!$G$4/$B$4)*C29, 1/0)</f>
        <v>#DIV/0!</v>
      </c>
      <c r="F30" s="200" t="e">
        <f t="shared" si="8"/>
        <v>#DIV/0!</v>
      </c>
      <c r="G30" s="212" t="e">
        <f t="shared" si="1"/>
        <v>#DIV/0!</v>
      </c>
      <c r="I30" s="211"/>
      <c r="K30" s="197" t="str" cm="1">
        <f t="array" ref="K30">INDEX($A:$G, ($B30*$B$4)+3,COLUMN(C30))</f>
        <v>Owing</v>
      </c>
      <c r="L30" s="198" t="e">
        <f t="shared" si="5"/>
        <v>#VALUE!</v>
      </c>
      <c r="M30" s="199" t="e">
        <f t="shared" si="6"/>
        <v>#VALUE!</v>
      </c>
      <c r="N30" s="200" t="str" cm="1">
        <f t="array" ref="N30">INDEX($A:$G, ($B30*$B$4)+3,COLUMN(F30))</f>
        <v>Total Interest Charged</v>
      </c>
      <c r="O30" s="201" t="e">
        <f t="shared" si="2"/>
        <v>#VALUE!</v>
      </c>
    </row>
    <row r="31" spans="3:15" x14ac:dyDescent="0.25">
      <c r="C31" s="197" t="e">
        <f t="shared" si="7"/>
        <v>#DIV/0!</v>
      </c>
      <c r="D31" s="216" t="e">
        <f>IF(F31="","",IF($B$3='Budget Calculator'!$A$14, 'Loan Calculator'!$L$12-E31+H31, IF($B$3='Budget Calculator'!$A$13,  'Loan Calculator'!$N$12-E31+H31, IF($B$3='Budget Calculator'!$A$12,  'Loan Calculator'!$P$12-E31+H31, 0))))</f>
        <v>#DIV/0!</v>
      </c>
      <c r="E31" s="217" t="e">
        <f>IF(('Loan Calculator'!$G$4/$B$4)*C30&gt;=0, ('Loan Calculator'!$G$4/$B$4)*C30, 1/0)</f>
        <v>#DIV/0!</v>
      </c>
      <c r="F31" s="200" t="e">
        <f t="shared" si="8"/>
        <v>#DIV/0!</v>
      </c>
      <c r="G31" s="212" t="e">
        <f t="shared" si="1"/>
        <v>#DIV/0!</v>
      </c>
      <c r="I31" s="211"/>
      <c r="K31" s="197" t="str" cm="1">
        <f t="array" ref="K31">INDEX($A:$G, ($B31*$B$4)+3,COLUMN(C31))</f>
        <v>Owing</v>
      </c>
      <c r="L31" s="198" t="e">
        <f t="shared" si="5"/>
        <v>#VALUE!</v>
      </c>
      <c r="M31" s="199" t="e">
        <f t="shared" si="6"/>
        <v>#VALUE!</v>
      </c>
      <c r="N31" s="200" t="str" cm="1">
        <f t="array" ref="N31">INDEX($A:$G, ($B31*$B$4)+3,COLUMN(F31))</f>
        <v>Total Interest Charged</v>
      </c>
      <c r="O31" s="201" t="e">
        <f t="shared" si="2"/>
        <v>#VALUE!</v>
      </c>
    </row>
    <row r="32" spans="3:15" x14ac:dyDescent="0.25">
      <c r="C32" s="197" t="e">
        <f t="shared" si="7"/>
        <v>#DIV/0!</v>
      </c>
      <c r="D32" s="216" t="e">
        <f>IF(F32="","",IF($B$3='Budget Calculator'!$A$14, 'Loan Calculator'!$L$12-E32+H32, IF($B$3='Budget Calculator'!$A$13,  'Loan Calculator'!$N$12-E32+H32, IF($B$3='Budget Calculator'!$A$12,  'Loan Calculator'!$P$12-E32+H32, 0))))</f>
        <v>#DIV/0!</v>
      </c>
      <c r="E32" s="217" t="e">
        <f>IF(('Loan Calculator'!$G$4/$B$4)*C31&gt;=0, ('Loan Calculator'!$G$4/$B$4)*C31, 1/0)</f>
        <v>#DIV/0!</v>
      </c>
      <c r="F32" s="200" t="e">
        <f t="shared" si="8"/>
        <v>#DIV/0!</v>
      </c>
      <c r="G32" s="212" t="e">
        <f t="shared" si="1"/>
        <v>#DIV/0!</v>
      </c>
      <c r="I32" s="211"/>
      <c r="K32" s="197" t="str" cm="1">
        <f t="array" ref="K32">INDEX($A:$G, ($B32*$B$4)+3,COLUMN(C32))</f>
        <v>Owing</v>
      </c>
      <c r="L32" s="198" t="e">
        <f t="shared" si="5"/>
        <v>#VALUE!</v>
      </c>
      <c r="M32" s="199" t="e">
        <f t="shared" si="6"/>
        <v>#VALUE!</v>
      </c>
      <c r="N32" s="200" t="str" cm="1">
        <f t="array" ref="N32">INDEX($A:$G, ($B32*$B$4)+3,COLUMN(F32))</f>
        <v>Total Interest Charged</v>
      </c>
      <c r="O32" s="201" t="e">
        <f t="shared" si="2"/>
        <v>#VALUE!</v>
      </c>
    </row>
    <row r="33" spans="3:15" x14ac:dyDescent="0.25">
      <c r="C33" s="197" t="e">
        <f t="shared" si="7"/>
        <v>#DIV/0!</v>
      </c>
      <c r="D33" s="216" t="e">
        <f>IF(F33="","",IF($B$3='Budget Calculator'!$A$14, 'Loan Calculator'!$L$12-E33+H33, IF($B$3='Budget Calculator'!$A$13,  'Loan Calculator'!$N$12-E33+H33, IF($B$3='Budget Calculator'!$A$12,  'Loan Calculator'!$P$12-E33+H33, 0))))</f>
        <v>#DIV/0!</v>
      </c>
      <c r="E33" s="217" t="e">
        <f>IF(('Loan Calculator'!$G$4/$B$4)*C32&gt;=0, ('Loan Calculator'!$G$4/$B$4)*C32, 1/0)</f>
        <v>#DIV/0!</v>
      </c>
      <c r="F33" s="200" t="e">
        <f t="shared" si="8"/>
        <v>#DIV/0!</v>
      </c>
      <c r="G33" s="212" t="e">
        <f t="shared" si="1"/>
        <v>#DIV/0!</v>
      </c>
      <c r="I33" s="211"/>
      <c r="K33" s="197" t="str" cm="1">
        <f t="array" ref="K33">INDEX($A:$G, ($B33*$B$4)+3,COLUMN(C33))</f>
        <v>Owing</v>
      </c>
      <c r="L33" s="198" t="e">
        <f t="shared" si="5"/>
        <v>#VALUE!</v>
      </c>
      <c r="M33" s="199" t="e">
        <f t="shared" si="6"/>
        <v>#VALUE!</v>
      </c>
      <c r="N33" s="200" t="str" cm="1">
        <f t="array" ref="N33">INDEX($A:$G, ($B33*$B$4)+3,COLUMN(F33))</f>
        <v>Total Interest Charged</v>
      </c>
      <c r="O33" s="201" t="e">
        <f t="shared" si="2"/>
        <v>#VALUE!</v>
      </c>
    </row>
    <row r="34" spans="3:15" x14ac:dyDescent="0.25">
      <c r="C34" s="197" t="e">
        <f t="shared" si="7"/>
        <v>#DIV/0!</v>
      </c>
      <c r="D34" s="216" t="e">
        <f>IF(F34="","",IF($B$3='Budget Calculator'!$A$14, 'Loan Calculator'!$L$12-E34+H34, IF($B$3='Budget Calculator'!$A$13,  'Loan Calculator'!$N$12-E34+H34, IF($B$3='Budget Calculator'!$A$12,  'Loan Calculator'!$P$12-E34+H34, 0))))</f>
        <v>#DIV/0!</v>
      </c>
      <c r="E34" s="217" t="e">
        <f>IF(('Loan Calculator'!$G$4/$B$4)*C33&gt;=0, ('Loan Calculator'!$G$4/$B$4)*C33, 1/0)</f>
        <v>#DIV/0!</v>
      </c>
      <c r="F34" s="200" t="e">
        <f t="shared" si="8"/>
        <v>#DIV/0!</v>
      </c>
      <c r="G34" s="212" t="e">
        <f t="shared" si="1"/>
        <v>#DIV/0!</v>
      </c>
      <c r="I34" s="211"/>
      <c r="K34" s="197" t="str" cm="1">
        <f t="array" ref="K34">INDEX($A:$G, ($B34*$B$4)+3,COLUMN(C34))</f>
        <v>Owing</v>
      </c>
      <c r="L34" s="198" t="e">
        <f t="shared" si="5"/>
        <v>#VALUE!</v>
      </c>
      <c r="M34" s="199" t="e">
        <f t="shared" si="6"/>
        <v>#VALUE!</v>
      </c>
      <c r="N34" s="200" t="str" cm="1">
        <f t="array" ref="N34">INDEX($A:$G, ($B34*$B$4)+3,COLUMN(F34))</f>
        <v>Total Interest Charged</v>
      </c>
      <c r="O34" s="201" t="e">
        <f t="shared" si="2"/>
        <v>#VALUE!</v>
      </c>
    </row>
    <row r="35" spans="3:15" x14ac:dyDescent="0.25">
      <c r="C35" s="197" t="e">
        <f t="shared" si="7"/>
        <v>#DIV/0!</v>
      </c>
      <c r="D35" s="216" t="e">
        <f>IF(F35="","",IF($B$3='Budget Calculator'!$A$14, 'Loan Calculator'!$L$12-E35+H35, IF($B$3='Budget Calculator'!$A$13,  'Loan Calculator'!$N$12-E35+H35, IF($B$3='Budget Calculator'!$A$12,  'Loan Calculator'!$P$12-E35+H35, 0))))</f>
        <v>#DIV/0!</v>
      </c>
      <c r="E35" s="217" t="e">
        <f>IF(('Loan Calculator'!$G$4/$B$4)*C34&gt;=0, ('Loan Calculator'!$G$4/$B$4)*C34, 1/0)</f>
        <v>#DIV/0!</v>
      </c>
      <c r="F35" s="200" t="e">
        <f t="shared" si="8"/>
        <v>#DIV/0!</v>
      </c>
      <c r="G35" s="212" t="e">
        <f t="shared" si="1"/>
        <v>#DIV/0!</v>
      </c>
      <c r="I35" s="211"/>
      <c r="K35" s="197" t="str" cm="1">
        <f t="array" ref="K35">INDEX($A:$G, ($B35*$B$4)+3,COLUMN(C35))</f>
        <v>Owing</v>
      </c>
      <c r="L35" s="198" t="e">
        <f t="shared" si="5"/>
        <v>#VALUE!</v>
      </c>
      <c r="M35" s="199" t="e">
        <f t="shared" si="6"/>
        <v>#VALUE!</v>
      </c>
      <c r="N35" s="200" t="str" cm="1">
        <f t="array" ref="N35">INDEX($A:$G, ($B35*$B$4)+3,COLUMN(F35))</f>
        <v>Total Interest Charged</v>
      </c>
      <c r="O35" s="201" t="e">
        <f t="shared" si="2"/>
        <v>#VALUE!</v>
      </c>
    </row>
    <row r="36" spans="3:15" x14ac:dyDescent="0.25">
      <c r="C36" s="197" t="e">
        <f t="shared" si="7"/>
        <v>#DIV/0!</v>
      </c>
      <c r="D36" s="216" t="e">
        <f>IF(F36="","",IF($B$3='Budget Calculator'!$A$14, 'Loan Calculator'!$L$12-E36+H36, IF($B$3='Budget Calculator'!$A$13,  'Loan Calculator'!$N$12-E36+H36, IF($B$3='Budget Calculator'!$A$12,  'Loan Calculator'!$P$12-E36+H36, 0))))</f>
        <v>#DIV/0!</v>
      </c>
      <c r="E36" s="217" t="e">
        <f>IF(('Loan Calculator'!$G$4/$B$4)*C35&gt;=0, ('Loan Calculator'!$G$4/$B$4)*C35, 1/0)</f>
        <v>#DIV/0!</v>
      </c>
      <c r="F36" s="200" t="e">
        <f t="shared" si="8"/>
        <v>#DIV/0!</v>
      </c>
      <c r="G36" s="212" t="e">
        <f t="shared" si="1"/>
        <v>#DIV/0!</v>
      </c>
      <c r="I36" s="211"/>
      <c r="K36" s="197" t="str" cm="1">
        <f t="array" ref="K36">INDEX($A:$G, ($B36*$B$4)+3,COLUMN(C36))</f>
        <v>Owing</v>
      </c>
      <c r="L36" s="198" t="e">
        <f t="shared" si="5"/>
        <v>#VALUE!</v>
      </c>
      <c r="M36" s="199" t="e">
        <f t="shared" si="6"/>
        <v>#VALUE!</v>
      </c>
      <c r="N36" s="200" t="str" cm="1">
        <f t="array" ref="N36">INDEX($A:$G, ($B36*$B$4)+3,COLUMN(F36))</f>
        <v>Total Interest Charged</v>
      </c>
      <c r="O36" s="201" t="e">
        <f t="shared" si="2"/>
        <v>#VALUE!</v>
      </c>
    </row>
    <row r="37" spans="3:15" x14ac:dyDescent="0.25">
      <c r="C37" s="197" t="e">
        <f t="shared" si="7"/>
        <v>#DIV/0!</v>
      </c>
      <c r="D37" s="216" t="e">
        <f>IF(F37="","",IF($B$3='Budget Calculator'!$A$14, 'Loan Calculator'!$L$12-E37+H37, IF($B$3='Budget Calculator'!$A$13,  'Loan Calculator'!$N$12-E37+H37, IF($B$3='Budget Calculator'!$A$12,  'Loan Calculator'!$P$12-E37+H37, 0))))</f>
        <v>#DIV/0!</v>
      </c>
      <c r="E37" s="217" t="e">
        <f>IF(('Loan Calculator'!$G$4/$B$4)*C36&gt;=0, ('Loan Calculator'!$G$4/$B$4)*C36, 1/0)</f>
        <v>#DIV/0!</v>
      </c>
      <c r="F37" s="200" t="e">
        <f t="shared" si="8"/>
        <v>#DIV/0!</v>
      </c>
      <c r="G37" s="212" t="e">
        <f t="shared" si="1"/>
        <v>#DIV/0!</v>
      </c>
      <c r="I37" s="211"/>
      <c r="K37" s="197" t="str" cm="1">
        <f t="array" ref="K37">INDEX($A:$G, ($B37*$B$4)+3,COLUMN(C37))</f>
        <v>Owing</v>
      </c>
      <c r="L37" s="198" t="e">
        <f t="shared" si="5"/>
        <v>#VALUE!</v>
      </c>
      <c r="M37" s="199" t="e">
        <f t="shared" si="6"/>
        <v>#VALUE!</v>
      </c>
      <c r="N37" s="200" t="str" cm="1">
        <f t="array" ref="N37">INDEX($A:$G, ($B37*$B$4)+3,COLUMN(F37))</f>
        <v>Total Interest Charged</v>
      </c>
      <c r="O37" s="201" t="e">
        <f t="shared" si="2"/>
        <v>#VALUE!</v>
      </c>
    </row>
    <row r="38" spans="3:15" x14ac:dyDescent="0.25">
      <c r="C38" s="197" t="e">
        <f t="shared" si="7"/>
        <v>#DIV/0!</v>
      </c>
      <c r="D38" s="216" t="e">
        <f>IF(F38="","",IF($B$3='Budget Calculator'!$A$14, 'Loan Calculator'!$L$12-E38+H38, IF($B$3='Budget Calculator'!$A$13,  'Loan Calculator'!$N$12-E38+H38, IF($B$3='Budget Calculator'!$A$12,  'Loan Calculator'!$P$12-E38+H38, 0))))</f>
        <v>#DIV/0!</v>
      </c>
      <c r="E38" s="217" t="e">
        <f>IF(('Loan Calculator'!$G$4/$B$4)*C37&gt;=0, ('Loan Calculator'!$G$4/$B$4)*C37, 1/0)</f>
        <v>#DIV/0!</v>
      </c>
      <c r="F38" s="200" t="e">
        <f t="shared" si="8"/>
        <v>#DIV/0!</v>
      </c>
      <c r="G38" s="212" t="e">
        <f t="shared" si="1"/>
        <v>#DIV/0!</v>
      </c>
      <c r="I38" s="211"/>
      <c r="K38" s="197" t="str" cm="1">
        <f t="array" ref="K38">INDEX($A:$G, ($B38*$B$4)+3,COLUMN(C38))</f>
        <v>Owing</v>
      </c>
      <c r="L38" s="198" t="e">
        <f t="shared" si="5"/>
        <v>#VALUE!</v>
      </c>
      <c r="M38" s="199" t="e">
        <f t="shared" si="6"/>
        <v>#VALUE!</v>
      </c>
      <c r="N38" s="200" t="str" cm="1">
        <f t="array" ref="N38">INDEX($A:$G, ($B38*$B$4)+3,COLUMN(F38))</f>
        <v>Total Interest Charged</v>
      </c>
      <c r="O38" s="201" t="e">
        <f t="shared" si="2"/>
        <v>#VALUE!</v>
      </c>
    </row>
    <row r="39" spans="3:15" x14ac:dyDescent="0.25">
      <c r="C39" s="197" t="e">
        <f t="shared" si="7"/>
        <v>#DIV/0!</v>
      </c>
      <c r="D39" s="216" t="e">
        <f>IF(F39="","",IF($B$3='Budget Calculator'!$A$14, 'Loan Calculator'!$L$12-E39+H39, IF($B$3='Budget Calculator'!$A$13,  'Loan Calculator'!$N$12-E39+H39, IF($B$3='Budget Calculator'!$A$12,  'Loan Calculator'!$P$12-E39+H39, 0))))</f>
        <v>#DIV/0!</v>
      </c>
      <c r="E39" s="217" t="e">
        <f>IF(('Loan Calculator'!$G$4/$B$4)*C38&gt;=0, ('Loan Calculator'!$G$4/$B$4)*C38, 1/0)</f>
        <v>#DIV/0!</v>
      </c>
      <c r="F39" s="200" t="e">
        <f t="shared" si="8"/>
        <v>#DIV/0!</v>
      </c>
      <c r="G39" s="212" t="e">
        <f t="shared" si="1"/>
        <v>#DIV/0!</v>
      </c>
      <c r="I39" s="211"/>
      <c r="K39" s="197" t="str" cm="1">
        <f t="array" ref="K39">INDEX($A:$G, ($B39*$B$4)+3,COLUMN(C39))</f>
        <v>Owing</v>
      </c>
      <c r="L39" s="198" t="e">
        <f t="shared" si="5"/>
        <v>#VALUE!</v>
      </c>
      <c r="M39" s="199" t="e">
        <f t="shared" si="6"/>
        <v>#VALUE!</v>
      </c>
      <c r="N39" s="200" t="str" cm="1">
        <f t="array" ref="N39">INDEX($A:$G, ($B39*$B$4)+3,COLUMN(F39))</f>
        <v>Total Interest Charged</v>
      </c>
      <c r="O39" s="201" t="e">
        <f t="shared" si="2"/>
        <v>#VALUE!</v>
      </c>
    </row>
    <row r="40" spans="3:15" x14ac:dyDescent="0.25">
      <c r="C40" s="197" t="e">
        <f t="shared" si="7"/>
        <v>#DIV/0!</v>
      </c>
      <c r="D40" s="216" t="e">
        <f>IF(F40="","",IF($B$3='Budget Calculator'!$A$14, 'Loan Calculator'!$L$12-E40+H40, IF($B$3='Budget Calculator'!$A$13,  'Loan Calculator'!$N$12-E40+H40, IF($B$3='Budget Calculator'!$A$12,  'Loan Calculator'!$P$12-E40+H40, 0))))</f>
        <v>#DIV/0!</v>
      </c>
      <c r="E40" s="217" t="e">
        <f>IF(('Loan Calculator'!$G$4/$B$4)*C39&gt;=0, ('Loan Calculator'!$G$4/$B$4)*C39, 1/0)</f>
        <v>#DIV/0!</v>
      </c>
      <c r="F40" s="200" t="e">
        <f t="shared" si="8"/>
        <v>#DIV/0!</v>
      </c>
      <c r="G40" s="212" t="e">
        <f t="shared" si="1"/>
        <v>#DIV/0!</v>
      </c>
      <c r="I40" s="211"/>
      <c r="K40" s="197" t="str" cm="1">
        <f t="array" ref="K40">INDEX($A:$G, ($B40*$B$4)+3,COLUMN(C40))</f>
        <v>Owing</v>
      </c>
      <c r="L40" s="198" t="e">
        <f t="shared" si="5"/>
        <v>#VALUE!</v>
      </c>
      <c r="M40" s="199" t="e">
        <f t="shared" si="6"/>
        <v>#VALUE!</v>
      </c>
      <c r="N40" s="200" t="str" cm="1">
        <f t="array" ref="N40">INDEX($A:$G, ($B40*$B$4)+3,COLUMN(F40))</f>
        <v>Total Interest Charged</v>
      </c>
      <c r="O40" s="201" t="e">
        <f t="shared" si="2"/>
        <v>#VALUE!</v>
      </c>
    </row>
    <row r="41" spans="3:15" x14ac:dyDescent="0.25">
      <c r="C41" s="197" t="e">
        <f t="shared" si="7"/>
        <v>#DIV/0!</v>
      </c>
      <c r="D41" s="216" t="e">
        <f>IF(F41="","",IF($B$3='Budget Calculator'!$A$14, 'Loan Calculator'!$L$12-E41+H41, IF($B$3='Budget Calculator'!$A$13,  'Loan Calculator'!$N$12-E41+H41, IF($B$3='Budget Calculator'!$A$12,  'Loan Calculator'!$P$12-E41+H41, 0))))</f>
        <v>#DIV/0!</v>
      </c>
      <c r="E41" s="217" t="e">
        <f>IF(('Loan Calculator'!$G$4/$B$4)*C40&gt;=0, ('Loan Calculator'!$G$4/$B$4)*C40, 1/0)</f>
        <v>#DIV/0!</v>
      </c>
      <c r="F41" s="200" t="e">
        <f t="shared" si="8"/>
        <v>#DIV/0!</v>
      </c>
      <c r="G41" s="212" t="e">
        <f t="shared" si="1"/>
        <v>#DIV/0!</v>
      </c>
      <c r="I41" s="211"/>
      <c r="K41" s="197" t="str" cm="1">
        <f t="array" ref="K41">INDEX($A:$G, ($B41*$B$4)+3,COLUMN(C41))</f>
        <v>Owing</v>
      </c>
      <c r="L41" s="198" t="e">
        <f t="shared" si="5"/>
        <v>#VALUE!</v>
      </c>
      <c r="M41" s="199" t="e">
        <f t="shared" si="6"/>
        <v>#VALUE!</v>
      </c>
      <c r="N41" s="200" t="str" cm="1">
        <f t="array" ref="N41">INDEX($A:$G, ($B41*$B$4)+3,COLUMN(F41))</f>
        <v>Total Interest Charged</v>
      </c>
      <c r="O41" s="201" t="e">
        <f t="shared" si="2"/>
        <v>#VALUE!</v>
      </c>
    </row>
    <row r="42" spans="3:15" x14ac:dyDescent="0.25">
      <c r="C42" s="197" t="e">
        <f t="shared" si="7"/>
        <v>#DIV/0!</v>
      </c>
      <c r="D42" s="216" t="e">
        <f>IF(F42="","",IF($B$3='Budget Calculator'!$A$14, 'Loan Calculator'!$L$12-E42+H42, IF($B$3='Budget Calculator'!$A$13,  'Loan Calculator'!$N$12-E42+H42, IF($B$3='Budget Calculator'!$A$12,  'Loan Calculator'!$P$12-E42+H42, 0))))</f>
        <v>#DIV/0!</v>
      </c>
      <c r="E42" s="217" t="e">
        <f>IF(('Loan Calculator'!$G$4/$B$4)*C41&gt;=0, ('Loan Calculator'!$G$4/$B$4)*C41, 1/0)</f>
        <v>#DIV/0!</v>
      </c>
      <c r="F42" s="200" t="e">
        <f t="shared" si="8"/>
        <v>#DIV/0!</v>
      </c>
      <c r="G42" s="212" t="e">
        <f t="shared" si="1"/>
        <v>#DIV/0!</v>
      </c>
      <c r="I42" s="211"/>
      <c r="K42" s="197" t="str" cm="1">
        <f t="array" ref="K42">INDEX($A:$G, ($B42*$B$4)+3,COLUMN(C42))</f>
        <v>Owing</v>
      </c>
      <c r="L42" s="198" t="e">
        <f t="shared" si="5"/>
        <v>#VALUE!</v>
      </c>
      <c r="M42" s="199" t="e">
        <f t="shared" si="6"/>
        <v>#VALUE!</v>
      </c>
      <c r="N42" s="200" t="str" cm="1">
        <f t="array" ref="N42">INDEX($A:$G, ($B42*$B$4)+3,COLUMN(F42))</f>
        <v>Total Interest Charged</v>
      </c>
      <c r="O42" s="201" t="e">
        <f t="shared" si="2"/>
        <v>#VALUE!</v>
      </c>
    </row>
    <row r="43" spans="3:15" x14ac:dyDescent="0.25">
      <c r="C43" s="197" t="e">
        <f t="shared" si="7"/>
        <v>#DIV/0!</v>
      </c>
      <c r="D43" s="216" t="e">
        <f>IF(F43="","",IF($B$3='Budget Calculator'!$A$14, 'Loan Calculator'!$L$12-E43+H43, IF($B$3='Budget Calculator'!$A$13,  'Loan Calculator'!$N$12-E43+H43, IF($B$3='Budget Calculator'!$A$12,  'Loan Calculator'!$P$12-E43+H43, 0))))</f>
        <v>#DIV/0!</v>
      </c>
      <c r="E43" s="217" t="e">
        <f>IF(('Loan Calculator'!$G$4/$B$4)*C42&gt;=0, ('Loan Calculator'!$G$4/$B$4)*C42, 1/0)</f>
        <v>#DIV/0!</v>
      </c>
      <c r="F43" s="200" t="e">
        <f t="shared" si="8"/>
        <v>#DIV/0!</v>
      </c>
      <c r="G43" s="212" t="e">
        <f t="shared" si="1"/>
        <v>#DIV/0!</v>
      </c>
      <c r="I43" s="211"/>
      <c r="K43" s="197" t="str" cm="1">
        <f t="array" ref="K43">INDEX($A:$G, ($B43*$B$4)+3,COLUMN(C43))</f>
        <v>Owing</v>
      </c>
      <c r="L43" s="198" t="e">
        <f t="shared" si="5"/>
        <v>#VALUE!</v>
      </c>
      <c r="M43" s="199" t="e">
        <f t="shared" si="6"/>
        <v>#VALUE!</v>
      </c>
      <c r="N43" s="200" t="str" cm="1">
        <f t="array" ref="N43">INDEX($A:$G, ($B43*$B$4)+3,COLUMN(F43))</f>
        <v>Total Interest Charged</v>
      </c>
      <c r="O43" s="201" t="e">
        <f t="shared" si="2"/>
        <v>#VALUE!</v>
      </c>
    </row>
    <row r="44" spans="3:15" x14ac:dyDescent="0.25">
      <c r="C44" s="197" t="e">
        <f t="shared" si="7"/>
        <v>#DIV/0!</v>
      </c>
      <c r="D44" s="216" t="e">
        <f>IF(F44="","",IF($B$3='Budget Calculator'!$A$14, 'Loan Calculator'!$L$12-E44+H44, IF($B$3='Budget Calculator'!$A$13,  'Loan Calculator'!$N$12-E44+H44, IF($B$3='Budget Calculator'!$A$12,  'Loan Calculator'!$P$12-E44+H44, 0))))</f>
        <v>#DIV/0!</v>
      </c>
      <c r="E44" s="217" t="e">
        <f>IF(('Loan Calculator'!$G$4/$B$4)*C43&gt;=0, ('Loan Calculator'!$G$4/$B$4)*C43, 1/0)</f>
        <v>#DIV/0!</v>
      </c>
      <c r="F44" s="200" t="e">
        <f t="shared" si="8"/>
        <v>#DIV/0!</v>
      </c>
      <c r="G44" s="212" t="e">
        <f t="shared" si="1"/>
        <v>#DIV/0!</v>
      </c>
      <c r="I44" s="211"/>
      <c r="K44" s="197" t="str" cm="1">
        <f t="array" ref="K44">INDEX($A:$G, ($B44*$B$4)+3,COLUMN(C44))</f>
        <v>Owing</v>
      </c>
      <c r="L44" s="198" t="e">
        <f t="shared" si="5"/>
        <v>#VALUE!</v>
      </c>
      <c r="M44" s="199" t="e">
        <f t="shared" si="6"/>
        <v>#VALUE!</v>
      </c>
      <c r="N44" s="200" t="str" cm="1">
        <f t="array" ref="N44">INDEX($A:$G, ($B44*$B$4)+3,COLUMN(F44))</f>
        <v>Total Interest Charged</v>
      </c>
      <c r="O44" s="201" t="e">
        <f t="shared" si="2"/>
        <v>#VALUE!</v>
      </c>
    </row>
    <row r="45" spans="3:15" x14ac:dyDescent="0.25">
      <c r="C45" s="197" t="e">
        <f t="shared" si="7"/>
        <v>#DIV/0!</v>
      </c>
      <c r="D45" s="216" t="e">
        <f>IF(F45="","",IF($B$3='Budget Calculator'!$A$14, 'Loan Calculator'!$L$12-E45+H45, IF($B$3='Budget Calculator'!$A$13,  'Loan Calculator'!$N$12-E45+H45, IF($B$3='Budget Calculator'!$A$12,  'Loan Calculator'!$P$12-E45+H45, 0))))</f>
        <v>#DIV/0!</v>
      </c>
      <c r="E45" s="217" t="e">
        <f>IF(('Loan Calculator'!$G$4/$B$4)*C44&gt;=0, ('Loan Calculator'!$G$4/$B$4)*C44, 1/0)</f>
        <v>#DIV/0!</v>
      </c>
      <c r="F45" s="200" t="e">
        <f t="shared" si="8"/>
        <v>#DIV/0!</v>
      </c>
      <c r="G45" s="212" t="e">
        <f t="shared" si="1"/>
        <v>#DIV/0!</v>
      </c>
      <c r="I45" s="211"/>
      <c r="K45" s="197" t="str" cm="1">
        <f t="array" ref="K45">INDEX($A:$G, ($B45*$B$4)+3,COLUMN(C45))</f>
        <v>Owing</v>
      </c>
      <c r="L45" s="198" t="e">
        <f t="shared" si="5"/>
        <v>#VALUE!</v>
      </c>
      <c r="M45" s="199" t="e">
        <f t="shared" si="6"/>
        <v>#VALUE!</v>
      </c>
      <c r="N45" s="200" t="str" cm="1">
        <f t="array" ref="N45">INDEX($A:$G, ($B45*$B$4)+3,COLUMN(F45))</f>
        <v>Total Interest Charged</v>
      </c>
      <c r="O45" s="201" t="e">
        <f t="shared" si="2"/>
        <v>#VALUE!</v>
      </c>
    </row>
    <row r="46" spans="3:15" x14ac:dyDescent="0.25">
      <c r="C46" s="197" t="e">
        <f t="shared" si="7"/>
        <v>#DIV/0!</v>
      </c>
      <c r="D46" s="216" t="e">
        <f>IF(F46="","",IF($B$3='Budget Calculator'!$A$14, 'Loan Calculator'!$L$12-E46+H46, IF($B$3='Budget Calculator'!$A$13,  'Loan Calculator'!$N$12-E46+H46, IF($B$3='Budget Calculator'!$A$12,  'Loan Calculator'!$P$12-E46+H46, 0))))</f>
        <v>#DIV/0!</v>
      </c>
      <c r="E46" s="217" t="e">
        <f>IF(('Loan Calculator'!$G$4/$B$4)*C45&gt;=0, ('Loan Calculator'!$G$4/$B$4)*C45, 1/0)</f>
        <v>#DIV/0!</v>
      </c>
      <c r="F46" s="200" t="e">
        <f t="shared" si="8"/>
        <v>#DIV/0!</v>
      </c>
      <c r="G46" s="212" t="e">
        <f t="shared" si="1"/>
        <v>#DIV/0!</v>
      </c>
      <c r="I46" s="211"/>
      <c r="K46" s="197" t="str" cm="1">
        <f t="array" ref="K46">INDEX($A:$G, ($B46*$B$4)+3,COLUMN(C46))</f>
        <v>Owing</v>
      </c>
      <c r="L46" s="198" t="e">
        <f t="shared" si="5"/>
        <v>#VALUE!</v>
      </c>
      <c r="M46" s="199" t="e">
        <f t="shared" si="6"/>
        <v>#VALUE!</v>
      </c>
      <c r="N46" s="200" t="str" cm="1">
        <f t="array" ref="N46">INDEX($A:$G, ($B46*$B$4)+3,COLUMN(F46))</f>
        <v>Total Interest Charged</v>
      </c>
      <c r="O46" s="201" t="e">
        <f t="shared" si="2"/>
        <v>#VALUE!</v>
      </c>
    </row>
    <row r="47" spans="3:15" x14ac:dyDescent="0.25">
      <c r="C47" s="197" t="e">
        <f t="shared" si="7"/>
        <v>#DIV/0!</v>
      </c>
      <c r="D47" s="216" t="e">
        <f>IF(F47="","",IF($B$3='Budget Calculator'!$A$14, 'Loan Calculator'!$L$12-E47+H47, IF($B$3='Budget Calculator'!$A$13,  'Loan Calculator'!$N$12-E47+H47, IF($B$3='Budget Calculator'!$A$12,  'Loan Calculator'!$P$12-E47+H47, 0))))</f>
        <v>#DIV/0!</v>
      </c>
      <c r="E47" s="217" t="e">
        <f>IF(('Loan Calculator'!$G$4/$B$4)*C46&gt;=0, ('Loan Calculator'!$G$4/$B$4)*C46, 1/0)</f>
        <v>#DIV/0!</v>
      </c>
      <c r="F47" s="200" t="e">
        <f t="shared" si="8"/>
        <v>#DIV/0!</v>
      </c>
      <c r="G47" s="212" t="e">
        <f t="shared" si="1"/>
        <v>#DIV/0!</v>
      </c>
      <c r="I47" s="211"/>
      <c r="K47" s="197" t="str" cm="1">
        <f t="array" ref="K47">INDEX($A:$G, ($B47*$B$4)+3,COLUMN(C47))</f>
        <v>Owing</v>
      </c>
      <c r="L47" s="198" t="e">
        <f t="shared" si="5"/>
        <v>#VALUE!</v>
      </c>
      <c r="M47" s="199" t="e">
        <f t="shared" si="6"/>
        <v>#VALUE!</v>
      </c>
      <c r="N47" s="200" t="str" cm="1">
        <f t="array" ref="N47">INDEX($A:$G, ($B47*$B$4)+3,COLUMN(F47))</f>
        <v>Total Interest Charged</v>
      </c>
      <c r="O47" s="201" t="e">
        <f t="shared" si="2"/>
        <v>#VALUE!</v>
      </c>
    </row>
    <row r="48" spans="3:15" x14ac:dyDescent="0.25">
      <c r="C48" s="197" t="e">
        <f t="shared" si="7"/>
        <v>#DIV/0!</v>
      </c>
      <c r="D48" s="216" t="e">
        <f>IF(F48="","",IF($B$3='Budget Calculator'!$A$14, 'Loan Calculator'!$L$12-E48+H48, IF($B$3='Budget Calculator'!$A$13,  'Loan Calculator'!$N$12-E48+H48, IF($B$3='Budget Calculator'!$A$12,  'Loan Calculator'!$P$12-E48+H48, 0))))</f>
        <v>#DIV/0!</v>
      </c>
      <c r="E48" s="217" t="e">
        <f>IF(('Loan Calculator'!$G$4/$B$4)*C47&gt;=0, ('Loan Calculator'!$G$4/$B$4)*C47, 1/0)</f>
        <v>#DIV/0!</v>
      </c>
      <c r="F48" s="200" t="e">
        <f t="shared" si="8"/>
        <v>#DIV/0!</v>
      </c>
      <c r="G48" s="212" t="e">
        <f t="shared" si="1"/>
        <v>#DIV/0!</v>
      </c>
      <c r="I48" s="211"/>
      <c r="K48" s="197" t="str" cm="1">
        <f t="array" ref="K48">INDEX($A:$G, ($B48*$B$4)+3,COLUMN(C48))</f>
        <v>Owing</v>
      </c>
      <c r="L48" s="198" t="e">
        <f t="shared" si="5"/>
        <v>#VALUE!</v>
      </c>
      <c r="M48" s="199" t="e">
        <f t="shared" si="6"/>
        <v>#VALUE!</v>
      </c>
      <c r="N48" s="200" t="str" cm="1">
        <f t="array" ref="N48">INDEX($A:$G, ($B48*$B$4)+3,COLUMN(F48))</f>
        <v>Total Interest Charged</v>
      </c>
      <c r="O48" s="201" t="e">
        <f t="shared" si="2"/>
        <v>#VALUE!</v>
      </c>
    </row>
    <row r="49" spans="3:15" x14ac:dyDescent="0.25">
      <c r="C49" s="197" t="e">
        <f t="shared" si="7"/>
        <v>#DIV/0!</v>
      </c>
      <c r="D49" s="216" t="e">
        <f>IF(F49="","",IF($B$3='Budget Calculator'!$A$14, 'Loan Calculator'!$L$12-E49+H49, IF($B$3='Budget Calculator'!$A$13,  'Loan Calculator'!$N$12-E49+H49, IF($B$3='Budget Calculator'!$A$12,  'Loan Calculator'!$P$12-E49+H49, 0))))</f>
        <v>#DIV/0!</v>
      </c>
      <c r="E49" s="217" t="e">
        <f>IF(('Loan Calculator'!$G$4/$B$4)*C48&gt;=0, ('Loan Calculator'!$G$4/$B$4)*C48, 1/0)</f>
        <v>#DIV/0!</v>
      </c>
      <c r="F49" s="200" t="e">
        <f t="shared" si="8"/>
        <v>#DIV/0!</v>
      </c>
      <c r="G49" s="212" t="e">
        <f t="shared" si="1"/>
        <v>#DIV/0!</v>
      </c>
      <c r="I49" s="211"/>
      <c r="K49" s="197" t="str" cm="1">
        <f t="array" ref="K49">INDEX($A:$G, ($B49*$B$4)+3,COLUMN(C49))</f>
        <v>Owing</v>
      </c>
      <c r="L49" s="198" t="e">
        <f t="shared" si="5"/>
        <v>#VALUE!</v>
      </c>
      <c r="M49" s="199" t="e">
        <f t="shared" si="6"/>
        <v>#VALUE!</v>
      </c>
      <c r="N49" s="200" t="str" cm="1">
        <f t="array" ref="N49">INDEX($A:$G, ($B49*$B$4)+3,COLUMN(F49))</f>
        <v>Total Interest Charged</v>
      </c>
      <c r="O49" s="201" t="e">
        <f t="shared" si="2"/>
        <v>#VALUE!</v>
      </c>
    </row>
    <row r="50" spans="3:15" x14ac:dyDescent="0.25">
      <c r="C50" s="197" t="e">
        <f t="shared" si="7"/>
        <v>#DIV/0!</v>
      </c>
      <c r="D50" s="216" t="e">
        <f>IF(F50="","",IF($B$3='Budget Calculator'!$A$14, 'Loan Calculator'!$L$12-E50+H50, IF($B$3='Budget Calculator'!$A$13,  'Loan Calculator'!$N$12-E50+H50, IF($B$3='Budget Calculator'!$A$12,  'Loan Calculator'!$P$12-E50+H50, 0))))</f>
        <v>#DIV/0!</v>
      </c>
      <c r="E50" s="217" t="e">
        <f>IF(('Loan Calculator'!$G$4/$B$4)*C49&gt;=0, ('Loan Calculator'!$G$4/$B$4)*C49, 1/0)</f>
        <v>#DIV/0!</v>
      </c>
      <c r="F50" s="200" t="e">
        <f t="shared" si="8"/>
        <v>#DIV/0!</v>
      </c>
      <c r="G50" s="212" t="e">
        <f t="shared" si="1"/>
        <v>#DIV/0!</v>
      </c>
      <c r="I50" s="211"/>
      <c r="K50" s="197" t="str" cm="1">
        <f t="array" ref="K50">INDEX($A:$G, ($B50*$B$4)+3,COLUMN(C50))</f>
        <v>Owing</v>
      </c>
      <c r="L50" s="198" t="e">
        <f t="shared" si="5"/>
        <v>#VALUE!</v>
      </c>
      <c r="M50" s="199" t="e">
        <f t="shared" si="6"/>
        <v>#VALUE!</v>
      </c>
      <c r="N50" s="200" t="str" cm="1">
        <f t="array" ref="N50">INDEX($A:$G, ($B50*$B$4)+3,COLUMN(F50))</f>
        <v>Total Interest Charged</v>
      </c>
      <c r="O50" s="201" t="e">
        <f t="shared" si="2"/>
        <v>#VALUE!</v>
      </c>
    </row>
    <row r="51" spans="3:15" x14ac:dyDescent="0.25">
      <c r="C51" s="197" t="e">
        <f t="shared" si="7"/>
        <v>#DIV/0!</v>
      </c>
      <c r="D51" s="216" t="e">
        <f>IF(F51="","",IF($B$3='Budget Calculator'!$A$14, 'Loan Calculator'!$L$12-E51+H51, IF($B$3='Budget Calculator'!$A$13,  'Loan Calculator'!$N$12-E51+H51, IF($B$3='Budget Calculator'!$A$12,  'Loan Calculator'!$P$12-E51+H51, 0))))</f>
        <v>#DIV/0!</v>
      </c>
      <c r="E51" s="217" t="e">
        <f>IF(('Loan Calculator'!$G$4/$B$4)*C50&gt;=0, ('Loan Calculator'!$G$4/$B$4)*C50, 1/0)</f>
        <v>#DIV/0!</v>
      </c>
      <c r="F51" s="200" t="e">
        <f t="shared" si="8"/>
        <v>#DIV/0!</v>
      </c>
      <c r="G51" s="212" t="e">
        <f t="shared" si="1"/>
        <v>#DIV/0!</v>
      </c>
      <c r="I51" s="211"/>
      <c r="K51" s="197" t="str" cm="1">
        <f t="array" ref="K51">INDEX($A:$G, ($B51*$B$4)+3,COLUMN(C51))</f>
        <v>Owing</v>
      </c>
      <c r="L51" s="198" t="e">
        <f t="shared" si="5"/>
        <v>#VALUE!</v>
      </c>
      <c r="M51" s="199" t="e">
        <f t="shared" si="6"/>
        <v>#VALUE!</v>
      </c>
      <c r="N51" s="200" t="str" cm="1">
        <f t="array" ref="N51">INDEX($A:$G, ($B51*$B$4)+3,COLUMN(F51))</f>
        <v>Total Interest Charged</v>
      </c>
      <c r="O51" s="201" t="e">
        <f t="shared" si="2"/>
        <v>#VALUE!</v>
      </c>
    </row>
    <row r="52" spans="3:15" x14ac:dyDescent="0.25">
      <c r="C52" s="197" t="e">
        <f t="shared" si="7"/>
        <v>#DIV/0!</v>
      </c>
      <c r="D52" s="216" t="e">
        <f>IF(F52="","",IF($B$3='Budget Calculator'!$A$14, 'Loan Calculator'!$L$12-E52+H52, IF($B$3='Budget Calculator'!$A$13,  'Loan Calculator'!$N$12-E52+H52, IF($B$3='Budget Calculator'!$A$12,  'Loan Calculator'!$P$12-E52+H52, 0))))</f>
        <v>#DIV/0!</v>
      </c>
      <c r="E52" s="217" t="e">
        <f>IF(('Loan Calculator'!$G$4/$B$4)*C51&gt;=0, ('Loan Calculator'!$G$4/$B$4)*C51, 1/0)</f>
        <v>#DIV/0!</v>
      </c>
      <c r="F52" s="200" t="e">
        <f t="shared" si="8"/>
        <v>#DIV/0!</v>
      </c>
      <c r="G52" s="212" t="e">
        <f t="shared" si="1"/>
        <v>#DIV/0!</v>
      </c>
      <c r="I52" s="211"/>
      <c r="K52" s="197" t="str" cm="1">
        <f t="array" ref="K52">INDEX($A:$G, ($B52*$B$4)+3,COLUMN(C52))</f>
        <v>Owing</v>
      </c>
      <c r="L52" s="198" t="e">
        <f t="shared" si="5"/>
        <v>#VALUE!</v>
      </c>
      <c r="M52" s="199" t="e">
        <f t="shared" si="6"/>
        <v>#VALUE!</v>
      </c>
      <c r="N52" s="200" t="str" cm="1">
        <f t="array" ref="N52">INDEX($A:$G, ($B52*$B$4)+3,COLUMN(F52))</f>
        <v>Total Interest Charged</v>
      </c>
      <c r="O52" s="201" t="e">
        <f t="shared" si="2"/>
        <v>#VALUE!</v>
      </c>
    </row>
    <row r="53" spans="3:15" x14ac:dyDescent="0.25">
      <c r="C53" s="197" t="e">
        <f t="shared" si="7"/>
        <v>#DIV/0!</v>
      </c>
      <c r="D53" s="216" t="e">
        <f>IF(F53="","",IF($B$3='Budget Calculator'!$A$14, 'Loan Calculator'!$L$12-E53+H53, IF($B$3='Budget Calculator'!$A$13,  'Loan Calculator'!$N$12-E53+H53, IF($B$3='Budget Calculator'!$A$12,  'Loan Calculator'!$P$12-E53+H53, 0))))</f>
        <v>#DIV/0!</v>
      </c>
      <c r="E53" s="217" t="e">
        <f>IF(('Loan Calculator'!$G$4/$B$4)*C52&gt;=0, ('Loan Calculator'!$G$4/$B$4)*C52, 1/0)</f>
        <v>#DIV/0!</v>
      </c>
      <c r="F53" s="200" t="e">
        <f t="shared" si="8"/>
        <v>#DIV/0!</v>
      </c>
      <c r="G53" s="212" t="e">
        <f t="shared" si="1"/>
        <v>#DIV/0!</v>
      </c>
      <c r="I53" s="211"/>
      <c r="K53" s="197" t="str" cm="1">
        <f t="array" ref="K53">INDEX($A:$G, ($B53*$B$4)+3,COLUMN(C53))</f>
        <v>Owing</v>
      </c>
      <c r="L53" s="198" t="e">
        <f t="shared" si="5"/>
        <v>#VALUE!</v>
      </c>
      <c r="M53" s="199" t="e">
        <f t="shared" si="6"/>
        <v>#VALUE!</v>
      </c>
      <c r="N53" s="200" t="str" cm="1">
        <f t="array" ref="N53">INDEX($A:$G, ($B53*$B$4)+3,COLUMN(F53))</f>
        <v>Total Interest Charged</v>
      </c>
      <c r="O53" s="201" t="e">
        <f t="shared" si="2"/>
        <v>#VALUE!</v>
      </c>
    </row>
    <row r="54" spans="3:15" x14ac:dyDescent="0.25">
      <c r="C54" s="197" t="e">
        <f t="shared" si="7"/>
        <v>#DIV/0!</v>
      </c>
      <c r="D54" s="216" t="e">
        <f>IF(F54="","",IF($B$3='Budget Calculator'!$A$14, 'Loan Calculator'!$L$12-E54+H54, IF($B$3='Budget Calculator'!$A$13,  'Loan Calculator'!$N$12-E54+H54, IF($B$3='Budget Calculator'!$A$12,  'Loan Calculator'!$P$12-E54+H54, 0))))</f>
        <v>#DIV/0!</v>
      </c>
      <c r="E54" s="217" t="e">
        <f>IF(('Loan Calculator'!$G$4/$B$4)*C53&gt;=0, ('Loan Calculator'!$G$4/$B$4)*C53, 1/0)</f>
        <v>#DIV/0!</v>
      </c>
      <c r="F54" s="200" t="e">
        <f t="shared" si="8"/>
        <v>#DIV/0!</v>
      </c>
      <c r="G54" s="212" t="e">
        <f t="shared" si="1"/>
        <v>#DIV/0!</v>
      </c>
      <c r="I54" s="211"/>
      <c r="K54" s="197" t="str" cm="1">
        <f t="array" ref="K54">INDEX($A:$G, ($B54*$B$4)+3,COLUMN(C54))</f>
        <v>Owing</v>
      </c>
      <c r="L54" s="198" t="e">
        <f t="shared" si="5"/>
        <v>#VALUE!</v>
      </c>
      <c r="M54" s="199" t="e">
        <f t="shared" si="6"/>
        <v>#VALUE!</v>
      </c>
      <c r="N54" s="200" t="str" cm="1">
        <f t="array" ref="N54">INDEX($A:$G, ($B54*$B$4)+3,COLUMN(F54))</f>
        <v>Total Interest Charged</v>
      </c>
      <c r="O54" s="201" t="e">
        <f t="shared" si="2"/>
        <v>#VALUE!</v>
      </c>
    </row>
    <row r="55" spans="3:15" x14ac:dyDescent="0.25">
      <c r="C55" s="197" t="e">
        <f t="shared" si="7"/>
        <v>#DIV/0!</v>
      </c>
      <c r="D55" s="216" t="e">
        <f>IF(F55="","",IF($B$3='Budget Calculator'!$A$14, 'Loan Calculator'!$L$12-E55+H55, IF($B$3='Budget Calculator'!$A$13,  'Loan Calculator'!$N$12-E55+H55, IF($B$3='Budget Calculator'!$A$12,  'Loan Calculator'!$P$12-E55+H55, 0))))</f>
        <v>#DIV/0!</v>
      </c>
      <c r="E55" s="217" t="e">
        <f>IF(('Loan Calculator'!$G$4/$B$4)*C54&gt;=0, ('Loan Calculator'!$G$4/$B$4)*C54, 1/0)</f>
        <v>#DIV/0!</v>
      </c>
      <c r="F55" s="200" t="e">
        <f t="shared" si="8"/>
        <v>#DIV/0!</v>
      </c>
      <c r="G55" s="212" t="e">
        <f t="shared" si="1"/>
        <v>#DIV/0!</v>
      </c>
      <c r="I55" s="211"/>
      <c r="K55" s="197" t="str" cm="1">
        <f t="array" ref="K55">INDEX($A:$G, ($B55*$B$4)+3,COLUMN(C55))</f>
        <v>Owing</v>
      </c>
      <c r="L55" s="198" t="e">
        <f t="shared" si="5"/>
        <v>#VALUE!</v>
      </c>
      <c r="M55" s="199" t="e">
        <f t="shared" si="6"/>
        <v>#VALUE!</v>
      </c>
      <c r="N55" s="200" t="str" cm="1">
        <f t="array" ref="N55">INDEX($A:$G, ($B55*$B$4)+3,COLUMN(F55))</f>
        <v>Total Interest Charged</v>
      </c>
      <c r="O55" s="201" t="e">
        <f t="shared" si="2"/>
        <v>#VALUE!</v>
      </c>
    </row>
    <row r="56" spans="3:15" x14ac:dyDescent="0.25">
      <c r="C56" s="197" t="e">
        <f t="shared" si="7"/>
        <v>#DIV/0!</v>
      </c>
      <c r="D56" s="216" t="e">
        <f>IF(F56="","",IF($B$3='Budget Calculator'!$A$14, 'Loan Calculator'!$L$12-E56+H56, IF($B$3='Budget Calculator'!$A$13,  'Loan Calculator'!$N$12-E56+H56, IF($B$3='Budget Calculator'!$A$12,  'Loan Calculator'!$P$12-E56+H56, 0))))</f>
        <v>#DIV/0!</v>
      </c>
      <c r="E56" s="217" t="e">
        <f>IF(('Loan Calculator'!$G$4/$B$4)*C55&gt;=0, ('Loan Calculator'!$G$4/$B$4)*C55, 1/0)</f>
        <v>#DIV/0!</v>
      </c>
      <c r="F56" s="200" t="e">
        <f t="shared" si="8"/>
        <v>#DIV/0!</v>
      </c>
      <c r="G56" s="212" t="e">
        <f t="shared" si="1"/>
        <v>#DIV/0!</v>
      </c>
      <c r="I56" s="211"/>
      <c r="K56" s="197" t="str" cm="1">
        <f t="array" ref="K56">INDEX($A:$G, ($B56*$B$4)+3,COLUMN(C56))</f>
        <v>Owing</v>
      </c>
      <c r="L56" s="198" t="e">
        <f t="shared" si="5"/>
        <v>#VALUE!</v>
      </c>
      <c r="M56" s="199" t="e">
        <f t="shared" si="6"/>
        <v>#VALUE!</v>
      </c>
      <c r="N56" s="200" t="str" cm="1">
        <f t="array" ref="N56">INDEX($A:$G, ($B56*$B$4)+3,COLUMN(F56))</f>
        <v>Total Interest Charged</v>
      </c>
      <c r="O56" s="201" t="e">
        <f t="shared" si="2"/>
        <v>#VALUE!</v>
      </c>
    </row>
    <row r="57" spans="3:15" x14ac:dyDescent="0.25">
      <c r="C57" s="197" t="e">
        <f t="shared" si="7"/>
        <v>#DIV/0!</v>
      </c>
      <c r="D57" s="216" t="e">
        <f>IF(F57="","",IF($B$3='Budget Calculator'!$A$14, 'Loan Calculator'!$L$12-E57+H57, IF($B$3='Budget Calculator'!$A$13,  'Loan Calculator'!$N$12-E57+H57, IF($B$3='Budget Calculator'!$A$12,  'Loan Calculator'!$P$12-E57+H57, 0))))</f>
        <v>#DIV/0!</v>
      </c>
      <c r="E57" s="217" t="e">
        <f>IF(('Loan Calculator'!$G$4/$B$4)*C56&gt;=0, ('Loan Calculator'!$G$4/$B$4)*C56, 1/0)</f>
        <v>#DIV/0!</v>
      </c>
      <c r="F57" s="200" t="e">
        <f t="shared" si="8"/>
        <v>#DIV/0!</v>
      </c>
      <c r="G57" s="212" t="e">
        <f t="shared" si="1"/>
        <v>#DIV/0!</v>
      </c>
      <c r="I57" s="211"/>
      <c r="K57" s="197" t="str" cm="1">
        <f t="array" ref="K57">INDEX($A:$G, ($B57*$B$4)+3,COLUMN(C57))</f>
        <v>Owing</v>
      </c>
      <c r="L57" s="198" t="e">
        <f t="shared" si="5"/>
        <v>#VALUE!</v>
      </c>
      <c r="M57" s="199" t="e">
        <f t="shared" si="6"/>
        <v>#VALUE!</v>
      </c>
      <c r="N57" s="200" t="str" cm="1">
        <f t="array" ref="N57">INDEX($A:$G, ($B57*$B$4)+3,COLUMN(F57))</f>
        <v>Total Interest Charged</v>
      </c>
      <c r="O57" s="201" t="e">
        <f t="shared" si="2"/>
        <v>#VALUE!</v>
      </c>
    </row>
    <row r="58" spans="3:15" x14ac:dyDescent="0.25">
      <c r="C58" s="197" t="e">
        <f t="shared" si="7"/>
        <v>#DIV/0!</v>
      </c>
      <c r="D58" s="216" t="e">
        <f>IF(F58="","",IF($B$3='Budget Calculator'!$A$14, 'Loan Calculator'!$L$12-E58+H58, IF($B$3='Budget Calculator'!$A$13,  'Loan Calculator'!$N$12-E58+H58, IF($B$3='Budget Calculator'!$A$12,  'Loan Calculator'!$P$12-E58+H58, 0))))</f>
        <v>#DIV/0!</v>
      </c>
      <c r="E58" s="217" t="e">
        <f>IF(('Loan Calculator'!$G$4/$B$4)*C57&gt;=0, ('Loan Calculator'!$G$4/$B$4)*C57, 1/0)</f>
        <v>#DIV/0!</v>
      </c>
      <c r="F58" s="200" t="e">
        <f t="shared" si="8"/>
        <v>#DIV/0!</v>
      </c>
      <c r="G58" s="212" t="e">
        <f t="shared" si="1"/>
        <v>#DIV/0!</v>
      </c>
      <c r="I58" s="211"/>
      <c r="K58" s="197" t="str" cm="1">
        <f t="array" ref="K58">INDEX($A:$G, ($B58*$B$4)+3,COLUMN(C58))</f>
        <v>Owing</v>
      </c>
      <c r="L58" s="198" t="e">
        <f t="shared" si="5"/>
        <v>#VALUE!</v>
      </c>
      <c r="M58" s="199" t="e">
        <f t="shared" si="6"/>
        <v>#VALUE!</v>
      </c>
      <c r="N58" s="200" t="str" cm="1">
        <f t="array" ref="N58">INDEX($A:$G, ($B58*$B$4)+3,COLUMN(F58))</f>
        <v>Total Interest Charged</v>
      </c>
      <c r="O58" s="201" t="e">
        <f t="shared" si="2"/>
        <v>#VALUE!</v>
      </c>
    </row>
    <row r="59" spans="3:15" x14ac:dyDescent="0.25">
      <c r="C59" s="197" t="e">
        <f t="shared" si="7"/>
        <v>#DIV/0!</v>
      </c>
      <c r="D59" s="216" t="e">
        <f>IF(F59="","",IF($B$3='Budget Calculator'!$A$14, 'Loan Calculator'!$L$12-E59+H59, IF($B$3='Budget Calculator'!$A$13,  'Loan Calculator'!$N$12-E59+H59, IF($B$3='Budget Calculator'!$A$12,  'Loan Calculator'!$P$12-E59+H59, 0))))</f>
        <v>#DIV/0!</v>
      </c>
      <c r="E59" s="217" t="e">
        <f>IF(('Loan Calculator'!$G$4/$B$4)*C58&gt;=0, ('Loan Calculator'!$G$4/$B$4)*C58, 1/0)</f>
        <v>#DIV/0!</v>
      </c>
      <c r="F59" s="200" t="e">
        <f t="shared" si="8"/>
        <v>#DIV/0!</v>
      </c>
      <c r="G59" s="212" t="e">
        <f t="shared" si="1"/>
        <v>#DIV/0!</v>
      </c>
      <c r="I59" s="211"/>
      <c r="K59" s="197" t="str" cm="1">
        <f t="array" ref="K59">INDEX($A:$G, ($B59*$B$4)+3,COLUMN(C59))</f>
        <v>Owing</v>
      </c>
      <c r="L59" s="198" t="e">
        <f t="shared" si="5"/>
        <v>#VALUE!</v>
      </c>
      <c r="M59" s="199" t="e">
        <f t="shared" si="6"/>
        <v>#VALUE!</v>
      </c>
      <c r="N59" s="200" t="str" cm="1">
        <f t="array" ref="N59">INDEX($A:$G, ($B59*$B$4)+3,COLUMN(F59))</f>
        <v>Total Interest Charged</v>
      </c>
      <c r="O59" s="201" t="e">
        <f t="shared" si="2"/>
        <v>#VALUE!</v>
      </c>
    </row>
    <row r="60" spans="3:15" x14ac:dyDescent="0.25">
      <c r="C60" s="197" t="e">
        <f t="shared" si="7"/>
        <v>#DIV/0!</v>
      </c>
      <c r="D60" s="216" t="e">
        <f>IF(F60="","",IF($B$3='Budget Calculator'!$A$14, 'Loan Calculator'!$L$12-E60+H60, IF($B$3='Budget Calculator'!$A$13,  'Loan Calculator'!$N$12-E60+H60, IF($B$3='Budget Calculator'!$A$12,  'Loan Calculator'!$P$12-E60+H60, 0))))</f>
        <v>#DIV/0!</v>
      </c>
      <c r="E60" s="217" t="e">
        <f>IF(('Loan Calculator'!$G$4/$B$4)*C59&gt;=0, ('Loan Calculator'!$G$4/$B$4)*C59, 1/0)</f>
        <v>#DIV/0!</v>
      </c>
      <c r="F60" s="200" t="e">
        <f t="shared" si="8"/>
        <v>#DIV/0!</v>
      </c>
      <c r="G60" s="212" t="e">
        <f t="shared" si="1"/>
        <v>#DIV/0!</v>
      </c>
      <c r="I60" s="211"/>
      <c r="K60" s="197" t="str" cm="1">
        <f t="array" ref="K60">INDEX($A:$G, ($B60*$B$4)+3,COLUMN(C60))</f>
        <v>Owing</v>
      </c>
      <c r="L60" s="198" t="e">
        <f t="shared" si="5"/>
        <v>#VALUE!</v>
      </c>
      <c r="M60" s="199" t="e">
        <f t="shared" si="6"/>
        <v>#VALUE!</v>
      </c>
      <c r="N60" s="200" t="str" cm="1">
        <f t="array" ref="N60">INDEX($A:$G, ($B60*$B$4)+3,COLUMN(F60))</f>
        <v>Total Interest Charged</v>
      </c>
      <c r="O60" s="201" t="e">
        <f t="shared" si="2"/>
        <v>#VALUE!</v>
      </c>
    </row>
    <row r="61" spans="3:15" x14ac:dyDescent="0.25">
      <c r="C61" s="197" t="e">
        <f t="shared" si="7"/>
        <v>#DIV/0!</v>
      </c>
      <c r="D61" s="216" t="e">
        <f>IF(F61="","",IF($B$3='Budget Calculator'!$A$14, 'Loan Calculator'!$L$12-E61+H61, IF($B$3='Budget Calculator'!$A$13,  'Loan Calculator'!$N$12-E61+H61, IF($B$3='Budget Calculator'!$A$12,  'Loan Calculator'!$P$12-E61+H61, 0))))</f>
        <v>#DIV/0!</v>
      </c>
      <c r="E61" s="217" t="e">
        <f>IF(('Loan Calculator'!$G$4/$B$4)*C60&gt;=0, ('Loan Calculator'!$G$4/$B$4)*C60, 1/0)</f>
        <v>#DIV/0!</v>
      </c>
      <c r="F61" s="200" t="e">
        <f t="shared" si="8"/>
        <v>#DIV/0!</v>
      </c>
      <c r="G61" s="212" t="e">
        <f t="shared" si="1"/>
        <v>#DIV/0!</v>
      </c>
      <c r="I61" s="211"/>
      <c r="K61" s="197" t="str" cm="1">
        <f t="array" ref="K61">INDEX($A:$G, ($B61*$B$4)+3,COLUMN(C61))</f>
        <v>Owing</v>
      </c>
      <c r="L61" s="198" t="e">
        <f t="shared" si="5"/>
        <v>#VALUE!</v>
      </c>
      <c r="M61" s="199" t="e">
        <f t="shared" si="6"/>
        <v>#VALUE!</v>
      </c>
      <c r="N61" s="200" t="str" cm="1">
        <f t="array" ref="N61">INDEX($A:$G, ($B61*$B$4)+3,COLUMN(F61))</f>
        <v>Total Interest Charged</v>
      </c>
      <c r="O61" s="201" t="e">
        <f t="shared" si="2"/>
        <v>#VALUE!</v>
      </c>
    </row>
    <row r="62" spans="3:15" x14ac:dyDescent="0.25">
      <c r="C62" s="197" t="e">
        <f t="shared" si="7"/>
        <v>#DIV/0!</v>
      </c>
      <c r="D62" s="216" t="e">
        <f>IF(F62="","",IF($B$3='Budget Calculator'!$A$14, 'Loan Calculator'!$L$12-E62+H62, IF($B$3='Budget Calculator'!$A$13,  'Loan Calculator'!$N$12-E62+H62, IF($B$3='Budget Calculator'!$A$12,  'Loan Calculator'!$P$12-E62+H62, 0))))</f>
        <v>#DIV/0!</v>
      </c>
      <c r="E62" s="217" t="e">
        <f>IF(('Loan Calculator'!$G$4/$B$4)*C61&gt;=0, ('Loan Calculator'!$G$4/$B$4)*C61, 1/0)</f>
        <v>#DIV/0!</v>
      </c>
      <c r="F62" s="200" t="e">
        <f t="shared" si="8"/>
        <v>#DIV/0!</v>
      </c>
      <c r="G62" s="212" t="e">
        <f t="shared" si="1"/>
        <v>#DIV/0!</v>
      </c>
      <c r="I62" s="211"/>
      <c r="K62" s="197" t="str" cm="1">
        <f t="array" ref="K62">INDEX($A:$G, ($B62*$B$4)+3,COLUMN(C62))</f>
        <v>Owing</v>
      </c>
      <c r="L62" s="198" t="e">
        <f t="shared" si="5"/>
        <v>#VALUE!</v>
      </c>
      <c r="M62" s="199" t="e">
        <f t="shared" si="6"/>
        <v>#VALUE!</v>
      </c>
      <c r="N62" s="200" t="str" cm="1">
        <f t="array" ref="N62">INDEX($A:$G, ($B62*$B$4)+3,COLUMN(F62))</f>
        <v>Total Interest Charged</v>
      </c>
      <c r="O62" s="201" t="e">
        <f t="shared" si="2"/>
        <v>#VALUE!</v>
      </c>
    </row>
    <row r="63" spans="3:15" x14ac:dyDescent="0.25">
      <c r="C63" s="197" t="e">
        <f t="shared" si="7"/>
        <v>#DIV/0!</v>
      </c>
      <c r="D63" s="216" t="e">
        <f>IF(F63="","",IF($B$3='Budget Calculator'!$A$14, 'Loan Calculator'!$L$12-E63+H63, IF($B$3='Budget Calculator'!$A$13,  'Loan Calculator'!$N$12-E63+H63, IF($B$3='Budget Calculator'!$A$12,  'Loan Calculator'!$P$12-E63+H63, 0))))</f>
        <v>#DIV/0!</v>
      </c>
      <c r="E63" s="217" t="e">
        <f>IF(('Loan Calculator'!$G$4/$B$4)*C62&gt;=0, ('Loan Calculator'!$G$4/$B$4)*C62, 1/0)</f>
        <v>#DIV/0!</v>
      </c>
      <c r="F63" s="200" t="e">
        <f t="shared" si="8"/>
        <v>#DIV/0!</v>
      </c>
      <c r="G63" s="212" t="e">
        <f t="shared" si="1"/>
        <v>#DIV/0!</v>
      </c>
      <c r="I63" s="211"/>
      <c r="K63" s="197" t="str" cm="1">
        <f t="array" ref="K63">INDEX($A:$G, ($B63*$B$4)+3,COLUMN(C63))</f>
        <v>Owing</v>
      </c>
      <c r="L63" s="198" t="e">
        <f t="shared" si="5"/>
        <v>#VALUE!</v>
      </c>
      <c r="M63" s="199" t="e">
        <f t="shared" si="6"/>
        <v>#VALUE!</v>
      </c>
      <c r="N63" s="200" t="str" cm="1">
        <f t="array" ref="N63">INDEX($A:$G, ($B63*$B$4)+3,COLUMN(F63))</f>
        <v>Total Interest Charged</v>
      </c>
      <c r="O63" s="201" t="e">
        <f t="shared" si="2"/>
        <v>#VALUE!</v>
      </c>
    </row>
    <row r="64" spans="3:15" x14ac:dyDescent="0.25">
      <c r="C64" s="197" t="e">
        <f t="shared" si="7"/>
        <v>#DIV/0!</v>
      </c>
      <c r="D64" s="216" t="e">
        <f>IF(F64="","",IF($B$3='Budget Calculator'!$A$14, 'Loan Calculator'!$L$12-E64+H64, IF($B$3='Budget Calculator'!$A$13,  'Loan Calculator'!$N$12-E64+H64, IF($B$3='Budget Calculator'!$A$12,  'Loan Calculator'!$P$12-E64+H64, 0))))</f>
        <v>#DIV/0!</v>
      </c>
      <c r="E64" s="217" t="e">
        <f>IF(('Loan Calculator'!$G$4/$B$4)*C63&gt;=0, ('Loan Calculator'!$G$4/$B$4)*C63, 1/0)</f>
        <v>#DIV/0!</v>
      </c>
      <c r="F64" s="200" t="e">
        <f t="shared" si="8"/>
        <v>#DIV/0!</v>
      </c>
      <c r="G64" s="212" t="e">
        <f t="shared" si="1"/>
        <v>#DIV/0!</v>
      </c>
      <c r="I64" s="211"/>
      <c r="K64" s="197" t="str" cm="1">
        <f t="array" ref="K64">INDEX($A:$G, ($B64*$B$4)+3,COLUMN(C64))</f>
        <v>Owing</v>
      </c>
      <c r="L64" s="198" t="e">
        <f t="shared" si="5"/>
        <v>#VALUE!</v>
      </c>
      <c r="M64" s="199" t="e">
        <f t="shared" si="6"/>
        <v>#VALUE!</v>
      </c>
      <c r="N64" s="200" t="str" cm="1">
        <f t="array" ref="N64">INDEX($A:$G, ($B64*$B$4)+3,COLUMN(F64))</f>
        <v>Total Interest Charged</v>
      </c>
      <c r="O64" s="201" t="e">
        <f t="shared" si="2"/>
        <v>#VALUE!</v>
      </c>
    </row>
    <row r="65" spans="3:15" x14ac:dyDescent="0.25">
      <c r="C65" s="197" t="e">
        <f t="shared" si="7"/>
        <v>#DIV/0!</v>
      </c>
      <c r="D65" s="216" t="e">
        <f>IF(F65="","",IF($B$3='Budget Calculator'!$A$14, 'Loan Calculator'!$L$12-E65+H65, IF($B$3='Budget Calculator'!$A$13,  'Loan Calculator'!$N$12-E65+H65, IF($B$3='Budget Calculator'!$A$12,  'Loan Calculator'!$P$12-E65+H65, 0))))</f>
        <v>#DIV/0!</v>
      </c>
      <c r="E65" s="217" t="e">
        <f>IF(('Loan Calculator'!$G$4/$B$4)*C64&gt;=0, ('Loan Calculator'!$G$4/$B$4)*C64, 1/0)</f>
        <v>#DIV/0!</v>
      </c>
      <c r="F65" s="200" t="e">
        <f t="shared" si="8"/>
        <v>#DIV/0!</v>
      </c>
      <c r="G65" s="212" t="e">
        <f t="shared" si="1"/>
        <v>#DIV/0!</v>
      </c>
      <c r="I65" s="211"/>
      <c r="K65" s="197" t="str" cm="1">
        <f t="array" ref="K65">INDEX($A:$G, ($B65*$B$4)+3,COLUMN(C65))</f>
        <v>Owing</v>
      </c>
      <c r="L65" s="198" t="e">
        <f t="shared" si="5"/>
        <v>#VALUE!</v>
      </c>
      <c r="M65" s="199" t="e">
        <f t="shared" si="6"/>
        <v>#VALUE!</v>
      </c>
      <c r="N65" s="200" t="str" cm="1">
        <f t="array" ref="N65">INDEX($A:$G, ($B65*$B$4)+3,COLUMN(F65))</f>
        <v>Total Interest Charged</v>
      </c>
      <c r="O65" s="201" t="e">
        <f t="shared" si="2"/>
        <v>#VALUE!</v>
      </c>
    </row>
    <row r="66" spans="3:15" x14ac:dyDescent="0.25">
      <c r="C66" s="197" t="e">
        <f t="shared" si="7"/>
        <v>#DIV/0!</v>
      </c>
      <c r="D66" s="216" t="e">
        <f>IF(F66="","",IF($B$3='Budget Calculator'!$A$14, 'Loan Calculator'!$L$12-E66+H66, IF($B$3='Budget Calculator'!$A$13,  'Loan Calculator'!$N$12-E66+H66, IF($B$3='Budget Calculator'!$A$12,  'Loan Calculator'!$P$12-E66+H66, 0))))</f>
        <v>#DIV/0!</v>
      </c>
      <c r="E66" s="217" t="e">
        <f>IF(('Loan Calculator'!$G$4/$B$4)*C65&gt;=0, ('Loan Calculator'!$G$4/$B$4)*C65, 1/0)</f>
        <v>#DIV/0!</v>
      </c>
      <c r="F66" s="200" t="e">
        <f t="shared" si="8"/>
        <v>#DIV/0!</v>
      </c>
      <c r="G66" s="212" t="e">
        <f t="shared" si="1"/>
        <v>#DIV/0!</v>
      </c>
      <c r="I66" s="211"/>
      <c r="K66" s="197" t="str" cm="1">
        <f t="array" ref="K66">INDEX($A:$G, ($B66*$B$4)+3,COLUMN(C66))</f>
        <v>Owing</v>
      </c>
      <c r="L66" s="198" t="e">
        <f t="shared" si="5"/>
        <v>#VALUE!</v>
      </c>
      <c r="M66" s="199" t="e">
        <f t="shared" si="6"/>
        <v>#VALUE!</v>
      </c>
      <c r="N66" s="200" t="str" cm="1">
        <f t="array" ref="N66">INDEX($A:$G, ($B66*$B$4)+3,COLUMN(F66))</f>
        <v>Total Interest Charged</v>
      </c>
      <c r="O66" s="201" t="e">
        <f t="shared" si="2"/>
        <v>#VALUE!</v>
      </c>
    </row>
    <row r="67" spans="3:15" x14ac:dyDescent="0.25">
      <c r="C67" s="197" t="e">
        <f t="shared" si="7"/>
        <v>#DIV/0!</v>
      </c>
      <c r="D67" s="216" t="e">
        <f>IF(F67="","",IF($B$3='Budget Calculator'!$A$14, 'Loan Calculator'!$L$12-E67+H67, IF($B$3='Budget Calculator'!$A$13,  'Loan Calculator'!$N$12-E67+H67, IF($B$3='Budget Calculator'!$A$12,  'Loan Calculator'!$P$12-E67+H67, 0))))</f>
        <v>#DIV/0!</v>
      </c>
      <c r="E67" s="217" t="e">
        <f>IF(('Loan Calculator'!$G$4/$B$4)*C66&gt;=0, ('Loan Calculator'!$G$4/$B$4)*C66, 1/0)</f>
        <v>#DIV/0!</v>
      </c>
      <c r="F67" s="200" t="e">
        <f t="shared" si="8"/>
        <v>#DIV/0!</v>
      </c>
      <c r="G67" s="212" t="e">
        <f t="shared" si="1"/>
        <v>#DIV/0!</v>
      </c>
      <c r="I67" s="211"/>
      <c r="K67" s="197" t="str" cm="1">
        <f t="array" ref="K67">INDEX($A:$G, ($B67*$B$4)+3,COLUMN(C67))</f>
        <v>Owing</v>
      </c>
      <c r="L67" s="198" t="e">
        <f t="shared" si="5"/>
        <v>#VALUE!</v>
      </c>
      <c r="M67" s="199" t="e">
        <f t="shared" si="6"/>
        <v>#VALUE!</v>
      </c>
      <c r="N67" s="200" t="str" cm="1">
        <f t="array" ref="N67">INDEX($A:$G, ($B67*$B$4)+3,COLUMN(F67))</f>
        <v>Total Interest Charged</v>
      </c>
      <c r="O67" s="201" t="e">
        <f t="shared" si="2"/>
        <v>#VALUE!</v>
      </c>
    </row>
    <row r="68" spans="3:15" x14ac:dyDescent="0.25">
      <c r="C68" s="197" t="e">
        <f t="shared" si="7"/>
        <v>#DIV/0!</v>
      </c>
      <c r="D68" s="216" t="e">
        <f>IF(F68="","",IF($B$3='Budget Calculator'!$A$14, 'Loan Calculator'!$L$12-E68+H68, IF($B$3='Budget Calculator'!$A$13,  'Loan Calculator'!$N$12-E68+H68, IF($B$3='Budget Calculator'!$A$12,  'Loan Calculator'!$P$12-E68+H68, 0))))</f>
        <v>#DIV/0!</v>
      </c>
      <c r="E68" s="217" t="e">
        <f>IF(('Loan Calculator'!$G$4/$B$4)*C67&gt;=0, ('Loan Calculator'!$G$4/$B$4)*C67, 1/0)</f>
        <v>#DIV/0!</v>
      </c>
      <c r="F68" s="200" t="e">
        <f t="shared" si="8"/>
        <v>#DIV/0!</v>
      </c>
      <c r="G68" s="212" t="e">
        <f t="shared" si="1"/>
        <v>#DIV/0!</v>
      </c>
      <c r="I68" s="211"/>
      <c r="K68" s="197" t="str" cm="1">
        <f t="array" ref="K68">INDEX($A:$G, ($B68*$B$4)+3,COLUMN(C68))</f>
        <v>Owing</v>
      </c>
      <c r="L68" s="198" t="e">
        <f t="shared" si="5"/>
        <v>#VALUE!</v>
      </c>
      <c r="M68" s="199" t="e">
        <f t="shared" si="6"/>
        <v>#VALUE!</v>
      </c>
      <c r="N68" s="200" t="str" cm="1">
        <f t="array" ref="N68">INDEX($A:$G, ($B68*$B$4)+3,COLUMN(F68))</f>
        <v>Total Interest Charged</v>
      </c>
      <c r="O68" s="201" t="e">
        <f t="shared" si="2"/>
        <v>#VALUE!</v>
      </c>
    </row>
    <row r="69" spans="3:15" x14ac:dyDescent="0.25">
      <c r="C69" s="197" t="e">
        <f t="shared" si="7"/>
        <v>#DIV/0!</v>
      </c>
      <c r="D69" s="216" t="e">
        <f>IF(F69="","",IF($B$3='Budget Calculator'!$A$14, 'Loan Calculator'!$L$12-E69+H69, IF($B$3='Budget Calculator'!$A$13,  'Loan Calculator'!$N$12-E69+H69, IF($B$3='Budget Calculator'!$A$12,  'Loan Calculator'!$P$12-E69+H69, 0))))</f>
        <v>#DIV/0!</v>
      </c>
      <c r="E69" s="217" t="e">
        <f>IF(('Loan Calculator'!$G$4/$B$4)*C68&gt;=0, ('Loan Calculator'!$G$4/$B$4)*C68, 1/0)</f>
        <v>#DIV/0!</v>
      </c>
      <c r="F69" s="200" t="e">
        <f t="shared" si="8"/>
        <v>#DIV/0!</v>
      </c>
      <c r="G69" s="212" t="e">
        <f t="shared" si="1"/>
        <v>#DIV/0!</v>
      </c>
      <c r="I69" s="211"/>
      <c r="K69" s="197" t="str" cm="1">
        <f t="array" ref="K69">INDEX($A:$G, ($B69*$B$4)+3,COLUMN(C69))</f>
        <v>Owing</v>
      </c>
      <c r="L69" s="198" t="e">
        <f t="shared" si="5"/>
        <v>#VALUE!</v>
      </c>
      <c r="M69" s="199" t="e">
        <f t="shared" si="6"/>
        <v>#VALUE!</v>
      </c>
      <c r="N69" s="200" t="str" cm="1">
        <f t="array" ref="N69">INDEX($A:$G, ($B69*$B$4)+3,COLUMN(F69))</f>
        <v>Total Interest Charged</v>
      </c>
      <c r="O69" s="201" t="e">
        <f t="shared" si="2"/>
        <v>#VALUE!</v>
      </c>
    </row>
    <row r="70" spans="3:15" x14ac:dyDescent="0.25">
      <c r="C70" s="197" t="e">
        <f t="shared" si="7"/>
        <v>#DIV/0!</v>
      </c>
      <c r="D70" s="216" t="e">
        <f>IF(F70="","",IF($B$3='Budget Calculator'!$A$14, 'Loan Calculator'!$L$12-E70+H70, IF($B$3='Budget Calculator'!$A$13,  'Loan Calculator'!$N$12-E70+H70, IF($B$3='Budget Calculator'!$A$12,  'Loan Calculator'!$P$12-E70+H70, 0))))</f>
        <v>#DIV/0!</v>
      </c>
      <c r="E70" s="217" t="e">
        <f>IF(('Loan Calculator'!$G$4/$B$4)*C69&gt;=0, ('Loan Calculator'!$G$4/$B$4)*C69, 1/0)</f>
        <v>#DIV/0!</v>
      </c>
      <c r="F70" s="200" t="e">
        <f t="shared" si="8"/>
        <v>#DIV/0!</v>
      </c>
      <c r="G70" s="212" t="e">
        <f t="shared" ref="G70:G133" si="9">IF(IFERROR(C70, 1/0), B70, IF(C70=0, B70, 1/0))</f>
        <v>#DIV/0!</v>
      </c>
      <c r="I70" s="211"/>
      <c r="K70" s="197" t="str" cm="1">
        <f t="array" ref="K70">INDEX($A:$G, ($B70*$B$4)+3,COLUMN(C70))</f>
        <v>Owing</v>
      </c>
      <c r="L70" s="198" t="e">
        <f t="shared" si="5"/>
        <v>#VALUE!</v>
      </c>
      <c r="M70" s="199" t="e">
        <f t="shared" si="6"/>
        <v>#VALUE!</v>
      </c>
      <c r="N70" s="200" t="str" cm="1">
        <f t="array" ref="N70">INDEX($A:$G, ($B70*$B$4)+3,COLUMN(F70))</f>
        <v>Total Interest Charged</v>
      </c>
      <c r="O70" s="201" t="e">
        <f t="shared" ref="O70:O133" si="10">IF(IFERROR(K70, 1/0), J70, IF(K70=0, J70, 1/0))</f>
        <v>#VALUE!</v>
      </c>
    </row>
    <row r="71" spans="3:15" x14ac:dyDescent="0.25">
      <c r="C71" s="197" t="e">
        <f t="shared" si="7"/>
        <v>#DIV/0!</v>
      </c>
      <c r="D71" s="216" t="e">
        <f>IF(F71="","",IF($B$3='Budget Calculator'!$A$14, 'Loan Calculator'!$L$12-E71+H71, IF($B$3='Budget Calculator'!$A$13,  'Loan Calculator'!$N$12-E71+H71, IF($B$3='Budget Calculator'!$A$12,  'Loan Calculator'!$P$12-E71+H71, 0))))</f>
        <v>#DIV/0!</v>
      </c>
      <c r="E71" s="217" t="e">
        <f>IF(('Loan Calculator'!$G$4/$B$4)*C70&gt;=0, ('Loan Calculator'!$G$4/$B$4)*C70, 1/0)</f>
        <v>#DIV/0!</v>
      </c>
      <c r="F71" s="200" t="e">
        <f t="shared" si="8"/>
        <v>#DIV/0!</v>
      </c>
      <c r="G71" s="212" t="e">
        <f t="shared" si="9"/>
        <v>#DIV/0!</v>
      </c>
      <c r="I71" s="211"/>
      <c r="K71" s="197" t="str" cm="1">
        <f t="array" ref="K71">INDEX($A:$G, ($B71*$B$4)+3,COLUMN(C71))</f>
        <v>Owing</v>
      </c>
      <c r="L71" s="198" t="e">
        <f t="shared" ref="L71:L134" si="11">K70-K71</f>
        <v>#VALUE!</v>
      </c>
      <c r="M71" s="199" t="e">
        <f t="shared" ref="M71:M134" si="12">N71-N70</f>
        <v>#VALUE!</v>
      </c>
      <c r="N71" s="200" t="str" cm="1">
        <f t="array" ref="N71">INDEX($A:$G, ($B71*$B$4)+3,COLUMN(F71))</f>
        <v>Total Interest Charged</v>
      </c>
      <c r="O71" s="201" t="e">
        <f t="shared" si="10"/>
        <v>#VALUE!</v>
      </c>
    </row>
    <row r="72" spans="3:15" x14ac:dyDescent="0.25">
      <c r="C72" s="197" t="e">
        <f t="shared" ref="C72:C135" si="13">IF(F72="","",C71-D72)</f>
        <v>#DIV/0!</v>
      </c>
      <c r="D72" s="216" t="e">
        <f>IF(F72="","",IF($B$3='Budget Calculator'!$A$14, 'Loan Calculator'!$L$12-E72+H72, IF($B$3='Budget Calculator'!$A$13,  'Loan Calculator'!$N$12-E72+H72, IF($B$3='Budget Calculator'!$A$12,  'Loan Calculator'!$P$12-E72+H72, 0))))</f>
        <v>#DIV/0!</v>
      </c>
      <c r="E72" s="217" t="e">
        <f>IF(('Loan Calculator'!$G$4/$B$4)*C71&gt;=0, ('Loan Calculator'!$G$4/$B$4)*C71, 1/0)</f>
        <v>#DIV/0!</v>
      </c>
      <c r="F72" s="200" t="e">
        <f t="shared" ref="F72:F135" si="14">IF(F71="", "", IF(E72+F71&gt;F71, E72+F71, ""))</f>
        <v>#DIV/0!</v>
      </c>
      <c r="G72" s="212" t="e">
        <f t="shared" si="9"/>
        <v>#DIV/0!</v>
      </c>
      <c r="I72" s="211"/>
      <c r="K72" s="197" t="str" cm="1">
        <f t="array" ref="K72">INDEX($A:$G, ($B72*$B$4)+3,COLUMN(C72))</f>
        <v>Owing</v>
      </c>
      <c r="L72" s="198" t="e">
        <f t="shared" si="11"/>
        <v>#VALUE!</v>
      </c>
      <c r="M72" s="199" t="e">
        <f t="shared" si="12"/>
        <v>#VALUE!</v>
      </c>
      <c r="N72" s="200" t="str" cm="1">
        <f t="array" ref="N72">INDEX($A:$G, ($B72*$B$4)+3,COLUMN(F72))</f>
        <v>Total Interest Charged</v>
      </c>
      <c r="O72" s="201" t="e">
        <f t="shared" si="10"/>
        <v>#VALUE!</v>
      </c>
    </row>
    <row r="73" spans="3:15" x14ac:dyDescent="0.25">
      <c r="C73" s="197" t="e">
        <f t="shared" si="13"/>
        <v>#DIV/0!</v>
      </c>
      <c r="D73" s="216" t="e">
        <f>IF(F73="","",IF($B$3='Budget Calculator'!$A$14, 'Loan Calculator'!$L$12-E73+H73, IF($B$3='Budget Calculator'!$A$13,  'Loan Calculator'!$N$12-E73+H73, IF($B$3='Budget Calculator'!$A$12,  'Loan Calculator'!$P$12-E73+H73, 0))))</f>
        <v>#DIV/0!</v>
      </c>
      <c r="E73" s="217" t="e">
        <f>IF(('Loan Calculator'!$G$4/$B$4)*C72&gt;=0, ('Loan Calculator'!$G$4/$B$4)*C72, 1/0)</f>
        <v>#DIV/0!</v>
      </c>
      <c r="F73" s="200" t="e">
        <f t="shared" si="14"/>
        <v>#DIV/0!</v>
      </c>
      <c r="G73" s="212" t="e">
        <f t="shared" si="9"/>
        <v>#DIV/0!</v>
      </c>
      <c r="I73" s="211"/>
      <c r="K73" s="197" t="str" cm="1">
        <f t="array" ref="K73">INDEX($A:$G, ($B73*$B$4)+3,COLUMN(C73))</f>
        <v>Owing</v>
      </c>
      <c r="L73" s="198" t="e">
        <f t="shared" si="11"/>
        <v>#VALUE!</v>
      </c>
      <c r="M73" s="199" t="e">
        <f t="shared" si="12"/>
        <v>#VALUE!</v>
      </c>
      <c r="N73" s="200" t="str" cm="1">
        <f t="array" ref="N73">INDEX($A:$G, ($B73*$B$4)+3,COLUMN(F73))</f>
        <v>Total Interest Charged</v>
      </c>
      <c r="O73" s="201" t="e">
        <f t="shared" si="10"/>
        <v>#VALUE!</v>
      </c>
    </row>
    <row r="74" spans="3:15" x14ac:dyDescent="0.25">
      <c r="C74" s="197" t="e">
        <f t="shared" si="13"/>
        <v>#DIV/0!</v>
      </c>
      <c r="D74" s="216" t="e">
        <f>IF(F74="","",IF($B$3='Budget Calculator'!$A$14, 'Loan Calculator'!$L$12-E74+H74, IF($B$3='Budget Calculator'!$A$13,  'Loan Calculator'!$N$12-E74+H74, IF($B$3='Budget Calculator'!$A$12,  'Loan Calculator'!$P$12-E74+H74, 0))))</f>
        <v>#DIV/0!</v>
      </c>
      <c r="E74" s="217" t="e">
        <f>IF(('Loan Calculator'!$G$4/$B$4)*C73&gt;=0, ('Loan Calculator'!$G$4/$B$4)*C73, 1/0)</f>
        <v>#DIV/0!</v>
      </c>
      <c r="F74" s="200" t="e">
        <f t="shared" si="14"/>
        <v>#DIV/0!</v>
      </c>
      <c r="G74" s="212" t="e">
        <f t="shared" si="9"/>
        <v>#DIV/0!</v>
      </c>
      <c r="I74" s="211"/>
      <c r="K74" s="197" t="str" cm="1">
        <f t="array" ref="K74">INDEX($A:$G, ($B74*$B$4)+3,COLUMN(C74))</f>
        <v>Owing</v>
      </c>
      <c r="L74" s="198" t="e">
        <f t="shared" si="11"/>
        <v>#VALUE!</v>
      </c>
      <c r="M74" s="199" t="e">
        <f t="shared" si="12"/>
        <v>#VALUE!</v>
      </c>
      <c r="N74" s="200" t="str" cm="1">
        <f t="array" ref="N74">INDEX($A:$G, ($B74*$B$4)+3,COLUMN(F74))</f>
        <v>Total Interest Charged</v>
      </c>
      <c r="O74" s="201" t="e">
        <f t="shared" si="10"/>
        <v>#VALUE!</v>
      </c>
    </row>
    <row r="75" spans="3:15" x14ac:dyDescent="0.25">
      <c r="C75" s="197" t="e">
        <f t="shared" si="13"/>
        <v>#DIV/0!</v>
      </c>
      <c r="D75" s="216" t="e">
        <f>IF(F75="","",IF($B$3='Budget Calculator'!$A$14, 'Loan Calculator'!$L$12-E75+H75, IF($B$3='Budget Calculator'!$A$13,  'Loan Calculator'!$N$12-E75+H75, IF($B$3='Budget Calculator'!$A$12,  'Loan Calculator'!$P$12-E75+H75, 0))))</f>
        <v>#DIV/0!</v>
      </c>
      <c r="E75" s="217" t="e">
        <f>IF(('Loan Calculator'!$G$4/$B$4)*C74&gt;=0, ('Loan Calculator'!$G$4/$B$4)*C74, 1/0)</f>
        <v>#DIV/0!</v>
      </c>
      <c r="F75" s="200" t="e">
        <f t="shared" si="14"/>
        <v>#DIV/0!</v>
      </c>
      <c r="G75" s="212" t="e">
        <f t="shared" si="9"/>
        <v>#DIV/0!</v>
      </c>
      <c r="I75" s="211"/>
      <c r="K75" s="197" t="str" cm="1">
        <f t="array" ref="K75">INDEX($A:$G, ($B75*$B$4)+3,COLUMN(C75))</f>
        <v>Owing</v>
      </c>
      <c r="L75" s="198" t="e">
        <f t="shared" si="11"/>
        <v>#VALUE!</v>
      </c>
      <c r="M75" s="199" t="e">
        <f t="shared" si="12"/>
        <v>#VALUE!</v>
      </c>
      <c r="N75" s="200" t="str" cm="1">
        <f t="array" ref="N75">INDEX($A:$G, ($B75*$B$4)+3,COLUMN(F75))</f>
        <v>Total Interest Charged</v>
      </c>
      <c r="O75" s="201" t="e">
        <f t="shared" si="10"/>
        <v>#VALUE!</v>
      </c>
    </row>
    <row r="76" spans="3:15" x14ac:dyDescent="0.25">
      <c r="C76" s="197" t="e">
        <f t="shared" si="13"/>
        <v>#DIV/0!</v>
      </c>
      <c r="D76" s="216" t="e">
        <f>IF(F76="","",IF($B$3='Budget Calculator'!$A$14, 'Loan Calculator'!$L$12-E76+H76, IF($B$3='Budget Calculator'!$A$13,  'Loan Calculator'!$N$12-E76+H76, IF($B$3='Budget Calculator'!$A$12,  'Loan Calculator'!$P$12-E76+H76, 0))))</f>
        <v>#DIV/0!</v>
      </c>
      <c r="E76" s="217" t="e">
        <f>IF(('Loan Calculator'!$G$4/$B$4)*C75&gt;=0, ('Loan Calculator'!$G$4/$B$4)*C75, 1/0)</f>
        <v>#DIV/0!</v>
      </c>
      <c r="F76" s="200" t="e">
        <f t="shared" si="14"/>
        <v>#DIV/0!</v>
      </c>
      <c r="G76" s="212" t="e">
        <f t="shared" si="9"/>
        <v>#DIV/0!</v>
      </c>
      <c r="I76" s="211"/>
      <c r="K76" s="197" t="str" cm="1">
        <f t="array" ref="K76">INDEX($A:$G, ($B76*$B$4)+3,COLUMN(C76))</f>
        <v>Owing</v>
      </c>
      <c r="L76" s="198" t="e">
        <f t="shared" si="11"/>
        <v>#VALUE!</v>
      </c>
      <c r="M76" s="199" t="e">
        <f t="shared" si="12"/>
        <v>#VALUE!</v>
      </c>
      <c r="N76" s="200" t="str" cm="1">
        <f t="array" ref="N76">INDEX($A:$G, ($B76*$B$4)+3,COLUMN(F76))</f>
        <v>Total Interest Charged</v>
      </c>
      <c r="O76" s="201" t="e">
        <f t="shared" si="10"/>
        <v>#VALUE!</v>
      </c>
    </row>
    <row r="77" spans="3:15" x14ac:dyDescent="0.25">
      <c r="C77" s="197" t="e">
        <f t="shared" si="13"/>
        <v>#DIV/0!</v>
      </c>
      <c r="D77" s="216" t="e">
        <f>IF(F77="","",IF($B$3='Budget Calculator'!$A$14, 'Loan Calculator'!$L$12-E77+H77, IF($B$3='Budget Calculator'!$A$13,  'Loan Calculator'!$N$12-E77+H77, IF($B$3='Budget Calculator'!$A$12,  'Loan Calculator'!$P$12-E77+H77, 0))))</f>
        <v>#DIV/0!</v>
      </c>
      <c r="E77" s="217" t="e">
        <f>IF(('Loan Calculator'!$G$4/$B$4)*C76&gt;=0, ('Loan Calculator'!$G$4/$B$4)*C76, 1/0)</f>
        <v>#DIV/0!</v>
      </c>
      <c r="F77" s="200" t="e">
        <f t="shared" si="14"/>
        <v>#DIV/0!</v>
      </c>
      <c r="G77" s="212" t="e">
        <f t="shared" si="9"/>
        <v>#DIV/0!</v>
      </c>
      <c r="I77" s="211"/>
      <c r="K77" s="197" t="str" cm="1">
        <f t="array" ref="K77">INDEX($A:$G, ($B77*$B$4)+3,COLUMN(C77))</f>
        <v>Owing</v>
      </c>
      <c r="L77" s="198" t="e">
        <f t="shared" si="11"/>
        <v>#VALUE!</v>
      </c>
      <c r="M77" s="199" t="e">
        <f t="shared" si="12"/>
        <v>#VALUE!</v>
      </c>
      <c r="N77" s="200" t="str" cm="1">
        <f t="array" ref="N77">INDEX($A:$G, ($B77*$B$4)+3,COLUMN(F77))</f>
        <v>Total Interest Charged</v>
      </c>
      <c r="O77" s="201" t="e">
        <f t="shared" si="10"/>
        <v>#VALUE!</v>
      </c>
    </row>
    <row r="78" spans="3:15" x14ac:dyDescent="0.25">
      <c r="C78" s="197" t="e">
        <f t="shared" si="13"/>
        <v>#DIV/0!</v>
      </c>
      <c r="D78" s="216" t="e">
        <f>IF(F78="","",IF($B$3='Budget Calculator'!$A$14, 'Loan Calculator'!$L$12-E78+H78, IF($B$3='Budget Calculator'!$A$13,  'Loan Calculator'!$N$12-E78+H78, IF($B$3='Budget Calculator'!$A$12,  'Loan Calculator'!$P$12-E78+H78, 0))))</f>
        <v>#DIV/0!</v>
      </c>
      <c r="E78" s="217" t="e">
        <f>IF(('Loan Calculator'!$G$4/$B$4)*C77&gt;=0, ('Loan Calculator'!$G$4/$B$4)*C77, 1/0)</f>
        <v>#DIV/0!</v>
      </c>
      <c r="F78" s="200" t="e">
        <f t="shared" si="14"/>
        <v>#DIV/0!</v>
      </c>
      <c r="G78" s="212" t="e">
        <f t="shared" si="9"/>
        <v>#DIV/0!</v>
      </c>
      <c r="I78" s="211"/>
      <c r="K78" s="197" t="str" cm="1">
        <f t="array" ref="K78">INDEX($A:$G, ($B78*$B$4)+3,COLUMN(C78))</f>
        <v>Owing</v>
      </c>
      <c r="L78" s="198" t="e">
        <f t="shared" si="11"/>
        <v>#VALUE!</v>
      </c>
      <c r="M78" s="199" t="e">
        <f t="shared" si="12"/>
        <v>#VALUE!</v>
      </c>
      <c r="N78" s="200" t="str" cm="1">
        <f t="array" ref="N78">INDEX($A:$G, ($B78*$B$4)+3,COLUMN(F78))</f>
        <v>Total Interest Charged</v>
      </c>
      <c r="O78" s="201" t="e">
        <f t="shared" si="10"/>
        <v>#VALUE!</v>
      </c>
    </row>
    <row r="79" spans="3:15" x14ac:dyDescent="0.25">
      <c r="C79" s="197" t="e">
        <f t="shared" si="13"/>
        <v>#DIV/0!</v>
      </c>
      <c r="D79" s="216" t="e">
        <f>IF(F79="","",IF($B$3='Budget Calculator'!$A$14, 'Loan Calculator'!$L$12-E79+H79, IF($B$3='Budget Calculator'!$A$13,  'Loan Calculator'!$N$12-E79+H79, IF($B$3='Budget Calculator'!$A$12,  'Loan Calculator'!$P$12-E79+H79, 0))))</f>
        <v>#DIV/0!</v>
      </c>
      <c r="E79" s="217" t="e">
        <f>IF(('Loan Calculator'!$G$4/$B$4)*C78&gt;=0, ('Loan Calculator'!$G$4/$B$4)*C78, 1/0)</f>
        <v>#DIV/0!</v>
      </c>
      <c r="F79" s="200" t="e">
        <f t="shared" si="14"/>
        <v>#DIV/0!</v>
      </c>
      <c r="G79" s="212" t="e">
        <f t="shared" si="9"/>
        <v>#DIV/0!</v>
      </c>
      <c r="I79" s="211"/>
      <c r="K79" s="197" t="str" cm="1">
        <f t="array" ref="K79">INDEX($A:$G, ($B79*$B$4)+3,COLUMN(C79))</f>
        <v>Owing</v>
      </c>
      <c r="L79" s="198" t="e">
        <f t="shared" si="11"/>
        <v>#VALUE!</v>
      </c>
      <c r="M79" s="199" t="e">
        <f t="shared" si="12"/>
        <v>#VALUE!</v>
      </c>
      <c r="N79" s="200" t="str" cm="1">
        <f t="array" ref="N79">INDEX($A:$G, ($B79*$B$4)+3,COLUMN(F79))</f>
        <v>Total Interest Charged</v>
      </c>
      <c r="O79" s="201" t="e">
        <f t="shared" si="10"/>
        <v>#VALUE!</v>
      </c>
    </row>
    <row r="80" spans="3:15" x14ac:dyDescent="0.25">
      <c r="C80" s="197" t="e">
        <f t="shared" si="13"/>
        <v>#DIV/0!</v>
      </c>
      <c r="D80" s="216" t="e">
        <f>IF(F80="","",IF($B$3='Budget Calculator'!$A$14, 'Loan Calculator'!$L$12-E80+H80, IF($B$3='Budget Calculator'!$A$13,  'Loan Calculator'!$N$12-E80+H80, IF($B$3='Budget Calculator'!$A$12,  'Loan Calculator'!$P$12-E80+H80, 0))))</f>
        <v>#DIV/0!</v>
      </c>
      <c r="E80" s="217" t="e">
        <f>IF(('Loan Calculator'!$G$4/$B$4)*C79&gt;=0, ('Loan Calculator'!$G$4/$B$4)*C79, 1/0)</f>
        <v>#DIV/0!</v>
      </c>
      <c r="F80" s="200" t="e">
        <f t="shared" si="14"/>
        <v>#DIV/0!</v>
      </c>
      <c r="G80" s="212" t="e">
        <f t="shared" si="9"/>
        <v>#DIV/0!</v>
      </c>
      <c r="I80" s="211"/>
      <c r="K80" s="197" t="str" cm="1">
        <f t="array" ref="K80">INDEX($A:$G, ($B80*$B$4)+3,COLUMN(C80))</f>
        <v>Owing</v>
      </c>
      <c r="L80" s="198" t="e">
        <f t="shared" si="11"/>
        <v>#VALUE!</v>
      </c>
      <c r="M80" s="199" t="e">
        <f t="shared" si="12"/>
        <v>#VALUE!</v>
      </c>
      <c r="N80" s="200" t="str" cm="1">
        <f t="array" ref="N80">INDEX($A:$G, ($B80*$B$4)+3,COLUMN(F80))</f>
        <v>Total Interest Charged</v>
      </c>
      <c r="O80" s="201" t="e">
        <f t="shared" si="10"/>
        <v>#VALUE!</v>
      </c>
    </row>
    <row r="81" spans="3:15" x14ac:dyDescent="0.25">
      <c r="C81" s="197" t="e">
        <f t="shared" si="13"/>
        <v>#DIV/0!</v>
      </c>
      <c r="D81" s="216" t="e">
        <f>IF(F81="","",IF($B$3='Budget Calculator'!$A$14, 'Loan Calculator'!$L$12-E81+H81, IF($B$3='Budget Calculator'!$A$13,  'Loan Calculator'!$N$12-E81+H81, IF($B$3='Budget Calculator'!$A$12,  'Loan Calculator'!$P$12-E81+H81, 0))))</f>
        <v>#DIV/0!</v>
      </c>
      <c r="E81" s="217" t="e">
        <f>IF(('Loan Calculator'!$G$4/$B$4)*C80&gt;=0, ('Loan Calculator'!$G$4/$B$4)*C80, 1/0)</f>
        <v>#DIV/0!</v>
      </c>
      <c r="F81" s="200" t="e">
        <f t="shared" si="14"/>
        <v>#DIV/0!</v>
      </c>
      <c r="G81" s="212" t="e">
        <f t="shared" si="9"/>
        <v>#DIV/0!</v>
      </c>
      <c r="I81" s="211"/>
      <c r="K81" s="197" t="str" cm="1">
        <f t="array" ref="K81">INDEX($A:$G, ($B81*$B$4)+3,COLUMN(C81))</f>
        <v>Owing</v>
      </c>
      <c r="L81" s="198" t="e">
        <f t="shared" si="11"/>
        <v>#VALUE!</v>
      </c>
      <c r="M81" s="199" t="e">
        <f t="shared" si="12"/>
        <v>#VALUE!</v>
      </c>
      <c r="N81" s="200" t="str" cm="1">
        <f t="array" ref="N81">INDEX($A:$G, ($B81*$B$4)+3,COLUMN(F81))</f>
        <v>Total Interest Charged</v>
      </c>
      <c r="O81" s="201" t="e">
        <f t="shared" si="10"/>
        <v>#VALUE!</v>
      </c>
    </row>
    <row r="82" spans="3:15" x14ac:dyDescent="0.25">
      <c r="C82" s="197" t="e">
        <f t="shared" si="13"/>
        <v>#DIV/0!</v>
      </c>
      <c r="D82" s="216" t="e">
        <f>IF(F82="","",IF($B$3='Budget Calculator'!$A$14, 'Loan Calculator'!$L$12-E82+H82, IF($B$3='Budget Calculator'!$A$13,  'Loan Calculator'!$N$12-E82+H82, IF($B$3='Budget Calculator'!$A$12,  'Loan Calculator'!$P$12-E82+H82, 0))))</f>
        <v>#DIV/0!</v>
      </c>
      <c r="E82" s="217" t="e">
        <f>IF(('Loan Calculator'!$G$4/$B$4)*C81&gt;=0, ('Loan Calculator'!$G$4/$B$4)*C81, 1/0)</f>
        <v>#DIV/0!</v>
      </c>
      <c r="F82" s="200" t="e">
        <f t="shared" si="14"/>
        <v>#DIV/0!</v>
      </c>
      <c r="G82" s="212" t="e">
        <f t="shared" si="9"/>
        <v>#DIV/0!</v>
      </c>
      <c r="I82" s="211"/>
      <c r="K82" s="197" t="str" cm="1">
        <f t="array" ref="K82">INDEX($A:$G, ($B82*$B$4)+3,COLUMN(C82))</f>
        <v>Owing</v>
      </c>
      <c r="L82" s="198" t="e">
        <f t="shared" si="11"/>
        <v>#VALUE!</v>
      </c>
      <c r="M82" s="199" t="e">
        <f t="shared" si="12"/>
        <v>#VALUE!</v>
      </c>
      <c r="N82" s="200" t="str" cm="1">
        <f t="array" ref="N82">INDEX($A:$G, ($B82*$B$4)+3,COLUMN(F82))</f>
        <v>Total Interest Charged</v>
      </c>
      <c r="O82" s="201" t="e">
        <f t="shared" si="10"/>
        <v>#VALUE!</v>
      </c>
    </row>
    <row r="83" spans="3:15" x14ac:dyDescent="0.25">
      <c r="C83" s="197" t="e">
        <f t="shared" si="13"/>
        <v>#DIV/0!</v>
      </c>
      <c r="D83" s="216" t="e">
        <f>IF(F83="","",IF($B$3='Budget Calculator'!$A$14, 'Loan Calculator'!$L$12-E83+H83, IF($B$3='Budget Calculator'!$A$13,  'Loan Calculator'!$N$12-E83+H83, IF($B$3='Budget Calculator'!$A$12,  'Loan Calculator'!$P$12-E83+H83, 0))))</f>
        <v>#DIV/0!</v>
      </c>
      <c r="E83" s="217" t="e">
        <f>IF(('Loan Calculator'!$G$4/$B$4)*C82&gt;=0, ('Loan Calculator'!$G$4/$B$4)*C82, 1/0)</f>
        <v>#DIV/0!</v>
      </c>
      <c r="F83" s="200" t="e">
        <f t="shared" si="14"/>
        <v>#DIV/0!</v>
      </c>
      <c r="G83" s="212" t="e">
        <f t="shared" si="9"/>
        <v>#DIV/0!</v>
      </c>
      <c r="I83" s="211"/>
      <c r="K83" s="197" t="str" cm="1">
        <f t="array" ref="K83">INDEX($A:$G, ($B83*$B$4)+3,COLUMN(C83))</f>
        <v>Owing</v>
      </c>
      <c r="L83" s="198" t="e">
        <f t="shared" si="11"/>
        <v>#VALUE!</v>
      </c>
      <c r="M83" s="199" t="e">
        <f t="shared" si="12"/>
        <v>#VALUE!</v>
      </c>
      <c r="N83" s="200" t="str" cm="1">
        <f t="array" ref="N83">INDEX($A:$G, ($B83*$B$4)+3,COLUMN(F83))</f>
        <v>Total Interest Charged</v>
      </c>
      <c r="O83" s="201" t="e">
        <f t="shared" si="10"/>
        <v>#VALUE!</v>
      </c>
    </row>
    <row r="84" spans="3:15" x14ac:dyDescent="0.25">
      <c r="C84" s="197" t="e">
        <f t="shared" si="13"/>
        <v>#DIV/0!</v>
      </c>
      <c r="D84" s="216" t="e">
        <f>IF(F84="","",IF($B$3='Budget Calculator'!$A$14, 'Loan Calculator'!$L$12-E84+H84, IF($B$3='Budget Calculator'!$A$13,  'Loan Calculator'!$N$12-E84+H84, IF($B$3='Budget Calculator'!$A$12,  'Loan Calculator'!$P$12-E84+H84, 0))))</f>
        <v>#DIV/0!</v>
      </c>
      <c r="E84" s="217" t="e">
        <f>IF(('Loan Calculator'!$G$4/$B$4)*C83&gt;=0, ('Loan Calculator'!$G$4/$B$4)*C83, 1/0)</f>
        <v>#DIV/0!</v>
      </c>
      <c r="F84" s="200" t="e">
        <f t="shared" si="14"/>
        <v>#DIV/0!</v>
      </c>
      <c r="G84" s="212" t="e">
        <f t="shared" si="9"/>
        <v>#DIV/0!</v>
      </c>
      <c r="I84" s="211"/>
      <c r="K84" s="197" t="str" cm="1">
        <f t="array" ref="K84">INDEX($A:$G, ($B84*$B$4)+3,COLUMN(C84))</f>
        <v>Owing</v>
      </c>
      <c r="L84" s="198" t="e">
        <f t="shared" si="11"/>
        <v>#VALUE!</v>
      </c>
      <c r="M84" s="199" t="e">
        <f t="shared" si="12"/>
        <v>#VALUE!</v>
      </c>
      <c r="N84" s="200" t="str" cm="1">
        <f t="array" ref="N84">INDEX($A:$G, ($B84*$B$4)+3,COLUMN(F84))</f>
        <v>Total Interest Charged</v>
      </c>
      <c r="O84" s="201" t="e">
        <f t="shared" si="10"/>
        <v>#VALUE!</v>
      </c>
    </row>
    <row r="85" spans="3:15" x14ac:dyDescent="0.25">
      <c r="C85" s="197" t="e">
        <f t="shared" si="13"/>
        <v>#DIV/0!</v>
      </c>
      <c r="D85" s="216" t="e">
        <f>IF(F85="","",IF($B$3='Budget Calculator'!$A$14, 'Loan Calculator'!$L$12-E85+H85, IF($B$3='Budget Calculator'!$A$13,  'Loan Calculator'!$N$12-E85+H85, IF($B$3='Budget Calculator'!$A$12,  'Loan Calculator'!$P$12-E85+H85, 0))))</f>
        <v>#DIV/0!</v>
      </c>
      <c r="E85" s="217" t="e">
        <f>IF(('Loan Calculator'!$G$4/$B$4)*C84&gt;=0, ('Loan Calculator'!$G$4/$B$4)*C84, 1/0)</f>
        <v>#DIV/0!</v>
      </c>
      <c r="F85" s="200" t="e">
        <f t="shared" si="14"/>
        <v>#DIV/0!</v>
      </c>
      <c r="G85" s="212" t="e">
        <f t="shared" si="9"/>
        <v>#DIV/0!</v>
      </c>
      <c r="I85" s="211"/>
      <c r="K85" s="197" t="str" cm="1">
        <f t="array" ref="K85">INDEX($A:$G, ($B85*$B$4)+3,COLUMN(C85))</f>
        <v>Owing</v>
      </c>
      <c r="L85" s="198" t="e">
        <f t="shared" si="11"/>
        <v>#VALUE!</v>
      </c>
      <c r="M85" s="199" t="e">
        <f t="shared" si="12"/>
        <v>#VALUE!</v>
      </c>
      <c r="N85" s="200" t="str" cm="1">
        <f t="array" ref="N85">INDEX($A:$G, ($B85*$B$4)+3,COLUMN(F85))</f>
        <v>Total Interest Charged</v>
      </c>
      <c r="O85" s="201" t="e">
        <f t="shared" si="10"/>
        <v>#VALUE!</v>
      </c>
    </row>
    <row r="86" spans="3:15" x14ac:dyDescent="0.25">
      <c r="C86" s="197" t="e">
        <f t="shared" si="13"/>
        <v>#DIV/0!</v>
      </c>
      <c r="D86" s="216" t="e">
        <f>IF(F86="","",IF($B$3='Budget Calculator'!$A$14, 'Loan Calculator'!$L$12-E86+H86, IF($B$3='Budget Calculator'!$A$13,  'Loan Calculator'!$N$12-E86+H86, IF($B$3='Budget Calculator'!$A$12,  'Loan Calculator'!$P$12-E86+H86, 0))))</f>
        <v>#DIV/0!</v>
      </c>
      <c r="E86" s="217" t="e">
        <f>IF(('Loan Calculator'!$G$4/$B$4)*C85&gt;=0, ('Loan Calculator'!$G$4/$B$4)*C85, 1/0)</f>
        <v>#DIV/0!</v>
      </c>
      <c r="F86" s="200" t="e">
        <f t="shared" si="14"/>
        <v>#DIV/0!</v>
      </c>
      <c r="G86" s="212" t="e">
        <f t="shared" si="9"/>
        <v>#DIV/0!</v>
      </c>
      <c r="I86" s="211"/>
      <c r="K86" s="197" t="str" cm="1">
        <f t="array" ref="K86">INDEX($A:$G, ($B86*$B$4)+3,COLUMN(C86))</f>
        <v>Owing</v>
      </c>
      <c r="L86" s="198" t="e">
        <f t="shared" si="11"/>
        <v>#VALUE!</v>
      </c>
      <c r="M86" s="199" t="e">
        <f t="shared" si="12"/>
        <v>#VALUE!</v>
      </c>
      <c r="N86" s="200" t="str" cm="1">
        <f t="array" ref="N86">INDEX($A:$G, ($B86*$B$4)+3,COLUMN(F86))</f>
        <v>Total Interest Charged</v>
      </c>
      <c r="O86" s="201" t="e">
        <f t="shared" si="10"/>
        <v>#VALUE!</v>
      </c>
    </row>
    <row r="87" spans="3:15" x14ac:dyDescent="0.25">
      <c r="C87" s="197" t="e">
        <f t="shared" si="13"/>
        <v>#DIV/0!</v>
      </c>
      <c r="D87" s="216" t="e">
        <f>IF(F87="","",IF($B$3='Budget Calculator'!$A$14, 'Loan Calculator'!$L$12-E87+H87, IF($B$3='Budget Calculator'!$A$13,  'Loan Calculator'!$N$12-E87+H87, IF($B$3='Budget Calculator'!$A$12,  'Loan Calculator'!$P$12-E87+H87, 0))))</f>
        <v>#DIV/0!</v>
      </c>
      <c r="E87" s="217" t="e">
        <f>IF(('Loan Calculator'!$G$4/$B$4)*C86&gt;=0, ('Loan Calculator'!$G$4/$B$4)*C86, 1/0)</f>
        <v>#DIV/0!</v>
      </c>
      <c r="F87" s="200" t="e">
        <f t="shared" si="14"/>
        <v>#DIV/0!</v>
      </c>
      <c r="G87" s="212" t="e">
        <f t="shared" si="9"/>
        <v>#DIV/0!</v>
      </c>
      <c r="I87" s="211"/>
      <c r="K87" s="197" t="str" cm="1">
        <f t="array" ref="K87">INDEX($A:$G, ($B87*$B$4)+3,COLUMN(C87))</f>
        <v>Owing</v>
      </c>
      <c r="L87" s="198" t="e">
        <f t="shared" si="11"/>
        <v>#VALUE!</v>
      </c>
      <c r="M87" s="199" t="e">
        <f t="shared" si="12"/>
        <v>#VALUE!</v>
      </c>
      <c r="N87" s="200" t="str" cm="1">
        <f t="array" ref="N87">INDEX($A:$G, ($B87*$B$4)+3,COLUMN(F87))</f>
        <v>Total Interest Charged</v>
      </c>
      <c r="O87" s="201" t="e">
        <f t="shared" si="10"/>
        <v>#VALUE!</v>
      </c>
    </row>
    <row r="88" spans="3:15" x14ac:dyDescent="0.25">
      <c r="C88" s="197" t="e">
        <f t="shared" si="13"/>
        <v>#DIV/0!</v>
      </c>
      <c r="D88" s="216" t="e">
        <f>IF(F88="","",IF($B$3='Budget Calculator'!$A$14, 'Loan Calculator'!$L$12-E88+H88, IF($B$3='Budget Calculator'!$A$13,  'Loan Calculator'!$N$12-E88+H88, IF($B$3='Budget Calculator'!$A$12,  'Loan Calculator'!$P$12-E88+H88, 0))))</f>
        <v>#DIV/0!</v>
      </c>
      <c r="E88" s="217" t="e">
        <f>IF(('Loan Calculator'!$G$4/$B$4)*C87&gt;=0, ('Loan Calculator'!$G$4/$B$4)*C87, 1/0)</f>
        <v>#DIV/0!</v>
      </c>
      <c r="F88" s="200" t="e">
        <f t="shared" si="14"/>
        <v>#DIV/0!</v>
      </c>
      <c r="G88" s="212" t="e">
        <f t="shared" si="9"/>
        <v>#DIV/0!</v>
      </c>
      <c r="I88" s="211"/>
      <c r="K88" s="197" t="str" cm="1">
        <f t="array" ref="K88">INDEX($A:$G, ($B88*$B$4)+3,COLUMN(C88))</f>
        <v>Owing</v>
      </c>
      <c r="L88" s="198" t="e">
        <f t="shared" si="11"/>
        <v>#VALUE!</v>
      </c>
      <c r="M88" s="199" t="e">
        <f t="shared" si="12"/>
        <v>#VALUE!</v>
      </c>
      <c r="N88" s="200" t="str" cm="1">
        <f t="array" ref="N88">INDEX($A:$G, ($B88*$B$4)+3,COLUMN(F88))</f>
        <v>Total Interest Charged</v>
      </c>
      <c r="O88" s="201" t="e">
        <f t="shared" si="10"/>
        <v>#VALUE!</v>
      </c>
    </row>
    <row r="89" spans="3:15" x14ac:dyDescent="0.25">
      <c r="C89" s="197" t="e">
        <f t="shared" si="13"/>
        <v>#DIV/0!</v>
      </c>
      <c r="D89" s="216" t="e">
        <f>IF(F89="","",IF($B$3='Budget Calculator'!$A$14, 'Loan Calculator'!$L$12-E89+H89, IF($B$3='Budget Calculator'!$A$13,  'Loan Calculator'!$N$12-E89+H89, IF($B$3='Budget Calculator'!$A$12,  'Loan Calculator'!$P$12-E89+H89, 0))))</f>
        <v>#DIV/0!</v>
      </c>
      <c r="E89" s="217" t="e">
        <f>IF(('Loan Calculator'!$G$4/$B$4)*C88&gt;=0, ('Loan Calculator'!$G$4/$B$4)*C88, 1/0)</f>
        <v>#DIV/0!</v>
      </c>
      <c r="F89" s="200" t="e">
        <f t="shared" si="14"/>
        <v>#DIV/0!</v>
      </c>
      <c r="G89" s="212" t="e">
        <f t="shared" si="9"/>
        <v>#DIV/0!</v>
      </c>
      <c r="I89" s="211"/>
      <c r="K89" s="197" t="str" cm="1">
        <f t="array" ref="K89">INDEX($A:$G, ($B89*$B$4)+3,COLUMN(C89))</f>
        <v>Owing</v>
      </c>
      <c r="L89" s="198" t="e">
        <f t="shared" si="11"/>
        <v>#VALUE!</v>
      </c>
      <c r="M89" s="199" t="e">
        <f t="shared" si="12"/>
        <v>#VALUE!</v>
      </c>
      <c r="N89" s="200" t="str" cm="1">
        <f t="array" ref="N89">INDEX($A:$G, ($B89*$B$4)+3,COLUMN(F89))</f>
        <v>Total Interest Charged</v>
      </c>
      <c r="O89" s="201" t="e">
        <f t="shared" si="10"/>
        <v>#VALUE!</v>
      </c>
    </row>
    <row r="90" spans="3:15" x14ac:dyDescent="0.25">
      <c r="C90" s="197" t="e">
        <f t="shared" si="13"/>
        <v>#DIV/0!</v>
      </c>
      <c r="D90" s="216" t="e">
        <f>IF(F90="","",IF($B$3='Budget Calculator'!$A$14, 'Loan Calculator'!$L$12-E90+H90, IF($B$3='Budget Calculator'!$A$13,  'Loan Calculator'!$N$12-E90+H90, IF($B$3='Budget Calculator'!$A$12,  'Loan Calculator'!$P$12-E90+H90, 0))))</f>
        <v>#DIV/0!</v>
      </c>
      <c r="E90" s="217" t="e">
        <f>IF(('Loan Calculator'!$G$4/$B$4)*C89&gt;=0, ('Loan Calculator'!$G$4/$B$4)*C89, 1/0)</f>
        <v>#DIV/0!</v>
      </c>
      <c r="F90" s="200" t="e">
        <f t="shared" si="14"/>
        <v>#DIV/0!</v>
      </c>
      <c r="G90" s="212" t="e">
        <f t="shared" si="9"/>
        <v>#DIV/0!</v>
      </c>
      <c r="I90" s="211"/>
      <c r="K90" s="197" t="str" cm="1">
        <f t="array" ref="K90">INDEX($A:$G, ($B90*$B$4)+3,COLUMN(C90))</f>
        <v>Owing</v>
      </c>
      <c r="L90" s="198" t="e">
        <f t="shared" si="11"/>
        <v>#VALUE!</v>
      </c>
      <c r="M90" s="199" t="e">
        <f t="shared" si="12"/>
        <v>#VALUE!</v>
      </c>
      <c r="N90" s="200" t="str" cm="1">
        <f t="array" ref="N90">INDEX($A:$G, ($B90*$B$4)+3,COLUMN(F90))</f>
        <v>Total Interest Charged</v>
      </c>
      <c r="O90" s="201" t="e">
        <f t="shared" si="10"/>
        <v>#VALUE!</v>
      </c>
    </row>
    <row r="91" spans="3:15" x14ac:dyDescent="0.25">
      <c r="C91" s="197" t="e">
        <f t="shared" si="13"/>
        <v>#DIV/0!</v>
      </c>
      <c r="D91" s="216" t="e">
        <f>IF(F91="","",IF($B$3='Budget Calculator'!$A$14, 'Loan Calculator'!$L$12-E91+H91, IF($B$3='Budget Calculator'!$A$13,  'Loan Calculator'!$N$12-E91+H91, IF($B$3='Budget Calculator'!$A$12,  'Loan Calculator'!$P$12-E91+H91, 0))))</f>
        <v>#DIV/0!</v>
      </c>
      <c r="E91" s="217" t="e">
        <f>IF(('Loan Calculator'!$G$4/$B$4)*C90&gt;=0, ('Loan Calculator'!$G$4/$B$4)*C90, 1/0)</f>
        <v>#DIV/0!</v>
      </c>
      <c r="F91" s="200" t="e">
        <f t="shared" si="14"/>
        <v>#DIV/0!</v>
      </c>
      <c r="G91" s="212" t="e">
        <f t="shared" si="9"/>
        <v>#DIV/0!</v>
      </c>
      <c r="I91" s="211"/>
      <c r="K91" s="197" t="str" cm="1">
        <f t="array" ref="K91">INDEX($A:$G, ($B91*$B$4)+3,COLUMN(C91))</f>
        <v>Owing</v>
      </c>
      <c r="L91" s="198" t="e">
        <f t="shared" si="11"/>
        <v>#VALUE!</v>
      </c>
      <c r="M91" s="199" t="e">
        <f t="shared" si="12"/>
        <v>#VALUE!</v>
      </c>
      <c r="N91" s="200" t="str" cm="1">
        <f t="array" ref="N91">INDEX($A:$G, ($B91*$B$4)+3,COLUMN(F91))</f>
        <v>Total Interest Charged</v>
      </c>
      <c r="O91" s="201" t="e">
        <f t="shared" si="10"/>
        <v>#VALUE!</v>
      </c>
    </row>
    <row r="92" spans="3:15" x14ac:dyDescent="0.25">
      <c r="C92" s="197" t="e">
        <f t="shared" si="13"/>
        <v>#DIV/0!</v>
      </c>
      <c r="D92" s="216" t="e">
        <f>IF(F92="","",IF($B$3='Budget Calculator'!$A$14, 'Loan Calculator'!$L$12-E92+H92, IF($B$3='Budget Calculator'!$A$13,  'Loan Calculator'!$N$12-E92+H92, IF($B$3='Budget Calculator'!$A$12,  'Loan Calculator'!$P$12-E92+H92, 0))))</f>
        <v>#DIV/0!</v>
      </c>
      <c r="E92" s="217" t="e">
        <f>IF(('Loan Calculator'!$G$4/$B$4)*C91&gt;=0, ('Loan Calculator'!$G$4/$B$4)*C91, 1/0)</f>
        <v>#DIV/0!</v>
      </c>
      <c r="F92" s="200" t="e">
        <f t="shared" si="14"/>
        <v>#DIV/0!</v>
      </c>
      <c r="G92" s="212" t="e">
        <f t="shared" si="9"/>
        <v>#DIV/0!</v>
      </c>
      <c r="I92" s="211"/>
      <c r="K92" s="197" t="str" cm="1">
        <f t="array" ref="K92">INDEX($A:$G, ($B92*$B$4)+3,COLUMN(C92))</f>
        <v>Owing</v>
      </c>
      <c r="L92" s="198" t="e">
        <f t="shared" si="11"/>
        <v>#VALUE!</v>
      </c>
      <c r="M92" s="199" t="e">
        <f t="shared" si="12"/>
        <v>#VALUE!</v>
      </c>
      <c r="N92" s="200" t="str" cm="1">
        <f t="array" ref="N92">INDEX($A:$G, ($B92*$B$4)+3,COLUMN(F92))</f>
        <v>Total Interest Charged</v>
      </c>
      <c r="O92" s="201" t="e">
        <f t="shared" si="10"/>
        <v>#VALUE!</v>
      </c>
    </row>
    <row r="93" spans="3:15" x14ac:dyDescent="0.25">
      <c r="C93" s="197" t="e">
        <f t="shared" si="13"/>
        <v>#DIV/0!</v>
      </c>
      <c r="D93" s="216" t="e">
        <f>IF(F93="","",IF($B$3='Budget Calculator'!$A$14, 'Loan Calculator'!$L$12-E93+H93, IF($B$3='Budget Calculator'!$A$13,  'Loan Calculator'!$N$12-E93+H93, IF($B$3='Budget Calculator'!$A$12,  'Loan Calculator'!$P$12-E93+H93, 0))))</f>
        <v>#DIV/0!</v>
      </c>
      <c r="E93" s="217" t="e">
        <f>IF(('Loan Calculator'!$G$4/$B$4)*C92&gt;=0, ('Loan Calculator'!$G$4/$B$4)*C92, 1/0)</f>
        <v>#DIV/0!</v>
      </c>
      <c r="F93" s="200" t="e">
        <f t="shared" si="14"/>
        <v>#DIV/0!</v>
      </c>
      <c r="G93" s="212" t="e">
        <f t="shared" si="9"/>
        <v>#DIV/0!</v>
      </c>
      <c r="I93" s="211"/>
      <c r="K93" s="197" t="str" cm="1">
        <f t="array" ref="K93">INDEX($A:$G, ($B93*$B$4)+3,COLUMN(C93))</f>
        <v>Owing</v>
      </c>
      <c r="L93" s="198" t="e">
        <f t="shared" si="11"/>
        <v>#VALUE!</v>
      </c>
      <c r="M93" s="199" t="e">
        <f t="shared" si="12"/>
        <v>#VALUE!</v>
      </c>
      <c r="N93" s="200" t="str" cm="1">
        <f t="array" ref="N93">INDEX($A:$G, ($B93*$B$4)+3,COLUMN(F93))</f>
        <v>Total Interest Charged</v>
      </c>
      <c r="O93" s="201" t="e">
        <f t="shared" si="10"/>
        <v>#VALUE!</v>
      </c>
    </row>
    <row r="94" spans="3:15" x14ac:dyDescent="0.25">
      <c r="C94" s="197" t="e">
        <f t="shared" si="13"/>
        <v>#DIV/0!</v>
      </c>
      <c r="D94" s="216" t="e">
        <f>IF(F94="","",IF($B$3='Budget Calculator'!$A$14, 'Loan Calculator'!$L$12-E94+H94, IF($B$3='Budget Calculator'!$A$13,  'Loan Calculator'!$N$12-E94+H94, IF($B$3='Budget Calculator'!$A$12,  'Loan Calculator'!$P$12-E94+H94, 0))))</f>
        <v>#DIV/0!</v>
      </c>
      <c r="E94" s="217" t="e">
        <f>IF(('Loan Calculator'!$G$4/$B$4)*C93&gt;=0, ('Loan Calculator'!$G$4/$B$4)*C93, 1/0)</f>
        <v>#DIV/0!</v>
      </c>
      <c r="F94" s="200" t="e">
        <f t="shared" si="14"/>
        <v>#DIV/0!</v>
      </c>
      <c r="G94" s="212" t="e">
        <f t="shared" si="9"/>
        <v>#DIV/0!</v>
      </c>
      <c r="I94" s="211"/>
      <c r="K94" s="197" t="str" cm="1">
        <f t="array" ref="K94">INDEX($A:$G, ($B94*$B$4)+3,COLUMN(C94))</f>
        <v>Owing</v>
      </c>
      <c r="L94" s="198" t="e">
        <f t="shared" si="11"/>
        <v>#VALUE!</v>
      </c>
      <c r="M94" s="199" t="e">
        <f t="shared" si="12"/>
        <v>#VALUE!</v>
      </c>
      <c r="N94" s="200" t="str" cm="1">
        <f t="array" ref="N94">INDEX($A:$G, ($B94*$B$4)+3,COLUMN(F94))</f>
        <v>Total Interest Charged</v>
      </c>
      <c r="O94" s="201" t="e">
        <f t="shared" si="10"/>
        <v>#VALUE!</v>
      </c>
    </row>
    <row r="95" spans="3:15" x14ac:dyDescent="0.25">
      <c r="C95" s="197" t="e">
        <f t="shared" si="13"/>
        <v>#DIV/0!</v>
      </c>
      <c r="D95" s="216" t="e">
        <f>IF(F95="","",IF($B$3='Budget Calculator'!$A$14, 'Loan Calculator'!$L$12-E95+H95, IF($B$3='Budget Calculator'!$A$13,  'Loan Calculator'!$N$12-E95+H95, IF($B$3='Budget Calculator'!$A$12,  'Loan Calculator'!$P$12-E95+H95, 0))))</f>
        <v>#DIV/0!</v>
      </c>
      <c r="E95" s="217" t="e">
        <f>IF(('Loan Calculator'!$G$4/$B$4)*C94&gt;=0, ('Loan Calculator'!$G$4/$B$4)*C94, 1/0)</f>
        <v>#DIV/0!</v>
      </c>
      <c r="F95" s="200" t="e">
        <f t="shared" si="14"/>
        <v>#DIV/0!</v>
      </c>
      <c r="G95" s="212" t="e">
        <f t="shared" si="9"/>
        <v>#DIV/0!</v>
      </c>
      <c r="I95" s="211"/>
      <c r="K95" s="197" t="str" cm="1">
        <f t="array" ref="K95">INDEX($A:$G, ($B95*$B$4)+3,COLUMN(C95))</f>
        <v>Owing</v>
      </c>
      <c r="L95" s="198" t="e">
        <f t="shared" si="11"/>
        <v>#VALUE!</v>
      </c>
      <c r="M95" s="199" t="e">
        <f t="shared" si="12"/>
        <v>#VALUE!</v>
      </c>
      <c r="N95" s="200" t="str" cm="1">
        <f t="array" ref="N95">INDEX($A:$G, ($B95*$B$4)+3,COLUMN(F95))</f>
        <v>Total Interest Charged</v>
      </c>
      <c r="O95" s="201" t="e">
        <f t="shared" si="10"/>
        <v>#VALUE!</v>
      </c>
    </row>
    <row r="96" spans="3:15" x14ac:dyDescent="0.25">
      <c r="C96" s="197" t="e">
        <f t="shared" si="13"/>
        <v>#DIV/0!</v>
      </c>
      <c r="D96" s="216" t="e">
        <f>IF(F96="","",IF($B$3='Budget Calculator'!$A$14, 'Loan Calculator'!$L$12-E96+H96, IF($B$3='Budget Calculator'!$A$13,  'Loan Calculator'!$N$12-E96+H96, IF($B$3='Budget Calculator'!$A$12,  'Loan Calculator'!$P$12-E96+H96, 0))))</f>
        <v>#DIV/0!</v>
      </c>
      <c r="E96" s="217" t="e">
        <f>IF(('Loan Calculator'!$G$4/$B$4)*C95&gt;=0, ('Loan Calculator'!$G$4/$B$4)*C95, 1/0)</f>
        <v>#DIV/0!</v>
      </c>
      <c r="F96" s="200" t="e">
        <f t="shared" si="14"/>
        <v>#DIV/0!</v>
      </c>
      <c r="G96" s="212" t="e">
        <f t="shared" si="9"/>
        <v>#DIV/0!</v>
      </c>
      <c r="I96" s="211"/>
      <c r="K96" s="197" t="str" cm="1">
        <f t="array" ref="K96">INDEX($A:$G, ($B96*$B$4)+3,COLUMN(C96))</f>
        <v>Owing</v>
      </c>
      <c r="L96" s="198" t="e">
        <f t="shared" si="11"/>
        <v>#VALUE!</v>
      </c>
      <c r="M96" s="199" t="e">
        <f t="shared" si="12"/>
        <v>#VALUE!</v>
      </c>
      <c r="N96" s="200" t="str" cm="1">
        <f t="array" ref="N96">INDEX($A:$G, ($B96*$B$4)+3,COLUMN(F96))</f>
        <v>Total Interest Charged</v>
      </c>
      <c r="O96" s="201" t="e">
        <f t="shared" si="10"/>
        <v>#VALUE!</v>
      </c>
    </row>
    <row r="97" spans="3:15" x14ac:dyDescent="0.25">
      <c r="C97" s="197" t="e">
        <f t="shared" si="13"/>
        <v>#DIV/0!</v>
      </c>
      <c r="D97" s="216" t="e">
        <f>IF(F97="","",IF($B$3='Budget Calculator'!$A$14, 'Loan Calculator'!$L$12-E97+H97, IF($B$3='Budget Calculator'!$A$13,  'Loan Calculator'!$N$12-E97+H97, IF($B$3='Budget Calculator'!$A$12,  'Loan Calculator'!$P$12-E97+H97, 0))))</f>
        <v>#DIV/0!</v>
      </c>
      <c r="E97" s="217" t="e">
        <f>IF(('Loan Calculator'!$G$4/$B$4)*C96&gt;=0, ('Loan Calculator'!$G$4/$B$4)*C96, 1/0)</f>
        <v>#DIV/0!</v>
      </c>
      <c r="F97" s="200" t="e">
        <f t="shared" si="14"/>
        <v>#DIV/0!</v>
      </c>
      <c r="G97" s="212" t="e">
        <f t="shared" si="9"/>
        <v>#DIV/0!</v>
      </c>
      <c r="I97" s="211"/>
      <c r="K97" s="197" t="str" cm="1">
        <f t="array" ref="K97">INDEX($A:$G, ($B97*$B$4)+3,COLUMN(C97))</f>
        <v>Owing</v>
      </c>
      <c r="L97" s="198" t="e">
        <f t="shared" si="11"/>
        <v>#VALUE!</v>
      </c>
      <c r="M97" s="199" t="e">
        <f t="shared" si="12"/>
        <v>#VALUE!</v>
      </c>
      <c r="N97" s="200" t="str" cm="1">
        <f t="array" ref="N97">INDEX($A:$G, ($B97*$B$4)+3,COLUMN(F97))</f>
        <v>Total Interest Charged</v>
      </c>
      <c r="O97" s="201" t="e">
        <f t="shared" si="10"/>
        <v>#VALUE!</v>
      </c>
    </row>
    <row r="98" spans="3:15" x14ac:dyDescent="0.25">
      <c r="C98" s="197" t="e">
        <f t="shared" si="13"/>
        <v>#DIV/0!</v>
      </c>
      <c r="D98" s="216" t="e">
        <f>IF(F98="","",IF($B$3='Budget Calculator'!$A$14, 'Loan Calculator'!$L$12-E98+H98, IF($B$3='Budget Calculator'!$A$13,  'Loan Calculator'!$N$12-E98+H98, IF($B$3='Budget Calculator'!$A$12,  'Loan Calculator'!$P$12-E98+H98, 0))))</f>
        <v>#DIV/0!</v>
      </c>
      <c r="E98" s="217" t="e">
        <f>IF(('Loan Calculator'!$G$4/$B$4)*C97&gt;=0, ('Loan Calculator'!$G$4/$B$4)*C97, 1/0)</f>
        <v>#DIV/0!</v>
      </c>
      <c r="F98" s="200" t="e">
        <f t="shared" si="14"/>
        <v>#DIV/0!</v>
      </c>
      <c r="G98" s="212" t="e">
        <f t="shared" si="9"/>
        <v>#DIV/0!</v>
      </c>
      <c r="I98" s="211"/>
      <c r="K98" s="197" t="str" cm="1">
        <f t="array" ref="K98">INDEX($A:$G, ($B98*$B$4)+3,COLUMN(C98))</f>
        <v>Owing</v>
      </c>
      <c r="L98" s="198" t="e">
        <f t="shared" si="11"/>
        <v>#VALUE!</v>
      </c>
      <c r="M98" s="199" t="e">
        <f t="shared" si="12"/>
        <v>#VALUE!</v>
      </c>
      <c r="N98" s="200" t="str" cm="1">
        <f t="array" ref="N98">INDEX($A:$G, ($B98*$B$4)+3,COLUMN(F98))</f>
        <v>Total Interest Charged</v>
      </c>
      <c r="O98" s="201" t="e">
        <f t="shared" si="10"/>
        <v>#VALUE!</v>
      </c>
    </row>
    <row r="99" spans="3:15" x14ac:dyDescent="0.25">
      <c r="C99" s="197" t="e">
        <f t="shared" si="13"/>
        <v>#DIV/0!</v>
      </c>
      <c r="D99" s="216" t="e">
        <f>IF(F99="","",IF($B$3='Budget Calculator'!$A$14, 'Loan Calculator'!$L$12-E99+H99, IF($B$3='Budget Calculator'!$A$13,  'Loan Calculator'!$N$12-E99+H99, IF($B$3='Budget Calculator'!$A$12,  'Loan Calculator'!$P$12-E99+H99, 0))))</f>
        <v>#DIV/0!</v>
      </c>
      <c r="E99" s="217" t="e">
        <f>IF(('Loan Calculator'!$G$4/$B$4)*C98&gt;=0, ('Loan Calculator'!$G$4/$B$4)*C98, 1/0)</f>
        <v>#DIV/0!</v>
      </c>
      <c r="F99" s="200" t="e">
        <f t="shared" si="14"/>
        <v>#DIV/0!</v>
      </c>
      <c r="G99" s="212" t="e">
        <f t="shared" si="9"/>
        <v>#DIV/0!</v>
      </c>
      <c r="I99" s="211"/>
      <c r="K99" s="197" t="str" cm="1">
        <f t="array" ref="K99">INDEX($A:$G, ($B99*$B$4)+3,COLUMN(C99))</f>
        <v>Owing</v>
      </c>
      <c r="L99" s="198" t="e">
        <f t="shared" si="11"/>
        <v>#VALUE!</v>
      </c>
      <c r="M99" s="199" t="e">
        <f t="shared" si="12"/>
        <v>#VALUE!</v>
      </c>
      <c r="N99" s="200" t="str" cm="1">
        <f t="array" ref="N99">INDEX($A:$G, ($B99*$B$4)+3,COLUMN(F99))</f>
        <v>Total Interest Charged</v>
      </c>
      <c r="O99" s="201" t="e">
        <f t="shared" si="10"/>
        <v>#VALUE!</v>
      </c>
    </row>
    <row r="100" spans="3:15" x14ac:dyDescent="0.25">
      <c r="C100" s="197" t="e">
        <f t="shared" si="13"/>
        <v>#DIV/0!</v>
      </c>
      <c r="D100" s="216" t="e">
        <f>IF(F100="","",IF($B$3='Budget Calculator'!$A$14, 'Loan Calculator'!$L$12-E100+H100, IF($B$3='Budget Calculator'!$A$13,  'Loan Calculator'!$N$12-E100+H100, IF($B$3='Budget Calculator'!$A$12,  'Loan Calculator'!$P$12-E100+H100, 0))))</f>
        <v>#DIV/0!</v>
      </c>
      <c r="E100" s="217" t="e">
        <f>IF(('Loan Calculator'!$G$4/$B$4)*C99&gt;=0, ('Loan Calculator'!$G$4/$B$4)*C99, 1/0)</f>
        <v>#DIV/0!</v>
      </c>
      <c r="F100" s="200" t="e">
        <f t="shared" si="14"/>
        <v>#DIV/0!</v>
      </c>
      <c r="G100" s="212" t="e">
        <f t="shared" si="9"/>
        <v>#DIV/0!</v>
      </c>
      <c r="I100" s="211"/>
      <c r="K100" s="197" t="str" cm="1">
        <f t="array" ref="K100">INDEX($A:$G, ($B100*$B$4)+3,COLUMN(C100))</f>
        <v>Owing</v>
      </c>
      <c r="L100" s="198" t="e">
        <f t="shared" si="11"/>
        <v>#VALUE!</v>
      </c>
      <c r="M100" s="199" t="e">
        <f t="shared" si="12"/>
        <v>#VALUE!</v>
      </c>
      <c r="N100" s="200" t="str" cm="1">
        <f t="array" ref="N100">INDEX($A:$G, ($B100*$B$4)+3,COLUMN(F100))</f>
        <v>Total Interest Charged</v>
      </c>
      <c r="O100" s="201" t="e">
        <f t="shared" si="10"/>
        <v>#VALUE!</v>
      </c>
    </row>
    <row r="101" spans="3:15" x14ac:dyDescent="0.25">
      <c r="C101" s="197" t="e">
        <f t="shared" si="13"/>
        <v>#DIV/0!</v>
      </c>
      <c r="D101" s="216" t="e">
        <f>IF(F101="","",IF($B$3='Budget Calculator'!$A$14, 'Loan Calculator'!$L$12-E101+H101, IF($B$3='Budget Calculator'!$A$13,  'Loan Calculator'!$N$12-E101+H101, IF($B$3='Budget Calculator'!$A$12,  'Loan Calculator'!$P$12-E101+H101, 0))))</f>
        <v>#DIV/0!</v>
      </c>
      <c r="E101" s="217" t="e">
        <f>IF(('Loan Calculator'!$G$4/$B$4)*C100&gt;=0, ('Loan Calculator'!$G$4/$B$4)*C100, 1/0)</f>
        <v>#DIV/0!</v>
      </c>
      <c r="F101" s="200" t="e">
        <f t="shared" si="14"/>
        <v>#DIV/0!</v>
      </c>
      <c r="G101" s="212" t="e">
        <f t="shared" si="9"/>
        <v>#DIV/0!</v>
      </c>
      <c r="I101" s="211"/>
      <c r="K101" s="197" t="str" cm="1">
        <f t="array" ref="K101">INDEX($A:$G, ($B101*$B$4)+3,COLUMN(C101))</f>
        <v>Owing</v>
      </c>
      <c r="L101" s="198" t="e">
        <f t="shared" si="11"/>
        <v>#VALUE!</v>
      </c>
      <c r="M101" s="199" t="e">
        <f t="shared" si="12"/>
        <v>#VALUE!</v>
      </c>
      <c r="N101" s="200" t="str" cm="1">
        <f t="array" ref="N101">INDEX($A:$G, ($B101*$B$4)+3,COLUMN(F101))</f>
        <v>Total Interest Charged</v>
      </c>
      <c r="O101" s="201" t="e">
        <f t="shared" si="10"/>
        <v>#VALUE!</v>
      </c>
    </row>
    <row r="102" spans="3:15" x14ac:dyDescent="0.25">
      <c r="C102" s="197" t="e">
        <f t="shared" si="13"/>
        <v>#DIV/0!</v>
      </c>
      <c r="D102" s="216" t="e">
        <f>IF(F102="","",IF($B$3='Budget Calculator'!$A$14, 'Loan Calculator'!$L$12-E102+H102, IF($B$3='Budget Calculator'!$A$13,  'Loan Calculator'!$N$12-E102+H102, IF($B$3='Budget Calculator'!$A$12,  'Loan Calculator'!$P$12-E102+H102, 0))))</f>
        <v>#DIV/0!</v>
      </c>
      <c r="E102" s="217" t="e">
        <f>IF(('Loan Calculator'!$G$4/$B$4)*C101&gt;=0, ('Loan Calculator'!$G$4/$B$4)*C101, 1/0)</f>
        <v>#DIV/0!</v>
      </c>
      <c r="F102" s="200" t="e">
        <f t="shared" si="14"/>
        <v>#DIV/0!</v>
      </c>
      <c r="G102" s="212" t="e">
        <f t="shared" si="9"/>
        <v>#DIV/0!</v>
      </c>
      <c r="I102" s="211"/>
      <c r="K102" s="197" t="str" cm="1">
        <f t="array" ref="K102">INDEX($A:$G, ($B102*$B$4)+3,COLUMN(C102))</f>
        <v>Owing</v>
      </c>
      <c r="L102" s="198" t="e">
        <f t="shared" si="11"/>
        <v>#VALUE!</v>
      </c>
      <c r="M102" s="199" t="e">
        <f t="shared" si="12"/>
        <v>#VALUE!</v>
      </c>
      <c r="N102" s="200" t="str" cm="1">
        <f t="array" ref="N102">INDEX($A:$G, ($B102*$B$4)+3,COLUMN(F102))</f>
        <v>Total Interest Charged</v>
      </c>
      <c r="O102" s="201" t="e">
        <f t="shared" si="10"/>
        <v>#VALUE!</v>
      </c>
    </row>
    <row r="103" spans="3:15" x14ac:dyDescent="0.25">
      <c r="C103" s="197" t="e">
        <f t="shared" si="13"/>
        <v>#DIV/0!</v>
      </c>
      <c r="D103" s="216" t="e">
        <f>IF(F103="","",IF($B$3='Budget Calculator'!$A$14, 'Loan Calculator'!$L$12-E103+H103, IF($B$3='Budget Calculator'!$A$13,  'Loan Calculator'!$N$12-E103+H103, IF($B$3='Budget Calculator'!$A$12,  'Loan Calculator'!$P$12-E103+H103, 0))))</f>
        <v>#DIV/0!</v>
      </c>
      <c r="E103" s="217" t="e">
        <f>IF(('Loan Calculator'!$G$4/$B$4)*C102&gt;=0, ('Loan Calculator'!$G$4/$B$4)*C102, 1/0)</f>
        <v>#DIV/0!</v>
      </c>
      <c r="F103" s="200" t="e">
        <f t="shared" si="14"/>
        <v>#DIV/0!</v>
      </c>
      <c r="G103" s="212" t="e">
        <f t="shared" si="9"/>
        <v>#DIV/0!</v>
      </c>
      <c r="I103" s="211"/>
      <c r="K103" s="197" t="str" cm="1">
        <f t="array" ref="K103">INDEX($A:$G, ($B103*$B$4)+3,COLUMN(C103))</f>
        <v>Owing</v>
      </c>
      <c r="L103" s="198" t="e">
        <f t="shared" si="11"/>
        <v>#VALUE!</v>
      </c>
      <c r="M103" s="199" t="e">
        <f t="shared" si="12"/>
        <v>#VALUE!</v>
      </c>
      <c r="N103" s="200" t="str" cm="1">
        <f t="array" ref="N103">INDEX($A:$G, ($B103*$B$4)+3,COLUMN(F103))</f>
        <v>Total Interest Charged</v>
      </c>
      <c r="O103" s="201" t="e">
        <f t="shared" si="10"/>
        <v>#VALUE!</v>
      </c>
    </row>
    <row r="104" spans="3:15" x14ac:dyDescent="0.25">
      <c r="C104" s="197" t="e">
        <f t="shared" si="13"/>
        <v>#DIV/0!</v>
      </c>
      <c r="D104" s="216" t="e">
        <f>IF(F104="","",IF($B$3='Budget Calculator'!$A$14, 'Loan Calculator'!$L$12-E104+H104, IF($B$3='Budget Calculator'!$A$13,  'Loan Calculator'!$N$12-E104+H104, IF($B$3='Budget Calculator'!$A$12,  'Loan Calculator'!$P$12-E104+H104, 0))))</f>
        <v>#DIV/0!</v>
      </c>
      <c r="E104" s="217" t="e">
        <f>IF(('Loan Calculator'!$G$4/$B$4)*C103&gt;=0, ('Loan Calculator'!$G$4/$B$4)*C103, 1/0)</f>
        <v>#DIV/0!</v>
      </c>
      <c r="F104" s="200" t="e">
        <f t="shared" si="14"/>
        <v>#DIV/0!</v>
      </c>
      <c r="G104" s="212" t="e">
        <f t="shared" si="9"/>
        <v>#DIV/0!</v>
      </c>
      <c r="I104" s="211"/>
      <c r="K104" s="197" t="str" cm="1">
        <f t="array" ref="K104">INDEX($A:$G, ($B104*$B$4)+3,COLUMN(C104))</f>
        <v>Owing</v>
      </c>
      <c r="L104" s="198" t="e">
        <f t="shared" si="11"/>
        <v>#VALUE!</v>
      </c>
      <c r="M104" s="199" t="e">
        <f t="shared" si="12"/>
        <v>#VALUE!</v>
      </c>
      <c r="N104" s="200" t="str" cm="1">
        <f t="array" ref="N104">INDEX($A:$G, ($B104*$B$4)+3,COLUMN(F104))</f>
        <v>Total Interest Charged</v>
      </c>
      <c r="O104" s="201" t="e">
        <f t="shared" si="10"/>
        <v>#VALUE!</v>
      </c>
    </row>
    <row r="105" spans="3:15" x14ac:dyDescent="0.25">
      <c r="C105" s="197" t="e">
        <f t="shared" si="13"/>
        <v>#DIV/0!</v>
      </c>
      <c r="D105" s="216" t="e">
        <f>IF(F105="","",IF($B$3='Budget Calculator'!$A$14, 'Loan Calculator'!$L$12-E105+H105, IF($B$3='Budget Calculator'!$A$13,  'Loan Calculator'!$N$12-E105+H105, IF($B$3='Budget Calculator'!$A$12,  'Loan Calculator'!$P$12-E105+H105, 0))))</f>
        <v>#DIV/0!</v>
      </c>
      <c r="E105" s="217" t="e">
        <f>IF(('Loan Calculator'!$G$4/$B$4)*C104&gt;=0, ('Loan Calculator'!$G$4/$B$4)*C104, 1/0)</f>
        <v>#DIV/0!</v>
      </c>
      <c r="F105" s="200" t="e">
        <f t="shared" si="14"/>
        <v>#DIV/0!</v>
      </c>
      <c r="G105" s="212" t="e">
        <f t="shared" si="9"/>
        <v>#DIV/0!</v>
      </c>
      <c r="I105" s="211"/>
      <c r="K105" s="197" t="str" cm="1">
        <f t="array" ref="K105">INDEX($A:$G, ($B105*$B$4)+3,COLUMN(C105))</f>
        <v>Owing</v>
      </c>
      <c r="L105" s="198" t="e">
        <f t="shared" si="11"/>
        <v>#VALUE!</v>
      </c>
      <c r="M105" s="199" t="e">
        <f t="shared" si="12"/>
        <v>#VALUE!</v>
      </c>
      <c r="N105" s="200" t="str" cm="1">
        <f t="array" ref="N105">INDEX($A:$G, ($B105*$B$4)+3,COLUMN(F105))</f>
        <v>Total Interest Charged</v>
      </c>
      <c r="O105" s="201" t="e">
        <f t="shared" si="10"/>
        <v>#VALUE!</v>
      </c>
    </row>
    <row r="106" spans="3:15" x14ac:dyDescent="0.25">
      <c r="C106" s="197" t="e">
        <f t="shared" si="13"/>
        <v>#DIV/0!</v>
      </c>
      <c r="D106" s="216" t="e">
        <f>IF(F106="","",IF($B$3='Budget Calculator'!$A$14, 'Loan Calculator'!$L$12-E106+H106, IF($B$3='Budget Calculator'!$A$13,  'Loan Calculator'!$N$12-E106+H106, IF($B$3='Budget Calculator'!$A$12,  'Loan Calculator'!$P$12-E106+H106, 0))))</f>
        <v>#DIV/0!</v>
      </c>
      <c r="E106" s="217" t="e">
        <f>IF(('Loan Calculator'!$G$4/$B$4)*C105&gt;=0, ('Loan Calculator'!$G$4/$B$4)*C105, 1/0)</f>
        <v>#DIV/0!</v>
      </c>
      <c r="F106" s="200" t="e">
        <f t="shared" si="14"/>
        <v>#DIV/0!</v>
      </c>
      <c r="G106" s="212" t="e">
        <f t="shared" si="9"/>
        <v>#DIV/0!</v>
      </c>
      <c r="I106" s="211"/>
      <c r="K106" s="197" t="str" cm="1">
        <f t="array" ref="K106">INDEX($A:$G, ($B106*$B$4)+3,COLUMN(C106))</f>
        <v>Owing</v>
      </c>
      <c r="L106" s="198" t="e">
        <f t="shared" si="11"/>
        <v>#VALUE!</v>
      </c>
      <c r="M106" s="199" t="e">
        <f t="shared" si="12"/>
        <v>#VALUE!</v>
      </c>
      <c r="N106" s="200" t="str" cm="1">
        <f t="array" ref="N106">INDEX($A:$G, ($B106*$B$4)+3,COLUMN(F106))</f>
        <v>Total Interest Charged</v>
      </c>
      <c r="O106" s="201" t="e">
        <f t="shared" si="10"/>
        <v>#VALUE!</v>
      </c>
    </row>
    <row r="107" spans="3:15" x14ac:dyDescent="0.25">
      <c r="C107" s="197" t="e">
        <f t="shared" si="13"/>
        <v>#DIV/0!</v>
      </c>
      <c r="D107" s="216" t="e">
        <f>IF(F107="","",IF($B$3='Budget Calculator'!$A$14, 'Loan Calculator'!$L$12-E107+H107, IF($B$3='Budget Calculator'!$A$13,  'Loan Calculator'!$N$12-E107+H107, IF($B$3='Budget Calculator'!$A$12,  'Loan Calculator'!$P$12-E107+H107, 0))))</f>
        <v>#DIV/0!</v>
      </c>
      <c r="E107" s="217" t="e">
        <f>IF(('Loan Calculator'!$G$4/$B$4)*C106&gt;=0, ('Loan Calculator'!$G$4/$B$4)*C106, 1/0)</f>
        <v>#DIV/0!</v>
      </c>
      <c r="F107" s="200" t="e">
        <f t="shared" si="14"/>
        <v>#DIV/0!</v>
      </c>
      <c r="G107" s="212" t="e">
        <f t="shared" si="9"/>
        <v>#DIV/0!</v>
      </c>
      <c r="I107" s="211"/>
      <c r="K107" s="197" t="str" cm="1">
        <f t="array" ref="K107">INDEX($A:$G, ($B107*$B$4)+3,COLUMN(C107))</f>
        <v>Owing</v>
      </c>
      <c r="L107" s="198" t="e">
        <f t="shared" si="11"/>
        <v>#VALUE!</v>
      </c>
      <c r="M107" s="199" t="e">
        <f t="shared" si="12"/>
        <v>#VALUE!</v>
      </c>
      <c r="N107" s="200" t="str" cm="1">
        <f t="array" ref="N107">INDEX($A:$G, ($B107*$B$4)+3,COLUMN(F107))</f>
        <v>Total Interest Charged</v>
      </c>
      <c r="O107" s="201" t="e">
        <f t="shared" si="10"/>
        <v>#VALUE!</v>
      </c>
    </row>
    <row r="108" spans="3:15" x14ac:dyDescent="0.25">
      <c r="C108" s="197" t="e">
        <f t="shared" si="13"/>
        <v>#DIV/0!</v>
      </c>
      <c r="D108" s="216" t="e">
        <f>IF(F108="","",IF($B$3='Budget Calculator'!$A$14, 'Loan Calculator'!$L$12-E108+H108, IF($B$3='Budget Calculator'!$A$13,  'Loan Calculator'!$N$12-E108+H108, IF($B$3='Budget Calculator'!$A$12,  'Loan Calculator'!$P$12-E108+H108, 0))))</f>
        <v>#DIV/0!</v>
      </c>
      <c r="E108" s="217" t="e">
        <f>IF(('Loan Calculator'!$G$4/$B$4)*C107&gt;=0, ('Loan Calculator'!$G$4/$B$4)*C107, 1/0)</f>
        <v>#DIV/0!</v>
      </c>
      <c r="F108" s="200" t="e">
        <f t="shared" si="14"/>
        <v>#DIV/0!</v>
      </c>
      <c r="G108" s="212" t="e">
        <f t="shared" si="9"/>
        <v>#DIV/0!</v>
      </c>
      <c r="I108" s="211"/>
      <c r="K108" s="197" t="str" cm="1">
        <f t="array" ref="K108">INDEX($A:$G, ($B108*$B$4)+3,COLUMN(C108))</f>
        <v>Owing</v>
      </c>
      <c r="L108" s="198" t="e">
        <f t="shared" si="11"/>
        <v>#VALUE!</v>
      </c>
      <c r="M108" s="199" t="e">
        <f t="shared" si="12"/>
        <v>#VALUE!</v>
      </c>
      <c r="N108" s="200" t="str" cm="1">
        <f t="array" ref="N108">INDEX($A:$G, ($B108*$B$4)+3,COLUMN(F108))</f>
        <v>Total Interest Charged</v>
      </c>
      <c r="O108" s="201" t="e">
        <f t="shared" si="10"/>
        <v>#VALUE!</v>
      </c>
    </row>
    <row r="109" spans="3:15" x14ac:dyDescent="0.25">
      <c r="C109" s="197" t="e">
        <f t="shared" si="13"/>
        <v>#DIV/0!</v>
      </c>
      <c r="D109" s="216" t="e">
        <f>IF(F109="","",IF($B$3='Budget Calculator'!$A$14, 'Loan Calculator'!$L$12-E109+H109, IF($B$3='Budget Calculator'!$A$13,  'Loan Calculator'!$N$12-E109+H109, IF($B$3='Budget Calculator'!$A$12,  'Loan Calculator'!$P$12-E109+H109, 0))))</f>
        <v>#DIV/0!</v>
      </c>
      <c r="E109" s="217" t="e">
        <f>IF(('Loan Calculator'!$G$4/$B$4)*C108&gt;=0, ('Loan Calculator'!$G$4/$B$4)*C108, 1/0)</f>
        <v>#DIV/0!</v>
      </c>
      <c r="F109" s="200" t="e">
        <f t="shared" si="14"/>
        <v>#DIV/0!</v>
      </c>
      <c r="G109" s="212" t="e">
        <f t="shared" si="9"/>
        <v>#DIV/0!</v>
      </c>
      <c r="I109" s="211"/>
      <c r="K109" s="197" t="str" cm="1">
        <f t="array" ref="K109">INDEX($A:$G, ($B109*$B$4)+3,COLUMN(C109))</f>
        <v>Owing</v>
      </c>
      <c r="L109" s="198" t="e">
        <f t="shared" si="11"/>
        <v>#VALUE!</v>
      </c>
      <c r="M109" s="199" t="e">
        <f t="shared" si="12"/>
        <v>#VALUE!</v>
      </c>
      <c r="N109" s="200" t="str" cm="1">
        <f t="array" ref="N109">INDEX($A:$G, ($B109*$B$4)+3,COLUMN(F109))</f>
        <v>Total Interest Charged</v>
      </c>
      <c r="O109" s="201" t="e">
        <f t="shared" si="10"/>
        <v>#VALUE!</v>
      </c>
    </row>
    <row r="110" spans="3:15" x14ac:dyDescent="0.25">
      <c r="C110" s="197" t="e">
        <f t="shared" si="13"/>
        <v>#DIV/0!</v>
      </c>
      <c r="D110" s="216" t="e">
        <f>IF(F110="","",IF($B$3='Budget Calculator'!$A$14, 'Loan Calculator'!$L$12-E110+H110, IF($B$3='Budget Calculator'!$A$13,  'Loan Calculator'!$N$12-E110+H110, IF($B$3='Budget Calculator'!$A$12,  'Loan Calculator'!$P$12-E110+H110, 0))))</f>
        <v>#DIV/0!</v>
      </c>
      <c r="E110" s="217" t="e">
        <f>IF(('Loan Calculator'!$G$4/$B$4)*C109&gt;=0, ('Loan Calculator'!$G$4/$B$4)*C109, 1/0)</f>
        <v>#DIV/0!</v>
      </c>
      <c r="F110" s="200" t="e">
        <f t="shared" si="14"/>
        <v>#DIV/0!</v>
      </c>
      <c r="G110" s="212" t="e">
        <f t="shared" si="9"/>
        <v>#DIV/0!</v>
      </c>
      <c r="I110" s="211"/>
      <c r="K110" s="197" t="str" cm="1">
        <f t="array" ref="K110">INDEX($A:$G, ($B110*$B$4)+3,COLUMN(C110))</f>
        <v>Owing</v>
      </c>
      <c r="L110" s="198" t="e">
        <f t="shared" si="11"/>
        <v>#VALUE!</v>
      </c>
      <c r="M110" s="199" t="e">
        <f t="shared" si="12"/>
        <v>#VALUE!</v>
      </c>
      <c r="N110" s="200" t="str" cm="1">
        <f t="array" ref="N110">INDEX($A:$G, ($B110*$B$4)+3,COLUMN(F110))</f>
        <v>Total Interest Charged</v>
      </c>
      <c r="O110" s="201" t="e">
        <f t="shared" si="10"/>
        <v>#VALUE!</v>
      </c>
    </row>
    <row r="111" spans="3:15" x14ac:dyDescent="0.25">
      <c r="C111" s="197" t="e">
        <f t="shared" si="13"/>
        <v>#DIV/0!</v>
      </c>
      <c r="D111" s="216" t="e">
        <f>IF(F111="","",IF($B$3='Budget Calculator'!$A$14, 'Loan Calculator'!$L$12-E111+H111, IF($B$3='Budget Calculator'!$A$13,  'Loan Calculator'!$N$12-E111+H111, IF($B$3='Budget Calculator'!$A$12,  'Loan Calculator'!$P$12-E111+H111, 0))))</f>
        <v>#DIV/0!</v>
      </c>
      <c r="E111" s="217" t="e">
        <f>IF(('Loan Calculator'!$G$4/$B$4)*C110&gt;=0, ('Loan Calculator'!$G$4/$B$4)*C110, 1/0)</f>
        <v>#DIV/0!</v>
      </c>
      <c r="F111" s="200" t="e">
        <f t="shared" si="14"/>
        <v>#DIV/0!</v>
      </c>
      <c r="G111" s="212" t="e">
        <f t="shared" si="9"/>
        <v>#DIV/0!</v>
      </c>
      <c r="I111" s="211"/>
      <c r="K111" s="197" t="str" cm="1">
        <f t="array" ref="K111">INDEX($A:$G, ($B111*$B$4)+3,COLUMN(C111))</f>
        <v>Owing</v>
      </c>
      <c r="L111" s="198" t="e">
        <f t="shared" si="11"/>
        <v>#VALUE!</v>
      </c>
      <c r="M111" s="199" t="e">
        <f t="shared" si="12"/>
        <v>#VALUE!</v>
      </c>
      <c r="N111" s="200" t="str" cm="1">
        <f t="array" ref="N111">INDEX($A:$G, ($B111*$B$4)+3,COLUMN(F111))</f>
        <v>Total Interest Charged</v>
      </c>
      <c r="O111" s="201" t="e">
        <f t="shared" si="10"/>
        <v>#VALUE!</v>
      </c>
    </row>
    <row r="112" spans="3:15" x14ac:dyDescent="0.25">
      <c r="C112" s="197" t="e">
        <f t="shared" si="13"/>
        <v>#DIV/0!</v>
      </c>
      <c r="D112" s="216" t="e">
        <f>IF(F112="","",IF($B$3='Budget Calculator'!$A$14, 'Loan Calculator'!$L$12-E112+H112, IF($B$3='Budget Calculator'!$A$13,  'Loan Calculator'!$N$12-E112+H112, IF($B$3='Budget Calculator'!$A$12,  'Loan Calculator'!$P$12-E112+H112, 0))))</f>
        <v>#DIV/0!</v>
      </c>
      <c r="E112" s="217" t="e">
        <f>IF(('Loan Calculator'!$G$4/$B$4)*C111&gt;=0, ('Loan Calculator'!$G$4/$B$4)*C111, 1/0)</f>
        <v>#DIV/0!</v>
      </c>
      <c r="F112" s="200" t="e">
        <f t="shared" si="14"/>
        <v>#DIV/0!</v>
      </c>
      <c r="G112" s="212" t="e">
        <f t="shared" si="9"/>
        <v>#DIV/0!</v>
      </c>
      <c r="I112" s="211"/>
      <c r="K112" s="197" t="str" cm="1">
        <f t="array" ref="K112">INDEX($A:$G, ($B112*$B$4)+3,COLUMN(C112))</f>
        <v>Owing</v>
      </c>
      <c r="L112" s="198" t="e">
        <f t="shared" si="11"/>
        <v>#VALUE!</v>
      </c>
      <c r="M112" s="199" t="e">
        <f t="shared" si="12"/>
        <v>#VALUE!</v>
      </c>
      <c r="N112" s="200" t="str" cm="1">
        <f t="array" ref="N112">INDEX($A:$G, ($B112*$B$4)+3,COLUMN(F112))</f>
        <v>Total Interest Charged</v>
      </c>
      <c r="O112" s="201" t="e">
        <f t="shared" si="10"/>
        <v>#VALUE!</v>
      </c>
    </row>
    <row r="113" spans="3:15" x14ac:dyDescent="0.25">
      <c r="C113" s="197" t="e">
        <f t="shared" si="13"/>
        <v>#DIV/0!</v>
      </c>
      <c r="D113" s="216" t="e">
        <f>IF(F113="","",IF($B$3='Budget Calculator'!$A$14, 'Loan Calculator'!$L$12-E113+H113, IF($B$3='Budget Calculator'!$A$13,  'Loan Calculator'!$N$12-E113+H113, IF($B$3='Budget Calculator'!$A$12,  'Loan Calculator'!$P$12-E113+H113, 0))))</f>
        <v>#DIV/0!</v>
      </c>
      <c r="E113" s="217" t="e">
        <f>IF(('Loan Calculator'!$G$4/$B$4)*C112&gt;=0, ('Loan Calculator'!$G$4/$B$4)*C112, 1/0)</f>
        <v>#DIV/0!</v>
      </c>
      <c r="F113" s="200" t="e">
        <f t="shared" si="14"/>
        <v>#DIV/0!</v>
      </c>
      <c r="G113" s="212" t="e">
        <f t="shared" si="9"/>
        <v>#DIV/0!</v>
      </c>
      <c r="I113" s="211"/>
      <c r="K113" s="197" t="str" cm="1">
        <f t="array" ref="K113">INDEX($A:$G, ($B113*$B$4)+3,COLUMN(C113))</f>
        <v>Owing</v>
      </c>
      <c r="L113" s="198" t="e">
        <f t="shared" si="11"/>
        <v>#VALUE!</v>
      </c>
      <c r="M113" s="199" t="e">
        <f t="shared" si="12"/>
        <v>#VALUE!</v>
      </c>
      <c r="N113" s="200" t="str" cm="1">
        <f t="array" ref="N113">INDEX($A:$G, ($B113*$B$4)+3,COLUMN(F113))</f>
        <v>Total Interest Charged</v>
      </c>
      <c r="O113" s="201" t="e">
        <f t="shared" si="10"/>
        <v>#VALUE!</v>
      </c>
    </row>
    <row r="114" spans="3:15" x14ac:dyDescent="0.25">
      <c r="C114" s="197" t="e">
        <f t="shared" si="13"/>
        <v>#DIV/0!</v>
      </c>
      <c r="D114" s="216" t="e">
        <f>IF(F114="","",IF($B$3='Budget Calculator'!$A$14, 'Loan Calculator'!$L$12-E114+H114, IF($B$3='Budget Calculator'!$A$13,  'Loan Calculator'!$N$12-E114+H114, IF($B$3='Budget Calculator'!$A$12,  'Loan Calculator'!$P$12-E114+H114, 0))))</f>
        <v>#DIV/0!</v>
      </c>
      <c r="E114" s="217" t="e">
        <f>IF(('Loan Calculator'!$G$4/$B$4)*C113&gt;=0, ('Loan Calculator'!$G$4/$B$4)*C113, 1/0)</f>
        <v>#DIV/0!</v>
      </c>
      <c r="F114" s="200" t="e">
        <f t="shared" si="14"/>
        <v>#DIV/0!</v>
      </c>
      <c r="G114" s="212" t="e">
        <f t="shared" si="9"/>
        <v>#DIV/0!</v>
      </c>
      <c r="I114" s="211"/>
      <c r="K114" s="197" t="str" cm="1">
        <f t="array" ref="K114">INDEX($A:$G, ($B114*$B$4)+3,COLUMN(C114))</f>
        <v>Owing</v>
      </c>
      <c r="L114" s="198" t="e">
        <f t="shared" si="11"/>
        <v>#VALUE!</v>
      </c>
      <c r="M114" s="199" t="e">
        <f t="shared" si="12"/>
        <v>#VALUE!</v>
      </c>
      <c r="N114" s="200" t="str" cm="1">
        <f t="array" ref="N114">INDEX($A:$G, ($B114*$B$4)+3,COLUMN(F114))</f>
        <v>Total Interest Charged</v>
      </c>
      <c r="O114" s="201" t="e">
        <f t="shared" si="10"/>
        <v>#VALUE!</v>
      </c>
    </row>
    <row r="115" spans="3:15" x14ac:dyDescent="0.25">
      <c r="C115" s="197" t="e">
        <f t="shared" si="13"/>
        <v>#DIV/0!</v>
      </c>
      <c r="D115" s="216" t="e">
        <f>IF(F115="","",IF($B$3='Budget Calculator'!$A$14, 'Loan Calculator'!$L$12-E115+H115, IF($B$3='Budget Calculator'!$A$13,  'Loan Calculator'!$N$12-E115+H115, IF($B$3='Budget Calculator'!$A$12,  'Loan Calculator'!$P$12-E115+H115, 0))))</f>
        <v>#DIV/0!</v>
      </c>
      <c r="E115" s="217" t="e">
        <f>IF(('Loan Calculator'!$G$4/$B$4)*C114&gt;=0, ('Loan Calculator'!$G$4/$B$4)*C114, 1/0)</f>
        <v>#DIV/0!</v>
      </c>
      <c r="F115" s="200" t="e">
        <f t="shared" si="14"/>
        <v>#DIV/0!</v>
      </c>
      <c r="G115" s="212" t="e">
        <f t="shared" si="9"/>
        <v>#DIV/0!</v>
      </c>
      <c r="I115" s="211"/>
      <c r="K115" s="197" t="str" cm="1">
        <f t="array" ref="K115">INDEX($A:$G, ($B115*$B$4)+3,COLUMN(C115))</f>
        <v>Owing</v>
      </c>
      <c r="L115" s="198" t="e">
        <f t="shared" si="11"/>
        <v>#VALUE!</v>
      </c>
      <c r="M115" s="199" t="e">
        <f t="shared" si="12"/>
        <v>#VALUE!</v>
      </c>
      <c r="N115" s="200" t="str" cm="1">
        <f t="array" ref="N115">INDEX($A:$G, ($B115*$B$4)+3,COLUMN(F115))</f>
        <v>Total Interest Charged</v>
      </c>
      <c r="O115" s="201" t="e">
        <f t="shared" si="10"/>
        <v>#VALUE!</v>
      </c>
    </row>
    <row r="116" spans="3:15" x14ac:dyDescent="0.25">
      <c r="C116" s="197" t="e">
        <f t="shared" si="13"/>
        <v>#DIV/0!</v>
      </c>
      <c r="D116" s="216" t="e">
        <f>IF(F116="","",IF($B$3='Budget Calculator'!$A$14, 'Loan Calculator'!$L$12-E116+H116, IF($B$3='Budget Calculator'!$A$13,  'Loan Calculator'!$N$12-E116+H116, IF($B$3='Budget Calculator'!$A$12,  'Loan Calculator'!$P$12-E116+H116, 0))))</f>
        <v>#DIV/0!</v>
      </c>
      <c r="E116" s="217" t="e">
        <f>IF(('Loan Calculator'!$G$4/$B$4)*C115&gt;=0, ('Loan Calculator'!$G$4/$B$4)*C115, 1/0)</f>
        <v>#DIV/0!</v>
      </c>
      <c r="F116" s="200" t="e">
        <f t="shared" si="14"/>
        <v>#DIV/0!</v>
      </c>
      <c r="G116" s="212" t="e">
        <f t="shared" si="9"/>
        <v>#DIV/0!</v>
      </c>
      <c r="I116" s="211"/>
      <c r="K116" s="197" t="str" cm="1">
        <f t="array" ref="K116">INDEX($A:$G, ($B116*$B$4)+3,COLUMN(C116))</f>
        <v>Owing</v>
      </c>
      <c r="L116" s="198" t="e">
        <f t="shared" si="11"/>
        <v>#VALUE!</v>
      </c>
      <c r="M116" s="199" t="e">
        <f t="shared" si="12"/>
        <v>#VALUE!</v>
      </c>
      <c r="N116" s="200" t="str" cm="1">
        <f t="array" ref="N116">INDEX($A:$G, ($B116*$B$4)+3,COLUMN(F116))</f>
        <v>Total Interest Charged</v>
      </c>
      <c r="O116" s="201" t="e">
        <f t="shared" si="10"/>
        <v>#VALUE!</v>
      </c>
    </row>
    <row r="117" spans="3:15" x14ac:dyDescent="0.25">
      <c r="C117" s="197" t="e">
        <f t="shared" si="13"/>
        <v>#DIV/0!</v>
      </c>
      <c r="D117" s="216" t="e">
        <f>IF(F117="","",IF($B$3='Budget Calculator'!$A$14, 'Loan Calculator'!$L$12-E117+H117, IF($B$3='Budget Calculator'!$A$13,  'Loan Calculator'!$N$12-E117+H117, IF($B$3='Budget Calculator'!$A$12,  'Loan Calculator'!$P$12-E117+H117, 0))))</f>
        <v>#DIV/0!</v>
      </c>
      <c r="E117" s="217" t="e">
        <f>IF(('Loan Calculator'!$G$4/$B$4)*C116&gt;=0, ('Loan Calculator'!$G$4/$B$4)*C116, 1/0)</f>
        <v>#DIV/0!</v>
      </c>
      <c r="F117" s="200" t="e">
        <f t="shared" si="14"/>
        <v>#DIV/0!</v>
      </c>
      <c r="G117" s="212" t="e">
        <f t="shared" si="9"/>
        <v>#DIV/0!</v>
      </c>
      <c r="I117" s="211"/>
      <c r="K117" s="197" t="str" cm="1">
        <f t="array" ref="K117">INDEX($A:$G, ($B117*$B$4)+3,COLUMN(C117))</f>
        <v>Owing</v>
      </c>
      <c r="L117" s="198" t="e">
        <f t="shared" si="11"/>
        <v>#VALUE!</v>
      </c>
      <c r="M117" s="199" t="e">
        <f t="shared" si="12"/>
        <v>#VALUE!</v>
      </c>
      <c r="N117" s="200" t="str" cm="1">
        <f t="array" ref="N117">INDEX($A:$G, ($B117*$B$4)+3,COLUMN(F117))</f>
        <v>Total Interest Charged</v>
      </c>
      <c r="O117" s="201" t="e">
        <f t="shared" si="10"/>
        <v>#VALUE!</v>
      </c>
    </row>
    <row r="118" spans="3:15" x14ac:dyDescent="0.25">
      <c r="C118" s="197" t="e">
        <f t="shared" si="13"/>
        <v>#DIV/0!</v>
      </c>
      <c r="D118" s="216" t="e">
        <f>IF(F118="","",IF($B$3='Budget Calculator'!$A$14, 'Loan Calculator'!$L$12-E118+H118, IF($B$3='Budget Calculator'!$A$13,  'Loan Calculator'!$N$12-E118+H118, IF($B$3='Budget Calculator'!$A$12,  'Loan Calculator'!$P$12-E118+H118, 0))))</f>
        <v>#DIV/0!</v>
      </c>
      <c r="E118" s="217" t="e">
        <f>IF(('Loan Calculator'!$G$4/$B$4)*C117&gt;=0, ('Loan Calculator'!$G$4/$B$4)*C117, 1/0)</f>
        <v>#DIV/0!</v>
      </c>
      <c r="F118" s="200" t="e">
        <f t="shared" si="14"/>
        <v>#DIV/0!</v>
      </c>
      <c r="G118" s="212" t="e">
        <f t="shared" si="9"/>
        <v>#DIV/0!</v>
      </c>
      <c r="I118" s="211"/>
      <c r="K118" s="197" t="str" cm="1">
        <f t="array" ref="K118">INDEX($A:$G, ($B118*$B$4)+3,COLUMN(C118))</f>
        <v>Owing</v>
      </c>
      <c r="L118" s="198" t="e">
        <f t="shared" si="11"/>
        <v>#VALUE!</v>
      </c>
      <c r="M118" s="199" t="e">
        <f t="shared" si="12"/>
        <v>#VALUE!</v>
      </c>
      <c r="N118" s="200" t="str" cm="1">
        <f t="array" ref="N118">INDEX($A:$G, ($B118*$B$4)+3,COLUMN(F118))</f>
        <v>Total Interest Charged</v>
      </c>
      <c r="O118" s="201" t="e">
        <f t="shared" si="10"/>
        <v>#VALUE!</v>
      </c>
    </row>
    <row r="119" spans="3:15" x14ac:dyDescent="0.25">
      <c r="C119" s="197" t="e">
        <f t="shared" si="13"/>
        <v>#DIV/0!</v>
      </c>
      <c r="D119" s="216" t="e">
        <f>IF(F119="","",IF($B$3='Budget Calculator'!$A$14, 'Loan Calculator'!$L$12-E119+H119, IF($B$3='Budget Calculator'!$A$13,  'Loan Calculator'!$N$12-E119+H119, IF($B$3='Budget Calculator'!$A$12,  'Loan Calculator'!$P$12-E119+H119, 0))))</f>
        <v>#DIV/0!</v>
      </c>
      <c r="E119" s="217" t="e">
        <f>IF(('Loan Calculator'!$G$4/$B$4)*C118&gt;=0, ('Loan Calculator'!$G$4/$B$4)*C118, 1/0)</f>
        <v>#DIV/0!</v>
      </c>
      <c r="F119" s="200" t="e">
        <f t="shared" si="14"/>
        <v>#DIV/0!</v>
      </c>
      <c r="G119" s="212" t="e">
        <f t="shared" si="9"/>
        <v>#DIV/0!</v>
      </c>
      <c r="I119" s="211"/>
      <c r="K119" s="197" t="str" cm="1">
        <f t="array" ref="K119">INDEX($A:$G, ($B119*$B$4)+3,COLUMN(C119))</f>
        <v>Owing</v>
      </c>
      <c r="L119" s="198" t="e">
        <f t="shared" si="11"/>
        <v>#VALUE!</v>
      </c>
      <c r="M119" s="199" t="e">
        <f t="shared" si="12"/>
        <v>#VALUE!</v>
      </c>
      <c r="N119" s="200" t="str" cm="1">
        <f t="array" ref="N119">INDEX($A:$G, ($B119*$B$4)+3,COLUMN(F119))</f>
        <v>Total Interest Charged</v>
      </c>
      <c r="O119" s="201" t="e">
        <f t="shared" si="10"/>
        <v>#VALUE!</v>
      </c>
    </row>
    <row r="120" spans="3:15" x14ac:dyDescent="0.25">
      <c r="C120" s="197" t="e">
        <f t="shared" si="13"/>
        <v>#DIV/0!</v>
      </c>
      <c r="D120" s="216" t="e">
        <f>IF(F120="","",IF($B$3='Budget Calculator'!$A$14, 'Loan Calculator'!$L$12-E120+H120, IF($B$3='Budget Calculator'!$A$13,  'Loan Calculator'!$N$12-E120+H120, IF($B$3='Budget Calculator'!$A$12,  'Loan Calculator'!$P$12-E120+H120, 0))))</f>
        <v>#DIV/0!</v>
      </c>
      <c r="E120" s="217" t="e">
        <f>IF(('Loan Calculator'!$G$4/$B$4)*C119&gt;=0, ('Loan Calculator'!$G$4/$B$4)*C119, 1/0)</f>
        <v>#DIV/0!</v>
      </c>
      <c r="F120" s="200" t="e">
        <f t="shared" si="14"/>
        <v>#DIV/0!</v>
      </c>
      <c r="G120" s="212" t="e">
        <f t="shared" si="9"/>
        <v>#DIV/0!</v>
      </c>
      <c r="I120" s="211"/>
      <c r="K120" s="197" t="str" cm="1">
        <f t="array" ref="K120">INDEX($A:$G, ($B120*$B$4)+3,COLUMN(C120))</f>
        <v>Owing</v>
      </c>
      <c r="L120" s="198" t="e">
        <f t="shared" si="11"/>
        <v>#VALUE!</v>
      </c>
      <c r="M120" s="199" t="e">
        <f t="shared" si="12"/>
        <v>#VALUE!</v>
      </c>
      <c r="N120" s="200" t="str" cm="1">
        <f t="array" ref="N120">INDEX($A:$G, ($B120*$B$4)+3,COLUMN(F120))</f>
        <v>Total Interest Charged</v>
      </c>
      <c r="O120" s="201" t="e">
        <f t="shared" si="10"/>
        <v>#VALUE!</v>
      </c>
    </row>
    <row r="121" spans="3:15" x14ac:dyDescent="0.25">
      <c r="C121" s="197" t="e">
        <f t="shared" si="13"/>
        <v>#DIV/0!</v>
      </c>
      <c r="D121" s="216" t="e">
        <f>IF(F121="","",IF($B$3='Budget Calculator'!$A$14, 'Loan Calculator'!$L$12-E121+H121, IF($B$3='Budget Calculator'!$A$13,  'Loan Calculator'!$N$12-E121+H121, IF($B$3='Budget Calculator'!$A$12,  'Loan Calculator'!$P$12-E121+H121, 0))))</f>
        <v>#DIV/0!</v>
      </c>
      <c r="E121" s="217" t="e">
        <f>IF(('Loan Calculator'!$G$4/$B$4)*C120&gt;=0, ('Loan Calculator'!$G$4/$B$4)*C120, 1/0)</f>
        <v>#DIV/0!</v>
      </c>
      <c r="F121" s="200" t="e">
        <f t="shared" si="14"/>
        <v>#DIV/0!</v>
      </c>
      <c r="G121" s="212" t="e">
        <f t="shared" si="9"/>
        <v>#DIV/0!</v>
      </c>
      <c r="I121" s="211"/>
      <c r="K121" s="197" t="str" cm="1">
        <f t="array" ref="K121">INDEX($A:$G, ($B121*$B$4)+3,COLUMN(C121))</f>
        <v>Owing</v>
      </c>
      <c r="L121" s="198" t="e">
        <f t="shared" si="11"/>
        <v>#VALUE!</v>
      </c>
      <c r="M121" s="199" t="e">
        <f t="shared" si="12"/>
        <v>#VALUE!</v>
      </c>
      <c r="N121" s="200" t="str" cm="1">
        <f t="array" ref="N121">INDEX($A:$G, ($B121*$B$4)+3,COLUMN(F121))</f>
        <v>Total Interest Charged</v>
      </c>
      <c r="O121" s="201" t="e">
        <f t="shared" si="10"/>
        <v>#VALUE!</v>
      </c>
    </row>
    <row r="122" spans="3:15" x14ac:dyDescent="0.25">
      <c r="C122" s="197" t="e">
        <f t="shared" si="13"/>
        <v>#DIV/0!</v>
      </c>
      <c r="D122" s="216" t="e">
        <f>IF(F122="","",IF($B$3='Budget Calculator'!$A$14, 'Loan Calculator'!$L$12-E122+H122, IF($B$3='Budget Calculator'!$A$13,  'Loan Calculator'!$N$12-E122+H122, IF($B$3='Budget Calculator'!$A$12,  'Loan Calculator'!$P$12-E122+H122, 0))))</f>
        <v>#DIV/0!</v>
      </c>
      <c r="E122" s="217" t="e">
        <f>IF(('Loan Calculator'!$G$4/$B$4)*C121&gt;=0, ('Loan Calculator'!$G$4/$B$4)*C121, 1/0)</f>
        <v>#DIV/0!</v>
      </c>
      <c r="F122" s="200" t="e">
        <f t="shared" si="14"/>
        <v>#DIV/0!</v>
      </c>
      <c r="G122" s="212" t="e">
        <f t="shared" si="9"/>
        <v>#DIV/0!</v>
      </c>
      <c r="I122" s="211"/>
      <c r="K122" s="197" t="str" cm="1">
        <f t="array" ref="K122">INDEX($A:$G, ($B122*$B$4)+3,COLUMN(C122))</f>
        <v>Owing</v>
      </c>
      <c r="L122" s="198" t="e">
        <f t="shared" si="11"/>
        <v>#VALUE!</v>
      </c>
      <c r="M122" s="199" t="e">
        <f t="shared" si="12"/>
        <v>#VALUE!</v>
      </c>
      <c r="N122" s="200" t="str" cm="1">
        <f t="array" ref="N122">INDEX($A:$G, ($B122*$B$4)+3,COLUMN(F122))</f>
        <v>Total Interest Charged</v>
      </c>
      <c r="O122" s="201" t="e">
        <f t="shared" si="10"/>
        <v>#VALUE!</v>
      </c>
    </row>
    <row r="123" spans="3:15" x14ac:dyDescent="0.25">
      <c r="C123" s="197" t="e">
        <f t="shared" si="13"/>
        <v>#DIV/0!</v>
      </c>
      <c r="D123" s="216" t="e">
        <f>IF(F123="","",IF($B$3='Budget Calculator'!$A$14, 'Loan Calculator'!$L$12-E123+H123, IF($B$3='Budget Calculator'!$A$13,  'Loan Calculator'!$N$12-E123+H123, IF($B$3='Budget Calculator'!$A$12,  'Loan Calculator'!$P$12-E123+H123, 0))))</f>
        <v>#DIV/0!</v>
      </c>
      <c r="E123" s="217" t="e">
        <f>IF(('Loan Calculator'!$G$4/$B$4)*C122&gt;=0, ('Loan Calculator'!$G$4/$B$4)*C122, 1/0)</f>
        <v>#DIV/0!</v>
      </c>
      <c r="F123" s="200" t="e">
        <f t="shared" si="14"/>
        <v>#DIV/0!</v>
      </c>
      <c r="G123" s="212" t="e">
        <f t="shared" si="9"/>
        <v>#DIV/0!</v>
      </c>
      <c r="I123" s="211"/>
      <c r="K123" s="197" t="str" cm="1">
        <f t="array" ref="K123">INDEX($A:$G, ($B123*$B$4)+3,COLUMN(C123))</f>
        <v>Owing</v>
      </c>
      <c r="L123" s="198" t="e">
        <f t="shared" si="11"/>
        <v>#VALUE!</v>
      </c>
      <c r="M123" s="199" t="e">
        <f t="shared" si="12"/>
        <v>#VALUE!</v>
      </c>
      <c r="N123" s="200" t="str" cm="1">
        <f t="array" ref="N123">INDEX($A:$G, ($B123*$B$4)+3,COLUMN(F123))</f>
        <v>Total Interest Charged</v>
      </c>
      <c r="O123" s="201" t="e">
        <f t="shared" si="10"/>
        <v>#VALUE!</v>
      </c>
    </row>
    <row r="124" spans="3:15" x14ac:dyDescent="0.25">
      <c r="C124" s="197" t="e">
        <f t="shared" si="13"/>
        <v>#DIV/0!</v>
      </c>
      <c r="D124" s="216" t="e">
        <f>IF(F124="","",IF($B$3='Budget Calculator'!$A$14, 'Loan Calculator'!$L$12-E124+H124, IF($B$3='Budget Calculator'!$A$13,  'Loan Calculator'!$N$12-E124+H124, IF($B$3='Budget Calculator'!$A$12,  'Loan Calculator'!$P$12-E124+H124, 0))))</f>
        <v>#DIV/0!</v>
      </c>
      <c r="E124" s="217" t="e">
        <f>IF(('Loan Calculator'!$G$4/$B$4)*C123&gt;=0, ('Loan Calculator'!$G$4/$B$4)*C123, 1/0)</f>
        <v>#DIV/0!</v>
      </c>
      <c r="F124" s="200" t="e">
        <f t="shared" si="14"/>
        <v>#DIV/0!</v>
      </c>
      <c r="G124" s="212" t="e">
        <f t="shared" si="9"/>
        <v>#DIV/0!</v>
      </c>
      <c r="I124" s="211"/>
      <c r="K124" s="197" t="str" cm="1">
        <f t="array" ref="K124">INDEX($A:$G, ($B124*$B$4)+3,COLUMN(C124))</f>
        <v>Owing</v>
      </c>
      <c r="L124" s="198" t="e">
        <f t="shared" si="11"/>
        <v>#VALUE!</v>
      </c>
      <c r="M124" s="199" t="e">
        <f t="shared" si="12"/>
        <v>#VALUE!</v>
      </c>
      <c r="N124" s="200" t="str" cm="1">
        <f t="array" ref="N124">INDEX($A:$G, ($B124*$B$4)+3,COLUMN(F124))</f>
        <v>Total Interest Charged</v>
      </c>
      <c r="O124" s="201" t="e">
        <f t="shared" si="10"/>
        <v>#VALUE!</v>
      </c>
    </row>
    <row r="125" spans="3:15" x14ac:dyDescent="0.25">
      <c r="C125" s="197" t="e">
        <f t="shared" si="13"/>
        <v>#DIV/0!</v>
      </c>
      <c r="D125" s="216" t="e">
        <f>IF(F125="","",IF($B$3='Budget Calculator'!$A$14, 'Loan Calculator'!$L$12-E125+H125, IF($B$3='Budget Calculator'!$A$13,  'Loan Calculator'!$N$12-E125+H125, IF($B$3='Budget Calculator'!$A$12,  'Loan Calculator'!$P$12-E125+H125, 0))))</f>
        <v>#DIV/0!</v>
      </c>
      <c r="E125" s="217" t="e">
        <f>IF(('Loan Calculator'!$G$4/$B$4)*C124&gt;=0, ('Loan Calculator'!$G$4/$B$4)*C124, 1/0)</f>
        <v>#DIV/0!</v>
      </c>
      <c r="F125" s="200" t="e">
        <f t="shared" si="14"/>
        <v>#DIV/0!</v>
      </c>
      <c r="G125" s="212" t="e">
        <f t="shared" si="9"/>
        <v>#DIV/0!</v>
      </c>
      <c r="I125" s="211"/>
      <c r="K125" s="197" t="str" cm="1">
        <f t="array" ref="K125">INDEX($A:$G, ($B125*$B$4)+3,COLUMN(C125))</f>
        <v>Owing</v>
      </c>
      <c r="L125" s="198" t="e">
        <f t="shared" si="11"/>
        <v>#VALUE!</v>
      </c>
      <c r="M125" s="199" t="e">
        <f t="shared" si="12"/>
        <v>#VALUE!</v>
      </c>
      <c r="N125" s="200" t="str" cm="1">
        <f t="array" ref="N125">INDEX($A:$G, ($B125*$B$4)+3,COLUMN(F125))</f>
        <v>Total Interest Charged</v>
      </c>
      <c r="O125" s="201" t="e">
        <f t="shared" si="10"/>
        <v>#VALUE!</v>
      </c>
    </row>
    <row r="126" spans="3:15" x14ac:dyDescent="0.25">
      <c r="C126" s="197" t="e">
        <f t="shared" si="13"/>
        <v>#DIV/0!</v>
      </c>
      <c r="D126" s="216" t="e">
        <f>IF(F126="","",IF($B$3='Budget Calculator'!$A$14, 'Loan Calculator'!$L$12-E126+H126, IF($B$3='Budget Calculator'!$A$13,  'Loan Calculator'!$N$12-E126+H126, IF($B$3='Budget Calculator'!$A$12,  'Loan Calculator'!$P$12-E126+H126, 0))))</f>
        <v>#DIV/0!</v>
      </c>
      <c r="E126" s="217" t="e">
        <f>IF(('Loan Calculator'!$G$4/$B$4)*C125&gt;=0, ('Loan Calculator'!$G$4/$B$4)*C125, 1/0)</f>
        <v>#DIV/0!</v>
      </c>
      <c r="F126" s="200" t="e">
        <f t="shared" si="14"/>
        <v>#DIV/0!</v>
      </c>
      <c r="G126" s="212" t="e">
        <f t="shared" si="9"/>
        <v>#DIV/0!</v>
      </c>
      <c r="I126" s="211"/>
      <c r="K126" s="197" t="str" cm="1">
        <f t="array" ref="K126">INDEX($A:$G, ($B126*$B$4)+3,COLUMN(C126))</f>
        <v>Owing</v>
      </c>
      <c r="L126" s="198" t="e">
        <f t="shared" si="11"/>
        <v>#VALUE!</v>
      </c>
      <c r="M126" s="199" t="e">
        <f t="shared" si="12"/>
        <v>#VALUE!</v>
      </c>
      <c r="N126" s="200" t="str" cm="1">
        <f t="array" ref="N126">INDEX($A:$G, ($B126*$B$4)+3,COLUMN(F126))</f>
        <v>Total Interest Charged</v>
      </c>
      <c r="O126" s="201" t="e">
        <f t="shared" si="10"/>
        <v>#VALUE!</v>
      </c>
    </row>
    <row r="127" spans="3:15" x14ac:dyDescent="0.25">
      <c r="C127" s="197" t="e">
        <f t="shared" si="13"/>
        <v>#DIV/0!</v>
      </c>
      <c r="D127" s="216" t="e">
        <f>IF(F127="","",IF($B$3='Budget Calculator'!$A$14, 'Loan Calculator'!$L$12-E127+H127, IF($B$3='Budget Calculator'!$A$13,  'Loan Calculator'!$N$12-E127+H127, IF($B$3='Budget Calculator'!$A$12,  'Loan Calculator'!$P$12-E127+H127, 0))))</f>
        <v>#DIV/0!</v>
      </c>
      <c r="E127" s="217" t="e">
        <f>IF(('Loan Calculator'!$G$4/$B$4)*C126&gt;=0, ('Loan Calculator'!$G$4/$B$4)*C126, 1/0)</f>
        <v>#DIV/0!</v>
      </c>
      <c r="F127" s="200" t="e">
        <f t="shared" si="14"/>
        <v>#DIV/0!</v>
      </c>
      <c r="G127" s="212" t="e">
        <f t="shared" si="9"/>
        <v>#DIV/0!</v>
      </c>
      <c r="I127" s="211"/>
      <c r="K127" s="197" t="str" cm="1">
        <f t="array" ref="K127">INDEX($A:$G, ($B127*$B$4)+3,COLUMN(C127))</f>
        <v>Owing</v>
      </c>
      <c r="L127" s="198" t="e">
        <f t="shared" si="11"/>
        <v>#VALUE!</v>
      </c>
      <c r="M127" s="199" t="e">
        <f t="shared" si="12"/>
        <v>#VALUE!</v>
      </c>
      <c r="N127" s="200" t="str" cm="1">
        <f t="array" ref="N127">INDEX($A:$G, ($B127*$B$4)+3,COLUMN(F127))</f>
        <v>Total Interest Charged</v>
      </c>
      <c r="O127" s="201" t="e">
        <f t="shared" si="10"/>
        <v>#VALUE!</v>
      </c>
    </row>
    <row r="128" spans="3:15" x14ac:dyDescent="0.25">
      <c r="C128" s="197" t="e">
        <f t="shared" si="13"/>
        <v>#DIV/0!</v>
      </c>
      <c r="D128" s="216" t="e">
        <f>IF(F128="","",IF($B$3='Budget Calculator'!$A$14, 'Loan Calculator'!$L$12-E128+H128, IF($B$3='Budget Calculator'!$A$13,  'Loan Calculator'!$N$12-E128+H128, IF($B$3='Budget Calculator'!$A$12,  'Loan Calculator'!$P$12-E128+H128, 0))))</f>
        <v>#DIV/0!</v>
      </c>
      <c r="E128" s="217" t="e">
        <f>IF(('Loan Calculator'!$G$4/$B$4)*C127&gt;=0, ('Loan Calculator'!$G$4/$B$4)*C127, 1/0)</f>
        <v>#DIV/0!</v>
      </c>
      <c r="F128" s="200" t="e">
        <f t="shared" si="14"/>
        <v>#DIV/0!</v>
      </c>
      <c r="G128" s="212" t="e">
        <f t="shared" si="9"/>
        <v>#DIV/0!</v>
      </c>
      <c r="I128" s="211"/>
      <c r="K128" s="197" t="str" cm="1">
        <f t="array" ref="K128">INDEX($A:$G, ($B128*$B$4)+3,COLUMN(C128))</f>
        <v>Owing</v>
      </c>
      <c r="L128" s="198" t="e">
        <f t="shared" si="11"/>
        <v>#VALUE!</v>
      </c>
      <c r="M128" s="199" t="e">
        <f t="shared" si="12"/>
        <v>#VALUE!</v>
      </c>
      <c r="N128" s="200" t="str" cm="1">
        <f t="array" ref="N128">INDEX($A:$G, ($B128*$B$4)+3,COLUMN(F128))</f>
        <v>Total Interest Charged</v>
      </c>
      <c r="O128" s="201" t="e">
        <f t="shared" si="10"/>
        <v>#VALUE!</v>
      </c>
    </row>
    <row r="129" spans="3:15" x14ac:dyDescent="0.25">
      <c r="C129" s="197" t="e">
        <f t="shared" si="13"/>
        <v>#DIV/0!</v>
      </c>
      <c r="D129" s="216" t="e">
        <f>IF(F129="","",IF($B$3='Budget Calculator'!$A$14, 'Loan Calculator'!$L$12-E129+H129, IF($B$3='Budget Calculator'!$A$13,  'Loan Calculator'!$N$12-E129+H129, IF($B$3='Budget Calculator'!$A$12,  'Loan Calculator'!$P$12-E129+H129, 0))))</f>
        <v>#DIV/0!</v>
      </c>
      <c r="E129" s="217" t="e">
        <f>IF(('Loan Calculator'!$G$4/$B$4)*C128&gt;=0, ('Loan Calculator'!$G$4/$B$4)*C128, 1/0)</f>
        <v>#DIV/0!</v>
      </c>
      <c r="F129" s="200" t="e">
        <f t="shared" si="14"/>
        <v>#DIV/0!</v>
      </c>
      <c r="G129" s="212" t="e">
        <f t="shared" si="9"/>
        <v>#DIV/0!</v>
      </c>
      <c r="I129" s="211"/>
      <c r="K129" s="197" t="str" cm="1">
        <f t="array" ref="K129">INDEX($A:$G, ($B129*$B$4)+3,COLUMN(C129))</f>
        <v>Owing</v>
      </c>
      <c r="L129" s="198" t="e">
        <f t="shared" si="11"/>
        <v>#VALUE!</v>
      </c>
      <c r="M129" s="199" t="e">
        <f t="shared" si="12"/>
        <v>#VALUE!</v>
      </c>
      <c r="N129" s="200" t="str" cm="1">
        <f t="array" ref="N129">INDEX($A:$G, ($B129*$B$4)+3,COLUMN(F129))</f>
        <v>Total Interest Charged</v>
      </c>
      <c r="O129" s="201" t="e">
        <f t="shared" si="10"/>
        <v>#VALUE!</v>
      </c>
    </row>
    <row r="130" spans="3:15" x14ac:dyDescent="0.25">
      <c r="C130" s="197" t="e">
        <f t="shared" si="13"/>
        <v>#DIV/0!</v>
      </c>
      <c r="D130" s="216" t="e">
        <f>IF(F130="","",IF($B$3='Budget Calculator'!$A$14, 'Loan Calculator'!$L$12-E130+H130, IF($B$3='Budget Calculator'!$A$13,  'Loan Calculator'!$N$12-E130+H130, IF($B$3='Budget Calculator'!$A$12,  'Loan Calculator'!$P$12-E130+H130, 0))))</f>
        <v>#DIV/0!</v>
      </c>
      <c r="E130" s="217" t="e">
        <f>IF(('Loan Calculator'!$G$4/$B$4)*C129&gt;=0, ('Loan Calculator'!$G$4/$B$4)*C129, 1/0)</f>
        <v>#DIV/0!</v>
      </c>
      <c r="F130" s="200" t="e">
        <f t="shared" si="14"/>
        <v>#DIV/0!</v>
      </c>
      <c r="G130" s="212" t="e">
        <f t="shared" si="9"/>
        <v>#DIV/0!</v>
      </c>
      <c r="I130" s="211"/>
      <c r="K130" s="197" t="str" cm="1">
        <f t="array" ref="K130">INDEX($A:$G, ($B130*$B$4)+3,COLUMN(C130))</f>
        <v>Owing</v>
      </c>
      <c r="L130" s="198" t="e">
        <f t="shared" si="11"/>
        <v>#VALUE!</v>
      </c>
      <c r="M130" s="199" t="e">
        <f t="shared" si="12"/>
        <v>#VALUE!</v>
      </c>
      <c r="N130" s="200" t="str" cm="1">
        <f t="array" ref="N130">INDEX($A:$G, ($B130*$B$4)+3,COLUMN(F130))</f>
        <v>Total Interest Charged</v>
      </c>
      <c r="O130" s="201" t="e">
        <f t="shared" si="10"/>
        <v>#VALUE!</v>
      </c>
    </row>
    <row r="131" spans="3:15" x14ac:dyDescent="0.25">
      <c r="C131" s="197" t="e">
        <f t="shared" si="13"/>
        <v>#DIV/0!</v>
      </c>
      <c r="D131" s="216" t="e">
        <f>IF(F131="","",IF($B$3='Budget Calculator'!$A$14, 'Loan Calculator'!$L$12-E131+H131, IF($B$3='Budget Calculator'!$A$13,  'Loan Calculator'!$N$12-E131+H131, IF($B$3='Budget Calculator'!$A$12,  'Loan Calculator'!$P$12-E131+H131, 0))))</f>
        <v>#DIV/0!</v>
      </c>
      <c r="E131" s="217" t="e">
        <f>IF(('Loan Calculator'!$G$4/$B$4)*C130&gt;=0, ('Loan Calculator'!$G$4/$B$4)*C130, 1/0)</f>
        <v>#DIV/0!</v>
      </c>
      <c r="F131" s="200" t="e">
        <f t="shared" si="14"/>
        <v>#DIV/0!</v>
      </c>
      <c r="G131" s="212" t="e">
        <f t="shared" si="9"/>
        <v>#DIV/0!</v>
      </c>
      <c r="I131" s="211"/>
      <c r="K131" s="197" t="str" cm="1">
        <f t="array" ref="K131">INDEX($A:$G, ($B131*$B$4)+3,COLUMN(C131))</f>
        <v>Owing</v>
      </c>
      <c r="L131" s="198" t="e">
        <f t="shared" si="11"/>
        <v>#VALUE!</v>
      </c>
      <c r="M131" s="199" t="e">
        <f t="shared" si="12"/>
        <v>#VALUE!</v>
      </c>
      <c r="N131" s="200" t="str" cm="1">
        <f t="array" ref="N131">INDEX($A:$G, ($B131*$B$4)+3,COLUMN(F131))</f>
        <v>Total Interest Charged</v>
      </c>
      <c r="O131" s="201" t="e">
        <f t="shared" si="10"/>
        <v>#VALUE!</v>
      </c>
    </row>
    <row r="132" spans="3:15" x14ac:dyDescent="0.25">
      <c r="C132" s="197" t="e">
        <f t="shared" si="13"/>
        <v>#DIV/0!</v>
      </c>
      <c r="D132" s="216" t="e">
        <f>IF(F132="","",IF($B$3='Budget Calculator'!$A$14, 'Loan Calculator'!$L$12-E132+H132, IF($B$3='Budget Calculator'!$A$13,  'Loan Calculator'!$N$12-E132+H132, IF($B$3='Budget Calculator'!$A$12,  'Loan Calculator'!$P$12-E132+H132, 0))))</f>
        <v>#DIV/0!</v>
      </c>
      <c r="E132" s="217" t="e">
        <f>IF(('Loan Calculator'!$G$4/$B$4)*C131&gt;=0, ('Loan Calculator'!$G$4/$B$4)*C131, 1/0)</f>
        <v>#DIV/0!</v>
      </c>
      <c r="F132" s="200" t="e">
        <f t="shared" si="14"/>
        <v>#DIV/0!</v>
      </c>
      <c r="G132" s="212" t="e">
        <f t="shared" si="9"/>
        <v>#DIV/0!</v>
      </c>
      <c r="I132" s="211"/>
      <c r="K132" s="197" t="str" cm="1">
        <f t="array" ref="K132">INDEX($A:$G, ($B132*$B$4)+3,COLUMN(C132))</f>
        <v>Owing</v>
      </c>
      <c r="L132" s="198" t="e">
        <f t="shared" si="11"/>
        <v>#VALUE!</v>
      </c>
      <c r="M132" s="199" t="e">
        <f t="shared" si="12"/>
        <v>#VALUE!</v>
      </c>
      <c r="N132" s="200" t="str" cm="1">
        <f t="array" ref="N132">INDEX($A:$G, ($B132*$B$4)+3,COLUMN(F132))</f>
        <v>Total Interest Charged</v>
      </c>
      <c r="O132" s="201" t="e">
        <f t="shared" si="10"/>
        <v>#VALUE!</v>
      </c>
    </row>
    <row r="133" spans="3:15" x14ac:dyDescent="0.25">
      <c r="C133" s="197" t="e">
        <f t="shared" si="13"/>
        <v>#DIV/0!</v>
      </c>
      <c r="D133" s="216" t="e">
        <f>IF(F133="","",IF($B$3='Budget Calculator'!$A$14, 'Loan Calculator'!$L$12-E133+H133, IF($B$3='Budget Calculator'!$A$13,  'Loan Calculator'!$N$12-E133+H133, IF($B$3='Budget Calculator'!$A$12,  'Loan Calculator'!$P$12-E133+H133, 0))))</f>
        <v>#DIV/0!</v>
      </c>
      <c r="E133" s="217" t="e">
        <f>IF(('Loan Calculator'!$G$4/$B$4)*C132&gt;=0, ('Loan Calculator'!$G$4/$B$4)*C132, 1/0)</f>
        <v>#DIV/0!</v>
      </c>
      <c r="F133" s="200" t="e">
        <f t="shared" si="14"/>
        <v>#DIV/0!</v>
      </c>
      <c r="G133" s="212" t="e">
        <f t="shared" si="9"/>
        <v>#DIV/0!</v>
      </c>
      <c r="I133" s="211"/>
      <c r="K133" s="197" t="str" cm="1">
        <f t="array" ref="K133">INDEX($A:$G, ($B133*$B$4)+3,COLUMN(C133))</f>
        <v>Owing</v>
      </c>
      <c r="L133" s="198" t="e">
        <f t="shared" si="11"/>
        <v>#VALUE!</v>
      </c>
      <c r="M133" s="199" t="e">
        <f t="shared" si="12"/>
        <v>#VALUE!</v>
      </c>
      <c r="N133" s="200" t="str" cm="1">
        <f t="array" ref="N133">INDEX($A:$G, ($B133*$B$4)+3,COLUMN(F133))</f>
        <v>Total Interest Charged</v>
      </c>
      <c r="O133" s="201" t="e">
        <f t="shared" si="10"/>
        <v>#VALUE!</v>
      </c>
    </row>
    <row r="134" spans="3:15" x14ac:dyDescent="0.25">
      <c r="C134" s="197" t="e">
        <f t="shared" si="13"/>
        <v>#DIV/0!</v>
      </c>
      <c r="D134" s="216" t="e">
        <f>IF(F134="","",IF($B$3='Budget Calculator'!$A$14, 'Loan Calculator'!$L$12-E134+H134, IF($B$3='Budget Calculator'!$A$13,  'Loan Calculator'!$N$12-E134+H134, IF($B$3='Budget Calculator'!$A$12,  'Loan Calculator'!$P$12-E134+H134, 0))))</f>
        <v>#DIV/0!</v>
      </c>
      <c r="E134" s="217" t="e">
        <f>IF(('Loan Calculator'!$G$4/$B$4)*C133&gt;=0, ('Loan Calculator'!$G$4/$B$4)*C133, 1/0)</f>
        <v>#DIV/0!</v>
      </c>
      <c r="F134" s="200" t="e">
        <f t="shared" si="14"/>
        <v>#DIV/0!</v>
      </c>
      <c r="G134" s="212" t="e">
        <f t="shared" ref="G134:G197" si="15">IF(IFERROR(C134, 1/0), B134, IF(C134=0, B134, 1/0))</f>
        <v>#DIV/0!</v>
      </c>
      <c r="I134" s="211"/>
      <c r="K134" s="197" t="str" cm="1">
        <f t="array" ref="K134">INDEX($A:$G, ($B134*$B$4)+3,COLUMN(C134))</f>
        <v>Owing</v>
      </c>
      <c r="L134" s="198" t="e">
        <f t="shared" si="11"/>
        <v>#VALUE!</v>
      </c>
      <c r="M134" s="199" t="e">
        <f t="shared" si="12"/>
        <v>#VALUE!</v>
      </c>
      <c r="N134" s="200" t="str" cm="1">
        <f t="array" ref="N134">INDEX($A:$G, ($B134*$B$4)+3,COLUMN(F134))</f>
        <v>Total Interest Charged</v>
      </c>
      <c r="O134" s="201" t="e">
        <f t="shared" ref="O134:O197" si="16">IF(IFERROR(K134, 1/0), J134, IF(K134=0, J134, 1/0))</f>
        <v>#VALUE!</v>
      </c>
    </row>
    <row r="135" spans="3:15" x14ac:dyDescent="0.25">
      <c r="C135" s="197" t="e">
        <f t="shared" si="13"/>
        <v>#DIV/0!</v>
      </c>
      <c r="D135" s="216" t="e">
        <f>IF(F135="","",IF($B$3='Budget Calculator'!$A$14, 'Loan Calculator'!$L$12-E135+H135, IF($B$3='Budget Calculator'!$A$13,  'Loan Calculator'!$N$12-E135+H135, IF($B$3='Budget Calculator'!$A$12,  'Loan Calculator'!$P$12-E135+H135, 0))))</f>
        <v>#DIV/0!</v>
      </c>
      <c r="E135" s="217" t="e">
        <f>IF(('Loan Calculator'!$G$4/$B$4)*C134&gt;=0, ('Loan Calculator'!$G$4/$B$4)*C134, 1/0)</f>
        <v>#DIV/0!</v>
      </c>
      <c r="F135" s="200" t="e">
        <f t="shared" si="14"/>
        <v>#DIV/0!</v>
      </c>
      <c r="G135" s="212" t="e">
        <f t="shared" si="15"/>
        <v>#DIV/0!</v>
      </c>
      <c r="I135" s="211"/>
      <c r="K135" s="197" t="str" cm="1">
        <f t="array" ref="K135">INDEX($A:$G, ($B135*$B$4)+3,COLUMN(C135))</f>
        <v>Owing</v>
      </c>
      <c r="L135" s="198" t="e">
        <f t="shared" ref="L135:L198" si="17">K134-K135</f>
        <v>#VALUE!</v>
      </c>
      <c r="M135" s="199" t="e">
        <f t="shared" ref="M135:M198" si="18">N135-N134</f>
        <v>#VALUE!</v>
      </c>
      <c r="N135" s="200" t="str" cm="1">
        <f t="array" ref="N135">INDEX($A:$G, ($B135*$B$4)+3,COLUMN(F135))</f>
        <v>Total Interest Charged</v>
      </c>
      <c r="O135" s="201" t="e">
        <f t="shared" si="16"/>
        <v>#VALUE!</v>
      </c>
    </row>
    <row r="136" spans="3:15" x14ac:dyDescent="0.25">
      <c r="C136" s="197" t="e">
        <f t="shared" ref="C136:C199" si="19">IF(F136="","",C135-D136)</f>
        <v>#DIV/0!</v>
      </c>
      <c r="D136" s="216" t="e">
        <f>IF(F136="","",IF($B$3='Budget Calculator'!$A$14, 'Loan Calculator'!$L$12-E136+H136, IF($B$3='Budget Calculator'!$A$13,  'Loan Calculator'!$N$12-E136+H136, IF($B$3='Budget Calculator'!$A$12,  'Loan Calculator'!$P$12-E136+H136, 0))))</f>
        <v>#DIV/0!</v>
      </c>
      <c r="E136" s="217" t="e">
        <f>IF(('Loan Calculator'!$G$4/$B$4)*C135&gt;=0, ('Loan Calculator'!$G$4/$B$4)*C135, 1/0)</f>
        <v>#DIV/0!</v>
      </c>
      <c r="F136" s="200" t="e">
        <f t="shared" ref="F136:F199" si="20">IF(F135="", "", IF(E136+F135&gt;F135, E136+F135, ""))</f>
        <v>#DIV/0!</v>
      </c>
      <c r="G136" s="212" t="e">
        <f t="shared" si="15"/>
        <v>#DIV/0!</v>
      </c>
      <c r="I136" s="211"/>
      <c r="K136" s="197" t="str" cm="1">
        <f t="array" ref="K136">INDEX($A:$G, ($B136*$B$4)+3,COLUMN(C136))</f>
        <v>Owing</v>
      </c>
      <c r="L136" s="198" t="e">
        <f t="shared" si="17"/>
        <v>#VALUE!</v>
      </c>
      <c r="M136" s="199" t="e">
        <f t="shared" si="18"/>
        <v>#VALUE!</v>
      </c>
      <c r="N136" s="200" t="str" cm="1">
        <f t="array" ref="N136">INDEX($A:$G, ($B136*$B$4)+3,COLUMN(F136))</f>
        <v>Total Interest Charged</v>
      </c>
      <c r="O136" s="201" t="e">
        <f t="shared" si="16"/>
        <v>#VALUE!</v>
      </c>
    </row>
    <row r="137" spans="3:15" x14ac:dyDescent="0.25">
      <c r="C137" s="197" t="e">
        <f t="shared" si="19"/>
        <v>#DIV/0!</v>
      </c>
      <c r="D137" s="216" t="e">
        <f>IF(F137="","",IF($B$3='Budget Calculator'!$A$14, 'Loan Calculator'!$L$12-E137+H137, IF($B$3='Budget Calculator'!$A$13,  'Loan Calculator'!$N$12-E137+H137, IF($B$3='Budget Calculator'!$A$12,  'Loan Calculator'!$P$12-E137+H137, 0))))</f>
        <v>#DIV/0!</v>
      </c>
      <c r="E137" s="217" t="e">
        <f>IF(('Loan Calculator'!$G$4/$B$4)*C136&gt;=0, ('Loan Calculator'!$G$4/$B$4)*C136, 1/0)</f>
        <v>#DIV/0!</v>
      </c>
      <c r="F137" s="200" t="e">
        <f t="shared" si="20"/>
        <v>#DIV/0!</v>
      </c>
      <c r="G137" s="212" t="e">
        <f t="shared" si="15"/>
        <v>#DIV/0!</v>
      </c>
      <c r="I137" s="211"/>
      <c r="K137" s="197" t="str" cm="1">
        <f t="array" ref="K137">INDEX($A:$G, ($B137*$B$4)+3,COLUMN(C137))</f>
        <v>Owing</v>
      </c>
      <c r="L137" s="198" t="e">
        <f t="shared" si="17"/>
        <v>#VALUE!</v>
      </c>
      <c r="M137" s="199" t="e">
        <f t="shared" si="18"/>
        <v>#VALUE!</v>
      </c>
      <c r="N137" s="200" t="str" cm="1">
        <f t="array" ref="N137">INDEX($A:$G, ($B137*$B$4)+3,COLUMN(F137))</f>
        <v>Total Interest Charged</v>
      </c>
      <c r="O137" s="201" t="e">
        <f t="shared" si="16"/>
        <v>#VALUE!</v>
      </c>
    </row>
    <row r="138" spans="3:15" x14ac:dyDescent="0.25">
      <c r="C138" s="197" t="e">
        <f t="shared" si="19"/>
        <v>#DIV/0!</v>
      </c>
      <c r="D138" s="216" t="e">
        <f>IF(F138="","",IF($B$3='Budget Calculator'!$A$14, 'Loan Calculator'!$L$12-E138+H138, IF($B$3='Budget Calculator'!$A$13,  'Loan Calculator'!$N$12-E138+H138, IF($B$3='Budget Calculator'!$A$12,  'Loan Calculator'!$P$12-E138+H138, 0))))</f>
        <v>#DIV/0!</v>
      </c>
      <c r="E138" s="217" t="e">
        <f>IF(('Loan Calculator'!$G$4/$B$4)*C137&gt;=0, ('Loan Calculator'!$G$4/$B$4)*C137, 1/0)</f>
        <v>#DIV/0!</v>
      </c>
      <c r="F138" s="200" t="e">
        <f t="shared" si="20"/>
        <v>#DIV/0!</v>
      </c>
      <c r="G138" s="212" t="e">
        <f t="shared" si="15"/>
        <v>#DIV/0!</v>
      </c>
      <c r="I138" s="211"/>
      <c r="K138" s="197" t="str" cm="1">
        <f t="array" ref="K138">INDEX($A:$G, ($B138*$B$4)+3,COLUMN(C138))</f>
        <v>Owing</v>
      </c>
      <c r="L138" s="198" t="e">
        <f t="shared" si="17"/>
        <v>#VALUE!</v>
      </c>
      <c r="M138" s="199" t="e">
        <f t="shared" si="18"/>
        <v>#VALUE!</v>
      </c>
      <c r="N138" s="200" t="str" cm="1">
        <f t="array" ref="N138">INDEX($A:$G, ($B138*$B$4)+3,COLUMN(F138))</f>
        <v>Total Interest Charged</v>
      </c>
      <c r="O138" s="201" t="e">
        <f t="shared" si="16"/>
        <v>#VALUE!</v>
      </c>
    </row>
    <row r="139" spans="3:15" x14ac:dyDescent="0.25">
      <c r="C139" s="197" t="e">
        <f t="shared" si="19"/>
        <v>#DIV/0!</v>
      </c>
      <c r="D139" s="216" t="e">
        <f>IF(F139="","",IF($B$3='Budget Calculator'!$A$14, 'Loan Calculator'!$L$12-E139+H139, IF($B$3='Budget Calculator'!$A$13,  'Loan Calculator'!$N$12-E139+H139, IF($B$3='Budget Calculator'!$A$12,  'Loan Calculator'!$P$12-E139+H139, 0))))</f>
        <v>#DIV/0!</v>
      </c>
      <c r="E139" s="217" t="e">
        <f>IF(('Loan Calculator'!$G$4/$B$4)*C138&gt;=0, ('Loan Calculator'!$G$4/$B$4)*C138, 1/0)</f>
        <v>#DIV/0!</v>
      </c>
      <c r="F139" s="200" t="e">
        <f t="shared" si="20"/>
        <v>#DIV/0!</v>
      </c>
      <c r="G139" s="212" t="e">
        <f t="shared" si="15"/>
        <v>#DIV/0!</v>
      </c>
      <c r="I139" s="211"/>
      <c r="K139" s="197" t="str" cm="1">
        <f t="array" ref="K139">INDEX($A:$G, ($B139*$B$4)+3,COLUMN(C139))</f>
        <v>Owing</v>
      </c>
      <c r="L139" s="198" t="e">
        <f t="shared" si="17"/>
        <v>#VALUE!</v>
      </c>
      <c r="M139" s="199" t="e">
        <f t="shared" si="18"/>
        <v>#VALUE!</v>
      </c>
      <c r="N139" s="200" t="str" cm="1">
        <f t="array" ref="N139">INDEX($A:$G, ($B139*$B$4)+3,COLUMN(F139))</f>
        <v>Total Interest Charged</v>
      </c>
      <c r="O139" s="201" t="e">
        <f t="shared" si="16"/>
        <v>#VALUE!</v>
      </c>
    </row>
    <row r="140" spans="3:15" x14ac:dyDescent="0.25">
      <c r="C140" s="197" t="e">
        <f t="shared" si="19"/>
        <v>#DIV/0!</v>
      </c>
      <c r="D140" s="216" t="e">
        <f>IF(F140="","",IF($B$3='Budget Calculator'!$A$14, 'Loan Calculator'!$L$12-E140+H140, IF($B$3='Budget Calculator'!$A$13,  'Loan Calculator'!$N$12-E140+H140, IF($B$3='Budget Calculator'!$A$12,  'Loan Calculator'!$P$12-E140+H140, 0))))</f>
        <v>#DIV/0!</v>
      </c>
      <c r="E140" s="217" t="e">
        <f>IF(('Loan Calculator'!$G$4/$B$4)*C139&gt;=0, ('Loan Calculator'!$G$4/$B$4)*C139, 1/0)</f>
        <v>#DIV/0!</v>
      </c>
      <c r="F140" s="200" t="e">
        <f t="shared" si="20"/>
        <v>#DIV/0!</v>
      </c>
      <c r="G140" s="212" t="e">
        <f t="shared" si="15"/>
        <v>#DIV/0!</v>
      </c>
      <c r="I140" s="211"/>
      <c r="K140" s="197" t="str" cm="1">
        <f t="array" ref="K140">INDEX($A:$G, ($B140*$B$4)+3,COLUMN(C140))</f>
        <v>Owing</v>
      </c>
      <c r="L140" s="198" t="e">
        <f t="shared" si="17"/>
        <v>#VALUE!</v>
      </c>
      <c r="M140" s="199" t="e">
        <f t="shared" si="18"/>
        <v>#VALUE!</v>
      </c>
      <c r="N140" s="200" t="str" cm="1">
        <f t="array" ref="N140">INDEX($A:$G, ($B140*$B$4)+3,COLUMN(F140))</f>
        <v>Total Interest Charged</v>
      </c>
      <c r="O140" s="201" t="e">
        <f t="shared" si="16"/>
        <v>#VALUE!</v>
      </c>
    </row>
    <row r="141" spans="3:15" x14ac:dyDescent="0.25">
      <c r="C141" s="197" t="e">
        <f t="shared" si="19"/>
        <v>#DIV/0!</v>
      </c>
      <c r="D141" s="216" t="e">
        <f>IF(F141="","",IF($B$3='Budget Calculator'!$A$14, 'Loan Calculator'!$L$12-E141+H141, IF($B$3='Budget Calculator'!$A$13,  'Loan Calculator'!$N$12-E141+H141, IF($B$3='Budget Calculator'!$A$12,  'Loan Calculator'!$P$12-E141+H141, 0))))</f>
        <v>#DIV/0!</v>
      </c>
      <c r="E141" s="217" t="e">
        <f>IF(('Loan Calculator'!$G$4/$B$4)*C140&gt;=0, ('Loan Calculator'!$G$4/$B$4)*C140, 1/0)</f>
        <v>#DIV/0!</v>
      </c>
      <c r="F141" s="200" t="e">
        <f t="shared" si="20"/>
        <v>#DIV/0!</v>
      </c>
      <c r="G141" s="212" t="e">
        <f t="shared" si="15"/>
        <v>#DIV/0!</v>
      </c>
      <c r="I141" s="211"/>
      <c r="K141" s="197" t="str" cm="1">
        <f t="array" ref="K141">INDEX($A:$G, ($B141*$B$4)+3,COLUMN(C141))</f>
        <v>Owing</v>
      </c>
      <c r="L141" s="198" t="e">
        <f t="shared" si="17"/>
        <v>#VALUE!</v>
      </c>
      <c r="M141" s="199" t="e">
        <f t="shared" si="18"/>
        <v>#VALUE!</v>
      </c>
      <c r="N141" s="200" t="str" cm="1">
        <f t="array" ref="N141">INDEX($A:$G, ($B141*$B$4)+3,COLUMN(F141))</f>
        <v>Total Interest Charged</v>
      </c>
      <c r="O141" s="201" t="e">
        <f t="shared" si="16"/>
        <v>#VALUE!</v>
      </c>
    </row>
    <row r="142" spans="3:15" x14ac:dyDescent="0.25">
      <c r="C142" s="197" t="e">
        <f t="shared" si="19"/>
        <v>#DIV/0!</v>
      </c>
      <c r="D142" s="216" t="e">
        <f>IF(F142="","",IF($B$3='Budget Calculator'!$A$14, 'Loan Calculator'!$L$12-E142+H142, IF($B$3='Budget Calculator'!$A$13,  'Loan Calculator'!$N$12-E142+H142, IF($B$3='Budget Calculator'!$A$12,  'Loan Calculator'!$P$12-E142+H142, 0))))</f>
        <v>#DIV/0!</v>
      </c>
      <c r="E142" s="217" t="e">
        <f>IF(('Loan Calculator'!$G$4/$B$4)*C141&gt;=0, ('Loan Calculator'!$G$4/$B$4)*C141, 1/0)</f>
        <v>#DIV/0!</v>
      </c>
      <c r="F142" s="200" t="e">
        <f t="shared" si="20"/>
        <v>#DIV/0!</v>
      </c>
      <c r="G142" s="212" t="e">
        <f t="shared" si="15"/>
        <v>#DIV/0!</v>
      </c>
      <c r="I142" s="211"/>
      <c r="K142" s="197" t="str" cm="1">
        <f t="array" ref="K142">INDEX($A:$G, ($B142*$B$4)+3,COLUMN(C142))</f>
        <v>Owing</v>
      </c>
      <c r="L142" s="198" t="e">
        <f t="shared" si="17"/>
        <v>#VALUE!</v>
      </c>
      <c r="M142" s="199" t="e">
        <f t="shared" si="18"/>
        <v>#VALUE!</v>
      </c>
      <c r="N142" s="200" t="str" cm="1">
        <f t="array" ref="N142">INDEX($A:$G, ($B142*$B$4)+3,COLUMN(F142))</f>
        <v>Total Interest Charged</v>
      </c>
      <c r="O142" s="201" t="e">
        <f t="shared" si="16"/>
        <v>#VALUE!</v>
      </c>
    </row>
    <row r="143" spans="3:15" x14ac:dyDescent="0.25">
      <c r="C143" s="197" t="e">
        <f t="shared" si="19"/>
        <v>#DIV/0!</v>
      </c>
      <c r="D143" s="216" t="e">
        <f>IF(F143="","",IF($B$3='Budget Calculator'!$A$14, 'Loan Calculator'!$L$12-E143+H143, IF($B$3='Budget Calculator'!$A$13,  'Loan Calculator'!$N$12-E143+H143, IF($B$3='Budget Calculator'!$A$12,  'Loan Calculator'!$P$12-E143+H143, 0))))</f>
        <v>#DIV/0!</v>
      </c>
      <c r="E143" s="217" t="e">
        <f>IF(('Loan Calculator'!$G$4/$B$4)*C142&gt;=0, ('Loan Calculator'!$G$4/$B$4)*C142, 1/0)</f>
        <v>#DIV/0!</v>
      </c>
      <c r="F143" s="200" t="e">
        <f t="shared" si="20"/>
        <v>#DIV/0!</v>
      </c>
      <c r="G143" s="212" t="e">
        <f t="shared" si="15"/>
        <v>#DIV/0!</v>
      </c>
      <c r="I143" s="211"/>
      <c r="K143" s="197" t="str" cm="1">
        <f t="array" ref="K143">INDEX($A:$G, ($B143*$B$4)+3,COLUMN(C143))</f>
        <v>Owing</v>
      </c>
      <c r="L143" s="198" t="e">
        <f t="shared" si="17"/>
        <v>#VALUE!</v>
      </c>
      <c r="M143" s="199" t="e">
        <f t="shared" si="18"/>
        <v>#VALUE!</v>
      </c>
      <c r="N143" s="200" t="str" cm="1">
        <f t="array" ref="N143">INDEX($A:$G, ($B143*$B$4)+3,COLUMN(F143))</f>
        <v>Total Interest Charged</v>
      </c>
      <c r="O143" s="201" t="e">
        <f t="shared" si="16"/>
        <v>#VALUE!</v>
      </c>
    </row>
    <row r="144" spans="3:15" x14ac:dyDescent="0.25">
      <c r="C144" s="197" t="e">
        <f t="shared" si="19"/>
        <v>#DIV/0!</v>
      </c>
      <c r="D144" s="216" t="e">
        <f>IF(F144="","",IF($B$3='Budget Calculator'!$A$14, 'Loan Calculator'!$L$12-E144+H144, IF($B$3='Budget Calculator'!$A$13,  'Loan Calculator'!$N$12-E144+H144, IF($B$3='Budget Calculator'!$A$12,  'Loan Calculator'!$P$12-E144+H144, 0))))</f>
        <v>#DIV/0!</v>
      </c>
      <c r="E144" s="217" t="e">
        <f>IF(('Loan Calculator'!$G$4/$B$4)*C143&gt;=0, ('Loan Calculator'!$G$4/$B$4)*C143, 1/0)</f>
        <v>#DIV/0!</v>
      </c>
      <c r="F144" s="200" t="e">
        <f t="shared" si="20"/>
        <v>#DIV/0!</v>
      </c>
      <c r="G144" s="212" t="e">
        <f t="shared" si="15"/>
        <v>#DIV/0!</v>
      </c>
      <c r="K144" s="197" t="str" cm="1">
        <f t="array" ref="K144">INDEX($A:$G, ($B144*$B$4)+3,COLUMN(C144))</f>
        <v>Owing</v>
      </c>
      <c r="L144" s="198" t="e">
        <f t="shared" si="17"/>
        <v>#VALUE!</v>
      </c>
      <c r="M144" s="199" t="e">
        <f t="shared" si="18"/>
        <v>#VALUE!</v>
      </c>
      <c r="N144" s="200" t="str" cm="1">
        <f t="array" ref="N144">INDEX($A:$G, ($B144*$B$4)+3,COLUMN(F144))</f>
        <v>Total Interest Charged</v>
      </c>
      <c r="O144" s="201" t="e">
        <f t="shared" si="16"/>
        <v>#VALUE!</v>
      </c>
    </row>
    <row r="145" spans="3:15" x14ac:dyDescent="0.25">
      <c r="C145" s="197" t="e">
        <f t="shared" si="19"/>
        <v>#DIV/0!</v>
      </c>
      <c r="D145" s="216" t="e">
        <f>IF(F145="","",IF($B$3='Budget Calculator'!$A$14, 'Loan Calculator'!$L$12-E145+H145, IF($B$3='Budget Calculator'!$A$13,  'Loan Calculator'!$N$12-E145+H145, IF($B$3='Budget Calculator'!$A$12,  'Loan Calculator'!$P$12-E145+H145, 0))))</f>
        <v>#DIV/0!</v>
      </c>
      <c r="E145" s="217" t="e">
        <f>IF(('Loan Calculator'!$G$4/$B$4)*C144&gt;=0, ('Loan Calculator'!$G$4/$B$4)*C144, 1/0)</f>
        <v>#DIV/0!</v>
      </c>
      <c r="F145" s="200" t="e">
        <f t="shared" si="20"/>
        <v>#DIV/0!</v>
      </c>
      <c r="G145" s="212" t="e">
        <f t="shared" si="15"/>
        <v>#DIV/0!</v>
      </c>
      <c r="K145" s="197" t="str" cm="1">
        <f t="array" ref="K145">INDEX($A:$G, ($B145*$B$4)+3,COLUMN(C145))</f>
        <v>Owing</v>
      </c>
      <c r="L145" s="198" t="e">
        <f t="shared" si="17"/>
        <v>#VALUE!</v>
      </c>
      <c r="M145" s="199" t="e">
        <f t="shared" si="18"/>
        <v>#VALUE!</v>
      </c>
      <c r="N145" s="200" t="str" cm="1">
        <f t="array" ref="N145">INDEX($A:$G, ($B145*$B$4)+3,COLUMN(F145))</f>
        <v>Total Interest Charged</v>
      </c>
      <c r="O145" s="201" t="e">
        <f t="shared" si="16"/>
        <v>#VALUE!</v>
      </c>
    </row>
    <row r="146" spans="3:15" x14ac:dyDescent="0.25">
      <c r="C146" s="197" t="e">
        <f t="shared" si="19"/>
        <v>#DIV/0!</v>
      </c>
      <c r="D146" s="216" t="e">
        <f>IF(F146="","",IF($B$3='Budget Calculator'!$A$14, 'Loan Calculator'!$L$12-E146+H146, IF($B$3='Budget Calculator'!$A$13,  'Loan Calculator'!$N$12-E146+H146, IF($B$3='Budget Calculator'!$A$12,  'Loan Calculator'!$P$12-E146+H146, 0))))</f>
        <v>#DIV/0!</v>
      </c>
      <c r="E146" s="217" t="e">
        <f>IF(('Loan Calculator'!$G$4/$B$4)*C145&gt;=0, ('Loan Calculator'!$G$4/$B$4)*C145, 1/0)</f>
        <v>#DIV/0!</v>
      </c>
      <c r="F146" s="200" t="e">
        <f t="shared" si="20"/>
        <v>#DIV/0!</v>
      </c>
      <c r="G146" s="212" t="e">
        <f t="shared" si="15"/>
        <v>#DIV/0!</v>
      </c>
      <c r="K146" s="197" t="str" cm="1">
        <f t="array" ref="K146">INDEX($A:$G, ($B146*$B$4)+3,COLUMN(C146))</f>
        <v>Owing</v>
      </c>
      <c r="L146" s="198" t="e">
        <f t="shared" si="17"/>
        <v>#VALUE!</v>
      </c>
      <c r="M146" s="199" t="e">
        <f t="shared" si="18"/>
        <v>#VALUE!</v>
      </c>
      <c r="N146" s="200" t="str" cm="1">
        <f t="array" ref="N146">INDEX($A:$G, ($B146*$B$4)+3,COLUMN(F146))</f>
        <v>Total Interest Charged</v>
      </c>
      <c r="O146" s="201" t="e">
        <f t="shared" si="16"/>
        <v>#VALUE!</v>
      </c>
    </row>
    <row r="147" spans="3:15" x14ac:dyDescent="0.25">
      <c r="C147" s="197" t="e">
        <f t="shared" si="19"/>
        <v>#DIV/0!</v>
      </c>
      <c r="D147" s="216" t="e">
        <f>IF(F147="","",IF($B$3='Budget Calculator'!$A$14, 'Loan Calculator'!$L$12-E147+H147, IF($B$3='Budget Calculator'!$A$13,  'Loan Calculator'!$N$12-E147+H147, IF($B$3='Budget Calculator'!$A$12,  'Loan Calculator'!$P$12-E147+H147, 0))))</f>
        <v>#DIV/0!</v>
      </c>
      <c r="E147" s="217" t="e">
        <f>IF(('Loan Calculator'!$G$4/$B$4)*C146&gt;=0, ('Loan Calculator'!$G$4/$B$4)*C146, 1/0)</f>
        <v>#DIV/0!</v>
      </c>
      <c r="F147" s="200" t="e">
        <f t="shared" si="20"/>
        <v>#DIV/0!</v>
      </c>
      <c r="G147" s="212" t="e">
        <f t="shared" si="15"/>
        <v>#DIV/0!</v>
      </c>
      <c r="K147" s="197" t="str" cm="1">
        <f t="array" ref="K147">INDEX($A:$G, ($B147*$B$4)+3,COLUMN(C147))</f>
        <v>Owing</v>
      </c>
      <c r="L147" s="198" t="e">
        <f t="shared" si="17"/>
        <v>#VALUE!</v>
      </c>
      <c r="M147" s="199" t="e">
        <f t="shared" si="18"/>
        <v>#VALUE!</v>
      </c>
      <c r="N147" s="200" t="str" cm="1">
        <f t="array" ref="N147">INDEX($A:$G, ($B147*$B$4)+3,COLUMN(F147))</f>
        <v>Total Interest Charged</v>
      </c>
      <c r="O147" s="201" t="e">
        <f t="shared" si="16"/>
        <v>#VALUE!</v>
      </c>
    </row>
    <row r="148" spans="3:15" x14ac:dyDescent="0.25">
      <c r="C148" s="197" t="e">
        <f t="shared" si="19"/>
        <v>#DIV/0!</v>
      </c>
      <c r="D148" s="216" t="e">
        <f>IF(F148="","",IF($B$3='Budget Calculator'!$A$14, 'Loan Calculator'!$L$12-E148+H148, IF($B$3='Budget Calculator'!$A$13,  'Loan Calculator'!$N$12-E148+H148, IF($B$3='Budget Calculator'!$A$12,  'Loan Calculator'!$P$12-E148+H148, 0))))</f>
        <v>#DIV/0!</v>
      </c>
      <c r="E148" s="217" t="e">
        <f>IF(('Loan Calculator'!$G$4/$B$4)*C147&gt;=0, ('Loan Calculator'!$G$4/$B$4)*C147, 1/0)</f>
        <v>#DIV/0!</v>
      </c>
      <c r="F148" s="200" t="e">
        <f t="shared" si="20"/>
        <v>#DIV/0!</v>
      </c>
      <c r="G148" s="212" t="e">
        <f t="shared" si="15"/>
        <v>#DIV/0!</v>
      </c>
      <c r="K148" s="197" t="str" cm="1">
        <f t="array" ref="K148">INDEX($A:$G, ($B148*$B$4)+3,COLUMN(C148))</f>
        <v>Owing</v>
      </c>
      <c r="L148" s="198" t="e">
        <f t="shared" si="17"/>
        <v>#VALUE!</v>
      </c>
      <c r="M148" s="199" t="e">
        <f t="shared" si="18"/>
        <v>#VALUE!</v>
      </c>
      <c r="N148" s="200" t="str" cm="1">
        <f t="array" ref="N148">INDEX($A:$G, ($B148*$B$4)+3,COLUMN(F148))</f>
        <v>Total Interest Charged</v>
      </c>
      <c r="O148" s="201" t="e">
        <f t="shared" si="16"/>
        <v>#VALUE!</v>
      </c>
    </row>
    <row r="149" spans="3:15" x14ac:dyDescent="0.25">
      <c r="C149" s="197" t="e">
        <f t="shared" si="19"/>
        <v>#DIV/0!</v>
      </c>
      <c r="D149" s="216" t="e">
        <f>IF(F149="","",IF($B$3='Budget Calculator'!$A$14, 'Loan Calculator'!$L$12-E149+H149, IF($B$3='Budget Calculator'!$A$13,  'Loan Calculator'!$N$12-E149+H149, IF($B$3='Budget Calculator'!$A$12,  'Loan Calculator'!$P$12-E149+H149, 0))))</f>
        <v>#DIV/0!</v>
      </c>
      <c r="E149" s="217" t="e">
        <f>IF(('Loan Calculator'!$G$4/$B$4)*C148&gt;=0, ('Loan Calculator'!$G$4/$B$4)*C148, 1/0)</f>
        <v>#DIV/0!</v>
      </c>
      <c r="F149" s="200" t="e">
        <f t="shared" si="20"/>
        <v>#DIV/0!</v>
      </c>
      <c r="G149" s="212" t="e">
        <f t="shared" si="15"/>
        <v>#DIV/0!</v>
      </c>
      <c r="K149" s="197" t="str" cm="1">
        <f t="array" ref="K149">INDEX($A:$G, ($B149*$B$4)+3,COLUMN(C149))</f>
        <v>Owing</v>
      </c>
      <c r="L149" s="198" t="e">
        <f t="shared" si="17"/>
        <v>#VALUE!</v>
      </c>
      <c r="M149" s="199" t="e">
        <f t="shared" si="18"/>
        <v>#VALUE!</v>
      </c>
      <c r="N149" s="200" t="str" cm="1">
        <f t="array" ref="N149">INDEX($A:$G, ($B149*$B$4)+3,COLUMN(F149))</f>
        <v>Total Interest Charged</v>
      </c>
      <c r="O149" s="201" t="e">
        <f t="shared" si="16"/>
        <v>#VALUE!</v>
      </c>
    </row>
    <row r="150" spans="3:15" x14ac:dyDescent="0.25">
      <c r="C150" s="197" t="e">
        <f t="shared" si="19"/>
        <v>#DIV/0!</v>
      </c>
      <c r="D150" s="216" t="e">
        <f>IF(F150="","",IF($B$3='Budget Calculator'!$A$14, 'Loan Calculator'!$L$12-E150+H150, IF($B$3='Budget Calculator'!$A$13,  'Loan Calculator'!$N$12-E150+H150, IF($B$3='Budget Calculator'!$A$12,  'Loan Calculator'!$P$12-E150+H150, 0))))</f>
        <v>#DIV/0!</v>
      </c>
      <c r="E150" s="217" t="e">
        <f>IF(('Loan Calculator'!$G$4/$B$4)*C149&gt;=0, ('Loan Calculator'!$G$4/$B$4)*C149, 1/0)</f>
        <v>#DIV/0!</v>
      </c>
      <c r="F150" s="200" t="e">
        <f t="shared" si="20"/>
        <v>#DIV/0!</v>
      </c>
      <c r="G150" s="212" t="e">
        <f t="shared" si="15"/>
        <v>#DIV/0!</v>
      </c>
      <c r="K150" s="197" t="str" cm="1">
        <f t="array" ref="K150">INDEX($A:$G, ($B150*$B$4)+3,COLUMN(C150))</f>
        <v>Owing</v>
      </c>
      <c r="L150" s="198" t="e">
        <f t="shared" si="17"/>
        <v>#VALUE!</v>
      </c>
      <c r="M150" s="199" t="e">
        <f t="shared" si="18"/>
        <v>#VALUE!</v>
      </c>
      <c r="N150" s="200" t="str" cm="1">
        <f t="array" ref="N150">INDEX($A:$G, ($B150*$B$4)+3,COLUMN(F150))</f>
        <v>Total Interest Charged</v>
      </c>
      <c r="O150" s="201" t="e">
        <f t="shared" si="16"/>
        <v>#VALUE!</v>
      </c>
    </row>
    <row r="151" spans="3:15" x14ac:dyDescent="0.25">
      <c r="C151" s="197" t="e">
        <f t="shared" si="19"/>
        <v>#DIV/0!</v>
      </c>
      <c r="D151" s="216" t="e">
        <f>IF(F151="","",IF($B$3='Budget Calculator'!$A$14, 'Loan Calculator'!$L$12-E151+H151, IF($B$3='Budget Calculator'!$A$13,  'Loan Calculator'!$N$12-E151+H151, IF($B$3='Budget Calculator'!$A$12,  'Loan Calculator'!$P$12-E151+H151, 0))))</f>
        <v>#DIV/0!</v>
      </c>
      <c r="E151" s="217" t="e">
        <f>IF(('Loan Calculator'!$G$4/$B$4)*C150&gt;=0, ('Loan Calculator'!$G$4/$B$4)*C150, 1/0)</f>
        <v>#DIV/0!</v>
      </c>
      <c r="F151" s="200" t="e">
        <f t="shared" si="20"/>
        <v>#DIV/0!</v>
      </c>
      <c r="G151" s="212" t="e">
        <f t="shared" si="15"/>
        <v>#DIV/0!</v>
      </c>
      <c r="K151" s="197" t="str" cm="1">
        <f t="array" ref="K151">INDEX($A:$G, ($B151*$B$4)+3,COLUMN(C151))</f>
        <v>Owing</v>
      </c>
      <c r="L151" s="198" t="e">
        <f t="shared" si="17"/>
        <v>#VALUE!</v>
      </c>
      <c r="M151" s="199" t="e">
        <f t="shared" si="18"/>
        <v>#VALUE!</v>
      </c>
      <c r="N151" s="200" t="str" cm="1">
        <f t="array" ref="N151">INDEX($A:$G, ($B151*$B$4)+3,COLUMN(F151))</f>
        <v>Total Interest Charged</v>
      </c>
      <c r="O151" s="201" t="e">
        <f t="shared" si="16"/>
        <v>#VALUE!</v>
      </c>
    </row>
    <row r="152" spans="3:15" x14ac:dyDescent="0.25">
      <c r="C152" s="197" t="e">
        <f t="shared" si="19"/>
        <v>#DIV/0!</v>
      </c>
      <c r="D152" s="216" t="e">
        <f>IF(F152="","",IF($B$3='Budget Calculator'!$A$14, 'Loan Calculator'!$L$12-E152+H152, IF($B$3='Budget Calculator'!$A$13,  'Loan Calculator'!$N$12-E152+H152, IF($B$3='Budget Calculator'!$A$12,  'Loan Calculator'!$P$12-E152+H152, 0))))</f>
        <v>#DIV/0!</v>
      </c>
      <c r="E152" s="217" t="e">
        <f>IF(('Loan Calculator'!$G$4/$B$4)*C151&gt;=0, ('Loan Calculator'!$G$4/$B$4)*C151, 1/0)</f>
        <v>#DIV/0!</v>
      </c>
      <c r="F152" s="200" t="e">
        <f t="shared" si="20"/>
        <v>#DIV/0!</v>
      </c>
      <c r="G152" s="212" t="e">
        <f t="shared" si="15"/>
        <v>#DIV/0!</v>
      </c>
      <c r="K152" s="197" t="str" cm="1">
        <f t="array" ref="K152">INDEX($A:$G, ($B152*$B$4)+3,COLUMN(C152))</f>
        <v>Owing</v>
      </c>
      <c r="L152" s="198" t="e">
        <f t="shared" si="17"/>
        <v>#VALUE!</v>
      </c>
      <c r="M152" s="199" t="e">
        <f t="shared" si="18"/>
        <v>#VALUE!</v>
      </c>
      <c r="N152" s="200" t="str" cm="1">
        <f t="array" ref="N152">INDEX($A:$G, ($B152*$B$4)+3,COLUMN(F152))</f>
        <v>Total Interest Charged</v>
      </c>
      <c r="O152" s="201" t="e">
        <f t="shared" si="16"/>
        <v>#VALUE!</v>
      </c>
    </row>
    <row r="153" spans="3:15" x14ac:dyDescent="0.25">
      <c r="C153" s="197" t="e">
        <f t="shared" si="19"/>
        <v>#DIV/0!</v>
      </c>
      <c r="D153" s="216" t="e">
        <f>IF(F153="","",IF($B$3='Budget Calculator'!$A$14, 'Loan Calculator'!$L$12-E153+H153, IF($B$3='Budget Calculator'!$A$13,  'Loan Calculator'!$N$12-E153+H153, IF($B$3='Budget Calculator'!$A$12,  'Loan Calculator'!$P$12-E153+H153, 0))))</f>
        <v>#DIV/0!</v>
      </c>
      <c r="E153" s="217" t="e">
        <f>IF(('Loan Calculator'!$G$4/$B$4)*C152&gt;=0, ('Loan Calculator'!$G$4/$B$4)*C152, 1/0)</f>
        <v>#DIV/0!</v>
      </c>
      <c r="F153" s="200" t="e">
        <f t="shared" si="20"/>
        <v>#DIV/0!</v>
      </c>
      <c r="G153" s="212" t="e">
        <f t="shared" si="15"/>
        <v>#DIV/0!</v>
      </c>
      <c r="K153" s="197" t="str" cm="1">
        <f t="array" ref="K153">INDEX($A:$G, ($B153*$B$4)+3,COLUMN(C153))</f>
        <v>Owing</v>
      </c>
      <c r="L153" s="198" t="e">
        <f t="shared" si="17"/>
        <v>#VALUE!</v>
      </c>
      <c r="M153" s="199" t="e">
        <f t="shared" si="18"/>
        <v>#VALUE!</v>
      </c>
      <c r="N153" s="200" t="str" cm="1">
        <f t="array" ref="N153">INDEX($A:$G, ($B153*$B$4)+3,COLUMN(F153))</f>
        <v>Total Interest Charged</v>
      </c>
      <c r="O153" s="201" t="e">
        <f t="shared" si="16"/>
        <v>#VALUE!</v>
      </c>
    </row>
    <row r="154" spans="3:15" x14ac:dyDescent="0.25">
      <c r="C154" s="197" t="e">
        <f t="shared" si="19"/>
        <v>#DIV/0!</v>
      </c>
      <c r="D154" s="216" t="e">
        <f>IF(F154="","",IF($B$3='Budget Calculator'!$A$14, 'Loan Calculator'!$L$12-E154+H154, IF($B$3='Budget Calculator'!$A$13,  'Loan Calculator'!$N$12-E154+H154, IF($B$3='Budget Calculator'!$A$12,  'Loan Calculator'!$P$12-E154+H154, 0))))</f>
        <v>#DIV/0!</v>
      </c>
      <c r="E154" s="217" t="e">
        <f>IF(('Loan Calculator'!$G$4/$B$4)*C153&gt;=0, ('Loan Calculator'!$G$4/$B$4)*C153, 1/0)</f>
        <v>#DIV/0!</v>
      </c>
      <c r="F154" s="200" t="e">
        <f t="shared" si="20"/>
        <v>#DIV/0!</v>
      </c>
      <c r="G154" s="212" t="e">
        <f t="shared" si="15"/>
        <v>#DIV/0!</v>
      </c>
      <c r="K154" s="197" t="str" cm="1">
        <f t="array" ref="K154">INDEX($A:$G, ($B154*$B$4)+3,COLUMN(C154))</f>
        <v>Owing</v>
      </c>
      <c r="L154" s="198" t="e">
        <f t="shared" si="17"/>
        <v>#VALUE!</v>
      </c>
      <c r="M154" s="199" t="e">
        <f t="shared" si="18"/>
        <v>#VALUE!</v>
      </c>
      <c r="N154" s="200" t="str" cm="1">
        <f t="array" ref="N154">INDEX($A:$G, ($B154*$B$4)+3,COLUMN(F154))</f>
        <v>Total Interest Charged</v>
      </c>
      <c r="O154" s="201" t="e">
        <f t="shared" si="16"/>
        <v>#VALUE!</v>
      </c>
    </row>
    <row r="155" spans="3:15" x14ac:dyDescent="0.25">
      <c r="C155" s="197" t="e">
        <f t="shared" si="19"/>
        <v>#DIV/0!</v>
      </c>
      <c r="D155" s="216" t="e">
        <f>IF(F155="","",IF($B$3='Budget Calculator'!$A$14, 'Loan Calculator'!$L$12-E155+H155, IF($B$3='Budget Calculator'!$A$13,  'Loan Calculator'!$N$12-E155+H155, IF($B$3='Budget Calculator'!$A$12,  'Loan Calculator'!$P$12-E155+H155, 0))))</f>
        <v>#DIV/0!</v>
      </c>
      <c r="E155" s="217" t="e">
        <f>IF(('Loan Calculator'!$G$4/$B$4)*C154&gt;=0, ('Loan Calculator'!$G$4/$B$4)*C154, 1/0)</f>
        <v>#DIV/0!</v>
      </c>
      <c r="F155" s="200" t="e">
        <f t="shared" si="20"/>
        <v>#DIV/0!</v>
      </c>
      <c r="G155" s="212" t="e">
        <f t="shared" si="15"/>
        <v>#DIV/0!</v>
      </c>
      <c r="K155" s="197" t="str" cm="1">
        <f t="array" ref="K155">INDEX($A:$G, ($B155*$B$4)+3,COLUMN(C155))</f>
        <v>Owing</v>
      </c>
      <c r="L155" s="198" t="e">
        <f t="shared" si="17"/>
        <v>#VALUE!</v>
      </c>
      <c r="M155" s="199" t="e">
        <f t="shared" si="18"/>
        <v>#VALUE!</v>
      </c>
      <c r="N155" s="200" t="str" cm="1">
        <f t="array" ref="N155">INDEX($A:$G, ($B155*$B$4)+3,COLUMN(F155))</f>
        <v>Total Interest Charged</v>
      </c>
      <c r="O155" s="201" t="e">
        <f t="shared" si="16"/>
        <v>#VALUE!</v>
      </c>
    </row>
    <row r="156" spans="3:15" x14ac:dyDescent="0.25">
      <c r="C156" s="197" t="e">
        <f t="shared" si="19"/>
        <v>#DIV/0!</v>
      </c>
      <c r="D156" s="216" t="e">
        <f>IF(F156="","",IF($B$3='Budget Calculator'!$A$14, 'Loan Calculator'!$L$12-E156+H156, IF($B$3='Budget Calculator'!$A$13,  'Loan Calculator'!$N$12-E156+H156, IF($B$3='Budget Calculator'!$A$12,  'Loan Calculator'!$P$12-E156+H156, 0))))</f>
        <v>#DIV/0!</v>
      </c>
      <c r="E156" s="217" t="e">
        <f>IF(('Loan Calculator'!$G$4/$B$4)*C155&gt;=0, ('Loan Calculator'!$G$4/$B$4)*C155, 1/0)</f>
        <v>#DIV/0!</v>
      </c>
      <c r="F156" s="200" t="e">
        <f t="shared" si="20"/>
        <v>#DIV/0!</v>
      </c>
      <c r="G156" s="212" t="e">
        <f t="shared" si="15"/>
        <v>#DIV/0!</v>
      </c>
      <c r="K156" s="197" t="str" cm="1">
        <f t="array" ref="K156">INDEX($A:$G, ($B156*$B$4)+3,COLUMN(C156))</f>
        <v>Owing</v>
      </c>
      <c r="L156" s="198" t="e">
        <f t="shared" si="17"/>
        <v>#VALUE!</v>
      </c>
      <c r="M156" s="199" t="e">
        <f t="shared" si="18"/>
        <v>#VALUE!</v>
      </c>
      <c r="N156" s="200" t="str" cm="1">
        <f t="array" ref="N156">INDEX($A:$G, ($B156*$B$4)+3,COLUMN(F156))</f>
        <v>Total Interest Charged</v>
      </c>
      <c r="O156" s="201" t="e">
        <f t="shared" si="16"/>
        <v>#VALUE!</v>
      </c>
    </row>
    <row r="157" spans="3:15" x14ac:dyDescent="0.25">
      <c r="C157" s="197" t="e">
        <f t="shared" si="19"/>
        <v>#DIV/0!</v>
      </c>
      <c r="D157" s="216" t="e">
        <f>IF(F157="","",IF($B$3='Budget Calculator'!$A$14, 'Loan Calculator'!$L$12-E157+H157, IF($B$3='Budget Calculator'!$A$13,  'Loan Calculator'!$N$12-E157+H157, IF($B$3='Budget Calculator'!$A$12,  'Loan Calculator'!$P$12-E157+H157, 0))))</f>
        <v>#DIV/0!</v>
      </c>
      <c r="E157" s="217" t="e">
        <f>IF(('Loan Calculator'!$G$4/$B$4)*C156&gt;=0, ('Loan Calculator'!$G$4/$B$4)*C156, 1/0)</f>
        <v>#DIV/0!</v>
      </c>
      <c r="F157" s="200" t="e">
        <f t="shared" si="20"/>
        <v>#DIV/0!</v>
      </c>
      <c r="G157" s="212" t="e">
        <f t="shared" si="15"/>
        <v>#DIV/0!</v>
      </c>
      <c r="K157" s="197" t="str" cm="1">
        <f t="array" ref="K157">INDEX($A:$G, ($B157*$B$4)+3,COLUMN(C157))</f>
        <v>Owing</v>
      </c>
      <c r="L157" s="198" t="e">
        <f t="shared" si="17"/>
        <v>#VALUE!</v>
      </c>
      <c r="M157" s="199" t="e">
        <f t="shared" si="18"/>
        <v>#VALUE!</v>
      </c>
      <c r="N157" s="200" t="str" cm="1">
        <f t="array" ref="N157">INDEX($A:$G, ($B157*$B$4)+3,COLUMN(F157))</f>
        <v>Total Interest Charged</v>
      </c>
      <c r="O157" s="201" t="e">
        <f t="shared" si="16"/>
        <v>#VALUE!</v>
      </c>
    </row>
    <row r="158" spans="3:15" x14ac:dyDescent="0.25">
      <c r="C158" s="197" t="e">
        <f t="shared" si="19"/>
        <v>#DIV/0!</v>
      </c>
      <c r="D158" s="216" t="e">
        <f>IF(F158="","",IF($B$3='Budget Calculator'!$A$14, 'Loan Calculator'!$L$12-E158+H158, IF($B$3='Budget Calculator'!$A$13,  'Loan Calculator'!$N$12-E158+H158, IF($B$3='Budget Calculator'!$A$12,  'Loan Calculator'!$P$12-E158+H158, 0))))</f>
        <v>#DIV/0!</v>
      </c>
      <c r="E158" s="217" t="e">
        <f>IF(('Loan Calculator'!$G$4/$B$4)*C157&gt;=0, ('Loan Calculator'!$G$4/$B$4)*C157, 1/0)</f>
        <v>#DIV/0!</v>
      </c>
      <c r="F158" s="200" t="e">
        <f t="shared" si="20"/>
        <v>#DIV/0!</v>
      </c>
      <c r="G158" s="212" t="e">
        <f t="shared" si="15"/>
        <v>#DIV/0!</v>
      </c>
      <c r="K158" s="197" t="str" cm="1">
        <f t="array" ref="K158">INDEX($A:$G, ($B158*$B$4)+3,COLUMN(C158))</f>
        <v>Owing</v>
      </c>
      <c r="L158" s="198" t="e">
        <f t="shared" si="17"/>
        <v>#VALUE!</v>
      </c>
      <c r="M158" s="199" t="e">
        <f t="shared" si="18"/>
        <v>#VALUE!</v>
      </c>
      <c r="N158" s="200" t="str" cm="1">
        <f t="array" ref="N158">INDEX($A:$G, ($B158*$B$4)+3,COLUMN(F158))</f>
        <v>Total Interest Charged</v>
      </c>
      <c r="O158" s="201" t="e">
        <f t="shared" si="16"/>
        <v>#VALUE!</v>
      </c>
    </row>
    <row r="159" spans="3:15" x14ac:dyDescent="0.25">
      <c r="C159" s="197" t="e">
        <f t="shared" si="19"/>
        <v>#DIV/0!</v>
      </c>
      <c r="D159" s="216" t="e">
        <f>IF(F159="","",IF($B$3='Budget Calculator'!$A$14, 'Loan Calculator'!$L$12-E159+H159, IF($B$3='Budget Calculator'!$A$13,  'Loan Calculator'!$N$12-E159+H159, IF($B$3='Budget Calculator'!$A$12,  'Loan Calculator'!$P$12-E159+H159, 0))))</f>
        <v>#DIV/0!</v>
      </c>
      <c r="E159" s="217" t="e">
        <f>IF(('Loan Calculator'!$G$4/$B$4)*C158&gt;=0, ('Loan Calculator'!$G$4/$B$4)*C158, 1/0)</f>
        <v>#DIV/0!</v>
      </c>
      <c r="F159" s="200" t="e">
        <f t="shared" si="20"/>
        <v>#DIV/0!</v>
      </c>
      <c r="G159" s="212" t="e">
        <f t="shared" si="15"/>
        <v>#DIV/0!</v>
      </c>
      <c r="K159" s="197" t="str" cm="1">
        <f t="array" ref="K159">INDEX($A:$G, ($B159*$B$4)+3,COLUMN(C159))</f>
        <v>Owing</v>
      </c>
      <c r="L159" s="198" t="e">
        <f t="shared" si="17"/>
        <v>#VALUE!</v>
      </c>
      <c r="M159" s="199" t="e">
        <f t="shared" si="18"/>
        <v>#VALUE!</v>
      </c>
      <c r="N159" s="200" t="str" cm="1">
        <f t="array" ref="N159">INDEX($A:$G, ($B159*$B$4)+3,COLUMN(F159))</f>
        <v>Total Interest Charged</v>
      </c>
      <c r="O159" s="201" t="e">
        <f t="shared" si="16"/>
        <v>#VALUE!</v>
      </c>
    </row>
    <row r="160" spans="3:15" x14ac:dyDescent="0.25">
      <c r="C160" s="197" t="e">
        <f t="shared" si="19"/>
        <v>#DIV/0!</v>
      </c>
      <c r="D160" s="216" t="e">
        <f>IF(F160="","",IF($B$3='Budget Calculator'!$A$14, 'Loan Calculator'!$L$12-E160+H160, IF($B$3='Budget Calculator'!$A$13,  'Loan Calculator'!$N$12-E160+H160, IF($B$3='Budget Calculator'!$A$12,  'Loan Calculator'!$P$12-E160+H160, 0))))</f>
        <v>#DIV/0!</v>
      </c>
      <c r="E160" s="217" t="e">
        <f>IF(('Loan Calculator'!$G$4/$B$4)*C159&gt;=0, ('Loan Calculator'!$G$4/$B$4)*C159, 1/0)</f>
        <v>#DIV/0!</v>
      </c>
      <c r="F160" s="200" t="e">
        <f t="shared" si="20"/>
        <v>#DIV/0!</v>
      </c>
      <c r="G160" s="212" t="e">
        <f t="shared" si="15"/>
        <v>#DIV/0!</v>
      </c>
      <c r="K160" s="197" t="str" cm="1">
        <f t="array" ref="K160">INDEX($A:$G, ($B160*$B$4)+3,COLUMN(C160))</f>
        <v>Owing</v>
      </c>
      <c r="L160" s="198" t="e">
        <f t="shared" si="17"/>
        <v>#VALUE!</v>
      </c>
      <c r="M160" s="199" t="e">
        <f t="shared" si="18"/>
        <v>#VALUE!</v>
      </c>
      <c r="N160" s="200" t="str" cm="1">
        <f t="array" ref="N160">INDEX($A:$G, ($B160*$B$4)+3,COLUMN(F160))</f>
        <v>Total Interest Charged</v>
      </c>
      <c r="O160" s="201" t="e">
        <f t="shared" si="16"/>
        <v>#VALUE!</v>
      </c>
    </row>
    <row r="161" spans="3:15" x14ac:dyDescent="0.25">
      <c r="C161" s="197" t="e">
        <f t="shared" si="19"/>
        <v>#DIV/0!</v>
      </c>
      <c r="D161" s="216" t="e">
        <f>IF(F161="","",IF($B$3='Budget Calculator'!$A$14, 'Loan Calculator'!$L$12-E161+H161, IF($B$3='Budget Calculator'!$A$13,  'Loan Calculator'!$N$12-E161+H161, IF($B$3='Budget Calculator'!$A$12,  'Loan Calculator'!$P$12-E161+H161, 0))))</f>
        <v>#DIV/0!</v>
      </c>
      <c r="E161" s="217" t="e">
        <f>IF(('Loan Calculator'!$G$4/$B$4)*C160&gt;=0, ('Loan Calculator'!$G$4/$B$4)*C160, 1/0)</f>
        <v>#DIV/0!</v>
      </c>
      <c r="F161" s="200" t="e">
        <f t="shared" si="20"/>
        <v>#DIV/0!</v>
      </c>
      <c r="G161" s="212" t="e">
        <f t="shared" si="15"/>
        <v>#DIV/0!</v>
      </c>
      <c r="K161" s="197" t="str" cm="1">
        <f t="array" ref="K161">INDEX($A:$G, ($B161*$B$4)+3,COLUMN(C161))</f>
        <v>Owing</v>
      </c>
      <c r="L161" s="198" t="e">
        <f t="shared" si="17"/>
        <v>#VALUE!</v>
      </c>
      <c r="M161" s="199" t="e">
        <f t="shared" si="18"/>
        <v>#VALUE!</v>
      </c>
      <c r="N161" s="200" t="str" cm="1">
        <f t="array" ref="N161">INDEX($A:$G, ($B161*$B$4)+3,COLUMN(F161))</f>
        <v>Total Interest Charged</v>
      </c>
      <c r="O161" s="201" t="e">
        <f t="shared" si="16"/>
        <v>#VALUE!</v>
      </c>
    </row>
    <row r="162" spans="3:15" x14ac:dyDescent="0.25">
      <c r="C162" s="197" t="e">
        <f t="shared" si="19"/>
        <v>#DIV/0!</v>
      </c>
      <c r="D162" s="216" t="e">
        <f>IF(F162="","",IF($B$3='Budget Calculator'!$A$14, 'Loan Calculator'!$L$12-E162+H162, IF($B$3='Budget Calculator'!$A$13,  'Loan Calculator'!$N$12-E162+H162, IF($B$3='Budget Calculator'!$A$12,  'Loan Calculator'!$P$12-E162+H162, 0))))</f>
        <v>#DIV/0!</v>
      </c>
      <c r="E162" s="217" t="e">
        <f>IF(('Loan Calculator'!$G$4/$B$4)*C161&gt;=0, ('Loan Calculator'!$G$4/$B$4)*C161, 1/0)</f>
        <v>#DIV/0!</v>
      </c>
      <c r="F162" s="200" t="e">
        <f t="shared" si="20"/>
        <v>#DIV/0!</v>
      </c>
      <c r="G162" s="212" t="e">
        <f t="shared" si="15"/>
        <v>#DIV/0!</v>
      </c>
      <c r="K162" s="197" t="str" cm="1">
        <f t="array" ref="K162">INDEX($A:$G, ($B162*$B$4)+3,COLUMN(C162))</f>
        <v>Owing</v>
      </c>
      <c r="L162" s="198" t="e">
        <f t="shared" si="17"/>
        <v>#VALUE!</v>
      </c>
      <c r="M162" s="199" t="e">
        <f t="shared" si="18"/>
        <v>#VALUE!</v>
      </c>
      <c r="N162" s="200" t="str" cm="1">
        <f t="array" ref="N162">INDEX($A:$G, ($B162*$B$4)+3,COLUMN(F162))</f>
        <v>Total Interest Charged</v>
      </c>
      <c r="O162" s="201" t="e">
        <f t="shared" si="16"/>
        <v>#VALUE!</v>
      </c>
    </row>
    <row r="163" spans="3:15" x14ac:dyDescent="0.25">
      <c r="C163" s="197" t="e">
        <f t="shared" si="19"/>
        <v>#DIV/0!</v>
      </c>
      <c r="D163" s="216" t="e">
        <f>IF(F163="","",IF($B$3='Budget Calculator'!$A$14, 'Loan Calculator'!$L$12-E163+H163, IF($B$3='Budget Calculator'!$A$13,  'Loan Calculator'!$N$12-E163+H163, IF($B$3='Budget Calculator'!$A$12,  'Loan Calculator'!$P$12-E163+H163, 0))))</f>
        <v>#DIV/0!</v>
      </c>
      <c r="E163" s="217" t="e">
        <f>IF(('Loan Calculator'!$G$4/$B$4)*C162&gt;=0, ('Loan Calculator'!$G$4/$B$4)*C162, 1/0)</f>
        <v>#DIV/0!</v>
      </c>
      <c r="F163" s="200" t="e">
        <f t="shared" si="20"/>
        <v>#DIV/0!</v>
      </c>
      <c r="G163" s="212" t="e">
        <f t="shared" si="15"/>
        <v>#DIV/0!</v>
      </c>
      <c r="K163" s="197" t="str" cm="1">
        <f t="array" ref="K163">INDEX($A:$G, ($B163*$B$4)+3,COLUMN(C163))</f>
        <v>Owing</v>
      </c>
      <c r="L163" s="198" t="e">
        <f t="shared" si="17"/>
        <v>#VALUE!</v>
      </c>
      <c r="M163" s="199" t="e">
        <f t="shared" si="18"/>
        <v>#VALUE!</v>
      </c>
      <c r="N163" s="200" t="str" cm="1">
        <f t="array" ref="N163">INDEX($A:$G, ($B163*$B$4)+3,COLUMN(F163))</f>
        <v>Total Interest Charged</v>
      </c>
      <c r="O163" s="201" t="e">
        <f t="shared" si="16"/>
        <v>#VALUE!</v>
      </c>
    </row>
    <row r="164" spans="3:15" x14ac:dyDescent="0.25">
      <c r="C164" s="197" t="e">
        <f t="shared" si="19"/>
        <v>#DIV/0!</v>
      </c>
      <c r="D164" s="216" t="e">
        <f>IF(F164="","",IF($B$3='Budget Calculator'!$A$14, 'Loan Calculator'!$L$12-E164+H164, IF($B$3='Budget Calculator'!$A$13,  'Loan Calculator'!$N$12-E164+H164, IF($B$3='Budget Calculator'!$A$12,  'Loan Calculator'!$P$12-E164+H164, 0))))</f>
        <v>#DIV/0!</v>
      </c>
      <c r="E164" s="217" t="e">
        <f>IF(('Loan Calculator'!$G$4/$B$4)*C163&gt;=0, ('Loan Calculator'!$G$4/$B$4)*C163, 1/0)</f>
        <v>#DIV/0!</v>
      </c>
      <c r="F164" s="200" t="e">
        <f t="shared" si="20"/>
        <v>#DIV/0!</v>
      </c>
      <c r="G164" s="212" t="e">
        <f t="shared" si="15"/>
        <v>#DIV/0!</v>
      </c>
      <c r="K164" s="197" t="str" cm="1">
        <f t="array" ref="K164">INDEX($A:$G, ($B164*$B$4)+3,COLUMN(C164))</f>
        <v>Owing</v>
      </c>
      <c r="L164" s="198" t="e">
        <f t="shared" si="17"/>
        <v>#VALUE!</v>
      </c>
      <c r="M164" s="199" t="e">
        <f t="shared" si="18"/>
        <v>#VALUE!</v>
      </c>
      <c r="N164" s="200" t="str" cm="1">
        <f t="array" ref="N164">INDEX($A:$G, ($B164*$B$4)+3,COLUMN(F164))</f>
        <v>Total Interest Charged</v>
      </c>
      <c r="O164" s="201" t="e">
        <f t="shared" si="16"/>
        <v>#VALUE!</v>
      </c>
    </row>
    <row r="165" spans="3:15" x14ac:dyDescent="0.25">
      <c r="C165" s="197" t="e">
        <f t="shared" si="19"/>
        <v>#DIV/0!</v>
      </c>
      <c r="D165" s="216" t="e">
        <f>IF(F165="","",IF($B$3='Budget Calculator'!$A$14, 'Loan Calculator'!$L$12-E165+H165, IF($B$3='Budget Calculator'!$A$13,  'Loan Calculator'!$N$12-E165+H165, IF($B$3='Budget Calculator'!$A$12,  'Loan Calculator'!$P$12-E165+H165, 0))))</f>
        <v>#DIV/0!</v>
      </c>
      <c r="E165" s="217" t="e">
        <f>IF(('Loan Calculator'!$G$4/$B$4)*C164&gt;=0, ('Loan Calculator'!$G$4/$B$4)*C164, 1/0)</f>
        <v>#DIV/0!</v>
      </c>
      <c r="F165" s="200" t="e">
        <f t="shared" si="20"/>
        <v>#DIV/0!</v>
      </c>
      <c r="G165" s="212" t="e">
        <f t="shared" si="15"/>
        <v>#DIV/0!</v>
      </c>
      <c r="K165" s="197" t="str" cm="1">
        <f t="array" ref="K165">INDEX($A:$G, ($B165*$B$4)+3,COLUMN(C165))</f>
        <v>Owing</v>
      </c>
      <c r="L165" s="198" t="e">
        <f t="shared" si="17"/>
        <v>#VALUE!</v>
      </c>
      <c r="M165" s="199" t="e">
        <f t="shared" si="18"/>
        <v>#VALUE!</v>
      </c>
      <c r="N165" s="200" t="str" cm="1">
        <f t="array" ref="N165">INDEX($A:$G, ($B165*$B$4)+3,COLUMN(F165))</f>
        <v>Total Interest Charged</v>
      </c>
      <c r="O165" s="201" t="e">
        <f t="shared" si="16"/>
        <v>#VALUE!</v>
      </c>
    </row>
    <row r="166" spans="3:15" x14ac:dyDescent="0.25">
      <c r="C166" s="197" t="e">
        <f t="shared" si="19"/>
        <v>#DIV/0!</v>
      </c>
      <c r="D166" s="216" t="e">
        <f>IF(F166="","",IF($B$3='Budget Calculator'!$A$14, 'Loan Calculator'!$L$12-E166+H166, IF($B$3='Budget Calculator'!$A$13,  'Loan Calculator'!$N$12-E166+H166, IF($B$3='Budget Calculator'!$A$12,  'Loan Calculator'!$P$12-E166+H166, 0))))</f>
        <v>#DIV/0!</v>
      </c>
      <c r="E166" s="217" t="e">
        <f>IF(('Loan Calculator'!$G$4/$B$4)*C165&gt;=0, ('Loan Calculator'!$G$4/$B$4)*C165, 1/0)</f>
        <v>#DIV/0!</v>
      </c>
      <c r="F166" s="200" t="e">
        <f t="shared" si="20"/>
        <v>#DIV/0!</v>
      </c>
      <c r="G166" s="212" t="e">
        <f t="shared" si="15"/>
        <v>#DIV/0!</v>
      </c>
      <c r="K166" s="197" t="str" cm="1">
        <f t="array" ref="K166">INDEX($A:$G, ($B166*$B$4)+3,COLUMN(C166))</f>
        <v>Owing</v>
      </c>
      <c r="L166" s="198" t="e">
        <f t="shared" si="17"/>
        <v>#VALUE!</v>
      </c>
      <c r="M166" s="199" t="e">
        <f t="shared" si="18"/>
        <v>#VALUE!</v>
      </c>
      <c r="N166" s="200" t="str" cm="1">
        <f t="array" ref="N166">INDEX($A:$G, ($B166*$B$4)+3,COLUMN(F166))</f>
        <v>Total Interest Charged</v>
      </c>
      <c r="O166" s="201" t="e">
        <f t="shared" si="16"/>
        <v>#VALUE!</v>
      </c>
    </row>
    <row r="167" spans="3:15" x14ac:dyDescent="0.25">
      <c r="C167" s="197" t="e">
        <f t="shared" si="19"/>
        <v>#DIV/0!</v>
      </c>
      <c r="D167" s="216" t="e">
        <f>IF(F167="","",IF($B$3='Budget Calculator'!$A$14, 'Loan Calculator'!$L$12-E167+H167, IF($B$3='Budget Calculator'!$A$13,  'Loan Calculator'!$N$12-E167+H167, IF($B$3='Budget Calculator'!$A$12,  'Loan Calculator'!$P$12-E167+H167, 0))))</f>
        <v>#DIV/0!</v>
      </c>
      <c r="E167" s="217" t="e">
        <f>IF(('Loan Calculator'!$G$4/$B$4)*C166&gt;=0, ('Loan Calculator'!$G$4/$B$4)*C166, 1/0)</f>
        <v>#DIV/0!</v>
      </c>
      <c r="F167" s="200" t="e">
        <f t="shared" si="20"/>
        <v>#DIV/0!</v>
      </c>
      <c r="G167" s="212" t="e">
        <f t="shared" si="15"/>
        <v>#DIV/0!</v>
      </c>
      <c r="K167" s="197" t="str" cm="1">
        <f t="array" ref="K167">INDEX($A:$G, ($B167*$B$4)+3,COLUMN(C167))</f>
        <v>Owing</v>
      </c>
      <c r="L167" s="198" t="e">
        <f t="shared" si="17"/>
        <v>#VALUE!</v>
      </c>
      <c r="M167" s="199" t="e">
        <f t="shared" si="18"/>
        <v>#VALUE!</v>
      </c>
      <c r="N167" s="200" t="str" cm="1">
        <f t="array" ref="N167">INDEX($A:$G, ($B167*$B$4)+3,COLUMN(F167))</f>
        <v>Total Interest Charged</v>
      </c>
      <c r="O167" s="201" t="e">
        <f t="shared" si="16"/>
        <v>#VALUE!</v>
      </c>
    </row>
    <row r="168" spans="3:15" x14ac:dyDescent="0.25">
      <c r="C168" s="197" t="e">
        <f t="shared" si="19"/>
        <v>#DIV/0!</v>
      </c>
      <c r="D168" s="216" t="e">
        <f>IF(F168="","",IF($B$3='Budget Calculator'!$A$14, 'Loan Calculator'!$L$12-E168+H168, IF($B$3='Budget Calculator'!$A$13,  'Loan Calculator'!$N$12-E168+H168, IF($B$3='Budget Calculator'!$A$12,  'Loan Calculator'!$P$12-E168+H168, 0))))</f>
        <v>#DIV/0!</v>
      </c>
      <c r="E168" s="217" t="e">
        <f>IF(('Loan Calculator'!$G$4/$B$4)*C167&gt;=0, ('Loan Calculator'!$G$4/$B$4)*C167, 1/0)</f>
        <v>#DIV/0!</v>
      </c>
      <c r="F168" s="200" t="e">
        <f t="shared" si="20"/>
        <v>#DIV/0!</v>
      </c>
      <c r="G168" s="212" t="e">
        <f t="shared" si="15"/>
        <v>#DIV/0!</v>
      </c>
      <c r="K168" s="197" t="str" cm="1">
        <f t="array" ref="K168">INDEX($A:$G, ($B168*$B$4)+3,COLUMN(C168))</f>
        <v>Owing</v>
      </c>
      <c r="L168" s="198" t="e">
        <f t="shared" si="17"/>
        <v>#VALUE!</v>
      </c>
      <c r="M168" s="199" t="e">
        <f t="shared" si="18"/>
        <v>#VALUE!</v>
      </c>
      <c r="N168" s="200" t="str" cm="1">
        <f t="array" ref="N168">INDEX($A:$G, ($B168*$B$4)+3,COLUMN(F168))</f>
        <v>Total Interest Charged</v>
      </c>
      <c r="O168" s="201" t="e">
        <f t="shared" si="16"/>
        <v>#VALUE!</v>
      </c>
    </row>
    <row r="169" spans="3:15" x14ac:dyDescent="0.25">
      <c r="C169" s="197" t="e">
        <f t="shared" si="19"/>
        <v>#DIV/0!</v>
      </c>
      <c r="D169" s="216" t="e">
        <f>IF(F169="","",IF($B$3='Budget Calculator'!$A$14, 'Loan Calculator'!$L$12-E169+H169, IF($B$3='Budget Calculator'!$A$13,  'Loan Calculator'!$N$12-E169+H169, IF($B$3='Budget Calculator'!$A$12,  'Loan Calculator'!$P$12-E169+H169, 0))))</f>
        <v>#DIV/0!</v>
      </c>
      <c r="E169" s="217" t="e">
        <f>IF(('Loan Calculator'!$G$4/$B$4)*C168&gt;=0, ('Loan Calculator'!$G$4/$B$4)*C168, 1/0)</f>
        <v>#DIV/0!</v>
      </c>
      <c r="F169" s="200" t="e">
        <f t="shared" si="20"/>
        <v>#DIV/0!</v>
      </c>
      <c r="G169" s="212" t="e">
        <f t="shared" si="15"/>
        <v>#DIV/0!</v>
      </c>
      <c r="K169" s="197" t="str" cm="1">
        <f t="array" ref="K169">INDEX($A:$G, ($B169*$B$4)+3,COLUMN(C169))</f>
        <v>Owing</v>
      </c>
      <c r="L169" s="198" t="e">
        <f t="shared" si="17"/>
        <v>#VALUE!</v>
      </c>
      <c r="M169" s="199" t="e">
        <f t="shared" si="18"/>
        <v>#VALUE!</v>
      </c>
      <c r="N169" s="200" t="str" cm="1">
        <f t="array" ref="N169">INDEX($A:$G, ($B169*$B$4)+3,COLUMN(F169))</f>
        <v>Total Interest Charged</v>
      </c>
      <c r="O169" s="201" t="e">
        <f t="shared" si="16"/>
        <v>#VALUE!</v>
      </c>
    </row>
    <row r="170" spans="3:15" x14ac:dyDescent="0.25">
      <c r="C170" s="197" t="e">
        <f t="shared" si="19"/>
        <v>#DIV/0!</v>
      </c>
      <c r="D170" s="216" t="e">
        <f>IF(F170="","",IF($B$3='Budget Calculator'!$A$14, 'Loan Calculator'!$L$12-E170+H170, IF($B$3='Budget Calculator'!$A$13,  'Loan Calculator'!$N$12-E170+H170, IF($B$3='Budget Calculator'!$A$12,  'Loan Calculator'!$P$12-E170+H170, 0))))</f>
        <v>#DIV/0!</v>
      </c>
      <c r="E170" s="217" t="e">
        <f>IF(('Loan Calculator'!$G$4/$B$4)*C169&gt;=0, ('Loan Calculator'!$G$4/$B$4)*C169, 1/0)</f>
        <v>#DIV/0!</v>
      </c>
      <c r="F170" s="200" t="e">
        <f t="shared" si="20"/>
        <v>#DIV/0!</v>
      </c>
      <c r="G170" s="212" t="e">
        <f t="shared" si="15"/>
        <v>#DIV/0!</v>
      </c>
      <c r="K170" s="197" t="str" cm="1">
        <f t="array" ref="K170">INDEX($A:$G, ($B170*$B$4)+3,COLUMN(C170))</f>
        <v>Owing</v>
      </c>
      <c r="L170" s="198" t="e">
        <f t="shared" si="17"/>
        <v>#VALUE!</v>
      </c>
      <c r="M170" s="199" t="e">
        <f t="shared" si="18"/>
        <v>#VALUE!</v>
      </c>
      <c r="N170" s="200" t="str" cm="1">
        <f t="array" ref="N170">INDEX($A:$G, ($B170*$B$4)+3,COLUMN(F170))</f>
        <v>Total Interest Charged</v>
      </c>
      <c r="O170" s="201" t="e">
        <f t="shared" si="16"/>
        <v>#VALUE!</v>
      </c>
    </row>
    <row r="171" spans="3:15" x14ac:dyDescent="0.25">
      <c r="C171" s="197" t="e">
        <f t="shared" si="19"/>
        <v>#DIV/0!</v>
      </c>
      <c r="D171" s="216" t="e">
        <f>IF(F171="","",IF($B$3='Budget Calculator'!$A$14, 'Loan Calculator'!$L$12-E171+H171, IF($B$3='Budget Calculator'!$A$13,  'Loan Calculator'!$N$12-E171+H171, IF($B$3='Budget Calculator'!$A$12,  'Loan Calculator'!$P$12-E171+H171, 0))))</f>
        <v>#DIV/0!</v>
      </c>
      <c r="E171" s="217" t="e">
        <f>IF(('Loan Calculator'!$G$4/$B$4)*C170&gt;=0, ('Loan Calculator'!$G$4/$B$4)*C170, 1/0)</f>
        <v>#DIV/0!</v>
      </c>
      <c r="F171" s="200" t="e">
        <f t="shared" si="20"/>
        <v>#DIV/0!</v>
      </c>
      <c r="G171" s="212" t="e">
        <f t="shared" si="15"/>
        <v>#DIV/0!</v>
      </c>
      <c r="K171" s="197" t="str" cm="1">
        <f t="array" ref="K171">INDEX($A:$G, ($B171*$B$4)+3,COLUMN(C171))</f>
        <v>Owing</v>
      </c>
      <c r="L171" s="198" t="e">
        <f t="shared" si="17"/>
        <v>#VALUE!</v>
      </c>
      <c r="M171" s="199" t="e">
        <f t="shared" si="18"/>
        <v>#VALUE!</v>
      </c>
      <c r="N171" s="200" t="str" cm="1">
        <f t="array" ref="N171">INDEX($A:$G, ($B171*$B$4)+3,COLUMN(F171))</f>
        <v>Total Interest Charged</v>
      </c>
      <c r="O171" s="201" t="e">
        <f t="shared" si="16"/>
        <v>#VALUE!</v>
      </c>
    </row>
    <row r="172" spans="3:15" x14ac:dyDescent="0.25">
      <c r="C172" s="197" t="e">
        <f t="shared" si="19"/>
        <v>#DIV/0!</v>
      </c>
      <c r="D172" s="216" t="e">
        <f>IF(F172="","",IF($B$3='Budget Calculator'!$A$14, 'Loan Calculator'!$L$12-E172+H172, IF($B$3='Budget Calculator'!$A$13,  'Loan Calculator'!$N$12-E172+H172, IF($B$3='Budget Calculator'!$A$12,  'Loan Calculator'!$P$12-E172+H172, 0))))</f>
        <v>#DIV/0!</v>
      </c>
      <c r="E172" s="217" t="e">
        <f>IF(('Loan Calculator'!$G$4/$B$4)*C171&gt;=0, ('Loan Calculator'!$G$4/$B$4)*C171, 1/0)</f>
        <v>#DIV/0!</v>
      </c>
      <c r="F172" s="200" t="e">
        <f t="shared" si="20"/>
        <v>#DIV/0!</v>
      </c>
      <c r="G172" s="212" t="e">
        <f t="shared" si="15"/>
        <v>#DIV/0!</v>
      </c>
      <c r="K172" s="197" t="str" cm="1">
        <f t="array" ref="K172">INDEX($A:$G, ($B172*$B$4)+3,COLUMN(C172))</f>
        <v>Owing</v>
      </c>
      <c r="L172" s="198" t="e">
        <f t="shared" si="17"/>
        <v>#VALUE!</v>
      </c>
      <c r="M172" s="199" t="e">
        <f t="shared" si="18"/>
        <v>#VALUE!</v>
      </c>
      <c r="N172" s="200" t="str" cm="1">
        <f t="array" ref="N172">INDEX($A:$G, ($B172*$B$4)+3,COLUMN(F172))</f>
        <v>Total Interest Charged</v>
      </c>
      <c r="O172" s="201" t="e">
        <f t="shared" si="16"/>
        <v>#VALUE!</v>
      </c>
    </row>
    <row r="173" spans="3:15" x14ac:dyDescent="0.25">
      <c r="C173" s="197" t="e">
        <f t="shared" si="19"/>
        <v>#DIV/0!</v>
      </c>
      <c r="D173" s="216" t="e">
        <f>IF(F173="","",IF($B$3='Budget Calculator'!$A$14, 'Loan Calculator'!$L$12-E173+H173, IF($B$3='Budget Calculator'!$A$13,  'Loan Calculator'!$N$12-E173+H173, IF($B$3='Budget Calculator'!$A$12,  'Loan Calculator'!$P$12-E173+H173, 0))))</f>
        <v>#DIV/0!</v>
      </c>
      <c r="E173" s="217" t="e">
        <f>IF(('Loan Calculator'!$G$4/$B$4)*C172&gt;=0, ('Loan Calculator'!$G$4/$B$4)*C172, 1/0)</f>
        <v>#DIV/0!</v>
      </c>
      <c r="F173" s="200" t="e">
        <f t="shared" si="20"/>
        <v>#DIV/0!</v>
      </c>
      <c r="G173" s="212" t="e">
        <f t="shared" si="15"/>
        <v>#DIV/0!</v>
      </c>
      <c r="K173" s="197" t="str" cm="1">
        <f t="array" ref="K173">INDEX($A:$G, ($B173*$B$4)+3,COLUMN(C173))</f>
        <v>Owing</v>
      </c>
      <c r="L173" s="198" t="e">
        <f t="shared" si="17"/>
        <v>#VALUE!</v>
      </c>
      <c r="M173" s="199" t="e">
        <f t="shared" si="18"/>
        <v>#VALUE!</v>
      </c>
      <c r="N173" s="200" t="str" cm="1">
        <f t="array" ref="N173">INDEX($A:$G, ($B173*$B$4)+3,COLUMN(F173))</f>
        <v>Total Interest Charged</v>
      </c>
      <c r="O173" s="201" t="e">
        <f t="shared" si="16"/>
        <v>#VALUE!</v>
      </c>
    </row>
    <row r="174" spans="3:15" x14ac:dyDescent="0.25">
      <c r="C174" s="197" t="e">
        <f t="shared" si="19"/>
        <v>#DIV/0!</v>
      </c>
      <c r="D174" s="216" t="e">
        <f>IF(F174="","",IF($B$3='Budget Calculator'!$A$14, 'Loan Calculator'!$L$12-E174+H174, IF($B$3='Budget Calculator'!$A$13,  'Loan Calculator'!$N$12-E174+H174, IF($B$3='Budget Calculator'!$A$12,  'Loan Calculator'!$P$12-E174+H174, 0))))</f>
        <v>#DIV/0!</v>
      </c>
      <c r="E174" s="217" t="e">
        <f>IF(('Loan Calculator'!$G$4/$B$4)*C173&gt;=0, ('Loan Calculator'!$G$4/$B$4)*C173, 1/0)</f>
        <v>#DIV/0!</v>
      </c>
      <c r="F174" s="200" t="e">
        <f t="shared" si="20"/>
        <v>#DIV/0!</v>
      </c>
      <c r="G174" s="212" t="e">
        <f t="shared" si="15"/>
        <v>#DIV/0!</v>
      </c>
      <c r="K174" s="197" t="str" cm="1">
        <f t="array" ref="K174">INDEX($A:$G, ($B174*$B$4)+3,COLUMN(C174))</f>
        <v>Owing</v>
      </c>
      <c r="L174" s="198" t="e">
        <f t="shared" si="17"/>
        <v>#VALUE!</v>
      </c>
      <c r="M174" s="199" t="e">
        <f t="shared" si="18"/>
        <v>#VALUE!</v>
      </c>
      <c r="N174" s="200" t="str" cm="1">
        <f t="array" ref="N174">INDEX($A:$G, ($B174*$B$4)+3,COLUMN(F174))</f>
        <v>Total Interest Charged</v>
      </c>
      <c r="O174" s="201" t="e">
        <f t="shared" si="16"/>
        <v>#VALUE!</v>
      </c>
    </row>
    <row r="175" spans="3:15" x14ac:dyDescent="0.25">
      <c r="C175" s="197" t="e">
        <f t="shared" si="19"/>
        <v>#DIV/0!</v>
      </c>
      <c r="D175" s="216" t="e">
        <f>IF(F175="","",IF($B$3='Budget Calculator'!$A$14, 'Loan Calculator'!$L$12-E175+H175, IF($B$3='Budget Calculator'!$A$13,  'Loan Calculator'!$N$12-E175+H175, IF($B$3='Budget Calculator'!$A$12,  'Loan Calculator'!$P$12-E175+H175, 0))))</f>
        <v>#DIV/0!</v>
      </c>
      <c r="E175" s="217" t="e">
        <f>IF(('Loan Calculator'!$G$4/$B$4)*C174&gt;=0, ('Loan Calculator'!$G$4/$B$4)*C174, 1/0)</f>
        <v>#DIV/0!</v>
      </c>
      <c r="F175" s="200" t="e">
        <f t="shared" si="20"/>
        <v>#DIV/0!</v>
      </c>
      <c r="G175" s="212" t="e">
        <f t="shared" si="15"/>
        <v>#DIV/0!</v>
      </c>
      <c r="K175" s="197" t="str" cm="1">
        <f t="array" ref="K175">INDEX($A:$G, ($B175*$B$4)+3,COLUMN(C175))</f>
        <v>Owing</v>
      </c>
      <c r="L175" s="198" t="e">
        <f t="shared" si="17"/>
        <v>#VALUE!</v>
      </c>
      <c r="M175" s="199" t="e">
        <f t="shared" si="18"/>
        <v>#VALUE!</v>
      </c>
      <c r="N175" s="200" t="str" cm="1">
        <f t="array" ref="N175">INDEX($A:$G, ($B175*$B$4)+3,COLUMN(F175))</f>
        <v>Total Interest Charged</v>
      </c>
      <c r="O175" s="201" t="e">
        <f t="shared" si="16"/>
        <v>#VALUE!</v>
      </c>
    </row>
    <row r="176" spans="3:15" x14ac:dyDescent="0.25">
      <c r="C176" s="197" t="e">
        <f t="shared" si="19"/>
        <v>#DIV/0!</v>
      </c>
      <c r="D176" s="216" t="e">
        <f>IF(F176="","",IF($B$3='Budget Calculator'!$A$14, 'Loan Calculator'!$L$12-E176+H176, IF($B$3='Budget Calculator'!$A$13,  'Loan Calculator'!$N$12-E176+H176, IF($B$3='Budget Calculator'!$A$12,  'Loan Calculator'!$P$12-E176+H176, 0))))</f>
        <v>#DIV/0!</v>
      </c>
      <c r="E176" s="217" t="e">
        <f>IF(('Loan Calculator'!$G$4/$B$4)*C175&gt;=0, ('Loan Calculator'!$G$4/$B$4)*C175, 1/0)</f>
        <v>#DIV/0!</v>
      </c>
      <c r="F176" s="200" t="e">
        <f t="shared" si="20"/>
        <v>#DIV/0!</v>
      </c>
      <c r="G176" s="212" t="e">
        <f t="shared" si="15"/>
        <v>#DIV/0!</v>
      </c>
      <c r="K176" s="197" t="str" cm="1">
        <f t="array" ref="K176">INDEX($A:$G, ($B176*$B$4)+3,COLUMN(C176))</f>
        <v>Owing</v>
      </c>
      <c r="L176" s="198" t="e">
        <f t="shared" si="17"/>
        <v>#VALUE!</v>
      </c>
      <c r="M176" s="199" t="e">
        <f t="shared" si="18"/>
        <v>#VALUE!</v>
      </c>
      <c r="N176" s="200" t="str" cm="1">
        <f t="array" ref="N176">INDEX($A:$G, ($B176*$B$4)+3,COLUMN(F176))</f>
        <v>Total Interest Charged</v>
      </c>
      <c r="O176" s="201" t="e">
        <f t="shared" si="16"/>
        <v>#VALUE!</v>
      </c>
    </row>
    <row r="177" spans="3:15" x14ac:dyDescent="0.25">
      <c r="C177" s="197" t="e">
        <f t="shared" si="19"/>
        <v>#DIV/0!</v>
      </c>
      <c r="D177" s="216" t="e">
        <f>IF(F177="","",IF($B$3='Budget Calculator'!$A$14, 'Loan Calculator'!$L$12-E177+H177, IF($B$3='Budget Calculator'!$A$13,  'Loan Calculator'!$N$12-E177+H177, IF($B$3='Budget Calculator'!$A$12,  'Loan Calculator'!$P$12-E177+H177, 0))))</f>
        <v>#DIV/0!</v>
      </c>
      <c r="E177" s="217" t="e">
        <f>IF(('Loan Calculator'!$G$4/$B$4)*C176&gt;=0, ('Loan Calculator'!$G$4/$B$4)*C176, 1/0)</f>
        <v>#DIV/0!</v>
      </c>
      <c r="F177" s="200" t="e">
        <f t="shared" si="20"/>
        <v>#DIV/0!</v>
      </c>
      <c r="G177" s="212" t="e">
        <f t="shared" si="15"/>
        <v>#DIV/0!</v>
      </c>
      <c r="K177" s="197" t="str" cm="1">
        <f t="array" ref="K177">INDEX($A:$G, ($B177*$B$4)+3,COLUMN(C177))</f>
        <v>Owing</v>
      </c>
      <c r="L177" s="198" t="e">
        <f t="shared" si="17"/>
        <v>#VALUE!</v>
      </c>
      <c r="M177" s="199" t="e">
        <f t="shared" si="18"/>
        <v>#VALUE!</v>
      </c>
      <c r="N177" s="200" t="str" cm="1">
        <f t="array" ref="N177">INDEX($A:$G, ($B177*$B$4)+3,COLUMN(F177))</f>
        <v>Total Interest Charged</v>
      </c>
      <c r="O177" s="201" t="e">
        <f t="shared" si="16"/>
        <v>#VALUE!</v>
      </c>
    </row>
    <row r="178" spans="3:15" x14ac:dyDescent="0.25">
      <c r="C178" s="197" t="e">
        <f t="shared" si="19"/>
        <v>#DIV/0!</v>
      </c>
      <c r="D178" s="216" t="e">
        <f>IF(F178="","",IF($B$3='Budget Calculator'!$A$14, 'Loan Calculator'!$L$12-E178+H178, IF($B$3='Budget Calculator'!$A$13,  'Loan Calculator'!$N$12-E178+H178, IF($B$3='Budget Calculator'!$A$12,  'Loan Calculator'!$P$12-E178+H178, 0))))</f>
        <v>#DIV/0!</v>
      </c>
      <c r="E178" s="217" t="e">
        <f>IF(('Loan Calculator'!$G$4/$B$4)*C177&gt;=0, ('Loan Calculator'!$G$4/$B$4)*C177, 1/0)</f>
        <v>#DIV/0!</v>
      </c>
      <c r="F178" s="200" t="e">
        <f t="shared" si="20"/>
        <v>#DIV/0!</v>
      </c>
      <c r="G178" s="212" t="e">
        <f t="shared" si="15"/>
        <v>#DIV/0!</v>
      </c>
      <c r="K178" s="197" t="str" cm="1">
        <f t="array" ref="K178">INDEX($A:$G, ($B178*$B$4)+3,COLUMN(C178))</f>
        <v>Owing</v>
      </c>
      <c r="L178" s="198" t="e">
        <f t="shared" si="17"/>
        <v>#VALUE!</v>
      </c>
      <c r="M178" s="199" t="e">
        <f t="shared" si="18"/>
        <v>#VALUE!</v>
      </c>
      <c r="N178" s="200" t="str" cm="1">
        <f t="array" ref="N178">INDEX($A:$G, ($B178*$B$4)+3,COLUMN(F178))</f>
        <v>Total Interest Charged</v>
      </c>
      <c r="O178" s="201" t="e">
        <f t="shared" si="16"/>
        <v>#VALUE!</v>
      </c>
    </row>
    <row r="179" spans="3:15" x14ac:dyDescent="0.25">
      <c r="C179" s="197" t="e">
        <f t="shared" si="19"/>
        <v>#DIV/0!</v>
      </c>
      <c r="D179" s="216" t="e">
        <f>IF(F179="","",IF($B$3='Budget Calculator'!$A$14, 'Loan Calculator'!$L$12-E179+H179, IF($B$3='Budget Calculator'!$A$13,  'Loan Calculator'!$N$12-E179+H179, IF($B$3='Budget Calculator'!$A$12,  'Loan Calculator'!$P$12-E179+H179, 0))))</f>
        <v>#DIV/0!</v>
      </c>
      <c r="E179" s="217" t="e">
        <f>IF(('Loan Calculator'!$G$4/$B$4)*C178&gt;=0, ('Loan Calculator'!$G$4/$B$4)*C178, 1/0)</f>
        <v>#DIV/0!</v>
      </c>
      <c r="F179" s="200" t="e">
        <f t="shared" si="20"/>
        <v>#DIV/0!</v>
      </c>
      <c r="G179" s="212" t="e">
        <f t="shared" si="15"/>
        <v>#DIV/0!</v>
      </c>
      <c r="K179" s="197" t="str" cm="1">
        <f t="array" ref="K179">INDEX($A:$G, ($B179*$B$4)+3,COLUMN(C179))</f>
        <v>Owing</v>
      </c>
      <c r="L179" s="198" t="e">
        <f t="shared" si="17"/>
        <v>#VALUE!</v>
      </c>
      <c r="M179" s="199" t="e">
        <f t="shared" si="18"/>
        <v>#VALUE!</v>
      </c>
      <c r="N179" s="200" t="str" cm="1">
        <f t="array" ref="N179">INDEX($A:$G, ($B179*$B$4)+3,COLUMN(F179))</f>
        <v>Total Interest Charged</v>
      </c>
      <c r="O179" s="201" t="e">
        <f t="shared" si="16"/>
        <v>#VALUE!</v>
      </c>
    </row>
    <row r="180" spans="3:15" x14ac:dyDescent="0.25">
      <c r="C180" s="197" t="e">
        <f t="shared" si="19"/>
        <v>#DIV/0!</v>
      </c>
      <c r="D180" s="216" t="e">
        <f>IF(F180="","",IF($B$3='Budget Calculator'!$A$14, 'Loan Calculator'!$L$12-E180+H180, IF($B$3='Budget Calculator'!$A$13,  'Loan Calculator'!$N$12-E180+H180, IF($B$3='Budget Calculator'!$A$12,  'Loan Calculator'!$P$12-E180+H180, 0))))</f>
        <v>#DIV/0!</v>
      </c>
      <c r="E180" s="217" t="e">
        <f>IF(('Loan Calculator'!$G$4/$B$4)*C179&gt;=0, ('Loan Calculator'!$G$4/$B$4)*C179, 1/0)</f>
        <v>#DIV/0!</v>
      </c>
      <c r="F180" s="200" t="e">
        <f t="shared" si="20"/>
        <v>#DIV/0!</v>
      </c>
      <c r="G180" s="212" t="e">
        <f t="shared" si="15"/>
        <v>#DIV/0!</v>
      </c>
      <c r="K180" s="197" t="str" cm="1">
        <f t="array" ref="K180">INDEX($A:$G, ($B180*$B$4)+3,COLUMN(C180))</f>
        <v>Owing</v>
      </c>
      <c r="L180" s="198" t="e">
        <f t="shared" si="17"/>
        <v>#VALUE!</v>
      </c>
      <c r="M180" s="199" t="e">
        <f t="shared" si="18"/>
        <v>#VALUE!</v>
      </c>
      <c r="N180" s="200" t="str" cm="1">
        <f t="array" ref="N180">INDEX($A:$G, ($B180*$B$4)+3,COLUMN(F180))</f>
        <v>Total Interest Charged</v>
      </c>
      <c r="O180" s="201" t="e">
        <f t="shared" si="16"/>
        <v>#VALUE!</v>
      </c>
    </row>
    <row r="181" spans="3:15" x14ac:dyDescent="0.25">
      <c r="C181" s="197" t="e">
        <f t="shared" si="19"/>
        <v>#DIV/0!</v>
      </c>
      <c r="D181" s="216" t="e">
        <f>IF(F181="","",IF($B$3='Budget Calculator'!$A$14, 'Loan Calculator'!$L$12-E181+H181, IF($B$3='Budget Calculator'!$A$13,  'Loan Calculator'!$N$12-E181+H181, IF($B$3='Budget Calculator'!$A$12,  'Loan Calculator'!$P$12-E181+H181, 0))))</f>
        <v>#DIV/0!</v>
      </c>
      <c r="E181" s="217" t="e">
        <f>IF(('Loan Calculator'!$G$4/$B$4)*C180&gt;=0, ('Loan Calculator'!$G$4/$B$4)*C180, 1/0)</f>
        <v>#DIV/0!</v>
      </c>
      <c r="F181" s="200" t="e">
        <f t="shared" si="20"/>
        <v>#DIV/0!</v>
      </c>
      <c r="G181" s="212" t="e">
        <f t="shared" si="15"/>
        <v>#DIV/0!</v>
      </c>
      <c r="K181" s="197" t="str" cm="1">
        <f t="array" ref="K181">INDEX($A:$G, ($B181*$B$4)+3,COLUMN(C181))</f>
        <v>Owing</v>
      </c>
      <c r="L181" s="198" t="e">
        <f t="shared" si="17"/>
        <v>#VALUE!</v>
      </c>
      <c r="M181" s="199" t="e">
        <f t="shared" si="18"/>
        <v>#VALUE!</v>
      </c>
      <c r="N181" s="200" t="str" cm="1">
        <f t="array" ref="N181">INDEX($A:$G, ($B181*$B$4)+3,COLUMN(F181))</f>
        <v>Total Interest Charged</v>
      </c>
      <c r="O181" s="201" t="e">
        <f t="shared" si="16"/>
        <v>#VALUE!</v>
      </c>
    </row>
    <row r="182" spans="3:15" x14ac:dyDescent="0.25">
      <c r="C182" s="197" t="e">
        <f t="shared" si="19"/>
        <v>#DIV/0!</v>
      </c>
      <c r="D182" s="216" t="e">
        <f>IF(F182="","",IF($B$3='Budget Calculator'!$A$14, 'Loan Calculator'!$L$12-E182+H182, IF($B$3='Budget Calculator'!$A$13,  'Loan Calculator'!$N$12-E182+H182, IF($B$3='Budget Calculator'!$A$12,  'Loan Calculator'!$P$12-E182+H182, 0))))</f>
        <v>#DIV/0!</v>
      </c>
      <c r="E182" s="217" t="e">
        <f>IF(('Loan Calculator'!$G$4/$B$4)*C181&gt;=0, ('Loan Calculator'!$G$4/$B$4)*C181, 1/0)</f>
        <v>#DIV/0!</v>
      </c>
      <c r="F182" s="200" t="e">
        <f t="shared" si="20"/>
        <v>#DIV/0!</v>
      </c>
      <c r="G182" s="212" t="e">
        <f t="shared" si="15"/>
        <v>#DIV/0!</v>
      </c>
      <c r="K182" s="197" t="str" cm="1">
        <f t="array" ref="K182">INDEX($A:$G, ($B182*$B$4)+3,COLUMN(C182))</f>
        <v>Owing</v>
      </c>
      <c r="L182" s="198" t="e">
        <f t="shared" si="17"/>
        <v>#VALUE!</v>
      </c>
      <c r="M182" s="199" t="e">
        <f t="shared" si="18"/>
        <v>#VALUE!</v>
      </c>
      <c r="N182" s="200" t="str" cm="1">
        <f t="array" ref="N182">INDEX($A:$G, ($B182*$B$4)+3,COLUMN(F182))</f>
        <v>Total Interest Charged</v>
      </c>
      <c r="O182" s="201" t="e">
        <f t="shared" si="16"/>
        <v>#VALUE!</v>
      </c>
    </row>
    <row r="183" spans="3:15" x14ac:dyDescent="0.25">
      <c r="C183" s="197" t="e">
        <f t="shared" si="19"/>
        <v>#DIV/0!</v>
      </c>
      <c r="D183" s="216" t="e">
        <f>IF(F183="","",IF($B$3='Budget Calculator'!$A$14, 'Loan Calculator'!$L$12-E183+H183, IF($B$3='Budget Calculator'!$A$13,  'Loan Calculator'!$N$12-E183+H183, IF($B$3='Budget Calculator'!$A$12,  'Loan Calculator'!$P$12-E183+H183, 0))))</f>
        <v>#DIV/0!</v>
      </c>
      <c r="E183" s="217" t="e">
        <f>IF(('Loan Calculator'!$G$4/$B$4)*C182&gt;=0, ('Loan Calculator'!$G$4/$B$4)*C182, 1/0)</f>
        <v>#DIV/0!</v>
      </c>
      <c r="F183" s="200" t="e">
        <f t="shared" si="20"/>
        <v>#DIV/0!</v>
      </c>
      <c r="G183" s="212" t="e">
        <f t="shared" si="15"/>
        <v>#DIV/0!</v>
      </c>
      <c r="K183" s="197" t="str" cm="1">
        <f t="array" ref="K183">INDEX($A:$G, ($B183*$B$4)+3,COLUMN(C183))</f>
        <v>Owing</v>
      </c>
      <c r="L183" s="198" t="e">
        <f t="shared" si="17"/>
        <v>#VALUE!</v>
      </c>
      <c r="M183" s="199" t="e">
        <f t="shared" si="18"/>
        <v>#VALUE!</v>
      </c>
      <c r="N183" s="200" t="str" cm="1">
        <f t="array" ref="N183">INDEX($A:$G, ($B183*$B$4)+3,COLUMN(F183))</f>
        <v>Total Interest Charged</v>
      </c>
      <c r="O183" s="201" t="e">
        <f t="shared" si="16"/>
        <v>#VALUE!</v>
      </c>
    </row>
    <row r="184" spans="3:15" x14ac:dyDescent="0.25">
      <c r="C184" s="197" t="e">
        <f t="shared" si="19"/>
        <v>#DIV/0!</v>
      </c>
      <c r="D184" s="216" t="e">
        <f>IF(F184="","",IF($B$3='Budget Calculator'!$A$14, 'Loan Calculator'!$L$12-E184+H184, IF($B$3='Budget Calculator'!$A$13,  'Loan Calculator'!$N$12-E184+H184, IF($B$3='Budget Calculator'!$A$12,  'Loan Calculator'!$P$12-E184+H184, 0))))</f>
        <v>#DIV/0!</v>
      </c>
      <c r="E184" s="217" t="e">
        <f>IF(('Loan Calculator'!$G$4/$B$4)*C183&gt;=0, ('Loan Calculator'!$G$4/$B$4)*C183, 1/0)</f>
        <v>#DIV/0!</v>
      </c>
      <c r="F184" s="200" t="e">
        <f t="shared" si="20"/>
        <v>#DIV/0!</v>
      </c>
      <c r="G184" s="212" t="e">
        <f t="shared" si="15"/>
        <v>#DIV/0!</v>
      </c>
      <c r="K184" s="197" t="str" cm="1">
        <f t="array" ref="K184">INDEX($A:$G, ($B184*$B$4)+3,COLUMN(C184))</f>
        <v>Owing</v>
      </c>
      <c r="L184" s="198" t="e">
        <f t="shared" si="17"/>
        <v>#VALUE!</v>
      </c>
      <c r="M184" s="199" t="e">
        <f t="shared" si="18"/>
        <v>#VALUE!</v>
      </c>
      <c r="N184" s="200" t="str" cm="1">
        <f t="array" ref="N184">INDEX($A:$G, ($B184*$B$4)+3,COLUMN(F184))</f>
        <v>Total Interest Charged</v>
      </c>
      <c r="O184" s="201" t="e">
        <f t="shared" si="16"/>
        <v>#VALUE!</v>
      </c>
    </row>
    <row r="185" spans="3:15" x14ac:dyDescent="0.25">
      <c r="C185" s="197" t="e">
        <f t="shared" si="19"/>
        <v>#DIV/0!</v>
      </c>
      <c r="D185" s="216" t="e">
        <f>IF(F185="","",IF($B$3='Budget Calculator'!$A$14, 'Loan Calculator'!$L$12-E185+H185, IF($B$3='Budget Calculator'!$A$13,  'Loan Calculator'!$N$12-E185+H185, IF($B$3='Budget Calculator'!$A$12,  'Loan Calculator'!$P$12-E185+H185, 0))))</f>
        <v>#DIV/0!</v>
      </c>
      <c r="E185" s="217" t="e">
        <f>IF(('Loan Calculator'!$G$4/$B$4)*C184&gt;=0, ('Loan Calculator'!$G$4/$B$4)*C184, 1/0)</f>
        <v>#DIV/0!</v>
      </c>
      <c r="F185" s="200" t="e">
        <f t="shared" si="20"/>
        <v>#DIV/0!</v>
      </c>
      <c r="G185" s="212" t="e">
        <f t="shared" si="15"/>
        <v>#DIV/0!</v>
      </c>
      <c r="K185" s="197" t="str" cm="1">
        <f t="array" ref="K185">INDEX($A:$G, ($B185*$B$4)+3,COLUMN(C185))</f>
        <v>Owing</v>
      </c>
      <c r="L185" s="198" t="e">
        <f t="shared" si="17"/>
        <v>#VALUE!</v>
      </c>
      <c r="M185" s="199" t="e">
        <f t="shared" si="18"/>
        <v>#VALUE!</v>
      </c>
      <c r="N185" s="200" t="str" cm="1">
        <f t="array" ref="N185">INDEX($A:$G, ($B185*$B$4)+3,COLUMN(F185))</f>
        <v>Total Interest Charged</v>
      </c>
      <c r="O185" s="201" t="e">
        <f t="shared" si="16"/>
        <v>#VALUE!</v>
      </c>
    </row>
    <row r="186" spans="3:15" x14ac:dyDescent="0.25">
      <c r="C186" s="197" t="e">
        <f t="shared" si="19"/>
        <v>#DIV/0!</v>
      </c>
      <c r="D186" s="216" t="e">
        <f>IF(F186="","",IF($B$3='Budget Calculator'!$A$14, 'Loan Calculator'!$L$12-E186+H186, IF($B$3='Budget Calculator'!$A$13,  'Loan Calculator'!$N$12-E186+H186, IF($B$3='Budget Calculator'!$A$12,  'Loan Calculator'!$P$12-E186+H186, 0))))</f>
        <v>#DIV/0!</v>
      </c>
      <c r="E186" s="217" t="e">
        <f>IF(('Loan Calculator'!$G$4/$B$4)*C185&gt;=0, ('Loan Calculator'!$G$4/$B$4)*C185, 1/0)</f>
        <v>#DIV/0!</v>
      </c>
      <c r="F186" s="200" t="e">
        <f t="shared" si="20"/>
        <v>#DIV/0!</v>
      </c>
      <c r="G186" s="212" t="e">
        <f t="shared" si="15"/>
        <v>#DIV/0!</v>
      </c>
      <c r="K186" s="197" t="str" cm="1">
        <f t="array" ref="K186">INDEX($A:$G, ($B186*$B$4)+3,COLUMN(C186))</f>
        <v>Owing</v>
      </c>
      <c r="L186" s="198" t="e">
        <f t="shared" si="17"/>
        <v>#VALUE!</v>
      </c>
      <c r="M186" s="199" t="e">
        <f t="shared" si="18"/>
        <v>#VALUE!</v>
      </c>
      <c r="N186" s="200" t="str" cm="1">
        <f t="array" ref="N186">INDEX($A:$G, ($B186*$B$4)+3,COLUMN(F186))</f>
        <v>Total Interest Charged</v>
      </c>
      <c r="O186" s="201" t="e">
        <f t="shared" si="16"/>
        <v>#VALUE!</v>
      </c>
    </row>
    <row r="187" spans="3:15" x14ac:dyDescent="0.25">
      <c r="C187" s="197" t="e">
        <f t="shared" si="19"/>
        <v>#DIV/0!</v>
      </c>
      <c r="D187" s="216" t="e">
        <f>IF(F187="","",IF($B$3='Budget Calculator'!$A$14, 'Loan Calculator'!$L$12-E187+H187, IF($B$3='Budget Calculator'!$A$13,  'Loan Calculator'!$N$12-E187+H187, IF($B$3='Budget Calculator'!$A$12,  'Loan Calculator'!$P$12-E187+H187, 0))))</f>
        <v>#DIV/0!</v>
      </c>
      <c r="E187" s="217" t="e">
        <f>IF(('Loan Calculator'!$G$4/$B$4)*C186&gt;=0, ('Loan Calculator'!$G$4/$B$4)*C186, 1/0)</f>
        <v>#DIV/0!</v>
      </c>
      <c r="F187" s="200" t="e">
        <f t="shared" si="20"/>
        <v>#DIV/0!</v>
      </c>
      <c r="G187" s="212" t="e">
        <f t="shared" si="15"/>
        <v>#DIV/0!</v>
      </c>
      <c r="K187" s="197" t="str" cm="1">
        <f t="array" ref="K187">INDEX($A:$G, ($B187*$B$4)+3,COLUMN(C187))</f>
        <v>Owing</v>
      </c>
      <c r="L187" s="198" t="e">
        <f t="shared" si="17"/>
        <v>#VALUE!</v>
      </c>
      <c r="M187" s="199" t="e">
        <f t="shared" si="18"/>
        <v>#VALUE!</v>
      </c>
      <c r="N187" s="200" t="str" cm="1">
        <f t="array" ref="N187">INDEX($A:$G, ($B187*$B$4)+3,COLUMN(F187))</f>
        <v>Total Interest Charged</v>
      </c>
      <c r="O187" s="201" t="e">
        <f t="shared" si="16"/>
        <v>#VALUE!</v>
      </c>
    </row>
    <row r="188" spans="3:15" x14ac:dyDescent="0.25">
      <c r="C188" s="197" t="e">
        <f t="shared" si="19"/>
        <v>#DIV/0!</v>
      </c>
      <c r="D188" s="216" t="e">
        <f>IF(F188="","",IF($B$3='Budget Calculator'!$A$14, 'Loan Calculator'!$L$12-E188+H188, IF($B$3='Budget Calculator'!$A$13,  'Loan Calculator'!$N$12-E188+H188, IF($B$3='Budget Calculator'!$A$12,  'Loan Calculator'!$P$12-E188+H188, 0))))</f>
        <v>#DIV/0!</v>
      </c>
      <c r="E188" s="217" t="e">
        <f>IF(('Loan Calculator'!$G$4/$B$4)*C187&gt;=0, ('Loan Calculator'!$G$4/$B$4)*C187, 1/0)</f>
        <v>#DIV/0!</v>
      </c>
      <c r="F188" s="200" t="e">
        <f t="shared" si="20"/>
        <v>#DIV/0!</v>
      </c>
      <c r="G188" s="212" t="e">
        <f t="shared" si="15"/>
        <v>#DIV/0!</v>
      </c>
      <c r="K188" s="197" t="str" cm="1">
        <f t="array" ref="K188">INDEX($A:$G, ($B188*$B$4)+3,COLUMN(C188))</f>
        <v>Owing</v>
      </c>
      <c r="L188" s="198" t="e">
        <f t="shared" si="17"/>
        <v>#VALUE!</v>
      </c>
      <c r="M188" s="199" t="e">
        <f t="shared" si="18"/>
        <v>#VALUE!</v>
      </c>
      <c r="N188" s="200" t="str" cm="1">
        <f t="array" ref="N188">INDEX($A:$G, ($B188*$B$4)+3,COLUMN(F188))</f>
        <v>Total Interest Charged</v>
      </c>
      <c r="O188" s="201" t="e">
        <f t="shared" si="16"/>
        <v>#VALUE!</v>
      </c>
    </row>
    <row r="189" spans="3:15" x14ac:dyDescent="0.25">
      <c r="C189" s="197" t="e">
        <f t="shared" si="19"/>
        <v>#DIV/0!</v>
      </c>
      <c r="D189" s="216" t="e">
        <f>IF(F189="","",IF($B$3='Budget Calculator'!$A$14, 'Loan Calculator'!$L$12-E189+H189, IF($B$3='Budget Calculator'!$A$13,  'Loan Calculator'!$N$12-E189+H189, IF($B$3='Budget Calculator'!$A$12,  'Loan Calculator'!$P$12-E189+H189, 0))))</f>
        <v>#DIV/0!</v>
      </c>
      <c r="E189" s="217" t="e">
        <f>IF(('Loan Calculator'!$G$4/$B$4)*C188&gt;=0, ('Loan Calculator'!$G$4/$B$4)*C188, 1/0)</f>
        <v>#DIV/0!</v>
      </c>
      <c r="F189" s="200" t="e">
        <f t="shared" si="20"/>
        <v>#DIV/0!</v>
      </c>
      <c r="G189" s="212" t="e">
        <f t="shared" si="15"/>
        <v>#DIV/0!</v>
      </c>
      <c r="K189" s="197" t="str" cm="1">
        <f t="array" ref="K189">INDEX($A:$G, ($B189*$B$4)+3,COLUMN(C189))</f>
        <v>Owing</v>
      </c>
      <c r="L189" s="198" t="e">
        <f t="shared" si="17"/>
        <v>#VALUE!</v>
      </c>
      <c r="M189" s="199" t="e">
        <f t="shared" si="18"/>
        <v>#VALUE!</v>
      </c>
      <c r="N189" s="200" t="str" cm="1">
        <f t="array" ref="N189">INDEX($A:$G, ($B189*$B$4)+3,COLUMN(F189))</f>
        <v>Total Interest Charged</v>
      </c>
      <c r="O189" s="201" t="e">
        <f t="shared" si="16"/>
        <v>#VALUE!</v>
      </c>
    </row>
    <row r="190" spans="3:15" x14ac:dyDescent="0.25">
      <c r="C190" s="197" t="e">
        <f t="shared" si="19"/>
        <v>#DIV/0!</v>
      </c>
      <c r="D190" s="216" t="e">
        <f>IF(F190="","",IF($B$3='Budget Calculator'!$A$14, 'Loan Calculator'!$L$12-E190+H190, IF($B$3='Budget Calculator'!$A$13,  'Loan Calculator'!$N$12-E190+H190, IF($B$3='Budget Calculator'!$A$12,  'Loan Calculator'!$P$12-E190+H190, 0))))</f>
        <v>#DIV/0!</v>
      </c>
      <c r="E190" s="217" t="e">
        <f>IF(('Loan Calculator'!$G$4/$B$4)*C189&gt;=0, ('Loan Calculator'!$G$4/$B$4)*C189, 1/0)</f>
        <v>#DIV/0!</v>
      </c>
      <c r="F190" s="200" t="e">
        <f t="shared" si="20"/>
        <v>#DIV/0!</v>
      </c>
      <c r="G190" s="212" t="e">
        <f t="shared" si="15"/>
        <v>#DIV/0!</v>
      </c>
      <c r="K190" s="197" t="str" cm="1">
        <f t="array" ref="K190">INDEX($A:$G, ($B190*$B$4)+3,COLUMN(C190))</f>
        <v>Owing</v>
      </c>
      <c r="L190" s="198" t="e">
        <f t="shared" si="17"/>
        <v>#VALUE!</v>
      </c>
      <c r="M190" s="199" t="e">
        <f t="shared" si="18"/>
        <v>#VALUE!</v>
      </c>
      <c r="N190" s="200" t="str" cm="1">
        <f t="array" ref="N190">INDEX($A:$G, ($B190*$B$4)+3,COLUMN(F190))</f>
        <v>Total Interest Charged</v>
      </c>
      <c r="O190" s="201" t="e">
        <f t="shared" si="16"/>
        <v>#VALUE!</v>
      </c>
    </row>
    <row r="191" spans="3:15" x14ac:dyDescent="0.25">
      <c r="C191" s="197" t="e">
        <f t="shared" si="19"/>
        <v>#DIV/0!</v>
      </c>
      <c r="D191" s="216" t="e">
        <f>IF(F191="","",IF($B$3='Budget Calculator'!$A$14, 'Loan Calculator'!$L$12-E191+H191, IF($B$3='Budget Calculator'!$A$13,  'Loan Calculator'!$N$12-E191+H191, IF($B$3='Budget Calculator'!$A$12,  'Loan Calculator'!$P$12-E191+H191, 0))))</f>
        <v>#DIV/0!</v>
      </c>
      <c r="E191" s="217" t="e">
        <f>IF(('Loan Calculator'!$G$4/$B$4)*C190&gt;=0, ('Loan Calculator'!$G$4/$B$4)*C190, 1/0)</f>
        <v>#DIV/0!</v>
      </c>
      <c r="F191" s="200" t="e">
        <f t="shared" si="20"/>
        <v>#DIV/0!</v>
      </c>
      <c r="G191" s="212" t="e">
        <f t="shared" si="15"/>
        <v>#DIV/0!</v>
      </c>
      <c r="K191" s="197" t="str" cm="1">
        <f t="array" ref="K191">INDEX($A:$G, ($B191*$B$4)+3,COLUMN(C191))</f>
        <v>Owing</v>
      </c>
      <c r="L191" s="198" t="e">
        <f t="shared" si="17"/>
        <v>#VALUE!</v>
      </c>
      <c r="M191" s="199" t="e">
        <f t="shared" si="18"/>
        <v>#VALUE!</v>
      </c>
      <c r="N191" s="200" t="str" cm="1">
        <f t="array" ref="N191">INDEX($A:$G, ($B191*$B$4)+3,COLUMN(F191))</f>
        <v>Total Interest Charged</v>
      </c>
      <c r="O191" s="201" t="e">
        <f t="shared" si="16"/>
        <v>#VALUE!</v>
      </c>
    </row>
    <row r="192" spans="3:15" x14ac:dyDescent="0.25">
      <c r="C192" s="197" t="e">
        <f t="shared" si="19"/>
        <v>#DIV/0!</v>
      </c>
      <c r="D192" s="216" t="e">
        <f>IF(F192="","",IF($B$3='Budget Calculator'!$A$14, 'Loan Calculator'!$L$12-E192+H192, IF($B$3='Budget Calculator'!$A$13,  'Loan Calculator'!$N$12-E192+H192, IF($B$3='Budget Calculator'!$A$12,  'Loan Calculator'!$P$12-E192+H192, 0))))</f>
        <v>#DIV/0!</v>
      </c>
      <c r="E192" s="217" t="e">
        <f>IF(('Loan Calculator'!$G$4/$B$4)*C191&gt;=0, ('Loan Calculator'!$G$4/$B$4)*C191, 1/0)</f>
        <v>#DIV/0!</v>
      </c>
      <c r="F192" s="200" t="e">
        <f t="shared" si="20"/>
        <v>#DIV/0!</v>
      </c>
      <c r="G192" s="212" t="e">
        <f t="shared" si="15"/>
        <v>#DIV/0!</v>
      </c>
      <c r="K192" s="197" t="str" cm="1">
        <f t="array" ref="K192">INDEX($A:$G, ($B192*$B$4)+3,COLUMN(C192))</f>
        <v>Owing</v>
      </c>
      <c r="L192" s="198" t="e">
        <f t="shared" si="17"/>
        <v>#VALUE!</v>
      </c>
      <c r="M192" s="199" t="e">
        <f t="shared" si="18"/>
        <v>#VALUE!</v>
      </c>
      <c r="N192" s="200" t="str" cm="1">
        <f t="array" ref="N192">INDEX($A:$G, ($B192*$B$4)+3,COLUMN(F192))</f>
        <v>Total Interest Charged</v>
      </c>
      <c r="O192" s="201" t="e">
        <f t="shared" si="16"/>
        <v>#VALUE!</v>
      </c>
    </row>
    <row r="193" spans="3:15" x14ac:dyDescent="0.25">
      <c r="C193" s="197" t="e">
        <f t="shared" si="19"/>
        <v>#DIV/0!</v>
      </c>
      <c r="D193" s="216" t="e">
        <f>IF(F193="","",IF($B$3='Budget Calculator'!$A$14, 'Loan Calculator'!$L$12-E193+H193, IF($B$3='Budget Calculator'!$A$13,  'Loan Calculator'!$N$12-E193+H193, IF($B$3='Budget Calculator'!$A$12,  'Loan Calculator'!$P$12-E193+H193, 0))))</f>
        <v>#DIV/0!</v>
      </c>
      <c r="E193" s="217" t="e">
        <f>IF(('Loan Calculator'!$G$4/$B$4)*C192&gt;=0, ('Loan Calculator'!$G$4/$B$4)*C192, 1/0)</f>
        <v>#DIV/0!</v>
      </c>
      <c r="F193" s="200" t="e">
        <f t="shared" si="20"/>
        <v>#DIV/0!</v>
      </c>
      <c r="G193" s="212" t="e">
        <f t="shared" si="15"/>
        <v>#DIV/0!</v>
      </c>
      <c r="K193" s="197" t="str" cm="1">
        <f t="array" ref="K193">INDEX($A:$G, ($B193*$B$4)+3,COLUMN(C193))</f>
        <v>Owing</v>
      </c>
      <c r="L193" s="198" t="e">
        <f t="shared" si="17"/>
        <v>#VALUE!</v>
      </c>
      <c r="M193" s="199" t="e">
        <f t="shared" si="18"/>
        <v>#VALUE!</v>
      </c>
      <c r="N193" s="200" t="str" cm="1">
        <f t="array" ref="N193">INDEX($A:$G, ($B193*$B$4)+3,COLUMN(F193))</f>
        <v>Total Interest Charged</v>
      </c>
      <c r="O193" s="201" t="e">
        <f t="shared" si="16"/>
        <v>#VALUE!</v>
      </c>
    </row>
    <row r="194" spans="3:15" x14ac:dyDescent="0.25">
      <c r="C194" s="197" t="e">
        <f t="shared" si="19"/>
        <v>#DIV/0!</v>
      </c>
      <c r="D194" s="216" t="e">
        <f>IF(F194="","",IF($B$3='Budget Calculator'!$A$14, 'Loan Calculator'!$L$12-E194+H194, IF($B$3='Budget Calculator'!$A$13,  'Loan Calculator'!$N$12-E194+H194, IF($B$3='Budget Calculator'!$A$12,  'Loan Calculator'!$P$12-E194+H194, 0))))</f>
        <v>#DIV/0!</v>
      </c>
      <c r="E194" s="217" t="e">
        <f>IF(('Loan Calculator'!$G$4/$B$4)*C193&gt;=0, ('Loan Calculator'!$G$4/$B$4)*C193, 1/0)</f>
        <v>#DIV/0!</v>
      </c>
      <c r="F194" s="200" t="e">
        <f t="shared" si="20"/>
        <v>#DIV/0!</v>
      </c>
      <c r="G194" s="212" t="e">
        <f t="shared" si="15"/>
        <v>#DIV/0!</v>
      </c>
      <c r="K194" s="197" t="str" cm="1">
        <f t="array" ref="K194">INDEX($A:$G, ($B194*$B$4)+3,COLUMN(C194))</f>
        <v>Owing</v>
      </c>
      <c r="L194" s="198" t="e">
        <f t="shared" si="17"/>
        <v>#VALUE!</v>
      </c>
      <c r="M194" s="199" t="e">
        <f t="shared" si="18"/>
        <v>#VALUE!</v>
      </c>
      <c r="N194" s="200" t="str" cm="1">
        <f t="array" ref="N194">INDEX($A:$G, ($B194*$B$4)+3,COLUMN(F194))</f>
        <v>Total Interest Charged</v>
      </c>
      <c r="O194" s="201" t="e">
        <f t="shared" si="16"/>
        <v>#VALUE!</v>
      </c>
    </row>
    <row r="195" spans="3:15" x14ac:dyDescent="0.25">
      <c r="C195" s="197" t="e">
        <f t="shared" si="19"/>
        <v>#DIV/0!</v>
      </c>
      <c r="D195" s="216" t="e">
        <f>IF(F195="","",IF($B$3='Budget Calculator'!$A$14, 'Loan Calculator'!$L$12-E195+H195, IF($B$3='Budget Calculator'!$A$13,  'Loan Calculator'!$N$12-E195+H195, IF($B$3='Budget Calculator'!$A$12,  'Loan Calculator'!$P$12-E195+H195, 0))))</f>
        <v>#DIV/0!</v>
      </c>
      <c r="E195" s="217" t="e">
        <f>IF(('Loan Calculator'!$G$4/$B$4)*C194&gt;=0, ('Loan Calculator'!$G$4/$B$4)*C194, 1/0)</f>
        <v>#DIV/0!</v>
      </c>
      <c r="F195" s="200" t="e">
        <f t="shared" si="20"/>
        <v>#DIV/0!</v>
      </c>
      <c r="G195" s="212" t="e">
        <f t="shared" si="15"/>
        <v>#DIV/0!</v>
      </c>
      <c r="K195" s="197" t="str" cm="1">
        <f t="array" ref="K195">INDEX($A:$G, ($B195*$B$4)+3,COLUMN(C195))</f>
        <v>Owing</v>
      </c>
      <c r="L195" s="198" t="e">
        <f t="shared" si="17"/>
        <v>#VALUE!</v>
      </c>
      <c r="M195" s="199" t="e">
        <f t="shared" si="18"/>
        <v>#VALUE!</v>
      </c>
      <c r="N195" s="200" t="str" cm="1">
        <f t="array" ref="N195">INDEX($A:$G, ($B195*$B$4)+3,COLUMN(F195))</f>
        <v>Total Interest Charged</v>
      </c>
      <c r="O195" s="201" t="e">
        <f t="shared" si="16"/>
        <v>#VALUE!</v>
      </c>
    </row>
    <row r="196" spans="3:15" x14ac:dyDescent="0.25">
      <c r="C196" s="197" t="e">
        <f t="shared" si="19"/>
        <v>#DIV/0!</v>
      </c>
      <c r="D196" s="216" t="e">
        <f>IF(F196="","",IF($B$3='Budget Calculator'!$A$14, 'Loan Calculator'!$L$12-E196+H196, IF($B$3='Budget Calculator'!$A$13,  'Loan Calculator'!$N$12-E196+H196, IF($B$3='Budget Calculator'!$A$12,  'Loan Calculator'!$P$12-E196+H196, 0))))</f>
        <v>#DIV/0!</v>
      </c>
      <c r="E196" s="217" t="e">
        <f>IF(('Loan Calculator'!$G$4/$B$4)*C195&gt;=0, ('Loan Calculator'!$G$4/$B$4)*C195, 1/0)</f>
        <v>#DIV/0!</v>
      </c>
      <c r="F196" s="200" t="e">
        <f t="shared" si="20"/>
        <v>#DIV/0!</v>
      </c>
      <c r="G196" s="212" t="e">
        <f t="shared" si="15"/>
        <v>#DIV/0!</v>
      </c>
      <c r="K196" s="197" t="str" cm="1">
        <f t="array" ref="K196">INDEX($A:$G, ($B196*$B$4)+3,COLUMN(C196))</f>
        <v>Owing</v>
      </c>
      <c r="L196" s="198" t="e">
        <f t="shared" si="17"/>
        <v>#VALUE!</v>
      </c>
      <c r="M196" s="199" t="e">
        <f t="shared" si="18"/>
        <v>#VALUE!</v>
      </c>
      <c r="N196" s="200" t="str" cm="1">
        <f t="array" ref="N196">INDEX($A:$G, ($B196*$B$4)+3,COLUMN(F196))</f>
        <v>Total Interest Charged</v>
      </c>
      <c r="O196" s="201" t="e">
        <f t="shared" si="16"/>
        <v>#VALUE!</v>
      </c>
    </row>
    <row r="197" spans="3:15" x14ac:dyDescent="0.25">
      <c r="C197" s="197" t="e">
        <f t="shared" si="19"/>
        <v>#DIV/0!</v>
      </c>
      <c r="D197" s="216" t="e">
        <f>IF(F197="","",IF($B$3='Budget Calculator'!$A$14, 'Loan Calculator'!$L$12-E197+H197, IF($B$3='Budget Calculator'!$A$13,  'Loan Calculator'!$N$12-E197+H197, IF($B$3='Budget Calculator'!$A$12,  'Loan Calculator'!$P$12-E197+H197, 0))))</f>
        <v>#DIV/0!</v>
      </c>
      <c r="E197" s="217" t="e">
        <f>IF(('Loan Calculator'!$G$4/$B$4)*C196&gt;=0, ('Loan Calculator'!$G$4/$B$4)*C196, 1/0)</f>
        <v>#DIV/0!</v>
      </c>
      <c r="F197" s="200" t="e">
        <f t="shared" si="20"/>
        <v>#DIV/0!</v>
      </c>
      <c r="G197" s="212" t="e">
        <f t="shared" si="15"/>
        <v>#DIV/0!</v>
      </c>
      <c r="K197" s="197" t="str" cm="1">
        <f t="array" ref="K197">INDEX($A:$G, ($B197*$B$4)+3,COLUMN(C197))</f>
        <v>Owing</v>
      </c>
      <c r="L197" s="198" t="e">
        <f t="shared" si="17"/>
        <v>#VALUE!</v>
      </c>
      <c r="M197" s="199" t="e">
        <f t="shared" si="18"/>
        <v>#VALUE!</v>
      </c>
      <c r="N197" s="200" t="str" cm="1">
        <f t="array" ref="N197">INDEX($A:$G, ($B197*$B$4)+3,COLUMN(F197))</f>
        <v>Total Interest Charged</v>
      </c>
      <c r="O197" s="201" t="e">
        <f t="shared" si="16"/>
        <v>#VALUE!</v>
      </c>
    </row>
    <row r="198" spans="3:15" x14ac:dyDescent="0.25">
      <c r="C198" s="197" t="e">
        <f t="shared" si="19"/>
        <v>#DIV/0!</v>
      </c>
      <c r="D198" s="216" t="e">
        <f>IF(F198="","",IF($B$3='Budget Calculator'!$A$14, 'Loan Calculator'!$L$12-E198+H198, IF($B$3='Budget Calculator'!$A$13,  'Loan Calculator'!$N$12-E198+H198, IF($B$3='Budget Calculator'!$A$12,  'Loan Calculator'!$P$12-E198+H198, 0))))</f>
        <v>#DIV/0!</v>
      </c>
      <c r="E198" s="217" t="e">
        <f>IF(('Loan Calculator'!$G$4/$B$4)*C197&gt;=0, ('Loan Calculator'!$G$4/$B$4)*C197, 1/0)</f>
        <v>#DIV/0!</v>
      </c>
      <c r="F198" s="200" t="e">
        <f t="shared" si="20"/>
        <v>#DIV/0!</v>
      </c>
      <c r="G198" s="212" t="e">
        <f t="shared" ref="G198:G261" si="21">IF(IFERROR(C198, 1/0), B198, IF(C198=0, B198, 1/0))</f>
        <v>#DIV/0!</v>
      </c>
      <c r="K198" s="197" t="str" cm="1">
        <f t="array" ref="K198">INDEX($A:$G, ($B198*$B$4)+3,COLUMN(C198))</f>
        <v>Owing</v>
      </c>
      <c r="L198" s="198" t="e">
        <f t="shared" si="17"/>
        <v>#VALUE!</v>
      </c>
      <c r="M198" s="199" t="e">
        <f t="shared" si="18"/>
        <v>#VALUE!</v>
      </c>
      <c r="N198" s="200" t="str" cm="1">
        <f t="array" ref="N198">INDEX($A:$G, ($B198*$B$4)+3,COLUMN(F198))</f>
        <v>Total Interest Charged</v>
      </c>
      <c r="O198" s="201" t="e">
        <f t="shared" ref="O198:O261" si="22">IF(IFERROR(K198, 1/0), J198, IF(K198=0, J198, 1/0))</f>
        <v>#VALUE!</v>
      </c>
    </row>
    <row r="199" spans="3:15" x14ac:dyDescent="0.25">
      <c r="C199" s="197" t="e">
        <f t="shared" si="19"/>
        <v>#DIV/0!</v>
      </c>
      <c r="D199" s="216" t="e">
        <f>IF(F199="","",IF($B$3='Budget Calculator'!$A$14, 'Loan Calculator'!$L$12-E199+H199, IF($B$3='Budget Calculator'!$A$13,  'Loan Calculator'!$N$12-E199+H199, IF($B$3='Budget Calculator'!$A$12,  'Loan Calculator'!$P$12-E199+H199, 0))))</f>
        <v>#DIV/0!</v>
      </c>
      <c r="E199" s="217" t="e">
        <f>IF(('Loan Calculator'!$G$4/$B$4)*C198&gt;=0, ('Loan Calculator'!$G$4/$B$4)*C198, 1/0)</f>
        <v>#DIV/0!</v>
      </c>
      <c r="F199" s="200" t="e">
        <f t="shared" si="20"/>
        <v>#DIV/0!</v>
      </c>
      <c r="G199" s="212" t="e">
        <f t="shared" si="21"/>
        <v>#DIV/0!</v>
      </c>
      <c r="K199" s="197" t="str" cm="1">
        <f t="array" ref="K199">INDEX($A:$G, ($B199*$B$4)+3,COLUMN(C199))</f>
        <v>Owing</v>
      </c>
      <c r="L199" s="198" t="e">
        <f t="shared" ref="L199:L262" si="23">K198-K199</f>
        <v>#VALUE!</v>
      </c>
      <c r="M199" s="199" t="e">
        <f t="shared" ref="M199:M262" si="24">N199-N198</f>
        <v>#VALUE!</v>
      </c>
      <c r="N199" s="200" t="str" cm="1">
        <f t="array" ref="N199">INDEX($A:$G, ($B199*$B$4)+3,COLUMN(F199))</f>
        <v>Total Interest Charged</v>
      </c>
      <c r="O199" s="201" t="e">
        <f t="shared" si="22"/>
        <v>#VALUE!</v>
      </c>
    </row>
    <row r="200" spans="3:15" x14ac:dyDescent="0.25">
      <c r="C200" s="197" t="e">
        <f t="shared" ref="C200:C256" si="25">IF(F200="","",C199-D200)</f>
        <v>#DIV/0!</v>
      </c>
      <c r="D200" s="216" t="e">
        <f>IF(F200="","",IF($B$3='Budget Calculator'!$A$14, 'Loan Calculator'!$L$12-E200+H200, IF($B$3='Budget Calculator'!$A$13,  'Loan Calculator'!$N$12-E200+H200, IF($B$3='Budget Calculator'!$A$12,  'Loan Calculator'!$P$12-E200+H200, 0))))</f>
        <v>#DIV/0!</v>
      </c>
      <c r="E200" s="217" t="e">
        <f>IF(('Loan Calculator'!$G$4/$B$4)*C199&gt;=0, ('Loan Calculator'!$G$4/$B$4)*C199, 1/0)</f>
        <v>#DIV/0!</v>
      </c>
      <c r="F200" s="200" t="e">
        <f t="shared" ref="F200:F256" si="26">IF(F199="", "", IF(E200+F199&gt;F199, E200+F199, ""))</f>
        <v>#DIV/0!</v>
      </c>
      <c r="G200" s="212" t="e">
        <f t="shared" si="21"/>
        <v>#DIV/0!</v>
      </c>
      <c r="K200" s="197" t="str" cm="1">
        <f t="array" ref="K200">INDEX($A:$G, ($B200*$B$4)+3,COLUMN(C200))</f>
        <v>Owing</v>
      </c>
      <c r="L200" s="198" t="e">
        <f t="shared" si="23"/>
        <v>#VALUE!</v>
      </c>
      <c r="M200" s="199" t="e">
        <f t="shared" si="24"/>
        <v>#VALUE!</v>
      </c>
      <c r="N200" s="200" t="str" cm="1">
        <f t="array" ref="N200">INDEX($A:$G, ($B200*$B$4)+3,COLUMN(F200))</f>
        <v>Total Interest Charged</v>
      </c>
      <c r="O200" s="201" t="e">
        <f t="shared" si="22"/>
        <v>#VALUE!</v>
      </c>
    </row>
    <row r="201" spans="3:15" x14ac:dyDescent="0.25">
      <c r="C201" s="197" t="e">
        <f t="shared" si="25"/>
        <v>#DIV/0!</v>
      </c>
      <c r="D201" s="216" t="e">
        <f>IF(F201="","",IF($B$3='Budget Calculator'!$A$14, 'Loan Calculator'!$L$12-E201+H201, IF($B$3='Budget Calculator'!$A$13,  'Loan Calculator'!$N$12-E201+H201, IF($B$3='Budget Calculator'!$A$12,  'Loan Calculator'!$P$12-E201+H201, 0))))</f>
        <v>#DIV/0!</v>
      </c>
      <c r="E201" s="217" t="e">
        <f>IF(('Loan Calculator'!$G$4/$B$4)*C200&gt;=0, ('Loan Calculator'!$G$4/$B$4)*C200, 1/0)</f>
        <v>#DIV/0!</v>
      </c>
      <c r="F201" s="200" t="e">
        <f t="shared" si="26"/>
        <v>#DIV/0!</v>
      </c>
      <c r="G201" s="212" t="e">
        <f t="shared" si="21"/>
        <v>#DIV/0!</v>
      </c>
      <c r="K201" s="197" t="str" cm="1">
        <f t="array" ref="K201">INDEX($A:$G, ($B201*$B$4)+3,COLUMN(C201))</f>
        <v>Owing</v>
      </c>
      <c r="L201" s="198" t="e">
        <f t="shared" si="23"/>
        <v>#VALUE!</v>
      </c>
      <c r="M201" s="199" t="e">
        <f t="shared" si="24"/>
        <v>#VALUE!</v>
      </c>
      <c r="N201" s="200" t="str" cm="1">
        <f t="array" ref="N201">INDEX($A:$G, ($B201*$B$4)+3,COLUMN(F201))</f>
        <v>Total Interest Charged</v>
      </c>
      <c r="O201" s="201" t="e">
        <f t="shared" si="22"/>
        <v>#VALUE!</v>
      </c>
    </row>
    <row r="202" spans="3:15" x14ac:dyDescent="0.25">
      <c r="C202" s="197" t="e">
        <f t="shared" si="25"/>
        <v>#DIV/0!</v>
      </c>
      <c r="D202" s="216" t="e">
        <f>IF(F202="","",IF($B$3='Budget Calculator'!$A$14, 'Loan Calculator'!$L$12-E202+H202, IF($B$3='Budget Calculator'!$A$13,  'Loan Calculator'!$N$12-E202+H202, IF($B$3='Budget Calculator'!$A$12,  'Loan Calculator'!$P$12-E202+H202, 0))))</f>
        <v>#DIV/0!</v>
      </c>
      <c r="E202" s="217" t="e">
        <f>IF(('Loan Calculator'!$G$4/$B$4)*C201&gt;=0, ('Loan Calculator'!$G$4/$B$4)*C201, 1/0)</f>
        <v>#DIV/0!</v>
      </c>
      <c r="F202" s="200" t="e">
        <f t="shared" si="26"/>
        <v>#DIV/0!</v>
      </c>
      <c r="G202" s="212" t="e">
        <f t="shared" si="21"/>
        <v>#DIV/0!</v>
      </c>
      <c r="K202" s="197" t="str" cm="1">
        <f t="array" ref="K202">INDEX($A:$G, ($B202*$B$4)+3,COLUMN(C202))</f>
        <v>Owing</v>
      </c>
      <c r="L202" s="198" t="e">
        <f t="shared" si="23"/>
        <v>#VALUE!</v>
      </c>
      <c r="M202" s="199" t="e">
        <f t="shared" si="24"/>
        <v>#VALUE!</v>
      </c>
      <c r="N202" s="200" t="str" cm="1">
        <f t="array" ref="N202">INDEX($A:$G, ($B202*$B$4)+3,COLUMN(F202))</f>
        <v>Total Interest Charged</v>
      </c>
      <c r="O202" s="201" t="e">
        <f t="shared" si="22"/>
        <v>#VALUE!</v>
      </c>
    </row>
    <row r="203" spans="3:15" x14ac:dyDescent="0.25">
      <c r="C203" s="197" t="e">
        <f t="shared" si="25"/>
        <v>#DIV/0!</v>
      </c>
      <c r="D203" s="216" t="e">
        <f>IF(F203="","",IF($B$3='Budget Calculator'!$A$14, 'Loan Calculator'!$L$12-E203+H203, IF($B$3='Budget Calculator'!$A$13,  'Loan Calculator'!$N$12-E203+H203, IF($B$3='Budget Calculator'!$A$12,  'Loan Calculator'!$P$12-E203+H203, 0))))</f>
        <v>#DIV/0!</v>
      </c>
      <c r="E203" s="217" t="e">
        <f>IF(('Loan Calculator'!$G$4/$B$4)*C202&gt;=0, ('Loan Calculator'!$G$4/$B$4)*C202, 1/0)</f>
        <v>#DIV/0!</v>
      </c>
      <c r="F203" s="200" t="e">
        <f t="shared" si="26"/>
        <v>#DIV/0!</v>
      </c>
      <c r="G203" s="212" t="e">
        <f t="shared" si="21"/>
        <v>#DIV/0!</v>
      </c>
      <c r="K203" s="197" t="str" cm="1">
        <f t="array" ref="K203">INDEX($A:$G, ($B203*$B$4)+3,COLUMN(C203))</f>
        <v>Owing</v>
      </c>
      <c r="L203" s="198" t="e">
        <f t="shared" si="23"/>
        <v>#VALUE!</v>
      </c>
      <c r="M203" s="199" t="e">
        <f t="shared" si="24"/>
        <v>#VALUE!</v>
      </c>
      <c r="N203" s="200" t="str" cm="1">
        <f t="array" ref="N203">INDEX($A:$G, ($B203*$B$4)+3,COLUMN(F203))</f>
        <v>Total Interest Charged</v>
      </c>
      <c r="O203" s="201" t="e">
        <f t="shared" si="22"/>
        <v>#VALUE!</v>
      </c>
    </row>
    <row r="204" spans="3:15" x14ac:dyDescent="0.25">
      <c r="C204" s="197" t="e">
        <f t="shared" si="25"/>
        <v>#DIV/0!</v>
      </c>
      <c r="D204" s="216" t="e">
        <f>IF(F204="","",IF($B$3='Budget Calculator'!$A$14, 'Loan Calculator'!$L$12-E204+H204, IF($B$3='Budget Calculator'!$A$13,  'Loan Calculator'!$N$12-E204+H204, IF($B$3='Budget Calculator'!$A$12,  'Loan Calculator'!$P$12-E204+H204, 0))))</f>
        <v>#DIV/0!</v>
      </c>
      <c r="E204" s="217" t="e">
        <f>IF(('Loan Calculator'!$G$4/$B$4)*C203&gt;=0, ('Loan Calculator'!$G$4/$B$4)*C203, 1/0)</f>
        <v>#DIV/0!</v>
      </c>
      <c r="F204" s="200" t="e">
        <f t="shared" si="26"/>
        <v>#DIV/0!</v>
      </c>
      <c r="G204" s="212" t="e">
        <f t="shared" si="21"/>
        <v>#DIV/0!</v>
      </c>
      <c r="K204" s="197" t="str" cm="1">
        <f t="array" ref="K204">INDEX($A:$G, ($B204*$B$4)+3,COLUMN(C204))</f>
        <v>Owing</v>
      </c>
      <c r="L204" s="198" t="e">
        <f t="shared" si="23"/>
        <v>#VALUE!</v>
      </c>
      <c r="M204" s="199" t="e">
        <f t="shared" si="24"/>
        <v>#VALUE!</v>
      </c>
      <c r="N204" s="200" t="str" cm="1">
        <f t="array" ref="N204">INDEX($A:$G, ($B204*$B$4)+3,COLUMN(F204))</f>
        <v>Total Interest Charged</v>
      </c>
      <c r="O204" s="201" t="e">
        <f t="shared" si="22"/>
        <v>#VALUE!</v>
      </c>
    </row>
    <row r="205" spans="3:15" x14ac:dyDescent="0.25">
      <c r="C205" s="197" t="e">
        <f t="shared" si="25"/>
        <v>#DIV/0!</v>
      </c>
      <c r="D205" s="216" t="e">
        <f>IF(F205="","",IF($B$3='Budget Calculator'!$A$14, 'Loan Calculator'!$L$12-E205+H205, IF($B$3='Budget Calculator'!$A$13,  'Loan Calculator'!$N$12-E205+H205, IF($B$3='Budget Calculator'!$A$12,  'Loan Calculator'!$P$12-E205+H205, 0))))</f>
        <v>#DIV/0!</v>
      </c>
      <c r="E205" s="217" t="e">
        <f>IF(('Loan Calculator'!$G$4/$B$4)*C204&gt;=0, ('Loan Calculator'!$G$4/$B$4)*C204, 1/0)</f>
        <v>#DIV/0!</v>
      </c>
      <c r="F205" s="200" t="e">
        <f t="shared" si="26"/>
        <v>#DIV/0!</v>
      </c>
      <c r="G205" s="212" t="e">
        <f t="shared" si="21"/>
        <v>#DIV/0!</v>
      </c>
      <c r="K205" s="197" t="str" cm="1">
        <f t="array" ref="K205">INDEX($A:$G, ($B205*$B$4)+3,COLUMN(C205))</f>
        <v>Owing</v>
      </c>
      <c r="L205" s="198" t="e">
        <f t="shared" si="23"/>
        <v>#VALUE!</v>
      </c>
      <c r="M205" s="199" t="e">
        <f t="shared" si="24"/>
        <v>#VALUE!</v>
      </c>
      <c r="N205" s="200" t="str" cm="1">
        <f t="array" ref="N205">INDEX($A:$G, ($B205*$B$4)+3,COLUMN(F205))</f>
        <v>Total Interest Charged</v>
      </c>
      <c r="O205" s="201" t="e">
        <f t="shared" si="22"/>
        <v>#VALUE!</v>
      </c>
    </row>
    <row r="206" spans="3:15" x14ac:dyDescent="0.25">
      <c r="C206" s="197" t="e">
        <f t="shared" si="25"/>
        <v>#DIV/0!</v>
      </c>
      <c r="D206" s="216" t="e">
        <f>IF(F206="","",IF($B$3='Budget Calculator'!$A$14, 'Loan Calculator'!$L$12-E206+H206, IF($B$3='Budget Calculator'!$A$13,  'Loan Calculator'!$N$12-E206+H206, IF($B$3='Budget Calculator'!$A$12,  'Loan Calculator'!$P$12-E206+H206, 0))))</f>
        <v>#DIV/0!</v>
      </c>
      <c r="E206" s="217" t="e">
        <f>IF(('Loan Calculator'!$G$4/$B$4)*C205&gt;=0, ('Loan Calculator'!$G$4/$B$4)*C205, 1/0)</f>
        <v>#DIV/0!</v>
      </c>
      <c r="F206" s="200" t="e">
        <f t="shared" si="26"/>
        <v>#DIV/0!</v>
      </c>
      <c r="G206" s="212" t="e">
        <f t="shared" si="21"/>
        <v>#DIV/0!</v>
      </c>
      <c r="K206" s="197" t="str" cm="1">
        <f t="array" ref="K206">INDEX($A:$G, ($B206*$B$4)+3,COLUMN(C206))</f>
        <v>Owing</v>
      </c>
      <c r="L206" s="198" t="e">
        <f t="shared" si="23"/>
        <v>#VALUE!</v>
      </c>
      <c r="M206" s="199" t="e">
        <f t="shared" si="24"/>
        <v>#VALUE!</v>
      </c>
      <c r="N206" s="200" t="str" cm="1">
        <f t="array" ref="N206">INDEX($A:$G, ($B206*$B$4)+3,COLUMN(F206))</f>
        <v>Total Interest Charged</v>
      </c>
      <c r="O206" s="201" t="e">
        <f t="shared" si="22"/>
        <v>#VALUE!</v>
      </c>
    </row>
    <row r="207" spans="3:15" x14ac:dyDescent="0.25">
      <c r="C207" s="197" t="e">
        <f t="shared" si="25"/>
        <v>#DIV/0!</v>
      </c>
      <c r="D207" s="216" t="e">
        <f>IF(F207="","",IF($B$3='Budget Calculator'!$A$14, 'Loan Calculator'!$L$12-E207+H207, IF($B$3='Budget Calculator'!$A$13,  'Loan Calculator'!$N$12-E207+H207, IF($B$3='Budget Calculator'!$A$12,  'Loan Calculator'!$P$12-E207+H207, 0))))</f>
        <v>#DIV/0!</v>
      </c>
      <c r="E207" s="217" t="e">
        <f>IF(('Loan Calculator'!$G$4/$B$4)*C206&gt;=0, ('Loan Calculator'!$G$4/$B$4)*C206, 1/0)</f>
        <v>#DIV/0!</v>
      </c>
      <c r="F207" s="200" t="e">
        <f t="shared" si="26"/>
        <v>#DIV/0!</v>
      </c>
      <c r="G207" s="212" t="e">
        <f t="shared" si="21"/>
        <v>#DIV/0!</v>
      </c>
      <c r="K207" s="197" t="str" cm="1">
        <f t="array" ref="K207">INDEX($A:$G, ($B207*$B$4)+3,COLUMN(C207))</f>
        <v>Owing</v>
      </c>
      <c r="L207" s="198" t="e">
        <f t="shared" si="23"/>
        <v>#VALUE!</v>
      </c>
      <c r="M207" s="199" t="e">
        <f t="shared" si="24"/>
        <v>#VALUE!</v>
      </c>
      <c r="N207" s="200" t="str" cm="1">
        <f t="array" ref="N207">INDEX($A:$G, ($B207*$B$4)+3,COLUMN(F207))</f>
        <v>Total Interest Charged</v>
      </c>
      <c r="O207" s="201" t="e">
        <f t="shared" si="22"/>
        <v>#VALUE!</v>
      </c>
    </row>
    <row r="208" spans="3:15" x14ac:dyDescent="0.25">
      <c r="C208" s="197" t="e">
        <f t="shared" si="25"/>
        <v>#DIV/0!</v>
      </c>
      <c r="D208" s="216" t="e">
        <f>IF(F208="","",IF($B$3='Budget Calculator'!$A$14, 'Loan Calculator'!$L$12-E208+H208, IF($B$3='Budget Calculator'!$A$13,  'Loan Calculator'!$N$12-E208+H208, IF($B$3='Budget Calculator'!$A$12,  'Loan Calculator'!$P$12-E208+H208, 0))))</f>
        <v>#DIV/0!</v>
      </c>
      <c r="E208" s="217" t="e">
        <f>IF(('Loan Calculator'!$G$4/$B$4)*C207&gt;=0, ('Loan Calculator'!$G$4/$B$4)*C207, 1/0)</f>
        <v>#DIV/0!</v>
      </c>
      <c r="F208" s="200" t="e">
        <f t="shared" si="26"/>
        <v>#DIV/0!</v>
      </c>
      <c r="G208" s="212" t="e">
        <f t="shared" si="21"/>
        <v>#DIV/0!</v>
      </c>
      <c r="K208" s="197" t="str" cm="1">
        <f t="array" ref="K208">INDEX($A:$G, ($B208*$B$4)+3,COLUMN(C208))</f>
        <v>Owing</v>
      </c>
      <c r="L208" s="198" t="e">
        <f t="shared" si="23"/>
        <v>#VALUE!</v>
      </c>
      <c r="M208" s="199" t="e">
        <f t="shared" si="24"/>
        <v>#VALUE!</v>
      </c>
      <c r="N208" s="200" t="str" cm="1">
        <f t="array" ref="N208">INDEX($A:$G, ($B208*$B$4)+3,COLUMN(F208))</f>
        <v>Total Interest Charged</v>
      </c>
      <c r="O208" s="201" t="e">
        <f t="shared" si="22"/>
        <v>#VALUE!</v>
      </c>
    </row>
    <row r="209" spans="3:15" x14ac:dyDescent="0.25">
      <c r="C209" s="197" t="e">
        <f t="shared" si="25"/>
        <v>#DIV/0!</v>
      </c>
      <c r="D209" s="216" t="e">
        <f>IF(F209="","",IF($B$3='Budget Calculator'!$A$14, 'Loan Calculator'!$L$12-E209+H209, IF($B$3='Budget Calculator'!$A$13,  'Loan Calculator'!$N$12-E209+H209, IF($B$3='Budget Calculator'!$A$12,  'Loan Calculator'!$P$12-E209+H209, 0))))</f>
        <v>#DIV/0!</v>
      </c>
      <c r="E209" s="217" t="e">
        <f>IF(('Loan Calculator'!$G$4/$B$4)*C208&gt;=0, ('Loan Calculator'!$G$4/$B$4)*C208, 1/0)</f>
        <v>#DIV/0!</v>
      </c>
      <c r="F209" s="200" t="e">
        <f t="shared" si="26"/>
        <v>#DIV/0!</v>
      </c>
      <c r="G209" s="212" t="e">
        <f t="shared" si="21"/>
        <v>#DIV/0!</v>
      </c>
      <c r="K209" s="197" t="str" cm="1">
        <f t="array" ref="K209">INDEX($A:$G, ($B209*$B$4)+3,COLUMN(C209))</f>
        <v>Owing</v>
      </c>
      <c r="L209" s="198" t="e">
        <f t="shared" si="23"/>
        <v>#VALUE!</v>
      </c>
      <c r="M209" s="199" t="e">
        <f t="shared" si="24"/>
        <v>#VALUE!</v>
      </c>
      <c r="N209" s="200" t="str" cm="1">
        <f t="array" ref="N209">INDEX($A:$G, ($B209*$B$4)+3,COLUMN(F209))</f>
        <v>Total Interest Charged</v>
      </c>
      <c r="O209" s="201" t="e">
        <f t="shared" si="22"/>
        <v>#VALUE!</v>
      </c>
    </row>
    <row r="210" spans="3:15" x14ac:dyDescent="0.25">
      <c r="C210" s="197" t="e">
        <f t="shared" si="25"/>
        <v>#DIV/0!</v>
      </c>
      <c r="D210" s="216" t="e">
        <f>IF(F210="","",IF($B$3='Budget Calculator'!$A$14, 'Loan Calculator'!$L$12-E210+H210, IF($B$3='Budget Calculator'!$A$13,  'Loan Calculator'!$N$12-E210+H210, IF($B$3='Budget Calculator'!$A$12,  'Loan Calculator'!$P$12-E210+H210, 0))))</f>
        <v>#DIV/0!</v>
      </c>
      <c r="E210" s="217" t="e">
        <f>IF(('Loan Calculator'!$G$4/$B$4)*C209&gt;=0, ('Loan Calculator'!$G$4/$B$4)*C209, 1/0)</f>
        <v>#DIV/0!</v>
      </c>
      <c r="F210" s="200" t="e">
        <f t="shared" si="26"/>
        <v>#DIV/0!</v>
      </c>
      <c r="G210" s="212" t="e">
        <f t="shared" si="21"/>
        <v>#DIV/0!</v>
      </c>
      <c r="K210" s="197" t="str" cm="1">
        <f t="array" ref="K210">INDEX($A:$G, ($B210*$B$4)+3,COLUMN(C210))</f>
        <v>Owing</v>
      </c>
      <c r="L210" s="198" t="e">
        <f t="shared" si="23"/>
        <v>#VALUE!</v>
      </c>
      <c r="M210" s="199" t="e">
        <f t="shared" si="24"/>
        <v>#VALUE!</v>
      </c>
      <c r="N210" s="200" t="str" cm="1">
        <f t="array" ref="N210">INDEX($A:$G, ($B210*$B$4)+3,COLUMN(F210))</f>
        <v>Total Interest Charged</v>
      </c>
      <c r="O210" s="201" t="e">
        <f t="shared" si="22"/>
        <v>#VALUE!</v>
      </c>
    </row>
    <row r="211" spans="3:15" x14ac:dyDescent="0.25">
      <c r="C211" s="197" t="e">
        <f t="shared" si="25"/>
        <v>#DIV/0!</v>
      </c>
      <c r="D211" s="216" t="e">
        <f>IF(F211="","",IF($B$3='Budget Calculator'!$A$14, 'Loan Calculator'!$L$12-E211+H211, IF($B$3='Budget Calculator'!$A$13,  'Loan Calculator'!$N$12-E211+H211, IF($B$3='Budget Calculator'!$A$12,  'Loan Calculator'!$P$12-E211+H211, 0))))</f>
        <v>#DIV/0!</v>
      </c>
      <c r="E211" s="217" t="e">
        <f>IF(('Loan Calculator'!$G$4/$B$4)*C210&gt;=0, ('Loan Calculator'!$G$4/$B$4)*C210, 1/0)</f>
        <v>#DIV/0!</v>
      </c>
      <c r="F211" s="200" t="e">
        <f t="shared" si="26"/>
        <v>#DIV/0!</v>
      </c>
      <c r="G211" s="212" t="e">
        <f t="shared" si="21"/>
        <v>#DIV/0!</v>
      </c>
      <c r="K211" s="197" t="str" cm="1">
        <f t="array" ref="K211">INDEX($A:$G, ($B211*$B$4)+3,COLUMN(C211))</f>
        <v>Owing</v>
      </c>
      <c r="L211" s="198" t="e">
        <f t="shared" si="23"/>
        <v>#VALUE!</v>
      </c>
      <c r="M211" s="199" t="e">
        <f t="shared" si="24"/>
        <v>#VALUE!</v>
      </c>
      <c r="N211" s="200" t="str" cm="1">
        <f t="array" ref="N211">INDEX($A:$G, ($B211*$B$4)+3,COLUMN(F211))</f>
        <v>Total Interest Charged</v>
      </c>
      <c r="O211" s="201" t="e">
        <f t="shared" si="22"/>
        <v>#VALUE!</v>
      </c>
    </row>
    <row r="212" spans="3:15" x14ac:dyDescent="0.25">
      <c r="C212" s="197" t="e">
        <f t="shared" si="25"/>
        <v>#DIV/0!</v>
      </c>
      <c r="D212" s="216" t="e">
        <f>IF(F212="","",IF($B$3='Budget Calculator'!$A$14, 'Loan Calculator'!$L$12-E212+H212, IF($B$3='Budget Calculator'!$A$13,  'Loan Calculator'!$N$12-E212+H212, IF($B$3='Budget Calculator'!$A$12,  'Loan Calculator'!$P$12-E212+H212, 0))))</f>
        <v>#DIV/0!</v>
      </c>
      <c r="E212" s="217" t="e">
        <f>IF(('Loan Calculator'!$G$4/$B$4)*C211&gt;=0, ('Loan Calculator'!$G$4/$B$4)*C211, 1/0)</f>
        <v>#DIV/0!</v>
      </c>
      <c r="F212" s="200" t="e">
        <f t="shared" si="26"/>
        <v>#DIV/0!</v>
      </c>
      <c r="G212" s="212" t="e">
        <f t="shared" si="21"/>
        <v>#DIV/0!</v>
      </c>
      <c r="K212" s="197" t="str" cm="1">
        <f t="array" ref="K212">INDEX($A:$G, ($B212*$B$4)+3,COLUMN(C212))</f>
        <v>Owing</v>
      </c>
      <c r="L212" s="198" t="e">
        <f t="shared" si="23"/>
        <v>#VALUE!</v>
      </c>
      <c r="M212" s="199" t="e">
        <f t="shared" si="24"/>
        <v>#VALUE!</v>
      </c>
      <c r="N212" s="200" t="str" cm="1">
        <f t="array" ref="N212">INDEX($A:$G, ($B212*$B$4)+3,COLUMN(F212))</f>
        <v>Total Interest Charged</v>
      </c>
      <c r="O212" s="201" t="e">
        <f t="shared" si="22"/>
        <v>#VALUE!</v>
      </c>
    </row>
    <row r="213" spans="3:15" x14ac:dyDescent="0.25">
      <c r="C213" s="197" t="e">
        <f t="shared" si="25"/>
        <v>#DIV/0!</v>
      </c>
      <c r="D213" s="216" t="e">
        <f>IF(F213="","",IF($B$3='Budget Calculator'!$A$14, 'Loan Calculator'!$L$12-E213+H213, IF($B$3='Budget Calculator'!$A$13,  'Loan Calculator'!$N$12-E213+H213, IF($B$3='Budget Calculator'!$A$12,  'Loan Calculator'!$P$12-E213+H213, 0))))</f>
        <v>#DIV/0!</v>
      </c>
      <c r="E213" s="217" t="e">
        <f>IF(('Loan Calculator'!$G$4/$B$4)*C212&gt;=0, ('Loan Calculator'!$G$4/$B$4)*C212, 1/0)</f>
        <v>#DIV/0!</v>
      </c>
      <c r="F213" s="200" t="e">
        <f t="shared" si="26"/>
        <v>#DIV/0!</v>
      </c>
      <c r="G213" s="212" t="e">
        <f t="shared" si="21"/>
        <v>#DIV/0!</v>
      </c>
      <c r="K213" s="197" t="str" cm="1">
        <f t="array" ref="K213">INDEX($A:$G, ($B213*$B$4)+3,COLUMN(C213))</f>
        <v>Owing</v>
      </c>
      <c r="L213" s="198" t="e">
        <f t="shared" si="23"/>
        <v>#VALUE!</v>
      </c>
      <c r="M213" s="199" t="e">
        <f t="shared" si="24"/>
        <v>#VALUE!</v>
      </c>
      <c r="N213" s="200" t="str" cm="1">
        <f t="array" ref="N213">INDEX($A:$G, ($B213*$B$4)+3,COLUMN(F213))</f>
        <v>Total Interest Charged</v>
      </c>
      <c r="O213" s="201" t="e">
        <f t="shared" si="22"/>
        <v>#VALUE!</v>
      </c>
    </row>
    <row r="214" spans="3:15" x14ac:dyDescent="0.25">
      <c r="C214" s="197" t="e">
        <f t="shared" si="25"/>
        <v>#DIV/0!</v>
      </c>
      <c r="D214" s="216" t="e">
        <f>IF(F214="","",IF($B$3='Budget Calculator'!$A$14, 'Loan Calculator'!$L$12-E214+H214, IF($B$3='Budget Calculator'!$A$13,  'Loan Calculator'!$N$12-E214+H214, IF($B$3='Budget Calculator'!$A$12,  'Loan Calculator'!$P$12-E214+H214, 0))))</f>
        <v>#DIV/0!</v>
      </c>
      <c r="E214" s="217" t="e">
        <f>IF(('Loan Calculator'!$G$4/$B$4)*C213&gt;=0, ('Loan Calculator'!$G$4/$B$4)*C213, 1/0)</f>
        <v>#DIV/0!</v>
      </c>
      <c r="F214" s="200" t="e">
        <f t="shared" si="26"/>
        <v>#DIV/0!</v>
      </c>
      <c r="G214" s="212" t="e">
        <f t="shared" si="21"/>
        <v>#DIV/0!</v>
      </c>
      <c r="K214" s="197" t="str" cm="1">
        <f t="array" ref="K214">INDEX($A:$G, ($B214*$B$4)+3,COLUMN(C214))</f>
        <v>Owing</v>
      </c>
      <c r="L214" s="198" t="e">
        <f t="shared" si="23"/>
        <v>#VALUE!</v>
      </c>
      <c r="M214" s="199" t="e">
        <f t="shared" si="24"/>
        <v>#VALUE!</v>
      </c>
      <c r="N214" s="200" t="str" cm="1">
        <f t="array" ref="N214">INDEX($A:$G, ($B214*$B$4)+3,COLUMN(F214))</f>
        <v>Total Interest Charged</v>
      </c>
      <c r="O214" s="201" t="e">
        <f t="shared" si="22"/>
        <v>#VALUE!</v>
      </c>
    </row>
    <row r="215" spans="3:15" x14ac:dyDescent="0.25">
      <c r="C215" s="197" t="e">
        <f t="shared" si="25"/>
        <v>#DIV/0!</v>
      </c>
      <c r="D215" s="216" t="e">
        <f>IF(F215="","",IF($B$3='Budget Calculator'!$A$14, 'Loan Calculator'!$L$12-E215+H215, IF($B$3='Budget Calculator'!$A$13,  'Loan Calculator'!$N$12-E215+H215, IF($B$3='Budget Calculator'!$A$12,  'Loan Calculator'!$P$12-E215+H215, 0))))</f>
        <v>#DIV/0!</v>
      </c>
      <c r="E215" s="217" t="e">
        <f>IF(('Loan Calculator'!$G$4/$B$4)*C214&gt;=0, ('Loan Calculator'!$G$4/$B$4)*C214, 1/0)</f>
        <v>#DIV/0!</v>
      </c>
      <c r="F215" s="200" t="e">
        <f t="shared" si="26"/>
        <v>#DIV/0!</v>
      </c>
      <c r="G215" s="212" t="e">
        <f t="shared" si="21"/>
        <v>#DIV/0!</v>
      </c>
      <c r="K215" s="197" t="str" cm="1">
        <f t="array" ref="K215">INDEX($A:$G, ($B215*$B$4)+3,COLUMN(C215))</f>
        <v>Owing</v>
      </c>
      <c r="L215" s="198" t="e">
        <f t="shared" si="23"/>
        <v>#VALUE!</v>
      </c>
      <c r="M215" s="199" t="e">
        <f t="shared" si="24"/>
        <v>#VALUE!</v>
      </c>
      <c r="N215" s="200" t="str" cm="1">
        <f t="array" ref="N215">INDEX($A:$G, ($B215*$B$4)+3,COLUMN(F215))</f>
        <v>Total Interest Charged</v>
      </c>
      <c r="O215" s="201" t="e">
        <f t="shared" si="22"/>
        <v>#VALUE!</v>
      </c>
    </row>
    <row r="216" spans="3:15" x14ac:dyDescent="0.25">
      <c r="C216" s="197" t="e">
        <f t="shared" si="25"/>
        <v>#DIV/0!</v>
      </c>
      <c r="D216" s="216" t="e">
        <f>IF(F216="","",IF($B$3='Budget Calculator'!$A$14, 'Loan Calculator'!$L$12-E216+H216, IF($B$3='Budget Calculator'!$A$13,  'Loan Calculator'!$N$12-E216+H216, IF($B$3='Budget Calculator'!$A$12,  'Loan Calculator'!$P$12-E216+H216, 0))))</f>
        <v>#DIV/0!</v>
      </c>
      <c r="E216" s="217" t="e">
        <f>IF(('Loan Calculator'!$G$4/$B$4)*C215&gt;=0, ('Loan Calculator'!$G$4/$B$4)*C215, 1/0)</f>
        <v>#DIV/0!</v>
      </c>
      <c r="F216" s="200" t="e">
        <f t="shared" si="26"/>
        <v>#DIV/0!</v>
      </c>
      <c r="G216" s="212" t="e">
        <f t="shared" si="21"/>
        <v>#DIV/0!</v>
      </c>
      <c r="K216" s="197" t="str" cm="1">
        <f t="array" ref="K216">INDEX($A:$G, ($B216*$B$4)+3,COLUMN(C216))</f>
        <v>Owing</v>
      </c>
      <c r="L216" s="198" t="e">
        <f t="shared" si="23"/>
        <v>#VALUE!</v>
      </c>
      <c r="M216" s="199" t="e">
        <f t="shared" si="24"/>
        <v>#VALUE!</v>
      </c>
      <c r="N216" s="200" t="str" cm="1">
        <f t="array" ref="N216">INDEX($A:$G, ($B216*$B$4)+3,COLUMN(F216))</f>
        <v>Total Interest Charged</v>
      </c>
      <c r="O216" s="201" t="e">
        <f t="shared" si="22"/>
        <v>#VALUE!</v>
      </c>
    </row>
    <row r="217" spans="3:15" x14ac:dyDescent="0.25">
      <c r="C217" s="197" t="e">
        <f t="shared" si="25"/>
        <v>#DIV/0!</v>
      </c>
      <c r="D217" s="216" t="e">
        <f>IF(F217="","",IF($B$3='Budget Calculator'!$A$14, 'Loan Calculator'!$L$12-E217+H217, IF($B$3='Budget Calculator'!$A$13,  'Loan Calculator'!$N$12-E217+H217, IF($B$3='Budget Calculator'!$A$12,  'Loan Calculator'!$P$12-E217+H217, 0))))</f>
        <v>#DIV/0!</v>
      </c>
      <c r="E217" s="217" t="e">
        <f>IF(('Loan Calculator'!$G$4/$B$4)*C216&gt;=0, ('Loan Calculator'!$G$4/$B$4)*C216, 1/0)</f>
        <v>#DIV/0!</v>
      </c>
      <c r="F217" s="200" t="e">
        <f t="shared" si="26"/>
        <v>#DIV/0!</v>
      </c>
      <c r="G217" s="212" t="e">
        <f t="shared" si="21"/>
        <v>#DIV/0!</v>
      </c>
      <c r="K217" s="197" t="str" cm="1">
        <f t="array" ref="K217">INDEX($A:$G, ($B217*$B$4)+3,COLUMN(C217))</f>
        <v>Owing</v>
      </c>
      <c r="L217" s="198" t="e">
        <f t="shared" si="23"/>
        <v>#VALUE!</v>
      </c>
      <c r="M217" s="199" t="e">
        <f t="shared" si="24"/>
        <v>#VALUE!</v>
      </c>
      <c r="N217" s="200" t="str" cm="1">
        <f t="array" ref="N217">INDEX($A:$G, ($B217*$B$4)+3,COLUMN(F217))</f>
        <v>Total Interest Charged</v>
      </c>
      <c r="O217" s="201" t="e">
        <f t="shared" si="22"/>
        <v>#VALUE!</v>
      </c>
    </row>
    <row r="218" spans="3:15" x14ac:dyDescent="0.25">
      <c r="C218" s="197" t="e">
        <f t="shared" si="25"/>
        <v>#DIV/0!</v>
      </c>
      <c r="D218" s="216" t="e">
        <f>IF(F218="","",IF($B$3='Budget Calculator'!$A$14, 'Loan Calculator'!$L$12-E218+H218, IF($B$3='Budget Calculator'!$A$13,  'Loan Calculator'!$N$12-E218+H218, IF($B$3='Budget Calculator'!$A$12,  'Loan Calculator'!$P$12-E218+H218, 0))))</f>
        <v>#DIV/0!</v>
      </c>
      <c r="E218" s="217" t="e">
        <f>IF(('Loan Calculator'!$G$4/$B$4)*C217&gt;=0, ('Loan Calculator'!$G$4/$B$4)*C217, 1/0)</f>
        <v>#DIV/0!</v>
      </c>
      <c r="F218" s="200" t="e">
        <f t="shared" si="26"/>
        <v>#DIV/0!</v>
      </c>
      <c r="G218" s="212" t="e">
        <f t="shared" si="21"/>
        <v>#DIV/0!</v>
      </c>
      <c r="K218" s="197" t="str" cm="1">
        <f t="array" ref="K218">INDEX($A:$G, ($B218*$B$4)+3,COLUMN(C218))</f>
        <v>Owing</v>
      </c>
      <c r="L218" s="198" t="e">
        <f t="shared" si="23"/>
        <v>#VALUE!</v>
      </c>
      <c r="M218" s="199" t="e">
        <f t="shared" si="24"/>
        <v>#VALUE!</v>
      </c>
      <c r="N218" s="200" t="str" cm="1">
        <f t="array" ref="N218">INDEX($A:$G, ($B218*$B$4)+3,COLUMN(F218))</f>
        <v>Total Interest Charged</v>
      </c>
      <c r="O218" s="201" t="e">
        <f t="shared" si="22"/>
        <v>#VALUE!</v>
      </c>
    </row>
    <row r="219" spans="3:15" x14ac:dyDescent="0.25">
      <c r="C219" s="197" t="e">
        <f t="shared" si="25"/>
        <v>#DIV/0!</v>
      </c>
      <c r="D219" s="216" t="e">
        <f>IF(F219="","",IF($B$3='Budget Calculator'!$A$14, 'Loan Calculator'!$L$12-E219+H219, IF($B$3='Budget Calculator'!$A$13,  'Loan Calculator'!$N$12-E219+H219, IF($B$3='Budget Calculator'!$A$12,  'Loan Calculator'!$P$12-E219+H219, 0))))</f>
        <v>#DIV/0!</v>
      </c>
      <c r="E219" s="217" t="e">
        <f>IF(('Loan Calculator'!$G$4/$B$4)*C218&gt;=0, ('Loan Calculator'!$G$4/$B$4)*C218, 1/0)</f>
        <v>#DIV/0!</v>
      </c>
      <c r="F219" s="200" t="e">
        <f t="shared" si="26"/>
        <v>#DIV/0!</v>
      </c>
      <c r="G219" s="212" t="e">
        <f t="shared" si="21"/>
        <v>#DIV/0!</v>
      </c>
      <c r="K219" s="197" t="str" cm="1">
        <f t="array" ref="K219">INDEX($A:$G, ($B219*$B$4)+3,COLUMN(C219))</f>
        <v>Owing</v>
      </c>
      <c r="L219" s="198" t="e">
        <f t="shared" si="23"/>
        <v>#VALUE!</v>
      </c>
      <c r="M219" s="199" t="e">
        <f t="shared" si="24"/>
        <v>#VALUE!</v>
      </c>
      <c r="N219" s="200" t="str" cm="1">
        <f t="array" ref="N219">INDEX($A:$G, ($B219*$B$4)+3,COLUMN(F219))</f>
        <v>Total Interest Charged</v>
      </c>
      <c r="O219" s="201" t="e">
        <f t="shared" si="22"/>
        <v>#VALUE!</v>
      </c>
    </row>
    <row r="220" spans="3:15" x14ac:dyDescent="0.25">
      <c r="C220" s="197" t="e">
        <f t="shared" si="25"/>
        <v>#DIV/0!</v>
      </c>
      <c r="D220" s="216" t="e">
        <f>IF(F220="","",IF($B$3='Budget Calculator'!$A$14, 'Loan Calculator'!$L$12-E220+H220, IF($B$3='Budget Calculator'!$A$13,  'Loan Calculator'!$N$12-E220+H220, IF($B$3='Budget Calculator'!$A$12,  'Loan Calculator'!$P$12-E220+H220, 0))))</f>
        <v>#DIV/0!</v>
      </c>
      <c r="E220" s="217" t="e">
        <f>IF(('Loan Calculator'!$G$4/$B$4)*C219&gt;=0, ('Loan Calculator'!$G$4/$B$4)*C219, 1/0)</f>
        <v>#DIV/0!</v>
      </c>
      <c r="F220" s="200" t="e">
        <f t="shared" si="26"/>
        <v>#DIV/0!</v>
      </c>
      <c r="G220" s="212" t="e">
        <f t="shared" si="21"/>
        <v>#DIV/0!</v>
      </c>
      <c r="K220" s="197" t="str" cm="1">
        <f t="array" ref="K220">INDEX($A:$G, ($B220*$B$4)+3,COLUMN(C220))</f>
        <v>Owing</v>
      </c>
      <c r="L220" s="198" t="e">
        <f t="shared" si="23"/>
        <v>#VALUE!</v>
      </c>
      <c r="M220" s="199" t="e">
        <f t="shared" si="24"/>
        <v>#VALUE!</v>
      </c>
      <c r="N220" s="200" t="str" cm="1">
        <f t="array" ref="N220">INDEX($A:$G, ($B220*$B$4)+3,COLUMN(F220))</f>
        <v>Total Interest Charged</v>
      </c>
      <c r="O220" s="201" t="e">
        <f t="shared" si="22"/>
        <v>#VALUE!</v>
      </c>
    </row>
    <row r="221" spans="3:15" x14ac:dyDescent="0.25">
      <c r="C221" s="197" t="e">
        <f t="shared" si="25"/>
        <v>#DIV/0!</v>
      </c>
      <c r="D221" s="216" t="e">
        <f>IF(F221="","",IF($B$3='Budget Calculator'!$A$14, 'Loan Calculator'!$L$12-E221+H221, IF($B$3='Budget Calculator'!$A$13,  'Loan Calculator'!$N$12-E221+H221, IF($B$3='Budget Calculator'!$A$12,  'Loan Calculator'!$P$12-E221+H221, 0))))</f>
        <v>#DIV/0!</v>
      </c>
      <c r="E221" s="217" t="e">
        <f>IF(('Loan Calculator'!$G$4/$B$4)*C220&gt;=0, ('Loan Calculator'!$G$4/$B$4)*C220, 1/0)</f>
        <v>#DIV/0!</v>
      </c>
      <c r="F221" s="200" t="e">
        <f t="shared" si="26"/>
        <v>#DIV/0!</v>
      </c>
      <c r="G221" s="212" t="e">
        <f t="shared" si="21"/>
        <v>#DIV/0!</v>
      </c>
      <c r="K221" s="197" t="str" cm="1">
        <f t="array" ref="K221">INDEX($A:$G, ($B221*$B$4)+3,COLUMN(C221))</f>
        <v>Owing</v>
      </c>
      <c r="L221" s="198" t="e">
        <f t="shared" si="23"/>
        <v>#VALUE!</v>
      </c>
      <c r="M221" s="199" t="e">
        <f t="shared" si="24"/>
        <v>#VALUE!</v>
      </c>
      <c r="N221" s="200" t="str" cm="1">
        <f t="array" ref="N221">INDEX($A:$G, ($B221*$B$4)+3,COLUMN(F221))</f>
        <v>Total Interest Charged</v>
      </c>
      <c r="O221" s="201" t="e">
        <f t="shared" si="22"/>
        <v>#VALUE!</v>
      </c>
    </row>
    <row r="222" spans="3:15" x14ac:dyDescent="0.25">
      <c r="C222" s="197" t="e">
        <f t="shared" si="25"/>
        <v>#DIV/0!</v>
      </c>
      <c r="D222" s="216" t="e">
        <f>IF(F222="","",IF($B$3='Budget Calculator'!$A$14, 'Loan Calculator'!$L$12-E222+H222, IF($B$3='Budget Calculator'!$A$13,  'Loan Calculator'!$N$12-E222+H222, IF($B$3='Budget Calculator'!$A$12,  'Loan Calculator'!$P$12-E222+H222, 0))))</f>
        <v>#DIV/0!</v>
      </c>
      <c r="E222" s="217" t="e">
        <f>IF(('Loan Calculator'!$G$4/$B$4)*C221&gt;=0, ('Loan Calculator'!$G$4/$B$4)*C221, 1/0)</f>
        <v>#DIV/0!</v>
      </c>
      <c r="F222" s="200" t="e">
        <f t="shared" si="26"/>
        <v>#DIV/0!</v>
      </c>
      <c r="G222" s="212" t="e">
        <f t="shared" si="21"/>
        <v>#DIV/0!</v>
      </c>
      <c r="K222" s="197" t="str" cm="1">
        <f t="array" ref="K222">INDEX($A:$G, ($B222*$B$4)+3,COLUMN(C222))</f>
        <v>Owing</v>
      </c>
      <c r="L222" s="198" t="e">
        <f t="shared" si="23"/>
        <v>#VALUE!</v>
      </c>
      <c r="M222" s="199" t="e">
        <f t="shared" si="24"/>
        <v>#VALUE!</v>
      </c>
      <c r="N222" s="200" t="str" cm="1">
        <f t="array" ref="N222">INDEX($A:$G, ($B222*$B$4)+3,COLUMN(F222))</f>
        <v>Total Interest Charged</v>
      </c>
      <c r="O222" s="201" t="e">
        <f t="shared" si="22"/>
        <v>#VALUE!</v>
      </c>
    </row>
    <row r="223" spans="3:15" x14ac:dyDescent="0.25">
      <c r="C223" s="197" t="e">
        <f t="shared" si="25"/>
        <v>#DIV/0!</v>
      </c>
      <c r="D223" s="216" t="e">
        <f>IF(F223="","",IF($B$3='Budget Calculator'!$A$14, 'Loan Calculator'!$L$12-E223+H223, IF($B$3='Budget Calculator'!$A$13,  'Loan Calculator'!$N$12-E223+H223, IF($B$3='Budget Calculator'!$A$12,  'Loan Calculator'!$P$12-E223+H223, 0))))</f>
        <v>#DIV/0!</v>
      </c>
      <c r="E223" s="217" t="e">
        <f>IF(('Loan Calculator'!$G$4/$B$4)*C222&gt;=0, ('Loan Calculator'!$G$4/$B$4)*C222, 1/0)</f>
        <v>#DIV/0!</v>
      </c>
      <c r="F223" s="200" t="e">
        <f t="shared" si="26"/>
        <v>#DIV/0!</v>
      </c>
      <c r="G223" s="212" t="e">
        <f t="shared" si="21"/>
        <v>#DIV/0!</v>
      </c>
      <c r="K223" s="197" t="str" cm="1">
        <f t="array" ref="K223">INDEX($A:$G, ($B223*$B$4)+3,COLUMN(C223))</f>
        <v>Owing</v>
      </c>
      <c r="L223" s="198" t="e">
        <f t="shared" si="23"/>
        <v>#VALUE!</v>
      </c>
      <c r="M223" s="199" t="e">
        <f t="shared" si="24"/>
        <v>#VALUE!</v>
      </c>
      <c r="N223" s="200" t="str" cm="1">
        <f t="array" ref="N223">INDEX($A:$G, ($B223*$B$4)+3,COLUMN(F223))</f>
        <v>Total Interest Charged</v>
      </c>
      <c r="O223" s="201" t="e">
        <f t="shared" si="22"/>
        <v>#VALUE!</v>
      </c>
    </row>
    <row r="224" spans="3:15" x14ac:dyDescent="0.25">
      <c r="C224" s="197" t="e">
        <f t="shared" si="25"/>
        <v>#DIV/0!</v>
      </c>
      <c r="D224" s="216" t="e">
        <f>IF(F224="","",IF($B$3='Budget Calculator'!$A$14, 'Loan Calculator'!$L$12-E224+H224, IF($B$3='Budget Calculator'!$A$13,  'Loan Calculator'!$N$12-E224+H224, IF($B$3='Budget Calculator'!$A$12,  'Loan Calculator'!$P$12-E224+H224, 0))))</f>
        <v>#DIV/0!</v>
      </c>
      <c r="E224" s="217" t="e">
        <f>IF(('Loan Calculator'!$G$4/$B$4)*C223&gt;=0, ('Loan Calculator'!$G$4/$B$4)*C223, 1/0)</f>
        <v>#DIV/0!</v>
      </c>
      <c r="F224" s="200" t="e">
        <f t="shared" si="26"/>
        <v>#DIV/0!</v>
      </c>
      <c r="G224" s="212" t="e">
        <f t="shared" si="21"/>
        <v>#DIV/0!</v>
      </c>
      <c r="K224" s="197" t="str" cm="1">
        <f t="array" ref="K224">INDEX($A:$G, ($B224*$B$4)+3,COLUMN(C224))</f>
        <v>Owing</v>
      </c>
      <c r="L224" s="198" t="e">
        <f t="shared" si="23"/>
        <v>#VALUE!</v>
      </c>
      <c r="M224" s="199" t="e">
        <f t="shared" si="24"/>
        <v>#VALUE!</v>
      </c>
      <c r="N224" s="200" t="str" cm="1">
        <f t="array" ref="N224">INDEX($A:$G, ($B224*$B$4)+3,COLUMN(F224))</f>
        <v>Total Interest Charged</v>
      </c>
      <c r="O224" s="201" t="e">
        <f t="shared" si="22"/>
        <v>#VALUE!</v>
      </c>
    </row>
    <row r="225" spans="3:15" x14ac:dyDescent="0.25">
      <c r="C225" s="197" t="e">
        <f t="shared" si="25"/>
        <v>#DIV/0!</v>
      </c>
      <c r="D225" s="216" t="e">
        <f>IF(F225="","",IF($B$3='Budget Calculator'!$A$14, 'Loan Calculator'!$L$12-E225+H225, IF($B$3='Budget Calculator'!$A$13,  'Loan Calculator'!$N$12-E225+H225, IF($B$3='Budget Calculator'!$A$12,  'Loan Calculator'!$P$12-E225+H225, 0))))</f>
        <v>#DIV/0!</v>
      </c>
      <c r="E225" s="217" t="e">
        <f>IF(('Loan Calculator'!$G$4/$B$4)*C224&gt;=0, ('Loan Calculator'!$G$4/$B$4)*C224, 1/0)</f>
        <v>#DIV/0!</v>
      </c>
      <c r="F225" s="200" t="e">
        <f t="shared" si="26"/>
        <v>#DIV/0!</v>
      </c>
      <c r="G225" s="212" t="e">
        <f t="shared" si="21"/>
        <v>#DIV/0!</v>
      </c>
      <c r="K225" s="197" t="str" cm="1">
        <f t="array" ref="K225">INDEX($A:$G, ($B225*$B$4)+3,COLUMN(C225))</f>
        <v>Owing</v>
      </c>
      <c r="L225" s="198" t="e">
        <f t="shared" si="23"/>
        <v>#VALUE!</v>
      </c>
      <c r="M225" s="199" t="e">
        <f t="shared" si="24"/>
        <v>#VALUE!</v>
      </c>
      <c r="N225" s="200" t="str" cm="1">
        <f t="array" ref="N225">INDEX($A:$G, ($B225*$B$4)+3,COLUMN(F225))</f>
        <v>Total Interest Charged</v>
      </c>
      <c r="O225" s="201" t="e">
        <f t="shared" si="22"/>
        <v>#VALUE!</v>
      </c>
    </row>
    <row r="226" spans="3:15" x14ac:dyDescent="0.25">
      <c r="C226" s="197" t="e">
        <f t="shared" si="25"/>
        <v>#DIV/0!</v>
      </c>
      <c r="D226" s="216" t="e">
        <f>IF(F226="","",IF($B$3='Budget Calculator'!$A$14, 'Loan Calculator'!$L$12-E226+H226, IF($B$3='Budget Calculator'!$A$13,  'Loan Calculator'!$N$12-E226+H226, IF($B$3='Budget Calculator'!$A$12,  'Loan Calculator'!$P$12-E226+H226, 0))))</f>
        <v>#DIV/0!</v>
      </c>
      <c r="E226" s="217" t="e">
        <f>IF(('Loan Calculator'!$G$4/$B$4)*C225&gt;=0, ('Loan Calculator'!$G$4/$B$4)*C225, 1/0)</f>
        <v>#DIV/0!</v>
      </c>
      <c r="F226" s="200" t="e">
        <f t="shared" si="26"/>
        <v>#DIV/0!</v>
      </c>
      <c r="G226" s="212" t="e">
        <f t="shared" si="21"/>
        <v>#DIV/0!</v>
      </c>
      <c r="K226" s="197" t="str" cm="1">
        <f t="array" ref="K226">INDEX($A:$G, ($B226*$B$4)+3,COLUMN(C226))</f>
        <v>Owing</v>
      </c>
      <c r="L226" s="198" t="e">
        <f t="shared" si="23"/>
        <v>#VALUE!</v>
      </c>
      <c r="M226" s="199" t="e">
        <f t="shared" si="24"/>
        <v>#VALUE!</v>
      </c>
      <c r="N226" s="200" t="str" cm="1">
        <f t="array" ref="N226">INDEX($A:$G, ($B226*$B$4)+3,COLUMN(F226))</f>
        <v>Total Interest Charged</v>
      </c>
      <c r="O226" s="201" t="e">
        <f t="shared" si="22"/>
        <v>#VALUE!</v>
      </c>
    </row>
    <row r="227" spans="3:15" x14ac:dyDescent="0.25">
      <c r="C227" s="197" t="e">
        <f t="shared" si="25"/>
        <v>#DIV/0!</v>
      </c>
      <c r="D227" s="216" t="e">
        <f>IF(F227="","",IF($B$3='Budget Calculator'!$A$14, 'Loan Calculator'!$L$12-E227+H227, IF($B$3='Budget Calculator'!$A$13,  'Loan Calculator'!$N$12-E227+H227, IF($B$3='Budget Calculator'!$A$12,  'Loan Calculator'!$P$12-E227+H227, 0))))</f>
        <v>#DIV/0!</v>
      </c>
      <c r="E227" s="217" t="e">
        <f>IF(('Loan Calculator'!$G$4/$B$4)*C226&gt;=0, ('Loan Calculator'!$G$4/$B$4)*C226, 1/0)</f>
        <v>#DIV/0!</v>
      </c>
      <c r="F227" s="200" t="e">
        <f t="shared" si="26"/>
        <v>#DIV/0!</v>
      </c>
      <c r="G227" s="212" t="e">
        <f t="shared" si="21"/>
        <v>#DIV/0!</v>
      </c>
      <c r="K227" s="197" t="str" cm="1">
        <f t="array" ref="K227">INDEX($A:$G, ($B227*$B$4)+3,COLUMN(C227))</f>
        <v>Owing</v>
      </c>
      <c r="L227" s="198" t="e">
        <f t="shared" si="23"/>
        <v>#VALUE!</v>
      </c>
      <c r="M227" s="199" t="e">
        <f t="shared" si="24"/>
        <v>#VALUE!</v>
      </c>
      <c r="N227" s="200" t="str" cm="1">
        <f t="array" ref="N227">INDEX($A:$G, ($B227*$B$4)+3,COLUMN(F227))</f>
        <v>Total Interest Charged</v>
      </c>
      <c r="O227" s="201" t="e">
        <f t="shared" si="22"/>
        <v>#VALUE!</v>
      </c>
    </row>
    <row r="228" spans="3:15" x14ac:dyDescent="0.25">
      <c r="C228" s="197" t="e">
        <f t="shared" si="25"/>
        <v>#DIV/0!</v>
      </c>
      <c r="D228" s="216" t="e">
        <f>IF(F228="","",IF($B$3='Budget Calculator'!$A$14, 'Loan Calculator'!$L$12-E228+H228, IF($B$3='Budget Calculator'!$A$13,  'Loan Calculator'!$N$12-E228+H228, IF($B$3='Budget Calculator'!$A$12,  'Loan Calculator'!$P$12-E228+H228, 0))))</f>
        <v>#DIV/0!</v>
      </c>
      <c r="E228" s="217" t="e">
        <f>IF(('Loan Calculator'!$G$4/$B$4)*C227&gt;=0, ('Loan Calculator'!$G$4/$B$4)*C227, 1/0)</f>
        <v>#DIV/0!</v>
      </c>
      <c r="F228" s="200" t="e">
        <f t="shared" si="26"/>
        <v>#DIV/0!</v>
      </c>
      <c r="G228" s="212" t="e">
        <f t="shared" si="21"/>
        <v>#DIV/0!</v>
      </c>
      <c r="K228" s="197" t="str" cm="1">
        <f t="array" ref="K228">INDEX($A:$G, ($B228*$B$4)+3,COLUMN(C228))</f>
        <v>Owing</v>
      </c>
      <c r="L228" s="198" t="e">
        <f t="shared" si="23"/>
        <v>#VALUE!</v>
      </c>
      <c r="M228" s="199" t="e">
        <f t="shared" si="24"/>
        <v>#VALUE!</v>
      </c>
      <c r="N228" s="200" t="str" cm="1">
        <f t="array" ref="N228">INDEX($A:$G, ($B228*$B$4)+3,COLUMN(F228))</f>
        <v>Total Interest Charged</v>
      </c>
      <c r="O228" s="201" t="e">
        <f t="shared" si="22"/>
        <v>#VALUE!</v>
      </c>
    </row>
    <row r="229" spans="3:15" x14ac:dyDescent="0.25">
      <c r="C229" s="197" t="e">
        <f t="shared" si="25"/>
        <v>#DIV/0!</v>
      </c>
      <c r="D229" s="216" t="e">
        <f>IF(F229="","",IF($B$3='Budget Calculator'!$A$14, 'Loan Calculator'!$L$12-E229+H229, IF($B$3='Budget Calculator'!$A$13,  'Loan Calculator'!$N$12-E229+H229, IF($B$3='Budget Calculator'!$A$12,  'Loan Calculator'!$P$12-E229+H229, 0))))</f>
        <v>#DIV/0!</v>
      </c>
      <c r="E229" s="217" t="e">
        <f>IF(('Loan Calculator'!$G$4/$B$4)*C228&gt;=0, ('Loan Calculator'!$G$4/$B$4)*C228, 1/0)</f>
        <v>#DIV/0!</v>
      </c>
      <c r="F229" s="200" t="e">
        <f t="shared" si="26"/>
        <v>#DIV/0!</v>
      </c>
      <c r="G229" s="212" t="e">
        <f t="shared" si="21"/>
        <v>#DIV/0!</v>
      </c>
      <c r="K229" s="197" t="str" cm="1">
        <f t="array" ref="K229">INDEX($A:$G, ($B229*$B$4)+3,COLUMN(C229))</f>
        <v>Owing</v>
      </c>
      <c r="L229" s="198" t="e">
        <f t="shared" si="23"/>
        <v>#VALUE!</v>
      </c>
      <c r="M229" s="199" t="e">
        <f t="shared" si="24"/>
        <v>#VALUE!</v>
      </c>
      <c r="N229" s="200" t="str" cm="1">
        <f t="array" ref="N229">INDEX($A:$G, ($B229*$B$4)+3,COLUMN(F229))</f>
        <v>Total Interest Charged</v>
      </c>
      <c r="O229" s="201" t="e">
        <f t="shared" si="22"/>
        <v>#VALUE!</v>
      </c>
    </row>
    <row r="230" spans="3:15" x14ac:dyDescent="0.25">
      <c r="C230" s="197" t="e">
        <f t="shared" si="25"/>
        <v>#DIV/0!</v>
      </c>
      <c r="D230" s="216" t="e">
        <f>IF(F230="","",IF($B$3='Budget Calculator'!$A$14, 'Loan Calculator'!$L$12-E230+H230, IF($B$3='Budget Calculator'!$A$13,  'Loan Calculator'!$N$12-E230+H230, IF($B$3='Budget Calculator'!$A$12,  'Loan Calculator'!$P$12-E230+H230, 0))))</f>
        <v>#DIV/0!</v>
      </c>
      <c r="E230" s="217" t="e">
        <f>IF(('Loan Calculator'!$G$4/$B$4)*C229&gt;=0, ('Loan Calculator'!$G$4/$B$4)*C229, 1/0)</f>
        <v>#DIV/0!</v>
      </c>
      <c r="F230" s="200" t="e">
        <f t="shared" si="26"/>
        <v>#DIV/0!</v>
      </c>
      <c r="G230" s="212" t="e">
        <f t="shared" si="21"/>
        <v>#DIV/0!</v>
      </c>
      <c r="K230" s="197" t="str" cm="1">
        <f t="array" ref="K230">INDEX($A:$G, ($B230*$B$4)+3,COLUMN(C230))</f>
        <v>Owing</v>
      </c>
      <c r="L230" s="198" t="e">
        <f t="shared" si="23"/>
        <v>#VALUE!</v>
      </c>
      <c r="M230" s="199" t="e">
        <f t="shared" si="24"/>
        <v>#VALUE!</v>
      </c>
      <c r="N230" s="200" t="str" cm="1">
        <f t="array" ref="N230">INDEX($A:$G, ($B230*$B$4)+3,COLUMN(F230))</f>
        <v>Total Interest Charged</v>
      </c>
      <c r="O230" s="201" t="e">
        <f t="shared" si="22"/>
        <v>#VALUE!</v>
      </c>
    </row>
    <row r="231" spans="3:15" x14ac:dyDescent="0.25">
      <c r="C231" s="197" t="e">
        <f t="shared" si="25"/>
        <v>#DIV/0!</v>
      </c>
      <c r="D231" s="216" t="e">
        <f>IF(F231="","",IF($B$3='Budget Calculator'!$A$14, 'Loan Calculator'!$L$12-E231+H231, IF($B$3='Budget Calculator'!$A$13,  'Loan Calculator'!$N$12-E231+H231, IF($B$3='Budget Calculator'!$A$12,  'Loan Calculator'!$P$12-E231+H231, 0))))</f>
        <v>#DIV/0!</v>
      </c>
      <c r="E231" s="217" t="e">
        <f>IF(('Loan Calculator'!$G$4/$B$4)*C230&gt;=0, ('Loan Calculator'!$G$4/$B$4)*C230, 1/0)</f>
        <v>#DIV/0!</v>
      </c>
      <c r="F231" s="200" t="e">
        <f t="shared" si="26"/>
        <v>#DIV/0!</v>
      </c>
      <c r="G231" s="212" t="e">
        <f t="shared" si="21"/>
        <v>#DIV/0!</v>
      </c>
      <c r="K231" s="197" t="str" cm="1">
        <f t="array" ref="K231">INDEX($A:$G, ($B231*$B$4)+3,COLUMN(C231))</f>
        <v>Owing</v>
      </c>
      <c r="L231" s="198" t="e">
        <f t="shared" si="23"/>
        <v>#VALUE!</v>
      </c>
      <c r="M231" s="199" t="e">
        <f t="shared" si="24"/>
        <v>#VALUE!</v>
      </c>
      <c r="N231" s="200" t="str" cm="1">
        <f t="array" ref="N231">INDEX($A:$G, ($B231*$B$4)+3,COLUMN(F231))</f>
        <v>Total Interest Charged</v>
      </c>
      <c r="O231" s="201" t="e">
        <f t="shared" si="22"/>
        <v>#VALUE!</v>
      </c>
    </row>
    <row r="232" spans="3:15" x14ac:dyDescent="0.25">
      <c r="C232" s="197" t="e">
        <f t="shared" si="25"/>
        <v>#DIV/0!</v>
      </c>
      <c r="D232" s="216" t="e">
        <f>IF(F232="","",IF($B$3='Budget Calculator'!$A$14, 'Loan Calculator'!$L$12-E232+H232, IF($B$3='Budget Calculator'!$A$13,  'Loan Calculator'!$N$12-E232+H232, IF($B$3='Budget Calculator'!$A$12,  'Loan Calculator'!$P$12-E232+H232, 0))))</f>
        <v>#DIV/0!</v>
      </c>
      <c r="E232" s="217" t="e">
        <f>IF(('Loan Calculator'!$G$4/$B$4)*C231&gt;=0, ('Loan Calculator'!$G$4/$B$4)*C231, 1/0)</f>
        <v>#DIV/0!</v>
      </c>
      <c r="F232" s="200" t="e">
        <f t="shared" si="26"/>
        <v>#DIV/0!</v>
      </c>
      <c r="G232" s="212" t="e">
        <f t="shared" si="21"/>
        <v>#DIV/0!</v>
      </c>
      <c r="K232" s="197" t="str" cm="1">
        <f t="array" ref="K232">INDEX($A:$G, ($B232*$B$4)+3,COLUMN(C232))</f>
        <v>Owing</v>
      </c>
      <c r="L232" s="198" t="e">
        <f t="shared" si="23"/>
        <v>#VALUE!</v>
      </c>
      <c r="M232" s="199" t="e">
        <f t="shared" si="24"/>
        <v>#VALUE!</v>
      </c>
      <c r="N232" s="200" t="str" cm="1">
        <f t="array" ref="N232">INDEX($A:$G, ($B232*$B$4)+3,COLUMN(F232))</f>
        <v>Total Interest Charged</v>
      </c>
      <c r="O232" s="201" t="e">
        <f t="shared" si="22"/>
        <v>#VALUE!</v>
      </c>
    </row>
    <row r="233" spans="3:15" x14ac:dyDescent="0.25">
      <c r="C233" s="197" t="e">
        <f t="shared" si="25"/>
        <v>#DIV/0!</v>
      </c>
      <c r="D233" s="216" t="e">
        <f>IF(F233="","",IF($B$3='Budget Calculator'!$A$14, 'Loan Calculator'!$L$12-E233+H233, IF($B$3='Budget Calculator'!$A$13,  'Loan Calculator'!$N$12-E233+H233, IF($B$3='Budget Calculator'!$A$12,  'Loan Calculator'!$P$12-E233+H233, 0))))</f>
        <v>#DIV/0!</v>
      </c>
      <c r="E233" s="217" t="e">
        <f>IF(('Loan Calculator'!$G$4/$B$4)*C232&gt;=0, ('Loan Calculator'!$G$4/$B$4)*C232, 1/0)</f>
        <v>#DIV/0!</v>
      </c>
      <c r="F233" s="200" t="e">
        <f t="shared" si="26"/>
        <v>#DIV/0!</v>
      </c>
      <c r="G233" s="212" t="e">
        <f t="shared" si="21"/>
        <v>#DIV/0!</v>
      </c>
      <c r="K233" s="197" t="str" cm="1">
        <f t="array" ref="K233">INDEX($A:$G, ($B233*$B$4)+3,COLUMN(C233))</f>
        <v>Owing</v>
      </c>
      <c r="L233" s="198" t="e">
        <f t="shared" si="23"/>
        <v>#VALUE!</v>
      </c>
      <c r="M233" s="199" t="e">
        <f t="shared" si="24"/>
        <v>#VALUE!</v>
      </c>
      <c r="N233" s="200" t="str" cm="1">
        <f t="array" ref="N233">INDEX($A:$G, ($B233*$B$4)+3,COLUMN(F233))</f>
        <v>Total Interest Charged</v>
      </c>
      <c r="O233" s="201" t="e">
        <f t="shared" si="22"/>
        <v>#VALUE!</v>
      </c>
    </row>
    <row r="234" spans="3:15" x14ac:dyDescent="0.25">
      <c r="C234" s="197" t="e">
        <f t="shared" si="25"/>
        <v>#DIV/0!</v>
      </c>
      <c r="D234" s="216" t="e">
        <f>IF(F234="","",IF($B$3='Budget Calculator'!$A$14, 'Loan Calculator'!$L$12-E234+H234, IF($B$3='Budget Calculator'!$A$13,  'Loan Calculator'!$N$12-E234+H234, IF($B$3='Budget Calculator'!$A$12,  'Loan Calculator'!$P$12-E234+H234, 0))))</f>
        <v>#DIV/0!</v>
      </c>
      <c r="E234" s="217" t="e">
        <f>IF(('Loan Calculator'!$G$4/$B$4)*C233&gt;=0, ('Loan Calculator'!$G$4/$B$4)*C233, 1/0)</f>
        <v>#DIV/0!</v>
      </c>
      <c r="F234" s="200" t="e">
        <f t="shared" si="26"/>
        <v>#DIV/0!</v>
      </c>
      <c r="G234" s="212" t="e">
        <f t="shared" si="21"/>
        <v>#DIV/0!</v>
      </c>
      <c r="K234" s="197" t="str" cm="1">
        <f t="array" ref="K234">INDEX($A:$G, ($B234*$B$4)+3,COLUMN(C234))</f>
        <v>Owing</v>
      </c>
      <c r="L234" s="198" t="e">
        <f t="shared" si="23"/>
        <v>#VALUE!</v>
      </c>
      <c r="M234" s="199" t="e">
        <f t="shared" si="24"/>
        <v>#VALUE!</v>
      </c>
      <c r="N234" s="200" t="str" cm="1">
        <f t="array" ref="N234">INDEX($A:$G, ($B234*$B$4)+3,COLUMN(F234))</f>
        <v>Total Interest Charged</v>
      </c>
      <c r="O234" s="201" t="e">
        <f t="shared" si="22"/>
        <v>#VALUE!</v>
      </c>
    </row>
    <row r="235" spans="3:15" x14ac:dyDescent="0.25">
      <c r="C235" s="197" t="e">
        <f t="shared" si="25"/>
        <v>#DIV/0!</v>
      </c>
      <c r="D235" s="216" t="e">
        <f>IF(F235="","",IF($B$3='Budget Calculator'!$A$14, 'Loan Calculator'!$L$12-E235+H235, IF($B$3='Budget Calculator'!$A$13,  'Loan Calculator'!$N$12-E235+H235, IF($B$3='Budget Calculator'!$A$12,  'Loan Calculator'!$P$12-E235+H235, 0))))</f>
        <v>#DIV/0!</v>
      </c>
      <c r="E235" s="217" t="e">
        <f>IF(('Loan Calculator'!$G$4/$B$4)*C234&gt;=0, ('Loan Calculator'!$G$4/$B$4)*C234, 1/0)</f>
        <v>#DIV/0!</v>
      </c>
      <c r="F235" s="200" t="e">
        <f t="shared" si="26"/>
        <v>#DIV/0!</v>
      </c>
      <c r="G235" s="212" t="e">
        <f t="shared" si="21"/>
        <v>#DIV/0!</v>
      </c>
      <c r="K235" s="197" t="str" cm="1">
        <f t="array" ref="K235">INDEX($A:$G, ($B235*$B$4)+3,COLUMN(C235))</f>
        <v>Owing</v>
      </c>
      <c r="L235" s="198" t="e">
        <f t="shared" si="23"/>
        <v>#VALUE!</v>
      </c>
      <c r="M235" s="199" t="e">
        <f t="shared" si="24"/>
        <v>#VALUE!</v>
      </c>
      <c r="N235" s="200" t="str" cm="1">
        <f t="array" ref="N235">INDEX($A:$G, ($B235*$B$4)+3,COLUMN(F235))</f>
        <v>Total Interest Charged</v>
      </c>
      <c r="O235" s="201" t="e">
        <f t="shared" si="22"/>
        <v>#VALUE!</v>
      </c>
    </row>
    <row r="236" spans="3:15" x14ac:dyDescent="0.25">
      <c r="C236" s="197" t="e">
        <f t="shared" si="25"/>
        <v>#DIV/0!</v>
      </c>
      <c r="D236" s="216" t="e">
        <f>IF(F236="","",IF($B$3='Budget Calculator'!$A$14, 'Loan Calculator'!$L$12-E236+H236, IF($B$3='Budget Calculator'!$A$13,  'Loan Calculator'!$N$12-E236+H236, IF($B$3='Budget Calculator'!$A$12,  'Loan Calculator'!$P$12-E236+H236, 0))))</f>
        <v>#DIV/0!</v>
      </c>
      <c r="E236" s="217" t="e">
        <f>IF(('Loan Calculator'!$G$4/$B$4)*C235&gt;=0, ('Loan Calculator'!$G$4/$B$4)*C235, 1/0)</f>
        <v>#DIV/0!</v>
      </c>
      <c r="F236" s="200" t="e">
        <f t="shared" si="26"/>
        <v>#DIV/0!</v>
      </c>
      <c r="G236" s="212" t="e">
        <f t="shared" si="21"/>
        <v>#DIV/0!</v>
      </c>
      <c r="K236" s="197" t="str" cm="1">
        <f t="array" ref="K236">INDEX($A:$G, ($B236*$B$4)+3,COLUMN(C236))</f>
        <v>Owing</v>
      </c>
      <c r="L236" s="198" t="e">
        <f t="shared" si="23"/>
        <v>#VALUE!</v>
      </c>
      <c r="M236" s="199" t="e">
        <f t="shared" si="24"/>
        <v>#VALUE!</v>
      </c>
      <c r="N236" s="200" t="str" cm="1">
        <f t="array" ref="N236">INDEX($A:$G, ($B236*$B$4)+3,COLUMN(F236))</f>
        <v>Total Interest Charged</v>
      </c>
      <c r="O236" s="201" t="e">
        <f t="shared" si="22"/>
        <v>#VALUE!</v>
      </c>
    </row>
    <row r="237" spans="3:15" x14ac:dyDescent="0.25">
      <c r="C237" s="197" t="e">
        <f t="shared" si="25"/>
        <v>#DIV/0!</v>
      </c>
      <c r="D237" s="216" t="e">
        <f>IF(F237="","",IF($B$3='Budget Calculator'!$A$14, 'Loan Calculator'!$L$12-E237+H237, IF($B$3='Budget Calculator'!$A$13,  'Loan Calculator'!$N$12-E237+H237, IF($B$3='Budget Calculator'!$A$12,  'Loan Calculator'!$P$12-E237+H237, 0))))</f>
        <v>#DIV/0!</v>
      </c>
      <c r="E237" s="217" t="e">
        <f>IF(('Loan Calculator'!$G$4/$B$4)*C236&gt;=0, ('Loan Calculator'!$G$4/$B$4)*C236, 1/0)</f>
        <v>#DIV/0!</v>
      </c>
      <c r="F237" s="200" t="e">
        <f t="shared" si="26"/>
        <v>#DIV/0!</v>
      </c>
      <c r="G237" s="212" t="e">
        <f t="shared" si="21"/>
        <v>#DIV/0!</v>
      </c>
      <c r="K237" s="197" t="str" cm="1">
        <f t="array" ref="K237">INDEX($A:$G, ($B237*$B$4)+3,COLUMN(C237))</f>
        <v>Owing</v>
      </c>
      <c r="L237" s="198" t="e">
        <f t="shared" si="23"/>
        <v>#VALUE!</v>
      </c>
      <c r="M237" s="199" t="e">
        <f t="shared" si="24"/>
        <v>#VALUE!</v>
      </c>
      <c r="N237" s="200" t="str" cm="1">
        <f t="array" ref="N237">INDEX($A:$G, ($B237*$B$4)+3,COLUMN(F237))</f>
        <v>Total Interest Charged</v>
      </c>
      <c r="O237" s="201" t="e">
        <f t="shared" si="22"/>
        <v>#VALUE!</v>
      </c>
    </row>
    <row r="238" spans="3:15" x14ac:dyDescent="0.25">
      <c r="C238" s="197" t="e">
        <f t="shared" si="25"/>
        <v>#DIV/0!</v>
      </c>
      <c r="D238" s="216" t="e">
        <f>IF(F238="","",IF($B$3='Budget Calculator'!$A$14, 'Loan Calculator'!$L$12-E238+H238, IF($B$3='Budget Calculator'!$A$13,  'Loan Calculator'!$N$12-E238+H238, IF($B$3='Budget Calculator'!$A$12,  'Loan Calculator'!$P$12-E238+H238, 0))))</f>
        <v>#DIV/0!</v>
      </c>
      <c r="E238" s="217" t="e">
        <f>IF(('Loan Calculator'!$G$4/$B$4)*C237&gt;=0, ('Loan Calculator'!$G$4/$B$4)*C237, 1/0)</f>
        <v>#DIV/0!</v>
      </c>
      <c r="F238" s="200" t="e">
        <f t="shared" si="26"/>
        <v>#DIV/0!</v>
      </c>
      <c r="G238" s="212" t="e">
        <f t="shared" si="21"/>
        <v>#DIV/0!</v>
      </c>
      <c r="K238" s="197" t="str" cm="1">
        <f t="array" ref="K238">INDEX($A:$G, ($B238*$B$4)+3,COLUMN(C238))</f>
        <v>Owing</v>
      </c>
      <c r="L238" s="198" t="e">
        <f t="shared" si="23"/>
        <v>#VALUE!</v>
      </c>
      <c r="M238" s="199" t="e">
        <f t="shared" si="24"/>
        <v>#VALUE!</v>
      </c>
      <c r="N238" s="200" t="str" cm="1">
        <f t="array" ref="N238">INDEX($A:$G, ($B238*$B$4)+3,COLUMN(F238))</f>
        <v>Total Interest Charged</v>
      </c>
      <c r="O238" s="201" t="e">
        <f t="shared" si="22"/>
        <v>#VALUE!</v>
      </c>
    </row>
    <row r="239" spans="3:15" x14ac:dyDescent="0.25">
      <c r="C239" s="197" t="e">
        <f t="shared" si="25"/>
        <v>#DIV/0!</v>
      </c>
      <c r="D239" s="216" t="e">
        <f>IF(F239="","",IF($B$3='Budget Calculator'!$A$14, 'Loan Calculator'!$L$12-E239+H239, IF($B$3='Budget Calculator'!$A$13,  'Loan Calculator'!$N$12-E239+H239, IF($B$3='Budget Calculator'!$A$12,  'Loan Calculator'!$P$12-E239+H239, 0))))</f>
        <v>#DIV/0!</v>
      </c>
      <c r="E239" s="217" t="e">
        <f>IF(('Loan Calculator'!$G$4/$B$4)*C238&gt;=0, ('Loan Calculator'!$G$4/$B$4)*C238, 1/0)</f>
        <v>#DIV/0!</v>
      </c>
      <c r="F239" s="200" t="e">
        <f t="shared" si="26"/>
        <v>#DIV/0!</v>
      </c>
      <c r="G239" s="212" t="e">
        <f t="shared" si="21"/>
        <v>#DIV/0!</v>
      </c>
      <c r="K239" s="197" t="str" cm="1">
        <f t="array" ref="K239">INDEX($A:$G, ($B239*$B$4)+3,COLUMN(C239))</f>
        <v>Owing</v>
      </c>
      <c r="L239" s="198" t="e">
        <f t="shared" si="23"/>
        <v>#VALUE!</v>
      </c>
      <c r="M239" s="199" t="e">
        <f t="shared" si="24"/>
        <v>#VALUE!</v>
      </c>
      <c r="N239" s="200" t="str" cm="1">
        <f t="array" ref="N239">INDEX($A:$G, ($B239*$B$4)+3,COLUMN(F239))</f>
        <v>Total Interest Charged</v>
      </c>
      <c r="O239" s="201" t="e">
        <f t="shared" si="22"/>
        <v>#VALUE!</v>
      </c>
    </row>
    <row r="240" spans="3:15" x14ac:dyDescent="0.25">
      <c r="C240" s="197" t="e">
        <f t="shared" si="25"/>
        <v>#DIV/0!</v>
      </c>
      <c r="D240" s="216" t="e">
        <f>IF(F240="","",IF($B$3='Budget Calculator'!$A$14, 'Loan Calculator'!$L$12-E240+H240, IF($B$3='Budget Calculator'!$A$13,  'Loan Calculator'!$N$12-E240+H240, IF($B$3='Budget Calculator'!$A$12,  'Loan Calculator'!$P$12-E240+H240, 0))))</f>
        <v>#DIV/0!</v>
      </c>
      <c r="E240" s="217" t="e">
        <f>IF(('Loan Calculator'!$G$4/$B$4)*C239&gt;=0, ('Loan Calculator'!$G$4/$B$4)*C239, 1/0)</f>
        <v>#DIV/0!</v>
      </c>
      <c r="F240" s="200" t="e">
        <f t="shared" si="26"/>
        <v>#DIV/0!</v>
      </c>
      <c r="G240" s="212" t="e">
        <f t="shared" si="21"/>
        <v>#DIV/0!</v>
      </c>
      <c r="K240" s="197" t="str" cm="1">
        <f t="array" ref="K240">INDEX($A:$G, ($B240*$B$4)+3,COLUMN(C240))</f>
        <v>Owing</v>
      </c>
      <c r="L240" s="198" t="e">
        <f t="shared" si="23"/>
        <v>#VALUE!</v>
      </c>
      <c r="M240" s="199" t="e">
        <f t="shared" si="24"/>
        <v>#VALUE!</v>
      </c>
      <c r="N240" s="200" t="str" cm="1">
        <f t="array" ref="N240">INDEX($A:$G, ($B240*$B$4)+3,COLUMN(F240))</f>
        <v>Total Interest Charged</v>
      </c>
      <c r="O240" s="201" t="e">
        <f t="shared" si="22"/>
        <v>#VALUE!</v>
      </c>
    </row>
    <row r="241" spans="3:15" x14ac:dyDescent="0.25">
      <c r="C241" s="197" t="e">
        <f t="shared" si="25"/>
        <v>#DIV/0!</v>
      </c>
      <c r="D241" s="216" t="e">
        <f>IF(F241="","",IF($B$3='Budget Calculator'!$A$14, 'Loan Calculator'!$L$12-E241+H241, IF($B$3='Budget Calculator'!$A$13,  'Loan Calculator'!$N$12-E241+H241, IF($B$3='Budget Calculator'!$A$12,  'Loan Calculator'!$P$12-E241+H241, 0))))</f>
        <v>#DIV/0!</v>
      </c>
      <c r="E241" s="217" t="e">
        <f>IF(('Loan Calculator'!$G$4/$B$4)*C240&gt;=0, ('Loan Calculator'!$G$4/$B$4)*C240, 1/0)</f>
        <v>#DIV/0!</v>
      </c>
      <c r="F241" s="200" t="e">
        <f t="shared" si="26"/>
        <v>#DIV/0!</v>
      </c>
      <c r="G241" s="212" t="e">
        <f t="shared" si="21"/>
        <v>#DIV/0!</v>
      </c>
      <c r="K241" s="197" t="str" cm="1">
        <f t="array" ref="K241">INDEX($A:$G, ($B241*$B$4)+3,COLUMN(C241))</f>
        <v>Owing</v>
      </c>
      <c r="L241" s="198" t="e">
        <f t="shared" si="23"/>
        <v>#VALUE!</v>
      </c>
      <c r="M241" s="199" t="e">
        <f t="shared" si="24"/>
        <v>#VALUE!</v>
      </c>
      <c r="N241" s="200" t="str" cm="1">
        <f t="array" ref="N241">INDEX($A:$G, ($B241*$B$4)+3,COLUMN(F241))</f>
        <v>Total Interest Charged</v>
      </c>
      <c r="O241" s="201" t="e">
        <f t="shared" si="22"/>
        <v>#VALUE!</v>
      </c>
    </row>
    <row r="242" spans="3:15" x14ac:dyDescent="0.25">
      <c r="C242" s="197" t="e">
        <f t="shared" si="25"/>
        <v>#DIV/0!</v>
      </c>
      <c r="D242" s="216" t="e">
        <f>IF(F242="","",IF($B$3='Budget Calculator'!$A$14, 'Loan Calculator'!$L$12-E242+H242, IF($B$3='Budget Calculator'!$A$13,  'Loan Calculator'!$N$12-E242+H242, IF($B$3='Budget Calculator'!$A$12,  'Loan Calculator'!$P$12-E242+H242, 0))))</f>
        <v>#DIV/0!</v>
      </c>
      <c r="E242" s="217" t="e">
        <f>IF(('Loan Calculator'!$G$4/$B$4)*C241&gt;=0, ('Loan Calculator'!$G$4/$B$4)*C241, 1/0)</f>
        <v>#DIV/0!</v>
      </c>
      <c r="F242" s="200" t="e">
        <f t="shared" si="26"/>
        <v>#DIV/0!</v>
      </c>
      <c r="G242" s="212" t="e">
        <f t="shared" si="21"/>
        <v>#DIV/0!</v>
      </c>
      <c r="K242" s="197" t="str" cm="1">
        <f t="array" ref="K242">INDEX($A:$G, ($B242*$B$4)+3,COLUMN(C242))</f>
        <v>Owing</v>
      </c>
      <c r="L242" s="198" t="e">
        <f t="shared" si="23"/>
        <v>#VALUE!</v>
      </c>
      <c r="M242" s="199" t="e">
        <f t="shared" si="24"/>
        <v>#VALUE!</v>
      </c>
      <c r="N242" s="200" t="str" cm="1">
        <f t="array" ref="N242">INDEX($A:$G, ($B242*$B$4)+3,COLUMN(F242))</f>
        <v>Total Interest Charged</v>
      </c>
      <c r="O242" s="201" t="e">
        <f t="shared" si="22"/>
        <v>#VALUE!</v>
      </c>
    </row>
    <row r="243" spans="3:15" x14ac:dyDescent="0.25">
      <c r="C243" s="197" t="e">
        <f t="shared" si="25"/>
        <v>#DIV/0!</v>
      </c>
      <c r="D243" s="216" t="e">
        <f>IF(F243="","",IF($B$3='Budget Calculator'!$A$14, 'Loan Calculator'!$L$12-E243+H243, IF($B$3='Budget Calculator'!$A$13,  'Loan Calculator'!$N$12-E243+H243, IF($B$3='Budget Calculator'!$A$12,  'Loan Calculator'!$P$12-E243+H243, 0))))</f>
        <v>#DIV/0!</v>
      </c>
      <c r="E243" s="217" t="e">
        <f>IF(('Loan Calculator'!$G$4/$B$4)*C242&gt;=0, ('Loan Calculator'!$G$4/$B$4)*C242, 1/0)</f>
        <v>#DIV/0!</v>
      </c>
      <c r="F243" s="200" t="e">
        <f t="shared" si="26"/>
        <v>#DIV/0!</v>
      </c>
      <c r="G243" s="212" t="e">
        <f t="shared" si="21"/>
        <v>#DIV/0!</v>
      </c>
      <c r="K243" s="197" t="str" cm="1">
        <f t="array" ref="K243">INDEX($A:$G, ($B243*$B$4)+3,COLUMN(C243))</f>
        <v>Owing</v>
      </c>
      <c r="L243" s="198" t="e">
        <f t="shared" si="23"/>
        <v>#VALUE!</v>
      </c>
      <c r="M243" s="199" t="e">
        <f t="shared" si="24"/>
        <v>#VALUE!</v>
      </c>
      <c r="N243" s="200" t="str" cm="1">
        <f t="array" ref="N243">INDEX($A:$G, ($B243*$B$4)+3,COLUMN(F243))</f>
        <v>Total Interest Charged</v>
      </c>
      <c r="O243" s="201" t="e">
        <f t="shared" si="22"/>
        <v>#VALUE!</v>
      </c>
    </row>
    <row r="244" spans="3:15" x14ac:dyDescent="0.25">
      <c r="C244" s="197" t="e">
        <f t="shared" si="25"/>
        <v>#DIV/0!</v>
      </c>
      <c r="D244" s="216" t="e">
        <f>IF(F244="","",IF($B$3='Budget Calculator'!$A$14, 'Loan Calculator'!$L$12-E244+H244, IF($B$3='Budget Calculator'!$A$13,  'Loan Calculator'!$N$12-E244+H244, IF($B$3='Budget Calculator'!$A$12,  'Loan Calculator'!$P$12-E244+H244, 0))))</f>
        <v>#DIV/0!</v>
      </c>
      <c r="E244" s="217" t="e">
        <f>IF(('Loan Calculator'!$G$4/$B$4)*C243&gt;=0, ('Loan Calculator'!$G$4/$B$4)*C243, 1/0)</f>
        <v>#DIV/0!</v>
      </c>
      <c r="F244" s="200" t="e">
        <f t="shared" si="26"/>
        <v>#DIV/0!</v>
      </c>
      <c r="G244" s="212" t="e">
        <f t="shared" si="21"/>
        <v>#DIV/0!</v>
      </c>
      <c r="K244" s="197" t="str" cm="1">
        <f t="array" ref="K244">INDEX($A:$G, ($B244*$B$4)+3,COLUMN(C244))</f>
        <v>Owing</v>
      </c>
      <c r="L244" s="198" t="e">
        <f t="shared" si="23"/>
        <v>#VALUE!</v>
      </c>
      <c r="M244" s="199" t="e">
        <f t="shared" si="24"/>
        <v>#VALUE!</v>
      </c>
      <c r="N244" s="200" t="str" cm="1">
        <f t="array" ref="N244">INDEX($A:$G, ($B244*$B$4)+3,COLUMN(F244))</f>
        <v>Total Interest Charged</v>
      </c>
      <c r="O244" s="201" t="e">
        <f t="shared" si="22"/>
        <v>#VALUE!</v>
      </c>
    </row>
    <row r="245" spans="3:15" x14ac:dyDescent="0.25">
      <c r="C245" s="197" t="e">
        <f t="shared" si="25"/>
        <v>#DIV/0!</v>
      </c>
      <c r="D245" s="216" t="e">
        <f>IF(F245="","",IF($B$3='Budget Calculator'!$A$14, 'Loan Calculator'!$L$12-E245+H245, IF($B$3='Budget Calculator'!$A$13,  'Loan Calculator'!$N$12-E245+H245, IF($B$3='Budget Calculator'!$A$12,  'Loan Calculator'!$P$12-E245+H245, 0))))</f>
        <v>#DIV/0!</v>
      </c>
      <c r="E245" s="217" t="e">
        <f>IF(('Loan Calculator'!$G$4/$B$4)*C244&gt;=0, ('Loan Calculator'!$G$4/$B$4)*C244, 1/0)</f>
        <v>#DIV/0!</v>
      </c>
      <c r="F245" s="200" t="e">
        <f t="shared" si="26"/>
        <v>#DIV/0!</v>
      </c>
      <c r="G245" s="212" t="e">
        <f t="shared" si="21"/>
        <v>#DIV/0!</v>
      </c>
      <c r="K245" s="197" t="str" cm="1">
        <f t="array" ref="K245">INDEX($A:$G, ($B245*$B$4)+3,COLUMN(C245))</f>
        <v>Owing</v>
      </c>
      <c r="L245" s="198" t="e">
        <f t="shared" si="23"/>
        <v>#VALUE!</v>
      </c>
      <c r="M245" s="199" t="e">
        <f t="shared" si="24"/>
        <v>#VALUE!</v>
      </c>
      <c r="N245" s="200" t="str" cm="1">
        <f t="array" ref="N245">INDEX($A:$G, ($B245*$B$4)+3,COLUMN(F245))</f>
        <v>Total Interest Charged</v>
      </c>
      <c r="O245" s="201" t="e">
        <f t="shared" si="22"/>
        <v>#VALUE!</v>
      </c>
    </row>
    <row r="246" spans="3:15" x14ac:dyDescent="0.25">
      <c r="C246" s="197" t="e">
        <f t="shared" si="25"/>
        <v>#DIV/0!</v>
      </c>
      <c r="D246" s="216" t="e">
        <f>IF(F246="","",IF($B$3='Budget Calculator'!$A$14, 'Loan Calculator'!$L$12-E246+H246, IF($B$3='Budget Calculator'!$A$13,  'Loan Calculator'!$N$12-E246+H246, IF($B$3='Budget Calculator'!$A$12,  'Loan Calculator'!$P$12-E246+H246, 0))))</f>
        <v>#DIV/0!</v>
      </c>
      <c r="E246" s="217" t="e">
        <f>IF(('Loan Calculator'!$G$4/$B$4)*C245&gt;=0, ('Loan Calculator'!$G$4/$B$4)*C245, 1/0)</f>
        <v>#DIV/0!</v>
      </c>
      <c r="F246" s="200" t="e">
        <f t="shared" si="26"/>
        <v>#DIV/0!</v>
      </c>
      <c r="G246" s="212" t="e">
        <f t="shared" si="21"/>
        <v>#DIV/0!</v>
      </c>
      <c r="K246" s="197" t="str" cm="1">
        <f t="array" ref="K246">INDEX($A:$G, ($B246*$B$4)+3,COLUMN(C246))</f>
        <v>Owing</v>
      </c>
      <c r="L246" s="198" t="e">
        <f t="shared" si="23"/>
        <v>#VALUE!</v>
      </c>
      <c r="M246" s="199" t="e">
        <f t="shared" si="24"/>
        <v>#VALUE!</v>
      </c>
      <c r="N246" s="200" t="str" cm="1">
        <f t="array" ref="N246">INDEX($A:$G, ($B246*$B$4)+3,COLUMN(F246))</f>
        <v>Total Interest Charged</v>
      </c>
      <c r="O246" s="201" t="e">
        <f t="shared" si="22"/>
        <v>#VALUE!</v>
      </c>
    </row>
    <row r="247" spans="3:15" x14ac:dyDescent="0.25">
      <c r="C247" s="197" t="e">
        <f t="shared" si="25"/>
        <v>#DIV/0!</v>
      </c>
      <c r="D247" s="216" t="e">
        <f>IF(F247="","",IF($B$3='Budget Calculator'!$A$14, 'Loan Calculator'!$L$12-E247+H247, IF($B$3='Budget Calculator'!$A$13,  'Loan Calculator'!$N$12-E247+H247, IF($B$3='Budget Calculator'!$A$12,  'Loan Calculator'!$P$12-E247+H247, 0))))</f>
        <v>#DIV/0!</v>
      </c>
      <c r="E247" s="217" t="e">
        <f>IF(('Loan Calculator'!$G$4/$B$4)*C246&gt;=0, ('Loan Calculator'!$G$4/$B$4)*C246, 1/0)</f>
        <v>#DIV/0!</v>
      </c>
      <c r="F247" s="200" t="e">
        <f t="shared" si="26"/>
        <v>#DIV/0!</v>
      </c>
      <c r="G247" s="212" t="e">
        <f t="shared" si="21"/>
        <v>#DIV/0!</v>
      </c>
      <c r="K247" s="197" t="str" cm="1">
        <f t="array" ref="K247">INDEX($A:$G, ($B247*$B$4)+3,COLUMN(C247))</f>
        <v>Owing</v>
      </c>
      <c r="L247" s="198" t="e">
        <f t="shared" si="23"/>
        <v>#VALUE!</v>
      </c>
      <c r="M247" s="199" t="e">
        <f t="shared" si="24"/>
        <v>#VALUE!</v>
      </c>
      <c r="N247" s="200" t="str" cm="1">
        <f t="array" ref="N247">INDEX($A:$G, ($B247*$B$4)+3,COLUMN(F247))</f>
        <v>Total Interest Charged</v>
      </c>
      <c r="O247" s="201" t="e">
        <f t="shared" si="22"/>
        <v>#VALUE!</v>
      </c>
    </row>
    <row r="248" spans="3:15" x14ac:dyDescent="0.25">
      <c r="C248" s="197" t="e">
        <f t="shared" si="25"/>
        <v>#DIV/0!</v>
      </c>
      <c r="D248" s="216" t="e">
        <f>IF(F248="","",IF($B$3='Budget Calculator'!$A$14, 'Loan Calculator'!$L$12-E248+H248, IF($B$3='Budget Calculator'!$A$13,  'Loan Calculator'!$N$12-E248+H248, IF($B$3='Budget Calculator'!$A$12,  'Loan Calculator'!$P$12-E248+H248, 0))))</f>
        <v>#DIV/0!</v>
      </c>
      <c r="E248" s="217" t="e">
        <f>IF(('Loan Calculator'!$G$4/$B$4)*C247&gt;=0, ('Loan Calculator'!$G$4/$B$4)*C247, 1/0)</f>
        <v>#DIV/0!</v>
      </c>
      <c r="F248" s="200" t="e">
        <f t="shared" si="26"/>
        <v>#DIV/0!</v>
      </c>
      <c r="G248" s="212" t="e">
        <f t="shared" si="21"/>
        <v>#DIV/0!</v>
      </c>
      <c r="K248" s="197" t="str" cm="1">
        <f t="array" ref="K248">INDEX($A:$G, ($B248*$B$4)+3,COLUMN(C248))</f>
        <v>Owing</v>
      </c>
      <c r="L248" s="198" t="e">
        <f t="shared" si="23"/>
        <v>#VALUE!</v>
      </c>
      <c r="M248" s="199" t="e">
        <f t="shared" si="24"/>
        <v>#VALUE!</v>
      </c>
      <c r="N248" s="200" t="str" cm="1">
        <f t="array" ref="N248">INDEX($A:$G, ($B248*$B$4)+3,COLUMN(F248))</f>
        <v>Total Interest Charged</v>
      </c>
      <c r="O248" s="201" t="e">
        <f t="shared" si="22"/>
        <v>#VALUE!</v>
      </c>
    </row>
    <row r="249" spans="3:15" x14ac:dyDescent="0.25">
      <c r="C249" s="197" t="e">
        <f t="shared" si="25"/>
        <v>#DIV/0!</v>
      </c>
      <c r="D249" s="216" t="e">
        <f>IF(F249="","",IF($B$3='Budget Calculator'!$A$14, 'Loan Calculator'!$L$12-E249+H249, IF($B$3='Budget Calculator'!$A$13,  'Loan Calculator'!$N$12-E249+H249, IF($B$3='Budget Calculator'!$A$12,  'Loan Calculator'!$P$12-E249+H249, 0))))</f>
        <v>#DIV/0!</v>
      </c>
      <c r="E249" s="217" t="e">
        <f>IF(('Loan Calculator'!$G$4/$B$4)*C248&gt;=0, ('Loan Calculator'!$G$4/$B$4)*C248, 1/0)</f>
        <v>#DIV/0!</v>
      </c>
      <c r="F249" s="200" t="e">
        <f t="shared" si="26"/>
        <v>#DIV/0!</v>
      </c>
      <c r="G249" s="212" t="e">
        <f t="shared" si="21"/>
        <v>#DIV/0!</v>
      </c>
      <c r="K249" s="197" t="str" cm="1">
        <f t="array" ref="K249">INDEX($A:$G, ($B249*$B$4)+3,COLUMN(C249))</f>
        <v>Owing</v>
      </c>
      <c r="L249" s="198" t="e">
        <f t="shared" si="23"/>
        <v>#VALUE!</v>
      </c>
      <c r="M249" s="199" t="e">
        <f t="shared" si="24"/>
        <v>#VALUE!</v>
      </c>
      <c r="N249" s="200" t="str" cm="1">
        <f t="array" ref="N249">INDEX($A:$G, ($B249*$B$4)+3,COLUMN(F249))</f>
        <v>Total Interest Charged</v>
      </c>
      <c r="O249" s="201" t="e">
        <f t="shared" si="22"/>
        <v>#VALUE!</v>
      </c>
    </row>
    <row r="250" spans="3:15" x14ac:dyDescent="0.25">
      <c r="C250" s="197" t="e">
        <f t="shared" si="25"/>
        <v>#DIV/0!</v>
      </c>
      <c r="D250" s="216" t="e">
        <f>IF(F250="","",IF($B$3='Budget Calculator'!$A$14, 'Loan Calculator'!$L$12-E250+H250, IF($B$3='Budget Calculator'!$A$13,  'Loan Calculator'!$N$12-E250+H250, IF($B$3='Budget Calculator'!$A$12,  'Loan Calculator'!$P$12-E250+H250, 0))))</f>
        <v>#DIV/0!</v>
      </c>
      <c r="E250" s="217" t="e">
        <f>IF(('Loan Calculator'!$G$4/$B$4)*C249&gt;=0, ('Loan Calculator'!$G$4/$B$4)*C249, 1/0)</f>
        <v>#DIV/0!</v>
      </c>
      <c r="F250" s="200" t="e">
        <f t="shared" si="26"/>
        <v>#DIV/0!</v>
      </c>
      <c r="G250" s="212" t="e">
        <f t="shared" si="21"/>
        <v>#DIV/0!</v>
      </c>
      <c r="K250" s="197" t="str" cm="1">
        <f t="array" ref="K250">INDEX($A:$G, ($B250*$B$4)+3,COLUMN(C250))</f>
        <v>Owing</v>
      </c>
      <c r="L250" s="198" t="e">
        <f t="shared" si="23"/>
        <v>#VALUE!</v>
      </c>
      <c r="M250" s="199" t="e">
        <f t="shared" si="24"/>
        <v>#VALUE!</v>
      </c>
      <c r="N250" s="200" t="str" cm="1">
        <f t="array" ref="N250">INDEX($A:$G, ($B250*$B$4)+3,COLUMN(F250))</f>
        <v>Total Interest Charged</v>
      </c>
      <c r="O250" s="201" t="e">
        <f t="shared" si="22"/>
        <v>#VALUE!</v>
      </c>
    </row>
    <row r="251" spans="3:15" x14ac:dyDescent="0.25">
      <c r="C251" s="197" t="e">
        <f t="shared" si="25"/>
        <v>#DIV/0!</v>
      </c>
      <c r="D251" s="216" t="e">
        <f>IF(F251="","",IF($B$3='Budget Calculator'!$A$14, 'Loan Calculator'!$L$12-E251+H251, IF($B$3='Budget Calculator'!$A$13,  'Loan Calculator'!$N$12-E251+H251, IF($B$3='Budget Calculator'!$A$12,  'Loan Calculator'!$P$12-E251+H251, 0))))</f>
        <v>#DIV/0!</v>
      </c>
      <c r="E251" s="217" t="e">
        <f>IF(('Loan Calculator'!$G$4/$B$4)*C250&gt;=0, ('Loan Calculator'!$G$4/$B$4)*C250, 1/0)</f>
        <v>#DIV/0!</v>
      </c>
      <c r="F251" s="200" t="e">
        <f t="shared" si="26"/>
        <v>#DIV/0!</v>
      </c>
      <c r="G251" s="212" t="e">
        <f t="shared" si="21"/>
        <v>#DIV/0!</v>
      </c>
      <c r="K251" s="197" t="str" cm="1">
        <f t="array" ref="K251">INDEX($A:$G, ($B251*$B$4)+3,COLUMN(C251))</f>
        <v>Owing</v>
      </c>
      <c r="L251" s="198" t="e">
        <f t="shared" si="23"/>
        <v>#VALUE!</v>
      </c>
      <c r="M251" s="199" t="e">
        <f t="shared" si="24"/>
        <v>#VALUE!</v>
      </c>
      <c r="N251" s="200" t="str" cm="1">
        <f t="array" ref="N251">INDEX($A:$G, ($B251*$B$4)+3,COLUMN(F251))</f>
        <v>Total Interest Charged</v>
      </c>
      <c r="O251" s="201" t="e">
        <f t="shared" si="22"/>
        <v>#VALUE!</v>
      </c>
    </row>
    <row r="252" spans="3:15" x14ac:dyDescent="0.25">
      <c r="C252" s="197" t="e">
        <f t="shared" si="25"/>
        <v>#DIV/0!</v>
      </c>
      <c r="D252" s="216" t="e">
        <f>IF(F252="","",IF($B$3='Budget Calculator'!$A$14, 'Loan Calculator'!$L$12-E252+H252, IF($B$3='Budget Calculator'!$A$13,  'Loan Calculator'!$N$12-E252+H252, IF($B$3='Budget Calculator'!$A$12,  'Loan Calculator'!$P$12-E252+H252, 0))))</f>
        <v>#DIV/0!</v>
      </c>
      <c r="E252" s="217" t="e">
        <f>IF(('Loan Calculator'!$G$4/$B$4)*C251&gt;=0, ('Loan Calculator'!$G$4/$B$4)*C251, 1/0)</f>
        <v>#DIV/0!</v>
      </c>
      <c r="F252" s="200" t="e">
        <f t="shared" si="26"/>
        <v>#DIV/0!</v>
      </c>
      <c r="G252" s="212" t="e">
        <f t="shared" si="21"/>
        <v>#DIV/0!</v>
      </c>
      <c r="K252" s="197" t="str" cm="1">
        <f t="array" ref="K252">INDEX($A:$G, ($B252*$B$4)+3,COLUMN(C252))</f>
        <v>Owing</v>
      </c>
      <c r="L252" s="198" t="e">
        <f t="shared" si="23"/>
        <v>#VALUE!</v>
      </c>
      <c r="M252" s="199" t="e">
        <f t="shared" si="24"/>
        <v>#VALUE!</v>
      </c>
      <c r="N252" s="200" t="str" cm="1">
        <f t="array" ref="N252">INDEX($A:$G, ($B252*$B$4)+3,COLUMN(F252))</f>
        <v>Total Interest Charged</v>
      </c>
      <c r="O252" s="201" t="e">
        <f t="shared" si="22"/>
        <v>#VALUE!</v>
      </c>
    </row>
    <row r="253" spans="3:15" x14ac:dyDescent="0.25">
      <c r="C253" s="197" t="e">
        <f t="shared" si="25"/>
        <v>#DIV/0!</v>
      </c>
      <c r="D253" s="216" t="e">
        <f>IF(F253="","",IF($B$3='Budget Calculator'!$A$14, 'Loan Calculator'!$L$12-E253+H253, IF($B$3='Budget Calculator'!$A$13,  'Loan Calculator'!$N$12-E253+H253, IF($B$3='Budget Calculator'!$A$12,  'Loan Calculator'!$P$12-E253+H253, 0))))</f>
        <v>#DIV/0!</v>
      </c>
      <c r="E253" s="217" t="e">
        <f>IF(('Loan Calculator'!$G$4/$B$4)*C252&gt;=0, ('Loan Calculator'!$G$4/$B$4)*C252, 1/0)</f>
        <v>#DIV/0!</v>
      </c>
      <c r="F253" s="200" t="e">
        <f t="shared" si="26"/>
        <v>#DIV/0!</v>
      </c>
      <c r="G253" s="212" t="e">
        <f t="shared" si="21"/>
        <v>#DIV/0!</v>
      </c>
      <c r="K253" s="197" t="str" cm="1">
        <f t="array" ref="K253">INDEX($A:$G, ($B253*$B$4)+3,COLUMN(C253))</f>
        <v>Owing</v>
      </c>
      <c r="L253" s="198" t="e">
        <f t="shared" si="23"/>
        <v>#VALUE!</v>
      </c>
      <c r="M253" s="199" t="e">
        <f t="shared" si="24"/>
        <v>#VALUE!</v>
      </c>
      <c r="N253" s="200" t="str" cm="1">
        <f t="array" ref="N253">INDEX($A:$G, ($B253*$B$4)+3,COLUMN(F253))</f>
        <v>Total Interest Charged</v>
      </c>
      <c r="O253" s="201" t="e">
        <f t="shared" si="22"/>
        <v>#VALUE!</v>
      </c>
    </row>
    <row r="254" spans="3:15" x14ac:dyDescent="0.25">
      <c r="C254" s="197" t="e">
        <f t="shared" si="25"/>
        <v>#DIV/0!</v>
      </c>
      <c r="D254" s="216" t="e">
        <f>IF(F254="","",IF($B$3='Budget Calculator'!$A$14, 'Loan Calculator'!$L$12-E254+H254, IF($B$3='Budget Calculator'!$A$13,  'Loan Calculator'!$N$12-E254+H254, IF($B$3='Budget Calculator'!$A$12,  'Loan Calculator'!$P$12-E254+H254, 0))))</f>
        <v>#DIV/0!</v>
      </c>
      <c r="E254" s="217" t="e">
        <f>IF(('Loan Calculator'!$G$4/$B$4)*C253&gt;=0, ('Loan Calculator'!$G$4/$B$4)*C253, 1/0)</f>
        <v>#DIV/0!</v>
      </c>
      <c r="F254" s="200" t="e">
        <f t="shared" si="26"/>
        <v>#DIV/0!</v>
      </c>
      <c r="G254" s="212" t="e">
        <f t="shared" si="21"/>
        <v>#DIV/0!</v>
      </c>
      <c r="K254" s="197" t="str" cm="1">
        <f t="array" ref="K254">INDEX($A:$G, ($B254*$B$4)+3,COLUMN(C254))</f>
        <v>Owing</v>
      </c>
      <c r="L254" s="198" t="e">
        <f t="shared" si="23"/>
        <v>#VALUE!</v>
      </c>
      <c r="M254" s="199" t="e">
        <f t="shared" si="24"/>
        <v>#VALUE!</v>
      </c>
      <c r="N254" s="200" t="str" cm="1">
        <f t="array" ref="N254">INDEX($A:$G, ($B254*$B$4)+3,COLUMN(F254))</f>
        <v>Total Interest Charged</v>
      </c>
      <c r="O254" s="201" t="e">
        <f t="shared" si="22"/>
        <v>#VALUE!</v>
      </c>
    </row>
    <row r="255" spans="3:15" x14ac:dyDescent="0.25">
      <c r="C255" s="197" t="e">
        <f t="shared" si="25"/>
        <v>#DIV/0!</v>
      </c>
      <c r="D255" s="216" t="e">
        <f>IF(F255="","",IF($B$3='Budget Calculator'!$A$14, 'Loan Calculator'!$L$12-E255+H255, IF($B$3='Budget Calculator'!$A$13,  'Loan Calculator'!$N$12-E255+H255, IF($B$3='Budget Calculator'!$A$12,  'Loan Calculator'!$P$12-E255+H255, 0))))</f>
        <v>#DIV/0!</v>
      </c>
      <c r="E255" s="217" t="e">
        <f>IF(('Loan Calculator'!$G$4/$B$4)*C254&gt;=0, ('Loan Calculator'!$G$4/$B$4)*C254, 1/0)</f>
        <v>#DIV/0!</v>
      </c>
      <c r="F255" s="200" t="e">
        <f t="shared" si="26"/>
        <v>#DIV/0!</v>
      </c>
      <c r="G255" s="212" t="e">
        <f t="shared" si="21"/>
        <v>#DIV/0!</v>
      </c>
      <c r="K255" s="197" t="str" cm="1">
        <f t="array" ref="K255">INDEX($A:$G, ($B255*$B$4)+3,COLUMN(C255))</f>
        <v>Owing</v>
      </c>
      <c r="L255" s="198" t="e">
        <f t="shared" si="23"/>
        <v>#VALUE!</v>
      </c>
      <c r="M255" s="199" t="e">
        <f t="shared" si="24"/>
        <v>#VALUE!</v>
      </c>
      <c r="N255" s="200" t="str" cm="1">
        <f t="array" ref="N255">INDEX($A:$G, ($B255*$B$4)+3,COLUMN(F255))</f>
        <v>Total Interest Charged</v>
      </c>
      <c r="O255" s="201" t="e">
        <f t="shared" si="22"/>
        <v>#VALUE!</v>
      </c>
    </row>
    <row r="256" spans="3:15" x14ac:dyDescent="0.25">
      <c r="C256" s="197" t="e">
        <f t="shared" si="25"/>
        <v>#DIV/0!</v>
      </c>
      <c r="D256" s="216" t="e">
        <f>IF(F256="","",IF($B$3='Budget Calculator'!$A$14, 'Loan Calculator'!$L$12-E256+H256, IF($B$3='Budget Calculator'!$A$13,  'Loan Calculator'!$N$12-E256+H256, IF($B$3='Budget Calculator'!$A$12,  'Loan Calculator'!$P$12-E256+H256, 0))))</f>
        <v>#DIV/0!</v>
      </c>
      <c r="E256" s="217" t="e">
        <f>IF(('Loan Calculator'!$G$4/$B$4)*C255&gt;=0, ('Loan Calculator'!$G$4/$B$4)*C255, 1/0)</f>
        <v>#DIV/0!</v>
      </c>
      <c r="F256" s="200" t="e">
        <f t="shared" si="26"/>
        <v>#DIV/0!</v>
      </c>
      <c r="G256" s="212" t="e">
        <f t="shared" si="21"/>
        <v>#DIV/0!</v>
      </c>
      <c r="K256" s="197" t="str" cm="1">
        <f t="array" ref="K256">INDEX($A:$G, ($B256*$B$4)+3,COLUMN(C256))</f>
        <v>Owing</v>
      </c>
      <c r="L256" s="198" t="e">
        <f t="shared" si="23"/>
        <v>#VALUE!</v>
      </c>
      <c r="M256" s="199" t="e">
        <f t="shared" si="24"/>
        <v>#VALUE!</v>
      </c>
      <c r="N256" s="200" t="str" cm="1">
        <f t="array" ref="N256">INDEX($A:$G, ($B256*$B$4)+3,COLUMN(F256))</f>
        <v>Total Interest Charged</v>
      </c>
      <c r="O256" s="201" t="e">
        <f t="shared" si="22"/>
        <v>#VALUE!</v>
      </c>
    </row>
    <row r="257" spans="3:15" x14ac:dyDescent="0.25">
      <c r="C257" s="197" t="e">
        <f t="shared" ref="C257:C262" si="27">IF(F257="","",C256-D257)</f>
        <v>#DIV/0!</v>
      </c>
      <c r="D257" s="216" t="e">
        <f>IF(F257="","",IF($B$3='Budget Calculator'!$A$14, 'Loan Calculator'!$L$12-E257+H257, IF($B$3='Budget Calculator'!$A$13,  'Loan Calculator'!$N$12-E257+H257, IF($B$3='Budget Calculator'!$A$12,  'Loan Calculator'!$P$12-E257+H257, 0))))</f>
        <v>#DIV/0!</v>
      </c>
      <c r="E257" s="217" t="e">
        <f>IF(('Loan Calculator'!$G$4/$B$4)*C256&gt;=0, ('Loan Calculator'!$G$4/$B$4)*C256, 1/0)</f>
        <v>#DIV/0!</v>
      </c>
      <c r="F257" s="200" t="e">
        <f t="shared" ref="F257:F262" si="28">IF(F256="", "", IF(E257+F256&gt;F256, E257+F256, ""))</f>
        <v>#DIV/0!</v>
      </c>
      <c r="G257" s="212" t="e">
        <f t="shared" si="21"/>
        <v>#DIV/0!</v>
      </c>
      <c r="K257" s="197" t="str" cm="1">
        <f t="array" ref="K257">INDEX($A:$G, ($B257*$B$4)+3,COLUMN(C257))</f>
        <v>Owing</v>
      </c>
      <c r="L257" s="198" t="e">
        <f t="shared" si="23"/>
        <v>#VALUE!</v>
      </c>
      <c r="M257" s="199" t="e">
        <f t="shared" si="24"/>
        <v>#VALUE!</v>
      </c>
      <c r="N257" s="200" t="str" cm="1">
        <f t="array" ref="N257">INDEX($A:$G, ($B257*$B$4)+3,COLUMN(F257))</f>
        <v>Total Interest Charged</v>
      </c>
      <c r="O257" s="201" t="e">
        <f t="shared" si="22"/>
        <v>#VALUE!</v>
      </c>
    </row>
    <row r="258" spans="3:15" x14ac:dyDescent="0.25">
      <c r="C258" s="197" t="e">
        <f t="shared" si="27"/>
        <v>#DIV/0!</v>
      </c>
      <c r="D258" s="216" t="e">
        <f>IF(F258="","",IF($B$3='Budget Calculator'!$A$14, 'Loan Calculator'!$L$12-E258+H258, IF($B$3='Budget Calculator'!$A$13,  'Loan Calculator'!$N$12-E258+H258, IF($B$3='Budget Calculator'!$A$12,  'Loan Calculator'!$P$12-E258+H258, 0))))</f>
        <v>#DIV/0!</v>
      </c>
      <c r="E258" s="217" t="e">
        <f>IF(('Loan Calculator'!$G$4/$B$4)*C257&gt;=0, ('Loan Calculator'!$G$4/$B$4)*C257, 1/0)</f>
        <v>#DIV/0!</v>
      </c>
      <c r="F258" s="200" t="e">
        <f t="shared" si="28"/>
        <v>#DIV/0!</v>
      </c>
      <c r="G258" s="212" t="e">
        <f t="shared" si="21"/>
        <v>#DIV/0!</v>
      </c>
      <c r="K258" s="197" t="str" cm="1">
        <f t="array" ref="K258">INDEX($A:$G, ($B258*$B$4)+3,COLUMN(C258))</f>
        <v>Owing</v>
      </c>
      <c r="L258" s="198" t="e">
        <f t="shared" si="23"/>
        <v>#VALUE!</v>
      </c>
      <c r="M258" s="199" t="e">
        <f t="shared" si="24"/>
        <v>#VALUE!</v>
      </c>
      <c r="N258" s="200" t="str" cm="1">
        <f t="array" ref="N258">INDEX($A:$G, ($B258*$B$4)+3,COLUMN(F258))</f>
        <v>Total Interest Charged</v>
      </c>
      <c r="O258" s="201" t="e">
        <f t="shared" si="22"/>
        <v>#VALUE!</v>
      </c>
    </row>
    <row r="259" spans="3:15" x14ac:dyDescent="0.25">
      <c r="C259" s="197" t="e">
        <f t="shared" si="27"/>
        <v>#DIV/0!</v>
      </c>
      <c r="D259" s="216" t="e">
        <f>IF(F259="","",IF($B$3='Budget Calculator'!$A$14, 'Loan Calculator'!$L$12-E259+H259, IF($B$3='Budget Calculator'!$A$13,  'Loan Calculator'!$N$12-E259+H259, IF($B$3='Budget Calculator'!$A$12,  'Loan Calculator'!$P$12-E259+H259, 0))))</f>
        <v>#DIV/0!</v>
      </c>
      <c r="E259" s="217" t="e">
        <f>IF(('Loan Calculator'!$G$4/$B$4)*C258&gt;=0, ('Loan Calculator'!$G$4/$B$4)*C258, 1/0)</f>
        <v>#DIV/0!</v>
      </c>
      <c r="F259" s="200" t="e">
        <f t="shared" si="28"/>
        <v>#DIV/0!</v>
      </c>
      <c r="G259" s="212" t="e">
        <f t="shared" si="21"/>
        <v>#DIV/0!</v>
      </c>
      <c r="K259" s="197" t="str" cm="1">
        <f t="array" ref="K259">INDEX($A:$G, ($B259*$B$4)+3,COLUMN(C259))</f>
        <v>Owing</v>
      </c>
      <c r="L259" s="198" t="e">
        <f t="shared" si="23"/>
        <v>#VALUE!</v>
      </c>
      <c r="M259" s="199" t="e">
        <f t="shared" si="24"/>
        <v>#VALUE!</v>
      </c>
      <c r="N259" s="200" t="str" cm="1">
        <f t="array" ref="N259">INDEX($A:$G, ($B259*$B$4)+3,COLUMN(F259))</f>
        <v>Total Interest Charged</v>
      </c>
      <c r="O259" s="201" t="e">
        <f t="shared" si="22"/>
        <v>#VALUE!</v>
      </c>
    </row>
    <row r="260" spans="3:15" x14ac:dyDescent="0.25">
      <c r="C260" s="197" t="e">
        <f t="shared" si="27"/>
        <v>#DIV/0!</v>
      </c>
      <c r="D260" s="216" t="e">
        <f>IF(F260="","",IF($B$3='Budget Calculator'!$A$14, 'Loan Calculator'!$L$12-E260+H260, IF($B$3='Budget Calculator'!$A$13,  'Loan Calculator'!$N$12-E260+H260, IF($B$3='Budget Calculator'!$A$12,  'Loan Calculator'!$P$12-E260+H260, 0))))</f>
        <v>#DIV/0!</v>
      </c>
      <c r="E260" s="217" t="e">
        <f>IF(('Loan Calculator'!$G$4/$B$4)*C259&gt;=0, ('Loan Calculator'!$G$4/$B$4)*C259, 1/0)</f>
        <v>#DIV/0!</v>
      </c>
      <c r="F260" s="200" t="e">
        <f t="shared" si="28"/>
        <v>#DIV/0!</v>
      </c>
      <c r="G260" s="212" t="e">
        <f t="shared" si="21"/>
        <v>#DIV/0!</v>
      </c>
      <c r="K260" s="197" t="str" cm="1">
        <f t="array" ref="K260">INDEX($A:$G, ($B260*$B$4)+3,COLUMN(C260))</f>
        <v>Owing</v>
      </c>
      <c r="L260" s="198" t="e">
        <f t="shared" si="23"/>
        <v>#VALUE!</v>
      </c>
      <c r="M260" s="199" t="e">
        <f t="shared" si="24"/>
        <v>#VALUE!</v>
      </c>
      <c r="N260" s="200" t="str" cm="1">
        <f t="array" ref="N260">INDEX($A:$G, ($B260*$B$4)+3,COLUMN(F260))</f>
        <v>Total Interest Charged</v>
      </c>
      <c r="O260" s="201" t="e">
        <f t="shared" si="22"/>
        <v>#VALUE!</v>
      </c>
    </row>
    <row r="261" spans="3:15" x14ac:dyDescent="0.25">
      <c r="C261" s="197" t="e">
        <f t="shared" si="27"/>
        <v>#DIV/0!</v>
      </c>
      <c r="D261" s="216" t="e">
        <f>IF(F261="","",IF($B$3='Budget Calculator'!$A$14, 'Loan Calculator'!$L$12-E261+H261, IF($B$3='Budget Calculator'!$A$13,  'Loan Calculator'!$N$12-E261+H261, IF($B$3='Budget Calculator'!$A$12,  'Loan Calculator'!$P$12-E261+H261, 0))))</f>
        <v>#DIV/0!</v>
      </c>
      <c r="E261" s="217" t="e">
        <f>IF(('Loan Calculator'!$G$4/$B$4)*C260&gt;=0, ('Loan Calculator'!$G$4/$B$4)*C260, 1/0)</f>
        <v>#DIV/0!</v>
      </c>
      <c r="F261" s="200" t="e">
        <f t="shared" si="28"/>
        <v>#DIV/0!</v>
      </c>
      <c r="G261" s="212" t="e">
        <f t="shared" si="21"/>
        <v>#DIV/0!</v>
      </c>
      <c r="K261" s="197" t="str" cm="1">
        <f t="array" ref="K261">INDEX($A:$G, ($B261*$B$4)+3,COLUMN(C261))</f>
        <v>Owing</v>
      </c>
      <c r="L261" s="198" t="e">
        <f t="shared" si="23"/>
        <v>#VALUE!</v>
      </c>
      <c r="M261" s="199" t="e">
        <f t="shared" si="24"/>
        <v>#VALUE!</v>
      </c>
      <c r="N261" s="200" t="str" cm="1">
        <f t="array" ref="N261">INDEX($A:$G, ($B261*$B$4)+3,COLUMN(F261))</f>
        <v>Total Interest Charged</v>
      </c>
      <c r="O261" s="201" t="e">
        <f t="shared" si="22"/>
        <v>#VALUE!</v>
      </c>
    </row>
    <row r="262" spans="3:15" x14ac:dyDescent="0.25">
      <c r="C262" s="197" t="e">
        <f t="shared" si="27"/>
        <v>#DIV/0!</v>
      </c>
      <c r="D262" s="216" t="e">
        <f>IF(F262="","",IF($B$3='Budget Calculator'!$A$14, 'Loan Calculator'!$L$12-E262+H262, IF($B$3='Budget Calculator'!$A$13,  'Loan Calculator'!$N$12-E262+H262, IF($B$3='Budget Calculator'!$A$12,  'Loan Calculator'!$P$12-E262+H262, 0))))</f>
        <v>#DIV/0!</v>
      </c>
      <c r="E262" s="217" t="e">
        <f>IF(('Loan Calculator'!$G$4/$B$4)*C261&gt;=0, ('Loan Calculator'!$G$4/$B$4)*C261, 1/0)</f>
        <v>#DIV/0!</v>
      </c>
      <c r="F262" s="200" t="e">
        <f t="shared" si="28"/>
        <v>#DIV/0!</v>
      </c>
      <c r="G262" s="212" t="e">
        <f t="shared" ref="G262:G325" si="29">IF(IFERROR(C262, 1/0), B262, IF(C262=0, B262, 1/0))</f>
        <v>#DIV/0!</v>
      </c>
      <c r="K262" s="197" t="str" cm="1">
        <f t="array" ref="K262">INDEX($A:$G, ($B262*$B$4)+3,COLUMN(C262))</f>
        <v>Owing</v>
      </c>
      <c r="L262" s="198" t="e">
        <f t="shared" si="23"/>
        <v>#VALUE!</v>
      </c>
      <c r="M262" s="199" t="e">
        <f t="shared" si="24"/>
        <v>#VALUE!</v>
      </c>
      <c r="N262" s="200" t="str" cm="1">
        <f t="array" ref="N262">INDEX($A:$G, ($B262*$B$4)+3,COLUMN(F262))</f>
        <v>Total Interest Charged</v>
      </c>
      <c r="O262" s="201" t="e">
        <f t="shared" ref="O262:O325" si="30">IF(IFERROR(K262, 1/0), J262, IF(K262=0, J262, 1/0))</f>
        <v>#VALUE!</v>
      </c>
    </row>
    <row r="263" spans="3:15" x14ac:dyDescent="0.25">
      <c r="C263" s="197" t="e">
        <f t="shared" ref="C263:C279" si="31">IF(F263="","",C262-D263)</f>
        <v>#DIV/0!</v>
      </c>
      <c r="D263" s="216" t="e">
        <f>IF(F263="","",IF($B$3='Budget Calculator'!$A$14, 'Loan Calculator'!$L$12-E263+H263, IF($B$3='Budget Calculator'!$A$13,  'Loan Calculator'!$N$12-E263+H263, IF($B$3='Budget Calculator'!$A$12,  'Loan Calculator'!$P$12-E263+H263, 0))))</f>
        <v>#DIV/0!</v>
      </c>
      <c r="E263" s="217" t="e">
        <f>IF(('Loan Calculator'!$G$4/$B$4)*C262&gt;=0, ('Loan Calculator'!$G$4/$B$4)*C262, 1/0)</f>
        <v>#DIV/0!</v>
      </c>
      <c r="F263" s="200" t="e">
        <f t="shared" ref="F263:F279" si="32">IF(F262="", "", IF(E263+F262&gt;F262, E263+F262, ""))</f>
        <v>#DIV/0!</v>
      </c>
      <c r="G263" s="212" t="e">
        <f t="shared" si="29"/>
        <v>#DIV/0!</v>
      </c>
      <c r="K263" s="197" t="str" cm="1">
        <f t="array" ref="K263">INDEX($A:$G, ($B263*$B$4)+3,COLUMN(C263))</f>
        <v>Owing</v>
      </c>
      <c r="L263" s="198" t="e">
        <f t="shared" ref="L263:L326" si="33">K262-K263</f>
        <v>#VALUE!</v>
      </c>
      <c r="M263" s="199" t="e">
        <f t="shared" ref="M263:M326" si="34">N263-N262</f>
        <v>#VALUE!</v>
      </c>
      <c r="N263" s="200" t="str" cm="1">
        <f t="array" ref="N263">INDEX($A:$G, ($B263*$B$4)+3,COLUMN(F263))</f>
        <v>Total Interest Charged</v>
      </c>
      <c r="O263" s="201" t="e">
        <f t="shared" si="30"/>
        <v>#VALUE!</v>
      </c>
    </row>
    <row r="264" spans="3:15" x14ac:dyDescent="0.25">
      <c r="C264" s="197" t="e">
        <f t="shared" si="31"/>
        <v>#DIV/0!</v>
      </c>
      <c r="D264" s="216" t="e">
        <f>IF(F264="","",IF($B$3='Budget Calculator'!$A$14, 'Loan Calculator'!$L$12-E264+H264, IF($B$3='Budget Calculator'!$A$13,  'Loan Calculator'!$N$12-E264+H264, IF($B$3='Budget Calculator'!$A$12,  'Loan Calculator'!$P$12-E264+H264, 0))))</f>
        <v>#DIV/0!</v>
      </c>
      <c r="E264" s="217" t="e">
        <f>IF(('Loan Calculator'!$G$4/$B$4)*C263&gt;=0, ('Loan Calculator'!$G$4/$B$4)*C263, 1/0)</f>
        <v>#DIV/0!</v>
      </c>
      <c r="F264" s="200" t="e">
        <f t="shared" si="32"/>
        <v>#DIV/0!</v>
      </c>
      <c r="G264" s="212" t="e">
        <f t="shared" si="29"/>
        <v>#DIV/0!</v>
      </c>
      <c r="K264" s="197" t="str" cm="1">
        <f t="array" ref="K264">INDEX($A:$G, ($B264*$B$4)+3,COLUMN(C264))</f>
        <v>Owing</v>
      </c>
      <c r="L264" s="198" t="e">
        <f t="shared" si="33"/>
        <v>#VALUE!</v>
      </c>
      <c r="M264" s="199" t="e">
        <f t="shared" si="34"/>
        <v>#VALUE!</v>
      </c>
      <c r="N264" s="200" t="str" cm="1">
        <f t="array" ref="N264">INDEX($A:$G, ($B264*$B$4)+3,COLUMN(F264))</f>
        <v>Total Interest Charged</v>
      </c>
      <c r="O264" s="201" t="e">
        <f t="shared" si="30"/>
        <v>#VALUE!</v>
      </c>
    </row>
    <row r="265" spans="3:15" x14ac:dyDescent="0.25">
      <c r="C265" s="197" t="e">
        <f t="shared" si="31"/>
        <v>#DIV/0!</v>
      </c>
      <c r="D265" s="216" t="e">
        <f>IF(F265="","",IF($B$3='Budget Calculator'!$A$14, 'Loan Calculator'!$L$12-E265+H265, IF($B$3='Budget Calculator'!$A$13,  'Loan Calculator'!$N$12-E265+H265, IF($B$3='Budget Calculator'!$A$12,  'Loan Calculator'!$P$12-E265+H265, 0))))</f>
        <v>#DIV/0!</v>
      </c>
      <c r="E265" s="217" t="e">
        <f>IF(('Loan Calculator'!$G$4/$B$4)*C264&gt;=0, ('Loan Calculator'!$G$4/$B$4)*C264, 1/0)</f>
        <v>#DIV/0!</v>
      </c>
      <c r="F265" s="200" t="e">
        <f t="shared" si="32"/>
        <v>#DIV/0!</v>
      </c>
      <c r="G265" s="212" t="e">
        <f t="shared" si="29"/>
        <v>#DIV/0!</v>
      </c>
      <c r="K265" s="197" t="str" cm="1">
        <f t="array" ref="K265">INDEX($A:$G, ($B265*$B$4)+3,COLUMN(C265))</f>
        <v>Owing</v>
      </c>
      <c r="L265" s="198" t="e">
        <f t="shared" si="33"/>
        <v>#VALUE!</v>
      </c>
      <c r="M265" s="199" t="e">
        <f t="shared" si="34"/>
        <v>#VALUE!</v>
      </c>
      <c r="N265" s="200" t="str" cm="1">
        <f t="array" ref="N265">INDEX($A:$G, ($B265*$B$4)+3,COLUMN(F265))</f>
        <v>Total Interest Charged</v>
      </c>
      <c r="O265" s="201" t="e">
        <f t="shared" si="30"/>
        <v>#VALUE!</v>
      </c>
    </row>
    <row r="266" spans="3:15" x14ac:dyDescent="0.25">
      <c r="C266" s="197" t="e">
        <f t="shared" si="31"/>
        <v>#DIV/0!</v>
      </c>
      <c r="D266" s="216" t="e">
        <f>IF(F266="","",IF($B$3='Budget Calculator'!$A$14, 'Loan Calculator'!$L$12-E266+H266, IF($B$3='Budget Calculator'!$A$13,  'Loan Calculator'!$N$12-E266+H266, IF($B$3='Budget Calculator'!$A$12,  'Loan Calculator'!$P$12-E266+H266, 0))))</f>
        <v>#DIV/0!</v>
      </c>
      <c r="E266" s="217" t="e">
        <f>IF(('Loan Calculator'!$G$4/$B$4)*C265&gt;=0, ('Loan Calculator'!$G$4/$B$4)*C265, 1/0)</f>
        <v>#DIV/0!</v>
      </c>
      <c r="F266" s="200" t="e">
        <f t="shared" si="32"/>
        <v>#DIV/0!</v>
      </c>
      <c r="G266" s="212" t="e">
        <f t="shared" si="29"/>
        <v>#DIV/0!</v>
      </c>
      <c r="K266" s="197" t="str" cm="1">
        <f t="array" ref="K266">INDEX($A:$G, ($B266*$B$4)+3,COLUMN(C266))</f>
        <v>Owing</v>
      </c>
      <c r="L266" s="198" t="e">
        <f t="shared" si="33"/>
        <v>#VALUE!</v>
      </c>
      <c r="M266" s="199" t="e">
        <f t="shared" si="34"/>
        <v>#VALUE!</v>
      </c>
      <c r="N266" s="200" t="str" cm="1">
        <f t="array" ref="N266">INDEX($A:$G, ($B266*$B$4)+3,COLUMN(F266))</f>
        <v>Total Interest Charged</v>
      </c>
      <c r="O266" s="201" t="e">
        <f t="shared" si="30"/>
        <v>#VALUE!</v>
      </c>
    </row>
    <row r="267" spans="3:15" x14ac:dyDescent="0.25">
      <c r="C267" s="197" t="e">
        <f t="shared" si="31"/>
        <v>#DIV/0!</v>
      </c>
      <c r="D267" s="216" t="e">
        <f>IF(F267="","",IF($B$3='Budget Calculator'!$A$14, 'Loan Calculator'!$L$12-E267+H267, IF($B$3='Budget Calculator'!$A$13,  'Loan Calculator'!$N$12-E267+H267, IF($B$3='Budget Calculator'!$A$12,  'Loan Calculator'!$P$12-E267+H267, 0))))</f>
        <v>#DIV/0!</v>
      </c>
      <c r="E267" s="217" t="e">
        <f>IF(('Loan Calculator'!$G$4/$B$4)*C266&gt;=0, ('Loan Calculator'!$G$4/$B$4)*C266, 1/0)</f>
        <v>#DIV/0!</v>
      </c>
      <c r="F267" s="200" t="e">
        <f t="shared" si="32"/>
        <v>#DIV/0!</v>
      </c>
      <c r="G267" s="212" t="e">
        <f t="shared" si="29"/>
        <v>#DIV/0!</v>
      </c>
      <c r="K267" s="197" t="str" cm="1">
        <f t="array" ref="K267">INDEX($A:$G, ($B267*$B$4)+3,COLUMN(C267))</f>
        <v>Owing</v>
      </c>
      <c r="L267" s="198" t="e">
        <f t="shared" si="33"/>
        <v>#VALUE!</v>
      </c>
      <c r="M267" s="199" t="e">
        <f t="shared" si="34"/>
        <v>#VALUE!</v>
      </c>
      <c r="N267" s="200" t="str" cm="1">
        <f t="array" ref="N267">INDEX($A:$G, ($B267*$B$4)+3,COLUMN(F267))</f>
        <v>Total Interest Charged</v>
      </c>
      <c r="O267" s="201" t="e">
        <f t="shared" si="30"/>
        <v>#VALUE!</v>
      </c>
    </row>
    <row r="268" spans="3:15" x14ac:dyDescent="0.25">
      <c r="C268" s="197" t="e">
        <f t="shared" si="31"/>
        <v>#DIV/0!</v>
      </c>
      <c r="D268" s="216" t="e">
        <f>IF(F268="","",IF($B$3='Budget Calculator'!$A$14, 'Loan Calculator'!$L$12-E268+H268, IF($B$3='Budget Calculator'!$A$13,  'Loan Calculator'!$N$12-E268+H268, IF($B$3='Budget Calculator'!$A$12,  'Loan Calculator'!$P$12-E268+H268, 0))))</f>
        <v>#DIV/0!</v>
      </c>
      <c r="E268" s="217" t="e">
        <f>IF(('Loan Calculator'!$G$4/$B$4)*C267&gt;=0, ('Loan Calculator'!$G$4/$B$4)*C267, 1/0)</f>
        <v>#DIV/0!</v>
      </c>
      <c r="F268" s="200" t="e">
        <f t="shared" si="32"/>
        <v>#DIV/0!</v>
      </c>
      <c r="G268" s="212" t="e">
        <f t="shared" si="29"/>
        <v>#DIV/0!</v>
      </c>
      <c r="K268" s="197" t="str" cm="1">
        <f t="array" ref="K268">INDEX($A:$G, ($B268*$B$4)+3,COLUMN(C268))</f>
        <v>Owing</v>
      </c>
      <c r="L268" s="198" t="e">
        <f t="shared" si="33"/>
        <v>#VALUE!</v>
      </c>
      <c r="M268" s="199" t="e">
        <f t="shared" si="34"/>
        <v>#VALUE!</v>
      </c>
      <c r="N268" s="200" t="str" cm="1">
        <f t="array" ref="N268">INDEX($A:$G, ($B268*$B$4)+3,COLUMN(F268))</f>
        <v>Total Interest Charged</v>
      </c>
      <c r="O268" s="201" t="e">
        <f t="shared" si="30"/>
        <v>#VALUE!</v>
      </c>
    </row>
    <row r="269" spans="3:15" x14ac:dyDescent="0.25">
      <c r="C269" s="197" t="e">
        <f t="shared" si="31"/>
        <v>#DIV/0!</v>
      </c>
      <c r="D269" s="216" t="e">
        <f>IF(F269="","",IF($B$3='Budget Calculator'!$A$14, 'Loan Calculator'!$L$12-E269+H269, IF($B$3='Budget Calculator'!$A$13,  'Loan Calculator'!$N$12-E269+H269, IF($B$3='Budget Calculator'!$A$12,  'Loan Calculator'!$P$12-E269+H269, 0))))</f>
        <v>#DIV/0!</v>
      </c>
      <c r="E269" s="217" t="e">
        <f>IF(('Loan Calculator'!$G$4/$B$4)*C268&gt;=0, ('Loan Calculator'!$G$4/$B$4)*C268, 1/0)</f>
        <v>#DIV/0!</v>
      </c>
      <c r="F269" s="200" t="e">
        <f t="shared" si="32"/>
        <v>#DIV/0!</v>
      </c>
      <c r="G269" s="212" t="e">
        <f t="shared" si="29"/>
        <v>#DIV/0!</v>
      </c>
      <c r="K269" s="197" t="str" cm="1">
        <f t="array" ref="K269">INDEX($A:$G, ($B269*$B$4)+3,COLUMN(C269))</f>
        <v>Owing</v>
      </c>
      <c r="L269" s="198" t="e">
        <f t="shared" si="33"/>
        <v>#VALUE!</v>
      </c>
      <c r="M269" s="199" t="e">
        <f t="shared" si="34"/>
        <v>#VALUE!</v>
      </c>
      <c r="N269" s="200" t="str" cm="1">
        <f t="array" ref="N269">INDEX($A:$G, ($B269*$B$4)+3,COLUMN(F269))</f>
        <v>Total Interest Charged</v>
      </c>
      <c r="O269" s="201" t="e">
        <f t="shared" si="30"/>
        <v>#VALUE!</v>
      </c>
    </row>
    <row r="270" spans="3:15" x14ac:dyDescent="0.25">
      <c r="C270" s="197" t="e">
        <f t="shared" si="31"/>
        <v>#DIV/0!</v>
      </c>
      <c r="D270" s="216" t="e">
        <f>IF(F270="","",IF($B$3='Budget Calculator'!$A$14, 'Loan Calculator'!$L$12-E270+H270, IF($B$3='Budget Calculator'!$A$13,  'Loan Calculator'!$N$12-E270+H270, IF($B$3='Budget Calculator'!$A$12,  'Loan Calculator'!$P$12-E270+H270, 0))))</f>
        <v>#DIV/0!</v>
      </c>
      <c r="E270" s="217" t="e">
        <f>IF(('Loan Calculator'!$G$4/$B$4)*C269&gt;=0, ('Loan Calculator'!$G$4/$B$4)*C269, 1/0)</f>
        <v>#DIV/0!</v>
      </c>
      <c r="F270" s="200" t="e">
        <f t="shared" si="32"/>
        <v>#DIV/0!</v>
      </c>
      <c r="G270" s="212" t="e">
        <f t="shared" si="29"/>
        <v>#DIV/0!</v>
      </c>
      <c r="K270" s="197" t="str" cm="1">
        <f t="array" ref="K270">INDEX($A:$G, ($B270*$B$4)+3,COLUMN(C270))</f>
        <v>Owing</v>
      </c>
      <c r="L270" s="198" t="e">
        <f t="shared" si="33"/>
        <v>#VALUE!</v>
      </c>
      <c r="M270" s="199" t="e">
        <f t="shared" si="34"/>
        <v>#VALUE!</v>
      </c>
      <c r="N270" s="200" t="str" cm="1">
        <f t="array" ref="N270">INDEX($A:$G, ($B270*$B$4)+3,COLUMN(F270))</f>
        <v>Total Interest Charged</v>
      </c>
      <c r="O270" s="201" t="e">
        <f t="shared" si="30"/>
        <v>#VALUE!</v>
      </c>
    </row>
    <row r="271" spans="3:15" x14ac:dyDescent="0.25">
      <c r="C271" s="197" t="e">
        <f t="shared" si="31"/>
        <v>#DIV/0!</v>
      </c>
      <c r="D271" s="216" t="e">
        <f>IF(F271="","",IF($B$3='Budget Calculator'!$A$14, 'Loan Calculator'!$L$12-E271+H271, IF($B$3='Budget Calculator'!$A$13,  'Loan Calculator'!$N$12-E271+H271, IF($B$3='Budget Calculator'!$A$12,  'Loan Calculator'!$P$12-E271+H271, 0))))</f>
        <v>#DIV/0!</v>
      </c>
      <c r="E271" s="217" t="e">
        <f>IF(('Loan Calculator'!$G$4/$B$4)*C270&gt;=0, ('Loan Calculator'!$G$4/$B$4)*C270, 1/0)</f>
        <v>#DIV/0!</v>
      </c>
      <c r="F271" s="200" t="e">
        <f t="shared" si="32"/>
        <v>#DIV/0!</v>
      </c>
      <c r="G271" s="212" t="e">
        <f t="shared" si="29"/>
        <v>#DIV/0!</v>
      </c>
      <c r="K271" s="197" t="str" cm="1">
        <f t="array" ref="K271">INDEX($A:$G, ($B271*$B$4)+3,COLUMN(C271))</f>
        <v>Owing</v>
      </c>
      <c r="L271" s="198" t="e">
        <f t="shared" si="33"/>
        <v>#VALUE!</v>
      </c>
      <c r="M271" s="199" t="e">
        <f t="shared" si="34"/>
        <v>#VALUE!</v>
      </c>
      <c r="N271" s="200" t="str" cm="1">
        <f t="array" ref="N271">INDEX($A:$G, ($B271*$B$4)+3,COLUMN(F271))</f>
        <v>Total Interest Charged</v>
      </c>
      <c r="O271" s="201" t="e">
        <f t="shared" si="30"/>
        <v>#VALUE!</v>
      </c>
    </row>
    <row r="272" spans="3:15" x14ac:dyDescent="0.25">
      <c r="C272" s="197" t="e">
        <f t="shared" si="31"/>
        <v>#DIV/0!</v>
      </c>
      <c r="D272" s="216" t="e">
        <f>IF(F272="","",IF($B$3='Budget Calculator'!$A$14, 'Loan Calculator'!$L$12-E272+H272, IF($B$3='Budget Calculator'!$A$13,  'Loan Calculator'!$N$12-E272+H272, IF($B$3='Budget Calculator'!$A$12,  'Loan Calculator'!$P$12-E272+H272, 0))))</f>
        <v>#DIV/0!</v>
      </c>
      <c r="E272" s="217" t="e">
        <f>IF(('Loan Calculator'!$G$4/$B$4)*C271&gt;=0, ('Loan Calculator'!$G$4/$B$4)*C271, 1/0)</f>
        <v>#DIV/0!</v>
      </c>
      <c r="F272" s="200" t="e">
        <f t="shared" si="32"/>
        <v>#DIV/0!</v>
      </c>
      <c r="G272" s="212" t="e">
        <f t="shared" si="29"/>
        <v>#DIV/0!</v>
      </c>
      <c r="K272" s="197" t="str" cm="1">
        <f t="array" ref="K272">INDEX($A:$G, ($B272*$B$4)+3,COLUMN(C272))</f>
        <v>Owing</v>
      </c>
      <c r="L272" s="198" t="e">
        <f t="shared" si="33"/>
        <v>#VALUE!</v>
      </c>
      <c r="M272" s="199" t="e">
        <f t="shared" si="34"/>
        <v>#VALUE!</v>
      </c>
      <c r="N272" s="200" t="str" cm="1">
        <f t="array" ref="N272">INDEX($A:$G, ($B272*$B$4)+3,COLUMN(F272))</f>
        <v>Total Interest Charged</v>
      </c>
      <c r="O272" s="201" t="e">
        <f t="shared" si="30"/>
        <v>#VALUE!</v>
      </c>
    </row>
    <row r="273" spans="3:15" x14ac:dyDescent="0.25">
      <c r="C273" s="197" t="e">
        <f t="shared" si="31"/>
        <v>#DIV/0!</v>
      </c>
      <c r="D273" s="216" t="e">
        <f>IF(F273="","",IF($B$3='Budget Calculator'!$A$14, 'Loan Calculator'!$L$12-E273+H273, IF($B$3='Budget Calculator'!$A$13,  'Loan Calculator'!$N$12-E273+H273, IF($B$3='Budget Calculator'!$A$12,  'Loan Calculator'!$P$12-E273+H273, 0))))</f>
        <v>#DIV/0!</v>
      </c>
      <c r="E273" s="217" t="e">
        <f>IF(('Loan Calculator'!$G$4/$B$4)*C272&gt;=0, ('Loan Calculator'!$G$4/$B$4)*C272, 1/0)</f>
        <v>#DIV/0!</v>
      </c>
      <c r="F273" s="200" t="e">
        <f t="shared" si="32"/>
        <v>#DIV/0!</v>
      </c>
      <c r="G273" s="212" t="e">
        <f t="shared" si="29"/>
        <v>#DIV/0!</v>
      </c>
      <c r="K273" s="197" t="str" cm="1">
        <f t="array" ref="K273">INDEX($A:$G, ($B273*$B$4)+3,COLUMN(C273))</f>
        <v>Owing</v>
      </c>
      <c r="L273" s="198" t="e">
        <f t="shared" si="33"/>
        <v>#VALUE!</v>
      </c>
      <c r="M273" s="199" t="e">
        <f t="shared" si="34"/>
        <v>#VALUE!</v>
      </c>
      <c r="N273" s="200" t="str" cm="1">
        <f t="array" ref="N273">INDEX($A:$G, ($B273*$B$4)+3,COLUMN(F273))</f>
        <v>Total Interest Charged</v>
      </c>
      <c r="O273" s="201" t="e">
        <f t="shared" si="30"/>
        <v>#VALUE!</v>
      </c>
    </row>
    <row r="274" spans="3:15" x14ac:dyDescent="0.25">
      <c r="C274" s="197" t="e">
        <f t="shared" si="31"/>
        <v>#DIV/0!</v>
      </c>
      <c r="D274" s="216" t="e">
        <f>IF(F274="","",IF($B$3='Budget Calculator'!$A$14, 'Loan Calculator'!$L$12-E274+H274, IF($B$3='Budget Calculator'!$A$13,  'Loan Calculator'!$N$12-E274+H274, IF($B$3='Budget Calculator'!$A$12,  'Loan Calculator'!$P$12-E274+H274, 0))))</f>
        <v>#DIV/0!</v>
      </c>
      <c r="E274" s="217" t="e">
        <f>IF(('Loan Calculator'!$G$4/$B$4)*C273&gt;=0, ('Loan Calculator'!$G$4/$B$4)*C273, 1/0)</f>
        <v>#DIV/0!</v>
      </c>
      <c r="F274" s="200" t="e">
        <f t="shared" si="32"/>
        <v>#DIV/0!</v>
      </c>
      <c r="G274" s="212" t="e">
        <f t="shared" si="29"/>
        <v>#DIV/0!</v>
      </c>
      <c r="K274" s="197" t="str" cm="1">
        <f t="array" ref="K274">INDEX($A:$G, ($B274*$B$4)+3,COLUMN(C274))</f>
        <v>Owing</v>
      </c>
      <c r="L274" s="198" t="e">
        <f t="shared" si="33"/>
        <v>#VALUE!</v>
      </c>
      <c r="M274" s="199" t="e">
        <f t="shared" si="34"/>
        <v>#VALUE!</v>
      </c>
      <c r="N274" s="200" t="str" cm="1">
        <f t="array" ref="N274">INDEX($A:$G, ($B274*$B$4)+3,COLUMN(F274))</f>
        <v>Total Interest Charged</v>
      </c>
      <c r="O274" s="201" t="e">
        <f t="shared" si="30"/>
        <v>#VALUE!</v>
      </c>
    </row>
    <row r="275" spans="3:15" x14ac:dyDescent="0.25">
      <c r="C275" s="197" t="e">
        <f t="shared" si="31"/>
        <v>#DIV/0!</v>
      </c>
      <c r="D275" s="216" t="e">
        <f>IF(F275="","",IF($B$3='Budget Calculator'!$A$14, 'Loan Calculator'!$L$12-E275+H275, IF($B$3='Budget Calculator'!$A$13,  'Loan Calculator'!$N$12-E275+H275, IF($B$3='Budget Calculator'!$A$12,  'Loan Calculator'!$P$12-E275+H275, 0))))</f>
        <v>#DIV/0!</v>
      </c>
      <c r="E275" s="217" t="e">
        <f>IF(('Loan Calculator'!$G$4/$B$4)*C274&gt;=0, ('Loan Calculator'!$G$4/$B$4)*C274, 1/0)</f>
        <v>#DIV/0!</v>
      </c>
      <c r="F275" s="200" t="e">
        <f t="shared" si="32"/>
        <v>#DIV/0!</v>
      </c>
      <c r="G275" s="212" t="e">
        <f t="shared" si="29"/>
        <v>#DIV/0!</v>
      </c>
      <c r="K275" s="197" t="str" cm="1">
        <f t="array" ref="K275">INDEX($A:$G, ($B275*$B$4)+3,COLUMN(C275))</f>
        <v>Owing</v>
      </c>
      <c r="L275" s="198" t="e">
        <f t="shared" si="33"/>
        <v>#VALUE!</v>
      </c>
      <c r="M275" s="199" t="e">
        <f t="shared" si="34"/>
        <v>#VALUE!</v>
      </c>
      <c r="N275" s="200" t="str" cm="1">
        <f t="array" ref="N275">INDEX($A:$G, ($B275*$B$4)+3,COLUMN(F275))</f>
        <v>Total Interest Charged</v>
      </c>
      <c r="O275" s="201" t="e">
        <f t="shared" si="30"/>
        <v>#VALUE!</v>
      </c>
    </row>
    <row r="276" spans="3:15" x14ac:dyDescent="0.25">
      <c r="C276" s="197" t="e">
        <f t="shared" si="31"/>
        <v>#DIV/0!</v>
      </c>
      <c r="D276" s="216" t="e">
        <f>IF(F276="","",IF($B$3='Budget Calculator'!$A$14, 'Loan Calculator'!$L$12-E276+H276, IF($B$3='Budget Calculator'!$A$13,  'Loan Calculator'!$N$12-E276+H276, IF($B$3='Budget Calculator'!$A$12,  'Loan Calculator'!$P$12-E276+H276, 0))))</f>
        <v>#DIV/0!</v>
      </c>
      <c r="E276" s="217" t="e">
        <f>IF(('Loan Calculator'!$G$4/$B$4)*C275&gt;=0, ('Loan Calculator'!$G$4/$B$4)*C275, 1/0)</f>
        <v>#DIV/0!</v>
      </c>
      <c r="F276" s="200" t="e">
        <f t="shared" si="32"/>
        <v>#DIV/0!</v>
      </c>
      <c r="G276" s="212" t="e">
        <f t="shared" si="29"/>
        <v>#DIV/0!</v>
      </c>
      <c r="K276" s="197" t="str" cm="1">
        <f t="array" ref="K276">INDEX($A:$G, ($B276*$B$4)+3,COLUMN(C276))</f>
        <v>Owing</v>
      </c>
      <c r="L276" s="198" t="e">
        <f t="shared" si="33"/>
        <v>#VALUE!</v>
      </c>
      <c r="M276" s="199" t="e">
        <f t="shared" si="34"/>
        <v>#VALUE!</v>
      </c>
      <c r="N276" s="200" t="str" cm="1">
        <f t="array" ref="N276">INDEX($A:$G, ($B276*$B$4)+3,COLUMN(F276))</f>
        <v>Total Interest Charged</v>
      </c>
      <c r="O276" s="201" t="e">
        <f t="shared" si="30"/>
        <v>#VALUE!</v>
      </c>
    </row>
    <row r="277" spans="3:15" x14ac:dyDescent="0.25">
      <c r="C277" s="197" t="e">
        <f t="shared" si="31"/>
        <v>#DIV/0!</v>
      </c>
      <c r="D277" s="216" t="e">
        <f>IF(F277="","",IF($B$3='Budget Calculator'!$A$14, 'Loan Calculator'!$L$12-E277+H277, IF($B$3='Budget Calculator'!$A$13,  'Loan Calculator'!$N$12-E277+H277, IF($B$3='Budget Calculator'!$A$12,  'Loan Calculator'!$P$12-E277+H277, 0))))</f>
        <v>#DIV/0!</v>
      </c>
      <c r="E277" s="217" t="e">
        <f>IF(('Loan Calculator'!$G$4/$B$4)*C276&gt;=0, ('Loan Calculator'!$G$4/$B$4)*C276, 1/0)</f>
        <v>#DIV/0!</v>
      </c>
      <c r="F277" s="200" t="e">
        <f t="shared" si="32"/>
        <v>#DIV/0!</v>
      </c>
      <c r="G277" s="212" t="e">
        <f t="shared" si="29"/>
        <v>#DIV/0!</v>
      </c>
      <c r="K277" s="197" t="str" cm="1">
        <f t="array" ref="K277">INDEX($A:$G, ($B277*$B$4)+3,COLUMN(C277))</f>
        <v>Owing</v>
      </c>
      <c r="L277" s="198" t="e">
        <f t="shared" si="33"/>
        <v>#VALUE!</v>
      </c>
      <c r="M277" s="199" t="e">
        <f t="shared" si="34"/>
        <v>#VALUE!</v>
      </c>
      <c r="N277" s="200" t="str" cm="1">
        <f t="array" ref="N277">INDEX($A:$G, ($B277*$B$4)+3,COLUMN(F277))</f>
        <v>Total Interest Charged</v>
      </c>
      <c r="O277" s="201" t="e">
        <f t="shared" si="30"/>
        <v>#VALUE!</v>
      </c>
    </row>
    <row r="278" spans="3:15" x14ac:dyDescent="0.25">
      <c r="C278" s="197" t="e">
        <f t="shared" si="31"/>
        <v>#DIV/0!</v>
      </c>
      <c r="D278" s="216" t="e">
        <f>IF(F278="","",IF($B$3='Budget Calculator'!$A$14, 'Loan Calculator'!$L$12-E278+H278, IF($B$3='Budget Calculator'!$A$13,  'Loan Calculator'!$N$12-E278+H278, IF($B$3='Budget Calculator'!$A$12,  'Loan Calculator'!$P$12-E278+H278, 0))))</f>
        <v>#DIV/0!</v>
      </c>
      <c r="E278" s="217" t="e">
        <f>IF(('Loan Calculator'!$G$4/$B$4)*C277&gt;=0, ('Loan Calculator'!$G$4/$B$4)*C277, 1/0)</f>
        <v>#DIV/0!</v>
      </c>
      <c r="F278" s="200" t="e">
        <f t="shared" si="32"/>
        <v>#DIV/0!</v>
      </c>
      <c r="G278" s="212" t="e">
        <f t="shared" si="29"/>
        <v>#DIV/0!</v>
      </c>
      <c r="K278" s="197" t="str" cm="1">
        <f t="array" ref="K278">INDEX($A:$G, ($B278*$B$4)+3,COLUMN(C278))</f>
        <v>Owing</v>
      </c>
      <c r="L278" s="198" t="e">
        <f t="shared" si="33"/>
        <v>#VALUE!</v>
      </c>
      <c r="M278" s="199" t="e">
        <f t="shared" si="34"/>
        <v>#VALUE!</v>
      </c>
      <c r="N278" s="200" t="str" cm="1">
        <f t="array" ref="N278">INDEX($A:$G, ($B278*$B$4)+3,COLUMN(F278))</f>
        <v>Total Interest Charged</v>
      </c>
      <c r="O278" s="201" t="e">
        <f t="shared" si="30"/>
        <v>#VALUE!</v>
      </c>
    </row>
    <row r="279" spans="3:15" x14ac:dyDescent="0.25">
      <c r="C279" s="197" t="e">
        <f t="shared" si="31"/>
        <v>#DIV/0!</v>
      </c>
      <c r="D279" s="216" t="e">
        <f>IF(F279="","",IF($B$3='Budget Calculator'!$A$14, 'Loan Calculator'!$L$12-E279+H279, IF($B$3='Budget Calculator'!$A$13,  'Loan Calculator'!$N$12-E279+H279, IF($B$3='Budget Calculator'!$A$12,  'Loan Calculator'!$P$12-E279+H279, 0))))</f>
        <v>#DIV/0!</v>
      </c>
      <c r="E279" s="217" t="e">
        <f>IF(('Loan Calculator'!$G$4/$B$4)*C278&gt;=0, ('Loan Calculator'!$G$4/$B$4)*C278, 1/0)</f>
        <v>#DIV/0!</v>
      </c>
      <c r="F279" s="200" t="e">
        <f t="shared" si="32"/>
        <v>#DIV/0!</v>
      </c>
      <c r="G279" s="212" t="e">
        <f t="shared" si="29"/>
        <v>#DIV/0!</v>
      </c>
      <c r="K279" s="197" t="str" cm="1">
        <f t="array" ref="K279">INDEX($A:$G, ($B279*$B$4)+3,COLUMN(C279))</f>
        <v>Owing</v>
      </c>
      <c r="L279" s="198" t="e">
        <f t="shared" si="33"/>
        <v>#VALUE!</v>
      </c>
      <c r="M279" s="199" t="e">
        <f t="shared" si="34"/>
        <v>#VALUE!</v>
      </c>
      <c r="N279" s="200" t="str" cm="1">
        <f t="array" ref="N279">INDEX($A:$G, ($B279*$B$4)+3,COLUMN(F279))</f>
        <v>Total Interest Charged</v>
      </c>
      <c r="O279" s="201" t="e">
        <f t="shared" si="30"/>
        <v>#VALUE!</v>
      </c>
    </row>
    <row r="280" spans="3:15" x14ac:dyDescent="0.25">
      <c r="C280" s="197" t="e">
        <f t="shared" ref="C280:C343" si="35">IF(F280="","",C279-D280)</f>
        <v>#DIV/0!</v>
      </c>
      <c r="D280" s="216" t="e">
        <f>IF(F280="","",IF($B$3='Budget Calculator'!$A$14, 'Loan Calculator'!$L$12-E280+H280, IF($B$3='Budget Calculator'!$A$13,  'Loan Calculator'!$N$12-E280+H280, IF($B$3='Budget Calculator'!$A$12,  'Loan Calculator'!$P$12-E280+H280, 0))))</f>
        <v>#DIV/0!</v>
      </c>
      <c r="E280" s="217" t="e">
        <f>IF(('Loan Calculator'!$G$4/$B$4)*C279&gt;=0, ('Loan Calculator'!$G$4/$B$4)*C279, 1/0)</f>
        <v>#DIV/0!</v>
      </c>
      <c r="F280" s="200" t="e">
        <f t="shared" ref="F280:F343" si="36">IF(F279="", "", IF(E280+F279&gt;F279, E280+F279, ""))</f>
        <v>#DIV/0!</v>
      </c>
      <c r="G280" s="212" t="e">
        <f t="shared" si="29"/>
        <v>#DIV/0!</v>
      </c>
      <c r="K280" s="197" t="str" cm="1">
        <f t="array" ref="K280">INDEX($A:$G, ($B280*$B$4)+3,COLUMN(C280))</f>
        <v>Owing</v>
      </c>
      <c r="L280" s="198" t="e">
        <f t="shared" si="33"/>
        <v>#VALUE!</v>
      </c>
      <c r="M280" s="199" t="e">
        <f t="shared" si="34"/>
        <v>#VALUE!</v>
      </c>
      <c r="N280" s="200" t="str" cm="1">
        <f t="array" ref="N280">INDEX($A:$G, ($B280*$B$4)+3,COLUMN(F280))</f>
        <v>Total Interest Charged</v>
      </c>
      <c r="O280" s="201" t="e">
        <f t="shared" si="30"/>
        <v>#VALUE!</v>
      </c>
    </row>
    <row r="281" spans="3:15" x14ac:dyDescent="0.25">
      <c r="C281" s="197" t="e">
        <f t="shared" si="35"/>
        <v>#DIV/0!</v>
      </c>
      <c r="D281" s="216" t="e">
        <f>IF(F281="","",IF($B$3='Budget Calculator'!$A$14, 'Loan Calculator'!$L$12-E281+H281, IF($B$3='Budget Calculator'!$A$13,  'Loan Calculator'!$N$12-E281+H281, IF($B$3='Budget Calculator'!$A$12,  'Loan Calculator'!$P$12-E281+H281, 0))))</f>
        <v>#DIV/0!</v>
      </c>
      <c r="E281" s="217" t="e">
        <f>IF(('Loan Calculator'!$G$4/$B$4)*C280&gt;=0, ('Loan Calculator'!$G$4/$B$4)*C280, 1/0)</f>
        <v>#DIV/0!</v>
      </c>
      <c r="F281" s="200" t="e">
        <f t="shared" si="36"/>
        <v>#DIV/0!</v>
      </c>
      <c r="G281" s="212" t="e">
        <f t="shared" si="29"/>
        <v>#DIV/0!</v>
      </c>
      <c r="K281" s="197" t="str" cm="1">
        <f t="array" ref="K281">INDEX($A:$G, ($B281*$B$4)+3,COLUMN(C281))</f>
        <v>Owing</v>
      </c>
      <c r="L281" s="198" t="e">
        <f t="shared" si="33"/>
        <v>#VALUE!</v>
      </c>
      <c r="M281" s="199" t="e">
        <f t="shared" si="34"/>
        <v>#VALUE!</v>
      </c>
      <c r="N281" s="200" t="str" cm="1">
        <f t="array" ref="N281">INDEX($A:$G, ($B281*$B$4)+3,COLUMN(F281))</f>
        <v>Total Interest Charged</v>
      </c>
      <c r="O281" s="201" t="e">
        <f t="shared" si="30"/>
        <v>#VALUE!</v>
      </c>
    </row>
    <row r="282" spans="3:15" x14ac:dyDescent="0.25">
      <c r="C282" s="197" t="e">
        <f t="shared" si="35"/>
        <v>#DIV/0!</v>
      </c>
      <c r="D282" s="216" t="e">
        <f>IF(F282="","",IF($B$3='Budget Calculator'!$A$14, 'Loan Calculator'!$L$12-E282+H282, IF($B$3='Budget Calculator'!$A$13,  'Loan Calculator'!$N$12-E282+H282, IF($B$3='Budget Calculator'!$A$12,  'Loan Calculator'!$P$12-E282+H282, 0))))</f>
        <v>#DIV/0!</v>
      </c>
      <c r="E282" s="217" t="e">
        <f>IF(('Loan Calculator'!$G$4/$B$4)*C281&gt;=0, ('Loan Calculator'!$G$4/$B$4)*C281, 1/0)</f>
        <v>#DIV/0!</v>
      </c>
      <c r="F282" s="200" t="e">
        <f t="shared" si="36"/>
        <v>#DIV/0!</v>
      </c>
      <c r="G282" s="212" t="e">
        <f t="shared" si="29"/>
        <v>#DIV/0!</v>
      </c>
      <c r="K282" s="197" t="str" cm="1">
        <f t="array" ref="K282">INDEX($A:$G, ($B282*$B$4)+3,COLUMN(C282))</f>
        <v>Owing</v>
      </c>
      <c r="L282" s="198" t="e">
        <f t="shared" si="33"/>
        <v>#VALUE!</v>
      </c>
      <c r="M282" s="199" t="e">
        <f t="shared" si="34"/>
        <v>#VALUE!</v>
      </c>
      <c r="N282" s="200" t="str" cm="1">
        <f t="array" ref="N282">INDEX($A:$G, ($B282*$B$4)+3,COLUMN(F282))</f>
        <v>Total Interest Charged</v>
      </c>
      <c r="O282" s="201" t="e">
        <f t="shared" si="30"/>
        <v>#VALUE!</v>
      </c>
    </row>
    <row r="283" spans="3:15" x14ac:dyDescent="0.25">
      <c r="C283" s="197" t="e">
        <f t="shared" si="35"/>
        <v>#DIV/0!</v>
      </c>
      <c r="D283" s="216" t="e">
        <f>IF(F283="","",IF($B$3='Budget Calculator'!$A$14, 'Loan Calculator'!$L$12-E283+H283, IF($B$3='Budget Calculator'!$A$13,  'Loan Calculator'!$N$12-E283+H283, IF($B$3='Budget Calculator'!$A$12,  'Loan Calculator'!$P$12-E283+H283, 0))))</f>
        <v>#DIV/0!</v>
      </c>
      <c r="E283" s="217" t="e">
        <f>IF(('Loan Calculator'!$G$4/$B$4)*C282&gt;=0, ('Loan Calculator'!$G$4/$B$4)*C282, 1/0)</f>
        <v>#DIV/0!</v>
      </c>
      <c r="F283" s="200" t="e">
        <f t="shared" si="36"/>
        <v>#DIV/0!</v>
      </c>
      <c r="G283" s="212" t="e">
        <f t="shared" si="29"/>
        <v>#DIV/0!</v>
      </c>
      <c r="K283" s="197" t="str" cm="1">
        <f t="array" ref="K283">INDEX($A:$G, ($B283*$B$4)+3,COLUMN(C283))</f>
        <v>Owing</v>
      </c>
      <c r="L283" s="198" t="e">
        <f t="shared" si="33"/>
        <v>#VALUE!</v>
      </c>
      <c r="M283" s="199" t="e">
        <f t="shared" si="34"/>
        <v>#VALUE!</v>
      </c>
      <c r="N283" s="200" t="str" cm="1">
        <f t="array" ref="N283">INDEX($A:$G, ($B283*$B$4)+3,COLUMN(F283))</f>
        <v>Total Interest Charged</v>
      </c>
      <c r="O283" s="201" t="e">
        <f t="shared" si="30"/>
        <v>#VALUE!</v>
      </c>
    </row>
    <row r="284" spans="3:15" x14ac:dyDescent="0.25">
      <c r="C284" s="197" t="e">
        <f t="shared" si="35"/>
        <v>#DIV/0!</v>
      </c>
      <c r="D284" s="216" t="e">
        <f>IF(F284="","",IF($B$3='Budget Calculator'!$A$14, 'Loan Calculator'!$L$12-E284+H284, IF($B$3='Budget Calculator'!$A$13,  'Loan Calculator'!$N$12-E284+H284, IF($B$3='Budget Calculator'!$A$12,  'Loan Calculator'!$P$12-E284+H284, 0))))</f>
        <v>#DIV/0!</v>
      </c>
      <c r="E284" s="217" t="e">
        <f>IF(('Loan Calculator'!$G$4/$B$4)*C283&gt;=0, ('Loan Calculator'!$G$4/$B$4)*C283, 1/0)</f>
        <v>#DIV/0!</v>
      </c>
      <c r="F284" s="200" t="e">
        <f t="shared" si="36"/>
        <v>#DIV/0!</v>
      </c>
      <c r="G284" s="212" t="e">
        <f t="shared" si="29"/>
        <v>#DIV/0!</v>
      </c>
      <c r="K284" s="197" t="str" cm="1">
        <f t="array" ref="K284">INDEX($A:$G, ($B284*$B$4)+3,COLUMN(C284))</f>
        <v>Owing</v>
      </c>
      <c r="L284" s="198" t="e">
        <f t="shared" si="33"/>
        <v>#VALUE!</v>
      </c>
      <c r="M284" s="199" t="e">
        <f t="shared" si="34"/>
        <v>#VALUE!</v>
      </c>
      <c r="N284" s="200" t="str" cm="1">
        <f t="array" ref="N284">INDEX($A:$G, ($B284*$B$4)+3,COLUMN(F284))</f>
        <v>Total Interest Charged</v>
      </c>
      <c r="O284" s="201" t="e">
        <f t="shared" si="30"/>
        <v>#VALUE!</v>
      </c>
    </row>
    <row r="285" spans="3:15" x14ac:dyDescent="0.25">
      <c r="C285" s="197" t="e">
        <f t="shared" si="35"/>
        <v>#DIV/0!</v>
      </c>
      <c r="D285" s="216" t="e">
        <f>IF(F285="","",IF($B$3='Budget Calculator'!$A$14, 'Loan Calculator'!$L$12-E285+H285, IF($B$3='Budget Calculator'!$A$13,  'Loan Calculator'!$N$12-E285+H285, IF($B$3='Budget Calculator'!$A$12,  'Loan Calculator'!$P$12-E285+H285, 0))))</f>
        <v>#DIV/0!</v>
      </c>
      <c r="E285" s="217" t="e">
        <f>IF(('Loan Calculator'!$G$4/$B$4)*C284&gt;=0, ('Loan Calculator'!$G$4/$B$4)*C284, 1/0)</f>
        <v>#DIV/0!</v>
      </c>
      <c r="F285" s="200" t="e">
        <f t="shared" si="36"/>
        <v>#DIV/0!</v>
      </c>
      <c r="G285" s="212" t="e">
        <f t="shared" si="29"/>
        <v>#DIV/0!</v>
      </c>
      <c r="K285" s="197" t="str" cm="1">
        <f t="array" ref="K285">INDEX($A:$G, ($B285*$B$4)+3,COLUMN(C285))</f>
        <v>Owing</v>
      </c>
      <c r="L285" s="198" t="e">
        <f t="shared" si="33"/>
        <v>#VALUE!</v>
      </c>
      <c r="M285" s="199" t="e">
        <f t="shared" si="34"/>
        <v>#VALUE!</v>
      </c>
      <c r="N285" s="200" t="str" cm="1">
        <f t="array" ref="N285">INDEX($A:$G, ($B285*$B$4)+3,COLUMN(F285))</f>
        <v>Total Interest Charged</v>
      </c>
      <c r="O285" s="201" t="e">
        <f t="shared" si="30"/>
        <v>#VALUE!</v>
      </c>
    </row>
    <row r="286" spans="3:15" x14ac:dyDescent="0.25">
      <c r="C286" s="197" t="e">
        <f t="shared" si="35"/>
        <v>#DIV/0!</v>
      </c>
      <c r="D286" s="216" t="e">
        <f>IF(F286="","",IF($B$3='Budget Calculator'!$A$14, 'Loan Calculator'!$L$12-E286+H286, IF($B$3='Budget Calculator'!$A$13,  'Loan Calculator'!$N$12-E286+H286, IF($B$3='Budget Calculator'!$A$12,  'Loan Calculator'!$P$12-E286+H286, 0))))</f>
        <v>#DIV/0!</v>
      </c>
      <c r="E286" s="217" t="e">
        <f>IF(('Loan Calculator'!$G$4/$B$4)*C285&gt;=0, ('Loan Calculator'!$G$4/$B$4)*C285, 1/0)</f>
        <v>#DIV/0!</v>
      </c>
      <c r="F286" s="200" t="e">
        <f t="shared" si="36"/>
        <v>#DIV/0!</v>
      </c>
      <c r="G286" s="212" t="e">
        <f t="shared" si="29"/>
        <v>#DIV/0!</v>
      </c>
      <c r="K286" s="197" t="str" cm="1">
        <f t="array" ref="K286">INDEX($A:$G, ($B286*$B$4)+3,COLUMN(C286))</f>
        <v>Owing</v>
      </c>
      <c r="L286" s="198" t="e">
        <f t="shared" si="33"/>
        <v>#VALUE!</v>
      </c>
      <c r="M286" s="199" t="e">
        <f t="shared" si="34"/>
        <v>#VALUE!</v>
      </c>
      <c r="N286" s="200" t="str" cm="1">
        <f t="array" ref="N286">INDEX($A:$G, ($B286*$B$4)+3,COLUMN(F286))</f>
        <v>Total Interest Charged</v>
      </c>
      <c r="O286" s="201" t="e">
        <f t="shared" si="30"/>
        <v>#VALUE!</v>
      </c>
    </row>
    <row r="287" spans="3:15" x14ac:dyDescent="0.25">
      <c r="C287" s="197" t="e">
        <f t="shared" si="35"/>
        <v>#DIV/0!</v>
      </c>
      <c r="D287" s="216" t="e">
        <f>IF(F287="","",IF($B$3='Budget Calculator'!$A$14, 'Loan Calculator'!$L$12-E287+H287, IF($B$3='Budget Calculator'!$A$13,  'Loan Calculator'!$N$12-E287+H287, IF($B$3='Budget Calculator'!$A$12,  'Loan Calculator'!$P$12-E287+H287, 0))))</f>
        <v>#DIV/0!</v>
      </c>
      <c r="E287" s="217" t="e">
        <f>IF(('Loan Calculator'!$G$4/$B$4)*C286&gt;=0, ('Loan Calculator'!$G$4/$B$4)*C286, 1/0)</f>
        <v>#DIV/0!</v>
      </c>
      <c r="F287" s="200" t="e">
        <f t="shared" si="36"/>
        <v>#DIV/0!</v>
      </c>
      <c r="G287" s="212" t="e">
        <f t="shared" si="29"/>
        <v>#DIV/0!</v>
      </c>
      <c r="K287" s="197" t="str" cm="1">
        <f t="array" ref="K287">INDEX($A:$G, ($B287*$B$4)+3,COLUMN(C287))</f>
        <v>Owing</v>
      </c>
      <c r="L287" s="198" t="e">
        <f t="shared" si="33"/>
        <v>#VALUE!</v>
      </c>
      <c r="M287" s="199" t="e">
        <f t="shared" si="34"/>
        <v>#VALUE!</v>
      </c>
      <c r="N287" s="200" t="str" cm="1">
        <f t="array" ref="N287">INDEX($A:$G, ($B287*$B$4)+3,COLUMN(F287))</f>
        <v>Total Interest Charged</v>
      </c>
      <c r="O287" s="201" t="e">
        <f t="shared" si="30"/>
        <v>#VALUE!</v>
      </c>
    </row>
    <row r="288" spans="3:15" x14ac:dyDescent="0.25">
      <c r="C288" s="197" t="e">
        <f t="shared" si="35"/>
        <v>#DIV/0!</v>
      </c>
      <c r="D288" s="216" t="e">
        <f>IF(F288="","",IF($B$3='Budget Calculator'!$A$14, 'Loan Calculator'!$L$12-E288+H288, IF($B$3='Budget Calculator'!$A$13,  'Loan Calculator'!$N$12-E288+H288, IF($B$3='Budget Calculator'!$A$12,  'Loan Calculator'!$P$12-E288+H288, 0))))</f>
        <v>#DIV/0!</v>
      </c>
      <c r="E288" s="217" t="e">
        <f>IF(('Loan Calculator'!$G$4/$B$4)*C287&gt;=0, ('Loan Calculator'!$G$4/$B$4)*C287, 1/0)</f>
        <v>#DIV/0!</v>
      </c>
      <c r="F288" s="200" t="e">
        <f t="shared" si="36"/>
        <v>#DIV/0!</v>
      </c>
      <c r="G288" s="212" t="e">
        <f t="shared" si="29"/>
        <v>#DIV/0!</v>
      </c>
      <c r="K288" s="197" t="str" cm="1">
        <f t="array" ref="K288">INDEX($A:$G, ($B288*$B$4)+3,COLUMN(C288))</f>
        <v>Owing</v>
      </c>
      <c r="L288" s="198" t="e">
        <f t="shared" si="33"/>
        <v>#VALUE!</v>
      </c>
      <c r="M288" s="199" t="e">
        <f t="shared" si="34"/>
        <v>#VALUE!</v>
      </c>
      <c r="N288" s="200" t="str" cm="1">
        <f t="array" ref="N288">INDEX($A:$G, ($B288*$B$4)+3,COLUMN(F288))</f>
        <v>Total Interest Charged</v>
      </c>
      <c r="O288" s="201" t="e">
        <f t="shared" si="30"/>
        <v>#VALUE!</v>
      </c>
    </row>
    <row r="289" spans="3:15" x14ac:dyDescent="0.25">
      <c r="C289" s="197" t="e">
        <f t="shared" si="35"/>
        <v>#DIV/0!</v>
      </c>
      <c r="D289" s="216" t="e">
        <f>IF(F289="","",IF($B$3='Budget Calculator'!$A$14, 'Loan Calculator'!$L$12-E289+H289, IF($B$3='Budget Calculator'!$A$13,  'Loan Calculator'!$N$12-E289+H289, IF($B$3='Budget Calculator'!$A$12,  'Loan Calculator'!$P$12-E289+H289, 0))))</f>
        <v>#DIV/0!</v>
      </c>
      <c r="E289" s="217" t="e">
        <f>IF(('Loan Calculator'!$G$4/$B$4)*C288&gt;=0, ('Loan Calculator'!$G$4/$B$4)*C288, 1/0)</f>
        <v>#DIV/0!</v>
      </c>
      <c r="F289" s="200" t="e">
        <f t="shared" si="36"/>
        <v>#DIV/0!</v>
      </c>
      <c r="G289" s="212" t="e">
        <f t="shared" si="29"/>
        <v>#DIV/0!</v>
      </c>
      <c r="K289" s="197" t="str" cm="1">
        <f t="array" ref="K289">INDEX($A:$G, ($B289*$B$4)+3,COLUMN(C289))</f>
        <v>Owing</v>
      </c>
      <c r="L289" s="198" t="e">
        <f t="shared" si="33"/>
        <v>#VALUE!</v>
      </c>
      <c r="M289" s="199" t="e">
        <f t="shared" si="34"/>
        <v>#VALUE!</v>
      </c>
      <c r="N289" s="200" t="str" cm="1">
        <f t="array" ref="N289">INDEX($A:$G, ($B289*$B$4)+3,COLUMN(F289))</f>
        <v>Total Interest Charged</v>
      </c>
      <c r="O289" s="201" t="e">
        <f t="shared" si="30"/>
        <v>#VALUE!</v>
      </c>
    </row>
    <row r="290" spans="3:15" x14ac:dyDescent="0.25">
      <c r="C290" s="197" t="e">
        <f t="shared" si="35"/>
        <v>#DIV/0!</v>
      </c>
      <c r="D290" s="216" t="e">
        <f>IF(F290="","",IF($B$3='Budget Calculator'!$A$14, 'Loan Calculator'!$L$12-E290+H290, IF($B$3='Budget Calculator'!$A$13,  'Loan Calculator'!$N$12-E290+H290, IF($B$3='Budget Calculator'!$A$12,  'Loan Calculator'!$P$12-E290+H290, 0))))</f>
        <v>#DIV/0!</v>
      </c>
      <c r="E290" s="217" t="e">
        <f>IF(('Loan Calculator'!$G$4/$B$4)*C289&gt;=0, ('Loan Calculator'!$G$4/$B$4)*C289, 1/0)</f>
        <v>#DIV/0!</v>
      </c>
      <c r="F290" s="200" t="e">
        <f t="shared" si="36"/>
        <v>#DIV/0!</v>
      </c>
      <c r="G290" s="212" t="e">
        <f t="shared" si="29"/>
        <v>#DIV/0!</v>
      </c>
      <c r="K290" s="197" t="str" cm="1">
        <f t="array" ref="K290">INDEX($A:$G, ($B290*$B$4)+3,COLUMN(C290))</f>
        <v>Owing</v>
      </c>
      <c r="L290" s="198" t="e">
        <f t="shared" si="33"/>
        <v>#VALUE!</v>
      </c>
      <c r="M290" s="199" t="e">
        <f t="shared" si="34"/>
        <v>#VALUE!</v>
      </c>
      <c r="N290" s="200" t="str" cm="1">
        <f t="array" ref="N290">INDEX($A:$G, ($B290*$B$4)+3,COLUMN(F290))</f>
        <v>Total Interest Charged</v>
      </c>
      <c r="O290" s="201" t="e">
        <f t="shared" si="30"/>
        <v>#VALUE!</v>
      </c>
    </row>
    <row r="291" spans="3:15" x14ac:dyDescent="0.25">
      <c r="C291" s="197" t="e">
        <f t="shared" si="35"/>
        <v>#DIV/0!</v>
      </c>
      <c r="D291" s="216" t="e">
        <f>IF(F291="","",IF($B$3='Budget Calculator'!$A$14, 'Loan Calculator'!$L$12-E291+H291, IF($B$3='Budget Calculator'!$A$13,  'Loan Calculator'!$N$12-E291+H291, IF($B$3='Budget Calculator'!$A$12,  'Loan Calculator'!$P$12-E291+H291, 0))))</f>
        <v>#DIV/0!</v>
      </c>
      <c r="E291" s="217" t="e">
        <f>IF(('Loan Calculator'!$G$4/$B$4)*C290&gt;=0, ('Loan Calculator'!$G$4/$B$4)*C290, 1/0)</f>
        <v>#DIV/0!</v>
      </c>
      <c r="F291" s="200" t="e">
        <f t="shared" si="36"/>
        <v>#DIV/0!</v>
      </c>
      <c r="G291" s="212" t="e">
        <f t="shared" si="29"/>
        <v>#DIV/0!</v>
      </c>
      <c r="K291" s="197" t="str" cm="1">
        <f t="array" ref="K291">INDEX($A:$G, ($B291*$B$4)+3,COLUMN(C291))</f>
        <v>Owing</v>
      </c>
      <c r="L291" s="198" t="e">
        <f t="shared" si="33"/>
        <v>#VALUE!</v>
      </c>
      <c r="M291" s="199" t="e">
        <f t="shared" si="34"/>
        <v>#VALUE!</v>
      </c>
      <c r="N291" s="200" t="str" cm="1">
        <f t="array" ref="N291">INDEX($A:$G, ($B291*$B$4)+3,COLUMN(F291))</f>
        <v>Total Interest Charged</v>
      </c>
      <c r="O291" s="201" t="e">
        <f t="shared" si="30"/>
        <v>#VALUE!</v>
      </c>
    </row>
    <row r="292" spans="3:15" x14ac:dyDescent="0.25">
      <c r="C292" s="197" t="e">
        <f t="shared" si="35"/>
        <v>#DIV/0!</v>
      </c>
      <c r="D292" s="216" t="e">
        <f>IF(F292="","",IF($B$3='Budget Calculator'!$A$14, 'Loan Calculator'!$L$12-E292+H292, IF($B$3='Budget Calculator'!$A$13,  'Loan Calculator'!$N$12-E292+H292, IF($B$3='Budget Calculator'!$A$12,  'Loan Calculator'!$P$12-E292+H292, 0))))</f>
        <v>#DIV/0!</v>
      </c>
      <c r="E292" s="217" t="e">
        <f>IF(('Loan Calculator'!$G$4/$B$4)*C291&gt;=0, ('Loan Calculator'!$G$4/$B$4)*C291, 1/0)</f>
        <v>#DIV/0!</v>
      </c>
      <c r="F292" s="200" t="e">
        <f t="shared" si="36"/>
        <v>#DIV/0!</v>
      </c>
      <c r="G292" s="212" t="e">
        <f t="shared" si="29"/>
        <v>#DIV/0!</v>
      </c>
      <c r="K292" s="197" t="str" cm="1">
        <f t="array" ref="K292">INDEX($A:$G, ($B292*$B$4)+3,COLUMN(C292))</f>
        <v>Owing</v>
      </c>
      <c r="L292" s="198" t="e">
        <f t="shared" si="33"/>
        <v>#VALUE!</v>
      </c>
      <c r="M292" s="199" t="e">
        <f t="shared" si="34"/>
        <v>#VALUE!</v>
      </c>
      <c r="N292" s="200" t="str" cm="1">
        <f t="array" ref="N292">INDEX($A:$G, ($B292*$B$4)+3,COLUMN(F292))</f>
        <v>Total Interest Charged</v>
      </c>
      <c r="O292" s="201" t="e">
        <f t="shared" si="30"/>
        <v>#VALUE!</v>
      </c>
    </row>
    <row r="293" spans="3:15" x14ac:dyDescent="0.25">
      <c r="C293" s="197" t="e">
        <f t="shared" si="35"/>
        <v>#DIV/0!</v>
      </c>
      <c r="D293" s="216" t="e">
        <f>IF(F293="","",IF($B$3='Budget Calculator'!$A$14, 'Loan Calculator'!$L$12-E293+H293, IF($B$3='Budget Calculator'!$A$13,  'Loan Calculator'!$N$12-E293+H293, IF($B$3='Budget Calculator'!$A$12,  'Loan Calculator'!$P$12-E293+H293, 0))))</f>
        <v>#DIV/0!</v>
      </c>
      <c r="E293" s="217" t="e">
        <f>IF(('Loan Calculator'!$G$4/$B$4)*C292&gt;=0, ('Loan Calculator'!$G$4/$B$4)*C292, 1/0)</f>
        <v>#DIV/0!</v>
      </c>
      <c r="F293" s="200" t="e">
        <f t="shared" si="36"/>
        <v>#DIV/0!</v>
      </c>
      <c r="G293" s="212" t="e">
        <f t="shared" si="29"/>
        <v>#DIV/0!</v>
      </c>
      <c r="K293" s="197" t="str" cm="1">
        <f t="array" ref="K293">INDEX($A:$G, ($B293*$B$4)+3,COLUMN(C293))</f>
        <v>Owing</v>
      </c>
      <c r="L293" s="198" t="e">
        <f t="shared" si="33"/>
        <v>#VALUE!</v>
      </c>
      <c r="M293" s="199" t="e">
        <f t="shared" si="34"/>
        <v>#VALUE!</v>
      </c>
      <c r="N293" s="200" t="str" cm="1">
        <f t="array" ref="N293">INDEX($A:$G, ($B293*$B$4)+3,COLUMN(F293))</f>
        <v>Total Interest Charged</v>
      </c>
      <c r="O293" s="201" t="e">
        <f t="shared" si="30"/>
        <v>#VALUE!</v>
      </c>
    </row>
    <row r="294" spans="3:15" x14ac:dyDescent="0.25">
      <c r="C294" s="197" t="e">
        <f t="shared" si="35"/>
        <v>#DIV/0!</v>
      </c>
      <c r="D294" s="216" t="e">
        <f>IF(F294="","",IF($B$3='Budget Calculator'!$A$14, 'Loan Calculator'!$L$12-E294+H294, IF($B$3='Budget Calculator'!$A$13,  'Loan Calculator'!$N$12-E294+H294, IF($B$3='Budget Calculator'!$A$12,  'Loan Calculator'!$P$12-E294+H294, 0))))</f>
        <v>#DIV/0!</v>
      </c>
      <c r="E294" s="217" t="e">
        <f>IF(('Loan Calculator'!$G$4/$B$4)*C293&gt;=0, ('Loan Calculator'!$G$4/$B$4)*C293, 1/0)</f>
        <v>#DIV/0!</v>
      </c>
      <c r="F294" s="200" t="e">
        <f t="shared" si="36"/>
        <v>#DIV/0!</v>
      </c>
      <c r="G294" s="212" t="e">
        <f t="shared" si="29"/>
        <v>#DIV/0!</v>
      </c>
      <c r="K294" s="197" t="str" cm="1">
        <f t="array" ref="K294">INDEX($A:$G, ($B294*$B$4)+3,COLUMN(C294))</f>
        <v>Owing</v>
      </c>
      <c r="L294" s="198" t="e">
        <f t="shared" si="33"/>
        <v>#VALUE!</v>
      </c>
      <c r="M294" s="199" t="e">
        <f t="shared" si="34"/>
        <v>#VALUE!</v>
      </c>
      <c r="N294" s="200" t="str" cm="1">
        <f t="array" ref="N294">INDEX($A:$G, ($B294*$B$4)+3,COLUMN(F294))</f>
        <v>Total Interest Charged</v>
      </c>
      <c r="O294" s="201" t="e">
        <f t="shared" si="30"/>
        <v>#VALUE!</v>
      </c>
    </row>
    <row r="295" spans="3:15" x14ac:dyDescent="0.25">
      <c r="C295" s="197" t="e">
        <f t="shared" si="35"/>
        <v>#DIV/0!</v>
      </c>
      <c r="D295" s="216" t="e">
        <f>IF(F295="","",IF($B$3='Budget Calculator'!$A$14, 'Loan Calculator'!$L$12-E295+H295, IF($B$3='Budget Calculator'!$A$13,  'Loan Calculator'!$N$12-E295+H295, IF($B$3='Budget Calculator'!$A$12,  'Loan Calculator'!$P$12-E295+H295, 0))))</f>
        <v>#DIV/0!</v>
      </c>
      <c r="E295" s="217" t="e">
        <f>IF(('Loan Calculator'!$G$4/$B$4)*C294&gt;=0, ('Loan Calculator'!$G$4/$B$4)*C294, 1/0)</f>
        <v>#DIV/0!</v>
      </c>
      <c r="F295" s="200" t="e">
        <f t="shared" si="36"/>
        <v>#DIV/0!</v>
      </c>
      <c r="G295" s="212" t="e">
        <f t="shared" si="29"/>
        <v>#DIV/0!</v>
      </c>
      <c r="K295" s="197" t="str" cm="1">
        <f t="array" ref="K295">INDEX($A:$G, ($B295*$B$4)+3,COLUMN(C295))</f>
        <v>Owing</v>
      </c>
      <c r="L295" s="198" t="e">
        <f t="shared" si="33"/>
        <v>#VALUE!</v>
      </c>
      <c r="M295" s="199" t="e">
        <f t="shared" si="34"/>
        <v>#VALUE!</v>
      </c>
      <c r="N295" s="200" t="str" cm="1">
        <f t="array" ref="N295">INDEX($A:$G, ($B295*$B$4)+3,COLUMN(F295))</f>
        <v>Total Interest Charged</v>
      </c>
      <c r="O295" s="201" t="e">
        <f t="shared" si="30"/>
        <v>#VALUE!</v>
      </c>
    </row>
    <row r="296" spans="3:15" x14ac:dyDescent="0.25">
      <c r="C296" s="197" t="e">
        <f t="shared" si="35"/>
        <v>#DIV/0!</v>
      </c>
      <c r="D296" s="216" t="e">
        <f>IF(F296="","",IF($B$3='Budget Calculator'!$A$14, 'Loan Calculator'!$L$12-E296+H296, IF($B$3='Budget Calculator'!$A$13,  'Loan Calculator'!$N$12-E296+H296, IF($B$3='Budget Calculator'!$A$12,  'Loan Calculator'!$P$12-E296+H296, 0))))</f>
        <v>#DIV/0!</v>
      </c>
      <c r="E296" s="217" t="e">
        <f>IF(('Loan Calculator'!$G$4/$B$4)*C295&gt;=0, ('Loan Calculator'!$G$4/$B$4)*C295, 1/0)</f>
        <v>#DIV/0!</v>
      </c>
      <c r="F296" s="200" t="e">
        <f t="shared" si="36"/>
        <v>#DIV/0!</v>
      </c>
      <c r="G296" s="212" t="e">
        <f t="shared" si="29"/>
        <v>#DIV/0!</v>
      </c>
      <c r="K296" s="197" t="str" cm="1">
        <f t="array" ref="K296">INDEX($A:$G, ($B296*$B$4)+3,COLUMN(C296))</f>
        <v>Owing</v>
      </c>
      <c r="L296" s="198" t="e">
        <f t="shared" si="33"/>
        <v>#VALUE!</v>
      </c>
      <c r="M296" s="199" t="e">
        <f t="shared" si="34"/>
        <v>#VALUE!</v>
      </c>
      <c r="N296" s="200" t="str" cm="1">
        <f t="array" ref="N296">INDEX($A:$G, ($B296*$B$4)+3,COLUMN(F296))</f>
        <v>Total Interest Charged</v>
      </c>
      <c r="O296" s="201" t="e">
        <f t="shared" si="30"/>
        <v>#VALUE!</v>
      </c>
    </row>
    <row r="297" spans="3:15" x14ac:dyDescent="0.25">
      <c r="C297" s="197" t="e">
        <f t="shared" si="35"/>
        <v>#DIV/0!</v>
      </c>
      <c r="D297" s="216" t="e">
        <f>IF(F297="","",IF($B$3='Budget Calculator'!$A$14, 'Loan Calculator'!$L$12-E297+H297, IF($B$3='Budget Calculator'!$A$13,  'Loan Calculator'!$N$12-E297+H297, IF($B$3='Budget Calculator'!$A$12,  'Loan Calculator'!$P$12-E297+H297, 0))))</f>
        <v>#DIV/0!</v>
      </c>
      <c r="E297" s="217" t="e">
        <f>IF(('Loan Calculator'!$G$4/$B$4)*C296&gt;=0, ('Loan Calculator'!$G$4/$B$4)*C296, 1/0)</f>
        <v>#DIV/0!</v>
      </c>
      <c r="F297" s="200" t="e">
        <f t="shared" si="36"/>
        <v>#DIV/0!</v>
      </c>
      <c r="G297" s="212" t="e">
        <f t="shared" si="29"/>
        <v>#DIV/0!</v>
      </c>
      <c r="K297" s="197" t="str" cm="1">
        <f t="array" ref="K297">INDEX($A:$G, ($B297*$B$4)+3,COLUMN(C297))</f>
        <v>Owing</v>
      </c>
      <c r="L297" s="198" t="e">
        <f t="shared" si="33"/>
        <v>#VALUE!</v>
      </c>
      <c r="M297" s="199" t="e">
        <f t="shared" si="34"/>
        <v>#VALUE!</v>
      </c>
      <c r="N297" s="200" t="str" cm="1">
        <f t="array" ref="N297">INDEX($A:$G, ($B297*$B$4)+3,COLUMN(F297))</f>
        <v>Total Interest Charged</v>
      </c>
      <c r="O297" s="201" t="e">
        <f t="shared" si="30"/>
        <v>#VALUE!</v>
      </c>
    </row>
    <row r="298" spans="3:15" x14ac:dyDescent="0.25">
      <c r="C298" s="197" t="e">
        <f t="shared" si="35"/>
        <v>#DIV/0!</v>
      </c>
      <c r="D298" s="216" t="e">
        <f>IF(F298="","",IF($B$3='Budget Calculator'!$A$14, 'Loan Calculator'!$L$12-E298+H298, IF($B$3='Budget Calculator'!$A$13,  'Loan Calculator'!$N$12-E298+H298, IF($B$3='Budget Calculator'!$A$12,  'Loan Calculator'!$P$12-E298+H298, 0))))</f>
        <v>#DIV/0!</v>
      </c>
      <c r="E298" s="217" t="e">
        <f>IF(('Loan Calculator'!$G$4/$B$4)*C297&gt;=0, ('Loan Calculator'!$G$4/$B$4)*C297, 1/0)</f>
        <v>#DIV/0!</v>
      </c>
      <c r="F298" s="200" t="e">
        <f t="shared" si="36"/>
        <v>#DIV/0!</v>
      </c>
      <c r="G298" s="212" t="e">
        <f t="shared" si="29"/>
        <v>#DIV/0!</v>
      </c>
      <c r="K298" s="197" t="str" cm="1">
        <f t="array" ref="K298">INDEX($A:$G, ($B298*$B$4)+3,COLUMN(C298))</f>
        <v>Owing</v>
      </c>
      <c r="L298" s="198" t="e">
        <f t="shared" si="33"/>
        <v>#VALUE!</v>
      </c>
      <c r="M298" s="199" t="e">
        <f t="shared" si="34"/>
        <v>#VALUE!</v>
      </c>
      <c r="N298" s="200" t="str" cm="1">
        <f t="array" ref="N298">INDEX($A:$G, ($B298*$B$4)+3,COLUMN(F298))</f>
        <v>Total Interest Charged</v>
      </c>
      <c r="O298" s="201" t="e">
        <f t="shared" si="30"/>
        <v>#VALUE!</v>
      </c>
    </row>
    <row r="299" spans="3:15" x14ac:dyDescent="0.25">
      <c r="C299" s="197" t="e">
        <f t="shared" si="35"/>
        <v>#DIV/0!</v>
      </c>
      <c r="D299" s="216" t="e">
        <f>IF(F299="","",IF($B$3='Budget Calculator'!$A$14, 'Loan Calculator'!$L$12-E299+H299, IF($B$3='Budget Calculator'!$A$13,  'Loan Calculator'!$N$12-E299+H299, IF($B$3='Budget Calculator'!$A$12,  'Loan Calculator'!$P$12-E299+H299, 0))))</f>
        <v>#DIV/0!</v>
      </c>
      <c r="E299" s="217" t="e">
        <f>IF(('Loan Calculator'!$G$4/$B$4)*C298&gt;=0, ('Loan Calculator'!$G$4/$B$4)*C298, 1/0)</f>
        <v>#DIV/0!</v>
      </c>
      <c r="F299" s="200" t="e">
        <f t="shared" si="36"/>
        <v>#DIV/0!</v>
      </c>
      <c r="G299" s="212" t="e">
        <f t="shared" si="29"/>
        <v>#DIV/0!</v>
      </c>
      <c r="K299" s="197" t="str" cm="1">
        <f t="array" ref="K299">INDEX($A:$G, ($B299*$B$4)+3,COLUMN(C299))</f>
        <v>Owing</v>
      </c>
      <c r="L299" s="198" t="e">
        <f t="shared" si="33"/>
        <v>#VALUE!</v>
      </c>
      <c r="M299" s="199" t="e">
        <f t="shared" si="34"/>
        <v>#VALUE!</v>
      </c>
      <c r="N299" s="200" t="str" cm="1">
        <f t="array" ref="N299">INDEX($A:$G, ($B299*$B$4)+3,COLUMN(F299))</f>
        <v>Total Interest Charged</v>
      </c>
      <c r="O299" s="201" t="e">
        <f t="shared" si="30"/>
        <v>#VALUE!</v>
      </c>
    </row>
    <row r="300" spans="3:15" x14ac:dyDescent="0.25">
      <c r="C300" s="197" t="e">
        <f t="shared" si="35"/>
        <v>#DIV/0!</v>
      </c>
      <c r="D300" s="216" t="e">
        <f>IF(F300="","",IF($B$3='Budget Calculator'!$A$14, 'Loan Calculator'!$L$12-E300+H300, IF($B$3='Budget Calculator'!$A$13,  'Loan Calculator'!$N$12-E300+H300, IF($B$3='Budget Calculator'!$A$12,  'Loan Calculator'!$P$12-E300+H300, 0))))</f>
        <v>#DIV/0!</v>
      </c>
      <c r="E300" s="217" t="e">
        <f>IF(('Loan Calculator'!$G$4/$B$4)*C299&gt;=0, ('Loan Calculator'!$G$4/$B$4)*C299, 1/0)</f>
        <v>#DIV/0!</v>
      </c>
      <c r="F300" s="200" t="e">
        <f t="shared" si="36"/>
        <v>#DIV/0!</v>
      </c>
      <c r="G300" s="212" t="e">
        <f t="shared" si="29"/>
        <v>#DIV/0!</v>
      </c>
      <c r="K300" s="197" t="str" cm="1">
        <f t="array" ref="K300">INDEX($A:$G, ($B300*$B$4)+3,COLUMN(C300))</f>
        <v>Owing</v>
      </c>
      <c r="L300" s="198" t="e">
        <f t="shared" si="33"/>
        <v>#VALUE!</v>
      </c>
      <c r="M300" s="199" t="e">
        <f t="shared" si="34"/>
        <v>#VALUE!</v>
      </c>
      <c r="N300" s="200" t="str" cm="1">
        <f t="array" ref="N300">INDEX($A:$G, ($B300*$B$4)+3,COLUMN(F300))</f>
        <v>Total Interest Charged</v>
      </c>
      <c r="O300" s="201" t="e">
        <f t="shared" si="30"/>
        <v>#VALUE!</v>
      </c>
    </row>
    <row r="301" spans="3:15" x14ac:dyDescent="0.25">
      <c r="C301" s="197" t="e">
        <f t="shared" si="35"/>
        <v>#DIV/0!</v>
      </c>
      <c r="D301" s="216" t="e">
        <f>IF(F301="","",IF($B$3='Budget Calculator'!$A$14, 'Loan Calculator'!$L$12-E301+H301, IF($B$3='Budget Calculator'!$A$13,  'Loan Calculator'!$N$12-E301+H301, IF($B$3='Budget Calculator'!$A$12,  'Loan Calculator'!$P$12-E301+H301, 0))))</f>
        <v>#DIV/0!</v>
      </c>
      <c r="E301" s="217" t="e">
        <f>IF(('Loan Calculator'!$G$4/$B$4)*C300&gt;=0, ('Loan Calculator'!$G$4/$B$4)*C300, 1/0)</f>
        <v>#DIV/0!</v>
      </c>
      <c r="F301" s="200" t="e">
        <f t="shared" si="36"/>
        <v>#DIV/0!</v>
      </c>
      <c r="G301" s="212" t="e">
        <f t="shared" si="29"/>
        <v>#DIV/0!</v>
      </c>
      <c r="K301" s="197" t="str" cm="1">
        <f t="array" ref="K301">INDEX($A:$G, ($B301*$B$4)+3,COLUMN(C301))</f>
        <v>Owing</v>
      </c>
      <c r="L301" s="198" t="e">
        <f t="shared" si="33"/>
        <v>#VALUE!</v>
      </c>
      <c r="M301" s="199" t="e">
        <f t="shared" si="34"/>
        <v>#VALUE!</v>
      </c>
      <c r="N301" s="200" t="str" cm="1">
        <f t="array" ref="N301">INDEX($A:$G, ($B301*$B$4)+3,COLUMN(F301))</f>
        <v>Total Interest Charged</v>
      </c>
      <c r="O301" s="201" t="e">
        <f t="shared" si="30"/>
        <v>#VALUE!</v>
      </c>
    </row>
    <row r="302" spans="3:15" x14ac:dyDescent="0.25">
      <c r="C302" s="197" t="e">
        <f t="shared" si="35"/>
        <v>#DIV/0!</v>
      </c>
      <c r="D302" s="216" t="e">
        <f>IF(F302="","",IF($B$3='Budget Calculator'!$A$14, 'Loan Calculator'!$L$12-E302+H302, IF($B$3='Budget Calculator'!$A$13,  'Loan Calculator'!$N$12-E302+H302, IF($B$3='Budget Calculator'!$A$12,  'Loan Calculator'!$P$12-E302+H302, 0))))</f>
        <v>#DIV/0!</v>
      </c>
      <c r="E302" s="217" t="e">
        <f>IF(('Loan Calculator'!$G$4/$B$4)*C301&gt;=0, ('Loan Calculator'!$G$4/$B$4)*C301, 1/0)</f>
        <v>#DIV/0!</v>
      </c>
      <c r="F302" s="200" t="e">
        <f t="shared" si="36"/>
        <v>#DIV/0!</v>
      </c>
      <c r="G302" s="212" t="e">
        <f t="shared" si="29"/>
        <v>#DIV/0!</v>
      </c>
      <c r="K302" s="197" t="str" cm="1">
        <f t="array" ref="K302">INDEX($A:$G, ($B302*$B$4)+3,COLUMN(C302))</f>
        <v>Owing</v>
      </c>
      <c r="L302" s="198" t="e">
        <f t="shared" si="33"/>
        <v>#VALUE!</v>
      </c>
      <c r="M302" s="199" t="e">
        <f t="shared" si="34"/>
        <v>#VALUE!</v>
      </c>
      <c r="N302" s="200" t="str" cm="1">
        <f t="array" ref="N302">INDEX($A:$G, ($B302*$B$4)+3,COLUMN(F302))</f>
        <v>Total Interest Charged</v>
      </c>
      <c r="O302" s="201" t="e">
        <f t="shared" si="30"/>
        <v>#VALUE!</v>
      </c>
    </row>
    <row r="303" spans="3:15" x14ac:dyDescent="0.25">
      <c r="C303" s="197" t="e">
        <f t="shared" si="35"/>
        <v>#DIV/0!</v>
      </c>
      <c r="D303" s="216" t="e">
        <f>IF(F303="","",IF($B$3='Budget Calculator'!$A$14, 'Loan Calculator'!$L$12-E303+H303, IF($B$3='Budget Calculator'!$A$13,  'Loan Calculator'!$N$12-E303+H303, IF($B$3='Budget Calculator'!$A$12,  'Loan Calculator'!$P$12-E303+H303, 0))))</f>
        <v>#DIV/0!</v>
      </c>
      <c r="E303" s="217" t="e">
        <f>IF(('Loan Calculator'!$G$4/$B$4)*C302&gt;=0, ('Loan Calculator'!$G$4/$B$4)*C302, 1/0)</f>
        <v>#DIV/0!</v>
      </c>
      <c r="F303" s="200" t="e">
        <f t="shared" si="36"/>
        <v>#DIV/0!</v>
      </c>
      <c r="G303" s="212" t="e">
        <f t="shared" si="29"/>
        <v>#DIV/0!</v>
      </c>
      <c r="K303" s="197" t="str" cm="1">
        <f t="array" ref="K303">INDEX($A:$G, ($B303*$B$4)+3,COLUMN(C303))</f>
        <v>Owing</v>
      </c>
      <c r="L303" s="198" t="e">
        <f t="shared" si="33"/>
        <v>#VALUE!</v>
      </c>
      <c r="M303" s="199" t="e">
        <f t="shared" si="34"/>
        <v>#VALUE!</v>
      </c>
      <c r="N303" s="200" t="str" cm="1">
        <f t="array" ref="N303">INDEX($A:$G, ($B303*$B$4)+3,COLUMN(F303))</f>
        <v>Total Interest Charged</v>
      </c>
      <c r="O303" s="201" t="e">
        <f t="shared" si="30"/>
        <v>#VALUE!</v>
      </c>
    </row>
    <row r="304" spans="3:15" x14ac:dyDescent="0.25">
      <c r="C304" s="197" t="e">
        <f t="shared" si="35"/>
        <v>#DIV/0!</v>
      </c>
      <c r="D304" s="216" t="e">
        <f>IF(F304="","",IF($B$3='Budget Calculator'!$A$14, 'Loan Calculator'!$L$12-E304+H304, IF($B$3='Budget Calculator'!$A$13,  'Loan Calculator'!$N$12-E304+H304, IF($B$3='Budget Calculator'!$A$12,  'Loan Calculator'!$P$12-E304+H304, 0))))</f>
        <v>#DIV/0!</v>
      </c>
      <c r="E304" s="217" t="e">
        <f>IF(('Loan Calculator'!$G$4/$B$4)*C303&gt;=0, ('Loan Calculator'!$G$4/$B$4)*C303, 1/0)</f>
        <v>#DIV/0!</v>
      </c>
      <c r="F304" s="200" t="e">
        <f t="shared" si="36"/>
        <v>#DIV/0!</v>
      </c>
      <c r="G304" s="212" t="e">
        <f t="shared" si="29"/>
        <v>#DIV/0!</v>
      </c>
      <c r="K304" s="197" t="str" cm="1">
        <f t="array" ref="K304">INDEX($A:$G, ($B304*$B$4)+3,COLUMN(C304))</f>
        <v>Owing</v>
      </c>
      <c r="L304" s="198" t="e">
        <f t="shared" si="33"/>
        <v>#VALUE!</v>
      </c>
      <c r="M304" s="199" t="e">
        <f t="shared" si="34"/>
        <v>#VALUE!</v>
      </c>
      <c r="N304" s="200" t="str" cm="1">
        <f t="array" ref="N304">INDEX($A:$G, ($B304*$B$4)+3,COLUMN(F304))</f>
        <v>Total Interest Charged</v>
      </c>
      <c r="O304" s="201" t="e">
        <f t="shared" si="30"/>
        <v>#VALUE!</v>
      </c>
    </row>
    <row r="305" spans="3:15" x14ac:dyDescent="0.25">
      <c r="C305" s="197" t="e">
        <f t="shared" si="35"/>
        <v>#DIV/0!</v>
      </c>
      <c r="D305" s="216" t="e">
        <f>IF(F305="","",IF($B$3='Budget Calculator'!$A$14, 'Loan Calculator'!$L$12-E305+H305, IF($B$3='Budget Calculator'!$A$13,  'Loan Calculator'!$N$12-E305+H305, IF($B$3='Budget Calculator'!$A$12,  'Loan Calculator'!$P$12-E305+H305, 0))))</f>
        <v>#DIV/0!</v>
      </c>
      <c r="E305" s="217" t="e">
        <f>IF(('Loan Calculator'!$G$4/$B$4)*C304&gt;=0, ('Loan Calculator'!$G$4/$B$4)*C304, 1/0)</f>
        <v>#DIV/0!</v>
      </c>
      <c r="F305" s="200" t="e">
        <f t="shared" si="36"/>
        <v>#DIV/0!</v>
      </c>
      <c r="G305" s="212" t="e">
        <f t="shared" si="29"/>
        <v>#DIV/0!</v>
      </c>
      <c r="K305" s="197" t="str" cm="1">
        <f t="array" ref="K305">INDEX($A:$G, ($B305*$B$4)+3,COLUMN(C305))</f>
        <v>Owing</v>
      </c>
      <c r="L305" s="198" t="e">
        <f t="shared" si="33"/>
        <v>#VALUE!</v>
      </c>
      <c r="M305" s="199" t="e">
        <f t="shared" si="34"/>
        <v>#VALUE!</v>
      </c>
      <c r="N305" s="200" t="str" cm="1">
        <f t="array" ref="N305">INDEX($A:$G, ($B305*$B$4)+3,COLUMN(F305))</f>
        <v>Total Interest Charged</v>
      </c>
      <c r="O305" s="201" t="e">
        <f t="shared" si="30"/>
        <v>#VALUE!</v>
      </c>
    </row>
    <row r="306" spans="3:15" x14ac:dyDescent="0.25">
      <c r="C306" s="197" t="e">
        <f t="shared" si="35"/>
        <v>#DIV/0!</v>
      </c>
      <c r="D306" s="216" t="e">
        <f>IF(F306="","",IF($B$3='Budget Calculator'!$A$14, 'Loan Calculator'!$L$12-E306+H306, IF($B$3='Budget Calculator'!$A$13,  'Loan Calculator'!$N$12-E306+H306, IF($B$3='Budget Calculator'!$A$12,  'Loan Calculator'!$P$12-E306+H306, 0))))</f>
        <v>#DIV/0!</v>
      </c>
      <c r="E306" s="217" t="e">
        <f>IF(('Loan Calculator'!$G$4/$B$4)*C305&gt;=0, ('Loan Calculator'!$G$4/$B$4)*C305, 1/0)</f>
        <v>#DIV/0!</v>
      </c>
      <c r="F306" s="200" t="e">
        <f t="shared" si="36"/>
        <v>#DIV/0!</v>
      </c>
      <c r="G306" s="212" t="e">
        <f t="shared" si="29"/>
        <v>#DIV/0!</v>
      </c>
      <c r="K306" s="197" t="str" cm="1">
        <f t="array" ref="K306">INDEX($A:$G, ($B306*$B$4)+3,COLUMN(C306))</f>
        <v>Owing</v>
      </c>
      <c r="L306" s="198" t="e">
        <f t="shared" si="33"/>
        <v>#VALUE!</v>
      </c>
      <c r="M306" s="199" t="e">
        <f t="shared" si="34"/>
        <v>#VALUE!</v>
      </c>
      <c r="N306" s="200" t="str" cm="1">
        <f t="array" ref="N306">INDEX($A:$G, ($B306*$B$4)+3,COLUMN(F306))</f>
        <v>Total Interest Charged</v>
      </c>
      <c r="O306" s="201" t="e">
        <f t="shared" si="30"/>
        <v>#VALUE!</v>
      </c>
    </row>
    <row r="307" spans="3:15" x14ac:dyDescent="0.25">
      <c r="C307" s="197" t="e">
        <f t="shared" si="35"/>
        <v>#DIV/0!</v>
      </c>
      <c r="D307" s="216" t="e">
        <f>IF(F307="","",IF($B$3='Budget Calculator'!$A$14, 'Loan Calculator'!$L$12-E307+H307, IF($B$3='Budget Calculator'!$A$13,  'Loan Calculator'!$N$12-E307+H307, IF($B$3='Budget Calculator'!$A$12,  'Loan Calculator'!$P$12-E307+H307, 0))))</f>
        <v>#DIV/0!</v>
      </c>
      <c r="E307" s="217" t="e">
        <f>IF(('Loan Calculator'!$G$4/$B$4)*C306&gt;=0, ('Loan Calculator'!$G$4/$B$4)*C306, 1/0)</f>
        <v>#DIV/0!</v>
      </c>
      <c r="F307" s="200" t="e">
        <f t="shared" si="36"/>
        <v>#DIV/0!</v>
      </c>
      <c r="G307" s="212" t="e">
        <f t="shared" si="29"/>
        <v>#DIV/0!</v>
      </c>
      <c r="K307" s="197" t="str" cm="1">
        <f t="array" ref="K307">INDEX($A:$G, ($B307*$B$4)+3,COLUMN(C307))</f>
        <v>Owing</v>
      </c>
      <c r="L307" s="198" t="e">
        <f t="shared" si="33"/>
        <v>#VALUE!</v>
      </c>
      <c r="M307" s="199" t="e">
        <f t="shared" si="34"/>
        <v>#VALUE!</v>
      </c>
      <c r="N307" s="200" t="str" cm="1">
        <f t="array" ref="N307">INDEX($A:$G, ($B307*$B$4)+3,COLUMN(F307))</f>
        <v>Total Interest Charged</v>
      </c>
      <c r="O307" s="201" t="e">
        <f t="shared" si="30"/>
        <v>#VALUE!</v>
      </c>
    </row>
    <row r="308" spans="3:15" x14ac:dyDescent="0.25">
      <c r="C308" s="197" t="e">
        <f t="shared" si="35"/>
        <v>#DIV/0!</v>
      </c>
      <c r="D308" s="216" t="e">
        <f>IF(F308="","",IF($B$3='Budget Calculator'!$A$14, 'Loan Calculator'!$L$12-E308+H308, IF($B$3='Budget Calculator'!$A$13,  'Loan Calculator'!$N$12-E308+H308, IF($B$3='Budget Calculator'!$A$12,  'Loan Calculator'!$P$12-E308+H308, 0))))</f>
        <v>#DIV/0!</v>
      </c>
      <c r="E308" s="217" t="e">
        <f>IF(('Loan Calculator'!$G$4/$B$4)*C307&gt;=0, ('Loan Calculator'!$G$4/$B$4)*C307, 1/0)</f>
        <v>#DIV/0!</v>
      </c>
      <c r="F308" s="200" t="e">
        <f t="shared" si="36"/>
        <v>#DIV/0!</v>
      </c>
      <c r="G308" s="212" t="e">
        <f t="shared" si="29"/>
        <v>#DIV/0!</v>
      </c>
      <c r="K308" s="197" t="str" cm="1">
        <f t="array" ref="K308">INDEX($A:$G, ($B308*$B$4)+3,COLUMN(C308))</f>
        <v>Owing</v>
      </c>
      <c r="L308" s="198" t="e">
        <f t="shared" si="33"/>
        <v>#VALUE!</v>
      </c>
      <c r="M308" s="199" t="e">
        <f t="shared" si="34"/>
        <v>#VALUE!</v>
      </c>
      <c r="N308" s="200" t="str" cm="1">
        <f t="array" ref="N308">INDEX($A:$G, ($B308*$B$4)+3,COLUMN(F308))</f>
        <v>Total Interest Charged</v>
      </c>
      <c r="O308" s="201" t="e">
        <f t="shared" si="30"/>
        <v>#VALUE!</v>
      </c>
    </row>
    <row r="309" spans="3:15" x14ac:dyDescent="0.25">
      <c r="C309" s="197" t="e">
        <f t="shared" si="35"/>
        <v>#DIV/0!</v>
      </c>
      <c r="D309" s="216" t="e">
        <f>IF(F309="","",IF($B$3='Budget Calculator'!$A$14, 'Loan Calculator'!$L$12-E309+H309, IF($B$3='Budget Calculator'!$A$13,  'Loan Calculator'!$N$12-E309+H309, IF($B$3='Budget Calculator'!$A$12,  'Loan Calculator'!$P$12-E309+H309, 0))))</f>
        <v>#DIV/0!</v>
      </c>
      <c r="E309" s="217" t="e">
        <f>IF(('Loan Calculator'!$G$4/$B$4)*C308&gt;=0, ('Loan Calculator'!$G$4/$B$4)*C308, 1/0)</f>
        <v>#DIV/0!</v>
      </c>
      <c r="F309" s="200" t="e">
        <f t="shared" si="36"/>
        <v>#DIV/0!</v>
      </c>
      <c r="G309" s="212" t="e">
        <f t="shared" si="29"/>
        <v>#DIV/0!</v>
      </c>
      <c r="K309" s="197" t="str" cm="1">
        <f t="array" ref="K309">INDEX($A:$G, ($B309*$B$4)+3,COLUMN(C309))</f>
        <v>Owing</v>
      </c>
      <c r="L309" s="198" t="e">
        <f t="shared" si="33"/>
        <v>#VALUE!</v>
      </c>
      <c r="M309" s="199" t="e">
        <f t="shared" si="34"/>
        <v>#VALUE!</v>
      </c>
      <c r="N309" s="200" t="str" cm="1">
        <f t="array" ref="N309">INDEX($A:$G, ($B309*$B$4)+3,COLUMN(F309))</f>
        <v>Total Interest Charged</v>
      </c>
      <c r="O309" s="201" t="e">
        <f t="shared" si="30"/>
        <v>#VALUE!</v>
      </c>
    </row>
    <row r="310" spans="3:15" x14ac:dyDescent="0.25">
      <c r="C310" s="197" t="e">
        <f t="shared" si="35"/>
        <v>#DIV/0!</v>
      </c>
      <c r="D310" s="216" t="e">
        <f>IF(F310="","",IF($B$3='Budget Calculator'!$A$14, 'Loan Calculator'!$L$12-E310+H310, IF($B$3='Budget Calculator'!$A$13,  'Loan Calculator'!$N$12-E310+H310, IF($B$3='Budget Calculator'!$A$12,  'Loan Calculator'!$P$12-E310+H310, 0))))</f>
        <v>#DIV/0!</v>
      </c>
      <c r="E310" s="217" t="e">
        <f>IF(('Loan Calculator'!$G$4/$B$4)*C309&gt;=0, ('Loan Calculator'!$G$4/$B$4)*C309, 1/0)</f>
        <v>#DIV/0!</v>
      </c>
      <c r="F310" s="200" t="e">
        <f t="shared" si="36"/>
        <v>#DIV/0!</v>
      </c>
      <c r="G310" s="212" t="e">
        <f t="shared" si="29"/>
        <v>#DIV/0!</v>
      </c>
      <c r="K310" s="197" t="str" cm="1">
        <f t="array" ref="K310">INDEX($A:$G, ($B310*$B$4)+3,COLUMN(C310))</f>
        <v>Owing</v>
      </c>
      <c r="L310" s="198" t="e">
        <f t="shared" si="33"/>
        <v>#VALUE!</v>
      </c>
      <c r="M310" s="199" t="e">
        <f t="shared" si="34"/>
        <v>#VALUE!</v>
      </c>
      <c r="N310" s="200" t="str" cm="1">
        <f t="array" ref="N310">INDEX($A:$G, ($B310*$B$4)+3,COLUMN(F310))</f>
        <v>Total Interest Charged</v>
      </c>
      <c r="O310" s="201" t="e">
        <f t="shared" si="30"/>
        <v>#VALUE!</v>
      </c>
    </row>
    <row r="311" spans="3:15" x14ac:dyDescent="0.25">
      <c r="C311" s="197" t="e">
        <f t="shared" si="35"/>
        <v>#DIV/0!</v>
      </c>
      <c r="D311" s="216" t="e">
        <f>IF(F311="","",IF($B$3='Budget Calculator'!$A$14, 'Loan Calculator'!$L$12-E311+H311, IF($B$3='Budget Calculator'!$A$13,  'Loan Calculator'!$N$12-E311+H311, IF($B$3='Budget Calculator'!$A$12,  'Loan Calculator'!$P$12-E311+H311, 0))))</f>
        <v>#DIV/0!</v>
      </c>
      <c r="E311" s="217" t="e">
        <f>IF(('Loan Calculator'!$G$4/$B$4)*C310&gt;=0, ('Loan Calculator'!$G$4/$B$4)*C310, 1/0)</f>
        <v>#DIV/0!</v>
      </c>
      <c r="F311" s="200" t="e">
        <f t="shared" si="36"/>
        <v>#DIV/0!</v>
      </c>
      <c r="G311" s="212" t="e">
        <f t="shared" si="29"/>
        <v>#DIV/0!</v>
      </c>
      <c r="K311" s="197" t="str" cm="1">
        <f t="array" ref="K311">INDEX($A:$G, ($B311*$B$4)+3,COLUMN(C311))</f>
        <v>Owing</v>
      </c>
      <c r="L311" s="198" t="e">
        <f t="shared" si="33"/>
        <v>#VALUE!</v>
      </c>
      <c r="M311" s="199" t="e">
        <f t="shared" si="34"/>
        <v>#VALUE!</v>
      </c>
      <c r="N311" s="200" t="str" cm="1">
        <f t="array" ref="N311">INDEX($A:$G, ($B311*$B$4)+3,COLUMN(F311))</f>
        <v>Total Interest Charged</v>
      </c>
      <c r="O311" s="201" t="e">
        <f t="shared" si="30"/>
        <v>#VALUE!</v>
      </c>
    </row>
    <row r="312" spans="3:15" x14ac:dyDescent="0.25">
      <c r="C312" s="197" t="e">
        <f t="shared" si="35"/>
        <v>#DIV/0!</v>
      </c>
      <c r="D312" s="216" t="e">
        <f>IF(F312="","",IF($B$3='Budget Calculator'!$A$14, 'Loan Calculator'!$L$12-E312+H312, IF($B$3='Budget Calculator'!$A$13,  'Loan Calculator'!$N$12-E312+H312, IF($B$3='Budget Calculator'!$A$12,  'Loan Calculator'!$P$12-E312+H312, 0))))</f>
        <v>#DIV/0!</v>
      </c>
      <c r="E312" s="217" t="e">
        <f>IF(('Loan Calculator'!$G$4/$B$4)*C311&gt;=0, ('Loan Calculator'!$G$4/$B$4)*C311, 1/0)</f>
        <v>#DIV/0!</v>
      </c>
      <c r="F312" s="200" t="e">
        <f t="shared" si="36"/>
        <v>#DIV/0!</v>
      </c>
      <c r="G312" s="212" t="e">
        <f t="shared" si="29"/>
        <v>#DIV/0!</v>
      </c>
      <c r="K312" s="197" t="str" cm="1">
        <f t="array" ref="K312">INDEX($A:$G, ($B312*$B$4)+3,COLUMN(C312))</f>
        <v>Owing</v>
      </c>
      <c r="L312" s="198" t="e">
        <f t="shared" si="33"/>
        <v>#VALUE!</v>
      </c>
      <c r="M312" s="199" t="e">
        <f t="shared" si="34"/>
        <v>#VALUE!</v>
      </c>
      <c r="N312" s="200" t="str" cm="1">
        <f t="array" ref="N312">INDEX($A:$G, ($B312*$B$4)+3,COLUMN(F312))</f>
        <v>Total Interest Charged</v>
      </c>
      <c r="O312" s="201" t="e">
        <f t="shared" si="30"/>
        <v>#VALUE!</v>
      </c>
    </row>
    <row r="313" spans="3:15" x14ac:dyDescent="0.25">
      <c r="C313" s="197" t="e">
        <f t="shared" si="35"/>
        <v>#DIV/0!</v>
      </c>
      <c r="D313" s="216" t="e">
        <f>IF(F313="","",IF($B$3='Budget Calculator'!$A$14, 'Loan Calculator'!$L$12-E313+H313, IF($B$3='Budget Calculator'!$A$13,  'Loan Calculator'!$N$12-E313+H313, IF($B$3='Budget Calculator'!$A$12,  'Loan Calculator'!$P$12-E313+H313, 0))))</f>
        <v>#DIV/0!</v>
      </c>
      <c r="E313" s="217" t="e">
        <f>IF(('Loan Calculator'!$G$4/$B$4)*C312&gt;=0, ('Loan Calculator'!$G$4/$B$4)*C312, 1/0)</f>
        <v>#DIV/0!</v>
      </c>
      <c r="F313" s="200" t="e">
        <f t="shared" si="36"/>
        <v>#DIV/0!</v>
      </c>
      <c r="G313" s="212" t="e">
        <f t="shared" si="29"/>
        <v>#DIV/0!</v>
      </c>
      <c r="K313" s="197" t="str" cm="1">
        <f t="array" ref="K313">INDEX($A:$G, ($B313*$B$4)+3,COLUMN(C313))</f>
        <v>Owing</v>
      </c>
      <c r="L313" s="198" t="e">
        <f t="shared" si="33"/>
        <v>#VALUE!</v>
      </c>
      <c r="M313" s="199" t="e">
        <f t="shared" si="34"/>
        <v>#VALUE!</v>
      </c>
      <c r="N313" s="200" t="str" cm="1">
        <f t="array" ref="N313">INDEX($A:$G, ($B313*$B$4)+3,COLUMN(F313))</f>
        <v>Total Interest Charged</v>
      </c>
      <c r="O313" s="201" t="e">
        <f t="shared" si="30"/>
        <v>#VALUE!</v>
      </c>
    </row>
    <row r="314" spans="3:15" x14ac:dyDescent="0.25">
      <c r="C314" s="197" t="e">
        <f t="shared" si="35"/>
        <v>#DIV/0!</v>
      </c>
      <c r="D314" s="216" t="e">
        <f>IF(F314="","",IF($B$3='Budget Calculator'!$A$14, 'Loan Calculator'!$L$12-E314+H314, IF($B$3='Budget Calculator'!$A$13,  'Loan Calculator'!$N$12-E314+H314, IF($B$3='Budget Calculator'!$A$12,  'Loan Calculator'!$P$12-E314+H314, 0))))</f>
        <v>#DIV/0!</v>
      </c>
      <c r="E314" s="217" t="e">
        <f>IF(('Loan Calculator'!$G$4/$B$4)*C313&gt;=0, ('Loan Calculator'!$G$4/$B$4)*C313, 1/0)</f>
        <v>#DIV/0!</v>
      </c>
      <c r="F314" s="200" t="e">
        <f t="shared" si="36"/>
        <v>#DIV/0!</v>
      </c>
      <c r="G314" s="212" t="e">
        <f t="shared" si="29"/>
        <v>#DIV/0!</v>
      </c>
      <c r="K314" s="197" t="str" cm="1">
        <f t="array" ref="K314">INDEX($A:$G, ($B314*$B$4)+3,COLUMN(C314))</f>
        <v>Owing</v>
      </c>
      <c r="L314" s="198" t="e">
        <f t="shared" si="33"/>
        <v>#VALUE!</v>
      </c>
      <c r="M314" s="199" t="e">
        <f t="shared" si="34"/>
        <v>#VALUE!</v>
      </c>
      <c r="N314" s="200" t="str" cm="1">
        <f t="array" ref="N314">INDEX($A:$G, ($B314*$B$4)+3,COLUMN(F314))</f>
        <v>Total Interest Charged</v>
      </c>
      <c r="O314" s="201" t="e">
        <f t="shared" si="30"/>
        <v>#VALUE!</v>
      </c>
    </row>
    <row r="315" spans="3:15" x14ac:dyDescent="0.25">
      <c r="C315" s="197" t="e">
        <f t="shared" si="35"/>
        <v>#DIV/0!</v>
      </c>
      <c r="D315" s="216" t="e">
        <f>IF(F315="","",IF($B$3='Budget Calculator'!$A$14, 'Loan Calculator'!$L$12-E315+H315, IF($B$3='Budget Calculator'!$A$13,  'Loan Calculator'!$N$12-E315+H315, IF($B$3='Budget Calculator'!$A$12,  'Loan Calculator'!$P$12-E315+H315, 0))))</f>
        <v>#DIV/0!</v>
      </c>
      <c r="E315" s="217" t="e">
        <f>IF(('Loan Calculator'!$G$4/$B$4)*C314&gt;=0, ('Loan Calculator'!$G$4/$B$4)*C314, 1/0)</f>
        <v>#DIV/0!</v>
      </c>
      <c r="F315" s="200" t="e">
        <f t="shared" si="36"/>
        <v>#DIV/0!</v>
      </c>
      <c r="G315" s="212" t="e">
        <f t="shared" si="29"/>
        <v>#DIV/0!</v>
      </c>
      <c r="K315" s="197" t="str" cm="1">
        <f t="array" ref="K315">INDEX($A:$G, ($B315*$B$4)+3,COLUMN(C315))</f>
        <v>Owing</v>
      </c>
      <c r="L315" s="198" t="e">
        <f t="shared" si="33"/>
        <v>#VALUE!</v>
      </c>
      <c r="M315" s="199" t="e">
        <f t="shared" si="34"/>
        <v>#VALUE!</v>
      </c>
      <c r="N315" s="200" t="str" cm="1">
        <f t="array" ref="N315">INDEX($A:$G, ($B315*$B$4)+3,COLUMN(F315))</f>
        <v>Total Interest Charged</v>
      </c>
      <c r="O315" s="201" t="e">
        <f t="shared" si="30"/>
        <v>#VALUE!</v>
      </c>
    </row>
    <row r="316" spans="3:15" x14ac:dyDescent="0.25">
      <c r="C316" s="197" t="e">
        <f t="shared" si="35"/>
        <v>#DIV/0!</v>
      </c>
      <c r="D316" s="216" t="e">
        <f>IF(F316="","",IF($B$3='Budget Calculator'!$A$14, 'Loan Calculator'!$L$12-E316+H316, IF($B$3='Budget Calculator'!$A$13,  'Loan Calculator'!$N$12-E316+H316, IF($B$3='Budget Calculator'!$A$12,  'Loan Calculator'!$P$12-E316+H316, 0))))</f>
        <v>#DIV/0!</v>
      </c>
      <c r="E316" s="217" t="e">
        <f>IF(('Loan Calculator'!$G$4/$B$4)*C315&gt;=0, ('Loan Calculator'!$G$4/$B$4)*C315, 1/0)</f>
        <v>#DIV/0!</v>
      </c>
      <c r="F316" s="200" t="e">
        <f t="shared" si="36"/>
        <v>#DIV/0!</v>
      </c>
      <c r="G316" s="212" t="e">
        <f t="shared" si="29"/>
        <v>#DIV/0!</v>
      </c>
      <c r="K316" s="197" t="str" cm="1">
        <f t="array" ref="K316">INDEX($A:$G, ($B316*$B$4)+3,COLUMN(C316))</f>
        <v>Owing</v>
      </c>
      <c r="L316" s="198" t="e">
        <f t="shared" si="33"/>
        <v>#VALUE!</v>
      </c>
      <c r="M316" s="199" t="e">
        <f t="shared" si="34"/>
        <v>#VALUE!</v>
      </c>
      <c r="N316" s="200" t="str" cm="1">
        <f t="array" ref="N316">INDEX($A:$G, ($B316*$B$4)+3,COLUMN(F316))</f>
        <v>Total Interest Charged</v>
      </c>
      <c r="O316" s="201" t="e">
        <f t="shared" si="30"/>
        <v>#VALUE!</v>
      </c>
    </row>
    <row r="317" spans="3:15" x14ac:dyDescent="0.25">
      <c r="C317" s="197" t="e">
        <f t="shared" si="35"/>
        <v>#DIV/0!</v>
      </c>
      <c r="D317" s="216" t="e">
        <f>IF(F317="","",IF($B$3='Budget Calculator'!$A$14, 'Loan Calculator'!$L$12-E317+H317, IF($B$3='Budget Calculator'!$A$13,  'Loan Calculator'!$N$12-E317+H317, IF($B$3='Budget Calculator'!$A$12,  'Loan Calculator'!$P$12-E317+H317, 0))))</f>
        <v>#DIV/0!</v>
      </c>
      <c r="E317" s="217" t="e">
        <f>IF(('Loan Calculator'!$G$4/$B$4)*C316&gt;=0, ('Loan Calculator'!$G$4/$B$4)*C316, 1/0)</f>
        <v>#DIV/0!</v>
      </c>
      <c r="F317" s="200" t="e">
        <f t="shared" si="36"/>
        <v>#DIV/0!</v>
      </c>
      <c r="G317" s="212" t="e">
        <f t="shared" si="29"/>
        <v>#DIV/0!</v>
      </c>
      <c r="K317" s="197" t="str" cm="1">
        <f t="array" ref="K317">INDEX($A:$G, ($B317*$B$4)+3,COLUMN(C317))</f>
        <v>Owing</v>
      </c>
      <c r="L317" s="198" t="e">
        <f t="shared" si="33"/>
        <v>#VALUE!</v>
      </c>
      <c r="M317" s="199" t="e">
        <f t="shared" si="34"/>
        <v>#VALUE!</v>
      </c>
      <c r="N317" s="200" t="str" cm="1">
        <f t="array" ref="N317">INDEX($A:$G, ($B317*$B$4)+3,COLUMN(F317))</f>
        <v>Total Interest Charged</v>
      </c>
      <c r="O317" s="201" t="e">
        <f t="shared" si="30"/>
        <v>#VALUE!</v>
      </c>
    </row>
    <row r="318" spans="3:15" x14ac:dyDescent="0.25">
      <c r="C318" s="197" t="e">
        <f t="shared" si="35"/>
        <v>#DIV/0!</v>
      </c>
      <c r="D318" s="216" t="e">
        <f>IF(F318="","",IF($B$3='Budget Calculator'!$A$14, 'Loan Calculator'!$L$12-E318+H318, IF($B$3='Budget Calculator'!$A$13,  'Loan Calculator'!$N$12-E318+H318, IF($B$3='Budget Calculator'!$A$12,  'Loan Calculator'!$P$12-E318+H318, 0))))</f>
        <v>#DIV/0!</v>
      </c>
      <c r="E318" s="217" t="e">
        <f>IF(('Loan Calculator'!$G$4/$B$4)*C317&gt;=0, ('Loan Calculator'!$G$4/$B$4)*C317, 1/0)</f>
        <v>#DIV/0!</v>
      </c>
      <c r="F318" s="200" t="e">
        <f t="shared" si="36"/>
        <v>#DIV/0!</v>
      </c>
      <c r="G318" s="212" t="e">
        <f t="shared" si="29"/>
        <v>#DIV/0!</v>
      </c>
      <c r="K318" s="197" t="str" cm="1">
        <f t="array" ref="K318">INDEX($A:$G, ($B318*$B$4)+3,COLUMN(C318))</f>
        <v>Owing</v>
      </c>
      <c r="L318" s="198" t="e">
        <f t="shared" si="33"/>
        <v>#VALUE!</v>
      </c>
      <c r="M318" s="199" t="e">
        <f t="shared" si="34"/>
        <v>#VALUE!</v>
      </c>
      <c r="N318" s="200" t="str" cm="1">
        <f t="array" ref="N318">INDEX($A:$G, ($B318*$B$4)+3,COLUMN(F318))</f>
        <v>Total Interest Charged</v>
      </c>
      <c r="O318" s="201" t="e">
        <f t="shared" si="30"/>
        <v>#VALUE!</v>
      </c>
    </row>
    <row r="319" spans="3:15" x14ac:dyDescent="0.25">
      <c r="C319" s="197" t="e">
        <f t="shared" si="35"/>
        <v>#DIV/0!</v>
      </c>
      <c r="D319" s="216" t="e">
        <f>IF(F319="","",IF($B$3='Budget Calculator'!$A$14, 'Loan Calculator'!$L$12-E319+H319, IF($B$3='Budget Calculator'!$A$13,  'Loan Calculator'!$N$12-E319+H319, IF($B$3='Budget Calculator'!$A$12,  'Loan Calculator'!$P$12-E319+H319, 0))))</f>
        <v>#DIV/0!</v>
      </c>
      <c r="E319" s="217" t="e">
        <f>IF(('Loan Calculator'!$G$4/$B$4)*C318&gt;=0, ('Loan Calculator'!$G$4/$B$4)*C318, 1/0)</f>
        <v>#DIV/0!</v>
      </c>
      <c r="F319" s="200" t="e">
        <f t="shared" si="36"/>
        <v>#DIV/0!</v>
      </c>
      <c r="G319" s="212" t="e">
        <f t="shared" si="29"/>
        <v>#DIV/0!</v>
      </c>
      <c r="K319" s="197" t="str" cm="1">
        <f t="array" ref="K319">INDEX($A:$G, ($B319*$B$4)+3,COLUMN(C319))</f>
        <v>Owing</v>
      </c>
      <c r="L319" s="198" t="e">
        <f t="shared" si="33"/>
        <v>#VALUE!</v>
      </c>
      <c r="M319" s="199" t="e">
        <f t="shared" si="34"/>
        <v>#VALUE!</v>
      </c>
      <c r="N319" s="200" t="str" cm="1">
        <f t="array" ref="N319">INDEX($A:$G, ($B319*$B$4)+3,COLUMN(F319))</f>
        <v>Total Interest Charged</v>
      </c>
      <c r="O319" s="201" t="e">
        <f t="shared" si="30"/>
        <v>#VALUE!</v>
      </c>
    </row>
    <row r="320" spans="3:15" x14ac:dyDescent="0.25">
      <c r="C320" s="197" t="e">
        <f t="shared" si="35"/>
        <v>#DIV/0!</v>
      </c>
      <c r="D320" s="216" t="e">
        <f>IF(F320="","",IF($B$3='Budget Calculator'!$A$14, 'Loan Calculator'!$L$12-E320+H320, IF($B$3='Budget Calculator'!$A$13,  'Loan Calculator'!$N$12-E320+H320, IF($B$3='Budget Calculator'!$A$12,  'Loan Calculator'!$P$12-E320+H320, 0))))</f>
        <v>#DIV/0!</v>
      </c>
      <c r="E320" s="217" t="e">
        <f>IF(('Loan Calculator'!$G$4/$B$4)*C319&gt;=0, ('Loan Calculator'!$G$4/$B$4)*C319, 1/0)</f>
        <v>#DIV/0!</v>
      </c>
      <c r="F320" s="200" t="e">
        <f t="shared" si="36"/>
        <v>#DIV/0!</v>
      </c>
      <c r="G320" s="212" t="e">
        <f t="shared" si="29"/>
        <v>#DIV/0!</v>
      </c>
      <c r="K320" s="197" t="str" cm="1">
        <f t="array" ref="K320">INDEX($A:$G, ($B320*$B$4)+3,COLUMN(C320))</f>
        <v>Owing</v>
      </c>
      <c r="L320" s="198" t="e">
        <f t="shared" si="33"/>
        <v>#VALUE!</v>
      </c>
      <c r="M320" s="199" t="e">
        <f t="shared" si="34"/>
        <v>#VALUE!</v>
      </c>
      <c r="N320" s="200" t="str" cm="1">
        <f t="array" ref="N320">INDEX($A:$G, ($B320*$B$4)+3,COLUMN(F320))</f>
        <v>Total Interest Charged</v>
      </c>
      <c r="O320" s="201" t="e">
        <f t="shared" si="30"/>
        <v>#VALUE!</v>
      </c>
    </row>
    <row r="321" spans="3:15" x14ac:dyDescent="0.25">
      <c r="C321" s="197" t="e">
        <f t="shared" si="35"/>
        <v>#DIV/0!</v>
      </c>
      <c r="D321" s="216" t="e">
        <f>IF(F321="","",IF($B$3='Budget Calculator'!$A$14, 'Loan Calculator'!$L$12-E321+H321, IF($B$3='Budget Calculator'!$A$13,  'Loan Calculator'!$N$12-E321+H321, IF($B$3='Budget Calculator'!$A$12,  'Loan Calculator'!$P$12-E321+H321, 0))))</f>
        <v>#DIV/0!</v>
      </c>
      <c r="E321" s="217" t="e">
        <f>IF(('Loan Calculator'!$G$4/$B$4)*C320&gt;=0, ('Loan Calculator'!$G$4/$B$4)*C320, 1/0)</f>
        <v>#DIV/0!</v>
      </c>
      <c r="F321" s="200" t="e">
        <f t="shared" si="36"/>
        <v>#DIV/0!</v>
      </c>
      <c r="G321" s="212" t="e">
        <f t="shared" si="29"/>
        <v>#DIV/0!</v>
      </c>
      <c r="K321" s="197" t="str" cm="1">
        <f t="array" ref="K321">INDEX($A:$G, ($B321*$B$4)+3,COLUMN(C321))</f>
        <v>Owing</v>
      </c>
      <c r="L321" s="198" t="e">
        <f t="shared" si="33"/>
        <v>#VALUE!</v>
      </c>
      <c r="M321" s="199" t="e">
        <f t="shared" si="34"/>
        <v>#VALUE!</v>
      </c>
      <c r="N321" s="200" t="str" cm="1">
        <f t="array" ref="N321">INDEX($A:$G, ($B321*$B$4)+3,COLUMN(F321))</f>
        <v>Total Interest Charged</v>
      </c>
      <c r="O321" s="201" t="e">
        <f t="shared" si="30"/>
        <v>#VALUE!</v>
      </c>
    </row>
    <row r="322" spans="3:15" x14ac:dyDescent="0.25">
      <c r="C322" s="197" t="e">
        <f t="shared" si="35"/>
        <v>#DIV/0!</v>
      </c>
      <c r="D322" s="216" t="e">
        <f>IF(F322="","",IF($B$3='Budget Calculator'!$A$14, 'Loan Calculator'!$L$12-E322+H322, IF($B$3='Budget Calculator'!$A$13,  'Loan Calculator'!$N$12-E322+H322, IF($B$3='Budget Calculator'!$A$12,  'Loan Calculator'!$P$12-E322+H322, 0))))</f>
        <v>#DIV/0!</v>
      </c>
      <c r="E322" s="217" t="e">
        <f>IF(('Loan Calculator'!$G$4/$B$4)*C321&gt;=0, ('Loan Calculator'!$G$4/$B$4)*C321, 1/0)</f>
        <v>#DIV/0!</v>
      </c>
      <c r="F322" s="200" t="e">
        <f t="shared" si="36"/>
        <v>#DIV/0!</v>
      </c>
      <c r="G322" s="212" t="e">
        <f t="shared" si="29"/>
        <v>#DIV/0!</v>
      </c>
      <c r="K322" s="197" t="str" cm="1">
        <f t="array" ref="K322">INDEX($A:$G, ($B322*$B$4)+3,COLUMN(C322))</f>
        <v>Owing</v>
      </c>
      <c r="L322" s="198" t="e">
        <f t="shared" si="33"/>
        <v>#VALUE!</v>
      </c>
      <c r="M322" s="199" t="e">
        <f t="shared" si="34"/>
        <v>#VALUE!</v>
      </c>
      <c r="N322" s="200" t="str" cm="1">
        <f t="array" ref="N322">INDEX($A:$G, ($B322*$B$4)+3,COLUMN(F322))</f>
        <v>Total Interest Charged</v>
      </c>
      <c r="O322" s="201" t="e">
        <f t="shared" si="30"/>
        <v>#VALUE!</v>
      </c>
    </row>
    <row r="323" spans="3:15" x14ac:dyDescent="0.25">
      <c r="C323" s="197" t="e">
        <f t="shared" si="35"/>
        <v>#DIV/0!</v>
      </c>
      <c r="D323" s="216" t="e">
        <f>IF(F323="","",IF($B$3='Budget Calculator'!$A$14, 'Loan Calculator'!$L$12-E323+H323, IF($B$3='Budget Calculator'!$A$13,  'Loan Calculator'!$N$12-E323+H323, IF($B$3='Budget Calculator'!$A$12,  'Loan Calculator'!$P$12-E323+H323, 0))))</f>
        <v>#DIV/0!</v>
      </c>
      <c r="E323" s="217" t="e">
        <f>IF(('Loan Calculator'!$G$4/$B$4)*C322&gt;=0, ('Loan Calculator'!$G$4/$B$4)*C322, 1/0)</f>
        <v>#DIV/0!</v>
      </c>
      <c r="F323" s="200" t="e">
        <f t="shared" si="36"/>
        <v>#DIV/0!</v>
      </c>
      <c r="G323" s="212" t="e">
        <f t="shared" si="29"/>
        <v>#DIV/0!</v>
      </c>
      <c r="K323" s="197" t="str" cm="1">
        <f t="array" ref="K323">INDEX($A:$G, ($B323*$B$4)+3,COLUMN(C323))</f>
        <v>Owing</v>
      </c>
      <c r="L323" s="198" t="e">
        <f t="shared" si="33"/>
        <v>#VALUE!</v>
      </c>
      <c r="M323" s="199" t="e">
        <f t="shared" si="34"/>
        <v>#VALUE!</v>
      </c>
      <c r="N323" s="200" t="str" cm="1">
        <f t="array" ref="N323">INDEX($A:$G, ($B323*$B$4)+3,COLUMN(F323))</f>
        <v>Total Interest Charged</v>
      </c>
      <c r="O323" s="201" t="e">
        <f t="shared" si="30"/>
        <v>#VALUE!</v>
      </c>
    </row>
    <row r="324" spans="3:15" x14ac:dyDescent="0.25">
      <c r="C324" s="197" t="e">
        <f t="shared" si="35"/>
        <v>#DIV/0!</v>
      </c>
      <c r="D324" s="216" t="e">
        <f>IF(F324="","",IF($B$3='Budget Calculator'!$A$14, 'Loan Calculator'!$L$12-E324+H324, IF($B$3='Budget Calculator'!$A$13,  'Loan Calculator'!$N$12-E324+H324, IF($B$3='Budget Calculator'!$A$12,  'Loan Calculator'!$P$12-E324+H324, 0))))</f>
        <v>#DIV/0!</v>
      </c>
      <c r="E324" s="217" t="e">
        <f>IF(('Loan Calculator'!$G$4/$B$4)*C323&gt;=0, ('Loan Calculator'!$G$4/$B$4)*C323, 1/0)</f>
        <v>#DIV/0!</v>
      </c>
      <c r="F324" s="200" t="e">
        <f t="shared" si="36"/>
        <v>#DIV/0!</v>
      </c>
      <c r="G324" s="212" t="e">
        <f t="shared" si="29"/>
        <v>#DIV/0!</v>
      </c>
      <c r="K324" s="197" t="str" cm="1">
        <f t="array" ref="K324">INDEX($A:$G, ($B324*$B$4)+3,COLUMN(C324))</f>
        <v>Owing</v>
      </c>
      <c r="L324" s="198" t="e">
        <f t="shared" si="33"/>
        <v>#VALUE!</v>
      </c>
      <c r="M324" s="199" t="e">
        <f t="shared" si="34"/>
        <v>#VALUE!</v>
      </c>
      <c r="N324" s="200" t="str" cm="1">
        <f t="array" ref="N324">INDEX($A:$G, ($B324*$B$4)+3,COLUMN(F324))</f>
        <v>Total Interest Charged</v>
      </c>
      <c r="O324" s="201" t="e">
        <f t="shared" si="30"/>
        <v>#VALUE!</v>
      </c>
    </row>
    <row r="325" spans="3:15" x14ac:dyDescent="0.25">
      <c r="C325" s="197" t="e">
        <f t="shared" si="35"/>
        <v>#DIV/0!</v>
      </c>
      <c r="D325" s="216" t="e">
        <f>IF(F325="","",IF($B$3='Budget Calculator'!$A$14, 'Loan Calculator'!$L$12-E325+H325, IF($B$3='Budget Calculator'!$A$13,  'Loan Calculator'!$N$12-E325+H325, IF($B$3='Budget Calculator'!$A$12,  'Loan Calculator'!$P$12-E325+H325, 0))))</f>
        <v>#DIV/0!</v>
      </c>
      <c r="E325" s="217" t="e">
        <f>IF(('Loan Calculator'!$G$4/$B$4)*C324&gt;=0, ('Loan Calculator'!$G$4/$B$4)*C324, 1/0)</f>
        <v>#DIV/0!</v>
      </c>
      <c r="F325" s="200" t="e">
        <f t="shared" si="36"/>
        <v>#DIV/0!</v>
      </c>
      <c r="G325" s="212" t="e">
        <f t="shared" si="29"/>
        <v>#DIV/0!</v>
      </c>
      <c r="K325" s="197" t="str" cm="1">
        <f t="array" ref="K325">INDEX($A:$G, ($B325*$B$4)+3,COLUMN(C325))</f>
        <v>Owing</v>
      </c>
      <c r="L325" s="198" t="e">
        <f t="shared" si="33"/>
        <v>#VALUE!</v>
      </c>
      <c r="M325" s="199" t="e">
        <f t="shared" si="34"/>
        <v>#VALUE!</v>
      </c>
      <c r="N325" s="200" t="str" cm="1">
        <f t="array" ref="N325">INDEX($A:$G, ($B325*$B$4)+3,COLUMN(F325))</f>
        <v>Total Interest Charged</v>
      </c>
      <c r="O325" s="201" t="e">
        <f t="shared" si="30"/>
        <v>#VALUE!</v>
      </c>
    </row>
    <row r="326" spans="3:15" x14ac:dyDescent="0.25">
      <c r="C326" s="197" t="e">
        <f t="shared" si="35"/>
        <v>#DIV/0!</v>
      </c>
      <c r="D326" s="216" t="e">
        <f>IF(F326="","",IF($B$3='Budget Calculator'!$A$14, 'Loan Calculator'!$L$12-E326+H326, IF($B$3='Budget Calculator'!$A$13,  'Loan Calculator'!$N$12-E326+H326, IF($B$3='Budget Calculator'!$A$12,  'Loan Calculator'!$P$12-E326+H326, 0))))</f>
        <v>#DIV/0!</v>
      </c>
      <c r="E326" s="217" t="e">
        <f>IF(('Loan Calculator'!$G$4/$B$4)*C325&gt;=0, ('Loan Calculator'!$G$4/$B$4)*C325, 1/0)</f>
        <v>#DIV/0!</v>
      </c>
      <c r="F326" s="200" t="e">
        <f t="shared" si="36"/>
        <v>#DIV/0!</v>
      </c>
      <c r="G326" s="212" t="e">
        <f t="shared" ref="G326:G389" si="37">IF(IFERROR(C326, 1/0), B326, IF(C326=0, B326, 1/0))</f>
        <v>#DIV/0!</v>
      </c>
      <c r="K326" s="197" t="str" cm="1">
        <f t="array" ref="K326">INDEX($A:$G, ($B326*$B$4)+3,COLUMN(C326))</f>
        <v>Owing</v>
      </c>
      <c r="L326" s="198" t="e">
        <f t="shared" si="33"/>
        <v>#VALUE!</v>
      </c>
      <c r="M326" s="199" t="e">
        <f t="shared" si="34"/>
        <v>#VALUE!</v>
      </c>
      <c r="N326" s="200" t="str" cm="1">
        <f t="array" ref="N326">INDEX($A:$G, ($B326*$B$4)+3,COLUMN(F326))</f>
        <v>Total Interest Charged</v>
      </c>
      <c r="O326" s="201" t="e">
        <f t="shared" ref="O326:O389" si="38">IF(IFERROR(K326, 1/0), J326, IF(K326=0, J326, 1/0))</f>
        <v>#VALUE!</v>
      </c>
    </row>
    <row r="327" spans="3:15" x14ac:dyDescent="0.25">
      <c r="C327" s="197" t="e">
        <f t="shared" si="35"/>
        <v>#DIV/0!</v>
      </c>
      <c r="D327" s="216" t="e">
        <f>IF(F327="","",IF($B$3='Budget Calculator'!$A$14, 'Loan Calculator'!$L$12-E327+H327, IF($B$3='Budget Calculator'!$A$13,  'Loan Calculator'!$N$12-E327+H327, IF($B$3='Budget Calculator'!$A$12,  'Loan Calculator'!$P$12-E327+H327, 0))))</f>
        <v>#DIV/0!</v>
      </c>
      <c r="E327" s="217" t="e">
        <f>IF(('Loan Calculator'!$G$4/$B$4)*C326&gt;=0, ('Loan Calculator'!$G$4/$B$4)*C326, 1/0)</f>
        <v>#DIV/0!</v>
      </c>
      <c r="F327" s="200" t="e">
        <f t="shared" si="36"/>
        <v>#DIV/0!</v>
      </c>
      <c r="G327" s="212" t="e">
        <f t="shared" si="37"/>
        <v>#DIV/0!</v>
      </c>
      <c r="K327" s="197" t="str" cm="1">
        <f t="array" ref="K327">INDEX($A:$G, ($B327*$B$4)+3,COLUMN(C327))</f>
        <v>Owing</v>
      </c>
      <c r="L327" s="198" t="e">
        <f t="shared" ref="L327:L390" si="39">K326-K327</f>
        <v>#VALUE!</v>
      </c>
      <c r="M327" s="199" t="e">
        <f t="shared" ref="M327:M390" si="40">N327-N326</f>
        <v>#VALUE!</v>
      </c>
      <c r="N327" s="200" t="str" cm="1">
        <f t="array" ref="N327">INDEX($A:$G, ($B327*$B$4)+3,COLUMN(F327))</f>
        <v>Total Interest Charged</v>
      </c>
      <c r="O327" s="201" t="e">
        <f t="shared" si="38"/>
        <v>#VALUE!</v>
      </c>
    </row>
    <row r="328" spans="3:15" x14ac:dyDescent="0.25">
      <c r="C328" s="197" t="e">
        <f t="shared" si="35"/>
        <v>#DIV/0!</v>
      </c>
      <c r="D328" s="216" t="e">
        <f>IF(F328="","",IF($B$3='Budget Calculator'!$A$14, 'Loan Calculator'!$L$12-E328+H328, IF($B$3='Budget Calculator'!$A$13,  'Loan Calculator'!$N$12-E328+H328, IF($B$3='Budget Calculator'!$A$12,  'Loan Calculator'!$P$12-E328+H328, 0))))</f>
        <v>#DIV/0!</v>
      </c>
      <c r="E328" s="217" t="e">
        <f>IF(('Loan Calculator'!$G$4/$B$4)*C327&gt;=0, ('Loan Calculator'!$G$4/$B$4)*C327, 1/0)</f>
        <v>#DIV/0!</v>
      </c>
      <c r="F328" s="200" t="e">
        <f t="shared" si="36"/>
        <v>#DIV/0!</v>
      </c>
      <c r="G328" s="212" t="e">
        <f t="shared" si="37"/>
        <v>#DIV/0!</v>
      </c>
      <c r="K328" s="197" t="str" cm="1">
        <f t="array" ref="K328">INDEX($A:$G, ($B328*$B$4)+3,COLUMN(C328))</f>
        <v>Owing</v>
      </c>
      <c r="L328" s="198" t="e">
        <f t="shared" si="39"/>
        <v>#VALUE!</v>
      </c>
      <c r="M328" s="199" t="e">
        <f t="shared" si="40"/>
        <v>#VALUE!</v>
      </c>
      <c r="N328" s="200" t="str" cm="1">
        <f t="array" ref="N328">INDEX($A:$G, ($B328*$B$4)+3,COLUMN(F328))</f>
        <v>Total Interest Charged</v>
      </c>
      <c r="O328" s="201" t="e">
        <f t="shared" si="38"/>
        <v>#VALUE!</v>
      </c>
    </row>
    <row r="329" spans="3:15" x14ac:dyDescent="0.25">
      <c r="C329" s="197" t="e">
        <f t="shared" si="35"/>
        <v>#DIV/0!</v>
      </c>
      <c r="D329" s="216" t="e">
        <f>IF(F329="","",IF($B$3='Budget Calculator'!$A$14, 'Loan Calculator'!$L$12-E329+H329, IF($B$3='Budget Calculator'!$A$13,  'Loan Calculator'!$N$12-E329+H329, IF($B$3='Budget Calculator'!$A$12,  'Loan Calculator'!$P$12-E329+H329, 0))))</f>
        <v>#DIV/0!</v>
      </c>
      <c r="E329" s="217" t="e">
        <f>IF(('Loan Calculator'!$G$4/$B$4)*C328&gt;=0, ('Loan Calculator'!$G$4/$B$4)*C328, 1/0)</f>
        <v>#DIV/0!</v>
      </c>
      <c r="F329" s="200" t="e">
        <f t="shared" si="36"/>
        <v>#DIV/0!</v>
      </c>
      <c r="G329" s="212" t="e">
        <f t="shared" si="37"/>
        <v>#DIV/0!</v>
      </c>
      <c r="K329" s="197" t="str" cm="1">
        <f t="array" ref="K329">INDEX($A:$G, ($B329*$B$4)+3,COLUMN(C329))</f>
        <v>Owing</v>
      </c>
      <c r="L329" s="198" t="e">
        <f t="shared" si="39"/>
        <v>#VALUE!</v>
      </c>
      <c r="M329" s="199" t="e">
        <f t="shared" si="40"/>
        <v>#VALUE!</v>
      </c>
      <c r="N329" s="200" t="str" cm="1">
        <f t="array" ref="N329">INDEX($A:$G, ($B329*$B$4)+3,COLUMN(F329))</f>
        <v>Total Interest Charged</v>
      </c>
      <c r="O329" s="201" t="e">
        <f t="shared" si="38"/>
        <v>#VALUE!</v>
      </c>
    </row>
    <row r="330" spans="3:15" x14ac:dyDescent="0.25">
      <c r="C330" s="197" t="e">
        <f t="shared" si="35"/>
        <v>#DIV/0!</v>
      </c>
      <c r="D330" s="216" t="e">
        <f>IF(F330="","",IF($B$3='Budget Calculator'!$A$14, 'Loan Calculator'!$L$12-E330+H330, IF($B$3='Budget Calculator'!$A$13,  'Loan Calculator'!$N$12-E330+H330, IF($B$3='Budget Calculator'!$A$12,  'Loan Calculator'!$P$12-E330+H330, 0))))</f>
        <v>#DIV/0!</v>
      </c>
      <c r="E330" s="217" t="e">
        <f>IF(('Loan Calculator'!$G$4/$B$4)*C329&gt;=0, ('Loan Calculator'!$G$4/$B$4)*C329, 1/0)</f>
        <v>#DIV/0!</v>
      </c>
      <c r="F330" s="200" t="e">
        <f t="shared" si="36"/>
        <v>#DIV/0!</v>
      </c>
      <c r="G330" s="212" t="e">
        <f t="shared" si="37"/>
        <v>#DIV/0!</v>
      </c>
      <c r="K330" s="197" t="str" cm="1">
        <f t="array" ref="K330">INDEX($A:$G, ($B330*$B$4)+3,COLUMN(C330))</f>
        <v>Owing</v>
      </c>
      <c r="L330" s="198" t="e">
        <f t="shared" si="39"/>
        <v>#VALUE!</v>
      </c>
      <c r="M330" s="199" t="e">
        <f t="shared" si="40"/>
        <v>#VALUE!</v>
      </c>
      <c r="N330" s="200" t="str" cm="1">
        <f t="array" ref="N330">INDEX($A:$G, ($B330*$B$4)+3,COLUMN(F330))</f>
        <v>Total Interest Charged</v>
      </c>
      <c r="O330" s="201" t="e">
        <f t="shared" si="38"/>
        <v>#VALUE!</v>
      </c>
    </row>
    <row r="331" spans="3:15" x14ac:dyDescent="0.25">
      <c r="C331" s="197" t="e">
        <f t="shared" si="35"/>
        <v>#DIV/0!</v>
      </c>
      <c r="D331" s="216" t="e">
        <f>IF(F331="","",IF($B$3='Budget Calculator'!$A$14, 'Loan Calculator'!$L$12-E331+H331, IF($B$3='Budget Calculator'!$A$13,  'Loan Calculator'!$N$12-E331+H331, IF($B$3='Budget Calculator'!$A$12,  'Loan Calculator'!$P$12-E331+H331, 0))))</f>
        <v>#DIV/0!</v>
      </c>
      <c r="E331" s="217" t="e">
        <f>IF(('Loan Calculator'!$G$4/$B$4)*C330&gt;=0, ('Loan Calculator'!$G$4/$B$4)*C330, 1/0)</f>
        <v>#DIV/0!</v>
      </c>
      <c r="F331" s="200" t="e">
        <f t="shared" si="36"/>
        <v>#DIV/0!</v>
      </c>
      <c r="G331" s="212" t="e">
        <f t="shared" si="37"/>
        <v>#DIV/0!</v>
      </c>
      <c r="K331" s="197" t="str" cm="1">
        <f t="array" ref="K331">INDEX($A:$G, ($B331*$B$4)+3,COLUMN(C331))</f>
        <v>Owing</v>
      </c>
      <c r="L331" s="198" t="e">
        <f t="shared" si="39"/>
        <v>#VALUE!</v>
      </c>
      <c r="M331" s="199" t="e">
        <f t="shared" si="40"/>
        <v>#VALUE!</v>
      </c>
      <c r="N331" s="200" t="str" cm="1">
        <f t="array" ref="N331">INDEX($A:$G, ($B331*$B$4)+3,COLUMN(F331))</f>
        <v>Total Interest Charged</v>
      </c>
      <c r="O331" s="201" t="e">
        <f t="shared" si="38"/>
        <v>#VALUE!</v>
      </c>
    </row>
    <row r="332" spans="3:15" x14ac:dyDescent="0.25">
      <c r="C332" s="197" t="e">
        <f t="shared" si="35"/>
        <v>#DIV/0!</v>
      </c>
      <c r="D332" s="216" t="e">
        <f>IF(F332="","",IF($B$3='Budget Calculator'!$A$14, 'Loan Calculator'!$L$12-E332+H332, IF($B$3='Budget Calculator'!$A$13,  'Loan Calculator'!$N$12-E332+H332, IF($B$3='Budget Calculator'!$A$12,  'Loan Calculator'!$P$12-E332+H332, 0))))</f>
        <v>#DIV/0!</v>
      </c>
      <c r="E332" s="217" t="e">
        <f>IF(('Loan Calculator'!$G$4/$B$4)*C331&gt;=0, ('Loan Calculator'!$G$4/$B$4)*C331, 1/0)</f>
        <v>#DIV/0!</v>
      </c>
      <c r="F332" s="200" t="e">
        <f t="shared" si="36"/>
        <v>#DIV/0!</v>
      </c>
      <c r="G332" s="212" t="e">
        <f t="shared" si="37"/>
        <v>#DIV/0!</v>
      </c>
      <c r="K332" s="197" t="str" cm="1">
        <f t="array" ref="K332">INDEX($A:$G, ($B332*$B$4)+3,COLUMN(C332))</f>
        <v>Owing</v>
      </c>
      <c r="L332" s="198" t="e">
        <f t="shared" si="39"/>
        <v>#VALUE!</v>
      </c>
      <c r="M332" s="199" t="e">
        <f t="shared" si="40"/>
        <v>#VALUE!</v>
      </c>
      <c r="N332" s="200" t="str" cm="1">
        <f t="array" ref="N332">INDEX($A:$G, ($B332*$B$4)+3,COLUMN(F332))</f>
        <v>Total Interest Charged</v>
      </c>
      <c r="O332" s="201" t="e">
        <f t="shared" si="38"/>
        <v>#VALUE!</v>
      </c>
    </row>
    <row r="333" spans="3:15" x14ac:dyDescent="0.25">
      <c r="C333" s="197" t="e">
        <f t="shared" si="35"/>
        <v>#DIV/0!</v>
      </c>
      <c r="D333" s="216" t="e">
        <f>IF(F333="","",IF($B$3='Budget Calculator'!$A$14, 'Loan Calculator'!$L$12-E333+H333, IF($B$3='Budget Calculator'!$A$13,  'Loan Calculator'!$N$12-E333+H333, IF($B$3='Budget Calculator'!$A$12,  'Loan Calculator'!$P$12-E333+H333, 0))))</f>
        <v>#DIV/0!</v>
      </c>
      <c r="E333" s="217" t="e">
        <f>IF(('Loan Calculator'!$G$4/$B$4)*C332&gt;=0, ('Loan Calculator'!$G$4/$B$4)*C332, 1/0)</f>
        <v>#DIV/0!</v>
      </c>
      <c r="F333" s="200" t="e">
        <f t="shared" si="36"/>
        <v>#DIV/0!</v>
      </c>
      <c r="G333" s="212" t="e">
        <f t="shared" si="37"/>
        <v>#DIV/0!</v>
      </c>
      <c r="K333" s="197" t="str" cm="1">
        <f t="array" ref="K333">INDEX($A:$G, ($B333*$B$4)+3,COLUMN(C333))</f>
        <v>Owing</v>
      </c>
      <c r="L333" s="198" t="e">
        <f t="shared" si="39"/>
        <v>#VALUE!</v>
      </c>
      <c r="M333" s="199" t="e">
        <f t="shared" si="40"/>
        <v>#VALUE!</v>
      </c>
      <c r="N333" s="200" t="str" cm="1">
        <f t="array" ref="N333">INDEX($A:$G, ($B333*$B$4)+3,COLUMN(F333))</f>
        <v>Total Interest Charged</v>
      </c>
      <c r="O333" s="201" t="e">
        <f t="shared" si="38"/>
        <v>#VALUE!</v>
      </c>
    </row>
    <row r="334" spans="3:15" x14ac:dyDescent="0.25">
      <c r="C334" s="197" t="e">
        <f t="shared" si="35"/>
        <v>#DIV/0!</v>
      </c>
      <c r="D334" s="216" t="e">
        <f>IF(F334="","",IF($B$3='Budget Calculator'!$A$14, 'Loan Calculator'!$L$12-E334+H334, IF($B$3='Budget Calculator'!$A$13,  'Loan Calculator'!$N$12-E334+H334, IF($B$3='Budget Calculator'!$A$12,  'Loan Calculator'!$P$12-E334+H334, 0))))</f>
        <v>#DIV/0!</v>
      </c>
      <c r="E334" s="217" t="e">
        <f>IF(('Loan Calculator'!$G$4/$B$4)*C333&gt;=0, ('Loan Calculator'!$G$4/$B$4)*C333, 1/0)</f>
        <v>#DIV/0!</v>
      </c>
      <c r="F334" s="200" t="e">
        <f t="shared" si="36"/>
        <v>#DIV/0!</v>
      </c>
      <c r="G334" s="212" t="e">
        <f t="shared" si="37"/>
        <v>#DIV/0!</v>
      </c>
      <c r="K334" s="197" t="str" cm="1">
        <f t="array" ref="K334">INDEX($A:$G, ($B334*$B$4)+3,COLUMN(C334))</f>
        <v>Owing</v>
      </c>
      <c r="L334" s="198" t="e">
        <f t="shared" si="39"/>
        <v>#VALUE!</v>
      </c>
      <c r="M334" s="199" t="e">
        <f t="shared" si="40"/>
        <v>#VALUE!</v>
      </c>
      <c r="N334" s="200" t="str" cm="1">
        <f t="array" ref="N334">INDEX($A:$G, ($B334*$B$4)+3,COLUMN(F334))</f>
        <v>Total Interest Charged</v>
      </c>
      <c r="O334" s="201" t="e">
        <f t="shared" si="38"/>
        <v>#VALUE!</v>
      </c>
    </row>
    <row r="335" spans="3:15" x14ac:dyDescent="0.25">
      <c r="C335" s="197" t="e">
        <f t="shared" si="35"/>
        <v>#DIV/0!</v>
      </c>
      <c r="D335" s="216" t="e">
        <f>IF(F335="","",IF($B$3='Budget Calculator'!$A$14, 'Loan Calculator'!$L$12-E335+H335, IF($B$3='Budget Calculator'!$A$13,  'Loan Calculator'!$N$12-E335+H335, IF($B$3='Budget Calculator'!$A$12,  'Loan Calculator'!$P$12-E335+H335, 0))))</f>
        <v>#DIV/0!</v>
      </c>
      <c r="E335" s="217" t="e">
        <f>IF(('Loan Calculator'!$G$4/$B$4)*C334&gt;=0, ('Loan Calculator'!$G$4/$B$4)*C334, 1/0)</f>
        <v>#DIV/0!</v>
      </c>
      <c r="F335" s="200" t="e">
        <f t="shared" si="36"/>
        <v>#DIV/0!</v>
      </c>
      <c r="G335" s="212" t="e">
        <f t="shared" si="37"/>
        <v>#DIV/0!</v>
      </c>
      <c r="K335" s="197" t="str" cm="1">
        <f t="array" ref="K335">INDEX($A:$G, ($B335*$B$4)+3,COLUMN(C335))</f>
        <v>Owing</v>
      </c>
      <c r="L335" s="198" t="e">
        <f t="shared" si="39"/>
        <v>#VALUE!</v>
      </c>
      <c r="M335" s="199" t="e">
        <f t="shared" si="40"/>
        <v>#VALUE!</v>
      </c>
      <c r="N335" s="200" t="str" cm="1">
        <f t="array" ref="N335">INDEX($A:$G, ($B335*$B$4)+3,COLUMN(F335))</f>
        <v>Total Interest Charged</v>
      </c>
      <c r="O335" s="201" t="e">
        <f t="shared" si="38"/>
        <v>#VALUE!</v>
      </c>
    </row>
    <row r="336" spans="3:15" x14ac:dyDescent="0.25">
      <c r="C336" s="197" t="e">
        <f t="shared" si="35"/>
        <v>#DIV/0!</v>
      </c>
      <c r="D336" s="216" t="e">
        <f>IF(F336="","",IF($B$3='Budget Calculator'!$A$14, 'Loan Calculator'!$L$12-E336+H336, IF($B$3='Budget Calculator'!$A$13,  'Loan Calculator'!$N$12-E336+H336, IF($B$3='Budget Calculator'!$A$12,  'Loan Calculator'!$P$12-E336+H336, 0))))</f>
        <v>#DIV/0!</v>
      </c>
      <c r="E336" s="217" t="e">
        <f>IF(('Loan Calculator'!$G$4/$B$4)*C335&gt;=0, ('Loan Calculator'!$G$4/$B$4)*C335, 1/0)</f>
        <v>#DIV/0!</v>
      </c>
      <c r="F336" s="200" t="e">
        <f t="shared" si="36"/>
        <v>#DIV/0!</v>
      </c>
      <c r="G336" s="212" t="e">
        <f t="shared" si="37"/>
        <v>#DIV/0!</v>
      </c>
      <c r="K336" s="197" t="str" cm="1">
        <f t="array" ref="K336">INDEX($A:$G, ($B336*$B$4)+3,COLUMN(C336))</f>
        <v>Owing</v>
      </c>
      <c r="L336" s="198" t="e">
        <f t="shared" si="39"/>
        <v>#VALUE!</v>
      </c>
      <c r="M336" s="199" t="e">
        <f t="shared" si="40"/>
        <v>#VALUE!</v>
      </c>
      <c r="N336" s="200" t="str" cm="1">
        <f t="array" ref="N336">INDEX($A:$G, ($B336*$B$4)+3,COLUMN(F336))</f>
        <v>Total Interest Charged</v>
      </c>
      <c r="O336" s="201" t="e">
        <f t="shared" si="38"/>
        <v>#VALUE!</v>
      </c>
    </row>
    <row r="337" spans="3:15" x14ac:dyDescent="0.25">
      <c r="C337" s="197" t="e">
        <f t="shared" si="35"/>
        <v>#DIV/0!</v>
      </c>
      <c r="D337" s="216" t="e">
        <f>IF(F337="","",IF($B$3='Budget Calculator'!$A$14, 'Loan Calculator'!$L$12-E337+H337, IF($B$3='Budget Calculator'!$A$13,  'Loan Calculator'!$N$12-E337+H337, IF($B$3='Budget Calculator'!$A$12,  'Loan Calculator'!$P$12-E337+H337, 0))))</f>
        <v>#DIV/0!</v>
      </c>
      <c r="E337" s="217" t="e">
        <f>IF(('Loan Calculator'!$G$4/$B$4)*C336&gt;=0, ('Loan Calculator'!$G$4/$B$4)*C336, 1/0)</f>
        <v>#DIV/0!</v>
      </c>
      <c r="F337" s="200" t="e">
        <f t="shared" si="36"/>
        <v>#DIV/0!</v>
      </c>
      <c r="G337" s="212" t="e">
        <f t="shared" si="37"/>
        <v>#DIV/0!</v>
      </c>
      <c r="K337" s="197" t="str" cm="1">
        <f t="array" ref="K337">INDEX($A:$G, ($B337*$B$4)+3,COLUMN(C337))</f>
        <v>Owing</v>
      </c>
      <c r="L337" s="198" t="e">
        <f t="shared" si="39"/>
        <v>#VALUE!</v>
      </c>
      <c r="M337" s="199" t="e">
        <f t="shared" si="40"/>
        <v>#VALUE!</v>
      </c>
      <c r="N337" s="200" t="str" cm="1">
        <f t="array" ref="N337">INDEX($A:$G, ($B337*$B$4)+3,COLUMN(F337))</f>
        <v>Total Interest Charged</v>
      </c>
      <c r="O337" s="201" t="e">
        <f t="shared" si="38"/>
        <v>#VALUE!</v>
      </c>
    </row>
    <row r="338" spans="3:15" x14ac:dyDescent="0.25">
      <c r="C338" s="197" t="e">
        <f t="shared" si="35"/>
        <v>#DIV/0!</v>
      </c>
      <c r="D338" s="216" t="e">
        <f>IF(F338="","",IF($B$3='Budget Calculator'!$A$14, 'Loan Calculator'!$L$12-E338+H338, IF($B$3='Budget Calculator'!$A$13,  'Loan Calculator'!$N$12-E338+H338, IF($B$3='Budget Calculator'!$A$12,  'Loan Calculator'!$P$12-E338+H338, 0))))</f>
        <v>#DIV/0!</v>
      </c>
      <c r="E338" s="217" t="e">
        <f>IF(('Loan Calculator'!$G$4/$B$4)*C337&gt;=0, ('Loan Calculator'!$G$4/$B$4)*C337, 1/0)</f>
        <v>#DIV/0!</v>
      </c>
      <c r="F338" s="200" t="e">
        <f t="shared" si="36"/>
        <v>#DIV/0!</v>
      </c>
      <c r="G338" s="212" t="e">
        <f t="shared" si="37"/>
        <v>#DIV/0!</v>
      </c>
      <c r="K338" s="197" t="str" cm="1">
        <f t="array" ref="K338">INDEX($A:$G, ($B338*$B$4)+3,COLUMN(C338))</f>
        <v>Owing</v>
      </c>
      <c r="L338" s="198" t="e">
        <f t="shared" si="39"/>
        <v>#VALUE!</v>
      </c>
      <c r="M338" s="199" t="e">
        <f t="shared" si="40"/>
        <v>#VALUE!</v>
      </c>
      <c r="N338" s="200" t="str" cm="1">
        <f t="array" ref="N338">INDEX($A:$G, ($B338*$B$4)+3,COLUMN(F338))</f>
        <v>Total Interest Charged</v>
      </c>
      <c r="O338" s="201" t="e">
        <f t="shared" si="38"/>
        <v>#VALUE!</v>
      </c>
    </row>
    <row r="339" spans="3:15" x14ac:dyDescent="0.25">
      <c r="C339" s="197" t="e">
        <f t="shared" si="35"/>
        <v>#DIV/0!</v>
      </c>
      <c r="D339" s="216" t="e">
        <f>IF(F339="","",IF($B$3='Budget Calculator'!$A$14, 'Loan Calculator'!$L$12-E339+H339, IF($B$3='Budget Calculator'!$A$13,  'Loan Calculator'!$N$12-E339+H339, IF($B$3='Budget Calculator'!$A$12,  'Loan Calculator'!$P$12-E339+H339, 0))))</f>
        <v>#DIV/0!</v>
      </c>
      <c r="E339" s="217" t="e">
        <f>IF(('Loan Calculator'!$G$4/$B$4)*C338&gt;=0, ('Loan Calculator'!$G$4/$B$4)*C338, 1/0)</f>
        <v>#DIV/0!</v>
      </c>
      <c r="F339" s="200" t="e">
        <f t="shared" si="36"/>
        <v>#DIV/0!</v>
      </c>
      <c r="G339" s="212" t="e">
        <f t="shared" si="37"/>
        <v>#DIV/0!</v>
      </c>
      <c r="K339" s="197" t="str" cm="1">
        <f t="array" ref="K339">INDEX($A:$G, ($B339*$B$4)+3,COLUMN(C339))</f>
        <v>Owing</v>
      </c>
      <c r="L339" s="198" t="e">
        <f t="shared" si="39"/>
        <v>#VALUE!</v>
      </c>
      <c r="M339" s="199" t="e">
        <f t="shared" si="40"/>
        <v>#VALUE!</v>
      </c>
      <c r="N339" s="200" t="str" cm="1">
        <f t="array" ref="N339">INDEX($A:$G, ($B339*$B$4)+3,COLUMN(F339))</f>
        <v>Total Interest Charged</v>
      </c>
      <c r="O339" s="201" t="e">
        <f t="shared" si="38"/>
        <v>#VALUE!</v>
      </c>
    </row>
    <row r="340" spans="3:15" x14ac:dyDescent="0.25">
      <c r="C340" s="197" t="e">
        <f t="shared" si="35"/>
        <v>#DIV/0!</v>
      </c>
      <c r="D340" s="216" t="e">
        <f>IF(F340="","",IF($B$3='Budget Calculator'!$A$14, 'Loan Calculator'!$L$12-E340+H340, IF($B$3='Budget Calculator'!$A$13,  'Loan Calculator'!$N$12-E340+H340, IF($B$3='Budget Calculator'!$A$12,  'Loan Calculator'!$P$12-E340+H340, 0))))</f>
        <v>#DIV/0!</v>
      </c>
      <c r="E340" s="217" t="e">
        <f>IF(('Loan Calculator'!$G$4/$B$4)*C339&gt;=0, ('Loan Calculator'!$G$4/$B$4)*C339, 1/0)</f>
        <v>#DIV/0!</v>
      </c>
      <c r="F340" s="200" t="e">
        <f t="shared" si="36"/>
        <v>#DIV/0!</v>
      </c>
      <c r="G340" s="212" t="e">
        <f t="shared" si="37"/>
        <v>#DIV/0!</v>
      </c>
      <c r="K340" s="197" t="str" cm="1">
        <f t="array" ref="K340">INDEX($A:$G, ($B340*$B$4)+3,COLUMN(C340))</f>
        <v>Owing</v>
      </c>
      <c r="L340" s="198" t="e">
        <f t="shared" si="39"/>
        <v>#VALUE!</v>
      </c>
      <c r="M340" s="199" t="e">
        <f t="shared" si="40"/>
        <v>#VALUE!</v>
      </c>
      <c r="N340" s="200" t="str" cm="1">
        <f t="array" ref="N340">INDEX($A:$G, ($B340*$B$4)+3,COLUMN(F340))</f>
        <v>Total Interest Charged</v>
      </c>
      <c r="O340" s="201" t="e">
        <f t="shared" si="38"/>
        <v>#VALUE!</v>
      </c>
    </row>
    <row r="341" spans="3:15" x14ac:dyDescent="0.25">
      <c r="C341" s="197" t="e">
        <f t="shared" si="35"/>
        <v>#DIV/0!</v>
      </c>
      <c r="D341" s="216" t="e">
        <f>IF(F341="","",IF($B$3='Budget Calculator'!$A$14, 'Loan Calculator'!$L$12-E341+H341, IF($B$3='Budget Calculator'!$A$13,  'Loan Calculator'!$N$12-E341+H341, IF($B$3='Budget Calculator'!$A$12,  'Loan Calculator'!$P$12-E341+H341, 0))))</f>
        <v>#DIV/0!</v>
      </c>
      <c r="E341" s="217" t="e">
        <f>IF(('Loan Calculator'!$G$4/$B$4)*C340&gt;=0, ('Loan Calculator'!$G$4/$B$4)*C340, 1/0)</f>
        <v>#DIV/0!</v>
      </c>
      <c r="F341" s="200" t="e">
        <f t="shared" si="36"/>
        <v>#DIV/0!</v>
      </c>
      <c r="G341" s="212" t="e">
        <f t="shared" si="37"/>
        <v>#DIV/0!</v>
      </c>
      <c r="K341" s="197" t="str" cm="1">
        <f t="array" ref="K341">INDEX($A:$G, ($B341*$B$4)+3,COLUMN(C341))</f>
        <v>Owing</v>
      </c>
      <c r="L341" s="198" t="e">
        <f t="shared" si="39"/>
        <v>#VALUE!</v>
      </c>
      <c r="M341" s="199" t="e">
        <f t="shared" si="40"/>
        <v>#VALUE!</v>
      </c>
      <c r="N341" s="200" t="str" cm="1">
        <f t="array" ref="N341">INDEX($A:$G, ($B341*$B$4)+3,COLUMN(F341))</f>
        <v>Total Interest Charged</v>
      </c>
      <c r="O341" s="201" t="e">
        <f t="shared" si="38"/>
        <v>#VALUE!</v>
      </c>
    </row>
    <row r="342" spans="3:15" x14ac:dyDescent="0.25">
      <c r="C342" s="197" t="e">
        <f t="shared" si="35"/>
        <v>#DIV/0!</v>
      </c>
      <c r="D342" s="216" t="e">
        <f>IF(F342="","",IF($B$3='Budget Calculator'!$A$14, 'Loan Calculator'!$L$12-E342+H342, IF($B$3='Budget Calculator'!$A$13,  'Loan Calculator'!$N$12-E342+H342, IF($B$3='Budget Calculator'!$A$12,  'Loan Calculator'!$P$12-E342+H342, 0))))</f>
        <v>#DIV/0!</v>
      </c>
      <c r="E342" s="217" t="e">
        <f>IF(('Loan Calculator'!$G$4/$B$4)*C341&gt;=0, ('Loan Calculator'!$G$4/$B$4)*C341, 1/0)</f>
        <v>#DIV/0!</v>
      </c>
      <c r="F342" s="200" t="e">
        <f t="shared" si="36"/>
        <v>#DIV/0!</v>
      </c>
      <c r="G342" s="212" t="e">
        <f t="shared" si="37"/>
        <v>#DIV/0!</v>
      </c>
      <c r="K342" s="197" t="str" cm="1">
        <f t="array" ref="K342">INDEX($A:$G, ($B342*$B$4)+3,COLUMN(C342))</f>
        <v>Owing</v>
      </c>
      <c r="L342" s="198" t="e">
        <f t="shared" si="39"/>
        <v>#VALUE!</v>
      </c>
      <c r="M342" s="199" t="e">
        <f t="shared" si="40"/>
        <v>#VALUE!</v>
      </c>
      <c r="N342" s="200" t="str" cm="1">
        <f t="array" ref="N342">INDEX($A:$G, ($B342*$B$4)+3,COLUMN(F342))</f>
        <v>Total Interest Charged</v>
      </c>
      <c r="O342" s="201" t="e">
        <f t="shared" si="38"/>
        <v>#VALUE!</v>
      </c>
    </row>
    <row r="343" spans="3:15" x14ac:dyDescent="0.25">
      <c r="C343" s="197" t="e">
        <f t="shared" si="35"/>
        <v>#DIV/0!</v>
      </c>
      <c r="D343" s="216" t="e">
        <f>IF(F343="","",IF($B$3='Budget Calculator'!$A$14, 'Loan Calculator'!$L$12-E343+H343, IF($B$3='Budget Calculator'!$A$13,  'Loan Calculator'!$N$12-E343+H343, IF($B$3='Budget Calculator'!$A$12,  'Loan Calculator'!$P$12-E343+H343, 0))))</f>
        <v>#DIV/0!</v>
      </c>
      <c r="E343" s="217" t="e">
        <f>IF(('Loan Calculator'!$G$4/$B$4)*C342&gt;=0, ('Loan Calculator'!$G$4/$B$4)*C342, 1/0)</f>
        <v>#DIV/0!</v>
      </c>
      <c r="F343" s="200" t="e">
        <f t="shared" si="36"/>
        <v>#DIV/0!</v>
      </c>
      <c r="G343" s="212" t="e">
        <f t="shared" si="37"/>
        <v>#DIV/0!</v>
      </c>
      <c r="K343" s="197" t="str" cm="1">
        <f t="array" ref="K343">INDEX($A:$G, ($B343*$B$4)+3,COLUMN(C343))</f>
        <v>Owing</v>
      </c>
      <c r="L343" s="198" t="e">
        <f t="shared" si="39"/>
        <v>#VALUE!</v>
      </c>
      <c r="M343" s="199" t="e">
        <f t="shared" si="40"/>
        <v>#VALUE!</v>
      </c>
      <c r="N343" s="200" t="str" cm="1">
        <f t="array" ref="N343">INDEX($A:$G, ($B343*$B$4)+3,COLUMN(F343))</f>
        <v>Total Interest Charged</v>
      </c>
      <c r="O343" s="201" t="e">
        <f t="shared" si="38"/>
        <v>#VALUE!</v>
      </c>
    </row>
    <row r="344" spans="3:15" x14ac:dyDescent="0.25">
      <c r="C344" s="197" t="e">
        <f t="shared" ref="C344:C407" si="41">IF(F344="","",C343-D344)</f>
        <v>#DIV/0!</v>
      </c>
      <c r="D344" s="216" t="e">
        <f>IF(F344="","",IF($B$3='Budget Calculator'!$A$14, 'Loan Calculator'!$L$12-E344+H344, IF($B$3='Budget Calculator'!$A$13,  'Loan Calculator'!$N$12-E344+H344, IF($B$3='Budget Calculator'!$A$12,  'Loan Calculator'!$P$12-E344+H344, 0))))</f>
        <v>#DIV/0!</v>
      </c>
      <c r="E344" s="217" t="e">
        <f>IF(('Loan Calculator'!$G$4/$B$4)*C343&gt;=0, ('Loan Calculator'!$G$4/$B$4)*C343, 1/0)</f>
        <v>#DIV/0!</v>
      </c>
      <c r="F344" s="200" t="e">
        <f t="shared" ref="F344:F407" si="42">IF(F343="", "", IF(E344+F343&gt;F343, E344+F343, ""))</f>
        <v>#DIV/0!</v>
      </c>
      <c r="G344" s="212" t="e">
        <f t="shared" si="37"/>
        <v>#DIV/0!</v>
      </c>
      <c r="K344" s="197" t="str" cm="1">
        <f t="array" ref="K344">INDEX($A:$G, ($B344*$B$4)+3,COLUMN(C344))</f>
        <v>Owing</v>
      </c>
      <c r="L344" s="198" t="e">
        <f t="shared" si="39"/>
        <v>#VALUE!</v>
      </c>
      <c r="M344" s="199" t="e">
        <f t="shared" si="40"/>
        <v>#VALUE!</v>
      </c>
      <c r="N344" s="200" t="str" cm="1">
        <f t="array" ref="N344">INDEX($A:$G, ($B344*$B$4)+3,COLUMN(F344))</f>
        <v>Total Interest Charged</v>
      </c>
      <c r="O344" s="201" t="e">
        <f t="shared" si="38"/>
        <v>#VALUE!</v>
      </c>
    </row>
    <row r="345" spans="3:15" x14ac:dyDescent="0.25">
      <c r="C345" s="197" t="e">
        <f t="shared" si="41"/>
        <v>#DIV/0!</v>
      </c>
      <c r="D345" s="216" t="e">
        <f>IF(F345="","",IF($B$3='Budget Calculator'!$A$14, 'Loan Calculator'!$L$12-E345+H345, IF($B$3='Budget Calculator'!$A$13,  'Loan Calculator'!$N$12-E345+H345, IF($B$3='Budget Calculator'!$A$12,  'Loan Calculator'!$P$12-E345+H345, 0))))</f>
        <v>#DIV/0!</v>
      </c>
      <c r="E345" s="217" t="e">
        <f>IF(('Loan Calculator'!$G$4/$B$4)*C344&gt;=0, ('Loan Calculator'!$G$4/$B$4)*C344, 1/0)</f>
        <v>#DIV/0!</v>
      </c>
      <c r="F345" s="200" t="e">
        <f t="shared" si="42"/>
        <v>#DIV/0!</v>
      </c>
      <c r="G345" s="212" t="e">
        <f t="shared" si="37"/>
        <v>#DIV/0!</v>
      </c>
      <c r="K345" s="197" t="str" cm="1">
        <f t="array" ref="K345">INDEX($A:$G, ($B345*$B$4)+3,COLUMN(C345))</f>
        <v>Owing</v>
      </c>
      <c r="L345" s="198" t="e">
        <f t="shared" si="39"/>
        <v>#VALUE!</v>
      </c>
      <c r="M345" s="199" t="e">
        <f t="shared" si="40"/>
        <v>#VALUE!</v>
      </c>
      <c r="N345" s="200" t="str" cm="1">
        <f t="array" ref="N345">INDEX($A:$G, ($B345*$B$4)+3,COLUMN(F345))</f>
        <v>Total Interest Charged</v>
      </c>
      <c r="O345" s="201" t="e">
        <f t="shared" si="38"/>
        <v>#VALUE!</v>
      </c>
    </row>
    <row r="346" spans="3:15" x14ac:dyDescent="0.25">
      <c r="C346" s="197" t="e">
        <f t="shared" si="41"/>
        <v>#DIV/0!</v>
      </c>
      <c r="D346" s="216" t="e">
        <f>IF(F346="","",IF($B$3='Budget Calculator'!$A$14, 'Loan Calculator'!$L$12-E346+H346, IF($B$3='Budget Calculator'!$A$13,  'Loan Calculator'!$N$12-E346+H346, IF($B$3='Budget Calculator'!$A$12,  'Loan Calculator'!$P$12-E346+H346, 0))))</f>
        <v>#DIV/0!</v>
      </c>
      <c r="E346" s="217" t="e">
        <f>IF(('Loan Calculator'!$G$4/$B$4)*C345&gt;=0, ('Loan Calculator'!$G$4/$B$4)*C345, 1/0)</f>
        <v>#DIV/0!</v>
      </c>
      <c r="F346" s="200" t="e">
        <f t="shared" si="42"/>
        <v>#DIV/0!</v>
      </c>
      <c r="G346" s="212" t="e">
        <f t="shared" si="37"/>
        <v>#DIV/0!</v>
      </c>
      <c r="K346" s="197" t="str" cm="1">
        <f t="array" ref="K346">INDEX($A:$G, ($B346*$B$4)+3,COLUMN(C346))</f>
        <v>Owing</v>
      </c>
      <c r="L346" s="198" t="e">
        <f t="shared" si="39"/>
        <v>#VALUE!</v>
      </c>
      <c r="M346" s="199" t="e">
        <f t="shared" si="40"/>
        <v>#VALUE!</v>
      </c>
      <c r="N346" s="200" t="str" cm="1">
        <f t="array" ref="N346">INDEX($A:$G, ($B346*$B$4)+3,COLUMN(F346))</f>
        <v>Total Interest Charged</v>
      </c>
      <c r="O346" s="201" t="e">
        <f t="shared" si="38"/>
        <v>#VALUE!</v>
      </c>
    </row>
    <row r="347" spans="3:15" x14ac:dyDescent="0.25">
      <c r="C347" s="197" t="e">
        <f t="shared" si="41"/>
        <v>#DIV/0!</v>
      </c>
      <c r="D347" s="216" t="e">
        <f>IF(F347="","",IF($B$3='Budget Calculator'!$A$14, 'Loan Calculator'!$L$12-E347+H347, IF($B$3='Budget Calculator'!$A$13,  'Loan Calculator'!$N$12-E347+H347, IF($B$3='Budget Calculator'!$A$12,  'Loan Calculator'!$P$12-E347+H347, 0))))</f>
        <v>#DIV/0!</v>
      </c>
      <c r="E347" s="217" t="e">
        <f>IF(('Loan Calculator'!$G$4/$B$4)*C346&gt;=0, ('Loan Calculator'!$G$4/$B$4)*C346, 1/0)</f>
        <v>#DIV/0!</v>
      </c>
      <c r="F347" s="200" t="e">
        <f t="shared" si="42"/>
        <v>#DIV/0!</v>
      </c>
      <c r="G347" s="212" t="e">
        <f t="shared" si="37"/>
        <v>#DIV/0!</v>
      </c>
      <c r="K347" s="197" t="str" cm="1">
        <f t="array" ref="K347">INDEX($A:$G, ($B347*$B$4)+3,COLUMN(C347))</f>
        <v>Owing</v>
      </c>
      <c r="L347" s="198" t="e">
        <f t="shared" si="39"/>
        <v>#VALUE!</v>
      </c>
      <c r="M347" s="199" t="e">
        <f t="shared" si="40"/>
        <v>#VALUE!</v>
      </c>
      <c r="N347" s="200" t="str" cm="1">
        <f t="array" ref="N347">INDEX($A:$G, ($B347*$B$4)+3,COLUMN(F347))</f>
        <v>Total Interest Charged</v>
      </c>
      <c r="O347" s="201" t="e">
        <f t="shared" si="38"/>
        <v>#VALUE!</v>
      </c>
    </row>
    <row r="348" spans="3:15" x14ac:dyDescent="0.25">
      <c r="C348" s="197" t="e">
        <f t="shared" si="41"/>
        <v>#DIV/0!</v>
      </c>
      <c r="D348" s="216" t="e">
        <f>IF(F348="","",IF($B$3='Budget Calculator'!$A$14, 'Loan Calculator'!$L$12-E348+H348, IF($B$3='Budget Calculator'!$A$13,  'Loan Calculator'!$N$12-E348+H348, IF($B$3='Budget Calculator'!$A$12,  'Loan Calculator'!$P$12-E348+H348, 0))))</f>
        <v>#DIV/0!</v>
      </c>
      <c r="E348" s="217" t="e">
        <f>IF(('Loan Calculator'!$G$4/$B$4)*C347&gt;=0, ('Loan Calculator'!$G$4/$B$4)*C347, 1/0)</f>
        <v>#DIV/0!</v>
      </c>
      <c r="F348" s="200" t="e">
        <f t="shared" si="42"/>
        <v>#DIV/0!</v>
      </c>
      <c r="G348" s="212" t="e">
        <f t="shared" si="37"/>
        <v>#DIV/0!</v>
      </c>
      <c r="K348" s="197" t="str" cm="1">
        <f t="array" ref="K348">INDEX($A:$G, ($B348*$B$4)+3,COLUMN(C348))</f>
        <v>Owing</v>
      </c>
      <c r="L348" s="198" t="e">
        <f t="shared" si="39"/>
        <v>#VALUE!</v>
      </c>
      <c r="M348" s="199" t="e">
        <f t="shared" si="40"/>
        <v>#VALUE!</v>
      </c>
      <c r="N348" s="200" t="str" cm="1">
        <f t="array" ref="N348">INDEX($A:$G, ($B348*$B$4)+3,COLUMN(F348))</f>
        <v>Total Interest Charged</v>
      </c>
      <c r="O348" s="201" t="e">
        <f t="shared" si="38"/>
        <v>#VALUE!</v>
      </c>
    </row>
    <row r="349" spans="3:15" x14ac:dyDescent="0.25">
      <c r="C349" s="197" t="e">
        <f t="shared" si="41"/>
        <v>#DIV/0!</v>
      </c>
      <c r="D349" s="216" t="e">
        <f>IF(F349="","",IF($B$3='Budget Calculator'!$A$14, 'Loan Calculator'!$L$12-E349+H349, IF($B$3='Budget Calculator'!$A$13,  'Loan Calculator'!$N$12-E349+H349, IF($B$3='Budget Calculator'!$A$12,  'Loan Calculator'!$P$12-E349+H349, 0))))</f>
        <v>#DIV/0!</v>
      </c>
      <c r="E349" s="217" t="e">
        <f>IF(('Loan Calculator'!$G$4/$B$4)*C348&gt;=0, ('Loan Calculator'!$G$4/$B$4)*C348, 1/0)</f>
        <v>#DIV/0!</v>
      </c>
      <c r="F349" s="200" t="e">
        <f t="shared" si="42"/>
        <v>#DIV/0!</v>
      </c>
      <c r="G349" s="212" t="e">
        <f t="shared" si="37"/>
        <v>#DIV/0!</v>
      </c>
      <c r="K349" s="197" t="str" cm="1">
        <f t="array" ref="K349">INDEX($A:$G, ($B349*$B$4)+3,COLUMN(C349))</f>
        <v>Owing</v>
      </c>
      <c r="L349" s="198" t="e">
        <f t="shared" si="39"/>
        <v>#VALUE!</v>
      </c>
      <c r="M349" s="199" t="e">
        <f t="shared" si="40"/>
        <v>#VALUE!</v>
      </c>
      <c r="N349" s="200" t="str" cm="1">
        <f t="array" ref="N349">INDEX($A:$G, ($B349*$B$4)+3,COLUMN(F349))</f>
        <v>Total Interest Charged</v>
      </c>
      <c r="O349" s="201" t="e">
        <f t="shared" si="38"/>
        <v>#VALUE!</v>
      </c>
    </row>
    <row r="350" spans="3:15" x14ac:dyDescent="0.25">
      <c r="C350" s="197" t="e">
        <f t="shared" si="41"/>
        <v>#DIV/0!</v>
      </c>
      <c r="D350" s="216" t="e">
        <f>IF(F350="","",IF($B$3='Budget Calculator'!$A$14, 'Loan Calculator'!$L$12-E350+H350, IF($B$3='Budget Calculator'!$A$13,  'Loan Calculator'!$N$12-E350+H350, IF($B$3='Budget Calculator'!$A$12,  'Loan Calculator'!$P$12-E350+H350, 0))))</f>
        <v>#DIV/0!</v>
      </c>
      <c r="E350" s="217" t="e">
        <f>IF(('Loan Calculator'!$G$4/$B$4)*C349&gt;=0, ('Loan Calculator'!$G$4/$B$4)*C349, 1/0)</f>
        <v>#DIV/0!</v>
      </c>
      <c r="F350" s="200" t="e">
        <f t="shared" si="42"/>
        <v>#DIV/0!</v>
      </c>
      <c r="G350" s="212" t="e">
        <f t="shared" si="37"/>
        <v>#DIV/0!</v>
      </c>
      <c r="K350" s="197" t="str" cm="1">
        <f t="array" ref="K350">INDEX($A:$G, ($B350*$B$4)+3,COLUMN(C350))</f>
        <v>Owing</v>
      </c>
      <c r="L350" s="198" t="e">
        <f t="shared" si="39"/>
        <v>#VALUE!</v>
      </c>
      <c r="M350" s="199" t="e">
        <f t="shared" si="40"/>
        <v>#VALUE!</v>
      </c>
      <c r="N350" s="200" t="str" cm="1">
        <f t="array" ref="N350">INDEX($A:$G, ($B350*$B$4)+3,COLUMN(F350))</f>
        <v>Total Interest Charged</v>
      </c>
      <c r="O350" s="201" t="e">
        <f t="shared" si="38"/>
        <v>#VALUE!</v>
      </c>
    </row>
    <row r="351" spans="3:15" x14ac:dyDescent="0.25">
      <c r="C351" s="197" t="e">
        <f t="shared" si="41"/>
        <v>#DIV/0!</v>
      </c>
      <c r="D351" s="216" t="e">
        <f>IF(F351="","",IF($B$3='Budget Calculator'!$A$14, 'Loan Calculator'!$L$12-E351+H351, IF($B$3='Budget Calculator'!$A$13,  'Loan Calculator'!$N$12-E351+H351, IF($B$3='Budget Calculator'!$A$12,  'Loan Calculator'!$P$12-E351+H351, 0))))</f>
        <v>#DIV/0!</v>
      </c>
      <c r="E351" s="217" t="e">
        <f>IF(('Loan Calculator'!$G$4/$B$4)*C350&gt;=0, ('Loan Calculator'!$G$4/$B$4)*C350, 1/0)</f>
        <v>#DIV/0!</v>
      </c>
      <c r="F351" s="200" t="e">
        <f t="shared" si="42"/>
        <v>#DIV/0!</v>
      </c>
      <c r="G351" s="212" t="e">
        <f t="shared" si="37"/>
        <v>#DIV/0!</v>
      </c>
      <c r="K351" s="197" t="str" cm="1">
        <f t="array" ref="K351">INDEX($A:$G, ($B351*$B$4)+3,COLUMN(C351))</f>
        <v>Owing</v>
      </c>
      <c r="L351" s="198" t="e">
        <f t="shared" si="39"/>
        <v>#VALUE!</v>
      </c>
      <c r="M351" s="199" t="e">
        <f t="shared" si="40"/>
        <v>#VALUE!</v>
      </c>
      <c r="N351" s="200" t="str" cm="1">
        <f t="array" ref="N351">INDEX($A:$G, ($B351*$B$4)+3,COLUMN(F351))</f>
        <v>Total Interest Charged</v>
      </c>
      <c r="O351" s="201" t="e">
        <f t="shared" si="38"/>
        <v>#VALUE!</v>
      </c>
    </row>
    <row r="352" spans="3:15" x14ac:dyDescent="0.25">
      <c r="C352" s="197" t="e">
        <f t="shared" si="41"/>
        <v>#DIV/0!</v>
      </c>
      <c r="D352" s="216" t="e">
        <f>IF(F352="","",IF($B$3='Budget Calculator'!$A$14, 'Loan Calculator'!$L$12-E352+H352, IF($B$3='Budget Calculator'!$A$13,  'Loan Calculator'!$N$12-E352+H352, IF($B$3='Budget Calculator'!$A$12,  'Loan Calculator'!$P$12-E352+H352, 0))))</f>
        <v>#DIV/0!</v>
      </c>
      <c r="E352" s="217" t="e">
        <f>IF(('Loan Calculator'!$G$4/$B$4)*C351&gt;=0, ('Loan Calculator'!$G$4/$B$4)*C351, 1/0)</f>
        <v>#DIV/0!</v>
      </c>
      <c r="F352" s="200" t="e">
        <f t="shared" si="42"/>
        <v>#DIV/0!</v>
      </c>
      <c r="G352" s="212" t="e">
        <f t="shared" si="37"/>
        <v>#DIV/0!</v>
      </c>
      <c r="K352" s="197" t="str" cm="1">
        <f t="array" ref="K352">INDEX($A:$G, ($B352*$B$4)+3,COLUMN(C352))</f>
        <v>Owing</v>
      </c>
      <c r="L352" s="198" t="e">
        <f t="shared" si="39"/>
        <v>#VALUE!</v>
      </c>
      <c r="M352" s="199" t="e">
        <f t="shared" si="40"/>
        <v>#VALUE!</v>
      </c>
      <c r="N352" s="200" t="str" cm="1">
        <f t="array" ref="N352">INDEX($A:$G, ($B352*$B$4)+3,COLUMN(F352))</f>
        <v>Total Interest Charged</v>
      </c>
      <c r="O352" s="201" t="e">
        <f t="shared" si="38"/>
        <v>#VALUE!</v>
      </c>
    </row>
    <row r="353" spans="3:15" x14ac:dyDescent="0.25">
      <c r="C353" s="197" t="e">
        <f t="shared" si="41"/>
        <v>#DIV/0!</v>
      </c>
      <c r="D353" s="216" t="e">
        <f>IF(F353="","",IF($B$3='Budget Calculator'!$A$14, 'Loan Calculator'!$L$12-E353+H353, IF($B$3='Budget Calculator'!$A$13,  'Loan Calculator'!$N$12-E353+H353, IF($B$3='Budget Calculator'!$A$12,  'Loan Calculator'!$P$12-E353+H353, 0))))</f>
        <v>#DIV/0!</v>
      </c>
      <c r="E353" s="217" t="e">
        <f>IF(('Loan Calculator'!$G$4/$B$4)*C352&gt;=0, ('Loan Calculator'!$G$4/$B$4)*C352, 1/0)</f>
        <v>#DIV/0!</v>
      </c>
      <c r="F353" s="200" t="e">
        <f t="shared" si="42"/>
        <v>#DIV/0!</v>
      </c>
      <c r="G353" s="212" t="e">
        <f t="shared" si="37"/>
        <v>#DIV/0!</v>
      </c>
      <c r="K353" s="197" t="str" cm="1">
        <f t="array" ref="K353">INDEX($A:$G, ($B353*$B$4)+3,COLUMN(C353))</f>
        <v>Owing</v>
      </c>
      <c r="L353" s="198" t="e">
        <f t="shared" si="39"/>
        <v>#VALUE!</v>
      </c>
      <c r="M353" s="199" t="e">
        <f t="shared" si="40"/>
        <v>#VALUE!</v>
      </c>
      <c r="N353" s="200" t="str" cm="1">
        <f t="array" ref="N353">INDEX($A:$G, ($B353*$B$4)+3,COLUMN(F353))</f>
        <v>Total Interest Charged</v>
      </c>
      <c r="O353" s="201" t="e">
        <f t="shared" si="38"/>
        <v>#VALUE!</v>
      </c>
    </row>
    <row r="354" spans="3:15" x14ac:dyDescent="0.25">
      <c r="C354" s="197" t="e">
        <f t="shared" si="41"/>
        <v>#DIV/0!</v>
      </c>
      <c r="D354" s="216" t="e">
        <f>IF(F354="","",IF($B$3='Budget Calculator'!$A$14, 'Loan Calculator'!$L$12-E354+H354, IF($B$3='Budget Calculator'!$A$13,  'Loan Calculator'!$N$12-E354+H354, IF($B$3='Budget Calculator'!$A$12,  'Loan Calculator'!$P$12-E354+H354, 0))))</f>
        <v>#DIV/0!</v>
      </c>
      <c r="E354" s="217" t="e">
        <f>IF(('Loan Calculator'!$G$4/$B$4)*C353&gt;=0, ('Loan Calculator'!$G$4/$B$4)*C353, 1/0)</f>
        <v>#DIV/0!</v>
      </c>
      <c r="F354" s="200" t="e">
        <f t="shared" si="42"/>
        <v>#DIV/0!</v>
      </c>
      <c r="G354" s="212" t="e">
        <f t="shared" si="37"/>
        <v>#DIV/0!</v>
      </c>
      <c r="K354" s="197" t="str" cm="1">
        <f t="array" ref="K354">INDEX($A:$G, ($B354*$B$4)+3,COLUMN(C354))</f>
        <v>Owing</v>
      </c>
      <c r="L354" s="198" t="e">
        <f t="shared" si="39"/>
        <v>#VALUE!</v>
      </c>
      <c r="M354" s="199" t="e">
        <f t="shared" si="40"/>
        <v>#VALUE!</v>
      </c>
      <c r="N354" s="200" t="str" cm="1">
        <f t="array" ref="N354">INDEX($A:$G, ($B354*$B$4)+3,COLUMN(F354))</f>
        <v>Total Interest Charged</v>
      </c>
      <c r="O354" s="201" t="e">
        <f t="shared" si="38"/>
        <v>#VALUE!</v>
      </c>
    </row>
    <row r="355" spans="3:15" x14ac:dyDescent="0.25">
      <c r="C355" s="197" t="e">
        <f t="shared" si="41"/>
        <v>#DIV/0!</v>
      </c>
      <c r="D355" s="216" t="e">
        <f>IF(F355="","",IF($B$3='Budget Calculator'!$A$14, 'Loan Calculator'!$L$12-E355+H355, IF($B$3='Budget Calculator'!$A$13,  'Loan Calculator'!$N$12-E355+H355, IF($B$3='Budget Calculator'!$A$12,  'Loan Calculator'!$P$12-E355+H355, 0))))</f>
        <v>#DIV/0!</v>
      </c>
      <c r="E355" s="217" t="e">
        <f>IF(('Loan Calculator'!$G$4/$B$4)*C354&gt;=0, ('Loan Calculator'!$G$4/$B$4)*C354, 1/0)</f>
        <v>#DIV/0!</v>
      </c>
      <c r="F355" s="200" t="e">
        <f t="shared" si="42"/>
        <v>#DIV/0!</v>
      </c>
      <c r="G355" s="212" t="e">
        <f t="shared" si="37"/>
        <v>#DIV/0!</v>
      </c>
      <c r="K355" s="197" t="str" cm="1">
        <f t="array" ref="K355">INDEX($A:$G, ($B355*$B$4)+3,COLUMN(C355))</f>
        <v>Owing</v>
      </c>
      <c r="L355" s="198" t="e">
        <f t="shared" si="39"/>
        <v>#VALUE!</v>
      </c>
      <c r="M355" s="199" t="e">
        <f t="shared" si="40"/>
        <v>#VALUE!</v>
      </c>
      <c r="N355" s="200" t="str" cm="1">
        <f t="array" ref="N355">INDEX($A:$G, ($B355*$B$4)+3,COLUMN(F355))</f>
        <v>Total Interest Charged</v>
      </c>
      <c r="O355" s="201" t="e">
        <f t="shared" si="38"/>
        <v>#VALUE!</v>
      </c>
    </row>
    <row r="356" spans="3:15" x14ac:dyDescent="0.25">
      <c r="C356" s="197" t="e">
        <f t="shared" si="41"/>
        <v>#DIV/0!</v>
      </c>
      <c r="D356" s="216" t="e">
        <f>IF(F356="","",IF($B$3='Budget Calculator'!$A$14, 'Loan Calculator'!$L$12-E356+H356, IF($B$3='Budget Calculator'!$A$13,  'Loan Calculator'!$N$12-E356+H356, IF($B$3='Budget Calculator'!$A$12,  'Loan Calculator'!$P$12-E356+H356, 0))))</f>
        <v>#DIV/0!</v>
      </c>
      <c r="E356" s="217" t="e">
        <f>IF(('Loan Calculator'!$G$4/$B$4)*C355&gt;=0, ('Loan Calculator'!$G$4/$B$4)*C355, 1/0)</f>
        <v>#DIV/0!</v>
      </c>
      <c r="F356" s="200" t="e">
        <f t="shared" si="42"/>
        <v>#DIV/0!</v>
      </c>
      <c r="G356" s="212" t="e">
        <f t="shared" si="37"/>
        <v>#DIV/0!</v>
      </c>
      <c r="K356" s="197" t="str" cm="1">
        <f t="array" ref="K356">INDEX($A:$G, ($B356*$B$4)+3,COLUMN(C356))</f>
        <v>Owing</v>
      </c>
      <c r="L356" s="198" t="e">
        <f t="shared" si="39"/>
        <v>#VALUE!</v>
      </c>
      <c r="M356" s="199" t="e">
        <f t="shared" si="40"/>
        <v>#VALUE!</v>
      </c>
      <c r="N356" s="200" t="str" cm="1">
        <f t="array" ref="N356">INDEX($A:$G, ($B356*$B$4)+3,COLUMN(F356))</f>
        <v>Total Interest Charged</v>
      </c>
      <c r="O356" s="201" t="e">
        <f t="shared" si="38"/>
        <v>#VALUE!</v>
      </c>
    </row>
    <row r="357" spans="3:15" x14ac:dyDescent="0.25">
      <c r="C357" s="197" t="e">
        <f t="shared" si="41"/>
        <v>#DIV/0!</v>
      </c>
      <c r="D357" s="216" t="e">
        <f>IF(F357="","",IF($B$3='Budget Calculator'!$A$14, 'Loan Calculator'!$L$12-E357+H357, IF($B$3='Budget Calculator'!$A$13,  'Loan Calculator'!$N$12-E357+H357, IF($B$3='Budget Calculator'!$A$12,  'Loan Calculator'!$P$12-E357+H357, 0))))</f>
        <v>#DIV/0!</v>
      </c>
      <c r="E357" s="217" t="e">
        <f>IF(('Loan Calculator'!$G$4/$B$4)*C356&gt;=0, ('Loan Calculator'!$G$4/$B$4)*C356, 1/0)</f>
        <v>#DIV/0!</v>
      </c>
      <c r="F357" s="200" t="e">
        <f t="shared" si="42"/>
        <v>#DIV/0!</v>
      </c>
      <c r="G357" s="212" t="e">
        <f t="shared" si="37"/>
        <v>#DIV/0!</v>
      </c>
      <c r="K357" s="197" t="str" cm="1">
        <f t="array" ref="K357">INDEX($A:$G, ($B357*$B$4)+3,COLUMN(C357))</f>
        <v>Owing</v>
      </c>
      <c r="L357" s="198" t="e">
        <f t="shared" si="39"/>
        <v>#VALUE!</v>
      </c>
      <c r="M357" s="199" t="e">
        <f t="shared" si="40"/>
        <v>#VALUE!</v>
      </c>
      <c r="N357" s="200" t="str" cm="1">
        <f t="array" ref="N357">INDEX($A:$G, ($B357*$B$4)+3,COLUMN(F357))</f>
        <v>Total Interest Charged</v>
      </c>
      <c r="O357" s="201" t="e">
        <f t="shared" si="38"/>
        <v>#VALUE!</v>
      </c>
    </row>
    <row r="358" spans="3:15" x14ac:dyDescent="0.25">
      <c r="C358" s="197" t="e">
        <f t="shared" si="41"/>
        <v>#DIV/0!</v>
      </c>
      <c r="D358" s="216" t="e">
        <f>IF(F358="","",IF($B$3='Budget Calculator'!$A$14, 'Loan Calculator'!$L$12-E358+H358, IF($B$3='Budget Calculator'!$A$13,  'Loan Calculator'!$N$12-E358+H358, IF($B$3='Budget Calculator'!$A$12,  'Loan Calculator'!$P$12-E358+H358, 0))))</f>
        <v>#DIV/0!</v>
      </c>
      <c r="E358" s="217" t="e">
        <f>IF(('Loan Calculator'!$G$4/$B$4)*C357&gt;=0, ('Loan Calculator'!$G$4/$B$4)*C357, 1/0)</f>
        <v>#DIV/0!</v>
      </c>
      <c r="F358" s="200" t="e">
        <f t="shared" si="42"/>
        <v>#DIV/0!</v>
      </c>
      <c r="G358" s="212" t="e">
        <f t="shared" si="37"/>
        <v>#DIV/0!</v>
      </c>
      <c r="K358" s="197" t="str" cm="1">
        <f t="array" ref="K358">INDEX($A:$G, ($B358*$B$4)+3,COLUMN(C358))</f>
        <v>Owing</v>
      </c>
      <c r="L358" s="198" t="e">
        <f t="shared" si="39"/>
        <v>#VALUE!</v>
      </c>
      <c r="M358" s="199" t="e">
        <f t="shared" si="40"/>
        <v>#VALUE!</v>
      </c>
      <c r="N358" s="200" t="str" cm="1">
        <f t="array" ref="N358">INDEX($A:$G, ($B358*$B$4)+3,COLUMN(F358))</f>
        <v>Total Interest Charged</v>
      </c>
      <c r="O358" s="201" t="e">
        <f t="shared" si="38"/>
        <v>#VALUE!</v>
      </c>
    </row>
    <row r="359" spans="3:15" x14ac:dyDescent="0.25">
      <c r="C359" s="197" t="e">
        <f t="shared" si="41"/>
        <v>#DIV/0!</v>
      </c>
      <c r="D359" s="216" t="e">
        <f>IF(F359="","",IF($B$3='Budget Calculator'!$A$14, 'Loan Calculator'!$L$12-E359+H359, IF($B$3='Budget Calculator'!$A$13,  'Loan Calculator'!$N$12-E359+H359, IF($B$3='Budget Calculator'!$A$12,  'Loan Calculator'!$P$12-E359+H359, 0))))</f>
        <v>#DIV/0!</v>
      </c>
      <c r="E359" s="217" t="e">
        <f>IF(('Loan Calculator'!$G$4/$B$4)*C358&gt;=0, ('Loan Calculator'!$G$4/$B$4)*C358, 1/0)</f>
        <v>#DIV/0!</v>
      </c>
      <c r="F359" s="200" t="e">
        <f t="shared" si="42"/>
        <v>#DIV/0!</v>
      </c>
      <c r="G359" s="212" t="e">
        <f t="shared" si="37"/>
        <v>#DIV/0!</v>
      </c>
      <c r="K359" s="197" t="str" cm="1">
        <f t="array" ref="K359">INDEX($A:$G, ($B359*$B$4)+3,COLUMN(C359))</f>
        <v>Owing</v>
      </c>
      <c r="L359" s="198" t="e">
        <f t="shared" si="39"/>
        <v>#VALUE!</v>
      </c>
      <c r="M359" s="199" t="e">
        <f t="shared" si="40"/>
        <v>#VALUE!</v>
      </c>
      <c r="N359" s="200" t="str" cm="1">
        <f t="array" ref="N359">INDEX($A:$G, ($B359*$B$4)+3,COLUMN(F359))</f>
        <v>Total Interest Charged</v>
      </c>
      <c r="O359" s="201" t="e">
        <f t="shared" si="38"/>
        <v>#VALUE!</v>
      </c>
    </row>
    <row r="360" spans="3:15" x14ac:dyDescent="0.25">
      <c r="C360" s="197" t="e">
        <f t="shared" si="41"/>
        <v>#DIV/0!</v>
      </c>
      <c r="D360" s="216" t="e">
        <f>IF(F360="","",IF($B$3='Budget Calculator'!$A$14, 'Loan Calculator'!$L$12-E360+H360, IF($B$3='Budget Calculator'!$A$13,  'Loan Calculator'!$N$12-E360+H360, IF($B$3='Budget Calculator'!$A$12,  'Loan Calculator'!$P$12-E360+H360, 0))))</f>
        <v>#DIV/0!</v>
      </c>
      <c r="E360" s="217" t="e">
        <f>IF(('Loan Calculator'!$G$4/$B$4)*C359&gt;=0, ('Loan Calculator'!$G$4/$B$4)*C359, 1/0)</f>
        <v>#DIV/0!</v>
      </c>
      <c r="F360" s="200" t="e">
        <f t="shared" si="42"/>
        <v>#DIV/0!</v>
      </c>
      <c r="G360" s="212" t="e">
        <f t="shared" si="37"/>
        <v>#DIV/0!</v>
      </c>
      <c r="K360" s="197" t="str" cm="1">
        <f t="array" ref="K360">INDEX($A:$G, ($B360*$B$4)+3,COLUMN(C360))</f>
        <v>Owing</v>
      </c>
      <c r="L360" s="198" t="e">
        <f t="shared" si="39"/>
        <v>#VALUE!</v>
      </c>
      <c r="M360" s="199" t="e">
        <f t="shared" si="40"/>
        <v>#VALUE!</v>
      </c>
      <c r="N360" s="200" t="str" cm="1">
        <f t="array" ref="N360">INDEX($A:$G, ($B360*$B$4)+3,COLUMN(F360))</f>
        <v>Total Interest Charged</v>
      </c>
      <c r="O360" s="201" t="e">
        <f t="shared" si="38"/>
        <v>#VALUE!</v>
      </c>
    </row>
    <row r="361" spans="3:15" x14ac:dyDescent="0.25">
      <c r="C361" s="197" t="e">
        <f t="shared" si="41"/>
        <v>#DIV/0!</v>
      </c>
      <c r="D361" s="216" t="e">
        <f>IF(F361="","",IF($B$3='Budget Calculator'!$A$14, 'Loan Calculator'!$L$12-E361+H361, IF($B$3='Budget Calculator'!$A$13,  'Loan Calculator'!$N$12-E361+H361, IF($B$3='Budget Calculator'!$A$12,  'Loan Calculator'!$P$12-E361+H361, 0))))</f>
        <v>#DIV/0!</v>
      </c>
      <c r="E361" s="217" t="e">
        <f>IF(('Loan Calculator'!$G$4/$B$4)*C360&gt;=0, ('Loan Calculator'!$G$4/$B$4)*C360, 1/0)</f>
        <v>#DIV/0!</v>
      </c>
      <c r="F361" s="200" t="e">
        <f t="shared" si="42"/>
        <v>#DIV/0!</v>
      </c>
      <c r="G361" s="212" t="e">
        <f t="shared" si="37"/>
        <v>#DIV/0!</v>
      </c>
      <c r="K361" s="197" t="str" cm="1">
        <f t="array" ref="K361">INDEX($A:$G, ($B361*$B$4)+3,COLUMN(C361))</f>
        <v>Owing</v>
      </c>
      <c r="L361" s="198" t="e">
        <f t="shared" si="39"/>
        <v>#VALUE!</v>
      </c>
      <c r="M361" s="199" t="e">
        <f t="shared" si="40"/>
        <v>#VALUE!</v>
      </c>
      <c r="N361" s="200" t="str" cm="1">
        <f t="array" ref="N361">INDEX($A:$G, ($B361*$B$4)+3,COLUMN(F361))</f>
        <v>Total Interest Charged</v>
      </c>
      <c r="O361" s="201" t="e">
        <f t="shared" si="38"/>
        <v>#VALUE!</v>
      </c>
    </row>
    <row r="362" spans="3:15" x14ac:dyDescent="0.25">
      <c r="C362" s="197" t="e">
        <f t="shared" si="41"/>
        <v>#DIV/0!</v>
      </c>
      <c r="D362" s="216" t="e">
        <f>IF(F362="","",IF($B$3='Budget Calculator'!$A$14, 'Loan Calculator'!$L$12-E362+H362, IF($B$3='Budget Calculator'!$A$13,  'Loan Calculator'!$N$12-E362+H362, IF($B$3='Budget Calculator'!$A$12,  'Loan Calculator'!$P$12-E362+H362, 0))))</f>
        <v>#DIV/0!</v>
      </c>
      <c r="E362" s="217" t="e">
        <f>IF(('Loan Calculator'!$G$4/$B$4)*C361&gt;=0, ('Loan Calculator'!$G$4/$B$4)*C361, 1/0)</f>
        <v>#DIV/0!</v>
      </c>
      <c r="F362" s="200" t="e">
        <f t="shared" si="42"/>
        <v>#DIV/0!</v>
      </c>
      <c r="G362" s="212" t="e">
        <f t="shared" si="37"/>
        <v>#DIV/0!</v>
      </c>
      <c r="K362" s="197" t="str" cm="1">
        <f t="array" ref="K362">INDEX($A:$G, ($B362*$B$4)+3,COLUMN(C362))</f>
        <v>Owing</v>
      </c>
      <c r="L362" s="198" t="e">
        <f t="shared" si="39"/>
        <v>#VALUE!</v>
      </c>
      <c r="M362" s="199" t="e">
        <f t="shared" si="40"/>
        <v>#VALUE!</v>
      </c>
      <c r="N362" s="200" t="str" cm="1">
        <f t="array" ref="N362">INDEX($A:$G, ($B362*$B$4)+3,COLUMN(F362))</f>
        <v>Total Interest Charged</v>
      </c>
      <c r="O362" s="201" t="e">
        <f t="shared" si="38"/>
        <v>#VALUE!</v>
      </c>
    </row>
    <row r="363" spans="3:15" x14ac:dyDescent="0.25">
      <c r="C363" s="197" t="e">
        <f t="shared" si="41"/>
        <v>#DIV/0!</v>
      </c>
      <c r="D363" s="216" t="e">
        <f>IF(F363="","",IF($B$3='Budget Calculator'!$A$14, 'Loan Calculator'!$L$12-E363+H363, IF($B$3='Budget Calculator'!$A$13,  'Loan Calculator'!$N$12-E363+H363, IF($B$3='Budget Calculator'!$A$12,  'Loan Calculator'!$P$12-E363+H363, 0))))</f>
        <v>#DIV/0!</v>
      </c>
      <c r="E363" s="217" t="e">
        <f>IF(('Loan Calculator'!$G$4/$B$4)*C362&gt;=0, ('Loan Calculator'!$G$4/$B$4)*C362, 1/0)</f>
        <v>#DIV/0!</v>
      </c>
      <c r="F363" s="200" t="e">
        <f t="shared" si="42"/>
        <v>#DIV/0!</v>
      </c>
      <c r="G363" s="212" t="e">
        <f t="shared" si="37"/>
        <v>#DIV/0!</v>
      </c>
      <c r="K363" s="197" t="str" cm="1">
        <f t="array" ref="K363">INDEX($A:$G, ($B363*$B$4)+3,COLUMN(C363))</f>
        <v>Owing</v>
      </c>
      <c r="L363" s="198" t="e">
        <f t="shared" si="39"/>
        <v>#VALUE!</v>
      </c>
      <c r="M363" s="199" t="e">
        <f t="shared" si="40"/>
        <v>#VALUE!</v>
      </c>
      <c r="N363" s="200" t="str" cm="1">
        <f t="array" ref="N363">INDEX($A:$G, ($B363*$B$4)+3,COLUMN(F363))</f>
        <v>Total Interest Charged</v>
      </c>
      <c r="O363" s="201" t="e">
        <f t="shared" si="38"/>
        <v>#VALUE!</v>
      </c>
    </row>
    <row r="364" spans="3:15" x14ac:dyDescent="0.25">
      <c r="C364" s="197" t="e">
        <f t="shared" si="41"/>
        <v>#DIV/0!</v>
      </c>
      <c r="D364" s="216" t="e">
        <f>IF(F364="","",IF($B$3='Budget Calculator'!$A$14, 'Loan Calculator'!$L$12-E364+H364, IF($B$3='Budget Calculator'!$A$13,  'Loan Calculator'!$N$12-E364+H364, IF($B$3='Budget Calculator'!$A$12,  'Loan Calculator'!$P$12-E364+H364, 0))))</f>
        <v>#DIV/0!</v>
      </c>
      <c r="E364" s="217" t="e">
        <f>IF(('Loan Calculator'!$G$4/$B$4)*C363&gt;=0, ('Loan Calculator'!$G$4/$B$4)*C363, 1/0)</f>
        <v>#DIV/0!</v>
      </c>
      <c r="F364" s="200" t="e">
        <f t="shared" si="42"/>
        <v>#DIV/0!</v>
      </c>
      <c r="G364" s="212" t="e">
        <f t="shared" si="37"/>
        <v>#DIV/0!</v>
      </c>
      <c r="K364" s="197" t="str" cm="1">
        <f t="array" ref="K364">INDEX($A:$G, ($B364*$B$4)+3,COLUMN(C364))</f>
        <v>Owing</v>
      </c>
      <c r="L364" s="198" t="e">
        <f t="shared" si="39"/>
        <v>#VALUE!</v>
      </c>
      <c r="M364" s="199" t="e">
        <f t="shared" si="40"/>
        <v>#VALUE!</v>
      </c>
      <c r="N364" s="200" t="str" cm="1">
        <f t="array" ref="N364">INDEX($A:$G, ($B364*$B$4)+3,COLUMN(F364))</f>
        <v>Total Interest Charged</v>
      </c>
      <c r="O364" s="201" t="e">
        <f t="shared" si="38"/>
        <v>#VALUE!</v>
      </c>
    </row>
    <row r="365" spans="3:15" x14ac:dyDescent="0.25">
      <c r="C365" s="197" t="e">
        <f t="shared" si="41"/>
        <v>#DIV/0!</v>
      </c>
      <c r="D365" s="216" t="e">
        <f>IF(F365="","",IF($B$3='Budget Calculator'!$A$14, 'Loan Calculator'!$L$12-E365+H365, IF($B$3='Budget Calculator'!$A$13,  'Loan Calculator'!$N$12-E365+H365, IF($B$3='Budget Calculator'!$A$12,  'Loan Calculator'!$P$12-E365+H365, 0))))</f>
        <v>#DIV/0!</v>
      </c>
      <c r="E365" s="217" t="e">
        <f>IF(('Loan Calculator'!$G$4/$B$4)*C364&gt;=0, ('Loan Calculator'!$G$4/$B$4)*C364, 1/0)</f>
        <v>#DIV/0!</v>
      </c>
      <c r="F365" s="200" t="e">
        <f t="shared" si="42"/>
        <v>#DIV/0!</v>
      </c>
      <c r="G365" s="212" t="e">
        <f t="shared" si="37"/>
        <v>#DIV/0!</v>
      </c>
      <c r="K365" s="197" t="str" cm="1">
        <f t="array" ref="K365">INDEX($A:$G, ($B365*$B$4)+3,COLUMN(C365))</f>
        <v>Owing</v>
      </c>
      <c r="L365" s="198" t="e">
        <f t="shared" si="39"/>
        <v>#VALUE!</v>
      </c>
      <c r="M365" s="199" t="e">
        <f t="shared" si="40"/>
        <v>#VALUE!</v>
      </c>
      <c r="N365" s="200" t="str" cm="1">
        <f t="array" ref="N365">INDEX($A:$G, ($B365*$B$4)+3,COLUMN(F365))</f>
        <v>Total Interest Charged</v>
      </c>
      <c r="O365" s="201" t="e">
        <f t="shared" si="38"/>
        <v>#VALUE!</v>
      </c>
    </row>
    <row r="366" spans="3:15" x14ac:dyDescent="0.25">
      <c r="C366" s="197" t="e">
        <f t="shared" si="41"/>
        <v>#DIV/0!</v>
      </c>
      <c r="D366" s="216" t="e">
        <f>IF(F366="","",IF($B$3='Budget Calculator'!$A$14, 'Loan Calculator'!$L$12-E366+H366, IF($B$3='Budget Calculator'!$A$13,  'Loan Calculator'!$N$12-E366+H366, IF($B$3='Budget Calculator'!$A$12,  'Loan Calculator'!$P$12-E366+H366, 0))))</f>
        <v>#DIV/0!</v>
      </c>
      <c r="E366" s="217" t="e">
        <f>IF(('Loan Calculator'!$G$4/$B$4)*C365&gt;=0, ('Loan Calculator'!$G$4/$B$4)*C365, 1/0)</f>
        <v>#DIV/0!</v>
      </c>
      <c r="F366" s="200" t="e">
        <f t="shared" si="42"/>
        <v>#DIV/0!</v>
      </c>
      <c r="G366" s="212" t="e">
        <f t="shared" si="37"/>
        <v>#DIV/0!</v>
      </c>
      <c r="K366" s="197" t="str" cm="1">
        <f t="array" ref="K366">INDEX($A:$G, ($B366*$B$4)+3,COLUMN(C366))</f>
        <v>Owing</v>
      </c>
      <c r="L366" s="198" t="e">
        <f t="shared" si="39"/>
        <v>#VALUE!</v>
      </c>
      <c r="M366" s="199" t="e">
        <f t="shared" si="40"/>
        <v>#VALUE!</v>
      </c>
      <c r="N366" s="200" t="str" cm="1">
        <f t="array" ref="N366">INDEX($A:$G, ($B366*$B$4)+3,COLUMN(F366))</f>
        <v>Total Interest Charged</v>
      </c>
      <c r="O366" s="201" t="e">
        <f t="shared" si="38"/>
        <v>#VALUE!</v>
      </c>
    </row>
    <row r="367" spans="3:15" x14ac:dyDescent="0.25">
      <c r="C367" s="197" t="e">
        <f t="shared" si="41"/>
        <v>#DIV/0!</v>
      </c>
      <c r="D367" s="216" t="e">
        <f>IF(F367="","",IF($B$3='Budget Calculator'!$A$14, 'Loan Calculator'!$L$12-E367+H367, IF($B$3='Budget Calculator'!$A$13,  'Loan Calculator'!$N$12-E367+H367, IF($B$3='Budget Calculator'!$A$12,  'Loan Calculator'!$P$12-E367+H367, 0))))</f>
        <v>#DIV/0!</v>
      </c>
      <c r="E367" s="217" t="e">
        <f>IF(('Loan Calculator'!$G$4/$B$4)*C366&gt;=0, ('Loan Calculator'!$G$4/$B$4)*C366, 1/0)</f>
        <v>#DIV/0!</v>
      </c>
      <c r="F367" s="200" t="e">
        <f t="shared" si="42"/>
        <v>#DIV/0!</v>
      </c>
      <c r="G367" s="212" t="e">
        <f t="shared" si="37"/>
        <v>#DIV/0!</v>
      </c>
      <c r="K367" s="197" t="str" cm="1">
        <f t="array" ref="K367">INDEX($A:$G, ($B367*$B$4)+3,COLUMN(C367))</f>
        <v>Owing</v>
      </c>
      <c r="L367" s="198" t="e">
        <f t="shared" si="39"/>
        <v>#VALUE!</v>
      </c>
      <c r="M367" s="199" t="e">
        <f t="shared" si="40"/>
        <v>#VALUE!</v>
      </c>
      <c r="N367" s="200" t="str" cm="1">
        <f t="array" ref="N367">INDEX($A:$G, ($B367*$B$4)+3,COLUMN(F367))</f>
        <v>Total Interest Charged</v>
      </c>
      <c r="O367" s="201" t="e">
        <f t="shared" si="38"/>
        <v>#VALUE!</v>
      </c>
    </row>
    <row r="368" spans="3:15" x14ac:dyDescent="0.25">
      <c r="C368" s="197" t="e">
        <f t="shared" si="41"/>
        <v>#DIV/0!</v>
      </c>
      <c r="D368" s="216" t="e">
        <f>IF(F368="","",IF($B$3='Budget Calculator'!$A$14, 'Loan Calculator'!$L$12-E368+H368, IF($B$3='Budget Calculator'!$A$13,  'Loan Calculator'!$N$12-E368+H368, IF($B$3='Budget Calculator'!$A$12,  'Loan Calculator'!$P$12-E368+H368, 0))))</f>
        <v>#DIV/0!</v>
      </c>
      <c r="E368" s="217" t="e">
        <f>IF(('Loan Calculator'!$G$4/$B$4)*C367&gt;=0, ('Loan Calculator'!$G$4/$B$4)*C367, 1/0)</f>
        <v>#DIV/0!</v>
      </c>
      <c r="F368" s="200" t="e">
        <f t="shared" si="42"/>
        <v>#DIV/0!</v>
      </c>
      <c r="G368" s="212" t="e">
        <f t="shared" si="37"/>
        <v>#DIV/0!</v>
      </c>
      <c r="K368" s="197" t="str" cm="1">
        <f t="array" ref="K368">INDEX($A:$G, ($B368*$B$4)+3,COLUMN(C368))</f>
        <v>Owing</v>
      </c>
      <c r="L368" s="198" t="e">
        <f t="shared" si="39"/>
        <v>#VALUE!</v>
      </c>
      <c r="M368" s="199" t="e">
        <f t="shared" si="40"/>
        <v>#VALUE!</v>
      </c>
      <c r="N368" s="200" t="str" cm="1">
        <f t="array" ref="N368">INDEX($A:$G, ($B368*$B$4)+3,COLUMN(F368))</f>
        <v>Total Interest Charged</v>
      </c>
      <c r="O368" s="201" t="e">
        <f t="shared" si="38"/>
        <v>#VALUE!</v>
      </c>
    </row>
    <row r="369" spans="3:15" x14ac:dyDescent="0.25">
      <c r="C369" s="197" t="e">
        <f t="shared" si="41"/>
        <v>#DIV/0!</v>
      </c>
      <c r="D369" s="216" t="e">
        <f>IF(F369="","",IF($B$3='Budget Calculator'!$A$14, 'Loan Calculator'!$L$12-E369+H369, IF($B$3='Budget Calculator'!$A$13,  'Loan Calculator'!$N$12-E369+H369, IF($B$3='Budget Calculator'!$A$12,  'Loan Calculator'!$P$12-E369+H369, 0))))</f>
        <v>#DIV/0!</v>
      </c>
      <c r="E369" s="217" t="e">
        <f>IF(('Loan Calculator'!$G$4/$B$4)*C368&gt;=0, ('Loan Calculator'!$G$4/$B$4)*C368, 1/0)</f>
        <v>#DIV/0!</v>
      </c>
      <c r="F369" s="200" t="e">
        <f t="shared" si="42"/>
        <v>#DIV/0!</v>
      </c>
      <c r="G369" s="212" t="e">
        <f t="shared" si="37"/>
        <v>#DIV/0!</v>
      </c>
      <c r="K369" s="197" t="str" cm="1">
        <f t="array" ref="K369">INDEX($A:$G, ($B369*$B$4)+3,COLUMN(C369))</f>
        <v>Owing</v>
      </c>
      <c r="L369" s="198" t="e">
        <f t="shared" si="39"/>
        <v>#VALUE!</v>
      </c>
      <c r="M369" s="199" t="e">
        <f t="shared" si="40"/>
        <v>#VALUE!</v>
      </c>
      <c r="N369" s="200" t="str" cm="1">
        <f t="array" ref="N369">INDEX($A:$G, ($B369*$B$4)+3,COLUMN(F369))</f>
        <v>Total Interest Charged</v>
      </c>
      <c r="O369" s="201" t="e">
        <f t="shared" si="38"/>
        <v>#VALUE!</v>
      </c>
    </row>
    <row r="370" spans="3:15" x14ac:dyDescent="0.25">
      <c r="C370" s="197" t="e">
        <f t="shared" si="41"/>
        <v>#DIV/0!</v>
      </c>
      <c r="D370" s="216" t="e">
        <f>IF(F370="","",IF($B$3='Budget Calculator'!$A$14, 'Loan Calculator'!$L$12-E370+H370, IF($B$3='Budget Calculator'!$A$13,  'Loan Calculator'!$N$12-E370+H370, IF($B$3='Budget Calculator'!$A$12,  'Loan Calculator'!$P$12-E370+H370, 0))))</f>
        <v>#DIV/0!</v>
      </c>
      <c r="E370" s="217" t="e">
        <f>IF(('Loan Calculator'!$G$4/$B$4)*C369&gt;=0, ('Loan Calculator'!$G$4/$B$4)*C369, 1/0)</f>
        <v>#DIV/0!</v>
      </c>
      <c r="F370" s="200" t="e">
        <f t="shared" si="42"/>
        <v>#DIV/0!</v>
      </c>
      <c r="G370" s="212" t="e">
        <f t="shared" si="37"/>
        <v>#DIV/0!</v>
      </c>
      <c r="K370" s="197" t="str" cm="1">
        <f t="array" ref="K370">INDEX($A:$G, ($B370*$B$4)+3,COLUMN(C370))</f>
        <v>Owing</v>
      </c>
      <c r="L370" s="198" t="e">
        <f t="shared" si="39"/>
        <v>#VALUE!</v>
      </c>
      <c r="M370" s="199" t="e">
        <f t="shared" si="40"/>
        <v>#VALUE!</v>
      </c>
      <c r="N370" s="200" t="str" cm="1">
        <f t="array" ref="N370">INDEX($A:$G, ($B370*$B$4)+3,COLUMN(F370))</f>
        <v>Total Interest Charged</v>
      </c>
      <c r="O370" s="201" t="e">
        <f t="shared" si="38"/>
        <v>#VALUE!</v>
      </c>
    </row>
    <row r="371" spans="3:15" x14ac:dyDescent="0.25">
      <c r="C371" s="197" t="e">
        <f t="shared" si="41"/>
        <v>#DIV/0!</v>
      </c>
      <c r="D371" s="216" t="e">
        <f>IF(F371="","",IF($B$3='Budget Calculator'!$A$14, 'Loan Calculator'!$L$12-E371+H371, IF($B$3='Budget Calculator'!$A$13,  'Loan Calculator'!$N$12-E371+H371, IF($B$3='Budget Calculator'!$A$12,  'Loan Calculator'!$P$12-E371+H371, 0))))</f>
        <v>#DIV/0!</v>
      </c>
      <c r="E371" s="217" t="e">
        <f>IF(('Loan Calculator'!$G$4/$B$4)*C370&gt;=0, ('Loan Calculator'!$G$4/$B$4)*C370, 1/0)</f>
        <v>#DIV/0!</v>
      </c>
      <c r="F371" s="200" t="e">
        <f t="shared" si="42"/>
        <v>#DIV/0!</v>
      </c>
      <c r="G371" s="212" t="e">
        <f t="shared" si="37"/>
        <v>#DIV/0!</v>
      </c>
      <c r="K371" s="197" t="str" cm="1">
        <f t="array" ref="K371">INDEX($A:$G, ($B371*$B$4)+3,COLUMN(C371))</f>
        <v>Owing</v>
      </c>
      <c r="L371" s="198" t="e">
        <f t="shared" si="39"/>
        <v>#VALUE!</v>
      </c>
      <c r="M371" s="199" t="e">
        <f t="shared" si="40"/>
        <v>#VALUE!</v>
      </c>
      <c r="N371" s="200" t="str" cm="1">
        <f t="array" ref="N371">INDEX($A:$G, ($B371*$B$4)+3,COLUMN(F371))</f>
        <v>Total Interest Charged</v>
      </c>
      <c r="O371" s="201" t="e">
        <f t="shared" si="38"/>
        <v>#VALUE!</v>
      </c>
    </row>
    <row r="372" spans="3:15" x14ac:dyDescent="0.25">
      <c r="C372" s="197" t="e">
        <f t="shared" si="41"/>
        <v>#DIV/0!</v>
      </c>
      <c r="D372" s="216" t="e">
        <f>IF(F372="","",IF($B$3='Budget Calculator'!$A$14, 'Loan Calculator'!$L$12-E372+H372, IF($B$3='Budget Calculator'!$A$13,  'Loan Calculator'!$N$12-E372+H372, IF($B$3='Budget Calculator'!$A$12,  'Loan Calculator'!$P$12-E372+H372, 0))))</f>
        <v>#DIV/0!</v>
      </c>
      <c r="E372" s="217" t="e">
        <f>IF(('Loan Calculator'!$G$4/$B$4)*C371&gt;=0, ('Loan Calculator'!$G$4/$B$4)*C371, 1/0)</f>
        <v>#DIV/0!</v>
      </c>
      <c r="F372" s="200" t="e">
        <f t="shared" si="42"/>
        <v>#DIV/0!</v>
      </c>
      <c r="G372" s="212" t="e">
        <f t="shared" si="37"/>
        <v>#DIV/0!</v>
      </c>
      <c r="K372" s="197" t="str" cm="1">
        <f t="array" ref="K372">INDEX($A:$G, ($B372*$B$4)+3,COLUMN(C372))</f>
        <v>Owing</v>
      </c>
      <c r="L372" s="198" t="e">
        <f t="shared" si="39"/>
        <v>#VALUE!</v>
      </c>
      <c r="M372" s="199" t="e">
        <f t="shared" si="40"/>
        <v>#VALUE!</v>
      </c>
      <c r="N372" s="200" t="str" cm="1">
        <f t="array" ref="N372">INDEX($A:$G, ($B372*$B$4)+3,COLUMN(F372))</f>
        <v>Total Interest Charged</v>
      </c>
      <c r="O372" s="201" t="e">
        <f t="shared" si="38"/>
        <v>#VALUE!</v>
      </c>
    </row>
    <row r="373" spans="3:15" x14ac:dyDescent="0.25">
      <c r="C373" s="197" t="e">
        <f t="shared" si="41"/>
        <v>#DIV/0!</v>
      </c>
      <c r="D373" s="216" t="e">
        <f>IF(F373="","",IF($B$3='Budget Calculator'!$A$14, 'Loan Calculator'!$L$12-E373+H373, IF($B$3='Budget Calculator'!$A$13,  'Loan Calculator'!$N$12-E373+H373, IF($B$3='Budget Calculator'!$A$12,  'Loan Calculator'!$P$12-E373+H373, 0))))</f>
        <v>#DIV/0!</v>
      </c>
      <c r="E373" s="217" t="e">
        <f>IF(('Loan Calculator'!$G$4/$B$4)*C372&gt;=0, ('Loan Calculator'!$G$4/$B$4)*C372, 1/0)</f>
        <v>#DIV/0!</v>
      </c>
      <c r="F373" s="200" t="e">
        <f t="shared" si="42"/>
        <v>#DIV/0!</v>
      </c>
      <c r="G373" s="212" t="e">
        <f t="shared" si="37"/>
        <v>#DIV/0!</v>
      </c>
      <c r="K373" s="197" t="str" cm="1">
        <f t="array" ref="K373">INDEX($A:$G, ($B373*$B$4)+3,COLUMN(C373))</f>
        <v>Owing</v>
      </c>
      <c r="L373" s="198" t="e">
        <f t="shared" si="39"/>
        <v>#VALUE!</v>
      </c>
      <c r="M373" s="199" t="e">
        <f t="shared" si="40"/>
        <v>#VALUE!</v>
      </c>
      <c r="N373" s="200" t="str" cm="1">
        <f t="array" ref="N373">INDEX($A:$G, ($B373*$B$4)+3,COLUMN(F373))</f>
        <v>Total Interest Charged</v>
      </c>
      <c r="O373" s="201" t="e">
        <f t="shared" si="38"/>
        <v>#VALUE!</v>
      </c>
    </row>
    <row r="374" spans="3:15" x14ac:dyDescent="0.25">
      <c r="C374" s="197" t="e">
        <f t="shared" si="41"/>
        <v>#DIV/0!</v>
      </c>
      <c r="D374" s="216" t="e">
        <f>IF(F374="","",IF($B$3='Budget Calculator'!$A$14, 'Loan Calculator'!$L$12-E374+H374, IF($B$3='Budget Calculator'!$A$13,  'Loan Calculator'!$N$12-E374+H374, IF($B$3='Budget Calculator'!$A$12,  'Loan Calculator'!$P$12-E374+H374, 0))))</f>
        <v>#DIV/0!</v>
      </c>
      <c r="E374" s="217" t="e">
        <f>IF(('Loan Calculator'!$G$4/$B$4)*C373&gt;=0, ('Loan Calculator'!$G$4/$B$4)*C373, 1/0)</f>
        <v>#DIV/0!</v>
      </c>
      <c r="F374" s="200" t="e">
        <f t="shared" si="42"/>
        <v>#DIV/0!</v>
      </c>
      <c r="G374" s="212" t="e">
        <f t="shared" si="37"/>
        <v>#DIV/0!</v>
      </c>
      <c r="K374" s="197" t="str" cm="1">
        <f t="array" ref="K374">INDEX($A:$G, ($B374*$B$4)+3,COLUMN(C374))</f>
        <v>Owing</v>
      </c>
      <c r="L374" s="198" t="e">
        <f t="shared" si="39"/>
        <v>#VALUE!</v>
      </c>
      <c r="M374" s="199" t="e">
        <f t="shared" si="40"/>
        <v>#VALUE!</v>
      </c>
      <c r="N374" s="200" t="str" cm="1">
        <f t="array" ref="N374">INDEX($A:$G, ($B374*$B$4)+3,COLUMN(F374))</f>
        <v>Total Interest Charged</v>
      </c>
      <c r="O374" s="201" t="e">
        <f t="shared" si="38"/>
        <v>#VALUE!</v>
      </c>
    </row>
    <row r="375" spans="3:15" x14ac:dyDescent="0.25">
      <c r="C375" s="197" t="e">
        <f t="shared" si="41"/>
        <v>#DIV/0!</v>
      </c>
      <c r="D375" s="216" t="e">
        <f>IF(F375="","",IF($B$3='Budget Calculator'!$A$14, 'Loan Calculator'!$L$12-E375+H375, IF($B$3='Budget Calculator'!$A$13,  'Loan Calculator'!$N$12-E375+H375, IF($B$3='Budget Calculator'!$A$12,  'Loan Calculator'!$P$12-E375+H375, 0))))</f>
        <v>#DIV/0!</v>
      </c>
      <c r="E375" s="217" t="e">
        <f>IF(('Loan Calculator'!$G$4/$B$4)*C374&gt;=0, ('Loan Calculator'!$G$4/$B$4)*C374, 1/0)</f>
        <v>#DIV/0!</v>
      </c>
      <c r="F375" s="200" t="e">
        <f t="shared" si="42"/>
        <v>#DIV/0!</v>
      </c>
      <c r="G375" s="212" t="e">
        <f t="shared" si="37"/>
        <v>#DIV/0!</v>
      </c>
      <c r="K375" s="197" t="str" cm="1">
        <f t="array" ref="K375">INDEX($A:$G, ($B375*$B$4)+3,COLUMN(C375))</f>
        <v>Owing</v>
      </c>
      <c r="L375" s="198" t="e">
        <f t="shared" si="39"/>
        <v>#VALUE!</v>
      </c>
      <c r="M375" s="199" t="e">
        <f t="shared" si="40"/>
        <v>#VALUE!</v>
      </c>
      <c r="N375" s="200" t="str" cm="1">
        <f t="array" ref="N375">INDEX($A:$G, ($B375*$B$4)+3,COLUMN(F375))</f>
        <v>Total Interest Charged</v>
      </c>
      <c r="O375" s="201" t="e">
        <f t="shared" si="38"/>
        <v>#VALUE!</v>
      </c>
    </row>
    <row r="376" spans="3:15" x14ac:dyDescent="0.25">
      <c r="C376" s="197" t="e">
        <f t="shared" si="41"/>
        <v>#DIV/0!</v>
      </c>
      <c r="D376" s="216" t="e">
        <f>IF(F376="","",IF($B$3='Budget Calculator'!$A$14, 'Loan Calculator'!$L$12-E376+H376, IF($B$3='Budget Calculator'!$A$13,  'Loan Calculator'!$N$12-E376+H376, IF($B$3='Budget Calculator'!$A$12,  'Loan Calculator'!$P$12-E376+H376, 0))))</f>
        <v>#DIV/0!</v>
      </c>
      <c r="E376" s="217" t="e">
        <f>IF(('Loan Calculator'!$G$4/$B$4)*C375&gt;=0, ('Loan Calculator'!$G$4/$B$4)*C375, 1/0)</f>
        <v>#DIV/0!</v>
      </c>
      <c r="F376" s="200" t="e">
        <f t="shared" si="42"/>
        <v>#DIV/0!</v>
      </c>
      <c r="G376" s="212" t="e">
        <f t="shared" si="37"/>
        <v>#DIV/0!</v>
      </c>
      <c r="K376" s="197" t="str" cm="1">
        <f t="array" ref="K376">INDEX($A:$G, ($B376*$B$4)+3,COLUMN(C376))</f>
        <v>Owing</v>
      </c>
      <c r="L376" s="198" t="e">
        <f t="shared" si="39"/>
        <v>#VALUE!</v>
      </c>
      <c r="M376" s="199" t="e">
        <f t="shared" si="40"/>
        <v>#VALUE!</v>
      </c>
      <c r="N376" s="200" t="str" cm="1">
        <f t="array" ref="N376">INDEX($A:$G, ($B376*$B$4)+3,COLUMN(F376))</f>
        <v>Total Interest Charged</v>
      </c>
      <c r="O376" s="201" t="e">
        <f t="shared" si="38"/>
        <v>#VALUE!</v>
      </c>
    </row>
    <row r="377" spans="3:15" x14ac:dyDescent="0.25">
      <c r="C377" s="197" t="e">
        <f t="shared" si="41"/>
        <v>#DIV/0!</v>
      </c>
      <c r="D377" s="216" t="e">
        <f>IF(F377="","",IF($B$3='Budget Calculator'!$A$14, 'Loan Calculator'!$L$12-E377+H377, IF($B$3='Budget Calculator'!$A$13,  'Loan Calculator'!$N$12-E377+H377, IF($B$3='Budget Calculator'!$A$12,  'Loan Calculator'!$P$12-E377+H377, 0))))</f>
        <v>#DIV/0!</v>
      </c>
      <c r="E377" s="217" t="e">
        <f>IF(('Loan Calculator'!$G$4/$B$4)*C376&gt;=0, ('Loan Calculator'!$G$4/$B$4)*C376, 1/0)</f>
        <v>#DIV/0!</v>
      </c>
      <c r="F377" s="200" t="e">
        <f t="shared" si="42"/>
        <v>#DIV/0!</v>
      </c>
      <c r="G377" s="212" t="e">
        <f t="shared" si="37"/>
        <v>#DIV/0!</v>
      </c>
      <c r="K377" s="197" t="str" cm="1">
        <f t="array" ref="K377">INDEX($A:$G, ($B377*$B$4)+3,COLUMN(C377))</f>
        <v>Owing</v>
      </c>
      <c r="L377" s="198" t="e">
        <f t="shared" si="39"/>
        <v>#VALUE!</v>
      </c>
      <c r="M377" s="199" t="e">
        <f t="shared" si="40"/>
        <v>#VALUE!</v>
      </c>
      <c r="N377" s="200" t="str" cm="1">
        <f t="array" ref="N377">INDEX($A:$G, ($B377*$B$4)+3,COLUMN(F377))</f>
        <v>Total Interest Charged</v>
      </c>
      <c r="O377" s="201" t="e">
        <f t="shared" si="38"/>
        <v>#VALUE!</v>
      </c>
    </row>
    <row r="378" spans="3:15" x14ac:dyDescent="0.25">
      <c r="C378" s="197" t="e">
        <f t="shared" si="41"/>
        <v>#DIV/0!</v>
      </c>
      <c r="D378" s="216" t="e">
        <f>IF(F378="","",IF($B$3='Budget Calculator'!$A$14, 'Loan Calculator'!$L$12-E378+H378, IF($B$3='Budget Calculator'!$A$13,  'Loan Calculator'!$N$12-E378+H378, IF($B$3='Budget Calculator'!$A$12,  'Loan Calculator'!$P$12-E378+H378, 0))))</f>
        <v>#DIV/0!</v>
      </c>
      <c r="E378" s="217" t="e">
        <f>IF(('Loan Calculator'!$G$4/$B$4)*C377&gt;=0, ('Loan Calculator'!$G$4/$B$4)*C377, 1/0)</f>
        <v>#DIV/0!</v>
      </c>
      <c r="F378" s="200" t="e">
        <f t="shared" si="42"/>
        <v>#DIV/0!</v>
      </c>
      <c r="G378" s="212" t="e">
        <f t="shared" si="37"/>
        <v>#DIV/0!</v>
      </c>
      <c r="K378" s="197" t="str" cm="1">
        <f t="array" ref="K378">INDEX($A:$G, ($B378*$B$4)+3,COLUMN(C378))</f>
        <v>Owing</v>
      </c>
      <c r="L378" s="198" t="e">
        <f t="shared" si="39"/>
        <v>#VALUE!</v>
      </c>
      <c r="M378" s="199" t="e">
        <f t="shared" si="40"/>
        <v>#VALUE!</v>
      </c>
      <c r="N378" s="200" t="str" cm="1">
        <f t="array" ref="N378">INDEX($A:$G, ($B378*$B$4)+3,COLUMN(F378))</f>
        <v>Total Interest Charged</v>
      </c>
      <c r="O378" s="201" t="e">
        <f t="shared" si="38"/>
        <v>#VALUE!</v>
      </c>
    </row>
    <row r="379" spans="3:15" x14ac:dyDescent="0.25">
      <c r="C379" s="197" t="e">
        <f t="shared" si="41"/>
        <v>#DIV/0!</v>
      </c>
      <c r="D379" s="216" t="e">
        <f>IF(F379="","",IF($B$3='Budget Calculator'!$A$14, 'Loan Calculator'!$L$12-E379+H379, IF($B$3='Budget Calculator'!$A$13,  'Loan Calculator'!$N$12-E379+H379, IF($B$3='Budget Calculator'!$A$12,  'Loan Calculator'!$P$12-E379+H379, 0))))</f>
        <v>#DIV/0!</v>
      </c>
      <c r="E379" s="217" t="e">
        <f>IF(('Loan Calculator'!$G$4/$B$4)*C378&gt;=0, ('Loan Calculator'!$G$4/$B$4)*C378, 1/0)</f>
        <v>#DIV/0!</v>
      </c>
      <c r="F379" s="200" t="e">
        <f t="shared" si="42"/>
        <v>#DIV/0!</v>
      </c>
      <c r="G379" s="212" t="e">
        <f t="shared" si="37"/>
        <v>#DIV/0!</v>
      </c>
      <c r="K379" s="197" t="str" cm="1">
        <f t="array" ref="K379">INDEX($A:$G, ($B379*$B$4)+3,COLUMN(C379))</f>
        <v>Owing</v>
      </c>
      <c r="L379" s="198" t="e">
        <f t="shared" si="39"/>
        <v>#VALUE!</v>
      </c>
      <c r="M379" s="199" t="e">
        <f t="shared" si="40"/>
        <v>#VALUE!</v>
      </c>
      <c r="N379" s="200" t="str" cm="1">
        <f t="array" ref="N379">INDEX($A:$G, ($B379*$B$4)+3,COLUMN(F379))</f>
        <v>Total Interest Charged</v>
      </c>
      <c r="O379" s="201" t="e">
        <f t="shared" si="38"/>
        <v>#VALUE!</v>
      </c>
    </row>
    <row r="380" spans="3:15" x14ac:dyDescent="0.25">
      <c r="C380" s="197" t="e">
        <f t="shared" si="41"/>
        <v>#DIV/0!</v>
      </c>
      <c r="D380" s="216" t="e">
        <f>IF(F380="","",IF($B$3='Budget Calculator'!$A$14, 'Loan Calculator'!$L$12-E380+H380, IF($B$3='Budget Calculator'!$A$13,  'Loan Calculator'!$N$12-E380+H380, IF($B$3='Budget Calculator'!$A$12,  'Loan Calculator'!$P$12-E380+H380, 0))))</f>
        <v>#DIV/0!</v>
      </c>
      <c r="E380" s="217" t="e">
        <f>IF(('Loan Calculator'!$G$4/$B$4)*C379&gt;=0, ('Loan Calculator'!$G$4/$B$4)*C379, 1/0)</f>
        <v>#DIV/0!</v>
      </c>
      <c r="F380" s="200" t="e">
        <f t="shared" si="42"/>
        <v>#DIV/0!</v>
      </c>
      <c r="G380" s="212" t="e">
        <f t="shared" si="37"/>
        <v>#DIV/0!</v>
      </c>
      <c r="K380" s="197" t="str" cm="1">
        <f t="array" ref="K380">INDEX($A:$G, ($B380*$B$4)+3,COLUMN(C380))</f>
        <v>Owing</v>
      </c>
      <c r="L380" s="198" t="e">
        <f t="shared" si="39"/>
        <v>#VALUE!</v>
      </c>
      <c r="M380" s="199" t="e">
        <f t="shared" si="40"/>
        <v>#VALUE!</v>
      </c>
      <c r="N380" s="200" t="str" cm="1">
        <f t="array" ref="N380">INDEX($A:$G, ($B380*$B$4)+3,COLUMN(F380))</f>
        <v>Total Interest Charged</v>
      </c>
      <c r="O380" s="201" t="e">
        <f t="shared" si="38"/>
        <v>#VALUE!</v>
      </c>
    </row>
    <row r="381" spans="3:15" x14ac:dyDescent="0.25">
      <c r="C381" s="197" t="e">
        <f t="shared" si="41"/>
        <v>#DIV/0!</v>
      </c>
      <c r="D381" s="216" t="e">
        <f>IF(F381="","",IF($B$3='Budget Calculator'!$A$14, 'Loan Calculator'!$L$12-E381+H381, IF($B$3='Budget Calculator'!$A$13,  'Loan Calculator'!$N$12-E381+H381, IF($B$3='Budget Calculator'!$A$12,  'Loan Calculator'!$P$12-E381+H381, 0))))</f>
        <v>#DIV/0!</v>
      </c>
      <c r="E381" s="217" t="e">
        <f>IF(('Loan Calculator'!$G$4/$B$4)*C380&gt;=0, ('Loan Calculator'!$G$4/$B$4)*C380, 1/0)</f>
        <v>#DIV/0!</v>
      </c>
      <c r="F381" s="200" t="e">
        <f t="shared" si="42"/>
        <v>#DIV/0!</v>
      </c>
      <c r="G381" s="212" t="e">
        <f t="shared" si="37"/>
        <v>#DIV/0!</v>
      </c>
      <c r="K381" s="197" t="str" cm="1">
        <f t="array" ref="K381">INDEX($A:$G, ($B381*$B$4)+3,COLUMN(C381))</f>
        <v>Owing</v>
      </c>
      <c r="L381" s="198" t="e">
        <f t="shared" si="39"/>
        <v>#VALUE!</v>
      </c>
      <c r="M381" s="199" t="e">
        <f t="shared" si="40"/>
        <v>#VALUE!</v>
      </c>
      <c r="N381" s="200" t="str" cm="1">
        <f t="array" ref="N381">INDEX($A:$G, ($B381*$B$4)+3,COLUMN(F381))</f>
        <v>Total Interest Charged</v>
      </c>
      <c r="O381" s="201" t="e">
        <f t="shared" si="38"/>
        <v>#VALUE!</v>
      </c>
    </row>
    <row r="382" spans="3:15" x14ac:dyDescent="0.25">
      <c r="C382" s="197" t="e">
        <f t="shared" si="41"/>
        <v>#DIV/0!</v>
      </c>
      <c r="D382" s="216" t="e">
        <f>IF(F382="","",IF($B$3='Budget Calculator'!$A$14, 'Loan Calculator'!$L$12-E382+H382, IF($B$3='Budget Calculator'!$A$13,  'Loan Calculator'!$N$12-E382+H382, IF($B$3='Budget Calculator'!$A$12,  'Loan Calculator'!$P$12-E382+H382, 0))))</f>
        <v>#DIV/0!</v>
      </c>
      <c r="E382" s="217" t="e">
        <f>IF(('Loan Calculator'!$G$4/$B$4)*C381&gt;=0, ('Loan Calculator'!$G$4/$B$4)*C381, 1/0)</f>
        <v>#DIV/0!</v>
      </c>
      <c r="F382" s="200" t="e">
        <f t="shared" si="42"/>
        <v>#DIV/0!</v>
      </c>
      <c r="G382" s="212" t="e">
        <f t="shared" si="37"/>
        <v>#DIV/0!</v>
      </c>
      <c r="K382" s="197" t="str" cm="1">
        <f t="array" ref="K382">INDEX($A:$G, ($B382*$B$4)+3,COLUMN(C382))</f>
        <v>Owing</v>
      </c>
      <c r="L382" s="198" t="e">
        <f t="shared" si="39"/>
        <v>#VALUE!</v>
      </c>
      <c r="M382" s="199" t="e">
        <f t="shared" si="40"/>
        <v>#VALUE!</v>
      </c>
      <c r="N382" s="200" t="str" cm="1">
        <f t="array" ref="N382">INDEX($A:$G, ($B382*$B$4)+3,COLUMN(F382))</f>
        <v>Total Interest Charged</v>
      </c>
      <c r="O382" s="201" t="e">
        <f t="shared" si="38"/>
        <v>#VALUE!</v>
      </c>
    </row>
    <row r="383" spans="3:15" x14ac:dyDescent="0.25">
      <c r="C383" s="197" t="e">
        <f t="shared" si="41"/>
        <v>#DIV/0!</v>
      </c>
      <c r="D383" s="216" t="e">
        <f>IF(F383="","",IF($B$3='Budget Calculator'!$A$14, 'Loan Calculator'!$L$12-E383+H383, IF($B$3='Budget Calculator'!$A$13,  'Loan Calculator'!$N$12-E383+H383, IF($B$3='Budget Calculator'!$A$12,  'Loan Calculator'!$P$12-E383+H383, 0))))</f>
        <v>#DIV/0!</v>
      </c>
      <c r="E383" s="217" t="e">
        <f>IF(('Loan Calculator'!$G$4/$B$4)*C382&gt;=0, ('Loan Calculator'!$G$4/$B$4)*C382, 1/0)</f>
        <v>#DIV/0!</v>
      </c>
      <c r="F383" s="200" t="e">
        <f t="shared" si="42"/>
        <v>#DIV/0!</v>
      </c>
      <c r="G383" s="212" t="e">
        <f t="shared" si="37"/>
        <v>#DIV/0!</v>
      </c>
      <c r="K383" s="197" t="str" cm="1">
        <f t="array" ref="K383">INDEX($A:$G, ($B383*$B$4)+3,COLUMN(C383))</f>
        <v>Owing</v>
      </c>
      <c r="L383" s="198" t="e">
        <f t="shared" si="39"/>
        <v>#VALUE!</v>
      </c>
      <c r="M383" s="199" t="e">
        <f t="shared" si="40"/>
        <v>#VALUE!</v>
      </c>
      <c r="N383" s="200" t="str" cm="1">
        <f t="array" ref="N383">INDEX($A:$G, ($B383*$B$4)+3,COLUMN(F383))</f>
        <v>Total Interest Charged</v>
      </c>
      <c r="O383" s="201" t="e">
        <f t="shared" si="38"/>
        <v>#VALUE!</v>
      </c>
    </row>
    <row r="384" spans="3:15" x14ac:dyDescent="0.25">
      <c r="C384" s="197" t="e">
        <f t="shared" si="41"/>
        <v>#DIV/0!</v>
      </c>
      <c r="D384" s="216" t="e">
        <f>IF(F384="","",IF($B$3='Budget Calculator'!$A$14, 'Loan Calculator'!$L$12-E384+H384, IF($B$3='Budget Calculator'!$A$13,  'Loan Calculator'!$N$12-E384+H384, IF($B$3='Budget Calculator'!$A$12,  'Loan Calculator'!$P$12-E384+H384, 0))))</f>
        <v>#DIV/0!</v>
      </c>
      <c r="E384" s="217" t="e">
        <f>IF(('Loan Calculator'!$G$4/$B$4)*C383&gt;=0, ('Loan Calculator'!$G$4/$B$4)*C383, 1/0)</f>
        <v>#DIV/0!</v>
      </c>
      <c r="F384" s="200" t="e">
        <f t="shared" si="42"/>
        <v>#DIV/0!</v>
      </c>
      <c r="G384" s="212" t="e">
        <f t="shared" si="37"/>
        <v>#DIV/0!</v>
      </c>
      <c r="K384" s="197" t="str" cm="1">
        <f t="array" ref="K384">INDEX($A:$G, ($B384*$B$4)+3,COLUMN(C384))</f>
        <v>Owing</v>
      </c>
      <c r="L384" s="198" t="e">
        <f t="shared" si="39"/>
        <v>#VALUE!</v>
      </c>
      <c r="M384" s="199" t="e">
        <f t="shared" si="40"/>
        <v>#VALUE!</v>
      </c>
      <c r="N384" s="200" t="str" cm="1">
        <f t="array" ref="N384">INDEX($A:$G, ($B384*$B$4)+3,COLUMN(F384))</f>
        <v>Total Interest Charged</v>
      </c>
      <c r="O384" s="201" t="e">
        <f t="shared" si="38"/>
        <v>#VALUE!</v>
      </c>
    </row>
    <row r="385" spans="3:15" x14ac:dyDescent="0.25">
      <c r="C385" s="197" t="e">
        <f t="shared" si="41"/>
        <v>#DIV/0!</v>
      </c>
      <c r="D385" s="216" t="e">
        <f>IF(F385="","",IF($B$3='Budget Calculator'!$A$14, 'Loan Calculator'!$L$12-E385+H385, IF($B$3='Budget Calculator'!$A$13,  'Loan Calculator'!$N$12-E385+H385, IF($B$3='Budget Calculator'!$A$12,  'Loan Calculator'!$P$12-E385+H385, 0))))</f>
        <v>#DIV/0!</v>
      </c>
      <c r="E385" s="217" t="e">
        <f>IF(('Loan Calculator'!$G$4/$B$4)*C384&gt;=0, ('Loan Calculator'!$G$4/$B$4)*C384, 1/0)</f>
        <v>#DIV/0!</v>
      </c>
      <c r="F385" s="200" t="e">
        <f t="shared" si="42"/>
        <v>#DIV/0!</v>
      </c>
      <c r="G385" s="212" t="e">
        <f t="shared" si="37"/>
        <v>#DIV/0!</v>
      </c>
      <c r="K385" s="197" t="str" cm="1">
        <f t="array" ref="K385">INDEX($A:$G, ($B385*$B$4)+3,COLUMN(C385))</f>
        <v>Owing</v>
      </c>
      <c r="L385" s="198" t="e">
        <f t="shared" si="39"/>
        <v>#VALUE!</v>
      </c>
      <c r="M385" s="199" t="e">
        <f t="shared" si="40"/>
        <v>#VALUE!</v>
      </c>
      <c r="N385" s="200" t="str" cm="1">
        <f t="array" ref="N385">INDEX($A:$G, ($B385*$B$4)+3,COLUMN(F385))</f>
        <v>Total Interest Charged</v>
      </c>
      <c r="O385" s="201" t="e">
        <f t="shared" si="38"/>
        <v>#VALUE!</v>
      </c>
    </row>
    <row r="386" spans="3:15" x14ac:dyDescent="0.25">
      <c r="C386" s="197" t="e">
        <f t="shared" si="41"/>
        <v>#DIV/0!</v>
      </c>
      <c r="D386" s="216" t="e">
        <f>IF(F386="","",IF($B$3='Budget Calculator'!$A$14, 'Loan Calculator'!$L$12-E386+H386, IF($B$3='Budget Calculator'!$A$13,  'Loan Calculator'!$N$12-E386+H386, IF($B$3='Budget Calculator'!$A$12,  'Loan Calculator'!$P$12-E386+H386, 0))))</f>
        <v>#DIV/0!</v>
      </c>
      <c r="E386" s="217" t="e">
        <f>IF(('Loan Calculator'!$G$4/$B$4)*C385&gt;=0, ('Loan Calculator'!$G$4/$B$4)*C385, 1/0)</f>
        <v>#DIV/0!</v>
      </c>
      <c r="F386" s="200" t="e">
        <f t="shared" si="42"/>
        <v>#DIV/0!</v>
      </c>
      <c r="G386" s="212" t="e">
        <f t="shared" si="37"/>
        <v>#DIV/0!</v>
      </c>
      <c r="K386" s="197" t="str" cm="1">
        <f t="array" ref="K386">INDEX($A:$G, ($B386*$B$4)+3,COLUMN(C386))</f>
        <v>Owing</v>
      </c>
      <c r="L386" s="198" t="e">
        <f t="shared" si="39"/>
        <v>#VALUE!</v>
      </c>
      <c r="M386" s="199" t="e">
        <f t="shared" si="40"/>
        <v>#VALUE!</v>
      </c>
      <c r="N386" s="200" t="str" cm="1">
        <f t="array" ref="N386">INDEX($A:$G, ($B386*$B$4)+3,COLUMN(F386))</f>
        <v>Total Interest Charged</v>
      </c>
      <c r="O386" s="201" t="e">
        <f t="shared" si="38"/>
        <v>#VALUE!</v>
      </c>
    </row>
    <row r="387" spans="3:15" x14ac:dyDescent="0.25">
      <c r="C387" s="197" t="e">
        <f t="shared" si="41"/>
        <v>#DIV/0!</v>
      </c>
      <c r="D387" s="216" t="e">
        <f>IF(F387="","",IF($B$3='Budget Calculator'!$A$14, 'Loan Calculator'!$L$12-E387+H387, IF($B$3='Budget Calculator'!$A$13,  'Loan Calculator'!$N$12-E387+H387, IF($B$3='Budget Calculator'!$A$12,  'Loan Calculator'!$P$12-E387+H387, 0))))</f>
        <v>#DIV/0!</v>
      </c>
      <c r="E387" s="217" t="e">
        <f>IF(('Loan Calculator'!$G$4/$B$4)*C386&gt;=0, ('Loan Calculator'!$G$4/$B$4)*C386, 1/0)</f>
        <v>#DIV/0!</v>
      </c>
      <c r="F387" s="200" t="e">
        <f t="shared" si="42"/>
        <v>#DIV/0!</v>
      </c>
      <c r="G387" s="212" t="e">
        <f t="shared" si="37"/>
        <v>#DIV/0!</v>
      </c>
      <c r="K387" s="197" t="str" cm="1">
        <f t="array" ref="K387">INDEX($A:$G, ($B387*$B$4)+3,COLUMN(C387))</f>
        <v>Owing</v>
      </c>
      <c r="L387" s="198" t="e">
        <f t="shared" si="39"/>
        <v>#VALUE!</v>
      </c>
      <c r="M387" s="199" t="e">
        <f t="shared" si="40"/>
        <v>#VALUE!</v>
      </c>
      <c r="N387" s="200" t="str" cm="1">
        <f t="array" ref="N387">INDEX($A:$G, ($B387*$B$4)+3,COLUMN(F387))</f>
        <v>Total Interest Charged</v>
      </c>
      <c r="O387" s="201" t="e">
        <f t="shared" si="38"/>
        <v>#VALUE!</v>
      </c>
    </row>
    <row r="388" spans="3:15" x14ac:dyDescent="0.25">
      <c r="C388" s="197" t="e">
        <f t="shared" si="41"/>
        <v>#DIV/0!</v>
      </c>
      <c r="D388" s="216" t="e">
        <f>IF(F388="","",IF($B$3='Budget Calculator'!$A$14, 'Loan Calculator'!$L$12-E388+H388, IF($B$3='Budget Calculator'!$A$13,  'Loan Calculator'!$N$12-E388+H388, IF($B$3='Budget Calculator'!$A$12,  'Loan Calculator'!$P$12-E388+H388, 0))))</f>
        <v>#DIV/0!</v>
      </c>
      <c r="E388" s="217" t="e">
        <f>IF(('Loan Calculator'!$G$4/$B$4)*C387&gt;=0, ('Loan Calculator'!$G$4/$B$4)*C387, 1/0)</f>
        <v>#DIV/0!</v>
      </c>
      <c r="F388" s="200" t="e">
        <f t="shared" si="42"/>
        <v>#DIV/0!</v>
      </c>
      <c r="G388" s="212" t="e">
        <f t="shared" si="37"/>
        <v>#DIV/0!</v>
      </c>
      <c r="K388" s="197" t="str" cm="1">
        <f t="array" ref="K388">INDEX($A:$G, ($B388*$B$4)+3,COLUMN(C388))</f>
        <v>Owing</v>
      </c>
      <c r="L388" s="198" t="e">
        <f t="shared" si="39"/>
        <v>#VALUE!</v>
      </c>
      <c r="M388" s="199" t="e">
        <f t="shared" si="40"/>
        <v>#VALUE!</v>
      </c>
      <c r="N388" s="200" t="str" cm="1">
        <f t="array" ref="N388">INDEX($A:$G, ($B388*$B$4)+3,COLUMN(F388))</f>
        <v>Total Interest Charged</v>
      </c>
      <c r="O388" s="201" t="e">
        <f t="shared" si="38"/>
        <v>#VALUE!</v>
      </c>
    </row>
    <row r="389" spans="3:15" x14ac:dyDescent="0.25">
      <c r="C389" s="197" t="e">
        <f t="shared" si="41"/>
        <v>#DIV/0!</v>
      </c>
      <c r="D389" s="216" t="e">
        <f>IF(F389="","",IF($B$3='Budget Calculator'!$A$14, 'Loan Calculator'!$L$12-E389+H389, IF($B$3='Budget Calculator'!$A$13,  'Loan Calculator'!$N$12-E389+H389, IF($B$3='Budget Calculator'!$A$12,  'Loan Calculator'!$P$12-E389+H389, 0))))</f>
        <v>#DIV/0!</v>
      </c>
      <c r="E389" s="217" t="e">
        <f>IF(('Loan Calculator'!$G$4/$B$4)*C388&gt;=0, ('Loan Calculator'!$G$4/$B$4)*C388, 1/0)</f>
        <v>#DIV/0!</v>
      </c>
      <c r="F389" s="200" t="e">
        <f t="shared" si="42"/>
        <v>#DIV/0!</v>
      </c>
      <c r="G389" s="212" t="e">
        <f t="shared" si="37"/>
        <v>#DIV/0!</v>
      </c>
      <c r="K389" s="197" t="str" cm="1">
        <f t="array" ref="K389">INDEX($A:$G, ($B389*$B$4)+3,COLUMN(C389))</f>
        <v>Owing</v>
      </c>
      <c r="L389" s="198" t="e">
        <f t="shared" si="39"/>
        <v>#VALUE!</v>
      </c>
      <c r="M389" s="199" t="e">
        <f t="shared" si="40"/>
        <v>#VALUE!</v>
      </c>
      <c r="N389" s="200" t="str" cm="1">
        <f t="array" ref="N389">INDEX($A:$G, ($B389*$B$4)+3,COLUMN(F389))</f>
        <v>Total Interest Charged</v>
      </c>
      <c r="O389" s="201" t="e">
        <f t="shared" si="38"/>
        <v>#VALUE!</v>
      </c>
    </row>
    <row r="390" spans="3:15" x14ac:dyDescent="0.25">
      <c r="C390" s="197" t="e">
        <f t="shared" si="41"/>
        <v>#DIV/0!</v>
      </c>
      <c r="D390" s="216" t="e">
        <f>IF(F390="","",IF($B$3='Budget Calculator'!$A$14, 'Loan Calculator'!$L$12-E390+H390, IF($B$3='Budget Calculator'!$A$13,  'Loan Calculator'!$N$12-E390+H390, IF($B$3='Budget Calculator'!$A$12,  'Loan Calculator'!$P$12-E390+H390, 0))))</f>
        <v>#DIV/0!</v>
      </c>
      <c r="E390" s="217" t="e">
        <f>IF(('Loan Calculator'!$G$4/$B$4)*C389&gt;=0, ('Loan Calculator'!$G$4/$B$4)*C389, 1/0)</f>
        <v>#DIV/0!</v>
      </c>
      <c r="F390" s="200" t="e">
        <f t="shared" si="42"/>
        <v>#DIV/0!</v>
      </c>
      <c r="G390" s="212" t="e">
        <f t="shared" ref="G390:G453" si="43">IF(IFERROR(C390, 1/0), B390, IF(C390=0, B390, 1/0))</f>
        <v>#DIV/0!</v>
      </c>
      <c r="K390" s="197" t="str" cm="1">
        <f t="array" ref="K390">INDEX($A:$G, ($B390*$B$4)+3,COLUMN(C390))</f>
        <v>Owing</v>
      </c>
      <c r="L390" s="198" t="e">
        <f t="shared" si="39"/>
        <v>#VALUE!</v>
      </c>
      <c r="M390" s="199" t="e">
        <f t="shared" si="40"/>
        <v>#VALUE!</v>
      </c>
      <c r="N390" s="200" t="str" cm="1">
        <f t="array" ref="N390">INDEX($A:$G, ($B390*$B$4)+3,COLUMN(F390))</f>
        <v>Total Interest Charged</v>
      </c>
      <c r="O390" s="201" t="e">
        <f t="shared" ref="O390:O453" si="44">IF(IFERROR(K390, 1/0), J390, IF(K390=0, J390, 1/0))</f>
        <v>#VALUE!</v>
      </c>
    </row>
    <row r="391" spans="3:15" x14ac:dyDescent="0.25">
      <c r="C391" s="197" t="e">
        <f t="shared" si="41"/>
        <v>#DIV/0!</v>
      </c>
      <c r="D391" s="216" t="e">
        <f>IF(F391="","",IF($B$3='Budget Calculator'!$A$14, 'Loan Calculator'!$L$12-E391+H391, IF($B$3='Budget Calculator'!$A$13,  'Loan Calculator'!$N$12-E391+H391, IF($B$3='Budget Calculator'!$A$12,  'Loan Calculator'!$P$12-E391+H391, 0))))</f>
        <v>#DIV/0!</v>
      </c>
      <c r="E391" s="217" t="e">
        <f>IF(('Loan Calculator'!$G$4/$B$4)*C390&gt;=0, ('Loan Calculator'!$G$4/$B$4)*C390, 1/0)</f>
        <v>#DIV/0!</v>
      </c>
      <c r="F391" s="200" t="e">
        <f t="shared" si="42"/>
        <v>#DIV/0!</v>
      </c>
      <c r="G391" s="212" t="e">
        <f t="shared" si="43"/>
        <v>#DIV/0!</v>
      </c>
      <c r="K391" s="197" t="str" cm="1">
        <f t="array" ref="K391">INDEX($A:$G, ($B391*$B$4)+3,COLUMN(C391))</f>
        <v>Owing</v>
      </c>
      <c r="L391" s="198" t="e">
        <f t="shared" ref="L391:L454" si="45">K390-K391</f>
        <v>#VALUE!</v>
      </c>
      <c r="M391" s="199" t="e">
        <f t="shared" ref="M391:M454" si="46">N391-N390</f>
        <v>#VALUE!</v>
      </c>
      <c r="N391" s="200" t="str" cm="1">
        <f t="array" ref="N391">INDEX($A:$G, ($B391*$B$4)+3,COLUMN(F391))</f>
        <v>Total Interest Charged</v>
      </c>
      <c r="O391" s="201" t="e">
        <f t="shared" si="44"/>
        <v>#VALUE!</v>
      </c>
    </row>
    <row r="392" spans="3:15" x14ac:dyDescent="0.25">
      <c r="C392" s="197" t="e">
        <f t="shared" si="41"/>
        <v>#DIV/0!</v>
      </c>
      <c r="D392" s="216" t="e">
        <f>IF(F392="","",IF($B$3='Budget Calculator'!$A$14, 'Loan Calculator'!$L$12-E392+H392, IF($B$3='Budget Calculator'!$A$13,  'Loan Calculator'!$N$12-E392+H392, IF($B$3='Budget Calculator'!$A$12,  'Loan Calculator'!$P$12-E392+H392, 0))))</f>
        <v>#DIV/0!</v>
      </c>
      <c r="E392" s="217" t="e">
        <f>IF(('Loan Calculator'!$G$4/$B$4)*C391&gt;=0, ('Loan Calculator'!$G$4/$B$4)*C391, 1/0)</f>
        <v>#DIV/0!</v>
      </c>
      <c r="F392" s="200" t="e">
        <f t="shared" si="42"/>
        <v>#DIV/0!</v>
      </c>
      <c r="G392" s="212" t="e">
        <f t="shared" si="43"/>
        <v>#DIV/0!</v>
      </c>
      <c r="K392" s="197" t="str" cm="1">
        <f t="array" ref="K392">INDEX($A:$G, ($B392*$B$4)+3,COLUMN(C392))</f>
        <v>Owing</v>
      </c>
      <c r="L392" s="198" t="e">
        <f t="shared" si="45"/>
        <v>#VALUE!</v>
      </c>
      <c r="M392" s="199" t="e">
        <f t="shared" si="46"/>
        <v>#VALUE!</v>
      </c>
      <c r="N392" s="200" t="str" cm="1">
        <f t="array" ref="N392">INDEX($A:$G, ($B392*$B$4)+3,COLUMN(F392))</f>
        <v>Total Interest Charged</v>
      </c>
      <c r="O392" s="201" t="e">
        <f t="shared" si="44"/>
        <v>#VALUE!</v>
      </c>
    </row>
    <row r="393" spans="3:15" x14ac:dyDescent="0.25">
      <c r="C393" s="197" t="e">
        <f t="shared" si="41"/>
        <v>#DIV/0!</v>
      </c>
      <c r="D393" s="216" t="e">
        <f>IF(F393="","",IF($B$3='Budget Calculator'!$A$14, 'Loan Calculator'!$L$12-E393+H393, IF($B$3='Budget Calculator'!$A$13,  'Loan Calculator'!$N$12-E393+H393, IF($B$3='Budget Calculator'!$A$12,  'Loan Calculator'!$P$12-E393+H393, 0))))</f>
        <v>#DIV/0!</v>
      </c>
      <c r="E393" s="217" t="e">
        <f>IF(('Loan Calculator'!$G$4/$B$4)*C392&gt;=0, ('Loan Calculator'!$G$4/$B$4)*C392, 1/0)</f>
        <v>#DIV/0!</v>
      </c>
      <c r="F393" s="200" t="e">
        <f t="shared" si="42"/>
        <v>#DIV/0!</v>
      </c>
      <c r="G393" s="212" t="e">
        <f t="shared" si="43"/>
        <v>#DIV/0!</v>
      </c>
      <c r="K393" s="197" t="str" cm="1">
        <f t="array" ref="K393">INDEX($A:$G, ($B393*$B$4)+3,COLUMN(C393))</f>
        <v>Owing</v>
      </c>
      <c r="L393" s="198" t="e">
        <f t="shared" si="45"/>
        <v>#VALUE!</v>
      </c>
      <c r="M393" s="199" t="e">
        <f t="shared" si="46"/>
        <v>#VALUE!</v>
      </c>
      <c r="N393" s="200" t="str" cm="1">
        <f t="array" ref="N393">INDEX($A:$G, ($B393*$B$4)+3,COLUMN(F393))</f>
        <v>Total Interest Charged</v>
      </c>
      <c r="O393" s="201" t="e">
        <f t="shared" si="44"/>
        <v>#VALUE!</v>
      </c>
    </row>
    <row r="394" spans="3:15" x14ac:dyDescent="0.25">
      <c r="C394" s="197" t="e">
        <f t="shared" si="41"/>
        <v>#DIV/0!</v>
      </c>
      <c r="D394" s="216" t="e">
        <f>IF(F394="","",IF($B$3='Budget Calculator'!$A$14, 'Loan Calculator'!$L$12-E394+H394, IF($B$3='Budget Calculator'!$A$13,  'Loan Calculator'!$N$12-E394+H394, IF($B$3='Budget Calculator'!$A$12,  'Loan Calculator'!$P$12-E394+H394, 0))))</f>
        <v>#DIV/0!</v>
      </c>
      <c r="E394" s="217" t="e">
        <f>IF(('Loan Calculator'!$G$4/$B$4)*C393&gt;=0, ('Loan Calculator'!$G$4/$B$4)*C393, 1/0)</f>
        <v>#DIV/0!</v>
      </c>
      <c r="F394" s="200" t="e">
        <f t="shared" si="42"/>
        <v>#DIV/0!</v>
      </c>
      <c r="G394" s="212" t="e">
        <f t="shared" si="43"/>
        <v>#DIV/0!</v>
      </c>
      <c r="K394" s="197" t="str" cm="1">
        <f t="array" ref="K394">INDEX($A:$G, ($B394*$B$4)+3,COLUMN(C394))</f>
        <v>Owing</v>
      </c>
      <c r="L394" s="198" t="e">
        <f t="shared" si="45"/>
        <v>#VALUE!</v>
      </c>
      <c r="M394" s="199" t="e">
        <f t="shared" si="46"/>
        <v>#VALUE!</v>
      </c>
      <c r="N394" s="200" t="str" cm="1">
        <f t="array" ref="N394">INDEX($A:$G, ($B394*$B$4)+3,COLUMN(F394))</f>
        <v>Total Interest Charged</v>
      </c>
      <c r="O394" s="201" t="e">
        <f t="shared" si="44"/>
        <v>#VALUE!</v>
      </c>
    </row>
    <row r="395" spans="3:15" x14ac:dyDescent="0.25">
      <c r="C395" s="197" t="e">
        <f t="shared" si="41"/>
        <v>#DIV/0!</v>
      </c>
      <c r="D395" s="216" t="e">
        <f>IF(F395="","",IF($B$3='Budget Calculator'!$A$14, 'Loan Calculator'!$L$12-E395+H395, IF($B$3='Budget Calculator'!$A$13,  'Loan Calculator'!$N$12-E395+H395, IF($B$3='Budget Calculator'!$A$12,  'Loan Calculator'!$P$12-E395+H395, 0))))</f>
        <v>#DIV/0!</v>
      </c>
      <c r="E395" s="217" t="e">
        <f>IF(('Loan Calculator'!$G$4/$B$4)*C394&gt;=0, ('Loan Calculator'!$G$4/$B$4)*C394, 1/0)</f>
        <v>#DIV/0!</v>
      </c>
      <c r="F395" s="200" t="e">
        <f t="shared" si="42"/>
        <v>#DIV/0!</v>
      </c>
      <c r="G395" s="212" t="e">
        <f t="shared" si="43"/>
        <v>#DIV/0!</v>
      </c>
      <c r="K395" s="197" t="str" cm="1">
        <f t="array" ref="K395">INDEX($A:$G, ($B395*$B$4)+3,COLUMN(C395))</f>
        <v>Owing</v>
      </c>
      <c r="L395" s="198" t="e">
        <f t="shared" si="45"/>
        <v>#VALUE!</v>
      </c>
      <c r="M395" s="199" t="e">
        <f t="shared" si="46"/>
        <v>#VALUE!</v>
      </c>
      <c r="N395" s="200" t="str" cm="1">
        <f t="array" ref="N395">INDEX($A:$G, ($B395*$B$4)+3,COLUMN(F395))</f>
        <v>Total Interest Charged</v>
      </c>
      <c r="O395" s="201" t="e">
        <f t="shared" si="44"/>
        <v>#VALUE!</v>
      </c>
    </row>
    <row r="396" spans="3:15" x14ac:dyDescent="0.25">
      <c r="C396" s="197" t="e">
        <f t="shared" si="41"/>
        <v>#DIV/0!</v>
      </c>
      <c r="D396" s="216" t="e">
        <f>IF(F396="","",IF($B$3='Budget Calculator'!$A$14, 'Loan Calculator'!$L$12-E396+H396, IF($B$3='Budget Calculator'!$A$13,  'Loan Calculator'!$N$12-E396+H396, IF($B$3='Budget Calculator'!$A$12,  'Loan Calculator'!$P$12-E396+H396, 0))))</f>
        <v>#DIV/0!</v>
      </c>
      <c r="E396" s="217" t="e">
        <f>IF(('Loan Calculator'!$G$4/$B$4)*C395&gt;=0, ('Loan Calculator'!$G$4/$B$4)*C395, 1/0)</f>
        <v>#DIV/0!</v>
      </c>
      <c r="F396" s="200" t="e">
        <f t="shared" si="42"/>
        <v>#DIV/0!</v>
      </c>
      <c r="G396" s="212" t="e">
        <f t="shared" si="43"/>
        <v>#DIV/0!</v>
      </c>
      <c r="K396" s="197" t="str" cm="1">
        <f t="array" ref="K396">INDEX($A:$G, ($B396*$B$4)+3,COLUMN(C396))</f>
        <v>Owing</v>
      </c>
      <c r="L396" s="198" t="e">
        <f t="shared" si="45"/>
        <v>#VALUE!</v>
      </c>
      <c r="M396" s="199" t="e">
        <f t="shared" si="46"/>
        <v>#VALUE!</v>
      </c>
      <c r="N396" s="200" t="str" cm="1">
        <f t="array" ref="N396">INDEX($A:$G, ($B396*$B$4)+3,COLUMN(F396))</f>
        <v>Total Interest Charged</v>
      </c>
      <c r="O396" s="201" t="e">
        <f t="shared" si="44"/>
        <v>#VALUE!</v>
      </c>
    </row>
    <row r="397" spans="3:15" x14ac:dyDescent="0.25">
      <c r="C397" s="197" t="e">
        <f t="shared" si="41"/>
        <v>#DIV/0!</v>
      </c>
      <c r="D397" s="216" t="e">
        <f>IF(F397="","",IF($B$3='Budget Calculator'!$A$14, 'Loan Calculator'!$L$12-E397+H397, IF($B$3='Budget Calculator'!$A$13,  'Loan Calculator'!$N$12-E397+H397, IF($B$3='Budget Calculator'!$A$12,  'Loan Calculator'!$P$12-E397+H397, 0))))</f>
        <v>#DIV/0!</v>
      </c>
      <c r="E397" s="217" t="e">
        <f>IF(('Loan Calculator'!$G$4/$B$4)*C396&gt;=0, ('Loan Calculator'!$G$4/$B$4)*C396, 1/0)</f>
        <v>#DIV/0!</v>
      </c>
      <c r="F397" s="200" t="e">
        <f t="shared" si="42"/>
        <v>#DIV/0!</v>
      </c>
      <c r="G397" s="212" t="e">
        <f t="shared" si="43"/>
        <v>#DIV/0!</v>
      </c>
      <c r="K397" s="197" t="str" cm="1">
        <f t="array" ref="K397">INDEX($A:$G, ($B397*$B$4)+3,COLUMN(C397))</f>
        <v>Owing</v>
      </c>
      <c r="L397" s="198" t="e">
        <f t="shared" si="45"/>
        <v>#VALUE!</v>
      </c>
      <c r="M397" s="199" t="e">
        <f t="shared" si="46"/>
        <v>#VALUE!</v>
      </c>
      <c r="N397" s="200" t="str" cm="1">
        <f t="array" ref="N397">INDEX($A:$G, ($B397*$B$4)+3,COLUMN(F397))</f>
        <v>Total Interest Charged</v>
      </c>
      <c r="O397" s="201" t="e">
        <f t="shared" si="44"/>
        <v>#VALUE!</v>
      </c>
    </row>
    <row r="398" spans="3:15" x14ac:dyDescent="0.25">
      <c r="C398" s="197" t="e">
        <f t="shared" si="41"/>
        <v>#DIV/0!</v>
      </c>
      <c r="D398" s="216" t="e">
        <f>IF(F398="","",IF($B$3='Budget Calculator'!$A$14, 'Loan Calculator'!$L$12-E398+H398, IF($B$3='Budget Calculator'!$A$13,  'Loan Calculator'!$N$12-E398+H398, IF($B$3='Budget Calculator'!$A$12,  'Loan Calculator'!$P$12-E398+H398, 0))))</f>
        <v>#DIV/0!</v>
      </c>
      <c r="E398" s="217" t="e">
        <f>IF(('Loan Calculator'!$G$4/$B$4)*C397&gt;=0, ('Loan Calculator'!$G$4/$B$4)*C397, 1/0)</f>
        <v>#DIV/0!</v>
      </c>
      <c r="F398" s="200" t="e">
        <f t="shared" si="42"/>
        <v>#DIV/0!</v>
      </c>
      <c r="G398" s="212" t="e">
        <f t="shared" si="43"/>
        <v>#DIV/0!</v>
      </c>
      <c r="K398" s="197" t="str" cm="1">
        <f t="array" ref="K398">INDEX($A:$G, ($B398*$B$4)+3,COLUMN(C398))</f>
        <v>Owing</v>
      </c>
      <c r="L398" s="198" t="e">
        <f t="shared" si="45"/>
        <v>#VALUE!</v>
      </c>
      <c r="M398" s="199" t="e">
        <f t="shared" si="46"/>
        <v>#VALUE!</v>
      </c>
      <c r="N398" s="200" t="str" cm="1">
        <f t="array" ref="N398">INDEX($A:$G, ($B398*$B$4)+3,COLUMN(F398))</f>
        <v>Total Interest Charged</v>
      </c>
      <c r="O398" s="201" t="e">
        <f t="shared" si="44"/>
        <v>#VALUE!</v>
      </c>
    </row>
    <row r="399" spans="3:15" x14ac:dyDescent="0.25">
      <c r="C399" s="197" t="e">
        <f t="shared" si="41"/>
        <v>#DIV/0!</v>
      </c>
      <c r="D399" s="216" t="e">
        <f>IF(F399="","",IF($B$3='Budget Calculator'!$A$14, 'Loan Calculator'!$L$12-E399+H399, IF($B$3='Budget Calculator'!$A$13,  'Loan Calculator'!$N$12-E399+H399, IF($B$3='Budget Calculator'!$A$12,  'Loan Calculator'!$P$12-E399+H399, 0))))</f>
        <v>#DIV/0!</v>
      </c>
      <c r="E399" s="217" t="e">
        <f>IF(('Loan Calculator'!$G$4/$B$4)*C398&gt;=0, ('Loan Calculator'!$G$4/$B$4)*C398, 1/0)</f>
        <v>#DIV/0!</v>
      </c>
      <c r="F399" s="200" t="e">
        <f t="shared" si="42"/>
        <v>#DIV/0!</v>
      </c>
      <c r="G399" s="212" t="e">
        <f t="shared" si="43"/>
        <v>#DIV/0!</v>
      </c>
      <c r="K399" s="197" t="str" cm="1">
        <f t="array" ref="K399">INDEX($A:$G, ($B399*$B$4)+3,COLUMN(C399))</f>
        <v>Owing</v>
      </c>
      <c r="L399" s="198" t="e">
        <f t="shared" si="45"/>
        <v>#VALUE!</v>
      </c>
      <c r="M399" s="199" t="e">
        <f t="shared" si="46"/>
        <v>#VALUE!</v>
      </c>
      <c r="N399" s="200" t="str" cm="1">
        <f t="array" ref="N399">INDEX($A:$G, ($B399*$B$4)+3,COLUMN(F399))</f>
        <v>Total Interest Charged</v>
      </c>
      <c r="O399" s="201" t="e">
        <f t="shared" si="44"/>
        <v>#VALUE!</v>
      </c>
    </row>
    <row r="400" spans="3:15" x14ac:dyDescent="0.25">
      <c r="C400" s="197" t="e">
        <f t="shared" si="41"/>
        <v>#DIV/0!</v>
      </c>
      <c r="D400" s="216" t="e">
        <f>IF(F400="","",IF($B$3='Budget Calculator'!$A$14, 'Loan Calculator'!$L$12-E400+H400, IF($B$3='Budget Calculator'!$A$13,  'Loan Calculator'!$N$12-E400+H400, IF($B$3='Budget Calculator'!$A$12,  'Loan Calculator'!$P$12-E400+H400, 0))))</f>
        <v>#DIV/0!</v>
      </c>
      <c r="E400" s="217" t="e">
        <f>IF(('Loan Calculator'!$G$4/$B$4)*C399&gt;=0, ('Loan Calculator'!$G$4/$B$4)*C399, 1/0)</f>
        <v>#DIV/0!</v>
      </c>
      <c r="F400" s="200" t="e">
        <f t="shared" si="42"/>
        <v>#DIV/0!</v>
      </c>
      <c r="G400" s="212" t="e">
        <f t="shared" si="43"/>
        <v>#DIV/0!</v>
      </c>
      <c r="K400" s="197" t="str" cm="1">
        <f t="array" ref="K400">INDEX($A:$G, ($B400*$B$4)+3,COLUMN(C400))</f>
        <v>Owing</v>
      </c>
      <c r="L400" s="198" t="e">
        <f t="shared" si="45"/>
        <v>#VALUE!</v>
      </c>
      <c r="M400" s="199" t="e">
        <f t="shared" si="46"/>
        <v>#VALUE!</v>
      </c>
      <c r="N400" s="200" t="str" cm="1">
        <f t="array" ref="N400">INDEX($A:$G, ($B400*$B$4)+3,COLUMN(F400))</f>
        <v>Total Interest Charged</v>
      </c>
      <c r="O400" s="201" t="e">
        <f t="shared" si="44"/>
        <v>#VALUE!</v>
      </c>
    </row>
    <row r="401" spans="3:15" x14ac:dyDescent="0.25">
      <c r="C401" s="197" t="e">
        <f t="shared" si="41"/>
        <v>#DIV/0!</v>
      </c>
      <c r="D401" s="216" t="e">
        <f>IF(F401="","",IF($B$3='Budget Calculator'!$A$14, 'Loan Calculator'!$L$12-E401+H401, IF($B$3='Budget Calculator'!$A$13,  'Loan Calculator'!$N$12-E401+H401, IF($B$3='Budget Calculator'!$A$12,  'Loan Calculator'!$P$12-E401+H401, 0))))</f>
        <v>#DIV/0!</v>
      </c>
      <c r="E401" s="217" t="e">
        <f>IF(('Loan Calculator'!$G$4/$B$4)*C400&gt;=0, ('Loan Calculator'!$G$4/$B$4)*C400, 1/0)</f>
        <v>#DIV/0!</v>
      </c>
      <c r="F401" s="200" t="e">
        <f t="shared" si="42"/>
        <v>#DIV/0!</v>
      </c>
      <c r="G401" s="212" t="e">
        <f t="shared" si="43"/>
        <v>#DIV/0!</v>
      </c>
      <c r="K401" s="197" t="str" cm="1">
        <f t="array" ref="K401">INDEX($A:$G, ($B401*$B$4)+3,COLUMN(C401))</f>
        <v>Owing</v>
      </c>
      <c r="L401" s="198" t="e">
        <f t="shared" si="45"/>
        <v>#VALUE!</v>
      </c>
      <c r="M401" s="199" t="e">
        <f t="shared" si="46"/>
        <v>#VALUE!</v>
      </c>
      <c r="N401" s="200" t="str" cm="1">
        <f t="array" ref="N401">INDEX($A:$G, ($B401*$B$4)+3,COLUMN(F401))</f>
        <v>Total Interest Charged</v>
      </c>
      <c r="O401" s="201" t="e">
        <f t="shared" si="44"/>
        <v>#VALUE!</v>
      </c>
    </row>
    <row r="402" spans="3:15" x14ac:dyDescent="0.25">
      <c r="C402" s="197" t="e">
        <f t="shared" si="41"/>
        <v>#DIV/0!</v>
      </c>
      <c r="D402" s="216" t="e">
        <f>IF(F402="","",IF($B$3='Budget Calculator'!$A$14, 'Loan Calculator'!$L$12-E402+H402, IF($B$3='Budget Calculator'!$A$13,  'Loan Calculator'!$N$12-E402+H402, IF($B$3='Budget Calculator'!$A$12,  'Loan Calculator'!$P$12-E402+H402, 0))))</f>
        <v>#DIV/0!</v>
      </c>
      <c r="E402" s="217" t="e">
        <f>IF(('Loan Calculator'!$G$4/$B$4)*C401&gt;=0, ('Loan Calculator'!$G$4/$B$4)*C401, 1/0)</f>
        <v>#DIV/0!</v>
      </c>
      <c r="F402" s="200" t="e">
        <f t="shared" si="42"/>
        <v>#DIV/0!</v>
      </c>
      <c r="G402" s="212" t="e">
        <f t="shared" si="43"/>
        <v>#DIV/0!</v>
      </c>
      <c r="K402" s="197" t="str" cm="1">
        <f t="array" ref="K402">INDEX($A:$G, ($B402*$B$4)+3,COLUMN(C402))</f>
        <v>Owing</v>
      </c>
      <c r="L402" s="198" t="e">
        <f t="shared" si="45"/>
        <v>#VALUE!</v>
      </c>
      <c r="M402" s="199" t="e">
        <f t="shared" si="46"/>
        <v>#VALUE!</v>
      </c>
      <c r="N402" s="200" t="str" cm="1">
        <f t="array" ref="N402">INDEX($A:$G, ($B402*$B$4)+3,COLUMN(F402))</f>
        <v>Total Interest Charged</v>
      </c>
      <c r="O402" s="201" t="e">
        <f t="shared" si="44"/>
        <v>#VALUE!</v>
      </c>
    </row>
    <row r="403" spans="3:15" x14ac:dyDescent="0.25">
      <c r="C403" s="197" t="e">
        <f t="shared" si="41"/>
        <v>#DIV/0!</v>
      </c>
      <c r="D403" s="216" t="e">
        <f>IF(F403="","",IF($B$3='Budget Calculator'!$A$14, 'Loan Calculator'!$L$12-E403+H403, IF($B$3='Budget Calculator'!$A$13,  'Loan Calculator'!$N$12-E403+H403, IF($B$3='Budget Calculator'!$A$12,  'Loan Calculator'!$P$12-E403+H403, 0))))</f>
        <v>#DIV/0!</v>
      </c>
      <c r="E403" s="217" t="e">
        <f>IF(('Loan Calculator'!$G$4/$B$4)*C402&gt;=0, ('Loan Calculator'!$G$4/$B$4)*C402, 1/0)</f>
        <v>#DIV/0!</v>
      </c>
      <c r="F403" s="200" t="e">
        <f t="shared" si="42"/>
        <v>#DIV/0!</v>
      </c>
      <c r="G403" s="212" t="e">
        <f t="shared" si="43"/>
        <v>#DIV/0!</v>
      </c>
      <c r="K403" s="197" t="str" cm="1">
        <f t="array" ref="K403">INDEX($A:$G, ($B403*$B$4)+3,COLUMN(C403))</f>
        <v>Owing</v>
      </c>
      <c r="L403" s="198" t="e">
        <f t="shared" si="45"/>
        <v>#VALUE!</v>
      </c>
      <c r="M403" s="199" t="e">
        <f t="shared" si="46"/>
        <v>#VALUE!</v>
      </c>
      <c r="N403" s="200" t="str" cm="1">
        <f t="array" ref="N403">INDEX($A:$G, ($B403*$B$4)+3,COLUMN(F403))</f>
        <v>Total Interest Charged</v>
      </c>
      <c r="O403" s="201" t="e">
        <f t="shared" si="44"/>
        <v>#VALUE!</v>
      </c>
    </row>
    <row r="404" spans="3:15" x14ac:dyDescent="0.25">
      <c r="C404" s="197" t="e">
        <f t="shared" si="41"/>
        <v>#DIV/0!</v>
      </c>
      <c r="D404" s="216" t="e">
        <f>IF(F404="","",IF($B$3='Budget Calculator'!$A$14, 'Loan Calculator'!$L$12-E404+H404, IF($B$3='Budget Calculator'!$A$13,  'Loan Calculator'!$N$12-E404+H404, IF($B$3='Budget Calculator'!$A$12,  'Loan Calculator'!$P$12-E404+H404, 0))))</f>
        <v>#DIV/0!</v>
      </c>
      <c r="E404" s="217" t="e">
        <f>IF(('Loan Calculator'!$G$4/$B$4)*C403&gt;=0, ('Loan Calculator'!$G$4/$B$4)*C403, 1/0)</f>
        <v>#DIV/0!</v>
      </c>
      <c r="F404" s="200" t="e">
        <f t="shared" si="42"/>
        <v>#DIV/0!</v>
      </c>
      <c r="G404" s="212" t="e">
        <f t="shared" si="43"/>
        <v>#DIV/0!</v>
      </c>
      <c r="K404" s="197" t="str" cm="1">
        <f t="array" ref="K404">INDEX($A:$G, ($B404*$B$4)+3,COLUMN(C404))</f>
        <v>Owing</v>
      </c>
      <c r="L404" s="198" t="e">
        <f t="shared" si="45"/>
        <v>#VALUE!</v>
      </c>
      <c r="M404" s="199" t="e">
        <f t="shared" si="46"/>
        <v>#VALUE!</v>
      </c>
      <c r="N404" s="200" t="str" cm="1">
        <f t="array" ref="N404">INDEX($A:$G, ($B404*$B$4)+3,COLUMN(F404))</f>
        <v>Total Interest Charged</v>
      </c>
      <c r="O404" s="201" t="e">
        <f t="shared" si="44"/>
        <v>#VALUE!</v>
      </c>
    </row>
    <row r="405" spans="3:15" x14ac:dyDescent="0.25">
      <c r="C405" s="197" t="e">
        <f t="shared" si="41"/>
        <v>#DIV/0!</v>
      </c>
      <c r="D405" s="216" t="e">
        <f>IF(F405="","",IF($B$3='Budget Calculator'!$A$14, 'Loan Calculator'!$L$12-E405+H405, IF($B$3='Budget Calculator'!$A$13,  'Loan Calculator'!$N$12-E405+H405, IF($B$3='Budget Calculator'!$A$12,  'Loan Calculator'!$P$12-E405+H405, 0))))</f>
        <v>#DIV/0!</v>
      </c>
      <c r="E405" s="217" t="e">
        <f>IF(('Loan Calculator'!$G$4/$B$4)*C404&gt;=0, ('Loan Calculator'!$G$4/$B$4)*C404, 1/0)</f>
        <v>#DIV/0!</v>
      </c>
      <c r="F405" s="200" t="e">
        <f t="shared" si="42"/>
        <v>#DIV/0!</v>
      </c>
      <c r="G405" s="212" t="e">
        <f t="shared" si="43"/>
        <v>#DIV/0!</v>
      </c>
      <c r="K405" s="197" t="str" cm="1">
        <f t="array" ref="K405">INDEX($A:$G, ($B405*$B$4)+3,COLUMN(C405))</f>
        <v>Owing</v>
      </c>
      <c r="L405" s="198" t="e">
        <f t="shared" si="45"/>
        <v>#VALUE!</v>
      </c>
      <c r="M405" s="199" t="e">
        <f t="shared" si="46"/>
        <v>#VALUE!</v>
      </c>
      <c r="N405" s="200" t="str" cm="1">
        <f t="array" ref="N405">INDEX($A:$G, ($B405*$B$4)+3,COLUMN(F405))</f>
        <v>Total Interest Charged</v>
      </c>
      <c r="O405" s="201" t="e">
        <f t="shared" si="44"/>
        <v>#VALUE!</v>
      </c>
    </row>
    <row r="406" spans="3:15" x14ac:dyDescent="0.25">
      <c r="C406" s="197" t="e">
        <f t="shared" si="41"/>
        <v>#DIV/0!</v>
      </c>
      <c r="D406" s="216" t="e">
        <f>IF(F406="","",IF($B$3='Budget Calculator'!$A$14, 'Loan Calculator'!$L$12-E406+H406, IF($B$3='Budget Calculator'!$A$13,  'Loan Calculator'!$N$12-E406+H406, IF($B$3='Budget Calculator'!$A$12,  'Loan Calculator'!$P$12-E406+H406, 0))))</f>
        <v>#DIV/0!</v>
      </c>
      <c r="E406" s="217" t="e">
        <f>IF(('Loan Calculator'!$G$4/$B$4)*C405&gt;=0, ('Loan Calculator'!$G$4/$B$4)*C405, 1/0)</f>
        <v>#DIV/0!</v>
      </c>
      <c r="F406" s="200" t="e">
        <f t="shared" si="42"/>
        <v>#DIV/0!</v>
      </c>
      <c r="G406" s="212" t="e">
        <f t="shared" si="43"/>
        <v>#DIV/0!</v>
      </c>
      <c r="K406" s="197" t="str" cm="1">
        <f t="array" ref="K406">INDEX($A:$G, ($B406*$B$4)+3,COLUMN(C406))</f>
        <v>Owing</v>
      </c>
      <c r="L406" s="198" t="e">
        <f t="shared" si="45"/>
        <v>#VALUE!</v>
      </c>
      <c r="M406" s="199" t="e">
        <f t="shared" si="46"/>
        <v>#VALUE!</v>
      </c>
      <c r="N406" s="200" t="str" cm="1">
        <f t="array" ref="N406">INDEX($A:$G, ($B406*$B$4)+3,COLUMN(F406))</f>
        <v>Total Interest Charged</v>
      </c>
      <c r="O406" s="201" t="e">
        <f t="shared" si="44"/>
        <v>#VALUE!</v>
      </c>
    </row>
    <row r="407" spans="3:15" x14ac:dyDescent="0.25">
      <c r="C407" s="197" t="e">
        <f t="shared" si="41"/>
        <v>#DIV/0!</v>
      </c>
      <c r="D407" s="216" t="e">
        <f>IF(F407="","",IF($B$3='Budget Calculator'!$A$14, 'Loan Calculator'!$L$12-E407+H407, IF($B$3='Budget Calculator'!$A$13,  'Loan Calculator'!$N$12-E407+H407, IF($B$3='Budget Calculator'!$A$12,  'Loan Calculator'!$P$12-E407+H407, 0))))</f>
        <v>#DIV/0!</v>
      </c>
      <c r="E407" s="217" t="e">
        <f>IF(('Loan Calculator'!$G$4/$B$4)*C406&gt;=0, ('Loan Calculator'!$G$4/$B$4)*C406, 1/0)</f>
        <v>#DIV/0!</v>
      </c>
      <c r="F407" s="200" t="e">
        <f t="shared" si="42"/>
        <v>#DIV/0!</v>
      </c>
      <c r="G407" s="212" t="e">
        <f t="shared" si="43"/>
        <v>#DIV/0!</v>
      </c>
      <c r="K407" s="197" t="str" cm="1">
        <f t="array" ref="K407">INDEX($A:$G, ($B407*$B$4)+3,COLUMN(C407))</f>
        <v>Owing</v>
      </c>
      <c r="L407" s="198" t="e">
        <f t="shared" si="45"/>
        <v>#VALUE!</v>
      </c>
      <c r="M407" s="199" t="e">
        <f t="shared" si="46"/>
        <v>#VALUE!</v>
      </c>
      <c r="N407" s="200" t="str" cm="1">
        <f t="array" ref="N407">INDEX($A:$G, ($B407*$B$4)+3,COLUMN(F407))</f>
        <v>Total Interest Charged</v>
      </c>
      <c r="O407" s="201" t="e">
        <f t="shared" si="44"/>
        <v>#VALUE!</v>
      </c>
    </row>
    <row r="408" spans="3:15" x14ac:dyDescent="0.25">
      <c r="C408" s="197" t="e">
        <f t="shared" ref="C408:C471" si="47">IF(F408="","",C407-D408)</f>
        <v>#DIV/0!</v>
      </c>
      <c r="D408" s="216" t="e">
        <f>IF(F408="","",IF($B$3='Budget Calculator'!$A$14, 'Loan Calculator'!$L$12-E408+H408, IF($B$3='Budget Calculator'!$A$13,  'Loan Calculator'!$N$12-E408+H408, IF($B$3='Budget Calculator'!$A$12,  'Loan Calculator'!$P$12-E408+H408, 0))))</f>
        <v>#DIV/0!</v>
      </c>
      <c r="E408" s="217" t="e">
        <f>IF(('Loan Calculator'!$G$4/$B$4)*C407&gt;=0, ('Loan Calculator'!$G$4/$B$4)*C407, 1/0)</f>
        <v>#DIV/0!</v>
      </c>
      <c r="F408" s="200" t="e">
        <f t="shared" ref="F408:F471" si="48">IF(F407="", "", IF(E408+F407&gt;F407, E408+F407, ""))</f>
        <v>#DIV/0!</v>
      </c>
      <c r="G408" s="212" t="e">
        <f t="shared" si="43"/>
        <v>#DIV/0!</v>
      </c>
      <c r="K408" s="197" t="str" cm="1">
        <f t="array" ref="K408">INDEX($A:$G, ($B408*$B$4)+3,COLUMN(C408))</f>
        <v>Owing</v>
      </c>
      <c r="L408" s="198" t="e">
        <f t="shared" si="45"/>
        <v>#VALUE!</v>
      </c>
      <c r="M408" s="199" t="e">
        <f t="shared" si="46"/>
        <v>#VALUE!</v>
      </c>
      <c r="N408" s="200" t="str" cm="1">
        <f t="array" ref="N408">INDEX($A:$G, ($B408*$B$4)+3,COLUMN(F408))</f>
        <v>Total Interest Charged</v>
      </c>
      <c r="O408" s="201" t="e">
        <f t="shared" si="44"/>
        <v>#VALUE!</v>
      </c>
    </row>
    <row r="409" spans="3:15" x14ac:dyDescent="0.25">
      <c r="C409" s="197" t="e">
        <f t="shared" si="47"/>
        <v>#DIV/0!</v>
      </c>
      <c r="D409" s="216" t="e">
        <f>IF(F409="","",IF($B$3='Budget Calculator'!$A$14, 'Loan Calculator'!$L$12-E409+H409, IF($B$3='Budget Calculator'!$A$13,  'Loan Calculator'!$N$12-E409+H409, IF($B$3='Budget Calculator'!$A$12,  'Loan Calculator'!$P$12-E409+H409, 0))))</f>
        <v>#DIV/0!</v>
      </c>
      <c r="E409" s="217" t="e">
        <f>IF(('Loan Calculator'!$G$4/$B$4)*C408&gt;=0, ('Loan Calculator'!$G$4/$B$4)*C408, 1/0)</f>
        <v>#DIV/0!</v>
      </c>
      <c r="F409" s="200" t="e">
        <f t="shared" si="48"/>
        <v>#DIV/0!</v>
      </c>
      <c r="G409" s="212" t="e">
        <f t="shared" si="43"/>
        <v>#DIV/0!</v>
      </c>
      <c r="K409" s="197" t="str" cm="1">
        <f t="array" ref="K409">INDEX($A:$G, ($B409*$B$4)+3,COLUMN(C409))</f>
        <v>Owing</v>
      </c>
      <c r="L409" s="198" t="e">
        <f t="shared" si="45"/>
        <v>#VALUE!</v>
      </c>
      <c r="M409" s="199" t="e">
        <f t="shared" si="46"/>
        <v>#VALUE!</v>
      </c>
      <c r="N409" s="200" t="str" cm="1">
        <f t="array" ref="N409">INDEX($A:$G, ($B409*$B$4)+3,COLUMN(F409))</f>
        <v>Total Interest Charged</v>
      </c>
      <c r="O409" s="201" t="e">
        <f t="shared" si="44"/>
        <v>#VALUE!</v>
      </c>
    </row>
    <row r="410" spans="3:15" x14ac:dyDescent="0.25">
      <c r="C410" s="197" t="e">
        <f t="shared" si="47"/>
        <v>#DIV/0!</v>
      </c>
      <c r="D410" s="216" t="e">
        <f>IF(F410="","",IF($B$3='Budget Calculator'!$A$14, 'Loan Calculator'!$L$12-E410+H410, IF($B$3='Budget Calculator'!$A$13,  'Loan Calculator'!$N$12-E410+H410, IF($B$3='Budget Calculator'!$A$12,  'Loan Calculator'!$P$12-E410+H410, 0))))</f>
        <v>#DIV/0!</v>
      </c>
      <c r="E410" s="217" t="e">
        <f>IF(('Loan Calculator'!$G$4/$B$4)*C409&gt;=0, ('Loan Calculator'!$G$4/$B$4)*C409, 1/0)</f>
        <v>#DIV/0!</v>
      </c>
      <c r="F410" s="200" t="e">
        <f t="shared" si="48"/>
        <v>#DIV/0!</v>
      </c>
      <c r="G410" s="212" t="e">
        <f t="shared" si="43"/>
        <v>#DIV/0!</v>
      </c>
      <c r="K410" s="197" t="str" cm="1">
        <f t="array" ref="K410">INDEX($A:$G, ($B410*$B$4)+3,COLUMN(C410))</f>
        <v>Owing</v>
      </c>
      <c r="L410" s="198" t="e">
        <f t="shared" si="45"/>
        <v>#VALUE!</v>
      </c>
      <c r="M410" s="199" t="e">
        <f t="shared" si="46"/>
        <v>#VALUE!</v>
      </c>
      <c r="N410" s="200" t="str" cm="1">
        <f t="array" ref="N410">INDEX($A:$G, ($B410*$B$4)+3,COLUMN(F410))</f>
        <v>Total Interest Charged</v>
      </c>
      <c r="O410" s="201" t="e">
        <f t="shared" si="44"/>
        <v>#VALUE!</v>
      </c>
    </row>
    <row r="411" spans="3:15" x14ac:dyDescent="0.25">
      <c r="C411" s="197" t="e">
        <f t="shared" si="47"/>
        <v>#DIV/0!</v>
      </c>
      <c r="D411" s="216" t="e">
        <f>IF(F411="","",IF($B$3='Budget Calculator'!$A$14, 'Loan Calculator'!$L$12-E411+H411, IF($B$3='Budget Calculator'!$A$13,  'Loan Calculator'!$N$12-E411+H411, IF($B$3='Budget Calculator'!$A$12,  'Loan Calculator'!$P$12-E411+H411, 0))))</f>
        <v>#DIV/0!</v>
      </c>
      <c r="E411" s="217" t="e">
        <f>IF(('Loan Calculator'!$G$4/$B$4)*C410&gt;=0, ('Loan Calculator'!$G$4/$B$4)*C410, 1/0)</f>
        <v>#DIV/0!</v>
      </c>
      <c r="F411" s="200" t="e">
        <f t="shared" si="48"/>
        <v>#DIV/0!</v>
      </c>
      <c r="G411" s="212" t="e">
        <f t="shared" si="43"/>
        <v>#DIV/0!</v>
      </c>
      <c r="K411" s="197" t="str" cm="1">
        <f t="array" ref="K411">INDEX($A:$G, ($B411*$B$4)+3,COLUMN(C411))</f>
        <v>Owing</v>
      </c>
      <c r="L411" s="198" t="e">
        <f t="shared" si="45"/>
        <v>#VALUE!</v>
      </c>
      <c r="M411" s="199" t="e">
        <f t="shared" si="46"/>
        <v>#VALUE!</v>
      </c>
      <c r="N411" s="200" t="str" cm="1">
        <f t="array" ref="N411">INDEX($A:$G, ($B411*$B$4)+3,COLUMN(F411))</f>
        <v>Total Interest Charged</v>
      </c>
      <c r="O411" s="201" t="e">
        <f t="shared" si="44"/>
        <v>#VALUE!</v>
      </c>
    </row>
    <row r="412" spans="3:15" x14ac:dyDescent="0.25">
      <c r="C412" s="197" t="e">
        <f t="shared" si="47"/>
        <v>#DIV/0!</v>
      </c>
      <c r="D412" s="216" t="e">
        <f>IF(F412="","",IF($B$3='Budget Calculator'!$A$14, 'Loan Calculator'!$L$12-E412+H412, IF($B$3='Budget Calculator'!$A$13,  'Loan Calculator'!$N$12-E412+H412, IF($B$3='Budget Calculator'!$A$12,  'Loan Calculator'!$P$12-E412+H412, 0))))</f>
        <v>#DIV/0!</v>
      </c>
      <c r="E412" s="217" t="e">
        <f>IF(('Loan Calculator'!$G$4/$B$4)*C411&gt;=0, ('Loan Calculator'!$G$4/$B$4)*C411, 1/0)</f>
        <v>#DIV/0!</v>
      </c>
      <c r="F412" s="200" t="e">
        <f t="shared" si="48"/>
        <v>#DIV/0!</v>
      </c>
      <c r="G412" s="212" t="e">
        <f t="shared" si="43"/>
        <v>#DIV/0!</v>
      </c>
      <c r="K412" s="197" t="str" cm="1">
        <f t="array" ref="K412">INDEX($A:$G, ($B412*$B$4)+3,COLUMN(C412))</f>
        <v>Owing</v>
      </c>
      <c r="L412" s="198" t="e">
        <f t="shared" si="45"/>
        <v>#VALUE!</v>
      </c>
      <c r="M412" s="199" t="e">
        <f t="shared" si="46"/>
        <v>#VALUE!</v>
      </c>
      <c r="N412" s="200" t="str" cm="1">
        <f t="array" ref="N412">INDEX($A:$G, ($B412*$B$4)+3,COLUMN(F412))</f>
        <v>Total Interest Charged</v>
      </c>
      <c r="O412" s="201" t="e">
        <f t="shared" si="44"/>
        <v>#VALUE!</v>
      </c>
    </row>
    <row r="413" spans="3:15" x14ac:dyDescent="0.25">
      <c r="C413" s="197" t="e">
        <f t="shared" si="47"/>
        <v>#DIV/0!</v>
      </c>
      <c r="D413" s="216" t="e">
        <f>IF(F413="","",IF($B$3='Budget Calculator'!$A$14, 'Loan Calculator'!$L$12-E413+H413, IF($B$3='Budget Calculator'!$A$13,  'Loan Calculator'!$N$12-E413+H413, IF($B$3='Budget Calculator'!$A$12,  'Loan Calculator'!$P$12-E413+H413, 0))))</f>
        <v>#DIV/0!</v>
      </c>
      <c r="E413" s="217" t="e">
        <f>IF(('Loan Calculator'!$G$4/$B$4)*C412&gt;=0, ('Loan Calculator'!$G$4/$B$4)*C412, 1/0)</f>
        <v>#DIV/0!</v>
      </c>
      <c r="F413" s="200" t="e">
        <f t="shared" si="48"/>
        <v>#DIV/0!</v>
      </c>
      <c r="G413" s="212" t="e">
        <f t="shared" si="43"/>
        <v>#DIV/0!</v>
      </c>
      <c r="K413" s="197" t="str" cm="1">
        <f t="array" ref="K413">INDEX($A:$G, ($B413*$B$4)+3,COLUMN(C413))</f>
        <v>Owing</v>
      </c>
      <c r="L413" s="198" t="e">
        <f t="shared" si="45"/>
        <v>#VALUE!</v>
      </c>
      <c r="M413" s="199" t="e">
        <f t="shared" si="46"/>
        <v>#VALUE!</v>
      </c>
      <c r="N413" s="200" t="str" cm="1">
        <f t="array" ref="N413">INDEX($A:$G, ($B413*$B$4)+3,COLUMN(F413))</f>
        <v>Total Interest Charged</v>
      </c>
      <c r="O413" s="201" t="e">
        <f t="shared" si="44"/>
        <v>#VALUE!</v>
      </c>
    </row>
    <row r="414" spans="3:15" x14ac:dyDescent="0.25">
      <c r="C414" s="197" t="e">
        <f t="shared" si="47"/>
        <v>#DIV/0!</v>
      </c>
      <c r="D414" s="216" t="e">
        <f>IF(F414="","",IF($B$3='Budget Calculator'!$A$14, 'Loan Calculator'!$L$12-E414+H414, IF($B$3='Budget Calculator'!$A$13,  'Loan Calculator'!$N$12-E414+H414, IF($B$3='Budget Calculator'!$A$12,  'Loan Calculator'!$P$12-E414+H414, 0))))</f>
        <v>#DIV/0!</v>
      </c>
      <c r="E414" s="217" t="e">
        <f>IF(('Loan Calculator'!$G$4/$B$4)*C413&gt;=0, ('Loan Calculator'!$G$4/$B$4)*C413, 1/0)</f>
        <v>#DIV/0!</v>
      </c>
      <c r="F414" s="200" t="e">
        <f t="shared" si="48"/>
        <v>#DIV/0!</v>
      </c>
      <c r="G414" s="212" t="e">
        <f t="shared" si="43"/>
        <v>#DIV/0!</v>
      </c>
      <c r="K414" s="197" t="str" cm="1">
        <f t="array" ref="K414">INDEX($A:$G, ($B414*$B$4)+3,COLUMN(C414))</f>
        <v>Owing</v>
      </c>
      <c r="L414" s="198" t="e">
        <f t="shared" si="45"/>
        <v>#VALUE!</v>
      </c>
      <c r="M414" s="199" t="e">
        <f t="shared" si="46"/>
        <v>#VALUE!</v>
      </c>
      <c r="N414" s="200" t="str" cm="1">
        <f t="array" ref="N414">INDEX($A:$G, ($B414*$B$4)+3,COLUMN(F414))</f>
        <v>Total Interest Charged</v>
      </c>
      <c r="O414" s="201" t="e">
        <f t="shared" si="44"/>
        <v>#VALUE!</v>
      </c>
    </row>
    <row r="415" spans="3:15" x14ac:dyDescent="0.25">
      <c r="C415" s="197" t="e">
        <f t="shared" si="47"/>
        <v>#DIV/0!</v>
      </c>
      <c r="D415" s="216" t="e">
        <f>IF(F415="","",IF($B$3='Budget Calculator'!$A$14, 'Loan Calculator'!$L$12-E415+H415, IF($B$3='Budget Calculator'!$A$13,  'Loan Calculator'!$N$12-E415+H415, IF($B$3='Budget Calculator'!$A$12,  'Loan Calculator'!$P$12-E415+H415, 0))))</f>
        <v>#DIV/0!</v>
      </c>
      <c r="E415" s="217" t="e">
        <f>IF(('Loan Calculator'!$G$4/$B$4)*C414&gt;=0, ('Loan Calculator'!$G$4/$B$4)*C414, 1/0)</f>
        <v>#DIV/0!</v>
      </c>
      <c r="F415" s="200" t="e">
        <f t="shared" si="48"/>
        <v>#DIV/0!</v>
      </c>
      <c r="G415" s="212" t="e">
        <f t="shared" si="43"/>
        <v>#DIV/0!</v>
      </c>
      <c r="K415" s="197" t="str" cm="1">
        <f t="array" ref="K415">INDEX($A:$G, ($B415*$B$4)+3,COLUMN(C415))</f>
        <v>Owing</v>
      </c>
      <c r="L415" s="198" t="e">
        <f t="shared" si="45"/>
        <v>#VALUE!</v>
      </c>
      <c r="M415" s="199" t="e">
        <f t="shared" si="46"/>
        <v>#VALUE!</v>
      </c>
      <c r="N415" s="200" t="str" cm="1">
        <f t="array" ref="N415">INDEX($A:$G, ($B415*$B$4)+3,COLUMN(F415))</f>
        <v>Total Interest Charged</v>
      </c>
      <c r="O415" s="201" t="e">
        <f t="shared" si="44"/>
        <v>#VALUE!</v>
      </c>
    </row>
    <row r="416" spans="3:15" x14ac:dyDescent="0.25">
      <c r="C416" s="197" t="e">
        <f t="shared" si="47"/>
        <v>#DIV/0!</v>
      </c>
      <c r="D416" s="216" t="e">
        <f>IF(F416="","",IF($B$3='Budget Calculator'!$A$14, 'Loan Calculator'!$L$12-E416+H416, IF($B$3='Budget Calculator'!$A$13,  'Loan Calculator'!$N$12-E416+H416, IF($B$3='Budget Calculator'!$A$12,  'Loan Calculator'!$P$12-E416+H416, 0))))</f>
        <v>#DIV/0!</v>
      </c>
      <c r="E416" s="217" t="e">
        <f>IF(('Loan Calculator'!$G$4/$B$4)*C415&gt;=0, ('Loan Calculator'!$G$4/$B$4)*C415, 1/0)</f>
        <v>#DIV/0!</v>
      </c>
      <c r="F416" s="200" t="e">
        <f t="shared" si="48"/>
        <v>#DIV/0!</v>
      </c>
      <c r="G416" s="212" t="e">
        <f t="shared" si="43"/>
        <v>#DIV/0!</v>
      </c>
      <c r="K416" s="197" t="str" cm="1">
        <f t="array" ref="K416">INDEX($A:$G, ($B416*$B$4)+3,COLUMN(C416))</f>
        <v>Owing</v>
      </c>
      <c r="L416" s="198" t="e">
        <f t="shared" si="45"/>
        <v>#VALUE!</v>
      </c>
      <c r="M416" s="199" t="e">
        <f t="shared" si="46"/>
        <v>#VALUE!</v>
      </c>
      <c r="N416" s="200" t="str" cm="1">
        <f t="array" ref="N416">INDEX($A:$G, ($B416*$B$4)+3,COLUMN(F416))</f>
        <v>Total Interest Charged</v>
      </c>
      <c r="O416" s="201" t="e">
        <f t="shared" si="44"/>
        <v>#VALUE!</v>
      </c>
    </row>
    <row r="417" spans="3:15" x14ac:dyDescent="0.25">
      <c r="C417" s="197" t="e">
        <f t="shared" si="47"/>
        <v>#DIV/0!</v>
      </c>
      <c r="D417" s="216" t="e">
        <f>IF(F417="","",IF($B$3='Budget Calculator'!$A$14, 'Loan Calculator'!$L$12-E417+H417, IF($B$3='Budget Calculator'!$A$13,  'Loan Calculator'!$N$12-E417+H417, IF($B$3='Budget Calculator'!$A$12,  'Loan Calculator'!$P$12-E417+H417, 0))))</f>
        <v>#DIV/0!</v>
      </c>
      <c r="E417" s="217" t="e">
        <f>IF(('Loan Calculator'!$G$4/$B$4)*C416&gt;=0, ('Loan Calculator'!$G$4/$B$4)*C416, 1/0)</f>
        <v>#DIV/0!</v>
      </c>
      <c r="F417" s="200" t="e">
        <f t="shared" si="48"/>
        <v>#DIV/0!</v>
      </c>
      <c r="G417" s="212" t="e">
        <f t="shared" si="43"/>
        <v>#DIV/0!</v>
      </c>
      <c r="K417" s="197" t="str" cm="1">
        <f t="array" ref="K417">INDEX($A:$G, ($B417*$B$4)+3,COLUMN(C417))</f>
        <v>Owing</v>
      </c>
      <c r="L417" s="198" t="e">
        <f t="shared" si="45"/>
        <v>#VALUE!</v>
      </c>
      <c r="M417" s="199" t="e">
        <f t="shared" si="46"/>
        <v>#VALUE!</v>
      </c>
      <c r="N417" s="200" t="str" cm="1">
        <f t="array" ref="N417">INDEX($A:$G, ($B417*$B$4)+3,COLUMN(F417))</f>
        <v>Total Interest Charged</v>
      </c>
      <c r="O417" s="201" t="e">
        <f t="shared" si="44"/>
        <v>#VALUE!</v>
      </c>
    </row>
    <row r="418" spans="3:15" x14ac:dyDescent="0.25">
      <c r="C418" s="197" t="e">
        <f t="shared" si="47"/>
        <v>#DIV/0!</v>
      </c>
      <c r="D418" s="216" t="e">
        <f>IF(F418="","",IF($B$3='Budget Calculator'!$A$14, 'Loan Calculator'!$L$12-E418+H418, IF($B$3='Budget Calculator'!$A$13,  'Loan Calculator'!$N$12-E418+H418, IF($B$3='Budget Calculator'!$A$12,  'Loan Calculator'!$P$12-E418+H418, 0))))</f>
        <v>#DIV/0!</v>
      </c>
      <c r="E418" s="217" t="e">
        <f>IF(('Loan Calculator'!$G$4/$B$4)*C417&gt;=0, ('Loan Calculator'!$G$4/$B$4)*C417, 1/0)</f>
        <v>#DIV/0!</v>
      </c>
      <c r="F418" s="200" t="e">
        <f t="shared" si="48"/>
        <v>#DIV/0!</v>
      </c>
      <c r="G418" s="212" t="e">
        <f t="shared" si="43"/>
        <v>#DIV/0!</v>
      </c>
      <c r="K418" s="197" t="str" cm="1">
        <f t="array" ref="K418">INDEX($A:$G, ($B418*$B$4)+3,COLUMN(C418))</f>
        <v>Owing</v>
      </c>
      <c r="L418" s="198" t="e">
        <f t="shared" si="45"/>
        <v>#VALUE!</v>
      </c>
      <c r="M418" s="199" t="e">
        <f t="shared" si="46"/>
        <v>#VALUE!</v>
      </c>
      <c r="N418" s="200" t="str" cm="1">
        <f t="array" ref="N418">INDEX($A:$G, ($B418*$B$4)+3,COLUMN(F418))</f>
        <v>Total Interest Charged</v>
      </c>
      <c r="O418" s="201" t="e">
        <f t="shared" si="44"/>
        <v>#VALUE!</v>
      </c>
    </row>
    <row r="419" spans="3:15" x14ac:dyDescent="0.25">
      <c r="C419" s="197" t="e">
        <f t="shared" si="47"/>
        <v>#DIV/0!</v>
      </c>
      <c r="D419" s="216" t="e">
        <f>IF(F419="","",IF($B$3='Budget Calculator'!$A$14, 'Loan Calculator'!$L$12-E419+H419, IF($B$3='Budget Calculator'!$A$13,  'Loan Calculator'!$N$12-E419+H419, IF($B$3='Budget Calculator'!$A$12,  'Loan Calculator'!$P$12-E419+H419, 0))))</f>
        <v>#DIV/0!</v>
      </c>
      <c r="E419" s="217" t="e">
        <f>IF(('Loan Calculator'!$G$4/$B$4)*C418&gt;=0, ('Loan Calculator'!$G$4/$B$4)*C418, 1/0)</f>
        <v>#DIV/0!</v>
      </c>
      <c r="F419" s="200" t="e">
        <f t="shared" si="48"/>
        <v>#DIV/0!</v>
      </c>
      <c r="G419" s="212" t="e">
        <f t="shared" si="43"/>
        <v>#DIV/0!</v>
      </c>
      <c r="K419" s="197" t="str" cm="1">
        <f t="array" ref="K419">INDEX($A:$G, ($B419*$B$4)+3,COLUMN(C419))</f>
        <v>Owing</v>
      </c>
      <c r="L419" s="198" t="e">
        <f t="shared" si="45"/>
        <v>#VALUE!</v>
      </c>
      <c r="M419" s="199" t="e">
        <f t="shared" si="46"/>
        <v>#VALUE!</v>
      </c>
      <c r="N419" s="200" t="str" cm="1">
        <f t="array" ref="N419">INDEX($A:$G, ($B419*$B$4)+3,COLUMN(F419))</f>
        <v>Total Interest Charged</v>
      </c>
      <c r="O419" s="201" t="e">
        <f t="shared" si="44"/>
        <v>#VALUE!</v>
      </c>
    </row>
    <row r="420" spans="3:15" x14ac:dyDescent="0.25">
      <c r="C420" s="197" t="e">
        <f t="shared" si="47"/>
        <v>#DIV/0!</v>
      </c>
      <c r="D420" s="216" t="e">
        <f>IF(F420="","",IF($B$3='Budget Calculator'!$A$14, 'Loan Calculator'!$L$12-E420+H420, IF($B$3='Budget Calculator'!$A$13,  'Loan Calculator'!$N$12-E420+H420, IF($B$3='Budget Calculator'!$A$12,  'Loan Calculator'!$P$12-E420+H420, 0))))</f>
        <v>#DIV/0!</v>
      </c>
      <c r="E420" s="217" t="e">
        <f>IF(('Loan Calculator'!$G$4/$B$4)*C419&gt;=0, ('Loan Calculator'!$G$4/$B$4)*C419, 1/0)</f>
        <v>#DIV/0!</v>
      </c>
      <c r="F420" s="200" t="e">
        <f t="shared" si="48"/>
        <v>#DIV/0!</v>
      </c>
      <c r="G420" s="212" t="e">
        <f t="shared" si="43"/>
        <v>#DIV/0!</v>
      </c>
      <c r="K420" s="197" t="str" cm="1">
        <f t="array" ref="K420">INDEX($A:$G, ($B420*$B$4)+3,COLUMN(C420))</f>
        <v>Owing</v>
      </c>
      <c r="L420" s="198" t="e">
        <f t="shared" si="45"/>
        <v>#VALUE!</v>
      </c>
      <c r="M420" s="199" t="e">
        <f t="shared" si="46"/>
        <v>#VALUE!</v>
      </c>
      <c r="N420" s="200" t="str" cm="1">
        <f t="array" ref="N420">INDEX($A:$G, ($B420*$B$4)+3,COLUMN(F420))</f>
        <v>Total Interest Charged</v>
      </c>
      <c r="O420" s="201" t="e">
        <f t="shared" si="44"/>
        <v>#VALUE!</v>
      </c>
    </row>
    <row r="421" spans="3:15" x14ac:dyDescent="0.25">
      <c r="C421" s="197" t="e">
        <f t="shared" si="47"/>
        <v>#DIV/0!</v>
      </c>
      <c r="D421" s="216" t="e">
        <f>IF(F421="","",IF($B$3='Budget Calculator'!$A$14, 'Loan Calculator'!$L$12-E421+H421, IF($B$3='Budget Calculator'!$A$13,  'Loan Calculator'!$N$12-E421+H421, IF($B$3='Budget Calculator'!$A$12,  'Loan Calculator'!$P$12-E421+H421, 0))))</f>
        <v>#DIV/0!</v>
      </c>
      <c r="E421" s="217" t="e">
        <f>IF(('Loan Calculator'!$G$4/$B$4)*C420&gt;=0, ('Loan Calculator'!$G$4/$B$4)*C420, 1/0)</f>
        <v>#DIV/0!</v>
      </c>
      <c r="F421" s="200" t="e">
        <f t="shared" si="48"/>
        <v>#DIV/0!</v>
      </c>
      <c r="G421" s="212" t="e">
        <f t="shared" si="43"/>
        <v>#DIV/0!</v>
      </c>
      <c r="K421" s="197" t="str" cm="1">
        <f t="array" ref="K421">INDEX($A:$G, ($B421*$B$4)+3,COLUMN(C421))</f>
        <v>Owing</v>
      </c>
      <c r="L421" s="198" t="e">
        <f t="shared" si="45"/>
        <v>#VALUE!</v>
      </c>
      <c r="M421" s="199" t="e">
        <f t="shared" si="46"/>
        <v>#VALUE!</v>
      </c>
      <c r="N421" s="200" t="str" cm="1">
        <f t="array" ref="N421">INDEX($A:$G, ($B421*$B$4)+3,COLUMN(F421))</f>
        <v>Total Interest Charged</v>
      </c>
      <c r="O421" s="201" t="e">
        <f t="shared" si="44"/>
        <v>#VALUE!</v>
      </c>
    </row>
    <row r="422" spans="3:15" x14ac:dyDescent="0.25">
      <c r="C422" s="197" t="e">
        <f t="shared" si="47"/>
        <v>#DIV/0!</v>
      </c>
      <c r="D422" s="216" t="e">
        <f>IF(F422="","",IF($B$3='Budget Calculator'!$A$14, 'Loan Calculator'!$L$12-E422+H422, IF($B$3='Budget Calculator'!$A$13,  'Loan Calculator'!$N$12-E422+H422, IF($B$3='Budget Calculator'!$A$12,  'Loan Calculator'!$P$12-E422+H422, 0))))</f>
        <v>#DIV/0!</v>
      </c>
      <c r="E422" s="217" t="e">
        <f>IF(('Loan Calculator'!$G$4/$B$4)*C421&gt;=0, ('Loan Calculator'!$G$4/$B$4)*C421, 1/0)</f>
        <v>#DIV/0!</v>
      </c>
      <c r="F422" s="200" t="e">
        <f t="shared" si="48"/>
        <v>#DIV/0!</v>
      </c>
      <c r="G422" s="212" t="e">
        <f t="shared" si="43"/>
        <v>#DIV/0!</v>
      </c>
      <c r="K422" s="197" t="str" cm="1">
        <f t="array" ref="K422">INDEX($A:$G, ($B422*$B$4)+3,COLUMN(C422))</f>
        <v>Owing</v>
      </c>
      <c r="L422" s="198" t="e">
        <f t="shared" si="45"/>
        <v>#VALUE!</v>
      </c>
      <c r="M422" s="199" t="e">
        <f t="shared" si="46"/>
        <v>#VALUE!</v>
      </c>
      <c r="N422" s="200" t="str" cm="1">
        <f t="array" ref="N422">INDEX($A:$G, ($B422*$B$4)+3,COLUMN(F422))</f>
        <v>Total Interest Charged</v>
      </c>
      <c r="O422" s="201" t="e">
        <f t="shared" si="44"/>
        <v>#VALUE!</v>
      </c>
    </row>
    <row r="423" spans="3:15" x14ac:dyDescent="0.25">
      <c r="C423" s="197" t="e">
        <f t="shared" si="47"/>
        <v>#DIV/0!</v>
      </c>
      <c r="D423" s="216" t="e">
        <f>IF(F423="","",IF($B$3='Budget Calculator'!$A$14, 'Loan Calculator'!$L$12-E423+H423, IF($B$3='Budget Calculator'!$A$13,  'Loan Calculator'!$N$12-E423+H423, IF($B$3='Budget Calculator'!$A$12,  'Loan Calculator'!$P$12-E423+H423, 0))))</f>
        <v>#DIV/0!</v>
      </c>
      <c r="E423" s="217" t="e">
        <f>IF(('Loan Calculator'!$G$4/$B$4)*C422&gt;=0, ('Loan Calculator'!$G$4/$B$4)*C422, 1/0)</f>
        <v>#DIV/0!</v>
      </c>
      <c r="F423" s="200" t="e">
        <f t="shared" si="48"/>
        <v>#DIV/0!</v>
      </c>
      <c r="G423" s="212" t="e">
        <f t="shared" si="43"/>
        <v>#DIV/0!</v>
      </c>
      <c r="K423" s="197" t="str" cm="1">
        <f t="array" ref="K423">INDEX($A:$G, ($B423*$B$4)+3,COLUMN(C423))</f>
        <v>Owing</v>
      </c>
      <c r="L423" s="198" t="e">
        <f t="shared" si="45"/>
        <v>#VALUE!</v>
      </c>
      <c r="M423" s="199" t="e">
        <f t="shared" si="46"/>
        <v>#VALUE!</v>
      </c>
      <c r="N423" s="200" t="str" cm="1">
        <f t="array" ref="N423">INDEX($A:$G, ($B423*$B$4)+3,COLUMN(F423))</f>
        <v>Total Interest Charged</v>
      </c>
      <c r="O423" s="201" t="e">
        <f t="shared" si="44"/>
        <v>#VALUE!</v>
      </c>
    </row>
    <row r="424" spans="3:15" x14ac:dyDescent="0.25">
      <c r="C424" s="197" t="e">
        <f t="shared" si="47"/>
        <v>#DIV/0!</v>
      </c>
      <c r="D424" s="216" t="e">
        <f>IF(F424="","",IF($B$3='Budget Calculator'!$A$14, 'Loan Calculator'!$L$12-E424+H424, IF($B$3='Budget Calculator'!$A$13,  'Loan Calculator'!$N$12-E424+H424, IF($B$3='Budget Calculator'!$A$12,  'Loan Calculator'!$P$12-E424+H424, 0))))</f>
        <v>#DIV/0!</v>
      </c>
      <c r="E424" s="217" t="e">
        <f>IF(('Loan Calculator'!$G$4/$B$4)*C423&gt;=0, ('Loan Calculator'!$G$4/$B$4)*C423, 1/0)</f>
        <v>#DIV/0!</v>
      </c>
      <c r="F424" s="200" t="e">
        <f t="shared" si="48"/>
        <v>#DIV/0!</v>
      </c>
      <c r="G424" s="212" t="e">
        <f t="shared" si="43"/>
        <v>#DIV/0!</v>
      </c>
      <c r="K424" s="197" t="str" cm="1">
        <f t="array" ref="K424">INDEX($A:$G, ($B424*$B$4)+3,COLUMN(C424))</f>
        <v>Owing</v>
      </c>
      <c r="L424" s="198" t="e">
        <f t="shared" si="45"/>
        <v>#VALUE!</v>
      </c>
      <c r="M424" s="199" t="e">
        <f t="shared" si="46"/>
        <v>#VALUE!</v>
      </c>
      <c r="N424" s="200" t="str" cm="1">
        <f t="array" ref="N424">INDEX($A:$G, ($B424*$B$4)+3,COLUMN(F424))</f>
        <v>Total Interest Charged</v>
      </c>
      <c r="O424" s="201" t="e">
        <f t="shared" si="44"/>
        <v>#VALUE!</v>
      </c>
    </row>
    <row r="425" spans="3:15" x14ac:dyDescent="0.25">
      <c r="C425" s="197" t="e">
        <f t="shared" si="47"/>
        <v>#DIV/0!</v>
      </c>
      <c r="D425" s="216" t="e">
        <f>IF(F425="","",IF($B$3='Budget Calculator'!$A$14, 'Loan Calculator'!$L$12-E425+H425, IF($B$3='Budget Calculator'!$A$13,  'Loan Calculator'!$N$12-E425+H425, IF($B$3='Budget Calculator'!$A$12,  'Loan Calculator'!$P$12-E425+H425, 0))))</f>
        <v>#DIV/0!</v>
      </c>
      <c r="E425" s="217" t="e">
        <f>IF(('Loan Calculator'!$G$4/$B$4)*C424&gt;=0, ('Loan Calculator'!$G$4/$B$4)*C424, 1/0)</f>
        <v>#DIV/0!</v>
      </c>
      <c r="F425" s="200" t="e">
        <f t="shared" si="48"/>
        <v>#DIV/0!</v>
      </c>
      <c r="G425" s="212" t="e">
        <f t="shared" si="43"/>
        <v>#DIV/0!</v>
      </c>
      <c r="K425" s="197" t="str" cm="1">
        <f t="array" ref="K425">INDEX($A:$G, ($B425*$B$4)+3,COLUMN(C425))</f>
        <v>Owing</v>
      </c>
      <c r="L425" s="198" t="e">
        <f t="shared" si="45"/>
        <v>#VALUE!</v>
      </c>
      <c r="M425" s="199" t="e">
        <f t="shared" si="46"/>
        <v>#VALUE!</v>
      </c>
      <c r="N425" s="200" t="str" cm="1">
        <f t="array" ref="N425">INDEX($A:$G, ($B425*$B$4)+3,COLUMN(F425))</f>
        <v>Total Interest Charged</v>
      </c>
      <c r="O425" s="201" t="e">
        <f t="shared" si="44"/>
        <v>#VALUE!</v>
      </c>
    </row>
    <row r="426" spans="3:15" x14ac:dyDescent="0.25">
      <c r="C426" s="197" t="e">
        <f t="shared" si="47"/>
        <v>#DIV/0!</v>
      </c>
      <c r="D426" s="216" t="e">
        <f>IF(F426="","",IF($B$3='Budget Calculator'!$A$14, 'Loan Calculator'!$L$12-E426+H426, IF($B$3='Budget Calculator'!$A$13,  'Loan Calculator'!$N$12-E426+H426, IF($B$3='Budget Calculator'!$A$12,  'Loan Calculator'!$P$12-E426+H426, 0))))</f>
        <v>#DIV/0!</v>
      </c>
      <c r="E426" s="217" t="e">
        <f>IF(('Loan Calculator'!$G$4/$B$4)*C425&gt;=0, ('Loan Calculator'!$G$4/$B$4)*C425, 1/0)</f>
        <v>#DIV/0!</v>
      </c>
      <c r="F426" s="200" t="e">
        <f t="shared" si="48"/>
        <v>#DIV/0!</v>
      </c>
      <c r="G426" s="212" t="e">
        <f t="shared" si="43"/>
        <v>#DIV/0!</v>
      </c>
      <c r="K426" s="197" t="str" cm="1">
        <f t="array" ref="K426">INDEX($A:$G, ($B426*$B$4)+3,COLUMN(C426))</f>
        <v>Owing</v>
      </c>
      <c r="L426" s="198" t="e">
        <f t="shared" si="45"/>
        <v>#VALUE!</v>
      </c>
      <c r="M426" s="199" t="e">
        <f t="shared" si="46"/>
        <v>#VALUE!</v>
      </c>
      <c r="N426" s="200" t="str" cm="1">
        <f t="array" ref="N426">INDEX($A:$G, ($B426*$B$4)+3,COLUMN(F426))</f>
        <v>Total Interest Charged</v>
      </c>
      <c r="O426" s="201" t="e">
        <f t="shared" si="44"/>
        <v>#VALUE!</v>
      </c>
    </row>
    <row r="427" spans="3:15" x14ac:dyDescent="0.25">
      <c r="C427" s="197" t="e">
        <f t="shared" si="47"/>
        <v>#DIV/0!</v>
      </c>
      <c r="D427" s="216" t="e">
        <f>IF(F427="","",IF($B$3='Budget Calculator'!$A$14, 'Loan Calculator'!$L$12-E427+H427, IF($B$3='Budget Calculator'!$A$13,  'Loan Calculator'!$N$12-E427+H427, IF($B$3='Budget Calculator'!$A$12,  'Loan Calculator'!$P$12-E427+H427, 0))))</f>
        <v>#DIV/0!</v>
      </c>
      <c r="E427" s="217" t="e">
        <f>IF(('Loan Calculator'!$G$4/$B$4)*C426&gt;=0, ('Loan Calculator'!$G$4/$B$4)*C426, 1/0)</f>
        <v>#DIV/0!</v>
      </c>
      <c r="F427" s="200" t="e">
        <f t="shared" si="48"/>
        <v>#DIV/0!</v>
      </c>
      <c r="G427" s="212" t="e">
        <f t="shared" si="43"/>
        <v>#DIV/0!</v>
      </c>
      <c r="K427" s="197" t="str" cm="1">
        <f t="array" ref="K427">INDEX($A:$G, ($B427*$B$4)+3,COLUMN(C427))</f>
        <v>Owing</v>
      </c>
      <c r="L427" s="198" t="e">
        <f t="shared" si="45"/>
        <v>#VALUE!</v>
      </c>
      <c r="M427" s="199" t="e">
        <f t="shared" si="46"/>
        <v>#VALUE!</v>
      </c>
      <c r="N427" s="200" t="str" cm="1">
        <f t="array" ref="N427">INDEX($A:$G, ($B427*$B$4)+3,COLUMN(F427))</f>
        <v>Total Interest Charged</v>
      </c>
      <c r="O427" s="201" t="e">
        <f t="shared" si="44"/>
        <v>#VALUE!</v>
      </c>
    </row>
    <row r="428" spans="3:15" x14ac:dyDescent="0.25">
      <c r="C428" s="197" t="e">
        <f t="shared" si="47"/>
        <v>#DIV/0!</v>
      </c>
      <c r="D428" s="216" t="e">
        <f>IF(F428="","",IF($B$3='Budget Calculator'!$A$14, 'Loan Calculator'!$L$12-E428+H428, IF($B$3='Budget Calculator'!$A$13,  'Loan Calculator'!$N$12-E428+H428, IF($B$3='Budget Calculator'!$A$12,  'Loan Calculator'!$P$12-E428+H428, 0))))</f>
        <v>#DIV/0!</v>
      </c>
      <c r="E428" s="217" t="e">
        <f>IF(('Loan Calculator'!$G$4/$B$4)*C427&gt;=0, ('Loan Calculator'!$G$4/$B$4)*C427, 1/0)</f>
        <v>#DIV/0!</v>
      </c>
      <c r="F428" s="200" t="e">
        <f t="shared" si="48"/>
        <v>#DIV/0!</v>
      </c>
      <c r="G428" s="212" t="e">
        <f t="shared" si="43"/>
        <v>#DIV/0!</v>
      </c>
      <c r="K428" s="197" t="str" cm="1">
        <f t="array" ref="K428">INDEX($A:$G, ($B428*$B$4)+3,COLUMN(C428))</f>
        <v>Owing</v>
      </c>
      <c r="L428" s="198" t="e">
        <f t="shared" si="45"/>
        <v>#VALUE!</v>
      </c>
      <c r="M428" s="199" t="e">
        <f t="shared" si="46"/>
        <v>#VALUE!</v>
      </c>
      <c r="N428" s="200" t="str" cm="1">
        <f t="array" ref="N428">INDEX($A:$G, ($B428*$B$4)+3,COLUMN(F428))</f>
        <v>Total Interest Charged</v>
      </c>
      <c r="O428" s="201" t="e">
        <f t="shared" si="44"/>
        <v>#VALUE!</v>
      </c>
    </row>
    <row r="429" spans="3:15" x14ac:dyDescent="0.25">
      <c r="C429" s="197" t="e">
        <f t="shared" si="47"/>
        <v>#DIV/0!</v>
      </c>
      <c r="D429" s="216" t="e">
        <f>IF(F429="","",IF($B$3='Budget Calculator'!$A$14, 'Loan Calculator'!$L$12-E429+H429, IF($B$3='Budget Calculator'!$A$13,  'Loan Calculator'!$N$12-E429+H429, IF($B$3='Budget Calculator'!$A$12,  'Loan Calculator'!$P$12-E429+H429, 0))))</f>
        <v>#DIV/0!</v>
      </c>
      <c r="E429" s="217" t="e">
        <f>IF(('Loan Calculator'!$G$4/$B$4)*C428&gt;=0, ('Loan Calculator'!$G$4/$B$4)*C428, 1/0)</f>
        <v>#DIV/0!</v>
      </c>
      <c r="F429" s="200" t="e">
        <f t="shared" si="48"/>
        <v>#DIV/0!</v>
      </c>
      <c r="G429" s="212" t="e">
        <f t="shared" si="43"/>
        <v>#DIV/0!</v>
      </c>
      <c r="K429" s="197" t="str" cm="1">
        <f t="array" ref="K429">INDEX($A:$G, ($B429*$B$4)+3,COLUMN(C429))</f>
        <v>Owing</v>
      </c>
      <c r="L429" s="198" t="e">
        <f t="shared" si="45"/>
        <v>#VALUE!</v>
      </c>
      <c r="M429" s="199" t="e">
        <f t="shared" si="46"/>
        <v>#VALUE!</v>
      </c>
      <c r="N429" s="200" t="str" cm="1">
        <f t="array" ref="N429">INDEX($A:$G, ($B429*$B$4)+3,COLUMN(F429))</f>
        <v>Total Interest Charged</v>
      </c>
      <c r="O429" s="201" t="e">
        <f t="shared" si="44"/>
        <v>#VALUE!</v>
      </c>
    </row>
    <row r="430" spans="3:15" x14ac:dyDescent="0.25">
      <c r="C430" s="197" t="e">
        <f t="shared" si="47"/>
        <v>#DIV/0!</v>
      </c>
      <c r="D430" s="216" t="e">
        <f>IF(F430="","",IF($B$3='Budget Calculator'!$A$14, 'Loan Calculator'!$L$12-E430+H430, IF($B$3='Budget Calculator'!$A$13,  'Loan Calculator'!$N$12-E430+H430, IF($B$3='Budget Calculator'!$A$12,  'Loan Calculator'!$P$12-E430+H430, 0))))</f>
        <v>#DIV/0!</v>
      </c>
      <c r="E430" s="217" t="e">
        <f>IF(('Loan Calculator'!$G$4/$B$4)*C429&gt;=0, ('Loan Calculator'!$G$4/$B$4)*C429, 1/0)</f>
        <v>#DIV/0!</v>
      </c>
      <c r="F430" s="200" t="e">
        <f t="shared" si="48"/>
        <v>#DIV/0!</v>
      </c>
      <c r="G430" s="212" t="e">
        <f t="shared" si="43"/>
        <v>#DIV/0!</v>
      </c>
      <c r="K430" s="197" t="str" cm="1">
        <f t="array" ref="K430">INDEX($A:$G, ($B430*$B$4)+3,COLUMN(C430))</f>
        <v>Owing</v>
      </c>
      <c r="L430" s="198" t="e">
        <f t="shared" si="45"/>
        <v>#VALUE!</v>
      </c>
      <c r="M430" s="199" t="e">
        <f t="shared" si="46"/>
        <v>#VALUE!</v>
      </c>
      <c r="N430" s="200" t="str" cm="1">
        <f t="array" ref="N430">INDEX($A:$G, ($B430*$B$4)+3,COLUMN(F430))</f>
        <v>Total Interest Charged</v>
      </c>
      <c r="O430" s="201" t="e">
        <f t="shared" si="44"/>
        <v>#VALUE!</v>
      </c>
    </row>
    <row r="431" spans="3:15" x14ac:dyDescent="0.25">
      <c r="C431" s="197" t="e">
        <f t="shared" si="47"/>
        <v>#DIV/0!</v>
      </c>
      <c r="D431" s="216" t="e">
        <f>IF(F431="","",IF($B$3='Budget Calculator'!$A$14, 'Loan Calculator'!$L$12-E431+H431, IF($B$3='Budget Calculator'!$A$13,  'Loan Calculator'!$N$12-E431+H431, IF($B$3='Budget Calculator'!$A$12,  'Loan Calculator'!$P$12-E431+H431, 0))))</f>
        <v>#DIV/0!</v>
      </c>
      <c r="E431" s="217" t="e">
        <f>IF(('Loan Calculator'!$G$4/$B$4)*C430&gt;=0, ('Loan Calculator'!$G$4/$B$4)*C430, 1/0)</f>
        <v>#DIV/0!</v>
      </c>
      <c r="F431" s="200" t="e">
        <f t="shared" si="48"/>
        <v>#DIV/0!</v>
      </c>
      <c r="G431" s="212" t="e">
        <f t="shared" si="43"/>
        <v>#DIV/0!</v>
      </c>
      <c r="K431" s="197" t="str" cm="1">
        <f t="array" ref="K431">INDEX($A:$G, ($B431*$B$4)+3,COLUMN(C431))</f>
        <v>Owing</v>
      </c>
      <c r="L431" s="198" t="e">
        <f t="shared" si="45"/>
        <v>#VALUE!</v>
      </c>
      <c r="M431" s="199" t="e">
        <f t="shared" si="46"/>
        <v>#VALUE!</v>
      </c>
      <c r="N431" s="200" t="str" cm="1">
        <f t="array" ref="N431">INDEX($A:$G, ($B431*$B$4)+3,COLUMN(F431))</f>
        <v>Total Interest Charged</v>
      </c>
      <c r="O431" s="201" t="e">
        <f t="shared" si="44"/>
        <v>#VALUE!</v>
      </c>
    </row>
    <row r="432" spans="3:15" x14ac:dyDescent="0.25">
      <c r="C432" s="197" t="e">
        <f t="shared" si="47"/>
        <v>#DIV/0!</v>
      </c>
      <c r="D432" s="216" t="e">
        <f>IF(F432="","",IF($B$3='Budget Calculator'!$A$14, 'Loan Calculator'!$L$12-E432+H432, IF($B$3='Budget Calculator'!$A$13,  'Loan Calculator'!$N$12-E432+H432, IF($B$3='Budget Calculator'!$A$12,  'Loan Calculator'!$P$12-E432+H432, 0))))</f>
        <v>#DIV/0!</v>
      </c>
      <c r="E432" s="217" t="e">
        <f>IF(('Loan Calculator'!$G$4/$B$4)*C431&gt;=0, ('Loan Calculator'!$G$4/$B$4)*C431, 1/0)</f>
        <v>#DIV/0!</v>
      </c>
      <c r="F432" s="200" t="e">
        <f t="shared" si="48"/>
        <v>#DIV/0!</v>
      </c>
      <c r="G432" s="212" t="e">
        <f t="shared" si="43"/>
        <v>#DIV/0!</v>
      </c>
      <c r="K432" s="197" t="str" cm="1">
        <f t="array" ref="K432">INDEX($A:$G, ($B432*$B$4)+3,COLUMN(C432))</f>
        <v>Owing</v>
      </c>
      <c r="L432" s="198" t="e">
        <f t="shared" si="45"/>
        <v>#VALUE!</v>
      </c>
      <c r="M432" s="199" t="e">
        <f t="shared" si="46"/>
        <v>#VALUE!</v>
      </c>
      <c r="N432" s="200" t="str" cm="1">
        <f t="array" ref="N432">INDEX($A:$G, ($B432*$B$4)+3,COLUMN(F432))</f>
        <v>Total Interest Charged</v>
      </c>
      <c r="O432" s="201" t="e">
        <f t="shared" si="44"/>
        <v>#VALUE!</v>
      </c>
    </row>
    <row r="433" spans="3:15" x14ac:dyDescent="0.25">
      <c r="C433" s="197" t="e">
        <f t="shared" si="47"/>
        <v>#DIV/0!</v>
      </c>
      <c r="D433" s="216" t="e">
        <f>IF(F433="","",IF($B$3='Budget Calculator'!$A$14, 'Loan Calculator'!$L$12-E433+H433, IF($B$3='Budget Calculator'!$A$13,  'Loan Calculator'!$N$12-E433+H433, IF($B$3='Budget Calculator'!$A$12,  'Loan Calculator'!$P$12-E433+H433, 0))))</f>
        <v>#DIV/0!</v>
      </c>
      <c r="E433" s="217" t="e">
        <f>IF(('Loan Calculator'!$G$4/$B$4)*C432&gt;=0, ('Loan Calculator'!$G$4/$B$4)*C432, 1/0)</f>
        <v>#DIV/0!</v>
      </c>
      <c r="F433" s="200" t="e">
        <f t="shared" si="48"/>
        <v>#DIV/0!</v>
      </c>
      <c r="G433" s="212" t="e">
        <f t="shared" si="43"/>
        <v>#DIV/0!</v>
      </c>
      <c r="K433" s="197" t="str" cm="1">
        <f t="array" ref="K433">INDEX($A:$G, ($B433*$B$4)+3,COLUMN(C433))</f>
        <v>Owing</v>
      </c>
      <c r="L433" s="198" t="e">
        <f t="shared" si="45"/>
        <v>#VALUE!</v>
      </c>
      <c r="M433" s="199" t="e">
        <f t="shared" si="46"/>
        <v>#VALUE!</v>
      </c>
      <c r="N433" s="200" t="str" cm="1">
        <f t="array" ref="N433">INDEX($A:$G, ($B433*$B$4)+3,COLUMN(F433))</f>
        <v>Total Interest Charged</v>
      </c>
      <c r="O433" s="201" t="e">
        <f t="shared" si="44"/>
        <v>#VALUE!</v>
      </c>
    </row>
    <row r="434" spans="3:15" x14ac:dyDescent="0.25">
      <c r="C434" s="197" t="e">
        <f t="shared" si="47"/>
        <v>#DIV/0!</v>
      </c>
      <c r="D434" s="216" t="e">
        <f>IF(F434="","",IF($B$3='Budget Calculator'!$A$14, 'Loan Calculator'!$L$12-E434+H434, IF($B$3='Budget Calculator'!$A$13,  'Loan Calculator'!$N$12-E434+H434, IF($B$3='Budget Calculator'!$A$12,  'Loan Calculator'!$P$12-E434+H434, 0))))</f>
        <v>#DIV/0!</v>
      </c>
      <c r="E434" s="217" t="e">
        <f>IF(('Loan Calculator'!$G$4/$B$4)*C433&gt;=0, ('Loan Calculator'!$G$4/$B$4)*C433, 1/0)</f>
        <v>#DIV/0!</v>
      </c>
      <c r="F434" s="200" t="e">
        <f t="shared" si="48"/>
        <v>#DIV/0!</v>
      </c>
      <c r="G434" s="212" t="e">
        <f t="shared" si="43"/>
        <v>#DIV/0!</v>
      </c>
      <c r="K434" s="197" t="str" cm="1">
        <f t="array" ref="K434">INDEX($A:$G, ($B434*$B$4)+3,COLUMN(C434))</f>
        <v>Owing</v>
      </c>
      <c r="L434" s="198" t="e">
        <f t="shared" si="45"/>
        <v>#VALUE!</v>
      </c>
      <c r="M434" s="199" t="e">
        <f t="shared" si="46"/>
        <v>#VALUE!</v>
      </c>
      <c r="N434" s="200" t="str" cm="1">
        <f t="array" ref="N434">INDEX($A:$G, ($B434*$B$4)+3,COLUMN(F434))</f>
        <v>Total Interest Charged</v>
      </c>
      <c r="O434" s="201" t="e">
        <f t="shared" si="44"/>
        <v>#VALUE!</v>
      </c>
    </row>
    <row r="435" spans="3:15" x14ac:dyDescent="0.25">
      <c r="C435" s="197" t="e">
        <f t="shared" si="47"/>
        <v>#DIV/0!</v>
      </c>
      <c r="D435" s="216" t="e">
        <f>IF(F435="","",IF($B$3='Budget Calculator'!$A$14, 'Loan Calculator'!$L$12-E435+H435, IF($B$3='Budget Calculator'!$A$13,  'Loan Calculator'!$N$12-E435+H435, IF($B$3='Budget Calculator'!$A$12,  'Loan Calculator'!$P$12-E435+H435, 0))))</f>
        <v>#DIV/0!</v>
      </c>
      <c r="E435" s="217" t="e">
        <f>IF(('Loan Calculator'!$G$4/$B$4)*C434&gt;=0, ('Loan Calculator'!$G$4/$B$4)*C434, 1/0)</f>
        <v>#DIV/0!</v>
      </c>
      <c r="F435" s="200" t="e">
        <f t="shared" si="48"/>
        <v>#DIV/0!</v>
      </c>
      <c r="G435" s="212" t="e">
        <f t="shared" si="43"/>
        <v>#DIV/0!</v>
      </c>
      <c r="K435" s="197" t="str" cm="1">
        <f t="array" ref="K435">INDEX($A:$G, ($B435*$B$4)+3,COLUMN(C435))</f>
        <v>Owing</v>
      </c>
      <c r="L435" s="198" t="e">
        <f t="shared" si="45"/>
        <v>#VALUE!</v>
      </c>
      <c r="M435" s="199" t="e">
        <f t="shared" si="46"/>
        <v>#VALUE!</v>
      </c>
      <c r="N435" s="200" t="str" cm="1">
        <f t="array" ref="N435">INDEX($A:$G, ($B435*$B$4)+3,COLUMN(F435))</f>
        <v>Total Interest Charged</v>
      </c>
      <c r="O435" s="201" t="e">
        <f t="shared" si="44"/>
        <v>#VALUE!</v>
      </c>
    </row>
    <row r="436" spans="3:15" x14ac:dyDescent="0.25">
      <c r="C436" s="197" t="e">
        <f t="shared" si="47"/>
        <v>#DIV/0!</v>
      </c>
      <c r="D436" s="216" t="e">
        <f>IF(F436="","",IF($B$3='Budget Calculator'!$A$14, 'Loan Calculator'!$L$12-E436+H436, IF($B$3='Budget Calculator'!$A$13,  'Loan Calculator'!$N$12-E436+H436, IF($B$3='Budget Calculator'!$A$12,  'Loan Calculator'!$P$12-E436+H436, 0))))</f>
        <v>#DIV/0!</v>
      </c>
      <c r="E436" s="217" t="e">
        <f>IF(('Loan Calculator'!$G$4/$B$4)*C435&gt;=0, ('Loan Calculator'!$G$4/$B$4)*C435, 1/0)</f>
        <v>#DIV/0!</v>
      </c>
      <c r="F436" s="200" t="e">
        <f t="shared" si="48"/>
        <v>#DIV/0!</v>
      </c>
      <c r="G436" s="212" t="e">
        <f t="shared" si="43"/>
        <v>#DIV/0!</v>
      </c>
      <c r="K436" s="197" t="str" cm="1">
        <f t="array" ref="K436">INDEX($A:$G, ($B436*$B$4)+3,COLUMN(C436))</f>
        <v>Owing</v>
      </c>
      <c r="L436" s="198" t="e">
        <f t="shared" si="45"/>
        <v>#VALUE!</v>
      </c>
      <c r="M436" s="199" t="e">
        <f t="shared" si="46"/>
        <v>#VALUE!</v>
      </c>
      <c r="N436" s="200" t="str" cm="1">
        <f t="array" ref="N436">INDEX($A:$G, ($B436*$B$4)+3,COLUMN(F436))</f>
        <v>Total Interest Charged</v>
      </c>
      <c r="O436" s="201" t="e">
        <f t="shared" si="44"/>
        <v>#VALUE!</v>
      </c>
    </row>
    <row r="437" spans="3:15" x14ac:dyDescent="0.25">
      <c r="C437" s="197" t="e">
        <f t="shared" si="47"/>
        <v>#DIV/0!</v>
      </c>
      <c r="D437" s="216" t="e">
        <f>IF(F437="","",IF($B$3='Budget Calculator'!$A$14, 'Loan Calculator'!$L$12-E437+H437, IF($B$3='Budget Calculator'!$A$13,  'Loan Calculator'!$N$12-E437+H437, IF($B$3='Budget Calculator'!$A$12,  'Loan Calculator'!$P$12-E437+H437, 0))))</f>
        <v>#DIV/0!</v>
      </c>
      <c r="E437" s="217" t="e">
        <f>IF(('Loan Calculator'!$G$4/$B$4)*C436&gt;=0, ('Loan Calculator'!$G$4/$B$4)*C436, 1/0)</f>
        <v>#DIV/0!</v>
      </c>
      <c r="F437" s="200" t="e">
        <f t="shared" si="48"/>
        <v>#DIV/0!</v>
      </c>
      <c r="G437" s="212" t="e">
        <f t="shared" si="43"/>
        <v>#DIV/0!</v>
      </c>
      <c r="K437" s="197" t="str" cm="1">
        <f t="array" ref="K437">INDEX($A:$G, ($B437*$B$4)+3,COLUMN(C437))</f>
        <v>Owing</v>
      </c>
      <c r="L437" s="198" t="e">
        <f t="shared" si="45"/>
        <v>#VALUE!</v>
      </c>
      <c r="M437" s="199" t="e">
        <f t="shared" si="46"/>
        <v>#VALUE!</v>
      </c>
      <c r="N437" s="200" t="str" cm="1">
        <f t="array" ref="N437">INDEX($A:$G, ($B437*$B$4)+3,COLUMN(F437))</f>
        <v>Total Interest Charged</v>
      </c>
      <c r="O437" s="201" t="e">
        <f t="shared" si="44"/>
        <v>#VALUE!</v>
      </c>
    </row>
    <row r="438" spans="3:15" x14ac:dyDescent="0.25">
      <c r="C438" s="197" t="e">
        <f t="shared" si="47"/>
        <v>#DIV/0!</v>
      </c>
      <c r="D438" s="216" t="e">
        <f>IF(F438="","",IF($B$3='Budget Calculator'!$A$14, 'Loan Calculator'!$L$12-E438+H438, IF($B$3='Budget Calculator'!$A$13,  'Loan Calculator'!$N$12-E438+H438, IF($B$3='Budget Calculator'!$A$12,  'Loan Calculator'!$P$12-E438+H438, 0))))</f>
        <v>#DIV/0!</v>
      </c>
      <c r="E438" s="217" t="e">
        <f>IF(('Loan Calculator'!$G$4/$B$4)*C437&gt;=0, ('Loan Calculator'!$G$4/$B$4)*C437, 1/0)</f>
        <v>#DIV/0!</v>
      </c>
      <c r="F438" s="200" t="e">
        <f t="shared" si="48"/>
        <v>#DIV/0!</v>
      </c>
      <c r="G438" s="212" t="e">
        <f t="shared" si="43"/>
        <v>#DIV/0!</v>
      </c>
      <c r="K438" s="197" t="str" cm="1">
        <f t="array" ref="K438">INDEX($A:$G, ($B438*$B$4)+3,COLUMN(C438))</f>
        <v>Owing</v>
      </c>
      <c r="L438" s="198" t="e">
        <f t="shared" si="45"/>
        <v>#VALUE!</v>
      </c>
      <c r="M438" s="199" t="e">
        <f t="shared" si="46"/>
        <v>#VALUE!</v>
      </c>
      <c r="N438" s="200" t="str" cm="1">
        <f t="array" ref="N438">INDEX($A:$G, ($B438*$B$4)+3,COLUMN(F438))</f>
        <v>Total Interest Charged</v>
      </c>
      <c r="O438" s="201" t="e">
        <f t="shared" si="44"/>
        <v>#VALUE!</v>
      </c>
    </row>
    <row r="439" spans="3:15" x14ac:dyDescent="0.25">
      <c r="C439" s="197" t="e">
        <f t="shared" si="47"/>
        <v>#DIV/0!</v>
      </c>
      <c r="D439" s="216" t="e">
        <f>IF(F439="","",IF($B$3='Budget Calculator'!$A$14, 'Loan Calculator'!$L$12-E439+H439, IF($B$3='Budget Calculator'!$A$13,  'Loan Calculator'!$N$12-E439+H439, IF($B$3='Budget Calculator'!$A$12,  'Loan Calculator'!$P$12-E439+H439, 0))))</f>
        <v>#DIV/0!</v>
      </c>
      <c r="E439" s="217" t="e">
        <f>IF(('Loan Calculator'!$G$4/$B$4)*C438&gt;=0, ('Loan Calculator'!$G$4/$B$4)*C438, 1/0)</f>
        <v>#DIV/0!</v>
      </c>
      <c r="F439" s="200" t="e">
        <f t="shared" si="48"/>
        <v>#DIV/0!</v>
      </c>
      <c r="G439" s="212" t="e">
        <f t="shared" si="43"/>
        <v>#DIV/0!</v>
      </c>
      <c r="K439" s="197" t="str" cm="1">
        <f t="array" ref="K439">INDEX($A:$G, ($B439*$B$4)+3,COLUMN(C439))</f>
        <v>Owing</v>
      </c>
      <c r="L439" s="198" t="e">
        <f t="shared" si="45"/>
        <v>#VALUE!</v>
      </c>
      <c r="M439" s="199" t="e">
        <f t="shared" si="46"/>
        <v>#VALUE!</v>
      </c>
      <c r="N439" s="200" t="str" cm="1">
        <f t="array" ref="N439">INDEX($A:$G, ($B439*$B$4)+3,COLUMN(F439))</f>
        <v>Total Interest Charged</v>
      </c>
      <c r="O439" s="201" t="e">
        <f t="shared" si="44"/>
        <v>#VALUE!</v>
      </c>
    </row>
    <row r="440" spans="3:15" x14ac:dyDescent="0.25">
      <c r="C440" s="197" t="e">
        <f t="shared" si="47"/>
        <v>#DIV/0!</v>
      </c>
      <c r="D440" s="216" t="e">
        <f>IF(F440="","",IF($B$3='Budget Calculator'!$A$14, 'Loan Calculator'!$L$12-E440+H440, IF($B$3='Budget Calculator'!$A$13,  'Loan Calculator'!$N$12-E440+H440, IF($B$3='Budget Calculator'!$A$12,  'Loan Calculator'!$P$12-E440+H440, 0))))</f>
        <v>#DIV/0!</v>
      </c>
      <c r="E440" s="217" t="e">
        <f>IF(('Loan Calculator'!$G$4/$B$4)*C439&gt;=0, ('Loan Calculator'!$G$4/$B$4)*C439, 1/0)</f>
        <v>#DIV/0!</v>
      </c>
      <c r="F440" s="200" t="e">
        <f t="shared" si="48"/>
        <v>#DIV/0!</v>
      </c>
      <c r="G440" s="212" t="e">
        <f t="shared" si="43"/>
        <v>#DIV/0!</v>
      </c>
      <c r="K440" s="197" t="str" cm="1">
        <f t="array" ref="K440">INDEX($A:$G, ($B440*$B$4)+3,COLUMN(C440))</f>
        <v>Owing</v>
      </c>
      <c r="L440" s="198" t="e">
        <f t="shared" si="45"/>
        <v>#VALUE!</v>
      </c>
      <c r="M440" s="199" t="e">
        <f t="shared" si="46"/>
        <v>#VALUE!</v>
      </c>
      <c r="N440" s="200" t="str" cm="1">
        <f t="array" ref="N440">INDEX($A:$G, ($B440*$B$4)+3,COLUMN(F440))</f>
        <v>Total Interest Charged</v>
      </c>
      <c r="O440" s="201" t="e">
        <f t="shared" si="44"/>
        <v>#VALUE!</v>
      </c>
    </row>
    <row r="441" spans="3:15" x14ac:dyDescent="0.25">
      <c r="C441" s="197" t="e">
        <f t="shared" si="47"/>
        <v>#DIV/0!</v>
      </c>
      <c r="D441" s="216" t="e">
        <f>IF(F441="","",IF($B$3='Budget Calculator'!$A$14, 'Loan Calculator'!$L$12-E441+H441, IF($B$3='Budget Calculator'!$A$13,  'Loan Calculator'!$N$12-E441+H441, IF($B$3='Budget Calculator'!$A$12,  'Loan Calculator'!$P$12-E441+H441, 0))))</f>
        <v>#DIV/0!</v>
      </c>
      <c r="E441" s="217" t="e">
        <f>IF(('Loan Calculator'!$G$4/$B$4)*C440&gt;=0, ('Loan Calculator'!$G$4/$B$4)*C440, 1/0)</f>
        <v>#DIV/0!</v>
      </c>
      <c r="F441" s="200" t="e">
        <f t="shared" si="48"/>
        <v>#DIV/0!</v>
      </c>
      <c r="G441" s="212" t="e">
        <f t="shared" si="43"/>
        <v>#DIV/0!</v>
      </c>
      <c r="K441" s="197" t="str" cm="1">
        <f t="array" ref="K441">INDEX($A:$G, ($B441*$B$4)+3,COLUMN(C441))</f>
        <v>Owing</v>
      </c>
      <c r="L441" s="198" t="e">
        <f t="shared" si="45"/>
        <v>#VALUE!</v>
      </c>
      <c r="M441" s="199" t="e">
        <f t="shared" si="46"/>
        <v>#VALUE!</v>
      </c>
      <c r="N441" s="200" t="str" cm="1">
        <f t="array" ref="N441">INDEX($A:$G, ($B441*$B$4)+3,COLUMN(F441))</f>
        <v>Total Interest Charged</v>
      </c>
      <c r="O441" s="201" t="e">
        <f t="shared" si="44"/>
        <v>#VALUE!</v>
      </c>
    </row>
    <row r="442" spans="3:15" x14ac:dyDescent="0.25">
      <c r="C442" s="197" t="e">
        <f t="shared" si="47"/>
        <v>#DIV/0!</v>
      </c>
      <c r="D442" s="216" t="e">
        <f>IF(F442="","",IF($B$3='Budget Calculator'!$A$14, 'Loan Calculator'!$L$12-E442+H442, IF($B$3='Budget Calculator'!$A$13,  'Loan Calculator'!$N$12-E442+H442, IF($B$3='Budget Calculator'!$A$12,  'Loan Calculator'!$P$12-E442+H442, 0))))</f>
        <v>#DIV/0!</v>
      </c>
      <c r="E442" s="217" t="e">
        <f>IF(('Loan Calculator'!$G$4/$B$4)*C441&gt;=0, ('Loan Calculator'!$G$4/$B$4)*C441, 1/0)</f>
        <v>#DIV/0!</v>
      </c>
      <c r="F442" s="200" t="e">
        <f t="shared" si="48"/>
        <v>#DIV/0!</v>
      </c>
      <c r="G442" s="212" t="e">
        <f t="shared" si="43"/>
        <v>#DIV/0!</v>
      </c>
      <c r="K442" s="197" t="str" cm="1">
        <f t="array" ref="K442">INDEX($A:$G, ($B442*$B$4)+3,COLUMN(C442))</f>
        <v>Owing</v>
      </c>
      <c r="L442" s="198" t="e">
        <f t="shared" si="45"/>
        <v>#VALUE!</v>
      </c>
      <c r="M442" s="199" t="e">
        <f t="shared" si="46"/>
        <v>#VALUE!</v>
      </c>
      <c r="N442" s="200" t="str" cm="1">
        <f t="array" ref="N442">INDEX($A:$G, ($B442*$B$4)+3,COLUMN(F442))</f>
        <v>Total Interest Charged</v>
      </c>
      <c r="O442" s="201" t="e">
        <f t="shared" si="44"/>
        <v>#VALUE!</v>
      </c>
    </row>
    <row r="443" spans="3:15" x14ac:dyDescent="0.25">
      <c r="C443" s="197" t="e">
        <f t="shared" si="47"/>
        <v>#DIV/0!</v>
      </c>
      <c r="D443" s="216" t="e">
        <f>IF(F443="","",IF($B$3='Budget Calculator'!$A$14, 'Loan Calculator'!$L$12-E443+H443, IF($B$3='Budget Calculator'!$A$13,  'Loan Calculator'!$N$12-E443+H443, IF($B$3='Budget Calculator'!$A$12,  'Loan Calculator'!$P$12-E443+H443, 0))))</f>
        <v>#DIV/0!</v>
      </c>
      <c r="E443" s="217" t="e">
        <f>IF(('Loan Calculator'!$G$4/$B$4)*C442&gt;=0, ('Loan Calculator'!$G$4/$B$4)*C442, 1/0)</f>
        <v>#DIV/0!</v>
      </c>
      <c r="F443" s="200" t="e">
        <f t="shared" si="48"/>
        <v>#DIV/0!</v>
      </c>
      <c r="G443" s="212" t="e">
        <f t="shared" si="43"/>
        <v>#DIV/0!</v>
      </c>
      <c r="K443" s="197" t="str" cm="1">
        <f t="array" ref="K443">INDEX($A:$G, ($B443*$B$4)+3,COLUMN(C443))</f>
        <v>Owing</v>
      </c>
      <c r="L443" s="198" t="e">
        <f t="shared" si="45"/>
        <v>#VALUE!</v>
      </c>
      <c r="M443" s="199" t="e">
        <f t="shared" si="46"/>
        <v>#VALUE!</v>
      </c>
      <c r="N443" s="200" t="str" cm="1">
        <f t="array" ref="N443">INDEX($A:$G, ($B443*$B$4)+3,COLUMN(F443))</f>
        <v>Total Interest Charged</v>
      </c>
      <c r="O443" s="201" t="e">
        <f t="shared" si="44"/>
        <v>#VALUE!</v>
      </c>
    </row>
    <row r="444" spans="3:15" x14ac:dyDescent="0.25">
      <c r="C444" s="197" t="e">
        <f t="shared" si="47"/>
        <v>#DIV/0!</v>
      </c>
      <c r="D444" s="216" t="e">
        <f>IF(F444="","",IF($B$3='Budget Calculator'!$A$14, 'Loan Calculator'!$L$12-E444+H444, IF($B$3='Budget Calculator'!$A$13,  'Loan Calculator'!$N$12-E444+H444, IF($B$3='Budget Calculator'!$A$12,  'Loan Calculator'!$P$12-E444+H444, 0))))</f>
        <v>#DIV/0!</v>
      </c>
      <c r="E444" s="217" t="e">
        <f>IF(('Loan Calculator'!$G$4/$B$4)*C443&gt;=0, ('Loan Calculator'!$G$4/$B$4)*C443, 1/0)</f>
        <v>#DIV/0!</v>
      </c>
      <c r="F444" s="200" t="e">
        <f t="shared" si="48"/>
        <v>#DIV/0!</v>
      </c>
      <c r="G444" s="212" t="e">
        <f t="shared" si="43"/>
        <v>#DIV/0!</v>
      </c>
      <c r="K444" s="197" t="str" cm="1">
        <f t="array" ref="K444">INDEX($A:$G, ($B444*$B$4)+3,COLUMN(C444))</f>
        <v>Owing</v>
      </c>
      <c r="L444" s="198" t="e">
        <f t="shared" si="45"/>
        <v>#VALUE!</v>
      </c>
      <c r="M444" s="199" t="e">
        <f t="shared" si="46"/>
        <v>#VALUE!</v>
      </c>
      <c r="N444" s="200" t="str" cm="1">
        <f t="array" ref="N444">INDEX($A:$G, ($B444*$B$4)+3,COLUMN(F444))</f>
        <v>Total Interest Charged</v>
      </c>
      <c r="O444" s="201" t="e">
        <f t="shared" si="44"/>
        <v>#VALUE!</v>
      </c>
    </row>
    <row r="445" spans="3:15" x14ac:dyDescent="0.25">
      <c r="C445" s="197" t="e">
        <f t="shared" si="47"/>
        <v>#DIV/0!</v>
      </c>
      <c r="D445" s="216" t="e">
        <f>IF(F445="","",IF($B$3='Budget Calculator'!$A$14, 'Loan Calculator'!$L$12-E445+H445, IF($B$3='Budget Calculator'!$A$13,  'Loan Calculator'!$N$12-E445+H445, IF($B$3='Budget Calculator'!$A$12,  'Loan Calculator'!$P$12-E445+H445, 0))))</f>
        <v>#DIV/0!</v>
      </c>
      <c r="E445" s="217" t="e">
        <f>IF(('Loan Calculator'!$G$4/$B$4)*C444&gt;=0, ('Loan Calculator'!$G$4/$B$4)*C444, 1/0)</f>
        <v>#DIV/0!</v>
      </c>
      <c r="F445" s="200" t="e">
        <f t="shared" si="48"/>
        <v>#DIV/0!</v>
      </c>
      <c r="G445" s="212" t="e">
        <f t="shared" si="43"/>
        <v>#DIV/0!</v>
      </c>
      <c r="K445" s="197" t="str" cm="1">
        <f t="array" ref="K445">INDEX($A:$G, ($B445*$B$4)+3,COLUMN(C445))</f>
        <v>Owing</v>
      </c>
      <c r="L445" s="198" t="e">
        <f t="shared" si="45"/>
        <v>#VALUE!</v>
      </c>
      <c r="M445" s="199" t="e">
        <f t="shared" si="46"/>
        <v>#VALUE!</v>
      </c>
      <c r="N445" s="200" t="str" cm="1">
        <f t="array" ref="N445">INDEX($A:$G, ($B445*$B$4)+3,COLUMN(F445))</f>
        <v>Total Interest Charged</v>
      </c>
      <c r="O445" s="201" t="e">
        <f t="shared" si="44"/>
        <v>#VALUE!</v>
      </c>
    </row>
    <row r="446" spans="3:15" x14ac:dyDescent="0.25">
      <c r="C446" s="197" t="e">
        <f t="shared" si="47"/>
        <v>#DIV/0!</v>
      </c>
      <c r="D446" s="216" t="e">
        <f>IF(F446="","",IF($B$3='Budget Calculator'!$A$14, 'Loan Calculator'!$L$12-E446+H446, IF($B$3='Budget Calculator'!$A$13,  'Loan Calculator'!$N$12-E446+H446, IF($B$3='Budget Calculator'!$A$12,  'Loan Calculator'!$P$12-E446+H446, 0))))</f>
        <v>#DIV/0!</v>
      </c>
      <c r="E446" s="217" t="e">
        <f>IF(('Loan Calculator'!$G$4/$B$4)*C445&gt;=0, ('Loan Calculator'!$G$4/$B$4)*C445, 1/0)</f>
        <v>#DIV/0!</v>
      </c>
      <c r="F446" s="200" t="e">
        <f t="shared" si="48"/>
        <v>#DIV/0!</v>
      </c>
      <c r="G446" s="212" t="e">
        <f t="shared" si="43"/>
        <v>#DIV/0!</v>
      </c>
      <c r="K446" s="197" t="str" cm="1">
        <f t="array" ref="K446">INDEX($A:$G, ($B446*$B$4)+3,COLUMN(C446))</f>
        <v>Owing</v>
      </c>
      <c r="L446" s="198" t="e">
        <f t="shared" si="45"/>
        <v>#VALUE!</v>
      </c>
      <c r="M446" s="199" t="e">
        <f t="shared" si="46"/>
        <v>#VALUE!</v>
      </c>
      <c r="N446" s="200" t="str" cm="1">
        <f t="array" ref="N446">INDEX($A:$G, ($B446*$B$4)+3,COLUMN(F446))</f>
        <v>Total Interest Charged</v>
      </c>
      <c r="O446" s="201" t="e">
        <f t="shared" si="44"/>
        <v>#VALUE!</v>
      </c>
    </row>
    <row r="447" spans="3:15" x14ac:dyDescent="0.25">
      <c r="C447" s="197" t="e">
        <f t="shared" si="47"/>
        <v>#DIV/0!</v>
      </c>
      <c r="D447" s="216" t="e">
        <f>IF(F447="","",IF($B$3='Budget Calculator'!$A$14, 'Loan Calculator'!$L$12-E447+H447, IF($B$3='Budget Calculator'!$A$13,  'Loan Calculator'!$N$12-E447+H447, IF($B$3='Budget Calculator'!$A$12,  'Loan Calculator'!$P$12-E447+H447, 0))))</f>
        <v>#DIV/0!</v>
      </c>
      <c r="E447" s="217" t="e">
        <f>IF(('Loan Calculator'!$G$4/$B$4)*C446&gt;=0, ('Loan Calculator'!$G$4/$B$4)*C446, 1/0)</f>
        <v>#DIV/0!</v>
      </c>
      <c r="F447" s="200" t="e">
        <f t="shared" si="48"/>
        <v>#DIV/0!</v>
      </c>
      <c r="G447" s="212" t="e">
        <f t="shared" si="43"/>
        <v>#DIV/0!</v>
      </c>
      <c r="K447" s="197" t="str" cm="1">
        <f t="array" ref="K447">INDEX($A:$G, ($B447*$B$4)+3,COLUMN(C447))</f>
        <v>Owing</v>
      </c>
      <c r="L447" s="198" t="e">
        <f t="shared" si="45"/>
        <v>#VALUE!</v>
      </c>
      <c r="M447" s="199" t="e">
        <f t="shared" si="46"/>
        <v>#VALUE!</v>
      </c>
      <c r="N447" s="200" t="str" cm="1">
        <f t="array" ref="N447">INDEX($A:$G, ($B447*$B$4)+3,COLUMN(F447))</f>
        <v>Total Interest Charged</v>
      </c>
      <c r="O447" s="201" t="e">
        <f t="shared" si="44"/>
        <v>#VALUE!</v>
      </c>
    </row>
    <row r="448" spans="3:15" x14ac:dyDescent="0.25">
      <c r="C448" s="197" t="e">
        <f t="shared" si="47"/>
        <v>#DIV/0!</v>
      </c>
      <c r="D448" s="216" t="e">
        <f>IF(F448="","",IF($B$3='Budget Calculator'!$A$14, 'Loan Calculator'!$L$12-E448+H448, IF($B$3='Budget Calculator'!$A$13,  'Loan Calculator'!$N$12-E448+H448, IF($B$3='Budget Calculator'!$A$12,  'Loan Calculator'!$P$12-E448+H448, 0))))</f>
        <v>#DIV/0!</v>
      </c>
      <c r="E448" s="217" t="e">
        <f>IF(('Loan Calculator'!$G$4/$B$4)*C447&gt;=0, ('Loan Calculator'!$G$4/$B$4)*C447, 1/0)</f>
        <v>#DIV/0!</v>
      </c>
      <c r="F448" s="200" t="e">
        <f t="shared" si="48"/>
        <v>#DIV/0!</v>
      </c>
      <c r="G448" s="212" t="e">
        <f t="shared" si="43"/>
        <v>#DIV/0!</v>
      </c>
      <c r="K448" s="197" t="str" cm="1">
        <f t="array" ref="K448">INDEX($A:$G, ($B448*$B$4)+3,COLUMN(C448))</f>
        <v>Owing</v>
      </c>
      <c r="L448" s="198" t="e">
        <f t="shared" si="45"/>
        <v>#VALUE!</v>
      </c>
      <c r="M448" s="199" t="e">
        <f t="shared" si="46"/>
        <v>#VALUE!</v>
      </c>
      <c r="N448" s="200" t="str" cm="1">
        <f t="array" ref="N448">INDEX($A:$G, ($B448*$B$4)+3,COLUMN(F448))</f>
        <v>Total Interest Charged</v>
      </c>
      <c r="O448" s="201" t="e">
        <f t="shared" si="44"/>
        <v>#VALUE!</v>
      </c>
    </row>
    <row r="449" spans="3:15" x14ac:dyDescent="0.25">
      <c r="C449" s="197" t="e">
        <f t="shared" si="47"/>
        <v>#DIV/0!</v>
      </c>
      <c r="D449" s="216" t="e">
        <f>IF(F449="","",IF($B$3='Budget Calculator'!$A$14, 'Loan Calculator'!$L$12-E449+H449, IF($B$3='Budget Calculator'!$A$13,  'Loan Calculator'!$N$12-E449+H449, IF($B$3='Budget Calculator'!$A$12,  'Loan Calculator'!$P$12-E449+H449, 0))))</f>
        <v>#DIV/0!</v>
      </c>
      <c r="E449" s="217" t="e">
        <f>IF(('Loan Calculator'!$G$4/$B$4)*C448&gt;=0, ('Loan Calculator'!$G$4/$B$4)*C448, 1/0)</f>
        <v>#DIV/0!</v>
      </c>
      <c r="F449" s="200" t="e">
        <f t="shared" si="48"/>
        <v>#DIV/0!</v>
      </c>
      <c r="G449" s="212" t="e">
        <f t="shared" si="43"/>
        <v>#DIV/0!</v>
      </c>
      <c r="K449" s="197" t="str" cm="1">
        <f t="array" ref="K449">INDEX($A:$G, ($B449*$B$4)+3,COLUMN(C449))</f>
        <v>Owing</v>
      </c>
      <c r="L449" s="198" t="e">
        <f t="shared" si="45"/>
        <v>#VALUE!</v>
      </c>
      <c r="M449" s="199" t="e">
        <f t="shared" si="46"/>
        <v>#VALUE!</v>
      </c>
      <c r="N449" s="200" t="str" cm="1">
        <f t="array" ref="N449">INDEX($A:$G, ($B449*$B$4)+3,COLUMN(F449))</f>
        <v>Total Interest Charged</v>
      </c>
      <c r="O449" s="201" t="e">
        <f t="shared" si="44"/>
        <v>#VALUE!</v>
      </c>
    </row>
    <row r="450" spans="3:15" x14ac:dyDescent="0.25">
      <c r="C450" s="197" t="e">
        <f t="shared" si="47"/>
        <v>#DIV/0!</v>
      </c>
      <c r="D450" s="216" t="e">
        <f>IF(F450="","",IF($B$3='Budget Calculator'!$A$14, 'Loan Calculator'!$L$12-E450+H450, IF($B$3='Budget Calculator'!$A$13,  'Loan Calculator'!$N$12-E450+H450, IF($B$3='Budget Calculator'!$A$12,  'Loan Calculator'!$P$12-E450+H450, 0))))</f>
        <v>#DIV/0!</v>
      </c>
      <c r="E450" s="217" t="e">
        <f>IF(('Loan Calculator'!$G$4/$B$4)*C449&gt;=0, ('Loan Calculator'!$G$4/$B$4)*C449, 1/0)</f>
        <v>#DIV/0!</v>
      </c>
      <c r="F450" s="200" t="e">
        <f t="shared" si="48"/>
        <v>#DIV/0!</v>
      </c>
      <c r="G450" s="212" t="e">
        <f t="shared" si="43"/>
        <v>#DIV/0!</v>
      </c>
      <c r="K450" s="197" t="str" cm="1">
        <f t="array" ref="K450">INDEX($A:$G, ($B450*$B$4)+3,COLUMN(C450))</f>
        <v>Owing</v>
      </c>
      <c r="L450" s="198" t="e">
        <f t="shared" si="45"/>
        <v>#VALUE!</v>
      </c>
      <c r="M450" s="199" t="e">
        <f t="shared" si="46"/>
        <v>#VALUE!</v>
      </c>
      <c r="N450" s="200" t="str" cm="1">
        <f t="array" ref="N450">INDEX($A:$G, ($B450*$B$4)+3,COLUMN(F450))</f>
        <v>Total Interest Charged</v>
      </c>
      <c r="O450" s="201" t="e">
        <f t="shared" si="44"/>
        <v>#VALUE!</v>
      </c>
    </row>
    <row r="451" spans="3:15" x14ac:dyDescent="0.25">
      <c r="C451" s="197" t="e">
        <f t="shared" si="47"/>
        <v>#DIV/0!</v>
      </c>
      <c r="D451" s="216" t="e">
        <f>IF(F451="","",IF($B$3='Budget Calculator'!$A$14, 'Loan Calculator'!$L$12-E451+H451, IF($B$3='Budget Calculator'!$A$13,  'Loan Calculator'!$N$12-E451+H451, IF($B$3='Budget Calculator'!$A$12,  'Loan Calculator'!$P$12-E451+H451, 0))))</f>
        <v>#DIV/0!</v>
      </c>
      <c r="E451" s="217" t="e">
        <f>IF(('Loan Calculator'!$G$4/$B$4)*C450&gt;=0, ('Loan Calculator'!$G$4/$B$4)*C450, 1/0)</f>
        <v>#DIV/0!</v>
      </c>
      <c r="F451" s="200" t="e">
        <f t="shared" si="48"/>
        <v>#DIV/0!</v>
      </c>
      <c r="G451" s="212" t="e">
        <f t="shared" si="43"/>
        <v>#DIV/0!</v>
      </c>
      <c r="K451" s="197" t="str" cm="1">
        <f t="array" ref="K451">INDEX($A:$G, ($B451*$B$4)+3,COLUMN(C451))</f>
        <v>Owing</v>
      </c>
      <c r="L451" s="198" t="e">
        <f t="shared" si="45"/>
        <v>#VALUE!</v>
      </c>
      <c r="M451" s="199" t="e">
        <f t="shared" si="46"/>
        <v>#VALUE!</v>
      </c>
      <c r="N451" s="200" t="str" cm="1">
        <f t="array" ref="N451">INDEX($A:$G, ($B451*$B$4)+3,COLUMN(F451))</f>
        <v>Total Interest Charged</v>
      </c>
      <c r="O451" s="201" t="e">
        <f t="shared" si="44"/>
        <v>#VALUE!</v>
      </c>
    </row>
    <row r="452" spans="3:15" x14ac:dyDescent="0.25">
      <c r="C452" s="197" t="e">
        <f t="shared" si="47"/>
        <v>#DIV/0!</v>
      </c>
      <c r="D452" s="216" t="e">
        <f>IF(F452="","",IF($B$3='Budget Calculator'!$A$14, 'Loan Calculator'!$L$12-E452+H452, IF($B$3='Budget Calculator'!$A$13,  'Loan Calculator'!$N$12-E452+H452, IF($B$3='Budget Calculator'!$A$12,  'Loan Calculator'!$P$12-E452+H452, 0))))</f>
        <v>#DIV/0!</v>
      </c>
      <c r="E452" s="217" t="e">
        <f>IF(('Loan Calculator'!$G$4/$B$4)*C451&gt;=0, ('Loan Calculator'!$G$4/$B$4)*C451, 1/0)</f>
        <v>#DIV/0!</v>
      </c>
      <c r="F452" s="200" t="e">
        <f t="shared" si="48"/>
        <v>#DIV/0!</v>
      </c>
      <c r="G452" s="212" t="e">
        <f t="shared" si="43"/>
        <v>#DIV/0!</v>
      </c>
      <c r="K452" s="197" t="str" cm="1">
        <f t="array" ref="K452">INDEX($A:$G, ($B452*$B$4)+3,COLUMN(C452))</f>
        <v>Owing</v>
      </c>
      <c r="L452" s="198" t="e">
        <f t="shared" si="45"/>
        <v>#VALUE!</v>
      </c>
      <c r="M452" s="199" t="e">
        <f t="shared" si="46"/>
        <v>#VALUE!</v>
      </c>
      <c r="N452" s="200" t="str" cm="1">
        <f t="array" ref="N452">INDEX($A:$G, ($B452*$B$4)+3,COLUMN(F452))</f>
        <v>Total Interest Charged</v>
      </c>
      <c r="O452" s="201" t="e">
        <f t="shared" si="44"/>
        <v>#VALUE!</v>
      </c>
    </row>
    <row r="453" spans="3:15" x14ac:dyDescent="0.25">
      <c r="C453" s="197" t="e">
        <f t="shared" si="47"/>
        <v>#DIV/0!</v>
      </c>
      <c r="D453" s="216" t="e">
        <f>IF(F453="","",IF($B$3='Budget Calculator'!$A$14, 'Loan Calculator'!$L$12-E453+H453, IF($B$3='Budget Calculator'!$A$13,  'Loan Calculator'!$N$12-E453+H453, IF($B$3='Budget Calculator'!$A$12,  'Loan Calculator'!$P$12-E453+H453, 0))))</f>
        <v>#DIV/0!</v>
      </c>
      <c r="E453" s="217" t="e">
        <f>IF(('Loan Calculator'!$G$4/$B$4)*C452&gt;=0, ('Loan Calculator'!$G$4/$B$4)*C452, 1/0)</f>
        <v>#DIV/0!</v>
      </c>
      <c r="F453" s="200" t="e">
        <f t="shared" si="48"/>
        <v>#DIV/0!</v>
      </c>
      <c r="G453" s="212" t="e">
        <f t="shared" si="43"/>
        <v>#DIV/0!</v>
      </c>
      <c r="K453" s="197" t="str" cm="1">
        <f t="array" ref="K453">INDEX($A:$G, ($B453*$B$4)+3,COLUMN(C453))</f>
        <v>Owing</v>
      </c>
      <c r="L453" s="198" t="e">
        <f t="shared" si="45"/>
        <v>#VALUE!</v>
      </c>
      <c r="M453" s="199" t="e">
        <f t="shared" si="46"/>
        <v>#VALUE!</v>
      </c>
      <c r="N453" s="200" t="str" cm="1">
        <f t="array" ref="N453">INDEX($A:$G, ($B453*$B$4)+3,COLUMN(F453))</f>
        <v>Total Interest Charged</v>
      </c>
      <c r="O453" s="201" t="e">
        <f t="shared" si="44"/>
        <v>#VALUE!</v>
      </c>
    </row>
    <row r="454" spans="3:15" x14ac:dyDescent="0.25">
      <c r="C454" s="197" t="e">
        <f t="shared" si="47"/>
        <v>#DIV/0!</v>
      </c>
      <c r="D454" s="216" t="e">
        <f>IF(F454="","",IF($B$3='Budget Calculator'!$A$14, 'Loan Calculator'!$L$12-E454+H454, IF($B$3='Budget Calculator'!$A$13,  'Loan Calculator'!$N$12-E454+H454, IF($B$3='Budget Calculator'!$A$12,  'Loan Calculator'!$P$12-E454+H454, 0))))</f>
        <v>#DIV/0!</v>
      </c>
      <c r="E454" s="217" t="e">
        <f>IF(('Loan Calculator'!$G$4/$B$4)*C453&gt;=0, ('Loan Calculator'!$G$4/$B$4)*C453, 1/0)</f>
        <v>#DIV/0!</v>
      </c>
      <c r="F454" s="200" t="e">
        <f t="shared" si="48"/>
        <v>#DIV/0!</v>
      </c>
      <c r="G454" s="212" t="e">
        <f t="shared" ref="G454:G517" si="49">IF(IFERROR(C454, 1/0), B454, IF(C454=0, B454, 1/0))</f>
        <v>#DIV/0!</v>
      </c>
      <c r="K454" s="197" t="str" cm="1">
        <f t="array" ref="K454">INDEX($A:$G, ($B454*$B$4)+3,COLUMN(C454))</f>
        <v>Owing</v>
      </c>
      <c r="L454" s="198" t="e">
        <f t="shared" si="45"/>
        <v>#VALUE!</v>
      </c>
      <c r="M454" s="199" t="e">
        <f t="shared" si="46"/>
        <v>#VALUE!</v>
      </c>
      <c r="N454" s="200" t="str" cm="1">
        <f t="array" ref="N454">INDEX($A:$G, ($B454*$B$4)+3,COLUMN(F454))</f>
        <v>Total Interest Charged</v>
      </c>
      <c r="O454" s="201" t="e">
        <f t="shared" ref="O454:O517" si="50">IF(IFERROR(K454, 1/0), J454, IF(K454=0, J454, 1/0))</f>
        <v>#VALUE!</v>
      </c>
    </row>
    <row r="455" spans="3:15" x14ac:dyDescent="0.25">
      <c r="C455" s="197" t="e">
        <f t="shared" si="47"/>
        <v>#DIV/0!</v>
      </c>
      <c r="D455" s="216" t="e">
        <f>IF(F455="","",IF($B$3='Budget Calculator'!$A$14, 'Loan Calculator'!$L$12-E455+H455, IF($B$3='Budget Calculator'!$A$13,  'Loan Calculator'!$N$12-E455+H455, IF($B$3='Budget Calculator'!$A$12,  'Loan Calculator'!$P$12-E455+H455, 0))))</f>
        <v>#DIV/0!</v>
      </c>
      <c r="E455" s="217" t="e">
        <f>IF(('Loan Calculator'!$G$4/$B$4)*C454&gt;=0, ('Loan Calculator'!$G$4/$B$4)*C454, 1/0)</f>
        <v>#DIV/0!</v>
      </c>
      <c r="F455" s="200" t="e">
        <f t="shared" si="48"/>
        <v>#DIV/0!</v>
      </c>
      <c r="G455" s="212" t="e">
        <f t="shared" si="49"/>
        <v>#DIV/0!</v>
      </c>
      <c r="K455" s="197" t="str" cm="1">
        <f t="array" ref="K455">INDEX($A:$G, ($B455*$B$4)+3,COLUMN(C455))</f>
        <v>Owing</v>
      </c>
      <c r="L455" s="198" t="e">
        <f t="shared" ref="L455:L518" si="51">K454-K455</f>
        <v>#VALUE!</v>
      </c>
      <c r="M455" s="199" t="e">
        <f t="shared" ref="M455:M518" si="52">N455-N454</f>
        <v>#VALUE!</v>
      </c>
      <c r="N455" s="200" t="str" cm="1">
        <f t="array" ref="N455">INDEX($A:$G, ($B455*$B$4)+3,COLUMN(F455))</f>
        <v>Total Interest Charged</v>
      </c>
      <c r="O455" s="201" t="e">
        <f t="shared" si="50"/>
        <v>#VALUE!</v>
      </c>
    </row>
    <row r="456" spans="3:15" x14ac:dyDescent="0.25">
      <c r="C456" s="197" t="e">
        <f t="shared" si="47"/>
        <v>#DIV/0!</v>
      </c>
      <c r="D456" s="216" t="e">
        <f>IF(F456="","",IF($B$3='Budget Calculator'!$A$14, 'Loan Calculator'!$L$12-E456+H456, IF($B$3='Budget Calculator'!$A$13,  'Loan Calculator'!$N$12-E456+H456, IF($B$3='Budget Calculator'!$A$12,  'Loan Calculator'!$P$12-E456+H456, 0))))</f>
        <v>#DIV/0!</v>
      </c>
      <c r="E456" s="217" t="e">
        <f>IF(('Loan Calculator'!$G$4/$B$4)*C455&gt;=0, ('Loan Calculator'!$G$4/$B$4)*C455, 1/0)</f>
        <v>#DIV/0!</v>
      </c>
      <c r="F456" s="200" t="e">
        <f t="shared" si="48"/>
        <v>#DIV/0!</v>
      </c>
      <c r="G456" s="212" t="e">
        <f t="shared" si="49"/>
        <v>#DIV/0!</v>
      </c>
      <c r="K456" s="197" t="str" cm="1">
        <f t="array" ref="K456">INDEX($A:$G, ($B456*$B$4)+3,COLUMN(C456))</f>
        <v>Owing</v>
      </c>
      <c r="L456" s="198" t="e">
        <f t="shared" si="51"/>
        <v>#VALUE!</v>
      </c>
      <c r="M456" s="199" t="e">
        <f t="shared" si="52"/>
        <v>#VALUE!</v>
      </c>
      <c r="N456" s="200" t="str" cm="1">
        <f t="array" ref="N456">INDEX($A:$G, ($B456*$B$4)+3,COLUMN(F456))</f>
        <v>Total Interest Charged</v>
      </c>
      <c r="O456" s="201" t="e">
        <f t="shared" si="50"/>
        <v>#VALUE!</v>
      </c>
    </row>
    <row r="457" spans="3:15" x14ac:dyDescent="0.25">
      <c r="C457" s="197" t="e">
        <f t="shared" si="47"/>
        <v>#DIV/0!</v>
      </c>
      <c r="D457" s="216" t="e">
        <f>IF(F457="","",IF($B$3='Budget Calculator'!$A$14, 'Loan Calculator'!$L$12-E457+H457, IF($B$3='Budget Calculator'!$A$13,  'Loan Calculator'!$N$12-E457+H457, IF($B$3='Budget Calculator'!$A$12,  'Loan Calculator'!$P$12-E457+H457, 0))))</f>
        <v>#DIV/0!</v>
      </c>
      <c r="E457" s="217" t="e">
        <f>IF(('Loan Calculator'!$G$4/$B$4)*C456&gt;=0, ('Loan Calculator'!$G$4/$B$4)*C456, 1/0)</f>
        <v>#DIV/0!</v>
      </c>
      <c r="F457" s="200" t="e">
        <f t="shared" si="48"/>
        <v>#DIV/0!</v>
      </c>
      <c r="G457" s="212" t="e">
        <f t="shared" si="49"/>
        <v>#DIV/0!</v>
      </c>
      <c r="K457" s="197" t="str" cm="1">
        <f t="array" ref="K457">INDEX($A:$G, ($B457*$B$4)+3,COLUMN(C457))</f>
        <v>Owing</v>
      </c>
      <c r="L457" s="198" t="e">
        <f t="shared" si="51"/>
        <v>#VALUE!</v>
      </c>
      <c r="M457" s="199" t="e">
        <f t="shared" si="52"/>
        <v>#VALUE!</v>
      </c>
      <c r="N457" s="200" t="str" cm="1">
        <f t="array" ref="N457">INDEX($A:$G, ($B457*$B$4)+3,COLUMN(F457))</f>
        <v>Total Interest Charged</v>
      </c>
      <c r="O457" s="201" t="e">
        <f t="shared" si="50"/>
        <v>#VALUE!</v>
      </c>
    </row>
    <row r="458" spans="3:15" x14ac:dyDescent="0.25">
      <c r="C458" s="197" t="e">
        <f t="shared" si="47"/>
        <v>#DIV/0!</v>
      </c>
      <c r="D458" s="216" t="e">
        <f>IF(F458="","",IF($B$3='Budget Calculator'!$A$14, 'Loan Calculator'!$L$12-E458+H458, IF($B$3='Budget Calculator'!$A$13,  'Loan Calculator'!$N$12-E458+H458, IF($B$3='Budget Calculator'!$A$12,  'Loan Calculator'!$P$12-E458+H458, 0))))</f>
        <v>#DIV/0!</v>
      </c>
      <c r="E458" s="217" t="e">
        <f>IF(('Loan Calculator'!$G$4/$B$4)*C457&gt;=0, ('Loan Calculator'!$G$4/$B$4)*C457, 1/0)</f>
        <v>#DIV/0!</v>
      </c>
      <c r="F458" s="200" t="e">
        <f t="shared" si="48"/>
        <v>#DIV/0!</v>
      </c>
      <c r="G458" s="212" t="e">
        <f t="shared" si="49"/>
        <v>#DIV/0!</v>
      </c>
      <c r="K458" s="197" t="str" cm="1">
        <f t="array" ref="K458">INDEX($A:$G, ($B458*$B$4)+3,COLUMN(C458))</f>
        <v>Owing</v>
      </c>
      <c r="L458" s="198" t="e">
        <f t="shared" si="51"/>
        <v>#VALUE!</v>
      </c>
      <c r="M458" s="199" t="e">
        <f t="shared" si="52"/>
        <v>#VALUE!</v>
      </c>
      <c r="N458" s="200" t="str" cm="1">
        <f t="array" ref="N458">INDEX($A:$G, ($B458*$B$4)+3,COLUMN(F458))</f>
        <v>Total Interest Charged</v>
      </c>
      <c r="O458" s="201" t="e">
        <f t="shared" si="50"/>
        <v>#VALUE!</v>
      </c>
    </row>
    <row r="459" spans="3:15" x14ac:dyDescent="0.25">
      <c r="C459" s="197" t="e">
        <f t="shared" si="47"/>
        <v>#DIV/0!</v>
      </c>
      <c r="D459" s="216" t="e">
        <f>IF(F459="","",IF($B$3='Budget Calculator'!$A$14, 'Loan Calculator'!$L$12-E459+H459, IF($B$3='Budget Calculator'!$A$13,  'Loan Calculator'!$N$12-E459+H459, IF($B$3='Budget Calculator'!$A$12,  'Loan Calculator'!$P$12-E459+H459, 0))))</f>
        <v>#DIV/0!</v>
      </c>
      <c r="E459" s="217" t="e">
        <f>IF(('Loan Calculator'!$G$4/$B$4)*C458&gt;=0, ('Loan Calculator'!$G$4/$B$4)*C458, 1/0)</f>
        <v>#DIV/0!</v>
      </c>
      <c r="F459" s="200" t="e">
        <f t="shared" si="48"/>
        <v>#DIV/0!</v>
      </c>
      <c r="G459" s="212" t="e">
        <f t="shared" si="49"/>
        <v>#DIV/0!</v>
      </c>
      <c r="K459" s="197" t="str" cm="1">
        <f t="array" ref="K459">INDEX($A:$G, ($B459*$B$4)+3,COLUMN(C459))</f>
        <v>Owing</v>
      </c>
      <c r="L459" s="198" t="e">
        <f t="shared" si="51"/>
        <v>#VALUE!</v>
      </c>
      <c r="M459" s="199" t="e">
        <f t="shared" si="52"/>
        <v>#VALUE!</v>
      </c>
      <c r="N459" s="200" t="str" cm="1">
        <f t="array" ref="N459">INDEX($A:$G, ($B459*$B$4)+3,COLUMN(F459))</f>
        <v>Total Interest Charged</v>
      </c>
      <c r="O459" s="201" t="e">
        <f t="shared" si="50"/>
        <v>#VALUE!</v>
      </c>
    </row>
    <row r="460" spans="3:15" x14ac:dyDescent="0.25">
      <c r="C460" s="197" t="e">
        <f t="shared" si="47"/>
        <v>#DIV/0!</v>
      </c>
      <c r="D460" s="216" t="e">
        <f>IF(F460="","",IF($B$3='Budget Calculator'!$A$14, 'Loan Calculator'!$L$12-E460+H460, IF($B$3='Budget Calculator'!$A$13,  'Loan Calculator'!$N$12-E460+H460, IF($B$3='Budget Calculator'!$A$12,  'Loan Calculator'!$P$12-E460+H460, 0))))</f>
        <v>#DIV/0!</v>
      </c>
      <c r="E460" s="217" t="e">
        <f>IF(('Loan Calculator'!$G$4/$B$4)*C459&gt;=0, ('Loan Calculator'!$G$4/$B$4)*C459, 1/0)</f>
        <v>#DIV/0!</v>
      </c>
      <c r="F460" s="200" t="e">
        <f t="shared" si="48"/>
        <v>#DIV/0!</v>
      </c>
      <c r="G460" s="212" t="e">
        <f t="shared" si="49"/>
        <v>#DIV/0!</v>
      </c>
      <c r="K460" s="197" t="str" cm="1">
        <f t="array" ref="K460">INDEX($A:$G, ($B460*$B$4)+3,COLUMN(C460))</f>
        <v>Owing</v>
      </c>
      <c r="L460" s="198" t="e">
        <f t="shared" si="51"/>
        <v>#VALUE!</v>
      </c>
      <c r="M460" s="199" t="e">
        <f t="shared" si="52"/>
        <v>#VALUE!</v>
      </c>
      <c r="N460" s="200" t="str" cm="1">
        <f t="array" ref="N460">INDEX($A:$G, ($B460*$B$4)+3,COLUMN(F460))</f>
        <v>Total Interest Charged</v>
      </c>
      <c r="O460" s="201" t="e">
        <f t="shared" si="50"/>
        <v>#VALUE!</v>
      </c>
    </row>
    <row r="461" spans="3:15" x14ac:dyDescent="0.25">
      <c r="C461" s="197" t="e">
        <f t="shared" si="47"/>
        <v>#DIV/0!</v>
      </c>
      <c r="D461" s="216" t="e">
        <f>IF(F461="","",IF($B$3='Budget Calculator'!$A$14, 'Loan Calculator'!$L$12-E461+H461, IF($B$3='Budget Calculator'!$A$13,  'Loan Calculator'!$N$12-E461+H461, IF($B$3='Budget Calculator'!$A$12,  'Loan Calculator'!$P$12-E461+H461, 0))))</f>
        <v>#DIV/0!</v>
      </c>
      <c r="E461" s="217" t="e">
        <f>IF(('Loan Calculator'!$G$4/$B$4)*C460&gt;=0, ('Loan Calculator'!$G$4/$B$4)*C460, 1/0)</f>
        <v>#DIV/0!</v>
      </c>
      <c r="F461" s="200" t="e">
        <f t="shared" si="48"/>
        <v>#DIV/0!</v>
      </c>
      <c r="G461" s="212" t="e">
        <f t="shared" si="49"/>
        <v>#DIV/0!</v>
      </c>
      <c r="K461" s="197" t="str" cm="1">
        <f t="array" ref="K461">INDEX($A:$G, ($B461*$B$4)+3,COLUMN(C461))</f>
        <v>Owing</v>
      </c>
      <c r="L461" s="198" t="e">
        <f t="shared" si="51"/>
        <v>#VALUE!</v>
      </c>
      <c r="M461" s="199" t="e">
        <f t="shared" si="52"/>
        <v>#VALUE!</v>
      </c>
      <c r="N461" s="200" t="str" cm="1">
        <f t="array" ref="N461">INDEX($A:$G, ($B461*$B$4)+3,COLUMN(F461))</f>
        <v>Total Interest Charged</v>
      </c>
      <c r="O461" s="201" t="e">
        <f t="shared" si="50"/>
        <v>#VALUE!</v>
      </c>
    </row>
    <row r="462" spans="3:15" x14ac:dyDescent="0.25">
      <c r="C462" s="197" t="e">
        <f t="shared" si="47"/>
        <v>#DIV/0!</v>
      </c>
      <c r="D462" s="216" t="e">
        <f>IF(F462="","",IF($B$3='Budget Calculator'!$A$14, 'Loan Calculator'!$L$12-E462+H462, IF($B$3='Budget Calculator'!$A$13,  'Loan Calculator'!$N$12-E462+H462, IF($B$3='Budget Calculator'!$A$12,  'Loan Calculator'!$P$12-E462+H462, 0))))</f>
        <v>#DIV/0!</v>
      </c>
      <c r="E462" s="217" t="e">
        <f>IF(('Loan Calculator'!$G$4/$B$4)*C461&gt;=0, ('Loan Calculator'!$G$4/$B$4)*C461, 1/0)</f>
        <v>#DIV/0!</v>
      </c>
      <c r="F462" s="200" t="e">
        <f t="shared" si="48"/>
        <v>#DIV/0!</v>
      </c>
      <c r="G462" s="212" t="e">
        <f t="shared" si="49"/>
        <v>#DIV/0!</v>
      </c>
      <c r="K462" s="197" t="str" cm="1">
        <f t="array" ref="K462">INDEX($A:$G, ($B462*$B$4)+3,COLUMN(C462))</f>
        <v>Owing</v>
      </c>
      <c r="L462" s="198" t="e">
        <f t="shared" si="51"/>
        <v>#VALUE!</v>
      </c>
      <c r="M462" s="199" t="e">
        <f t="shared" si="52"/>
        <v>#VALUE!</v>
      </c>
      <c r="N462" s="200" t="str" cm="1">
        <f t="array" ref="N462">INDEX($A:$G, ($B462*$B$4)+3,COLUMN(F462))</f>
        <v>Total Interest Charged</v>
      </c>
      <c r="O462" s="201" t="e">
        <f t="shared" si="50"/>
        <v>#VALUE!</v>
      </c>
    </row>
    <row r="463" spans="3:15" x14ac:dyDescent="0.25">
      <c r="C463" s="197" t="e">
        <f t="shared" si="47"/>
        <v>#DIV/0!</v>
      </c>
      <c r="D463" s="216" t="e">
        <f>IF(F463="","",IF($B$3='Budget Calculator'!$A$14, 'Loan Calculator'!$L$12-E463+H463, IF($B$3='Budget Calculator'!$A$13,  'Loan Calculator'!$N$12-E463+H463, IF($B$3='Budget Calculator'!$A$12,  'Loan Calculator'!$P$12-E463+H463, 0))))</f>
        <v>#DIV/0!</v>
      </c>
      <c r="E463" s="217" t="e">
        <f>IF(('Loan Calculator'!$G$4/$B$4)*C462&gt;=0, ('Loan Calculator'!$G$4/$B$4)*C462, 1/0)</f>
        <v>#DIV/0!</v>
      </c>
      <c r="F463" s="200" t="e">
        <f t="shared" si="48"/>
        <v>#DIV/0!</v>
      </c>
      <c r="G463" s="212" t="e">
        <f t="shared" si="49"/>
        <v>#DIV/0!</v>
      </c>
      <c r="K463" s="197" t="str" cm="1">
        <f t="array" ref="K463">INDEX($A:$G, ($B463*$B$4)+3,COLUMN(C463))</f>
        <v>Owing</v>
      </c>
      <c r="L463" s="198" t="e">
        <f t="shared" si="51"/>
        <v>#VALUE!</v>
      </c>
      <c r="M463" s="199" t="e">
        <f t="shared" si="52"/>
        <v>#VALUE!</v>
      </c>
      <c r="N463" s="200" t="str" cm="1">
        <f t="array" ref="N463">INDEX($A:$G, ($B463*$B$4)+3,COLUMN(F463))</f>
        <v>Total Interest Charged</v>
      </c>
      <c r="O463" s="201" t="e">
        <f t="shared" si="50"/>
        <v>#VALUE!</v>
      </c>
    </row>
    <row r="464" spans="3:15" x14ac:dyDescent="0.25">
      <c r="C464" s="197" t="e">
        <f t="shared" si="47"/>
        <v>#DIV/0!</v>
      </c>
      <c r="D464" s="216" t="e">
        <f>IF(F464="","",IF($B$3='Budget Calculator'!$A$14, 'Loan Calculator'!$L$12-E464+H464, IF($B$3='Budget Calculator'!$A$13,  'Loan Calculator'!$N$12-E464+H464, IF($B$3='Budget Calculator'!$A$12,  'Loan Calculator'!$P$12-E464+H464, 0))))</f>
        <v>#DIV/0!</v>
      </c>
      <c r="E464" s="217" t="e">
        <f>IF(('Loan Calculator'!$G$4/$B$4)*C463&gt;=0, ('Loan Calculator'!$G$4/$B$4)*C463, 1/0)</f>
        <v>#DIV/0!</v>
      </c>
      <c r="F464" s="200" t="e">
        <f t="shared" si="48"/>
        <v>#DIV/0!</v>
      </c>
      <c r="G464" s="212" t="e">
        <f t="shared" si="49"/>
        <v>#DIV/0!</v>
      </c>
      <c r="K464" s="197" t="str" cm="1">
        <f t="array" ref="K464">INDEX($A:$G, ($B464*$B$4)+3,COLUMN(C464))</f>
        <v>Owing</v>
      </c>
      <c r="L464" s="198" t="e">
        <f t="shared" si="51"/>
        <v>#VALUE!</v>
      </c>
      <c r="M464" s="199" t="e">
        <f t="shared" si="52"/>
        <v>#VALUE!</v>
      </c>
      <c r="N464" s="200" t="str" cm="1">
        <f t="array" ref="N464">INDEX($A:$G, ($B464*$B$4)+3,COLUMN(F464))</f>
        <v>Total Interest Charged</v>
      </c>
      <c r="O464" s="201" t="e">
        <f t="shared" si="50"/>
        <v>#VALUE!</v>
      </c>
    </row>
    <row r="465" spans="3:15" x14ac:dyDescent="0.25">
      <c r="C465" s="197" t="e">
        <f t="shared" si="47"/>
        <v>#DIV/0!</v>
      </c>
      <c r="D465" s="216" t="e">
        <f>IF(F465="","",IF($B$3='Budget Calculator'!$A$14, 'Loan Calculator'!$L$12-E465+H465, IF($B$3='Budget Calculator'!$A$13,  'Loan Calculator'!$N$12-E465+H465, IF($B$3='Budget Calculator'!$A$12,  'Loan Calculator'!$P$12-E465+H465, 0))))</f>
        <v>#DIV/0!</v>
      </c>
      <c r="E465" s="217" t="e">
        <f>IF(('Loan Calculator'!$G$4/$B$4)*C464&gt;=0, ('Loan Calculator'!$G$4/$B$4)*C464, 1/0)</f>
        <v>#DIV/0!</v>
      </c>
      <c r="F465" s="200" t="e">
        <f t="shared" si="48"/>
        <v>#DIV/0!</v>
      </c>
      <c r="G465" s="212" t="e">
        <f t="shared" si="49"/>
        <v>#DIV/0!</v>
      </c>
      <c r="K465" s="197" t="str" cm="1">
        <f t="array" ref="K465">INDEX($A:$G, ($B465*$B$4)+3,COLUMN(C465))</f>
        <v>Owing</v>
      </c>
      <c r="L465" s="198" t="e">
        <f t="shared" si="51"/>
        <v>#VALUE!</v>
      </c>
      <c r="M465" s="199" t="e">
        <f t="shared" si="52"/>
        <v>#VALUE!</v>
      </c>
      <c r="N465" s="200" t="str" cm="1">
        <f t="array" ref="N465">INDEX($A:$G, ($B465*$B$4)+3,COLUMN(F465))</f>
        <v>Total Interest Charged</v>
      </c>
      <c r="O465" s="201" t="e">
        <f t="shared" si="50"/>
        <v>#VALUE!</v>
      </c>
    </row>
    <row r="466" spans="3:15" x14ac:dyDescent="0.25">
      <c r="C466" s="197" t="e">
        <f t="shared" si="47"/>
        <v>#DIV/0!</v>
      </c>
      <c r="D466" s="216" t="e">
        <f>IF(F466="","",IF($B$3='Budget Calculator'!$A$14, 'Loan Calculator'!$L$12-E466+H466, IF($B$3='Budget Calculator'!$A$13,  'Loan Calculator'!$N$12-E466+H466, IF($B$3='Budget Calculator'!$A$12,  'Loan Calculator'!$P$12-E466+H466, 0))))</f>
        <v>#DIV/0!</v>
      </c>
      <c r="E466" s="217" t="e">
        <f>IF(('Loan Calculator'!$G$4/$B$4)*C465&gt;=0, ('Loan Calculator'!$G$4/$B$4)*C465, 1/0)</f>
        <v>#DIV/0!</v>
      </c>
      <c r="F466" s="200" t="e">
        <f t="shared" si="48"/>
        <v>#DIV/0!</v>
      </c>
      <c r="G466" s="212" t="e">
        <f t="shared" si="49"/>
        <v>#DIV/0!</v>
      </c>
      <c r="K466" s="197" t="str" cm="1">
        <f t="array" ref="K466">INDEX($A:$G, ($B466*$B$4)+3,COLUMN(C466))</f>
        <v>Owing</v>
      </c>
      <c r="L466" s="198" t="e">
        <f t="shared" si="51"/>
        <v>#VALUE!</v>
      </c>
      <c r="M466" s="199" t="e">
        <f t="shared" si="52"/>
        <v>#VALUE!</v>
      </c>
      <c r="N466" s="200" t="str" cm="1">
        <f t="array" ref="N466">INDEX($A:$G, ($B466*$B$4)+3,COLUMN(F466))</f>
        <v>Total Interest Charged</v>
      </c>
      <c r="O466" s="201" t="e">
        <f t="shared" si="50"/>
        <v>#VALUE!</v>
      </c>
    </row>
    <row r="467" spans="3:15" x14ac:dyDescent="0.25">
      <c r="C467" s="197" t="e">
        <f t="shared" si="47"/>
        <v>#DIV/0!</v>
      </c>
      <c r="D467" s="216" t="e">
        <f>IF(F467="","",IF($B$3='Budget Calculator'!$A$14, 'Loan Calculator'!$L$12-E467+H467, IF($B$3='Budget Calculator'!$A$13,  'Loan Calculator'!$N$12-E467+H467, IF($B$3='Budget Calculator'!$A$12,  'Loan Calculator'!$P$12-E467+H467, 0))))</f>
        <v>#DIV/0!</v>
      </c>
      <c r="E467" s="217" t="e">
        <f>IF(('Loan Calculator'!$G$4/$B$4)*C466&gt;=0, ('Loan Calculator'!$G$4/$B$4)*C466, 1/0)</f>
        <v>#DIV/0!</v>
      </c>
      <c r="F467" s="200" t="e">
        <f t="shared" si="48"/>
        <v>#DIV/0!</v>
      </c>
      <c r="G467" s="212" t="e">
        <f t="shared" si="49"/>
        <v>#DIV/0!</v>
      </c>
      <c r="K467" s="197" t="str" cm="1">
        <f t="array" ref="K467">INDEX($A:$G, ($B467*$B$4)+3,COLUMN(C467))</f>
        <v>Owing</v>
      </c>
      <c r="L467" s="198" t="e">
        <f t="shared" si="51"/>
        <v>#VALUE!</v>
      </c>
      <c r="M467" s="199" t="e">
        <f t="shared" si="52"/>
        <v>#VALUE!</v>
      </c>
      <c r="N467" s="200" t="str" cm="1">
        <f t="array" ref="N467">INDEX($A:$G, ($B467*$B$4)+3,COLUMN(F467))</f>
        <v>Total Interest Charged</v>
      </c>
      <c r="O467" s="201" t="e">
        <f t="shared" si="50"/>
        <v>#VALUE!</v>
      </c>
    </row>
    <row r="468" spans="3:15" x14ac:dyDescent="0.25">
      <c r="C468" s="197" t="e">
        <f t="shared" si="47"/>
        <v>#DIV/0!</v>
      </c>
      <c r="D468" s="216" t="e">
        <f>IF(F468="","",IF($B$3='Budget Calculator'!$A$14, 'Loan Calculator'!$L$12-E468+H468, IF($B$3='Budget Calculator'!$A$13,  'Loan Calculator'!$N$12-E468+H468, IF($B$3='Budget Calculator'!$A$12,  'Loan Calculator'!$P$12-E468+H468, 0))))</f>
        <v>#DIV/0!</v>
      </c>
      <c r="E468" s="217" t="e">
        <f>IF(('Loan Calculator'!$G$4/$B$4)*C467&gt;=0, ('Loan Calculator'!$G$4/$B$4)*C467, 1/0)</f>
        <v>#DIV/0!</v>
      </c>
      <c r="F468" s="200" t="e">
        <f t="shared" si="48"/>
        <v>#DIV/0!</v>
      </c>
      <c r="G468" s="212" t="e">
        <f t="shared" si="49"/>
        <v>#DIV/0!</v>
      </c>
      <c r="K468" s="197" t="str" cm="1">
        <f t="array" ref="K468">INDEX($A:$G, ($B468*$B$4)+3,COLUMN(C468))</f>
        <v>Owing</v>
      </c>
      <c r="L468" s="198" t="e">
        <f t="shared" si="51"/>
        <v>#VALUE!</v>
      </c>
      <c r="M468" s="199" t="e">
        <f t="shared" si="52"/>
        <v>#VALUE!</v>
      </c>
      <c r="N468" s="200" t="str" cm="1">
        <f t="array" ref="N468">INDEX($A:$G, ($B468*$B$4)+3,COLUMN(F468))</f>
        <v>Total Interest Charged</v>
      </c>
      <c r="O468" s="201" t="e">
        <f t="shared" si="50"/>
        <v>#VALUE!</v>
      </c>
    </row>
    <row r="469" spans="3:15" x14ac:dyDescent="0.25">
      <c r="C469" s="197" t="e">
        <f t="shared" si="47"/>
        <v>#DIV/0!</v>
      </c>
      <c r="D469" s="216" t="e">
        <f>IF(F469="","",IF($B$3='Budget Calculator'!$A$14, 'Loan Calculator'!$L$12-E469+H469, IF($B$3='Budget Calculator'!$A$13,  'Loan Calculator'!$N$12-E469+H469, IF($B$3='Budget Calculator'!$A$12,  'Loan Calculator'!$P$12-E469+H469, 0))))</f>
        <v>#DIV/0!</v>
      </c>
      <c r="E469" s="217" t="e">
        <f>IF(('Loan Calculator'!$G$4/$B$4)*C468&gt;=0, ('Loan Calculator'!$G$4/$B$4)*C468, 1/0)</f>
        <v>#DIV/0!</v>
      </c>
      <c r="F469" s="200" t="e">
        <f t="shared" si="48"/>
        <v>#DIV/0!</v>
      </c>
      <c r="G469" s="212" t="e">
        <f t="shared" si="49"/>
        <v>#DIV/0!</v>
      </c>
      <c r="K469" s="197" t="str" cm="1">
        <f t="array" ref="K469">INDEX($A:$G, ($B469*$B$4)+3,COLUMN(C469))</f>
        <v>Owing</v>
      </c>
      <c r="L469" s="198" t="e">
        <f t="shared" si="51"/>
        <v>#VALUE!</v>
      </c>
      <c r="M469" s="199" t="e">
        <f t="shared" si="52"/>
        <v>#VALUE!</v>
      </c>
      <c r="N469" s="200" t="str" cm="1">
        <f t="array" ref="N469">INDEX($A:$G, ($B469*$B$4)+3,COLUMN(F469))</f>
        <v>Total Interest Charged</v>
      </c>
      <c r="O469" s="201" t="e">
        <f t="shared" si="50"/>
        <v>#VALUE!</v>
      </c>
    </row>
    <row r="470" spans="3:15" x14ac:dyDescent="0.25">
      <c r="C470" s="197" t="e">
        <f t="shared" si="47"/>
        <v>#DIV/0!</v>
      </c>
      <c r="D470" s="216" t="e">
        <f>IF(F470="","",IF($B$3='Budget Calculator'!$A$14, 'Loan Calculator'!$L$12-E470+H470, IF($B$3='Budget Calculator'!$A$13,  'Loan Calculator'!$N$12-E470+H470, IF($B$3='Budget Calculator'!$A$12,  'Loan Calculator'!$P$12-E470+H470, 0))))</f>
        <v>#DIV/0!</v>
      </c>
      <c r="E470" s="217" t="e">
        <f>IF(('Loan Calculator'!$G$4/$B$4)*C469&gt;=0, ('Loan Calculator'!$G$4/$B$4)*C469, 1/0)</f>
        <v>#DIV/0!</v>
      </c>
      <c r="F470" s="200" t="e">
        <f t="shared" si="48"/>
        <v>#DIV/0!</v>
      </c>
      <c r="G470" s="212" t="e">
        <f t="shared" si="49"/>
        <v>#DIV/0!</v>
      </c>
      <c r="K470" s="197" t="str" cm="1">
        <f t="array" ref="K470">INDEX($A:$G, ($B470*$B$4)+3,COLUMN(C470))</f>
        <v>Owing</v>
      </c>
      <c r="L470" s="198" t="e">
        <f t="shared" si="51"/>
        <v>#VALUE!</v>
      </c>
      <c r="M470" s="199" t="e">
        <f t="shared" si="52"/>
        <v>#VALUE!</v>
      </c>
      <c r="N470" s="200" t="str" cm="1">
        <f t="array" ref="N470">INDEX($A:$G, ($B470*$B$4)+3,COLUMN(F470))</f>
        <v>Total Interest Charged</v>
      </c>
      <c r="O470" s="201" t="e">
        <f t="shared" si="50"/>
        <v>#VALUE!</v>
      </c>
    </row>
    <row r="471" spans="3:15" x14ac:dyDescent="0.25">
      <c r="C471" s="197" t="e">
        <f t="shared" si="47"/>
        <v>#DIV/0!</v>
      </c>
      <c r="D471" s="216" t="e">
        <f>IF(F471="","",IF($B$3='Budget Calculator'!$A$14, 'Loan Calculator'!$L$12-E471+H471, IF($B$3='Budget Calculator'!$A$13,  'Loan Calculator'!$N$12-E471+H471, IF($B$3='Budget Calculator'!$A$12,  'Loan Calculator'!$P$12-E471+H471, 0))))</f>
        <v>#DIV/0!</v>
      </c>
      <c r="E471" s="217" t="e">
        <f>IF(('Loan Calculator'!$G$4/$B$4)*C470&gt;=0, ('Loan Calculator'!$G$4/$B$4)*C470, 1/0)</f>
        <v>#DIV/0!</v>
      </c>
      <c r="F471" s="200" t="e">
        <f t="shared" si="48"/>
        <v>#DIV/0!</v>
      </c>
      <c r="G471" s="212" t="e">
        <f t="shared" si="49"/>
        <v>#DIV/0!</v>
      </c>
      <c r="K471" s="197" t="str" cm="1">
        <f t="array" ref="K471">INDEX($A:$G, ($B471*$B$4)+3,COLUMN(C471))</f>
        <v>Owing</v>
      </c>
      <c r="L471" s="198" t="e">
        <f t="shared" si="51"/>
        <v>#VALUE!</v>
      </c>
      <c r="M471" s="199" t="e">
        <f t="shared" si="52"/>
        <v>#VALUE!</v>
      </c>
      <c r="N471" s="200" t="str" cm="1">
        <f t="array" ref="N471">INDEX($A:$G, ($B471*$B$4)+3,COLUMN(F471))</f>
        <v>Total Interest Charged</v>
      </c>
      <c r="O471" s="201" t="e">
        <f t="shared" si="50"/>
        <v>#VALUE!</v>
      </c>
    </row>
    <row r="472" spans="3:15" x14ac:dyDescent="0.25">
      <c r="C472" s="197" t="e">
        <f t="shared" ref="C472:C535" si="53">IF(F472="","",C471-D472)</f>
        <v>#DIV/0!</v>
      </c>
      <c r="D472" s="216" t="e">
        <f>IF(F472="","",IF($B$3='Budget Calculator'!$A$14, 'Loan Calculator'!$L$12-E472+H472, IF($B$3='Budget Calculator'!$A$13,  'Loan Calculator'!$N$12-E472+H472, IF($B$3='Budget Calculator'!$A$12,  'Loan Calculator'!$P$12-E472+H472, 0))))</f>
        <v>#DIV/0!</v>
      </c>
      <c r="E472" s="217" t="e">
        <f>IF(('Loan Calculator'!$G$4/$B$4)*C471&gt;=0, ('Loan Calculator'!$G$4/$B$4)*C471, 1/0)</f>
        <v>#DIV/0!</v>
      </c>
      <c r="F472" s="200" t="e">
        <f t="shared" ref="F472:F535" si="54">IF(F471="", "", IF(E472+F471&gt;F471, E472+F471, ""))</f>
        <v>#DIV/0!</v>
      </c>
      <c r="G472" s="212" t="e">
        <f t="shared" si="49"/>
        <v>#DIV/0!</v>
      </c>
      <c r="K472" s="197" t="str" cm="1">
        <f t="array" ref="K472">INDEX($A:$G, ($B472*$B$4)+3,COLUMN(C472))</f>
        <v>Owing</v>
      </c>
      <c r="L472" s="198" t="e">
        <f t="shared" si="51"/>
        <v>#VALUE!</v>
      </c>
      <c r="M472" s="199" t="e">
        <f t="shared" si="52"/>
        <v>#VALUE!</v>
      </c>
      <c r="N472" s="200" t="str" cm="1">
        <f t="array" ref="N472">INDEX($A:$G, ($B472*$B$4)+3,COLUMN(F472))</f>
        <v>Total Interest Charged</v>
      </c>
      <c r="O472" s="201" t="e">
        <f t="shared" si="50"/>
        <v>#VALUE!</v>
      </c>
    </row>
    <row r="473" spans="3:15" x14ac:dyDescent="0.25">
      <c r="C473" s="197" t="e">
        <f t="shared" si="53"/>
        <v>#DIV/0!</v>
      </c>
      <c r="D473" s="216" t="e">
        <f>IF(F473="","",IF($B$3='Budget Calculator'!$A$14, 'Loan Calculator'!$L$12-E473+H473, IF($B$3='Budget Calculator'!$A$13,  'Loan Calculator'!$N$12-E473+H473, IF($B$3='Budget Calculator'!$A$12,  'Loan Calculator'!$P$12-E473+H473, 0))))</f>
        <v>#DIV/0!</v>
      </c>
      <c r="E473" s="217" t="e">
        <f>IF(('Loan Calculator'!$G$4/$B$4)*C472&gt;=0, ('Loan Calculator'!$G$4/$B$4)*C472, 1/0)</f>
        <v>#DIV/0!</v>
      </c>
      <c r="F473" s="200" t="e">
        <f t="shared" si="54"/>
        <v>#DIV/0!</v>
      </c>
      <c r="G473" s="212" t="e">
        <f t="shared" si="49"/>
        <v>#DIV/0!</v>
      </c>
      <c r="K473" s="197" t="str" cm="1">
        <f t="array" ref="K473">INDEX($A:$G, ($B473*$B$4)+3,COLUMN(C473))</f>
        <v>Owing</v>
      </c>
      <c r="L473" s="198" t="e">
        <f t="shared" si="51"/>
        <v>#VALUE!</v>
      </c>
      <c r="M473" s="199" t="e">
        <f t="shared" si="52"/>
        <v>#VALUE!</v>
      </c>
      <c r="N473" s="200" t="str" cm="1">
        <f t="array" ref="N473">INDEX($A:$G, ($B473*$B$4)+3,COLUMN(F473))</f>
        <v>Total Interest Charged</v>
      </c>
      <c r="O473" s="201" t="e">
        <f t="shared" si="50"/>
        <v>#VALUE!</v>
      </c>
    </row>
    <row r="474" spans="3:15" x14ac:dyDescent="0.25">
      <c r="C474" s="197" t="e">
        <f t="shared" si="53"/>
        <v>#DIV/0!</v>
      </c>
      <c r="D474" s="216" t="e">
        <f>IF(F474="","",IF($B$3='Budget Calculator'!$A$14, 'Loan Calculator'!$L$12-E474+H474, IF($B$3='Budget Calculator'!$A$13,  'Loan Calculator'!$N$12-E474+H474, IF($B$3='Budget Calculator'!$A$12,  'Loan Calculator'!$P$12-E474+H474, 0))))</f>
        <v>#DIV/0!</v>
      </c>
      <c r="E474" s="217" t="e">
        <f>IF(('Loan Calculator'!$G$4/$B$4)*C473&gt;=0, ('Loan Calculator'!$G$4/$B$4)*C473, 1/0)</f>
        <v>#DIV/0!</v>
      </c>
      <c r="F474" s="200" t="e">
        <f t="shared" si="54"/>
        <v>#DIV/0!</v>
      </c>
      <c r="G474" s="212" t="e">
        <f t="shared" si="49"/>
        <v>#DIV/0!</v>
      </c>
      <c r="K474" s="197" t="str" cm="1">
        <f t="array" ref="K474">INDEX($A:$G, ($B474*$B$4)+3,COLUMN(C474))</f>
        <v>Owing</v>
      </c>
      <c r="L474" s="198" t="e">
        <f t="shared" si="51"/>
        <v>#VALUE!</v>
      </c>
      <c r="M474" s="199" t="e">
        <f t="shared" si="52"/>
        <v>#VALUE!</v>
      </c>
      <c r="N474" s="200" t="str" cm="1">
        <f t="array" ref="N474">INDEX($A:$G, ($B474*$B$4)+3,COLUMN(F474))</f>
        <v>Total Interest Charged</v>
      </c>
      <c r="O474" s="201" t="e">
        <f t="shared" si="50"/>
        <v>#VALUE!</v>
      </c>
    </row>
    <row r="475" spans="3:15" x14ac:dyDescent="0.25">
      <c r="C475" s="197" t="e">
        <f t="shared" si="53"/>
        <v>#DIV/0!</v>
      </c>
      <c r="D475" s="216" t="e">
        <f>IF(F475="","",IF($B$3='Budget Calculator'!$A$14, 'Loan Calculator'!$L$12-E475+H475, IF($B$3='Budget Calculator'!$A$13,  'Loan Calculator'!$N$12-E475+H475, IF($B$3='Budget Calculator'!$A$12,  'Loan Calculator'!$P$12-E475+H475, 0))))</f>
        <v>#DIV/0!</v>
      </c>
      <c r="E475" s="217" t="e">
        <f>IF(('Loan Calculator'!$G$4/$B$4)*C474&gt;=0, ('Loan Calculator'!$G$4/$B$4)*C474, 1/0)</f>
        <v>#DIV/0!</v>
      </c>
      <c r="F475" s="200" t="e">
        <f t="shared" si="54"/>
        <v>#DIV/0!</v>
      </c>
      <c r="G475" s="212" t="e">
        <f t="shared" si="49"/>
        <v>#DIV/0!</v>
      </c>
      <c r="K475" s="197" t="str" cm="1">
        <f t="array" ref="K475">INDEX($A:$G, ($B475*$B$4)+3,COLUMN(C475))</f>
        <v>Owing</v>
      </c>
      <c r="L475" s="198" t="e">
        <f t="shared" si="51"/>
        <v>#VALUE!</v>
      </c>
      <c r="M475" s="199" t="e">
        <f t="shared" si="52"/>
        <v>#VALUE!</v>
      </c>
      <c r="N475" s="200" t="str" cm="1">
        <f t="array" ref="N475">INDEX($A:$G, ($B475*$B$4)+3,COLUMN(F475))</f>
        <v>Total Interest Charged</v>
      </c>
      <c r="O475" s="201" t="e">
        <f t="shared" si="50"/>
        <v>#VALUE!</v>
      </c>
    </row>
    <row r="476" spans="3:15" x14ac:dyDescent="0.25">
      <c r="C476" s="197" t="e">
        <f t="shared" si="53"/>
        <v>#DIV/0!</v>
      </c>
      <c r="D476" s="216" t="e">
        <f>IF(F476="","",IF($B$3='Budget Calculator'!$A$14, 'Loan Calculator'!$L$12-E476+H476, IF($B$3='Budget Calculator'!$A$13,  'Loan Calculator'!$N$12-E476+H476, IF($B$3='Budget Calculator'!$A$12,  'Loan Calculator'!$P$12-E476+H476, 0))))</f>
        <v>#DIV/0!</v>
      </c>
      <c r="E476" s="217" t="e">
        <f>IF(('Loan Calculator'!$G$4/$B$4)*C475&gt;=0, ('Loan Calculator'!$G$4/$B$4)*C475, 1/0)</f>
        <v>#DIV/0!</v>
      </c>
      <c r="F476" s="200" t="e">
        <f t="shared" si="54"/>
        <v>#DIV/0!</v>
      </c>
      <c r="G476" s="212" t="e">
        <f t="shared" si="49"/>
        <v>#DIV/0!</v>
      </c>
      <c r="K476" s="197" t="str" cm="1">
        <f t="array" ref="K476">INDEX($A:$G, ($B476*$B$4)+3,COLUMN(C476))</f>
        <v>Owing</v>
      </c>
      <c r="L476" s="198" t="e">
        <f t="shared" si="51"/>
        <v>#VALUE!</v>
      </c>
      <c r="M476" s="199" t="e">
        <f t="shared" si="52"/>
        <v>#VALUE!</v>
      </c>
      <c r="N476" s="200" t="str" cm="1">
        <f t="array" ref="N476">INDEX($A:$G, ($B476*$B$4)+3,COLUMN(F476))</f>
        <v>Total Interest Charged</v>
      </c>
      <c r="O476" s="201" t="e">
        <f t="shared" si="50"/>
        <v>#VALUE!</v>
      </c>
    </row>
    <row r="477" spans="3:15" x14ac:dyDescent="0.25">
      <c r="C477" s="197" t="e">
        <f t="shared" si="53"/>
        <v>#DIV/0!</v>
      </c>
      <c r="D477" s="216" t="e">
        <f>IF(F477="","",IF($B$3='Budget Calculator'!$A$14, 'Loan Calculator'!$L$12-E477+H477, IF($B$3='Budget Calculator'!$A$13,  'Loan Calculator'!$N$12-E477+H477, IF($B$3='Budget Calculator'!$A$12,  'Loan Calculator'!$P$12-E477+H477, 0))))</f>
        <v>#DIV/0!</v>
      </c>
      <c r="E477" s="217" t="e">
        <f>IF(('Loan Calculator'!$G$4/$B$4)*C476&gt;=0, ('Loan Calculator'!$G$4/$B$4)*C476, 1/0)</f>
        <v>#DIV/0!</v>
      </c>
      <c r="F477" s="200" t="e">
        <f t="shared" si="54"/>
        <v>#DIV/0!</v>
      </c>
      <c r="G477" s="212" t="e">
        <f t="shared" si="49"/>
        <v>#DIV/0!</v>
      </c>
      <c r="K477" s="197" t="str" cm="1">
        <f t="array" ref="K477">INDEX($A:$G, ($B477*$B$4)+3,COLUMN(C477))</f>
        <v>Owing</v>
      </c>
      <c r="L477" s="198" t="e">
        <f t="shared" si="51"/>
        <v>#VALUE!</v>
      </c>
      <c r="M477" s="199" t="e">
        <f t="shared" si="52"/>
        <v>#VALUE!</v>
      </c>
      <c r="N477" s="200" t="str" cm="1">
        <f t="array" ref="N477">INDEX($A:$G, ($B477*$B$4)+3,COLUMN(F477))</f>
        <v>Total Interest Charged</v>
      </c>
      <c r="O477" s="201" t="e">
        <f t="shared" si="50"/>
        <v>#VALUE!</v>
      </c>
    </row>
    <row r="478" spans="3:15" x14ac:dyDescent="0.25">
      <c r="C478" s="197" t="e">
        <f t="shared" si="53"/>
        <v>#DIV/0!</v>
      </c>
      <c r="D478" s="216" t="e">
        <f>IF(F478="","",IF($B$3='Budget Calculator'!$A$14, 'Loan Calculator'!$L$12-E478+H478, IF($B$3='Budget Calculator'!$A$13,  'Loan Calculator'!$N$12-E478+H478, IF($B$3='Budget Calculator'!$A$12,  'Loan Calculator'!$P$12-E478+H478, 0))))</f>
        <v>#DIV/0!</v>
      </c>
      <c r="E478" s="217" t="e">
        <f>IF(('Loan Calculator'!$G$4/$B$4)*C477&gt;=0, ('Loan Calculator'!$G$4/$B$4)*C477, 1/0)</f>
        <v>#DIV/0!</v>
      </c>
      <c r="F478" s="200" t="e">
        <f t="shared" si="54"/>
        <v>#DIV/0!</v>
      </c>
      <c r="G478" s="212" t="e">
        <f t="shared" si="49"/>
        <v>#DIV/0!</v>
      </c>
      <c r="K478" s="197" t="str" cm="1">
        <f t="array" ref="K478">INDEX($A:$G, ($B478*$B$4)+3,COLUMN(C478))</f>
        <v>Owing</v>
      </c>
      <c r="L478" s="198" t="e">
        <f t="shared" si="51"/>
        <v>#VALUE!</v>
      </c>
      <c r="M478" s="199" t="e">
        <f t="shared" si="52"/>
        <v>#VALUE!</v>
      </c>
      <c r="N478" s="200" t="str" cm="1">
        <f t="array" ref="N478">INDEX($A:$G, ($B478*$B$4)+3,COLUMN(F478))</f>
        <v>Total Interest Charged</v>
      </c>
      <c r="O478" s="201" t="e">
        <f t="shared" si="50"/>
        <v>#VALUE!</v>
      </c>
    </row>
    <row r="479" spans="3:15" x14ac:dyDescent="0.25">
      <c r="C479" s="197" t="e">
        <f t="shared" si="53"/>
        <v>#DIV/0!</v>
      </c>
      <c r="D479" s="216" t="e">
        <f>IF(F479="","",IF($B$3='Budget Calculator'!$A$14, 'Loan Calculator'!$L$12-E479+H479, IF($B$3='Budget Calculator'!$A$13,  'Loan Calculator'!$N$12-E479+H479, IF($B$3='Budget Calculator'!$A$12,  'Loan Calculator'!$P$12-E479+H479, 0))))</f>
        <v>#DIV/0!</v>
      </c>
      <c r="E479" s="217" t="e">
        <f>IF(('Loan Calculator'!$G$4/$B$4)*C478&gt;=0, ('Loan Calculator'!$G$4/$B$4)*C478, 1/0)</f>
        <v>#DIV/0!</v>
      </c>
      <c r="F479" s="200" t="e">
        <f t="shared" si="54"/>
        <v>#DIV/0!</v>
      </c>
      <c r="G479" s="212" t="e">
        <f t="shared" si="49"/>
        <v>#DIV/0!</v>
      </c>
      <c r="K479" s="197" t="str" cm="1">
        <f t="array" ref="K479">INDEX($A:$G, ($B479*$B$4)+3,COLUMN(C479))</f>
        <v>Owing</v>
      </c>
      <c r="L479" s="198" t="e">
        <f t="shared" si="51"/>
        <v>#VALUE!</v>
      </c>
      <c r="M479" s="199" t="e">
        <f t="shared" si="52"/>
        <v>#VALUE!</v>
      </c>
      <c r="N479" s="200" t="str" cm="1">
        <f t="array" ref="N479">INDEX($A:$G, ($B479*$B$4)+3,COLUMN(F479))</f>
        <v>Total Interest Charged</v>
      </c>
      <c r="O479" s="201" t="e">
        <f t="shared" si="50"/>
        <v>#VALUE!</v>
      </c>
    </row>
    <row r="480" spans="3:15" x14ac:dyDescent="0.25">
      <c r="C480" s="197" t="e">
        <f t="shared" si="53"/>
        <v>#DIV/0!</v>
      </c>
      <c r="D480" s="216" t="e">
        <f>IF(F480="","",IF($B$3='Budget Calculator'!$A$14, 'Loan Calculator'!$L$12-E480+H480, IF($B$3='Budget Calculator'!$A$13,  'Loan Calculator'!$N$12-E480+H480, IF($B$3='Budget Calculator'!$A$12,  'Loan Calculator'!$P$12-E480+H480, 0))))</f>
        <v>#DIV/0!</v>
      </c>
      <c r="E480" s="217" t="e">
        <f>IF(('Loan Calculator'!$G$4/$B$4)*C479&gt;=0, ('Loan Calculator'!$G$4/$B$4)*C479, 1/0)</f>
        <v>#DIV/0!</v>
      </c>
      <c r="F480" s="200" t="e">
        <f t="shared" si="54"/>
        <v>#DIV/0!</v>
      </c>
      <c r="G480" s="212" t="e">
        <f t="shared" si="49"/>
        <v>#DIV/0!</v>
      </c>
      <c r="K480" s="197" t="str" cm="1">
        <f t="array" ref="K480">INDEX($A:$G, ($B480*$B$4)+3,COLUMN(C480))</f>
        <v>Owing</v>
      </c>
      <c r="L480" s="198" t="e">
        <f t="shared" si="51"/>
        <v>#VALUE!</v>
      </c>
      <c r="M480" s="199" t="e">
        <f t="shared" si="52"/>
        <v>#VALUE!</v>
      </c>
      <c r="N480" s="200" t="str" cm="1">
        <f t="array" ref="N480">INDEX($A:$G, ($B480*$B$4)+3,COLUMN(F480))</f>
        <v>Total Interest Charged</v>
      </c>
      <c r="O480" s="201" t="e">
        <f t="shared" si="50"/>
        <v>#VALUE!</v>
      </c>
    </row>
    <row r="481" spans="3:15" x14ac:dyDescent="0.25">
      <c r="C481" s="197" t="e">
        <f t="shared" si="53"/>
        <v>#DIV/0!</v>
      </c>
      <c r="D481" s="216" t="e">
        <f>IF(F481="","",IF($B$3='Budget Calculator'!$A$14, 'Loan Calculator'!$L$12-E481+H481, IF($B$3='Budget Calculator'!$A$13,  'Loan Calculator'!$N$12-E481+H481, IF($B$3='Budget Calculator'!$A$12,  'Loan Calculator'!$P$12-E481+H481, 0))))</f>
        <v>#DIV/0!</v>
      </c>
      <c r="E481" s="217" t="e">
        <f>IF(('Loan Calculator'!$G$4/$B$4)*C480&gt;=0, ('Loan Calculator'!$G$4/$B$4)*C480, 1/0)</f>
        <v>#DIV/0!</v>
      </c>
      <c r="F481" s="200" t="e">
        <f t="shared" si="54"/>
        <v>#DIV/0!</v>
      </c>
      <c r="G481" s="212" t="e">
        <f t="shared" si="49"/>
        <v>#DIV/0!</v>
      </c>
      <c r="K481" s="197" t="str" cm="1">
        <f t="array" ref="K481">INDEX($A:$G, ($B481*$B$4)+3,COLUMN(C481))</f>
        <v>Owing</v>
      </c>
      <c r="L481" s="198" t="e">
        <f t="shared" si="51"/>
        <v>#VALUE!</v>
      </c>
      <c r="M481" s="199" t="e">
        <f t="shared" si="52"/>
        <v>#VALUE!</v>
      </c>
      <c r="N481" s="200" t="str" cm="1">
        <f t="array" ref="N481">INDEX($A:$G, ($B481*$B$4)+3,COLUMN(F481))</f>
        <v>Total Interest Charged</v>
      </c>
      <c r="O481" s="201" t="e">
        <f t="shared" si="50"/>
        <v>#VALUE!</v>
      </c>
    </row>
    <row r="482" spans="3:15" x14ac:dyDescent="0.25">
      <c r="C482" s="197" t="e">
        <f t="shared" si="53"/>
        <v>#DIV/0!</v>
      </c>
      <c r="D482" s="216" t="e">
        <f>IF(F482="","",IF($B$3='Budget Calculator'!$A$14, 'Loan Calculator'!$L$12-E482+H482, IF($B$3='Budget Calculator'!$A$13,  'Loan Calculator'!$N$12-E482+H482, IF($B$3='Budget Calculator'!$A$12,  'Loan Calculator'!$P$12-E482+H482, 0))))</f>
        <v>#DIV/0!</v>
      </c>
      <c r="E482" s="217" t="e">
        <f>IF(('Loan Calculator'!$G$4/$B$4)*C481&gt;=0, ('Loan Calculator'!$G$4/$B$4)*C481, 1/0)</f>
        <v>#DIV/0!</v>
      </c>
      <c r="F482" s="200" t="e">
        <f t="shared" si="54"/>
        <v>#DIV/0!</v>
      </c>
      <c r="G482" s="212" t="e">
        <f t="shared" si="49"/>
        <v>#DIV/0!</v>
      </c>
      <c r="K482" s="197" t="str" cm="1">
        <f t="array" ref="K482">INDEX($A:$G, ($B482*$B$4)+3,COLUMN(C482))</f>
        <v>Owing</v>
      </c>
      <c r="L482" s="198" t="e">
        <f t="shared" si="51"/>
        <v>#VALUE!</v>
      </c>
      <c r="M482" s="199" t="e">
        <f t="shared" si="52"/>
        <v>#VALUE!</v>
      </c>
      <c r="N482" s="200" t="str" cm="1">
        <f t="array" ref="N482">INDEX($A:$G, ($B482*$B$4)+3,COLUMN(F482))</f>
        <v>Total Interest Charged</v>
      </c>
      <c r="O482" s="201" t="e">
        <f t="shared" si="50"/>
        <v>#VALUE!</v>
      </c>
    </row>
    <row r="483" spans="3:15" x14ac:dyDescent="0.25">
      <c r="C483" s="197" t="e">
        <f t="shared" si="53"/>
        <v>#DIV/0!</v>
      </c>
      <c r="D483" s="216" t="e">
        <f>IF(F483="","",IF($B$3='Budget Calculator'!$A$14, 'Loan Calculator'!$L$12-E483+H483, IF($B$3='Budget Calculator'!$A$13,  'Loan Calculator'!$N$12-E483+H483, IF($B$3='Budget Calculator'!$A$12,  'Loan Calculator'!$P$12-E483+H483, 0))))</f>
        <v>#DIV/0!</v>
      </c>
      <c r="E483" s="217" t="e">
        <f>IF(('Loan Calculator'!$G$4/$B$4)*C482&gt;=0, ('Loan Calculator'!$G$4/$B$4)*C482, 1/0)</f>
        <v>#DIV/0!</v>
      </c>
      <c r="F483" s="200" t="e">
        <f t="shared" si="54"/>
        <v>#DIV/0!</v>
      </c>
      <c r="G483" s="212" t="e">
        <f t="shared" si="49"/>
        <v>#DIV/0!</v>
      </c>
      <c r="K483" s="197" t="str" cm="1">
        <f t="array" ref="K483">INDEX($A:$G, ($B483*$B$4)+3,COLUMN(C483))</f>
        <v>Owing</v>
      </c>
      <c r="L483" s="198" t="e">
        <f t="shared" si="51"/>
        <v>#VALUE!</v>
      </c>
      <c r="M483" s="199" t="e">
        <f t="shared" si="52"/>
        <v>#VALUE!</v>
      </c>
      <c r="N483" s="200" t="str" cm="1">
        <f t="array" ref="N483">INDEX($A:$G, ($B483*$B$4)+3,COLUMN(F483))</f>
        <v>Total Interest Charged</v>
      </c>
      <c r="O483" s="201" t="e">
        <f t="shared" si="50"/>
        <v>#VALUE!</v>
      </c>
    </row>
    <row r="484" spans="3:15" x14ac:dyDescent="0.25">
      <c r="C484" s="197" t="e">
        <f t="shared" si="53"/>
        <v>#DIV/0!</v>
      </c>
      <c r="D484" s="216" t="e">
        <f>IF(F484="","",IF($B$3='Budget Calculator'!$A$14, 'Loan Calculator'!$L$12-E484+H484, IF($B$3='Budget Calculator'!$A$13,  'Loan Calculator'!$N$12-E484+H484, IF($B$3='Budget Calculator'!$A$12,  'Loan Calculator'!$P$12-E484+H484, 0))))</f>
        <v>#DIV/0!</v>
      </c>
      <c r="E484" s="217" t="e">
        <f>IF(('Loan Calculator'!$G$4/$B$4)*C483&gt;=0, ('Loan Calculator'!$G$4/$B$4)*C483, 1/0)</f>
        <v>#DIV/0!</v>
      </c>
      <c r="F484" s="200" t="e">
        <f t="shared" si="54"/>
        <v>#DIV/0!</v>
      </c>
      <c r="G484" s="212" t="e">
        <f t="shared" si="49"/>
        <v>#DIV/0!</v>
      </c>
      <c r="K484" s="197" t="str" cm="1">
        <f t="array" ref="K484">INDEX($A:$G, ($B484*$B$4)+3,COLUMN(C484))</f>
        <v>Owing</v>
      </c>
      <c r="L484" s="198" t="e">
        <f t="shared" si="51"/>
        <v>#VALUE!</v>
      </c>
      <c r="M484" s="199" t="e">
        <f t="shared" si="52"/>
        <v>#VALUE!</v>
      </c>
      <c r="N484" s="200" t="str" cm="1">
        <f t="array" ref="N484">INDEX($A:$G, ($B484*$B$4)+3,COLUMN(F484))</f>
        <v>Total Interest Charged</v>
      </c>
      <c r="O484" s="201" t="e">
        <f t="shared" si="50"/>
        <v>#VALUE!</v>
      </c>
    </row>
    <row r="485" spans="3:15" x14ac:dyDescent="0.25">
      <c r="C485" s="197" t="e">
        <f t="shared" si="53"/>
        <v>#DIV/0!</v>
      </c>
      <c r="D485" s="216" t="e">
        <f>IF(F485="","",IF($B$3='Budget Calculator'!$A$14, 'Loan Calculator'!$L$12-E485+H485, IF($B$3='Budget Calculator'!$A$13,  'Loan Calculator'!$N$12-E485+H485, IF($B$3='Budget Calculator'!$A$12,  'Loan Calculator'!$P$12-E485+H485, 0))))</f>
        <v>#DIV/0!</v>
      </c>
      <c r="E485" s="217" t="e">
        <f>IF(('Loan Calculator'!$G$4/$B$4)*C484&gt;=0, ('Loan Calculator'!$G$4/$B$4)*C484, 1/0)</f>
        <v>#DIV/0!</v>
      </c>
      <c r="F485" s="200" t="e">
        <f t="shared" si="54"/>
        <v>#DIV/0!</v>
      </c>
      <c r="G485" s="212" t="e">
        <f t="shared" si="49"/>
        <v>#DIV/0!</v>
      </c>
      <c r="K485" s="197" t="str" cm="1">
        <f t="array" ref="K485">INDEX($A:$G, ($B485*$B$4)+3,COLUMN(C485))</f>
        <v>Owing</v>
      </c>
      <c r="L485" s="198" t="e">
        <f t="shared" si="51"/>
        <v>#VALUE!</v>
      </c>
      <c r="M485" s="199" t="e">
        <f t="shared" si="52"/>
        <v>#VALUE!</v>
      </c>
      <c r="N485" s="200" t="str" cm="1">
        <f t="array" ref="N485">INDEX($A:$G, ($B485*$B$4)+3,COLUMN(F485))</f>
        <v>Total Interest Charged</v>
      </c>
      <c r="O485" s="201" t="e">
        <f t="shared" si="50"/>
        <v>#VALUE!</v>
      </c>
    </row>
    <row r="486" spans="3:15" x14ac:dyDescent="0.25">
      <c r="C486" s="197" t="e">
        <f t="shared" si="53"/>
        <v>#DIV/0!</v>
      </c>
      <c r="D486" s="216" t="e">
        <f>IF(F486="","",IF($B$3='Budget Calculator'!$A$14, 'Loan Calculator'!$L$12-E486+H486, IF($B$3='Budget Calculator'!$A$13,  'Loan Calculator'!$N$12-E486+H486, IF($B$3='Budget Calculator'!$A$12,  'Loan Calculator'!$P$12-E486+H486, 0))))</f>
        <v>#DIV/0!</v>
      </c>
      <c r="E486" s="217" t="e">
        <f>IF(('Loan Calculator'!$G$4/$B$4)*C485&gt;=0, ('Loan Calculator'!$G$4/$B$4)*C485, 1/0)</f>
        <v>#DIV/0!</v>
      </c>
      <c r="F486" s="200" t="e">
        <f t="shared" si="54"/>
        <v>#DIV/0!</v>
      </c>
      <c r="G486" s="212" t="e">
        <f t="shared" si="49"/>
        <v>#DIV/0!</v>
      </c>
      <c r="K486" s="197" t="str" cm="1">
        <f t="array" ref="K486">INDEX($A:$G, ($B486*$B$4)+3,COLUMN(C486))</f>
        <v>Owing</v>
      </c>
      <c r="L486" s="198" t="e">
        <f t="shared" si="51"/>
        <v>#VALUE!</v>
      </c>
      <c r="M486" s="199" t="e">
        <f t="shared" si="52"/>
        <v>#VALUE!</v>
      </c>
      <c r="N486" s="200" t="str" cm="1">
        <f t="array" ref="N486">INDEX($A:$G, ($B486*$B$4)+3,COLUMN(F486))</f>
        <v>Total Interest Charged</v>
      </c>
      <c r="O486" s="201" t="e">
        <f t="shared" si="50"/>
        <v>#VALUE!</v>
      </c>
    </row>
    <row r="487" spans="3:15" x14ac:dyDescent="0.25">
      <c r="C487" s="197" t="e">
        <f t="shared" si="53"/>
        <v>#DIV/0!</v>
      </c>
      <c r="D487" s="216" t="e">
        <f>IF(F487="","",IF($B$3='Budget Calculator'!$A$14, 'Loan Calculator'!$L$12-E487+H487, IF($B$3='Budget Calculator'!$A$13,  'Loan Calculator'!$N$12-E487+H487, IF($B$3='Budget Calculator'!$A$12,  'Loan Calculator'!$P$12-E487+H487, 0))))</f>
        <v>#DIV/0!</v>
      </c>
      <c r="E487" s="217" t="e">
        <f>IF(('Loan Calculator'!$G$4/$B$4)*C486&gt;=0, ('Loan Calculator'!$G$4/$B$4)*C486, 1/0)</f>
        <v>#DIV/0!</v>
      </c>
      <c r="F487" s="200" t="e">
        <f t="shared" si="54"/>
        <v>#DIV/0!</v>
      </c>
      <c r="G487" s="212" t="e">
        <f t="shared" si="49"/>
        <v>#DIV/0!</v>
      </c>
      <c r="K487" s="197" t="str" cm="1">
        <f t="array" ref="K487">INDEX($A:$G, ($B487*$B$4)+3,COLUMN(C487))</f>
        <v>Owing</v>
      </c>
      <c r="L487" s="198" t="e">
        <f t="shared" si="51"/>
        <v>#VALUE!</v>
      </c>
      <c r="M487" s="199" t="e">
        <f t="shared" si="52"/>
        <v>#VALUE!</v>
      </c>
      <c r="N487" s="200" t="str" cm="1">
        <f t="array" ref="N487">INDEX($A:$G, ($B487*$B$4)+3,COLUMN(F487))</f>
        <v>Total Interest Charged</v>
      </c>
      <c r="O487" s="201" t="e">
        <f t="shared" si="50"/>
        <v>#VALUE!</v>
      </c>
    </row>
    <row r="488" spans="3:15" x14ac:dyDescent="0.25">
      <c r="C488" s="197" t="e">
        <f t="shared" si="53"/>
        <v>#DIV/0!</v>
      </c>
      <c r="D488" s="216" t="e">
        <f>IF(F488="","",IF($B$3='Budget Calculator'!$A$14, 'Loan Calculator'!$L$12-E488+H488, IF($B$3='Budget Calculator'!$A$13,  'Loan Calculator'!$N$12-E488+H488, IF($B$3='Budget Calculator'!$A$12,  'Loan Calculator'!$P$12-E488+H488, 0))))</f>
        <v>#DIV/0!</v>
      </c>
      <c r="E488" s="217" t="e">
        <f>IF(('Loan Calculator'!$G$4/$B$4)*C487&gt;=0, ('Loan Calculator'!$G$4/$B$4)*C487, 1/0)</f>
        <v>#DIV/0!</v>
      </c>
      <c r="F488" s="200" t="e">
        <f t="shared" si="54"/>
        <v>#DIV/0!</v>
      </c>
      <c r="G488" s="212" t="e">
        <f t="shared" si="49"/>
        <v>#DIV/0!</v>
      </c>
      <c r="K488" s="197" t="str" cm="1">
        <f t="array" ref="K488">INDEX($A:$G, ($B488*$B$4)+3,COLUMN(C488))</f>
        <v>Owing</v>
      </c>
      <c r="L488" s="198" t="e">
        <f t="shared" si="51"/>
        <v>#VALUE!</v>
      </c>
      <c r="M488" s="199" t="e">
        <f t="shared" si="52"/>
        <v>#VALUE!</v>
      </c>
      <c r="N488" s="200" t="str" cm="1">
        <f t="array" ref="N488">INDEX($A:$G, ($B488*$B$4)+3,COLUMN(F488))</f>
        <v>Total Interest Charged</v>
      </c>
      <c r="O488" s="201" t="e">
        <f t="shared" si="50"/>
        <v>#VALUE!</v>
      </c>
    </row>
    <row r="489" spans="3:15" x14ac:dyDescent="0.25">
      <c r="C489" s="197" t="e">
        <f t="shared" si="53"/>
        <v>#DIV/0!</v>
      </c>
      <c r="D489" s="216" t="e">
        <f>IF(F489="","",IF($B$3='Budget Calculator'!$A$14, 'Loan Calculator'!$L$12-E489+H489, IF($B$3='Budget Calculator'!$A$13,  'Loan Calculator'!$N$12-E489+H489, IF($B$3='Budget Calculator'!$A$12,  'Loan Calculator'!$P$12-E489+H489, 0))))</f>
        <v>#DIV/0!</v>
      </c>
      <c r="E489" s="217" t="e">
        <f>IF(('Loan Calculator'!$G$4/$B$4)*C488&gt;=0, ('Loan Calculator'!$G$4/$B$4)*C488, 1/0)</f>
        <v>#DIV/0!</v>
      </c>
      <c r="F489" s="200" t="e">
        <f t="shared" si="54"/>
        <v>#DIV/0!</v>
      </c>
      <c r="G489" s="212" t="e">
        <f t="shared" si="49"/>
        <v>#DIV/0!</v>
      </c>
      <c r="K489" s="197" t="str" cm="1">
        <f t="array" ref="K489">INDEX($A:$G, ($B489*$B$4)+3,COLUMN(C489))</f>
        <v>Owing</v>
      </c>
      <c r="L489" s="198" t="e">
        <f t="shared" si="51"/>
        <v>#VALUE!</v>
      </c>
      <c r="M489" s="199" t="e">
        <f t="shared" si="52"/>
        <v>#VALUE!</v>
      </c>
      <c r="N489" s="200" t="str" cm="1">
        <f t="array" ref="N489">INDEX($A:$G, ($B489*$B$4)+3,COLUMN(F489))</f>
        <v>Total Interest Charged</v>
      </c>
      <c r="O489" s="201" t="e">
        <f t="shared" si="50"/>
        <v>#VALUE!</v>
      </c>
    </row>
    <row r="490" spans="3:15" x14ac:dyDescent="0.25">
      <c r="C490" s="197" t="e">
        <f t="shared" si="53"/>
        <v>#DIV/0!</v>
      </c>
      <c r="D490" s="216" t="e">
        <f>IF(F490="","",IF($B$3='Budget Calculator'!$A$14, 'Loan Calculator'!$L$12-E490+H490, IF($B$3='Budget Calculator'!$A$13,  'Loan Calculator'!$N$12-E490+H490, IF($B$3='Budget Calculator'!$A$12,  'Loan Calculator'!$P$12-E490+H490, 0))))</f>
        <v>#DIV/0!</v>
      </c>
      <c r="E490" s="217" t="e">
        <f>IF(('Loan Calculator'!$G$4/$B$4)*C489&gt;=0, ('Loan Calculator'!$G$4/$B$4)*C489, 1/0)</f>
        <v>#DIV/0!</v>
      </c>
      <c r="F490" s="200" t="e">
        <f t="shared" si="54"/>
        <v>#DIV/0!</v>
      </c>
      <c r="G490" s="212" t="e">
        <f t="shared" si="49"/>
        <v>#DIV/0!</v>
      </c>
      <c r="K490" s="197" t="str" cm="1">
        <f t="array" ref="K490">INDEX($A:$G, ($B490*$B$4)+3,COLUMN(C490))</f>
        <v>Owing</v>
      </c>
      <c r="L490" s="198" t="e">
        <f t="shared" si="51"/>
        <v>#VALUE!</v>
      </c>
      <c r="M490" s="199" t="e">
        <f t="shared" si="52"/>
        <v>#VALUE!</v>
      </c>
      <c r="N490" s="200" t="str" cm="1">
        <f t="array" ref="N490">INDEX($A:$G, ($B490*$B$4)+3,COLUMN(F490))</f>
        <v>Total Interest Charged</v>
      </c>
      <c r="O490" s="201" t="e">
        <f t="shared" si="50"/>
        <v>#VALUE!</v>
      </c>
    </row>
    <row r="491" spans="3:15" x14ac:dyDescent="0.25">
      <c r="C491" s="197" t="e">
        <f t="shared" si="53"/>
        <v>#DIV/0!</v>
      </c>
      <c r="D491" s="216" t="e">
        <f>IF(F491="","",IF($B$3='Budget Calculator'!$A$14, 'Loan Calculator'!$L$12-E491+H491, IF($B$3='Budget Calculator'!$A$13,  'Loan Calculator'!$N$12-E491+H491, IF($B$3='Budget Calculator'!$A$12,  'Loan Calculator'!$P$12-E491+H491, 0))))</f>
        <v>#DIV/0!</v>
      </c>
      <c r="E491" s="217" t="e">
        <f>IF(('Loan Calculator'!$G$4/$B$4)*C490&gt;=0, ('Loan Calculator'!$G$4/$B$4)*C490, 1/0)</f>
        <v>#DIV/0!</v>
      </c>
      <c r="F491" s="200" t="e">
        <f t="shared" si="54"/>
        <v>#DIV/0!</v>
      </c>
      <c r="G491" s="212" t="e">
        <f t="shared" si="49"/>
        <v>#DIV/0!</v>
      </c>
      <c r="K491" s="197" t="str" cm="1">
        <f t="array" ref="K491">INDEX($A:$G, ($B491*$B$4)+3,COLUMN(C491))</f>
        <v>Owing</v>
      </c>
      <c r="L491" s="198" t="e">
        <f t="shared" si="51"/>
        <v>#VALUE!</v>
      </c>
      <c r="M491" s="199" t="e">
        <f t="shared" si="52"/>
        <v>#VALUE!</v>
      </c>
      <c r="N491" s="200" t="str" cm="1">
        <f t="array" ref="N491">INDEX($A:$G, ($B491*$B$4)+3,COLUMN(F491))</f>
        <v>Total Interest Charged</v>
      </c>
      <c r="O491" s="201" t="e">
        <f t="shared" si="50"/>
        <v>#VALUE!</v>
      </c>
    </row>
    <row r="492" spans="3:15" x14ac:dyDescent="0.25">
      <c r="C492" s="197" t="e">
        <f t="shared" si="53"/>
        <v>#DIV/0!</v>
      </c>
      <c r="D492" s="216" t="e">
        <f>IF(F492="","",IF($B$3='Budget Calculator'!$A$14, 'Loan Calculator'!$L$12-E492+H492, IF($B$3='Budget Calculator'!$A$13,  'Loan Calculator'!$N$12-E492+H492, IF($B$3='Budget Calculator'!$A$12,  'Loan Calculator'!$P$12-E492+H492, 0))))</f>
        <v>#DIV/0!</v>
      </c>
      <c r="E492" s="217" t="e">
        <f>IF(('Loan Calculator'!$G$4/$B$4)*C491&gt;=0, ('Loan Calculator'!$G$4/$B$4)*C491, 1/0)</f>
        <v>#DIV/0!</v>
      </c>
      <c r="F492" s="200" t="e">
        <f t="shared" si="54"/>
        <v>#DIV/0!</v>
      </c>
      <c r="G492" s="212" t="e">
        <f t="shared" si="49"/>
        <v>#DIV/0!</v>
      </c>
      <c r="K492" s="197" t="str" cm="1">
        <f t="array" ref="K492">INDEX($A:$G, ($B492*$B$4)+3,COLUMN(C492))</f>
        <v>Owing</v>
      </c>
      <c r="L492" s="198" t="e">
        <f t="shared" si="51"/>
        <v>#VALUE!</v>
      </c>
      <c r="M492" s="199" t="e">
        <f t="shared" si="52"/>
        <v>#VALUE!</v>
      </c>
      <c r="N492" s="200" t="str" cm="1">
        <f t="array" ref="N492">INDEX($A:$G, ($B492*$B$4)+3,COLUMN(F492))</f>
        <v>Total Interest Charged</v>
      </c>
      <c r="O492" s="201" t="e">
        <f t="shared" si="50"/>
        <v>#VALUE!</v>
      </c>
    </row>
    <row r="493" spans="3:15" x14ac:dyDescent="0.25">
      <c r="C493" s="197" t="e">
        <f t="shared" si="53"/>
        <v>#DIV/0!</v>
      </c>
      <c r="D493" s="216" t="e">
        <f>IF(F493="","",IF($B$3='Budget Calculator'!$A$14, 'Loan Calculator'!$L$12-E493+H493, IF($B$3='Budget Calculator'!$A$13,  'Loan Calculator'!$N$12-E493+H493, IF($B$3='Budget Calculator'!$A$12,  'Loan Calculator'!$P$12-E493+H493, 0))))</f>
        <v>#DIV/0!</v>
      </c>
      <c r="E493" s="217" t="e">
        <f>IF(('Loan Calculator'!$G$4/$B$4)*C492&gt;=0, ('Loan Calculator'!$G$4/$B$4)*C492, 1/0)</f>
        <v>#DIV/0!</v>
      </c>
      <c r="F493" s="200" t="e">
        <f t="shared" si="54"/>
        <v>#DIV/0!</v>
      </c>
      <c r="G493" s="212" t="e">
        <f t="shared" si="49"/>
        <v>#DIV/0!</v>
      </c>
      <c r="K493" s="197" t="str" cm="1">
        <f t="array" ref="K493">INDEX($A:$G, ($B493*$B$4)+3,COLUMN(C493))</f>
        <v>Owing</v>
      </c>
      <c r="L493" s="198" t="e">
        <f t="shared" si="51"/>
        <v>#VALUE!</v>
      </c>
      <c r="M493" s="199" t="e">
        <f t="shared" si="52"/>
        <v>#VALUE!</v>
      </c>
      <c r="N493" s="200" t="str" cm="1">
        <f t="array" ref="N493">INDEX($A:$G, ($B493*$B$4)+3,COLUMN(F493))</f>
        <v>Total Interest Charged</v>
      </c>
      <c r="O493" s="201" t="e">
        <f t="shared" si="50"/>
        <v>#VALUE!</v>
      </c>
    </row>
    <row r="494" spans="3:15" x14ac:dyDescent="0.25">
      <c r="C494" s="197" t="e">
        <f t="shared" si="53"/>
        <v>#DIV/0!</v>
      </c>
      <c r="D494" s="216" t="e">
        <f>IF(F494="","",IF($B$3='Budget Calculator'!$A$14, 'Loan Calculator'!$L$12-E494+H494, IF($B$3='Budget Calculator'!$A$13,  'Loan Calculator'!$N$12-E494+H494, IF($B$3='Budget Calculator'!$A$12,  'Loan Calculator'!$P$12-E494+H494, 0))))</f>
        <v>#DIV/0!</v>
      </c>
      <c r="E494" s="217" t="e">
        <f>IF(('Loan Calculator'!$G$4/$B$4)*C493&gt;=0, ('Loan Calculator'!$G$4/$B$4)*C493, 1/0)</f>
        <v>#DIV/0!</v>
      </c>
      <c r="F494" s="200" t="e">
        <f t="shared" si="54"/>
        <v>#DIV/0!</v>
      </c>
      <c r="G494" s="212" t="e">
        <f t="shared" si="49"/>
        <v>#DIV/0!</v>
      </c>
      <c r="K494" s="197" t="str" cm="1">
        <f t="array" ref="K494">INDEX($A:$G, ($B494*$B$4)+3,COLUMN(C494))</f>
        <v>Owing</v>
      </c>
      <c r="L494" s="198" t="e">
        <f t="shared" si="51"/>
        <v>#VALUE!</v>
      </c>
      <c r="M494" s="199" t="e">
        <f t="shared" si="52"/>
        <v>#VALUE!</v>
      </c>
      <c r="N494" s="200" t="str" cm="1">
        <f t="array" ref="N494">INDEX($A:$G, ($B494*$B$4)+3,COLUMN(F494))</f>
        <v>Total Interest Charged</v>
      </c>
      <c r="O494" s="201" t="e">
        <f t="shared" si="50"/>
        <v>#VALUE!</v>
      </c>
    </row>
    <row r="495" spans="3:15" x14ac:dyDescent="0.25">
      <c r="C495" s="197" t="e">
        <f t="shared" si="53"/>
        <v>#DIV/0!</v>
      </c>
      <c r="D495" s="216" t="e">
        <f>IF(F495="","",IF($B$3='Budget Calculator'!$A$14, 'Loan Calculator'!$L$12-E495+H495, IF($B$3='Budget Calculator'!$A$13,  'Loan Calculator'!$N$12-E495+H495, IF($B$3='Budget Calculator'!$A$12,  'Loan Calculator'!$P$12-E495+H495, 0))))</f>
        <v>#DIV/0!</v>
      </c>
      <c r="E495" s="217" t="e">
        <f>IF(('Loan Calculator'!$G$4/$B$4)*C494&gt;=0, ('Loan Calculator'!$G$4/$B$4)*C494, 1/0)</f>
        <v>#DIV/0!</v>
      </c>
      <c r="F495" s="200" t="e">
        <f t="shared" si="54"/>
        <v>#DIV/0!</v>
      </c>
      <c r="G495" s="212" t="e">
        <f t="shared" si="49"/>
        <v>#DIV/0!</v>
      </c>
      <c r="K495" s="197" t="str" cm="1">
        <f t="array" ref="K495">INDEX($A:$G, ($B495*$B$4)+3,COLUMN(C495))</f>
        <v>Owing</v>
      </c>
      <c r="L495" s="198" t="e">
        <f t="shared" si="51"/>
        <v>#VALUE!</v>
      </c>
      <c r="M495" s="199" t="e">
        <f t="shared" si="52"/>
        <v>#VALUE!</v>
      </c>
      <c r="N495" s="200" t="str" cm="1">
        <f t="array" ref="N495">INDEX($A:$G, ($B495*$B$4)+3,COLUMN(F495))</f>
        <v>Total Interest Charged</v>
      </c>
      <c r="O495" s="201" t="e">
        <f t="shared" si="50"/>
        <v>#VALUE!</v>
      </c>
    </row>
    <row r="496" spans="3:15" x14ac:dyDescent="0.25">
      <c r="C496" s="197" t="e">
        <f t="shared" si="53"/>
        <v>#DIV/0!</v>
      </c>
      <c r="D496" s="216" t="e">
        <f>IF(F496="","",IF($B$3='Budget Calculator'!$A$14, 'Loan Calculator'!$L$12-E496+H496, IF($B$3='Budget Calculator'!$A$13,  'Loan Calculator'!$N$12-E496+H496, IF($B$3='Budget Calculator'!$A$12,  'Loan Calculator'!$P$12-E496+H496, 0))))</f>
        <v>#DIV/0!</v>
      </c>
      <c r="E496" s="217" t="e">
        <f>IF(('Loan Calculator'!$G$4/$B$4)*C495&gt;=0, ('Loan Calculator'!$G$4/$B$4)*C495, 1/0)</f>
        <v>#DIV/0!</v>
      </c>
      <c r="F496" s="200" t="e">
        <f t="shared" si="54"/>
        <v>#DIV/0!</v>
      </c>
      <c r="G496" s="212" t="e">
        <f t="shared" si="49"/>
        <v>#DIV/0!</v>
      </c>
      <c r="K496" s="197" t="str" cm="1">
        <f t="array" ref="K496">INDEX($A:$G, ($B496*$B$4)+3,COLUMN(C496))</f>
        <v>Owing</v>
      </c>
      <c r="L496" s="198" t="e">
        <f t="shared" si="51"/>
        <v>#VALUE!</v>
      </c>
      <c r="M496" s="199" t="e">
        <f t="shared" si="52"/>
        <v>#VALUE!</v>
      </c>
      <c r="N496" s="200" t="str" cm="1">
        <f t="array" ref="N496">INDEX($A:$G, ($B496*$B$4)+3,COLUMN(F496))</f>
        <v>Total Interest Charged</v>
      </c>
      <c r="O496" s="201" t="e">
        <f t="shared" si="50"/>
        <v>#VALUE!</v>
      </c>
    </row>
    <row r="497" spans="3:15" x14ac:dyDescent="0.25">
      <c r="C497" s="197" t="e">
        <f t="shared" si="53"/>
        <v>#DIV/0!</v>
      </c>
      <c r="D497" s="216" t="e">
        <f>IF(F497="","",IF($B$3='Budget Calculator'!$A$14, 'Loan Calculator'!$L$12-E497+H497, IF($B$3='Budget Calculator'!$A$13,  'Loan Calculator'!$N$12-E497+H497, IF($B$3='Budget Calculator'!$A$12,  'Loan Calculator'!$P$12-E497+H497, 0))))</f>
        <v>#DIV/0!</v>
      </c>
      <c r="E497" s="217" t="e">
        <f>IF(('Loan Calculator'!$G$4/$B$4)*C496&gt;=0, ('Loan Calculator'!$G$4/$B$4)*C496, 1/0)</f>
        <v>#DIV/0!</v>
      </c>
      <c r="F497" s="200" t="e">
        <f t="shared" si="54"/>
        <v>#DIV/0!</v>
      </c>
      <c r="G497" s="212" t="e">
        <f t="shared" si="49"/>
        <v>#DIV/0!</v>
      </c>
      <c r="K497" s="197" t="str" cm="1">
        <f t="array" ref="K497">INDEX($A:$G, ($B497*$B$4)+3,COLUMN(C497))</f>
        <v>Owing</v>
      </c>
      <c r="L497" s="198" t="e">
        <f t="shared" si="51"/>
        <v>#VALUE!</v>
      </c>
      <c r="M497" s="199" t="e">
        <f t="shared" si="52"/>
        <v>#VALUE!</v>
      </c>
      <c r="N497" s="200" t="str" cm="1">
        <f t="array" ref="N497">INDEX($A:$G, ($B497*$B$4)+3,COLUMN(F497))</f>
        <v>Total Interest Charged</v>
      </c>
      <c r="O497" s="201" t="e">
        <f t="shared" si="50"/>
        <v>#VALUE!</v>
      </c>
    </row>
    <row r="498" spans="3:15" x14ac:dyDescent="0.25">
      <c r="C498" s="197" t="e">
        <f t="shared" si="53"/>
        <v>#DIV/0!</v>
      </c>
      <c r="D498" s="216" t="e">
        <f>IF(F498="","",IF($B$3='Budget Calculator'!$A$14, 'Loan Calculator'!$L$12-E498+H498, IF($B$3='Budget Calculator'!$A$13,  'Loan Calculator'!$N$12-E498+H498, IF($B$3='Budget Calculator'!$A$12,  'Loan Calculator'!$P$12-E498+H498, 0))))</f>
        <v>#DIV/0!</v>
      </c>
      <c r="E498" s="217" t="e">
        <f>IF(('Loan Calculator'!$G$4/$B$4)*C497&gt;=0, ('Loan Calculator'!$G$4/$B$4)*C497, 1/0)</f>
        <v>#DIV/0!</v>
      </c>
      <c r="F498" s="200" t="e">
        <f t="shared" si="54"/>
        <v>#DIV/0!</v>
      </c>
      <c r="G498" s="212" t="e">
        <f t="shared" si="49"/>
        <v>#DIV/0!</v>
      </c>
      <c r="K498" s="197" t="str" cm="1">
        <f t="array" ref="K498">INDEX($A:$G, ($B498*$B$4)+3,COLUMN(C498))</f>
        <v>Owing</v>
      </c>
      <c r="L498" s="198" t="e">
        <f t="shared" si="51"/>
        <v>#VALUE!</v>
      </c>
      <c r="M498" s="199" t="e">
        <f t="shared" si="52"/>
        <v>#VALUE!</v>
      </c>
      <c r="N498" s="200" t="str" cm="1">
        <f t="array" ref="N498">INDEX($A:$G, ($B498*$B$4)+3,COLUMN(F498))</f>
        <v>Total Interest Charged</v>
      </c>
      <c r="O498" s="201" t="e">
        <f t="shared" si="50"/>
        <v>#VALUE!</v>
      </c>
    </row>
    <row r="499" spans="3:15" x14ac:dyDescent="0.25">
      <c r="C499" s="197" t="e">
        <f t="shared" si="53"/>
        <v>#DIV/0!</v>
      </c>
      <c r="D499" s="216" t="e">
        <f>IF(F499="","",IF($B$3='Budget Calculator'!$A$14, 'Loan Calculator'!$L$12-E499+H499, IF($B$3='Budget Calculator'!$A$13,  'Loan Calculator'!$N$12-E499+H499, IF($B$3='Budget Calculator'!$A$12,  'Loan Calculator'!$P$12-E499+H499, 0))))</f>
        <v>#DIV/0!</v>
      </c>
      <c r="E499" s="217" t="e">
        <f>IF(('Loan Calculator'!$G$4/$B$4)*C498&gt;=0, ('Loan Calculator'!$G$4/$B$4)*C498, 1/0)</f>
        <v>#DIV/0!</v>
      </c>
      <c r="F499" s="200" t="e">
        <f t="shared" si="54"/>
        <v>#DIV/0!</v>
      </c>
      <c r="G499" s="212" t="e">
        <f t="shared" si="49"/>
        <v>#DIV/0!</v>
      </c>
      <c r="K499" s="197" t="str" cm="1">
        <f t="array" ref="K499">INDEX($A:$G, ($B499*$B$4)+3,COLUMN(C499))</f>
        <v>Owing</v>
      </c>
      <c r="L499" s="198" t="e">
        <f t="shared" si="51"/>
        <v>#VALUE!</v>
      </c>
      <c r="M499" s="199" t="e">
        <f t="shared" si="52"/>
        <v>#VALUE!</v>
      </c>
      <c r="N499" s="200" t="str" cm="1">
        <f t="array" ref="N499">INDEX($A:$G, ($B499*$B$4)+3,COLUMN(F499))</f>
        <v>Total Interest Charged</v>
      </c>
      <c r="O499" s="201" t="e">
        <f t="shared" si="50"/>
        <v>#VALUE!</v>
      </c>
    </row>
    <row r="500" spans="3:15" x14ac:dyDescent="0.25">
      <c r="C500" s="197" t="e">
        <f t="shared" si="53"/>
        <v>#DIV/0!</v>
      </c>
      <c r="D500" s="216" t="e">
        <f>IF(F500="","",IF($B$3='Budget Calculator'!$A$14, 'Loan Calculator'!$L$12-E500+H500, IF($B$3='Budget Calculator'!$A$13,  'Loan Calculator'!$N$12-E500+H500, IF($B$3='Budget Calculator'!$A$12,  'Loan Calculator'!$P$12-E500+H500, 0))))</f>
        <v>#DIV/0!</v>
      </c>
      <c r="E500" s="217" t="e">
        <f>IF(('Loan Calculator'!$G$4/$B$4)*C499&gt;=0, ('Loan Calculator'!$G$4/$B$4)*C499, 1/0)</f>
        <v>#DIV/0!</v>
      </c>
      <c r="F500" s="200" t="e">
        <f t="shared" si="54"/>
        <v>#DIV/0!</v>
      </c>
      <c r="G500" s="212" t="e">
        <f t="shared" si="49"/>
        <v>#DIV/0!</v>
      </c>
      <c r="K500" s="197" t="str" cm="1">
        <f t="array" ref="K500">INDEX($A:$G, ($B500*$B$4)+3,COLUMN(C500))</f>
        <v>Owing</v>
      </c>
      <c r="L500" s="198" t="e">
        <f t="shared" si="51"/>
        <v>#VALUE!</v>
      </c>
      <c r="M500" s="199" t="e">
        <f t="shared" si="52"/>
        <v>#VALUE!</v>
      </c>
      <c r="N500" s="200" t="str" cm="1">
        <f t="array" ref="N500">INDEX($A:$G, ($B500*$B$4)+3,COLUMN(F500))</f>
        <v>Total Interest Charged</v>
      </c>
      <c r="O500" s="201" t="e">
        <f t="shared" si="50"/>
        <v>#VALUE!</v>
      </c>
    </row>
    <row r="501" spans="3:15" x14ac:dyDescent="0.25">
      <c r="C501" s="197" t="e">
        <f t="shared" si="53"/>
        <v>#DIV/0!</v>
      </c>
      <c r="D501" s="216" t="e">
        <f>IF(F501="","",IF($B$3='Budget Calculator'!$A$14, 'Loan Calculator'!$L$12-E501+H501, IF($B$3='Budget Calculator'!$A$13,  'Loan Calculator'!$N$12-E501+H501, IF($B$3='Budget Calculator'!$A$12,  'Loan Calculator'!$P$12-E501+H501, 0))))</f>
        <v>#DIV/0!</v>
      </c>
      <c r="E501" s="217" t="e">
        <f>IF(('Loan Calculator'!$G$4/$B$4)*C500&gt;=0, ('Loan Calculator'!$G$4/$B$4)*C500, 1/0)</f>
        <v>#DIV/0!</v>
      </c>
      <c r="F501" s="200" t="e">
        <f t="shared" si="54"/>
        <v>#DIV/0!</v>
      </c>
      <c r="G501" s="212" t="e">
        <f t="shared" si="49"/>
        <v>#DIV/0!</v>
      </c>
      <c r="K501" s="197" t="str" cm="1">
        <f t="array" ref="K501">INDEX($A:$G, ($B501*$B$4)+3,COLUMN(C501))</f>
        <v>Owing</v>
      </c>
      <c r="L501" s="198" t="e">
        <f t="shared" si="51"/>
        <v>#VALUE!</v>
      </c>
      <c r="M501" s="199" t="e">
        <f t="shared" si="52"/>
        <v>#VALUE!</v>
      </c>
      <c r="N501" s="200" t="str" cm="1">
        <f t="array" ref="N501">INDEX($A:$G, ($B501*$B$4)+3,COLUMN(F501))</f>
        <v>Total Interest Charged</v>
      </c>
      <c r="O501" s="201" t="e">
        <f t="shared" si="50"/>
        <v>#VALUE!</v>
      </c>
    </row>
    <row r="502" spans="3:15" x14ac:dyDescent="0.25">
      <c r="C502" s="197" t="e">
        <f t="shared" si="53"/>
        <v>#DIV/0!</v>
      </c>
      <c r="D502" s="216" t="e">
        <f>IF(F502="","",IF($B$3='Budget Calculator'!$A$14, 'Loan Calculator'!$L$12-E502+H502, IF($B$3='Budget Calculator'!$A$13,  'Loan Calculator'!$N$12-E502+H502, IF($B$3='Budget Calculator'!$A$12,  'Loan Calculator'!$P$12-E502+H502, 0))))</f>
        <v>#DIV/0!</v>
      </c>
      <c r="E502" s="217" t="e">
        <f>IF(('Loan Calculator'!$G$4/$B$4)*C501&gt;=0, ('Loan Calculator'!$G$4/$B$4)*C501, 1/0)</f>
        <v>#DIV/0!</v>
      </c>
      <c r="F502" s="200" t="e">
        <f t="shared" si="54"/>
        <v>#DIV/0!</v>
      </c>
      <c r="G502" s="212" t="e">
        <f t="shared" si="49"/>
        <v>#DIV/0!</v>
      </c>
      <c r="K502" s="197" t="str" cm="1">
        <f t="array" ref="K502">INDEX($A:$G, ($B502*$B$4)+3,COLUMN(C502))</f>
        <v>Owing</v>
      </c>
      <c r="L502" s="198" t="e">
        <f t="shared" si="51"/>
        <v>#VALUE!</v>
      </c>
      <c r="M502" s="199" t="e">
        <f t="shared" si="52"/>
        <v>#VALUE!</v>
      </c>
      <c r="N502" s="200" t="str" cm="1">
        <f t="array" ref="N502">INDEX($A:$G, ($B502*$B$4)+3,COLUMN(F502))</f>
        <v>Total Interest Charged</v>
      </c>
      <c r="O502" s="201" t="e">
        <f t="shared" si="50"/>
        <v>#VALUE!</v>
      </c>
    </row>
    <row r="503" spans="3:15" x14ac:dyDescent="0.25">
      <c r="C503" s="197" t="e">
        <f t="shared" si="53"/>
        <v>#DIV/0!</v>
      </c>
      <c r="D503" s="216" t="e">
        <f>IF(F503="","",IF($B$3='Budget Calculator'!$A$14, 'Loan Calculator'!$L$12-E503+H503, IF($B$3='Budget Calculator'!$A$13,  'Loan Calculator'!$N$12-E503+H503, IF($B$3='Budget Calculator'!$A$12,  'Loan Calculator'!$P$12-E503+H503, 0))))</f>
        <v>#DIV/0!</v>
      </c>
      <c r="E503" s="217" t="e">
        <f>IF(('Loan Calculator'!$G$4/$B$4)*C502&gt;=0, ('Loan Calculator'!$G$4/$B$4)*C502, 1/0)</f>
        <v>#DIV/0!</v>
      </c>
      <c r="F503" s="200" t="e">
        <f t="shared" si="54"/>
        <v>#DIV/0!</v>
      </c>
      <c r="G503" s="212" t="e">
        <f t="shared" si="49"/>
        <v>#DIV/0!</v>
      </c>
      <c r="K503" s="197" t="str" cm="1">
        <f t="array" ref="K503">INDEX($A:$G, ($B503*$B$4)+3,COLUMN(C503))</f>
        <v>Owing</v>
      </c>
      <c r="L503" s="198" t="e">
        <f t="shared" si="51"/>
        <v>#VALUE!</v>
      </c>
      <c r="M503" s="199" t="e">
        <f t="shared" si="52"/>
        <v>#VALUE!</v>
      </c>
      <c r="N503" s="200" t="str" cm="1">
        <f t="array" ref="N503">INDEX($A:$G, ($B503*$B$4)+3,COLUMN(F503))</f>
        <v>Total Interest Charged</v>
      </c>
      <c r="O503" s="201" t="e">
        <f t="shared" si="50"/>
        <v>#VALUE!</v>
      </c>
    </row>
    <row r="504" spans="3:15" x14ac:dyDescent="0.25">
      <c r="C504" s="197" t="e">
        <f t="shared" si="53"/>
        <v>#DIV/0!</v>
      </c>
      <c r="D504" s="216" t="e">
        <f>IF(F504="","",IF($B$3='Budget Calculator'!$A$14, 'Loan Calculator'!$L$12-E504+H504, IF($B$3='Budget Calculator'!$A$13,  'Loan Calculator'!$N$12-E504+H504, IF($B$3='Budget Calculator'!$A$12,  'Loan Calculator'!$P$12-E504+H504, 0))))</f>
        <v>#DIV/0!</v>
      </c>
      <c r="E504" s="217" t="e">
        <f>IF(('Loan Calculator'!$G$4/$B$4)*C503&gt;=0, ('Loan Calculator'!$G$4/$B$4)*C503, 1/0)</f>
        <v>#DIV/0!</v>
      </c>
      <c r="F504" s="200" t="e">
        <f t="shared" si="54"/>
        <v>#DIV/0!</v>
      </c>
      <c r="G504" s="212" t="e">
        <f t="shared" si="49"/>
        <v>#DIV/0!</v>
      </c>
      <c r="K504" s="197" t="str" cm="1">
        <f t="array" ref="K504">INDEX($A:$G, ($B504*$B$4)+3,COLUMN(C504))</f>
        <v>Owing</v>
      </c>
      <c r="L504" s="198" t="e">
        <f t="shared" si="51"/>
        <v>#VALUE!</v>
      </c>
      <c r="M504" s="199" t="e">
        <f t="shared" si="52"/>
        <v>#VALUE!</v>
      </c>
      <c r="N504" s="200" t="str" cm="1">
        <f t="array" ref="N504">INDEX($A:$G, ($B504*$B$4)+3,COLUMN(F504))</f>
        <v>Total Interest Charged</v>
      </c>
      <c r="O504" s="201" t="e">
        <f t="shared" si="50"/>
        <v>#VALUE!</v>
      </c>
    </row>
    <row r="505" spans="3:15" x14ac:dyDescent="0.25">
      <c r="C505" s="197" t="e">
        <f t="shared" si="53"/>
        <v>#DIV/0!</v>
      </c>
      <c r="D505" s="216" t="e">
        <f>IF(F505="","",IF($B$3='Budget Calculator'!$A$14, 'Loan Calculator'!$L$12-E505+H505, IF($B$3='Budget Calculator'!$A$13,  'Loan Calculator'!$N$12-E505+H505, IF($B$3='Budget Calculator'!$A$12,  'Loan Calculator'!$P$12-E505+H505, 0))))</f>
        <v>#DIV/0!</v>
      </c>
      <c r="E505" s="217" t="e">
        <f>IF(('Loan Calculator'!$G$4/$B$4)*C504&gt;=0, ('Loan Calculator'!$G$4/$B$4)*C504, 1/0)</f>
        <v>#DIV/0!</v>
      </c>
      <c r="F505" s="200" t="e">
        <f t="shared" si="54"/>
        <v>#DIV/0!</v>
      </c>
      <c r="G505" s="212" t="e">
        <f t="shared" si="49"/>
        <v>#DIV/0!</v>
      </c>
      <c r="K505" s="197" t="str" cm="1">
        <f t="array" ref="K505">INDEX($A:$G, ($B505*$B$4)+3,COLUMN(C505))</f>
        <v>Owing</v>
      </c>
      <c r="L505" s="198" t="e">
        <f t="shared" si="51"/>
        <v>#VALUE!</v>
      </c>
      <c r="M505" s="199" t="e">
        <f t="shared" si="52"/>
        <v>#VALUE!</v>
      </c>
      <c r="N505" s="200" t="str" cm="1">
        <f t="array" ref="N505">INDEX($A:$G, ($B505*$B$4)+3,COLUMN(F505))</f>
        <v>Total Interest Charged</v>
      </c>
      <c r="O505" s="201" t="e">
        <f t="shared" si="50"/>
        <v>#VALUE!</v>
      </c>
    </row>
    <row r="506" spans="3:15" x14ac:dyDescent="0.25">
      <c r="C506" s="197" t="e">
        <f t="shared" si="53"/>
        <v>#DIV/0!</v>
      </c>
      <c r="D506" s="216" t="e">
        <f>IF(F506="","",IF($B$3='Budget Calculator'!$A$14, 'Loan Calculator'!$L$12-E506+H506, IF($B$3='Budget Calculator'!$A$13,  'Loan Calculator'!$N$12-E506+H506, IF($B$3='Budget Calculator'!$A$12,  'Loan Calculator'!$P$12-E506+H506, 0))))</f>
        <v>#DIV/0!</v>
      </c>
      <c r="E506" s="217" t="e">
        <f>IF(('Loan Calculator'!$G$4/$B$4)*C505&gt;=0, ('Loan Calculator'!$G$4/$B$4)*C505, 1/0)</f>
        <v>#DIV/0!</v>
      </c>
      <c r="F506" s="200" t="e">
        <f t="shared" si="54"/>
        <v>#DIV/0!</v>
      </c>
      <c r="G506" s="212" t="e">
        <f t="shared" si="49"/>
        <v>#DIV/0!</v>
      </c>
      <c r="K506" s="197" t="str" cm="1">
        <f t="array" ref="K506">INDEX($A:$G, ($B506*$B$4)+3,COLUMN(C506))</f>
        <v>Owing</v>
      </c>
      <c r="L506" s="198" t="e">
        <f t="shared" si="51"/>
        <v>#VALUE!</v>
      </c>
      <c r="M506" s="199" t="e">
        <f t="shared" si="52"/>
        <v>#VALUE!</v>
      </c>
      <c r="N506" s="200" t="str" cm="1">
        <f t="array" ref="N506">INDEX($A:$G, ($B506*$B$4)+3,COLUMN(F506))</f>
        <v>Total Interest Charged</v>
      </c>
      <c r="O506" s="201" t="e">
        <f t="shared" si="50"/>
        <v>#VALUE!</v>
      </c>
    </row>
    <row r="507" spans="3:15" x14ac:dyDescent="0.25">
      <c r="C507" s="197" t="e">
        <f t="shared" si="53"/>
        <v>#DIV/0!</v>
      </c>
      <c r="D507" s="216" t="e">
        <f>IF(F507="","",IF($B$3='Budget Calculator'!$A$14, 'Loan Calculator'!$L$12-E507+H507, IF($B$3='Budget Calculator'!$A$13,  'Loan Calculator'!$N$12-E507+H507, IF($B$3='Budget Calculator'!$A$12,  'Loan Calculator'!$P$12-E507+H507, 0))))</f>
        <v>#DIV/0!</v>
      </c>
      <c r="E507" s="217" t="e">
        <f>IF(('Loan Calculator'!$G$4/$B$4)*C506&gt;=0, ('Loan Calculator'!$G$4/$B$4)*C506, 1/0)</f>
        <v>#DIV/0!</v>
      </c>
      <c r="F507" s="200" t="e">
        <f t="shared" si="54"/>
        <v>#DIV/0!</v>
      </c>
      <c r="G507" s="212" t="e">
        <f t="shared" si="49"/>
        <v>#DIV/0!</v>
      </c>
      <c r="K507" s="197" t="str" cm="1">
        <f t="array" ref="K507">INDEX($A:$G, ($B507*$B$4)+3,COLUMN(C507))</f>
        <v>Owing</v>
      </c>
      <c r="L507" s="198" t="e">
        <f t="shared" si="51"/>
        <v>#VALUE!</v>
      </c>
      <c r="M507" s="199" t="e">
        <f t="shared" si="52"/>
        <v>#VALUE!</v>
      </c>
      <c r="N507" s="200" t="str" cm="1">
        <f t="array" ref="N507">INDEX($A:$G, ($B507*$B$4)+3,COLUMN(F507))</f>
        <v>Total Interest Charged</v>
      </c>
      <c r="O507" s="201" t="e">
        <f t="shared" si="50"/>
        <v>#VALUE!</v>
      </c>
    </row>
    <row r="508" spans="3:15" x14ac:dyDescent="0.25">
      <c r="C508" s="197" t="e">
        <f t="shared" si="53"/>
        <v>#DIV/0!</v>
      </c>
      <c r="D508" s="216" t="e">
        <f>IF(F508="","",IF($B$3='Budget Calculator'!$A$14, 'Loan Calculator'!$L$12-E508+H508, IF($B$3='Budget Calculator'!$A$13,  'Loan Calculator'!$N$12-E508+H508, IF($B$3='Budget Calculator'!$A$12,  'Loan Calculator'!$P$12-E508+H508, 0))))</f>
        <v>#DIV/0!</v>
      </c>
      <c r="E508" s="217" t="e">
        <f>IF(('Loan Calculator'!$G$4/$B$4)*C507&gt;=0, ('Loan Calculator'!$G$4/$B$4)*C507, 1/0)</f>
        <v>#DIV/0!</v>
      </c>
      <c r="F508" s="200" t="e">
        <f t="shared" si="54"/>
        <v>#DIV/0!</v>
      </c>
      <c r="G508" s="212" t="e">
        <f t="shared" si="49"/>
        <v>#DIV/0!</v>
      </c>
      <c r="K508" s="197" t="str" cm="1">
        <f t="array" ref="K508">INDEX($A:$G, ($B508*$B$4)+3,COLUMN(C508))</f>
        <v>Owing</v>
      </c>
      <c r="L508" s="198" t="e">
        <f t="shared" si="51"/>
        <v>#VALUE!</v>
      </c>
      <c r="M508" s="199" t="e">
        <f t="shared" si="52"/>
        <v>#VALUE!</v>
      </c>
      <c r="N508" s="200" t="str" cm="1">
        <f t="array" ref="N508">INDEX($A:$G, ($B508*$B$4)+3,COLUMN(F508))</f>
        <v>Total Interest Charged</v>
      </c>
      <c r="O508" s="201" t="e">
        <f t="shared" si="50"/>
        <v>#VALUE!</v>
      </c>
    </row>
    <row r="509" spans="3:15" x14ac:dyDescent="0.25">
      <c r="C509" s="197" t="e">
        <f t="shared" si="53"/>
        <v>#DIV/0!</v>
      </c>
      <c r="D509" s="216" t="e">
        <f>IF(F509="","",IF($B$3='Budget Calculator'!$A$14, 'Loan Calculator'!$L$12-E509+H509, IF($B$3='Budget Calculator'!$A$13,  'Loan Calculator'!$N$12-E509+H509, IF($B$3='Budget Calculator'!$A$12,  'Loan Calculator'!$P$12-E509+H509, 0))))</f>
        <v>#DIV/0!</v>
      </c>
      <c r="E509" s="217" t="e">
        <f>IF(('Loan Calculator'!$G$4/$B$4)*C508&gt;=0, ('Loan Calculator'!$G$4/$B$4)*C508, 1/0)</f>
        <v>#DIV/0!</v>
      </c>
      <c r="F509" s="200" t="e">
        <f t="shared" si="54"/>
        <v>#DIV/0!</v>
      </c>
      <c r="G509" s="212" t="e">
        <f t="shared" si="49"/>
        <v>#DIV/0!</v>
      </c>
      <c r="K509" s="197" t="str" cm="1">
        <f t="array" ref="K509">INDEX($A:$G, ($B509*$B$4)+3,COLUMN(C509))</f>
        <v>Owing</v>
      </c>
      <c r="L509" s="198" t="e">
        <f t="shared" si="51"/>
        <v>#VALUE!</v>
      </c>
      <c r="M509" s="199" t="e">
        <f t="shared" si="52"/>
        <v>#VALUE!</v>
      </c>
      <c r="N509" s="200" t="str" cm="1">
        <f t="array" ref="N509">INDEX($A:$G, ($B509*$B$4)+3,COLUMN(F509))</f>
        <v>Total Interest Charged</v>
      </c>
      <c r="O509" s="201" t="e">
        <f t="shared" si="50"/>
        <v>#VALUE!</v>
      </c>
    </row>
    <row r="510" spans="3:15" x14ac:dyDescent="0.25">
      <c r="C510" s="197" t="e">
        <f t="shared" si="53"/>
        <v>#DIV/0!</v>
      </c>
      <c r="D510" s="216" t="e">
        <f>IF(F510="","",IF($B$3='Budget Calculator'!$A$14, 'Loan Calculator'!$L$12-E510+H510, IF($B$3='Budget Calculator'!$A$13,  'Loan Calculator'!$N$12-E510+H510, IF($B$3='Budget Calculator'!$A$12,  'Loan Calculator'!$P$12-E510+H510, 0))))</f>
        <v>#DIV/0!</v>
      </c>
      <c r="E510" s="217" t="e">
        <f>IF(('Loan Calculator'!$G$4/$B$4)*C509&gt;=0, ('Loan Calculator'!$G$4/$B$4)*C509, 1/0)</f>
        <v>#DIV/0!</v>
      </c>
      <c r="F510" s="200" t="e">
        <f t="shared" si="54"/>
        <v>#DIV/0!</v>
      </c>
      <c r="G510" s="212" t="e">
        <f t="shared" si="49"/>
        <v>#DIV/0!</v>
      </c>
      <c r="K510" s="197" t="str" cm="1">
        <f t="array" ref="K510">INDEX($A:$G, ($B510*$B$4)+3,COLUMN(C510))</f>
        <v>Owing</v>
      </c>
      <c r="L510" s="198" t="e">
        <f t="shared" si="51"/>
        <v>#VALUE!</v>
      </c>
      <c r="M510" s="199" t="e">
        <f t="shared" si="52"/>
        <v>#VALUE!</v>
      </c>
      <c r="N510" s="200" t="str" cm="1">
        <f t="array" ref="N510">INDEX($A:$G, ($B510*$B$4)+3,COLUMN(F510))</f>
        <v>Total Interest Charged</v>
      </c>
      <c r="O510" s="201" t="e">
        <f t="shared" si="50"/>
        <v>#VALUE!</v>
      </c>
    </row>
    <row r="511" spans="3:15" x14ac:dyDescent="0.25">
      <c r="C511" s="197" t="e">
        <f t="shared" si="53"/>
        <v>#DIV/0!</v>
      </c>
      <c r="D511" s="216" t="e">
        <f>IF(F511="","",IF($B$3='Budget Calculator'!$A$14, 'Loan Calculator'!$L$12-E511+H511, IF($B$3='Budget Calculator'!$A$13,  'Loan Calculator'!$N$12-E511+H511, IF($B$3='Budget Calculator'!$A$12,  'Loan Calculator'!$P$12-E511+H511, 0))))</f>
        <v>#DIV/0!</v>
      </c>
      <c r="E511" s="217" t="e">
        <f>IF(('Loan Calculator'!$G$4/$B$4)*C510&gt;=0, ('Loan Calculator'!$G$4/$B$4)*C510, 1/0)</f>
        <v>#DIV/0!</v>
      </c>
      <c r="F511" s="200" t="e">
        <f t="shared" si="54"/>
        <v>#DIV/0!</v>
      </c>
      <c r="G511" s="212" t="e">
        <f t="shared" si="49"/>
        <v>#DIV/0!</v>
      </c>
      <c r="K511" s="197" t="str" cm="1">
        <f t="array" ref="K511">INDEX($A:$G, ($B511*$B$4)+3,COLUMN(C511))</f>
        <v>Owing</v>
      </c>
      <c r="L511" s="198" t="e">
        <f t="shared" si="51"/>
        <v>#VALUE!</v>
      </c>
      <c r="M511" s="199" t="e">
        <f t="shared" si="52"/>
        <v>#VALUE!</v>
      </c>
      <c r="N511" s="200" t="str" cm="1">
        <f t="array" ref="N511">INDEX($A:$G, ($B511*$B$4)+3,COLUMN(F511))</f>
        <v>Total Interest Charged</v>
      </c>
      <c r="O511" s="201" t="e">
        <f t="shared" si="50"/>
        <v>#VALUE!</v>
      </c>
    </row>
    <row r="512" spans="3:15" x14ac:dyDescent="0.25">
      <c r="C512" s="197" t="e">
        <f t="shared" si="53"/>
        <v>#DIV/0!</v>
      </c>
      <c r="D512" s="216" t="e">
        <f>IF(F512="","",IF($B$3='Budget Calculator'!$A$14, 'Loan Calculator'!$L$12-E512+H512, IF($B$3='Budget Calculator'!$A$13,  'Loan Calculator'!$N$12-E512+H512, IF($B$3='Budget Calculator'!$A$12,  'Loan Calculator'!$P$12-E512+H512, 0))))</f>
        <v>#DIV/0!</v>
      </c>
      <c r="E512" s="217" t="e">
        <f>IF(('Loan Calculator'!$G$4/$B$4)*C511&gt;=0, ('Loan Calculator'!$G$4/$B$4)*C511, 1/0)</f>
        <v>#DIV/0!</v>
      </c>
      <c r="F512" s="200" t="e">
        <f t="shared" si="54"/>
        <v>#DIV/0!</v>
      </c>
      <c r="G512" s="212" t="e">
        <f t="shared" si="49"/>
        <v>#DIV/0!</v>
      </c>
      <c r="K512" s="197" t="str" cm="1">
        <f t="array" ref="K512">INDEX($A:$G, ($B512*$B$4)+3,COLUMN(C512))</f>
        <v>Owing</v>
      </c>
      <c r="L512" s="198" t="e">
        <f t="shared" si="51"/>
        <v>#VALUE!</v>
      </c>
      <c r="M512" s="199" t="e">
        <f t="shared" si="52"/>
        <v>#VALUE!</v>
      </c>
      <c r="N512" s="200" t="str" cm="1">
        <f t="array" ref="N512">INDEX($A:$G, ($B512*$B$4)+3,COLUMN(F512))</f>
        <v>Total Interest Charged</v>
      </c>
      <c r="O512" s="201" t="e">
        <f t="shared" si="50"/>
        <v>#VALUE!</v>
      </c>
    </row>
    <row r="513" spans="3:15" x14ac:dyDescent="0.25">
      <c r="C513" s="197" t="e">
        <f t="shared" si="53"/>
        <v>#DIV/0!</v>
      </c>
      <c r="D513" s="216" t="e">
        <f>IF(F513="","",IF($B$3='Budget Calculator'!$A$14, 'Loan Calculator'!$L$12-E513+H513, IF($B$3='Budget Calculator'!$A$13,  'Loan Calculator'!$N$12-E513+H513, IF($B$3='Budget Calculator'!$A$12,  'Loan Calculator'!$P$12-E513+H513, 0))))</f>
        <v>#DIV/0!</v>
      </c>
      <c r="E513" s="217" t="e">
        <f>IF(('Loan Calculator'!$G$4/$B$4)*C512&gt;=0, ('Loan Calculator'!$G$4/$B$4)*C512, 1/0)</f>
        <v>#DIV/0!</v>
      </c>
      <c r="F513" s="200" t="e">
        <f t="shared" si="54"/>
        <v>#DIV/0!</v>
      </c>
      <c r="G513" s="212" t="e">
        <f t="shared" si="49"/>
        <v>#DIV/0!</v>
      </c>
      <c r="K513" s="197" t="str" cm="1">
        <f t="array" ref="K513">INDEX($A:$G, ($B513*$B$4)+3,COLUMN(C513))</f>
        <v>Owing</v>
      </c>
      <c r="L513" s="198" t="e">
        <f t="shared" si="51"/>
        <v>#VALUE!</v>
      </c>
      <c r="M513" s="199" t="e">
        <f t="shared" si="52"/>
        <v>#VALUE!</v>
      </c>
      <c r="N513" s="200" t="str" cm="1">
        <f t="array" ref="N513">INDEX($A:$G, ($B513*$B$4)+3,COLUMN(F513))</f>
        <v>Total Interest Charged</v>
      </c>
      <c r="O513" s="201" t="e">
        <f t="shared" si="50"/>
        <v>#VALUE!</v>
      </c>
    </row>
    <row r="514" spans="3:15" x14ac:dyDescent="0.25">
      <c r="C514" s="197" t="e">
        <f t="shared" si="53"/>
        <v>#DIV/0!</v>
      </c>
      <c r="D514" s="216" t="e">
        <f>IF(F514="","",IF($B$3='Budget Calculator'!$A$14, 'Loan Calculator'!$L$12-E514+H514, IF($B$3='Budget Calculator'!$A$13,  'Loan Calculator'!$N$12-E514+H514, IF($B$3='Budget Calculator'!$A$12,  'Loan Calculator'!$P$12-E514+H514, 0))))</f>
        <v>#DIV/0!</v>
      </c>
      <c r="E514" s="217" t="e">
        <f>IF(('Loan Calculator'!$G$4/$B$4)*C513&gt;=0, ('Loan Calculator'!$G$4/$B$4)*C513, 1/0)</f>
        <v>#DIV/0!</v>
      </c>
      <c r="F514" s="200" t="e">
        <f t="shared" si="54"/>
        <v>#DIV/0!</v>
      </c>
      <c r="G514" s="212" t="e">
        <f t="shared" si="49"/>
        <v>#DIV/0!</v>
      </c>
      <c r="K514" s="197" t="str" cm="1">
        <f t="array" ref="K514">INDEX($A:$G, ($B514*$B$4)+3,COLUMN(C514))</f>
        <v>Owing</v>
      </c>
      <c r="L514" s="198" t="e">
        <f t="shared" si="51"/>
        <v>#VALUE!</v>
      </c>
      <c r="M514" s="199" t="e">
        <f t="shared" si="52"/>
        <v>#VALUE!</v>
      </c>
      <c r="N514" s="200" t="str" cm="1">
        <f t="array" ref="N514">INDEX($A:$G, ($B514*$B$4)+3,COLUMN(F514))</f>
        <v>Total Interest Charged</v>
      </c>
      <c r="O514" s="201" t="e">
        <f t="shared" si="50"/>
        <v>#VALUE!</v>
      </c>
    </row>
    <row r="515" spans="3:15" x14ac:dyDescent="0.25">
      <c r="C515" s="197" t="e">
        <f t="shared" si="53"/>
        <v>#DIV/0!</v>
      </c>
      <c r="D515" s="216" t="e">
        <f>IF(F515="","",IF($B$3='Budget Calculator'!$A$14, 'Loan Calculator'!$L$12-E515+H515, IF($B$3='Budget Calculator'!$A$13,  'Loan Calculator'!$N$12-E515+H515, IF($B$3='Budget Calculator'!$A$12,  'Loan Calculator'!$P$12-E515+H515, 0))))</f>
        <v>#DIV/0!</v>
      </c>
      <c r="E515" s="217" t="e">
        <f>IF(('Loan Calculator'!$G$4/$B$4)*C514&gt;=0, ('Loan Calculator'!$G$4/$B$4)*C514, 1/0)</f>
        <v>#DIV/0!</v>
      </c>
      <c r="F515" s="200" t="e">
        <f t="shared" si="54"/>
        <v>#DIV/0!</v>
      </c>
      <c r="G515" s="212" t="e">
        <f t="shared" si="49"/>
        <v>#DIV/0!</v>
      </c>
      <c r="K515" s="197" t="str" cm="1">
        <f t="array" ref="K515">INDEX($A:$G, ($B515*$B$4)+3,COLUMN(C515))</f>
        <v>Owing</v>
      </c>
      <c r="L515" s="198" t="e">
        <f t="shared" si="51"/>
        <v>#VALUE!</v>
      </c>
      <c r="M515" s="199" t="e">
        <f t="shared" si="52"/>
        <v>#VALUE!</v>
      </c>
      <c r="N515" s="200" t="str" cm="1">
        <f t="array" ref="N515">INDEX($A:$G, ($B515*$B$4)+3,COLUMN(F515))</f>
        <v>Total Interest Charged</v>
      </c>
      <c r="O515" s="201" t="e">
        <f t="shared" si="50"/>
        <v>#VALUE!</v>
      </c>
    </row>
    <row r="516" spans="3:15" x14ac:dyDescent="0.25">
      <c r="C516" s="197" t="e">
        <f t="shared" si="53"/>
        <v>#DIV/0!</v>
      </c>
      <c r="D516" s="216" t="e">
        <f>IF(F516="","",IF($B$3='Budget Calculator'!$A$14, 'Loan Calculator'!$L$12-E516+H516, IF($B$3='Budget Calculator'!$A$13,  'Loan Calculator'!$N$12-E516+H516, IF($B$3='Budget Calculator'!$A$12,  'Loan Calculator'!$P$12-E516+H516, 0))))</f>
        <v>#DIV/0!</v>
      </c>
      <c r="E516" s="217" t="e">
        <f>IF(('Loan Calculator'!$G$4/$B$4)*C515&gt;=0, ('Loan Calculator'!$G$4/$B$4)*C515, 1/0)</f>
        <v>#DIV/0!</v>
      </c>
      <c r="F516" s="200" t="e">
        <f t="shared" si="54"/>
        <v>#DIV/0!</v>
      </c>
      <c r="G516" s="212" t="e">
        <f t="shared" si="49"/>
        <v>#DIV/0!</v>
      </c>
      <c r="K516" s="197" t="str" cm="1">
        <f t="array" ref="K516">INDEX($A:$G, ($B516*$B$4)+3,COLUMN(C516))</f>
        <v>Owing</v>
      </c>
      <c r="L516" s="198" t="e">
        <f t="shared" si="51"/>
        <v>#VALUE!</v>
      </c>
      <c r="M516" s="199" t="e">
        <f t="shared" si="52"/>
        <v>#VALUE!</v>
      </c>
      <c r="N516" s="200" t="str" cm="1">
        <f t="array" ref="N516">INDEX($A:$G, ($B516*$B$4)+3,COLUMN(F516))</f>
        <v>Total Interest Charged</v>
      </c>
      <c r="O516" s="201" t="e">
        <f t="shared" si="50"/>
        <v>#VALUE!</v>
      </c>
    </row>
    <row r="517" spans="3:15" x14ac:dyDescent="0.25">
      <c r="C517" s="197" t="e">
        <f t="shared" si="53"/>
        <v>#DIV/0!</v>
      </c>
      <c r="D517" s="216" t="e">
        <f>IF(F517="","",IF($B$3='Budget Calculator'!$A$14, 'Loan Calculator'!$L$12-E517+H517, IF($B$3='Budget Calculator'!$A$13,  'Loan Calculator'!$N$12-E517+H517, IF($B$3='Budget Calculator'!$A$12,  'Loan Calculator'!$P$12-E517+H517, 0))))</f>
        <v>#DIV/0!</v>
      </c>
      <c r="E517" s="217" t="e">
        <f>IF(('Loan Calculator'!$G$4/$B$4)*C516&gt;=0, ('Loan Calculator'!$G$4/$B$4)*C516, 1/0)</f>
        <v>#DIV/0!</v>
      </c>
      <c r="F517" s="200" t="e">
        <f t="shared" si="54"/>
        <v>#DIV/0!</v>
      </c>
      <c r="G517" s="212" t="e">
        <f t="shared" si="49"/>
        <v>#DIV/0!</v>
      </c>
      <c r="K517" s="197" t="str" cm="1">
        <f t="array" ref="K517">INDEX($A:$G, ($B517*$B$4)+3,COLUMN(C517))</f>
        <v>Owing</v>
      </c>
      <c r="L517" s="198" t="e">
        <f t="shared" si="51"/>
        <v>#VALUE!</v>
      </c>
      <c r="M517" s="199" t="e">
        <f t="shared" si="52"/>
        <v>#VALUE!</v>
      </c>
      <c r="N517" s="200" t="str" cm="1">
        <f t="array" ref="N517">INDEX($A:$G, ($B517*$B$4)+3,COLUMN(F517))</f>
        <v>Total Interest Charged</v>
      </c>
      <c r="O517" s="201" t="e">
        <f t="shared" si="50"/>
        <v>#VALUE!</v>
      </c>
    </row>
    <row r="518" spans="3:15" x14ac:dyDescent="0.25">
      <c r="C518" s="197" t="e">
        <f t="shared" si="53"/>
        <v>#DIV/0!</v>
      </c>
      <c r="D518" s="216" t="e">
        <f>IF(F518="","",IF($B$3='Budget Calculator'!$A$14, 'Loan Calculator'!$L$12-E518+H518, IF($B$3='Budget Calculator'!$A$13,  'Loan Calculator'!$N$12-E518+H518, IF($B$3='Budget Calculator'!$A$12,  'Loan Calculator'!$P$12-E518+H518, 0))))</f>
        <v>#DIV/0!</v>
      </c>
      <c r="E518" s="217" t="e">
        <f>IF(('Loan Calculator'!$G$4/$B$4)*C517&gt;=0, ('Loan Calculator'!$G$4/$B$4)*C517, 1/0)</f>
        <v>#DIV/0!</v>
      </c>
      <c r="F518" s="200" t="e">
        <f t="shared" si="54"/>
        <v>#DIV/0!</v>
      </c>
      <c r="G518" s="212" t="e">
        <f t="shared" ref="G518:G581" si="55">IF(IFERROR(C518, 1/0), B518, IF(C518=0, B518, 1/0))</f>
        <v>#DIV/0!</v>
      </c>
      <c r="K518" s="197" t="str" cm="1">
        <f t="array" ref="K518">INDEX($A:$G, ($B518*$B$4)+3,COLUMN(C518))</f>
        <v>Owing</v>
      </c>
      <c r="L518" s="198" t="e">
        <f t="shared" si="51"/>
        <v>#VALUE!</v>
      </c>
      <c r="M518" s="199" t="e">
        <f t="shared" si="52"/>
        <v>#VALUE!</v>
      </c>
      <c r="N518" s="200" t="str" cm="1">
        <f t="array" ref="N518">INDEX($A:$G, ($B518*$B$4)+3,COLUMN(F518))</f>
        <v>Total Interest Charged</v>
      </c>
      <c r="O518" s="201" t="e">
        <f t="shared" ref="O518:O581" si="56">IF(IFERROR(K518, 1/0), J518, IF(K518=0, J518, 1/0))</f>
        <v>#VALUE!</v>
      </c>
    </row>
    <row r="519" spans="3:15" x14ac:dyDescent="0.25">
      <c r="C519" s="197" t="e">
        <f t="shared" si="53"/>
        <v>#DIV/0!</v>
      </c>
      <c r="D519" s="216" t="e">
        <f>IF(F519="","",IF($B$3='Budget Calculator'!$A$14, 'Loan Calculator'!$L$12-E519+H519, IF($B$3='Budget Calculator'!$A$13,  'Loan Calculator'!$N$12-E519+H519, IF($B$3='Budget Calculator'!$A$12,  'Loan Calculator'!$P$12-E519+H519, 0))))</f>
        <v>#DIV/0!</v>
      </c>
      <c r="E519" s="217" t="e">
        <f>IF(('Loan Calculator'!$G$4/$B$4)*C518&gt;=0, ('Loan Calculator'!$G$4/$B$4)*C518, 1/0)</f>
        <v>#DIV/0!</v>
      </c>
      <c r="F519" s="200" t="e">
        <f t="shared" si="54"/>
        <v>#DIV/0!</v>
      </c>
      <c r="G519" s="212" t="e">
        <f t="shared" si="55"/>
        <v>#DIV/0!</v>
      </c>
      <c r="K519" s="197" t="str" cm="1">
        <f t="array" ref="K519">INDEX($A:$G, ($B519*$B$4)+3,COLUMN(C519))</f>
        <v>Owing</v>
      </c>
      <c r="L519" s="198" t="e">
        <f t="shared" ref="L519:L582" si="57">K518-K519</f>
        <v>#VALUE!</v>
      </c>
      <c r="M519" s="199" t="e">
        <f t="shared" ref="M519:M582" si="58">N519-N518</f>
        <v>#VALUE!</v>
      </c>
      <c r="N519" s="200" t="str" cm="1">
        <f t="array" ref="N519">INDEX($A:$G, ($B519*$B$4)+3,COLUMN(F519))</f>
        <v>Total Interest Charged</v>
      </c>
      <c r="O519" s="201" t="e">
        <f t="shared" si="56"/>
        <v>#VALUE!</v>
      </c>
    </row>
    <row r="520" spans="3:15" x14ac:dyDescent="0.25">
      <c r="C520" s="197" t="e">
        <f t="shared" si="53"/>
        <v>#DIV/0!</v>
      </c>
      <c r="D520" s="216" t="e">
        <f>IF(F520="","",IF($B$3='Budget Calculator'!$A$14, 'Loan Calculator'!$L$12-E520+H520, IF($B$3='Budget Calculator'!$A$13,  'Loan Calculator'!$N$12-E520+H520, IF($B$3='Budget Calculator'!$A$12,  'Loan Calculator'!$P$12-E520+H520, 0))))</f>
        <v>#DIV/0!</v>
      </c>
      <c r="E520" s="217" t="e">
        <f>IF(('Loan Calculator'!$G$4/$B$4)*C519&gt;=0, ('Loan Calculator'!$G$4/$B$4)*C519, 1/0)</f>
        <v>#DIV/0!</v>
      </c>
      <c r="F520" s="200" t="e">
        <f t="shared" si="54"/>
        <v>#DIV/0!</v>
      </c>
      <c r="G520" s="212" t="e">
        <f t="shared" si="55"/>
        <v>#DIV/0!</v>
      </c>
      <c r="K520" s="197" t="str" cm="1">
        <f t="array" ref="K520">INDEX($A:$G, ($B520*$B$4)+3,COLUMN(C520))</f>
        <v>Owing</v>
      </c>
      <c r="L520" s="198" t="e">
        <f t="shared" si="57"/>
        <v>#VALUE!</v>
      </c>
      <c r="M520" s="199" t="e">
        <f t="shared" si="58"/>
        <v>#VALUE!</v>
      </c>
      <c r="N520" s="200" t="str" cm="1">
        <f t="array" ref="N520">INDEX($A:$G, ($B520*$B$4)+3,COLUMN(F520))</f>
        <v>Total Interest Charged</v>
      </c>
      <c r="O520" s="201" t="e">
        <f t="shared" si="56"/>
        <v>#VALUE!</v>
      </c>
    </row>
    <row r="521" spans="3:15" x14ac:dyDescent="0.25">
      <c r="C521" s="197" t="e">
        <f t="shared" si="53"/>
        <v>#DIV/0!</v>
      </c>
      <c r="D521" s="216" t="e">
        <f>IF(F521="","",IF($B$3='Budget Calculator'!$A$14, 'Loan Calculator'!$L$12-E521+H521, IF($B$3='Budget Calculator'!$A$13,  'Loan Calculator'!$N$12-E521+H521, IF($B$3='Budget Calculator'!$A$12,  'Loan Calculator'!$P$12-E521+H521, 0))))</f>
        <v>#DIV/0!</v>
      </c>
      <c r="E521" s="217" t="e">
        <f>IF(('Loan Calculator'!$G$4/$B$4)*C520&gt;=0, ('Loan Calculator'!$G$4/$B$4)*C520, 1/0)</f>
        <v>#DIV/0!</v>
      </c>
      <c r="F521" s="200" t="e">
        <f t="shared" si="54"/>
        <v>#DIV/0!</v>
      </c>
      <c r="G521" s="212" t="e">
        <f t="shared" si="55"/>
        <v>#DIV/0!</v>
      </c>
      <c r="K521" s="197" t="str" cm="1">
        <f t="array" ref="K521">INDEX($A:$G, ($B521*$B$4)+3,COLUMN(C521))</f>
        <v>Owing</v>
      </c>
      <c r="L521" s="198" t="e">
        <f t="shared" si="57"/>
        <v>#VALUE!</v>
      </c>
      <c r="M521" s="199" t="e">
        <f t="shared" si="58"/>
        <v>#VALUE!</v>
      </c>
      <c r="N521" s="200" t="str" cm="1">
        <f t="array" ref="N521">INDEX($A:$G, ($B521*$B$4)+3,COLUMN(F521))</f>
        <v>Total Interest Charged</v>
      </c>
      <c r="O521" s="201" t="e">
        <f t="shared" si="56"/>
        <v>#VALUE!</v>
      </c>
    </row>
    <row r="522" spans="3:15" x14ac:dyDescent="0.25">
      <c r="C522" s="197" t="e">
        <f t="shared" si="53"/>
        <v>#DIV/0!</v>
      </c>
      <c r="D522" s="216" t="e">
        <f>IF(F522="","",IF($B$3='Budget Calculator'!$A$14, 'Loan Calculator'!$L$12-E522+H522, IF($B$3='Budget Calculator'!$A$13,  'Loan Calculator'!$N$12-E522+H522, IF($B$3='Budget Calculator'!$A$12,  'Loan Calculator'!$P$12-E522+H522, 0))))</f>
        <v>#DIV/0!</v>
      </c>
      <c r="E522" s="217" t="e">
        <f>IF(('Loan Calculator'!$G$4/$B$4)*C521&gt;=0, ('Loan Calculator'!$G$4/$B$4)*C521, 1/0)</f>
        <v>#DIV/0!</v>
      </c>
      <c r="F522" s="200" t="e">
        <f t="shared" si="54"/>
        <v>#DIV/0!</v>
      </c>
      <c r="G522" s="212" t="e">
        <f t="shared" si="55"/>
        <v>#DIV/0!</v>
      </c>
      <c r="K522" s="197" t="str" cm="1">
        <f t="array" ref="K522">INDEX($A:$G, ($B522*$B$4)+3,COLUMN(C522))</f>
        <v>Owing</v>
      </c>
      <c r="L522" s="198" t="e">
        <f t="shared" si="57"/>
        <v>#VALUE!</v>
      </c>
      <c r="M522" s="199" t="e">
        <f t="shared" si="58"/>
        <v>#VALUE!</v>
      </c>
      <c r="N522" s="200" t="str" cm="1">
        <f t="array" ref="N522">INDEX($A:$G, ($B522*$B$4)+3,COLUMN(F522))</f>
        <v>Total Interest Charged</v>
      </c>
      <c r="O522" s="201" t="e">
        <f t="shared" si="56"/>
        <v>#VALUE!</v>
      </c>
    </row>
    <row r="523" spans="3:15" x14ac:dyDescent="0.25">
      <c r="C523" s="197" t="e">
        <f t="shared" si="53"/>
        <v>#DIV/0!</v>
      </c>
      <c r="D523" s="216" t="e">
        <f>IF(F523="","",IF($B$3='Budget Calculator'!$A$14, 'Loan Calculator'!$L$12-E523+H523, IF($B$3='Budget Calculator'!$A$13,  'Loan Calculator'!$N$12-E523+H523, IF($B$3='Budget Calculator'!$A$12,  'Loan Calculator'!$P$12-E523+H523, 0))))</f>
        <v>#DIV/0!</v>
      </c>
      <c r="E523" s="217" t="e">
        <f>IF(('Loan Calculator'!$G$4/$B$4)*C522&gt;=0, ('Loan Calculator'!$G$4/$B$4)*C522, 1/0)</f>
        <v>#DIV/0!</v>
      </c>
      <c r="F523" s="200" t="e">
        <f t="shared" si="54"/>
        <v>#DIV/0!</v>
      </c>
      <c r="G523" s="212" t="e">
        <f t="shared" si="55"/>
        <v>#DIV/0!</v>
      </c>
      <c r="K523" s="197" t="str" cm="1">
        <f t="array" ref="K523">INDEX($A:$G, ($B523*$B$4)+3,COLUMN(C523))</f>
        <v>Owing</v>
      </c>
      <c r="L523" s="198" t="e">
        <f t="shared" si="57"/>
        <v>#VALUE!</v>
      </c>
      <c r="M523" s="199" t="e">
        <f t="shared" si="58"/>
        <v>#VALUE!</v>
      </c>
      <c r="N523" s="200" t="str" cm="1">
        <f t="array" ref="N523">INDEX($A:$G, ($B523*$B$4)+3,COLUMN(F523))</f>
        <v>Total Interest Charged</v>
      </c>
      <c r="O523" s="201" t="e">
        <f t="shared" si="56"/>
        <v>#VALUE!</v>
      </c>
    </row>
    <row r="524" spans="3:15" x14ac:dyDescent="0.25">
      <c r="C524" s="197" t="e">
        <f t="shared" si="53"/>
        <v>#DIV/0!</v>
      </c>
      <c r="D524" s="216" t="e">
        <f>IF(F524="","",IF($B$3='Budget Calculator'!$A$14, 'Loan Calculator'!$L$12-E524+H524, IF($B$3='Budget Calculator'!$A$13,  'Loan Calculator'!$N$12-E524+H524, IF($B$3='Budget Calculator'!$A$12,  'Loan Calculator'!$P$12-E524+H524, 0))))</f>
        <v>#DIV/0!</v>
      </c>
      <c r="E524" s="217" t="e">
        <f>IF(('Loan Calculator'!$G$4/$B$4)*C523&gt;=0, ('Loan Calculator'!$G$4/$B$4)*C523, 1/0)</f>
        <v>#DIV/0!</v>
      </c>
      <c r="F524" s="200" t="e">
        <f t="shared" si="54"/>
        <v>#DIV/0!</v>
      </c>
      <c r="G524" s="212" t="e">
        <f t="shared" si="55"/>
        <v>#DIV/0!</v>
      </c>
      <c r="K524" s="197" t="str" cm="1">
        <f t="array" ref="K524">INDEX($A:$G, ($B524*$B$4)+3,COLUMN(C524))</f>
        <v>Owing</v>
      </c>
      <c r="L524" s="198" t="e">
        <f t="shared" si="57"/>
        <v>#VALUE!</v>
      </c>
      <c r="M524" s="199" t="e">
        <f t="shared" si="58"/>
        <v>#VALUE!</v>
      </c>
      <c r="N524" s="200" t="str" cm="1">
        <f t="array" ref="N524">INDEX($A:$G, ($B524*$B$4)+3,COLUMN(F524))</f>
        <v>Total Interest Charged</v>
      </c>
      <c r="O524" s="201" t="e">
        <f t="shared" si="56"/>
        <v>#VALUE!</v>
      </c>
    </row>
    <row r="525" spans="3:15" x14ac:dyDescent="0.25">
      <c r="C525" s="197" t="e">
        <f t="shared" si="53"/>
        <v>#DIV/0!</v>
      </c>
      <c r="D525" s="216" t="e">
        <f>IF(F525="","",IF($B$3='Budget Calculator'!$A$14, 'Loan Calculator'!$L$12-E525+H525, IF($B$3='Budget Calculator'!$A$13,  'Loan Calculator'!$N$12-E525+H525, IF($B$3='Budget Calculator'!$A$12,  'Loan Calculator'!$P$12-E525+H525, 0))))</f>
        <v>#DIV/0!</v>
      </c>
      <c r="E525" s="217" t="e">
        <f>IF(('Loan Calculator'!$G$4/$B$4)*C524&gt;=0, ('Loan Calculator'!$G$4/$B$4)*C524, 1/0)</f>
        <v>#DIV/0!</v>
      </c>
      <c r="F525" s="200" t="e">
        <f t="shared" si="54"/>
        <v>#DIV/0!</v>
      </c>
      <c r="G525" s="212" t="e">
        <f t="shared" si="55"/>
        <v>#DIV/0!</v>
      </c>
      <c r="K525" s="197" t="str" cm="1">
        <f t="array" ref="K525">INDEX($A:$G, ($B525*$B$4)+3,COLUMN(C525))</f>
        <v>Owing</v>
      </c>
      <c r="L525" s="198" t="e">
        <f t="shared" si="57"/>
        <v>#VALUE!</v>
      </c>
      <c r="M525" s="199" t="e">
        <f t="shared" si="58"/>
        <v>#VALUE!</v>
      </c>
      <c r="N525" s="200" t="str" cm="1">
        <f t="array" ref="N525">INDEX($A:$G, ($B525*$B$4)+3,COLUMN(F525))</f>
        <v>Total Interest Charged</v>
      </c>
      <c r="O525" s="201" t="e">
        <f t="shared" si="56"/>
        <v>#VALUE!</v>
      </c>
    </row>
    <row r="526" spans="3:15" x14ac:dyDescent="0.25">
      <c r="C526" s="197" t="e">
        <f t="shared" si="53"/>
        <v>#DIV/0!</v>
      </c>
      <c r="D526" s="216" t="e">
        <f>IF(F526="","",IF($B$3='Budget Calculator'!$A$14, 'Loan Calculator'!$L$12-E526+H526, IF($B$3='Budget Calculator'!$A$13,  'Loan Calculator'!$N$12-E526+H526, IF($B$3='Budget Calculator'!$A$12,  'Loan Calculator'!$P$12-E526+H526, 0))))</f>
        <v>#DIV/0!</v>
      </c>
      <c r="E526" s="217" t="e">
        <f>IF(('Loan Calculator'!$G$4/$B$4)*C525&gt;=0, ('Loan Calculator'!$G$4/$B$4)*C525, 1/0)</f>
        <v>#DIV/0!</v>
      </c>
      <c r="F526" s="200" t="e">
        <f t="shared" si="54"/>
        <v>#DIV/0!</v>
      </c>
      <c r="G526" s="212" t="e">
        <f t="shared" si="55"/>
        <v>#DIV/0!</v>
      </c>
      <c r="K526" s="197" t="str" cm="1">
        <f t="array" ref="K526">INDEX($A:$G, ($B526*$B$4)+3,COLUMN(C526))</f>
        <v>Owing</v>
      </c>
      <c r="L526" s="198" t="e">
        <f t="shared" si="57"/>
        <v>#VALUE!</v>
      </c>
      <c r="M526" s="199" t="e">
        <f t="shared" si="58"/>
        <v>#VALUE!</v>
      </c>
      <c r="N526" s="200" t="str" cm="1">
        <f t="array" ref="N526">INDEX($A:$G, ($B526*$B$4)+3,COLUMN(F526))</f>
        <v>Total Interest Charged</v>
      </c>
      <c r="O526" s="201" t="e">
        <f t="shared" si="56"/>
        <v>#VALUE!</v>
      </c>
    </row>
    <row r="527" spans="3:15" x14ac:dyDescent="0.25">
      <c r="C527" s="197" t="e">
        <f t="shared" si="53"/>
        <v>#DIV/0!</v>
      </c>
      <c r="D527" s="216" t="e">
        <f>IF(F527="","",IF($B$3='Budget Calculator'!$A$14, 'Loan Calculator'!$L$12-E527+H527, IF($B$3='Budget Calculator'!$A$13,  'Loan Calculator'!$N$12-E527+H527, IF($B$3='Budget Calculator'!$A$12,  'Loan Calculator'!$P$12-E527+H527, 0))))</f>
        <v>#DIV/0!</v>
      </c>
      <c r="E527" s="217" t="e">
        <f>IF(('Loan Calculator'!$G$4/$B$4)*C526&gt;=0, ('Loan Calculator'!$G$4/$B$4)*C526, 1/0)</f>
        <v>#DIV/0!</v>
      </c>
      <c r="F527" s="200" t="e">
        <f t="shared" si="54"/>
        <v>#DIV/0!</v>
      </c>
      <c r="G527" s="212" t="e">
        <f t="shared" si="55"/>
        <v>#DIV/0!</v>
      </c>
      <c r="K527" s="197" t="str" cm="1">
        <f t="array" ref="K527">INDEX($A:$G, ($B527*$B$4)+3,COLUMN(C527))</f>
        <v>Owing</v>
      </c>
      <c r="L527" s="198" t="e">
        <f t="shared" si="57"/>
        <v>#VALUE!</v>
      </c>
      <c r="M527" s="199" t="e">
        <f t="shared" si="58"/>
        <v>#VALUE!</v>
      </c>
      <c r="N527" s="200" t="str" cm="1">
        <f t="array" ref="N527">INDEX($A:$G, ($B527*$B$4)+3,COLUMN(F527))</f>
        <v>Total Interest Charged</v>
      </c>
      <c r="O527" s="201" t="e">
        <f t="shared" si="56"/>
        <v>#VALUE!</v>
      </c>
    </row>
    <row r="528" spans="3:15" x14ac:dyDescent="0.25">
      <c r="C528" s="197" t="e">
        <f t="shared" si="53"/>
        <v>#DIV/0!</v>
      </c>
      <c r="D528" s="216" t="e">
        <f>IF(F528="","",IF($B$3='Budget Calculator'!$A$14, 'Loan Calculator'!$L$12-E528+H528, IF($B$3='Budget Calculator'!$A$13,  'Loan Calculator'!$N$12-E528+H528, IF($B$3='Budget Calculator'!$A$12,  'Loan Calculator'!$P$12-E528+H528, 0))))</f>
        <v>#DIV/0!</v>
      </c>
      <c r="E528" s="217" t="e">
        <f>IF(('Loan Calculator'!$G$4/$B$4)*C527&gt;=0, ('Loan Calculator'!$G$4/$B$4)*C527, 1/0)</f>
        <v>#DIV/0!</v>
      </c>
      <c r="F528" s="200" t="e">
        <f t="shared" si="54"/>
        <v>#DIV/0!</v>
      </c>
      <c r="G528" s="212" t="e">
        <f t="shared" si="55"/>
        <v>#DIV/0!</v>
      </c>
      <c r="K528" s="197" t="str" cm="1">
        <f t="array" ref="K528">INDEX($A:$G, ($B528*$B$4)+3,COLUMN(C528))</f>
        <v>Owing</v>
      </c>
      <c r="L528" s="198" t="e">
        <f t="shared" si="57"/>
        <v>#VALUE!</v>
      </c>
      <c r="M528" s="199" t="e">
        <f t="shared" si="58"/>
        <v>#VALUE!</v>
      </c>
      <c r="N528" s="200" t="str" cm="1">
        <f t="array" ref="N528">INDEX($A:$G, ($B528*$B$4)+3,COLUMN(F528))</f>
        <v>Total Interest Charged</v>
      </c>
      <c r="O528" s="201" t="e">
        <f t="shared" si="56"/>
        <v>#VALUE!</v>
      </c>
    </row>
    <row r="529" spans="3:15" x14ac:dyDescent="0.25">
      <c r="C529" s="197" t="e">
        <f t="shared" si="53"/>
        <v>#DIV/0!</v>
      </c>
      <c r="D529" s="216" t="e">
        <f>IF(F529="","",IF($B$3='Budget Calculator'!$A$14, 'Loan Calculator'!$L$12-E529+H529, IF($B$3='Budget Calculator'!$A$13,  'Loan Calculator'!$N$12-E529+H529, IF($B$3='Budget Calculator'!$A$12,  'Loan Calculator'!$P$12-E529+H529, 0))))</f>
        <v>#DIV/0!</v>
      </c>
      <c r="E529" s="217" t="e">
        <f>IF(('Loan Calculator'!$G$4/$B$4)*C528&gt;=0, ('Loan Calculator'!$G$4/$B$4)*C528, 1/0)</f>
        <v>#DIV/0!</v>
      </c>
      <c r="F529" s="200" t="e">
        <f t="shared" si="54"/>
        <v>#DIV/0!</v>
      </c>
      <c r="G529" s="212" t="e">
        <f t="shared" si="55"/>
        <v>#DIV/0!</v>
      </c>
      <c r="K529" s="197" t="str" cm="1">
        <f t="array" ref="K529">INDEX($A:$G, ($B529*$B$4)+3,COLUMN(C529))</f>
        <v>Owing</v>
      </c>
      <c r="L529" s="198" t="e">
        <f t="shared" si="57"/>
        <v>#VALUE!</v>
      </c>
      <c r="M529" s="199" t="e">
        <f t="shared" si="58"/>
        <v>#VALUE!</v>
      </c>
      <c r="N529" s="200" t="str" cm="1">
        <f t="array" ref="N529">INDEX($A:$G, ($B529*$B$4)+3,COLUMN(F529))</f>
        <v>Total Interest Charged</v>
      </c>
      <c r="O529" s="201" t="e">
        <f t="shared" si="56"/>
        <v>#VALUE!</v>
      </c>
    </row>
    <row r="530" spans="3:15" x14ac:dyDescent="0.25">
      <c r="C530" s="197" t="e">
        <f t="shared" si="53"/>
        <v>#DIV/0!</v>
      </c>
      <c r="D530" s="216" t="e">
        <f>IF(F530="","",IF($B$3='Budget Calculator'!$A$14, 'Loan Calculator'!$L$12-E530+H530, IF($B$3='Budget Calculator'!$A$13,  'Loan Calculator'!$N$12-E530+H530, IF($B$3='Budget Calculator'!$A$12,  'Loan Calculator'!$P$12-E530+H530, 0))))</f>
        <v>#DIV/0!</v>
      </c>
      <c r="E530" s="217" t="e">
        <f>IF(('Loan Calculator'!$G$4/$B$4)*C529&gt;=0, ('Loan Calculator'!$G$4/$B$4)*C529, 1/0)</f>
        <v>#DIV/0!</v>
      </c>
      <c r="F530" s="200" t="e">
        <f t="shared" si="54"/>
        <v>#DIV/0!</v>
      </c>
      <c r="G530" s="212" t="e">
        <f t="shared" si="55"/>
        <v>#DIV/0!</v>
      </c>
      <c r="K530" s="197" t="str" cm="1">
        <f t="array" ref="K530">INDEX($A:$G, ($B530*$B$4)+3,COLUMN(C530))</f>
        <v>Owing</v>
      </c>
      <c r="L530" s="198" t="e">
        <f t="shared" si="57"/>
        <v>#VALUE!</v>
      </c>
      <c r="M530" s="199" t="e">
        <f t="shared" si="58"/>
        <v>#VALUE!</v>
      </c>
      <c r="N530" s="200" t="str" cm="1">
        <f t="array" ref="N530">INDEX($A:$G, ($B530*$B$4)+3,COLUMN(F530))</f>
        <v>Total Interest Charged</v>
      </c>
      <c r="O530" s="201" t="e">
        <f t="shared" si="56"/>
        <v>#VALUE!</v>
      </c>
    </row>
    <row r="531" spans="3:15" x14ac:dyDescent="0.25">
      <c r="C531" s="197" t="e">
        <f t="shared" si="53"/>
        <v>#DIV/0!</v>
      </c>
      <c r="D531" s="216" t="e">
        <f>IF(F531="","",IF($B$3='Budget Calculator'!$A$14, 'Loan Calculator'!$L$12-E531+H531, IF($B$3='Budget Calculator'!$A$13,  'Loan Calculator'!$N$12-E531+H531, IF($B$3='Budget Calculator'!$A$12,  'Loan Calculator'!$P$12-E531+H531, 0))))</f>
        <v>#DIV/0!</v>
      </c>
      <c r="E531" s="217" t="e">
        <f>IF(('Loan Calculator'!$G$4/$B$4)*C530&gt;=0, ('Loan Calculator'!$G$4/$B$4)*C530, 1/0)</f>
        <v>#DIV/0!</v>
      </c>
      <c r="F531" s="200" t="e">
        <f t="shared" si="54"/>
        <v>#DIV/0!</v>
      </c>
      <c r="G531" s="212" t="e">
        <f t="shared" si="55"/>
        <v>#DIV/0!</v>
      </c>
      <c r="K531" s="197" t="str" cm="1">
        <f t="array" ref="K531">INDEX($A:$G, ($B531*$B$4)+3,COLUMN(C531))</f>
        <v>Owing</v>
      </c>
      <c r="L531" s="198" t="e">
        <f t="shared" si="57"/>
        <v>#VALUE!</v>
      </c>
      <c r="M531" s="199" t="e">
        <f t="shared" si="58"/>
        <v>#VALUE!</v>
      </c>
      <c r="N531" s="200" t="str" cm="1">
        <f t="array" ref="N531">INDEX($A:$G, ($B531*$B$4)+3,COLUMN(F531))</f>
        <v>Total Interest Charged</v>
      </c>
      <c r="O531" s="201" t="e">
        <f t="shared" si="56"/>
        <v>#VALUE!</v>
      </c>
    </row>
    <row r="532" spans="3:15" x14ac:dyDescent="0.25">
      <c r="C532" s="197" t="e">
        <f t="shared" si="53"/>
        <v>#DIV/0!</v>
      </c>
      <c r="D532" s="216" t="e">
        <f>IF(F532="","",IF($B$3='Budget Calculator'!$A$14, 'Loan Calculator'!$L$12-E532+H532, IF($B$3='Budget Calculator'!$A$13,  'Loan Calculator'!$N$12-E532+H532, IF($B$3='Budget Calculator'!$A$12,  'Loan Calculator'!$P$12-E532+H532, 0))))</f>
        <v>#DIV/0!</v>
      </c>
      <c r="E532" s="217" t="e">
        <f>IF(('Loan Calculator'!$G$4/$B$4)*C531&gt;=0, ('Loan Calculator'!$G$4/$B$4)*C531, 1/0)</f>
        <v>#DIV/0!</v>
      </c>
      <c r="F532" s="200" t="e">
        <f t="shared" si="54"/>
        <v>#DIV/0!</v>
      </c>
      <c r="G532" s="212" t="e">
        <f t="shared" si="55"/>
        <v>#DIV/0!</v>
      </c>
      <c r="K532" s="197" t="str" cm="1">
        <f t="array" ref="K532">INDEX($A:$G, ($B532*$B$4)+3,COLUMN(C532))</f>
        <v>Owing</v>
      </c>
      <c r="L532" s="198" t="e">
        <f t="shared" si="57"/>
        <v>#VALUE!</v>
      </c>
      <c r="M532" s="199" t="e">
        <f t="shared" si="58"/>
        <v>#VALUE!</v>
      </c>
      <c r="N532" s="200" t="str" cm="1">
        <f t="array" ref="N532">INDEX($A:$G, ($B532*$B$4)+3,COLUMN(F532))</f>
        <v>Total Interest Charged</v>
      </c>
      <c r="O532" s="201" t="e">
        <f t="shared" si="56"/>
        <v>#VALUE!</v>
      </c>
    </row>
    <row r="533" spans="3:15" x14ac:dyDescent="0.25">
      <c r="C533" s="197" t="e">
        <f t="shared" si="53"/>
        <v>#DIV/0!</v>
      </c>
      <c r="D533" s="216" t="e">
        <f>IF(F533="","",IF($B$3='Budget Calculator'!$A$14, 'Loan Calculator'!$L$12-E533+H533, IF($B$3='Budget Calculator'!$A$13,  'Loan Calculator'!$N$12-E533+H533, IF($B$3='Budget Calculator'!$A$12,  'Loan Calculator'!$P$12-E533+H533, 0))))</f>
        <v>#DIV/0!</v>
      </c>
      <c r="E533" s="217" t="e">
        <f>IF(('Loan Calculator'!$G$4/$B$4)*C532&gt;=0, ('Loan Calculator'!$G$4/$B$4)*C532, 1/0)</f>
        <v>#DIV/0!</v>
      </c>
      <c r="F533" s="200" t="e">
        <f t="shared" si="54"/>
        <v>#DIV/0!</v>
      </c>
      <c r="G533" s="212" t="e">
        <f t="shared" si="55"/>
        <v>#DIV/0!</v>
      </c>
      <c r="K533" s="197" t="str" cm="1">
        <f t="array" ref="K533">INDEX($A:$G, ($B533*$B$4)+3,COLUMN(C533))</f>
        <v>Owing</v>
      </c>
      <c r="L533" s="198" t="e">
        <f t="shared" si="57"/>
        <v>#VALUE!</v>
      </c>
      <c r="M533" s="199" t="e">
        <f t="shared" si="58"/>
        <v>#VALUE!</v>
      </c>
      <c r="N533" s="200" t="str" cm="1">
        <f t="array" ref="N533">INDEX($A:$G, ($B533*$B$4)+3,COLUMN(F533))</f>
        <v>Total Interest Charged</v>
      </c>
      <c r="O533" s="201" t="e">
        <f t="shared" si="56"/>
        <v>#VALUE!</v>
      </c>
    </row>
    <row r="534" spans="3:15" x14ac:dyDescent="0.25">
      <c r="C534" s="197" t="e">
        <f t="shared" si="53"/>
        <v>#DIV/0!</v>
      </c>
      <c r="D534" s="216" t="e">
        <f>IF(F534="","",IF($B$3='Budget Calculator'!$A$14, 'Loan Calculator'!$L$12-E534+H534, IF($B$3='Budget Calculator'!$A$13,  'Loan Calculator'!$N$12-E534+H534, IF($B$3='Budget Calculator'!$A$12,  'Loan Calculator'!$P$12-E534+H534, 0))))</f>
        <v>#DIV/0!</v>
      </c>
      <c r="E534" s="217" t="e">
        <f>IF(('Loan Calculator'!$G$4/$B$4)*C533&gt;=0, ('Loan Calculator'!$G$4/$B$4)*C533, 1/0)</f>
        <v>#DIV/0!</v>
      </c>
      <c r="F534" s="200" t="e">
        <f t="shared" si="54"/>
        <v>#DIV/0!</v>
      </c>
      <c r="G534" s="212" t="e">
        <f t="shared" si="55"/>
        <v>#DIV/0!</v>
      </c>
      <c r="K534" s="197" t="str" cm="1">
        <f t="array" ref="K534">INDEX($A:$G, ($B534*$B$4)+3,COLUMN(C534))</f>
        <v>Owing</v>
      </c>
      <c r="L534" s="198" t="e">
        <f t="shared" si="57"/>
        <v>#VALUE!</v>
      </c>
      <c r="M534" s="199" t="e">
        <f t="shared" si="58"/>
        <v>#VALUE!</v>
      </c>
      <c r="N534" s="200" t="str" cm="1">
        <f t="array" ref="N534">INDEX($A:$G, ($B534*$B$4)+3,COLUMN(F534))</f>
        <v>Total Interest Charged</v>
      </c>
      <c r="O534" s="201" t="e">
        <f t="shared" si="56"/>
        <v>#VALUE!</v>
      </c>
    </row>
    <row r="535" spans="3:15" x14ac:dyDescent="0.25">
      <c r="C535" s="197" t="e">
        <f t="shared" si="53"/>
        <v>#DIV/0!</v>
      </c>
      <c r="D535" s="216" t="e">
        <f>IF(F535="","",IF($B$3='Budget Calculator'!$A$14, 'Loan Calculator'!$L$12-E535+H535, IF($B$3='Budget Calculator'!$A$13,  'Loan Calculator'!$N$12-E535+H535, IF($B$3='Budget Calculator'!$A$12,  'Loan Calculator'!$P$12-E535+H535, 0))))</f>
        <v>#DIV/0!</v>
      </c>
      <c r="E535" s="217" t="e">
        <f>IF(('Loan Calculator'!$G$4/$B$4)*C534&gt;=0, ('Loan Calculator'!$G$4/$B$4)*C534, 1/0)</f>
        <v>#DIV/0!</v>
      </c>
      <c r="F535" s="200" t="e">
        <f t="shared" si="54"/>
        <v>#DIV/0!</v>
      </c>
      <c r="G535" s="212" t="e">
        <f t="shared" si="55"/>
        <v>#DIV/0!</v>
      </c>
      <c r="K535" s="197" t="str" cm="1">
        <f t="array" ref="K535">INDEX($A:$G, ($B535*$B$4)+3,COLUMN(C535))</f>
        <v>Owing</v>
      </c>
      <c r="L535" s="198" t="e">
        <f t="shared" si="57"/>
        <v>#VALUE!</v>
      </c>
      <c r="M535" s="199" t="e">
        <f t="shared" si="58"/>
        <v>#VALUE!</v>
      </c>
      <c r="N535" s="200" t="str" cm="1">
        <f t="array" ref="N535">INDEX($A:$G, ($B535*$B$4)+3,COLUMN(F535))</f>
        <v>Total Interest Charged</v>
      </c>
      <c r="O535" s="201" t="e">
        <f t="shared" si="56"/>
        <v>#VALUE!</v>
      </c>
    </row>
    <row r="536" spans="3:15" x14ac:dyDescent="0.25">
      <c r="C536" s="197" t="e">
        <f t="shared" ref="C536:C599" si="59">IF(F536="","",C535-D536)</f>
        <v>#DIV/0!</v>
      </c>
      <c r="D536" s="216" t="e">
        <f>IF(F536="","",IF($B$3='Budget Calculator'!$A$14, 'Loan Calculator'!$L$12-E536+H536, IF($B$3='Budget Calculator'!$A$13,  'Loan Calculator'!$N$12-E536+H536, IF($B$3='Budget Calculator'!$A$12,  'Loan Calculator'!$P$12-E536+H536, 0))))</f>
        <v>#DIV/0!</v>
      </c>
      <c r="E536" s="217" t="e">
        <f>IF(('Loan Calculator'!$G$4/$B$4)*C535&gt;=0, ('Loan Calculator'!$G$4/$B$4)*C535, 1/0)</f>
        <v>#DIV/0!</v>
      </c>
      <c r="F536" s="200" t="e">
        <f t="shared" ref="F536:F599" si="60">IF(F535="", "", IF(E536+F535&gt;F535, E536+F535, ""))</f>
        <v>#DIV/0!</v>
      </c>
      <c r="G536" s="212" t="e">
        <f t="shared" si="55"/>
        <v>#DIV/0!</v>
      </c>
      <c r="K536" s="197" t="str" cm="1">
        <f t="array" ref="K536">INDEX($A:$G, ($B536*$B$4)+3,COLUMN(C536))</f>
        <v>Owing</v>
      </c>
      <c r="L536" s="198" t="e">
        <f t="shared" si="57"/>
        <v>#VALUE!</v>
      </c>
      <c r="M536" s="199" t="e">
        <f t="shared" si="58"/>
        <v>#VALUE!</v>
      </c>
      <c r="N536" s="200" t="str" cm="1">
        <f t="array" ref="N536">INDEX($A:$G, ($B536*$B$4)+3,COLUMN(F536))</f>
        <v>Total Interest Charged</v>
      </c>
      <c r="O536" s="201" t="e">
        <f t="shared" si="56"/>
        <v>#VALUE!</v>
      </c>
    </row>
    <row r="537" spans="3:15" x14ac:dyDescent="0.25">
      <c r="C537" s="197" t="e">
        <f t="shared" si="59"/>
        <v>#DIV/0!</v>
      </c>
      <c r="D537" s="216" t="e">
        <f>IF(F537="","",IF($B$3='Budget Calculator'!$A$14, 'Loan Calculator'!$L$12-E537+H537, IF($B$3='Budget Calculator'!$A$13,  'Loan Calculator'!$N$12-E537+H537, IF($B$3='Budget Calculator'!$A$12,  'Loan Calculator'!$P$12-E537+H537, 0))))</f>
        <v>#DIV/0!</v>
      </c>
      <c r="E537" s="217" t="e">
        <f>IF(('Loan Calculator'!$G$4/$B$4)*C536&gt;=0, ('Loan Calculator'!$G$4/$B$4)*C536, 1/0)</f>
        <v>#DIV/0!</v>
      </c>
      <c r="F537" s="200" t="e">
        <f t="shared" si="60"/>
        <v>#DIV/0!</v>
      </c>
      <c r="G537" s="212" t="e">
        <f t="shared" si="55"/>
        <v>#DIV/0!</v>
      </c>
      <c r="K537" s="197" t="str" cm="1">
        <f t="array" ref="K537">INDEX($A:$G, ($B537*$B$4)+3,COLUMN(C537))</f>
        <v>Owing</v>
      </c>
      <c r="L537" s="198" t="e">
        <f t="shared" si="57"/>
        <v>#VALUE!</v>
      </c>
      <c r="M537" s="199" t="e">
        <f t="shared" si="58"/>
        <v>#VALUE!</v>
      </c>
      <c r="N537" s="200" t="str" cm="1">
        <f t="array" ref="N537">INDEX($A:$G, ($B537*$B$4)+3,COLUMN(F537))</f>
        <v>Total Interest Charged</v>
      </c>
      <c r="O537" s="201" t="e">
        <f t="shared" si="56"/>
        <v>#VALUE!</v>
      </c>
    </row>
    <row r="538" spans="3:15" x14ac:dyDescent="0.25">
      <c r="C538" s="197" t="e">
        <f t="shared" si="59"/>
        <v>#DIV/0!</v>
      </c>
      <c r="D538" s="216" t="e">
        <f>IF(F538="","",IF($B$3='Budget Calculator'!$A$14, 'Loan Calculator'!$L$12-E538+H538, IF($B$3='Budget Calculator'!$A$13,  'Loan Calculator'!$N$12-E538+H538, IF($B$3='Budget Calculator'!$A$12,  'Loan Calculator'!$P$12-E538+H538, 0))))</f>
        <v>#DIV/0!</v>
      </c>
      <c r="E538" s="217" t="e">
        <f>IF(('Loan Calculator'!$G$4/$B$4)*C537&gt;=0, ('Loan Calculator'!$G$4/$B$4)*C537, 1/0)</f>
        <v>#DIV/0!</v>
      </c>
      <c r="F538" s="200" t="e">
        <f t="shared" si="60"/>
        <v>#DIV/0!</v>
      </c>
      <c r="G538" s="212" t="e">
        <f t="shared" si="55"/>
        <v>#DIV/0!</v>
      </c>
      <c r="K538" s="197" t="str" cm="1">
        <f t="array" ref="K538">INDEX($A:$G, ($B538*$B$4)+3,COLUMN(C538))</f>
        <v>Owing</v>
      </c>
      <c r="L538" s="198" t="e">
        <f t="shared" si="57"/>
        <v>#VALUE!</v>
      </c>
      <c r="M538" s="199" t="e">
        <f t="shared" si="58"/>
        <v>#VALUE!</v>
      </c>
      <c r="N538" s="200" t="str" cm="1">
        <f t="array" ref="N538">INDEX($A:$G, ($B538*$B$4)+3,COLUMN(F538))</f>
        <v>Total Interest Charged</v>
      </c>
      <c r="O538" s="201" t="e">
        <f t="shared" si="56"/>
        <v>#VALUE!</v>
      </c>
    </row>
    <row r="539" spans="3:15" x14ac:dyDescent="0.25">
      <c r="C539" s="197" t="e">
        <f t="shared" si="59"/>
        <v>#DIV/0!</v>
      </c>
      <c r="D539" s="216" t="e">
        <f>IF(F539="","",IF($B$3='Budget Calculator'!$A$14, 'Loan Calculator'!$L$12-E539+H539, IF($B$3='Budget Calculator'!$A$13,  'Loan Calculator'!$N$12-E539+H539, IF($B$3='Budget Calculator'!$A$12,  'Loan Calculator'!$P$12-E539+H539, 0))))</f>
        <v>#DIV/0!</v>
      </c>
      <c r="E539" s="217" t="e">
        <f>IF(('Loan Calculator'!$G$4/$B$4)*C538&gt;=0, ('Loan Calculator'!$G$4/$B$4)*C538, 1/0)</f>
        <v>#DIV/0!</v>
      </c>
      <c r="F539" s="200" t="e">
        <f t="shared" si="60"/>
        <v>#DIV/0!</v>
      </c>
      <c r="G539" s="212" t="e">
        <f t="shared" si="55"/>
        <v>#DIV/0!</v>
      </c>
      <c r="K539" s="197" t="str" cm="1">
        <f t="array" ref="K539">INDEX($A:$G, ($B539*$B$4)+3,COLUMN(C539))</f>
        <v>Owing</v>
      </c>
      <c r="L539" s="198" t="e">
        <f t="shared" si="57"/>
        <v>#VALUE!</v>
      </c>
      <c r="M539" s="199" t="e">
        <f t="shared" si="58"/>
        <v>#VALUE!</v>
      </c>
      <c r="N539" s="200" t="str" cm="1">
        <f t="array" ref="N539">INDEX($A:$G, ($B539*$B$4)+3,COLUMN(F539))</f>
        <v>Total Interest Charged</v>
      </c>
      <c r="O539" s="201" t="e">
        <f t="shared" si="56"/>
        <v>#VALUE!</v>
      </c>
    </row>
    <row r="540" spans="3:15" x14ac:dyDescent="0.25">
      <c r="C540" s="197" t="e">
        <f t="shared" si="59"/>
        <v>#DIV/0!</v>
      </c>
      <c r="D540" s="216" t="e">
        <f>IF(F540="","",IF($B$3='Budget Calculator'!$A$14, 'Loan Calculator'!$L$12-E540+H540, IF($B$3='Budget Calculator'!$A$13,  'Loan Calculator'!$N$12-E540+H540, IF($B$3='Budget Calculator'!$A$12,  'Loan Calculator'!$P$12-E540+H540, 0))))</f>
        <v>#DIV/0!</v>
      </c>
      <c r="E540" s="217" t="e">
        <f>IF(('Loan Calculator'!$G$4/$B$4)*C539&gt;=0, ('Loan Calculator'!$G$4/$B$4)*C539, 1/0)</f>
        <v>#DIV/0!</v>
      </c>
      <c r="F540" s="200" t="e">
        <f t="shared" si="60"/>
        <v>#DIV/0!</v>
      </c>
      <c r="G540" s="212" t="e">
        <f t="shared" si="55"/>
        <v>#DIV/0!</v>
      </c>
      <c r="K540" s="197" t="str" cm="1">
        <f t="array" ref="K540">INDEX($A:$G, ($B540*$B$4)+3,COLUMN(C540))</f>
        <v>Owing</v>
      </c>
      <c r="L540" s="198" t="e">
        <f t="shared" si="57"/>
        <v>#VALUE!</v>
      </c>
      <c r="M540" s="199" t="e">
        <f t="shared" si="58"/>
        <v>#VALUE!</v>
      </c>
      <c r="N540" s="200" t="str" cm="1">
        <f t="array" ref="N540">INDEX($A:$G, ($B540*$B$4)+3,COLUMN(F540))</f>
        <v>Total Interest Charged</v>
      </c>
      <c r="O540" s="201" t="e">
        <f t="shared" si="56"/>
        <v>#VALUE!</v>
      </c>
    </row>
    <row r="541" spans="3:15" x14ac:dyDescent="0.25">
      <c r="C541" s="197" t="e">
        <f t="shared" si="59"/>
        <v>#DIV/0!</v>
      </c>
      <c r="D541" s="216" t="e">
        <f>IF(F541="","",IF($B$3='Budget Calculator'!$A$14, 'Loan Calculator'!$L$12-E541+H541, IF($B$3='Budget Calculator'!$A$13,  'Loan Calculator'!$N$12-E541+H541, IF($B$3='Budget Calculator'!$A$12,  'Loan Calculator'!$P$12-E541+H541, 0))))</f>
        <v>#DIV/0!</v>
      </c>
      <c r="E541" s="217" t="e">
        <f>IF(('Loan Calculator'!$G$4/$B$4)*C540&gt;=0, ('Loan Calculator'!$G$4/$B$4)*C540, 1/0)</f>
        <v>#DIV/0!</v>
      </c>
      <c r="F541" s="200" t="e">
        <f t="shared" si="60"/>
        <v>#DIV/0!</v>
      </c>
      <c r="G541" s="212" t="e">
        <f t="shared" si="55"/>
        <v>#DIV/0!</v>
      </c>
      <c r="K541" s="197" t="str" cm="1">
        <f t="array" ref="K541">INDEX($A:$G, ($B541*$B$4)+3,COLUMN(C541))</f>
        <v>Owing</v>
      </c>
      <c r="L541" s="198" t="e">
        <f t="shared" si="57"/>
        <v>#VALUE!</v>
      </c>
      <c r="M541" s="199" t="e">
        <f t="shared" si="58"/>
        <v>#VALUE!</v>
      </c>
      <c r="N541" s="200" t="str" cm="1">
        <f t="array" ref="N541">INDEX($A:$G, ($B541*$B$4)+3,COLUMN(F541))</f>
        <v>Total Interest Charged</v>
      </c>
      <c r="O541" s="201" t="e">
        <f t="shared" si="56"/>
        <v>#VALUE!</v>
      </c>
    </row>
    <row r="542" spans="3:15" x14ac:dyDescent="0.25">
      <c r="C542" s="197" t="e">
        <f t="shared" si="59"/>
        <v>#DIV/0!</v>
      </c>
      <c r="D542" s="216" t="e">
        <f>IF(F542="","",IF($B$3='Budget Calculator'!$A$14, 'Loan Calculator'!$L$12-E542+H542, IF($B$3='Budget Calculator'!$A$13,  'Loan Calculator'!$N$12-E542+H542, IF($B$3='Budget Calculator'!$A$12,  'Loan Calculator'!$P$12-E542+H542, 0))))</f>
        <v>#DIV/0!</v>
      </c>
      <c r="E542" s="217" t="e">
        <f>IF(('Loan Calculator'!$G$4/$B$4)*C541&gt;=0, ('Loan Calculator'!$G$4/$B$4)*C541, 1/0)</f>
        <v>#DIV/0!</v>
      </c>
      <c r="F542" s="200" t="e">
        <f t="shared" si="60"/>
        <v>#DIV/0!</v>
      </c>
      <c r="G542" s="212" t="e">
        <f t="shared" si="55"/>
        <v>#DIV/0!</v>
      </c>
      <c r="K542" s="197" t="str" cm="1">
        <f t="array" ref="K542">INDEX($A:$G, ($B542*$B$4)+3,COLUMN(C542))</f>
        <v>Owing</v>
      </c>
      <c r="L542" s="198" t="e">
        <f t="shared" si="57"/>
        <v>#VALUE!</v>
      </c>
      <c r="M542" s="199" t="e">
        <f t="shared" si="58"/>
        <v>#VALUE!</v>
      </c>
      <c r="N542" s="200" t="str" cm="1">
        <f t="array" ref="N542">INDEX($A:$G, ($B542*$B$4)+3,COLUMN(F542))</f>
        <v>Total Interest Charged</v>
      </c>
      <c r="O542" s="201" t="e">
        <f t="shared" si="56"/>
        <v>#VALUE!</v>
      </c>
    </row>
    <row r="543" spans="3:15" x14ac:dyDescent="0.25">
      <c r="C543" s="197" t="e">
        <f t="shared" si="59"/>
        <v>#DIV/0!</v>
      </c>
      <c r="D543" s="216" t="e">
        <f>IF(F543="","",IF($B$3='Budget Calculator'!$A$14, 'Loan Calculator'!$L$12-E543+H543, IF($B$3='Budget Calculator'!$A$13,  'Loan Calculator'!$N$12-E543+H543, IF($B$3='Budget Calculator'!$A$12,  'Loan Calculator'!$P$12-E543+H543, 0))))</f>
        <v>#DIV/0!</v>
      </c>
      <c r="E543" s="217" t="e">
        <f>IF(('Loan Calculator'!$G$4/$B$4)*C542&gt;=0, ('Loan Calculator'!$G$4/$B$4)*C542, 1/0)</f>
        <v>#DIV/0!</v>
      </c>
      <c r="F543" s="200" t="e">
        <f t="shared" si="60"/>
        <v>#DIV/0!</v>
      </c>
      <c r="G543" s="212" t="e">
        <f t="shared" si="55"/>
        <v>#DIV/0!</v>
      </c>
      <c r="K543" s="197" t="str" cm="1">
        <f t="array" ref="K543">INDEX($A:$G, ($B543*$B$4)+3,COLUMN(C543))</f>
        <v>Owing</v>
      </c>
      <c r="L543" s="198" t="e">
        <f t="shared" si="57"/>
        <v>#VALUE!</v>
      </c>
      <c r="M543" s="199" t="e">
        <f t="shared" si="58"/>
        <v>#VALUE!</v>
      </c>
      <c r="N543" s="200" t="str" cm="1">
        <f t="array" ref="N543">INDEX($A:$G, ($B543*$B$4)+3,COLUMN(F543))</f>
        <v>Total Interest Charged</v>
      </c>
      <c r="O543" s="201" t="e">
        <f t="shared" si="56"/>
        <v>#VALUE!</v>
      </c>
    </row>
    <row r="544" spans="3:15" x14ac:dyDescent="0.25">
      <c r="C544" s="197" t="e">
        <f t="shared" si="59"/>
        <v>#DIV/0!</v>
      </c>
      <c r="D544" s="216" t="e">
        <f>IF(F544="","",IF($B$3='Budget Calculator'!$A$14, 'Loan Calculator'!$L$12-E544+H544, IF($B$3='Budget Calculator'!$A$13,  'Loan Calculator'!$N$12-E544+H544, IF($B$3='Budget Calculator'!$A$12,  'Loan Calculator'!$P$12-E544+H544, 0))))</f>
        <v>#DIV/0!</v>
      </c>
      <c r="E544" s="217" t="e">
        <f>IF(('Loan Calculator'!$G$4/$B$4)*C543&gt;=0, ('Loan Calculator'!$G$4/$B$4)*C543, 1/0)</f>
        <v>#DIV/0!</v>
      </c>
      <c r="F544" s="200" t="e">
        <f t="shared" si="60"/>
        <v>#DIV/0!</v>
      </c>
      <c r="G544" s="212" t="e">
        <f t="shared" si="55"/>
        <v>#DIV/0!</v>
      </c>
      <c r="K544" s="197" t="str" cm="1">
        <f t="array" ref="K544">INDEX($A:$G, ($B544*$B$4)+3,COLUMN(C544))</f>
        <v>Owing</v>
      </c>
      <c r="L544" s="198" t="e">
        <f t="shared" si="57"/>
        <v>#VALUE!</v>
      </c>
      <c r="M544" s="199" t="e">
        <f t="shared" si="58"/>
        <v>#VALUE!</v>
      </c>
      <c r="N544" s="200" t="str" cm="1">
        <f t="array" ref="N544">INDEX($A:$G, ($B544*$B$4)+3,COLUMN(F544))</f>
        <v>Total Interest Charged</v>
      </c>
      <c r="O544" s="201" t="e">
        <f t="shared" si="56"/>
        <v>#VALUE!</v>
      </c>
    </row>
    <row r="545" spans="3:15" x14ac:dyDescent="0.25">
      <c r="C545" s="197" t="e">
        <f t="shared" si="59"/>
        <v>#DIV/0!</v>
      </c>
      <c r="D545" s="216" t="e">
        <f>IF(F545="","",IF($B$3='Budget Calculator'!$A$14, 'Loan Calculator'!$L$12-E545+H545, IF($B$3='Budget Calculator'!$A$13,  'Loan Calculator'!$N$12-E545+H545, IF($B$3='Budget Calculator'!$A$12,  'Loan Calculator'!$P$12-E545+H545, 0))))</f>
        <v>#DIV/0!</v>
      </c>
      <c r="E545" s="217" t="e">
        <f>IF(('Loan Calculator'!$G$4/$B$4)*C544&gt;=0, ('Loan Calculator'!$G$4/$B$4)*C544, 1/0)</f>
        <v>#DIV/0!</v>
      </c>
      <c r="F545" s="200" t="e">
        <f t="shared" si="60"/>
        <v>#DIV/0!</v>
      </c>
      <c r="G545" s="212" t="e">
        <f t="shared" si="55"/>
        <v>#DIV/0!</v>
      </c>
      <c r="K545" s="197" t="str" cm="1">
        <f t="array" ref="K545">INDEX($A:$G, ($B545*$B$4)+3,COLUMN(C545))</f>
        <v>Owing</v>
      </c>
      <c r="L545" s="198" t="e">
        <f t="shared" si="57"/>
        <v>#VALUE!</v>
      </c>
      <c r="M545" s="199" t="e">
        <f t="shared" si="58"/>
        <v>#VALUE!</v>
      </c>
      <c r="N545" s="200" t="str" cm="1">
        <f t="array" ref="N545">INDEX($A:$G, ($B545*$B$4)+3,COLUMN(F545))</f>
        <v>Total Interest Charged</v>
      </c>
      <c r="O545" s="201" t="e">
        <f t="shared" si="56"/>
        <v>#VALUE!</v>
      </c>
    </row>
    <row r="546" spans="3:15" x14ac:dyDescent="0.25">
      <c r="C546" s="197" t="e">
        <f t="shared" si="59"/>
        <v>#DIV/0!</v>
      </c>
      <c r="D546" s="216" t="e">
        <f>IF(F546="","",IF($B$3='Budget Calculator'!$A$14, 'Loan Calculator'!$L$12-E546+H546, IF($B$3='Budget Calculator'!$A$13,  'Loan Calculator'!$N$12-E546+H546, IF($B$3='Budget Calculator'!$A$12,  'Loan Calculator'!$P$12-E546+H546, 0))))</f>
        <v>#DIV/0!</v>
      </c>
      <c r="E546" s="217" t="e">
        <f>IF(('Loan Calculator'!$G$4/$B$4)*C545&gt;=0, ('Loan Calculator'!$G$4/$B$4)*C545, 1/0)</f>
        <v>#DIV/0!</v>
      </c>
      <c r="F546" s="200" t="e">
        <f t="shared" si="60"/>
        <v>#DIV/0!</v>
      </c>
      <c r="G546" s="212" t="e">
        <f t="shared" si="55"/>
        <v>#DIV/0!</v>
      </c>
      <c r="K546" s="197" t="str" cm="1">
        <f t="array" ref="K546">INDEX($A:$G, ($B546*$B$4)+3,COLUMN(C546))</f>
        <v>Owing</v>
      </c>
      <c r="L546" s="198" t="e">
        <f t="shared" si="57"/>
        <v>#VALUE!</v>
      </c>
      <c r="M546" s="199" t="e">
        <f t="shared" si="58"/>
        <v>#VALUE!</v>
      </c>
      <c r="N546" s="200" t="str" cm="1">
        <f t="array" ref="N546">INDEX($A:$G, ($B546*$B$4)+3,COLUMN(F546))</f>
        <v>Total Interest Charged</v>
      </c>
      <c r="O546" s="201" t="e">
        <f t="shared" si="56"/>
        <v>#VALUE!</v>
      </c>
    </row>
    <row r="547" spans="3:15" x14ac:dyDescent="0.25">
      <c r="C547" s="197" t="e">
        <f t="shared" si="59"/>
        <v>#DIV/0!</v>
      </c>
      <c r="D547" s="216" t="e">
        <f>IF(F547="","",IF($B$3='Budget Calculator'!$A$14, 'Loan Calculator'!$L$12-E547+H547, IF($B$3='Budget Calculator'!$A$13,  'Loan Calculator'!$N$12-E547+H547, IF($B$3='Budget Calculator'!$A$12,  'Loan Calculator'!$P$12-E547+H547, 0))))</f>
        <v>#DIV/0!</v>
      </c>
      <c r="E547" s="217" t="e">
        <f>IF(('Loan Calculator'!$G$4/$B$4)*C546&gt;=0, ('Loan Calculator'!$G$4/$B$4)*C546, 1/0)</f>
        <v>#DIV/0!</v>
      </c>
      <c r="F547" s="200" t="e">
        <f t="shared" si="60"/>
        <v>#DIV/0!</v>
      </c>
      <c r="G547" s="212" t="e">
        <f t="shared" si="55"/>
        <v>#DIV/0!</v>
      </c>
      <c r="K547" s="197" t="str" cm="1">
        <f t="array" ref="K547">INDEX($A:$G, ($B547*$B$4)+3,COLUMN(C547))</f>
        <v>Owing</v>
      </c>
      <c r="L547" s="198" t="e">
        <f t="shared" si="57"/>
        <v>#VALUE!</v>
      </c>
      <c r="M547" s="199" t="e">
        <f t="shared" si="58"/>
        <v>#VALUE!</v>
      </c>
      <c r="N547" s="200" t="str" cm="1">
        <f t="array" ref="N547">INDEX($A:$G, ($B547*$B$4)+3,COLUMN(F547))</f>
        <v>Total Interest Charged</v>
      </c>
      <c r="O547" s="201" t="e">
        <f t="shared" si="56"/>
        <v>#VALUE!</v>
      </c>
    </row>
    <row r="548" spans="3:15" x14ac:dyDescent="0.25">
      <c r="C548" s="197" t="e">
        <f t="shared" si="59"/>
        <v>#DIV/0!</v>
      </c>
      <c r="D548" s="216" t="e">
        <f>IF(F548="","",IF($B$3='Budget Calculator'!$A$14, 'Loan Calculator'!$L$12-E548+H548, IF($B$3='Budget Calculator'!$A$13,  'Loan Calculator'!$N$12-E548+H548, IF($B$3='Budget Calculator'!$A$12,  'Loan Calculator'!$P$12-E548+H548, 0))))</f>
        <v>#DIV/0!</v>
      </c>
      <c r="E548" s="217" t="e">
        <f>IF(('Loan Calculator'!$G$4/$B$4)*C547&gt;=0, ('Loan Calculator'!$G$4/$B$4)*C547, 1/0)</f>
        <v>#DIV/0!</v>
      </c>
      <c r="F548" s="200" t="e">
        <f t="shared" si="60"/>
        <v>#DIV/0!</v>
      </c>
      <c r="G548" s="212" t="e">
        <f t="shared" si="55"/>
        <v>#DIV/0!</v>
      </c>
      <c r="K548" s="197" t="str" cm="1">
        <f t="array" ref="K548">INDEX($A:$G, ($B548*$B$4)+3,COLUMN(C548))</f>
        <v>Owing</v>
      </c>
      <c r="L548" s="198" t="e">
        <f t="shared" si="57"/>
        <v>#VALUE!</v>
      </c>
      <c r="M548" s="199" t="e">
        <f t="shared" si="58"/>
        <v>#VALUE!</v>
      </c>
      <c r="N548" s="200" t="str" cm="1">
        <f t="array" ref="N548">INDEX($A:$G, ($B548*$B$4)+3,COLUMN(F548))</f>
        <v>Total Interest Charged</v>
      </c>
      <c r="O548" s="201" t="e">
        <f t="shared" si="56"/>
        <v>#VALUE!</v>
      </c>
    </row>
    <row r="549" spans="3:15" x14ac:dyDescent="0.25">
      <c r="C549" s="197" t="e">
        <f t="shared" si="59"/>
        <v>#DIV/0!</v>
      </c>
      <c r="D549" s="216" t="e">
        <f>IF(F549="","",IF($B$3='Budget Calculator'!$A$14, 'Loan Calculator'!$L$12-E549+H549, IF($B$3='Budget Calculator'!$A$13,  'Loan Calculator'!$N$12-E549+H549, IF($B$3='Budget Calculator'!$A$12,  'Loan Calculator'!$P$12-E549+H549, 0))))</f>
        <v>#DIV/0!</v>
      </c>
      <c r="E549" s="217" t="e">
        <f>IF(('Loan Calculator'!$G$4/$B$4)*C548&gt;=0, ('Loan Calculator'!$G$4/$B$4)*C548, 1/0)</f>
        <v>#DIV/0!</v>
      </c>
      <c r="F549" s="200" t="e">
        <f t="shared" si="60"/>
        <v>#DIV/0!</v>
      </c>
      <c r="G549" s="212" t="e">
        <f t="shared" si="55"/>
        <v>#DIV/0!</v>
      </c>
      <c r="K549" s="197" t="str" cm="1">
        <f t="array" ref="K549">INDEX($A:$G, ($B549*$B$4)+3,COLUMN(C549))</f>
        <v>Owing</v>
      </c>
      <c r="L549" s="198" t="e">
        <f t="shared" si="57"/>
        <v>#VALUE!</v>
      </c>
      <c r="M549" s="199" t="e">
        <f t="shared" si="58"/>
        <v>#VALUE!</v>
      </c>
      <c r="N549" s="200" t="str" cm="1">
        <f t="array" ref="N549">INDEX($A:$G, ($B549*$B$4)+3,COLUMN(F549))</f>
        <v>Total Interest Charged</v>
      </c>
      <c r="O549" s="201" t="e">
        <f t="shared" si="56"/>
        <v>#VALUE!</v>
      </c>
    </row>
    <row r="550" spans="3:15" x14ac:dyDescent="0.25">
      <c r="C550" s="197" t="e">
        <f t="shared" si="59"/>
        <v>#DIV/0!</v>
      </c>
      <c r="D550" s="216" t="e">
        <f>IF(F550="","",IF($B$3='Budget Calculator'!$A$14, 'Loan Calculator'!$L$12-E550+H550, IF($B$3='Budget Calculator'!$A$13,  'Loan Calculator'!$N$12-E550+H550, IF($B$3='Budget Calculator'!$A$12,  'Loan Calculator'!$P$12-E550+H550, 0))))</f>
        <v>#DIV/0!</v>
      </c>
      <c r="E550" s="217" t="e">
        <f>IF(('Loan Calculator'!$G$4/$B$4)*C549&gt;=0, ('Loan Calculator'!$G$4/$B$4)*C549, 1/0)</f>
        <v>#DIV/0!</v>
      </c>
      <c r="F550" s="200" t="e">
        <f t="shared" si="60"/>
        <v>#DIV/0!</v>
      </c>
      <c r="G550" s="212" t="e">
        <f t="shared" si="55"/>
        <v>#DIV/0!</v>
      </c>
      <c r="K550" s="197" t="str" cm="1">
        <f t="array" ref="K550">INDEX($A:$G, ($B550*$B$4)+3,COLUMN(C550))</f>
        <v>Owing</v>
      </c>
      <c r="L550" s="198" t="e">
        <f t="shared" si="57"/>
        <v>#VALUE!</v>
      </c>
      <c r="M550" s="199" t="e">
        <f t="shared" si="58"/>
        <v>#VALUE!</v>
      </c>
      <c r="N550" s="200" t="str" cm="1">
        <f t="array" ref="N550">INDEX($A:$G, ($B550*$B$4)+3,COLUMN(F550))</f>
        <v>Total Interest Charged</v>
      </c>
      <c r="O550" s="201" t="e">
        <f t="shared" si="56"/>
        <v>#VALUE!</v>
      </c>
    </row>
    <row r="551" spans="3:15" x14ac:dyDescent="0.25">
      <c r="C551" s="197" t="e">
        <f t="shared" si="59"/>
        <v>#DIV/0!</v>
      </c>
      <c r="D551" s="216" t="e">
        <f>IF(F551="","",IF($B$3='Budget Calculator'!$A$14, 'Loan Calculator'!$L$12-E551+H551, IF($B$3='Budget Calculator'!$A$13,  'Loan Calculator'!$N$12-E551+H551, IF($B$3='Budget Calculator'!$A$12,  'Loan Calculator'!$P$12-E551+H551, 0))))</f>
        <v>#DIV/0!</v>
      </c>
      <c r="E551" s="217" t="e">
        <f>IF(('Loan Calculator'!$G$4/$B$4)*C550&gt;=0, ('Loan Calculator'!$G$4/$B$4)*C550, 1/0)</f>
        <v>#DIV/0!</v>
      </c>
      <c r="F551" s="200" t="e">
        <f t="shared" si="60"/>
        <v>#DIV/0!</v>
      </c>
      <c r="G551" s="212" t="e">
        <f t="shared" si="55"/>
        <v>#DIV/0!</v>
      </c>
      <c r="K551" s="197" t="str" cm="1">
        <f t="array" ref="K551">INDEX($A:$G, ($B551*$B$4)+3,COLUMN(C551))</f>
        <v>Owing</v>
      </c>
      <c r="L551" s="198" t="e">
        <f t="shared" si="57"/>
        <v>#VALUE!</v>
      </c>
      <c r="M551" s="199" t="e">
        <f t="shared" si="58"/>
        <v>#VALUE!</v>
      </c>
      <c r="N551" s="200" t="str" cm="1">
        <f t="array" ref="N551">INDEX($A:$G, ($B551*$B$4)+3,COLUMN(F551))</f>
        <v>Total Interest Charged</v>
      </c>
      <c r="O551" s="201" t="e">
        <f t="shared" si="56"/>
        <v>#VALUE!</v>
      </c>
    </row>
    <row r="552" spans="3:15" x14ac:dyDescent="0.25">
      <c r="C552" s="197" t="e">
        <f t="shared" si="59"/>
        <v>#DIV/0!</v>
      </c>
      <c r="D552" s="216" t="e">
        <f>IF(F552="","",IF($B$3='Budget Calculator'!$A$14, 'Loan Calculator'!$L$12-E552+H552, IF($B$3='Budget Calculator'!$A$13,  'Loan Calculator'!$N$12-E552+H552, IF($B$3='Budget Calculator'!$A$12,  'Loan Calculator'!$P$12-E552+H552, 0))))</f>
        <v>#DIV/0!</v>
      </c>
      <c r="E552" s="217" t="e">
        <f>IF(('Loan Calculator'!$G$4/$B$4)*C551&gt;=0, ('Loan Calculator'!$G$4/$B$4)*C551, 1/0)</f>
        <v>#DIV/0!</v>
      </c>
      <c r="F552" s="200" t="e">
        <f t="shared" si="60"/>
        <v>#DIV/0!</v>
      </c>
      <c r="G552" s="212" t="e">
        <f t="shared" si="55"/>
        <v>#DIV/0!</v>
      </c>
      <c r="K552" s="197" t="str" cm="1">
        <f t="array" ref="K552">INDEX($A:$G, ($B552*$B$4)+3,COLUMN(C552))</f>
        <v>Owing</v>
      </c>
      <c r="L552" s="198" t="e">
        <f t="shared" si="57"/>
        <v>#VALUE!</v>
      </c>
      <c r="M552" s="199" t="e">
        <f t="shared" si="58"/>
        <v>#VALUE!</v>
      </c>
      <c r="N552" s="200" t="str" cm="1">
        <f t="array" ref="N552">INDEX($A:$G, ($B552*$B$4)+3,COLUMN(F552))</f>
        <v>Total Interest Charged</v>
      </c>
      <c r="O552" s="201" t="e">
        <f t="shared" si="56"/>
        <v>#VALUE!</v>
      </c>
    </row>
    <row r="553" spans="3:15" x14ac:dyDescent="0.25">
      <c r="C553" s="197" t="e">
        <f t="shared" si="59"/>
        <v>#DIV/0!</v>
      </c>
      <c r="D553" s="216" t="e">
        <f>IF(F553="","",IF($B$3='Budget Calculator'!$A$14, 'Loan Calculator'!$L$12-E553+H553, IF($B$3='Budget Calculator'!$A$13,  'Loan Calculator'!$N$12-E553+H553, IF($B$3='Budget Calculator'!$A$12,  'Loan Calculator'!$P$12-E553+H553, 0))))</f>
        <v>#DIV/0!</v>
      </c>
      <c r="E553" s="217" t="e">
        <f>IF(('Loan Calculator'!$G$4/$B$4)*C552&gt;=0, ('Loan Calculator'!$G$4/$B$4)*C552, 1/0)</f>
        <v>#DIV/0!</v>
      </c>
      <c r="F553" s="200" t="e">
        <f t="shared" si="60"/>
        <v>#DIV/0!</v>
      </c>
      <c r="G553" s="212" t="e">
        <f t="shared" si="55"/>
        <v>#DIV/0!</v>
      </c>
      <c r="K553" s="197" t="str" cm="1">
        <f t="array" ref="K553">INDEX($A:$G, ($B553*$B$4)+3,COLUMN(C553))</f>
        <v>Owing</v>
      </c>
      <c r="L553" s="198" t="e">
        <f t="shared" si="57"/>
        <v>#VALUE!</v>
      </c>
      <c r="M553" s="199" t="e">
        <f t="shared" si="58"/>
        <v>#VALUE!</v>
      </c>
      <c r="N553" s="200" t="str" cm="1">
        <f t="array" ref="N553">INDEX($A:$G, ($B553*$B$4)+3,COLUMN(F553))</f>
        <v>Total Interest Charged</v>
      </c>
      <c r="O553" s="201" t="e">
        <f t="shared" si="56"/>
        <v>#VALUE!</v>
      </c>
    </row>
    <row r="554" spans="3:15" x14ac:dyDescent="0.25">
      <c r="C554" s="197" t="e">
        <f t="shared" si="59"/>
        <v>#DIV/0!</v>
      </c>
      <c r="D554" s="216" t="e">
        <f>IF(F554="","",IF($B$3='Budget Calculator'!$A$14, 'Loan Calculator'!$L$12-E554+H554, IF($B$3='Budget Calculator'!$A$13,  'Loan Calculator'!$N$12-E554+H554, IF($B$3='Budget Calculator'!$A$12,  'Loan Calculator'!$P$12-E554+H554, 0))))</f>
        <v>#DIV/0!</v>
      </c>
      <c r="E554" s="217" t="e">
        <f>IF(('Loan Calculator'!$G$4/$B$4)*C553&gt;=0, ('Loan Calculator'!$G$4/$B$4)*C553, 1/0)</f>
        <v>#DIV/0!</v>
      </c>
      <c r="F554" s="200" t="e">
        <f t="shared" si="60"/>
        <v>#DIV/0!</v>
      </c>
      <c r="G554" s="212" t="e">
        <f t="shared" si="55"/>
        <v>#DIV/0!</v>
      </c>
      <c r="K554" s="197" t="str" cm="1">
        <f t="array" ref="K554">INDEX($A:$G, ($B554*$B$4)+3,COLUMN(C554))</f>
        <v>Owing</v>
      </c>
      <c r="L554" s="198" t="e">
        <f t="shared" si="57"/>
        <v>#VALUE!</v>
      </c>
      <c r="M554" s="199" t="e">
        <f t="shared" si="58"/>
        <v>#VALUE!</v>
      </c>
      <c r="N554" s="200" t="str" cm="1">
        <f t="array" ref="N554">INDEX($A:$G, ($B554*$B$4)+3,COLUMN(F554))</f>
        <v>Total Interest Charged</v>
      </c>
      <c r="O554" s="201" t="e">
        <f t="shared" si="56"/>
        <v>#VALUE!</v>
      </c>
    </row>
    <row r="555" spans="3:15" x14ac:dyDescent="0.25">
      <c r="C555" s="197" t="e">
        <f t="shared" si="59"/>
        <v>#DIV/0!</v>
      </c>
      <c r="D555" s="216" t="e">
        <f>IF(F555="","",IF($B$3='Budget Calculator'!$A$14, 'Loan Calculator'!$L$12-E555+H555, IF($B$3='Budget Calculator'!$A$13,  'Loan Calculator'!$N$12-E555+H555, IF($B$3='Budget Calculator'!$A$12,  'Loan Calculator'!$P$12-E555+H555, 0))))</f>
        <v>#DIV/0!</v>
      </c>
      <c r="E555" s="217" t="e">
        <f>IF(('Loan Calculator'!$G$4/$B$4)*C554&gt;=0, ('Loan Calculator'!$G$4/$B$4)*C554, 1/0)</f>
        <v>#DIV/0!</v>
      </c>
      <c r="F555" s="200" t="e">
        <f t="shared" si="60"/>
        <v>#DIV/0!</v>
      </c>
      <c r="G555" s="212" t="e">
        <f t="shared" si="55"/>
        <v>#DIV/0!</v>
      </c>
      <c r="K555" s="197" t="str" cm="1">
        <f t="array" ref="K555">INDEX($A:$G, ($B555*$B$4)+3,COLUMN(C555))</f>
        <v>Owing</v>
      </c>
      <c r="L555" s="198" t="e">
        <f t="shared" si="57"/>
        <v>#VALUE!</v>
      </c>
      <c r="M555" s="199" t="e">
        <f t="shared" si="58"/>
        <v>#VALUE!</v>
      </c>
      <c r="N555" s="200" t="str" cm="1">
        <f t="array" ref="N555">INDEX($A:$G, ($B555*$B$4)+3,COLUMN(F555))</f>
        <v>Total Interest Charged</v>
      </c>
      <c r="O555" s="201" t="e">
        <f t="shared" si="56"/>
        <v>#VALUE!</v>
      </c>
    </row>
    <row r="556" spans="3:15" x14ac:dyDescent="0.25">
      <c r="C556" s="197" t="e">
        <f t="shared" si="59"/>
        <v>#DIV/0!</v>
      </c>
      <c r="D556" s="216" t="e">
        <f>IF(F556="","",IF($B$3='Budget Calculator'!$A$14, 'Loan Calculator'!$L$12-E556+H556, IF($B$3='Budget Calculator'!$A$13,  'Loan Calculator'!$N$12-E556+H556, IF($B$3='Budget Calculator'!$A$12,  'Loan Calculator'!$P$12-E556+H556, 0))))</f>
        <v>#DIV/0!</v>
      </c>
      <c r="E556" s="217" t="e">
        <f>IF(('Loan Calculator'!$G$4/$B$4)*C555&gt;=0, ('Loan Calculator'!$G$4/$B$4)*C555, 1/0)</f>
        <v>#DIV/0!</v>
      </c>
      <c r="F556" s="200" t="e">
        <f t="shared" si="60"/>
        <v>#DIV/0!</v>
      </c>
      <c r="G556" s="212" t="e">
        <f t="shared" si="55"/>
        <v>#DIV/0!</v>
      </c>
      <c r="K556" s="197" t="str" cm="1">
        <f t="array" ref="K556">INDEX($A:$G, ($B556*$B$4)+3,COLUMN(C556))</f>
        <v>Owing</v>
      </c>
      <c r="L556" s="198" t="e">
        <f t="shared" si="57"/>
        <v>#VALUE!</v>
      </c>
      <c r="M556" s="199" t="e">
        <f t="shared" si="58"/>
        <v>#VALUE!</v>
      </c>
      <c r="N556" s="200" t="str" cm="1">
        <f t="array" ref="N556">INDEX($A:$G, ($B556*$B$4)+3,COLUMN(F556))</f>
        <v>Total Interest Charged</v>
      </c>
      <c r="O556" s="201" t="e">
        <f t="shared" si="56"/>
        <v>#VALUE!</v>
      </c>
    </row>
    <row r="557" spans="3:15" x14ac:dyDescent="0.25">
      <c r="C557" s="197" t="e">
        <f t="shared" si="59"/>
        <v>#DIV/0!</v>
      </c>
      <c r="D557" s="216" t="e">
        <f>IF(F557="","",IF($B$3='Budget Calculator'!$A$14, 'Loan Calculator'!$L$12-E557+H557, IF($B$3='Budget Calculator'!$A$13,  'Loan Calculator'!$N$12-E557+H557, IF($B$3='Budget Calculator'!$A$12,  'Loan Calculator'!$P$12-E557+H557, 0))))</f>
        <v>#DIV/0!</v>
      </c>
      <c r="E557" s="217" t="e">
        <f>IF(('Loan Calculator'!$G$4/$B$4)*C556&gt;=0, ('Loan Calculator'!$G$4/$B$4)*C556, 1/0)</f>
        <v>#DIV/0!</v>
      </c>
      <c r="F557" s="200" t="e">
        <f t="shared" si="60"/>
        <v>#DIV/0!</v>
      </c>
      <c r="G557" s="212" t="e">
        <f t="shared" si="55"/>
        <v>#DIV/0!</v>
      </c>
      <c r="K557" s="197" t="str" cm="1">
        <f t="array" ref="K557">INDEX($A:$G, ($B557*$B$4)+3,COLUMN(C557))</f>
        <v>Owing</v>
      </c>
      <c r="L557" s="198" t="e">
        <f t="shared" si="57"/>
        <v>#VALUE!</v>
      </c>
      <c r="M557" s="199" t="e">
        <f t="shared" si="58"/>
        <v>#VALUE!</v>
      </c>
      <c r="N557" s="200" t="str" cm="1">
        <f t="array" ref="N557">INDEX($A:$G, ($B557*$B$4)+3,COLUMN(F557))</f>
        <v>Total Interest Charged</v>
      </c>
      <c r="O557" s="201" t="e">
        <f t="shared" si="56"/>
        <v>#VALUE!</v>
      </c>
    </row>
    <row r="558" spans="3:15" x14ac:dyDescent="0.25">
      <c r="C558" s="197" t="e">
        <f t="shared" si="59"/>
        <v>#DIV/0!</v>
      </c>
      <c r="D558" s="216" t="e">
        <f>IF(F558="","",IF($B$3='Budget Calculator'!$A$14, 'Loan Calculator'!$L$12-E558+H558, IF($B$3='Budget Calculator'!$A$13,  'Loan Calculator'!$N$12-E558+H558, IF($B$3='Budget Calculator'!$A$12,  'Loan Calculator'!$P$12-E558+H558, 0))))</f>
        <v>#DIV/0!</v>
      </c>
      <c r="E558" s="217" t="e">
        <f>IF(('Loan Calculator'!$G$4/$B$4)*C557&gt;=0, ('Loan Calculator'!$G$4/$B$4)*C557, 1/0)</f>
        <v>#DIV/0!</v>
      </c>
      <c r="F558" s="200" t="e">
        <f t="shared" si="60"/>
        <v>#DIV/0!</v>
      </c>
      <c r="G558" s="212" t="e">
        <f t="shared" si="55"/>
        <v>#DIV/0!</v>
      </c>
      <c r="K558" s="197" t="str" cm="1">
        <f t="array" ref="K558">INDEX($A:$G, ($B558*$B$4)+3,COLUMN(C558))</f>
        <v>Owing</v>
      </c>
      <c r="L558" s="198" t="e">
        <f t="shared" si="57"/>
        <v>#VALUE!</v>
      </c>
      <c r="M558" s="199" t="e">
        <f t="shared" si="58"/>
        <v>#VALUE!</v>
      </c>
      <c r="N558" s="200" t="str" cm="1">
        <f t="array" ref="N558">INDEX($A:$G, ($B558*$B$4)+3,COLUMN(F558))</f>
        <v>Total Interest Charged</v>
      </c>
      <c r="O558" s="201" t="e">
        <f t="shared" si="56"/>
        <v>#VALUE!</v>
      </c>
    </row>
    <row r="559" spans="3:15" x14ac:dyDescent="0.25">
      <c r="C559" s="197" t="e">
        <f t="shared" si="59"/>
        <v>#DIV/0!</v>
      </c>
      <c r="D559" s="216" t="e">
        <f>IF(F559="","",IF($B$3='Budget Calculator'!$A$14, 'Loan Calculator'!$L$12-E559+H559, IF($B$3='Budget Calculator'!$A$13,  'Loan Calculator'!$N$12-E559+H559, IF($B$3='Budget Calculator'!$A$12,  'Loan Calculator'!$P$12-E559+H559, 0))))</f>
        <v>#DIV/0!</v>
      </c>
      <c r="E559" s="217" t="e">
        <f>IF(('Loan Calculator'!$G$4/$B$4)*C558&gt;=0, ('Loan Calculator'!$G$4/$B$4)*C558, 1/0)</f>
        <v>#DIV/0!</v>
      </c>
      <c r="F559" s="200" t="e">
        <f t="shared" si="60"/>
        <v>#DIV/0!</v>
      </c>
      <c r="G559" s="212" t="e">
        <f t="shared" si="55"/>
        <v>#DIV/0!</v>
      </c>
      <c r="K559" s="197" t="str" cm="1">
        <f t="array" ref="K559">INDEX($A:$G, ($B559*$B$4)+3,COLUMN(C559))</f>
        <v>Owing</v>
      </c>
      <c r="L559" s="198" t="e">
        <f t="shared" si="57"/>
        <v>#VALUE!</v>
      </c>
      <c r="M559" s="199" t="e">
        <f t="shared" si="58"/>
        <v>#VALUE!</v>
      </c>
      <c r="N559" s="200" t="str" cm="1">
        <f t="array" ref="N559">INDEX($A:$G, ($B559*$B$4)+3,COLUMN(F559))</f>
        <v>Total Interest Charged</v>
      </c>
      <c r="O559" s="201" t="e">
        <f t="shared" si="56"/>
        <v>#VALUE!</v>
      </c>
    </row>
    <row r="560" spans="3:15" x14ac:dyDescent="0.25">
      <c r="C560" s="197" t="e">
        <f t="shared" si="59"/>
        <v>#DIV/0!</v>
      </c>
      <c r="D560" s="216" t="e">
        <f>IF(F560="","",IF($B$3='Budget Calculator'!$A$14, 'Loan Calculator'!$L$12-E560+H560, IF($B$3='Budget Calculator'!$A$13,  'Loan Calculator'!$N$12-E560+H560, IF($B$3='Budget Calculator'!$A$12,  'Loan Calculator'!$P$12-E560+H560, 0))))</f>
        <v>#DIV/0!</v>
      </c>
      <c r="E560" s="217" t="e">
        <f>IF(('Loan Calculator'!$G$4/$B$4)*C559&gt;=0, ('Loan Calculator'!$G$4/$B$4)*C559, 1/0)</f>
        <v>#DIV/0!</v>
      </c>
      <c r="F560" s="200" t="e">
        <f t="shared" si="60"/>
        <v>#DIV/0!</v>
      </c>
      <c r="G560" s="212" t="e">
        <f t="shared" si="55"/>
        <v>#DIV/0!</v>
      </c>
      <c r="K560" s="197" t="str" cm="1">
        <f t="array" ref="K560">INDEX($A:$G, ($B560*$B$4)+3,COLUMN(C560))</f>
        <v>Owing</v>
      </c>
      <c r="L560" s="198" t="e">
        <f t="shared" si="57"/>
        <v>#VALUE!</v>
      </c>
      <c r="M560" s="199" t="e">
        <f t="shared" si="58"/>
        <v>#VALUE!</v>
      </c>
      <c r="N560" s="200" t="str" cm="1">
        <f t="array" ref="N560">INDEX($A:$G, ($B560*$B$4)+3,COLUMN(F560))</f>
        <v>Total Interest Charged</v>
      </c>
      <c r="O560" s="201" t="e">
        <f t="shared" si="56"/>
        <v>#VALUE!</v>
      </c>
    </row>
    <row r="561" spans="3:15" x14ac:dyDescent="0.25">
      <c r="C561" s="197" t="e">
        <f t="shared" si="59"/>
        <v>#DIV/0!</v>
      </c>
      <c r="D561" s="216" t="e">
        <f>IF(F561="","",IF($B$3='Budget Calculator'!$A$14, 'Loan Calculator'!$L$12-E561+H561, IF($B$3='Budget Calculator'!$A$13,  'Loan Calculator'!$N$12-E561+H561, IF($B$3='Budget Calculator'!$A$12,  'Loan Calculator'!$P$12-E561+H561, 0))))</f>
        <v>#DIV/0!</v>
      </c>
      <c r="E561" s="217" t="e">
        <f>IF(('Loan Calculator'!$G$4/$B$4)*C560&gt;=0, ('Loan Calculator'!$G$4/$B$4)*C560, 1/0)</f>
        <v>#DIV/0!</v>
      </c>
      <c r="F561" s="200" t="e">
        <f t="shared" si="60"/>
        <v>#DIV/0!</v>
      </c>
      <c r="G561" s="212" t="e">
        <f t="shared" si="55"/>
        <v>#DIV/0!</v>
      </c>
      <c r="K561" s="197" t="str" cm="1">
        <f t="array" ref="K561">INDEX($A:$G, ($B561*$B$4)+3,COLUMN(C561))</f>
        <v>Owing</v>
      </c>
      <c r="L561" s="198" t="e">
        <f t="shared" si="57"/>
        <v>#VALUE!</v>
      </c>
      <c r="M561" s="199" t="e">
        <f t="shared" si="58"/>
        <v>#VALUE!</v>
      </c>
      <c r="N561" s="200" t="str" cm="1">
        <f t="array" ref="N561">INDEX($A:$G, ($B561*$B$4)+3,COLUMN(F561))</f>
        <v>Total Interest Charged</v>
      </c>
      <c r="O561" s="201" t="e">
        <f t="shared" si="56"/>
        <v>#VALUE!</v>
      </c>
    </row>
    <row r="562" spans="3:15" x14ac:dyDescent="0.25">
      <c r="C562" s="197" t="e">
        <f t="shared" si="59"/>
        <v>#DIV/0!</v>
      </c>
      <c r="D562" s="216" t="e">
        <f>IF(F562="","",IF($B$3='Budget Calculator'!$A$14, 'Loan Calculator'!$L$12-E562+H562, IF($B$3='Budget Calculator'!$A$13,  'Loan Calculator'!$N$12-E562+H562, IF($B$3='Budget Calculator'!$A$12,  'Loan Calculator'!$P$12-E562+H562, 0))))</f>
        <v>#DIV/0!</v>
      </c>
      <c r="E562" s="217" t="e">
        <f>IF(('Loan Calculator'!$G$4/$B$4)*C561&gt;=0, ('Loan Calculator'!$G$4/$B$4)*C561, 1/0)</f>
        <v>#DIV/0!</v>
      </c>
      <c r="F562" s="200" t="e">
        <f t="shared" si="60"/>
        <v>#DIV/0!</v>
      </c>
      <c r="G562" s="212" t="e">
        <f t="shared" si="55"/>
        <v>#DIV/0!</v>
      </c>
      <c r="K562" s="197" t="str" cm="1">
        <f t="array" ref="K562">INDEX($A:$G, ($B562*$B$4)+3,COLUMN(C562))</f>
        <v>Owing</v>
      </c>
      <c r="L562" s="198" t="e">
        <f t="shared" si="57"/>
        <v>#VALUE!</v>
      </c>
      <c r="M562" s="199" t="e">
        <f t="shared" si="58"/>
        <v>#VALUE!</v>
      </c>
      <c r="N562" s="200" t="str" cm="1">
        <f t="array" ref="N562">INDEX($A:$G, ($B562*$B$4)+3,COLUMN(F562))</f>
        <v>Total Interest Charged</v>
      </c>
      <c r="O562" s="201" t="e">
        <f t="shared" si="56"/>
        <v>#VALUE!</v>
      </c>
    </row>
    <row r="563" spans="3:15" x14ac:dyDescent="0.25">
      <c r="C563" s="197" t="e">
        <f t="shared" si="59"/>
        <v>#DIV/0!</v>
      </c>
      <c r="D563" s="216" t="e">
        <f>IF(F563="","",IF($B$3='Budget Calculator'!$A$14, 'Loan Calculator'!$L$12-E563+H563, IF($B$3='Budget Calculator'!$A$13,  'Loan Calculator'!$N$12-E563+H563, IF($B$3='Budget Calculator'!$A$12,  'Loan Calculator'!$P$12-E563+H563, 0))))</f>
        <v>#DIV/0!</v>
      </c>
      <c r="E563" s="217" t="e">
        <f>IF(('Loan Calculator'!$G$4/$B$4)*C562&gt;=0, ('Loan Calculator'!$G$4/$B$4)*C562, 1/0)</f>
        <v>#DIV/0!</v>
      </c>
      <c r="F563" s="200" t="e">
        <f t="shared" si="60"/>
        <v>#DIV/0!</v>
      </c>
      <c r="G563" s="212" t="e">
        <f t="shared" si="55"/>
        <v>#DIV/0!</v>
      </c>
      <c r="K563" s="197" t="str" cm="1">
        <f t="array" ref="K563">INDEX($A:$G, ($B563*$B$4)+3,COLUMN(C563))</f>
        <v>Owing</v>
      </c>
      <c r="L563" s="198" t="e">
        <f t="shared" si="57"/>
        <v>#VALUE!</v>
      </c>
      <c r="M563" s="199" t="e">
        <f t="shared" si="58"/>
        <v>#VALUE!</v>
      </c>
      <c r="N563" s="200" t="str" cm="1">
        <f t="array" ref="N563">INDEX($A:$G, ($B563*$B$4)+3,COLUMN(F563))</f>
        <v>Total Interest Charged</v>
      </c>
      <c r="O563" s="201" t="e">
        <f t="shared" si="56"/>
        <v>#VALUE!</v>
      </c>
    </row>
    <row r="564" spans="3:15" x14ac:dyDescent="0.25">
      <c r="C564" s="197" t="e">
        <f t="shared" si="59"/>
        <v>#DIV/0!</v>
      </c>
      <c r="D564" s="216" t="e">
        <f>IF(F564="","",IF($B$3='Budget Calculator'!$A$14, 'Loan Calculator'!$L$12-E564+H564, IF($B$3='Budget Calculator'!$A$13,  'Loan Calculator'!$N$12-E564+H564, IF($B$3='Budget Calculator'!$A$12,  'Loan Calculator'!$P$12-E564+H564, 0))))</f>
        <v>#DIV/0!</v>
      </c>
      <c r="E564" s="217" t="e">
        <f>IF(('Loan Calculator'!$G$4/$B$4)*C563&gt;=0, ('Loan Calculator'!$G$4/$B$4)*C563, 1/0)</f>
        <v>#DIV/0!</v>
      </c>
      <c r="F564" s="200" t="e">
        <f t="shared" si="60"/>
        <v>#DIV/0!</v>
      </c>
      <c r="G564" s="212" t="e">
        <f t="shared" si="55"/>
        <v>#DIV/0!</v>
      </c>
      <c r="K564" s="197" t="str" cm="1">
        <f t="array" ref="K564">INDEX($A:$G, ($B564*$B$4)+3,COLUMN(C564))</f>
        <v>Owing</v>
      </c>
      <c r="L564" s="198" t="e">
        <f t="shared" si="57"/>
        <v>#VALUE!</v>
      </c>
      <c r="M564" s="199" t="e">
        <f t="shared" si="58"/>
        <v>#VALUE!</v>
      </c>
      <c r="N564" s="200" t="str" cm="1">
        <f t="array" ref="N564">INDEX($A:$G, ($B564*$B$4)+3,COLUMN(F564))</f>
        <v>Total Interest Charged</v>
      </c>
      <c r="O564" s="201" t="e">
        <f t="shared" si="56"/>
        <v>#VALUE!</v>
      </c>
    </row>
    <row r="565" spans="3:15" x14ac:dyDescent="0.25">
      <c r="C565" s="197" t="e">
        <f t="shared" si="59"/>
        <v>#DIV/0!</v>
      </c>
      <c r="D565" s="216" t="e">
        <f>IF(F565="","",IF($B$3='Budget Calculator'!$A$14, 'Loan Calculator'!$L$12-E565+H565, IF($B$3='Budget Calculator'!$A$13,  'Loan Calculator'!$N$12-E565+H565, IF($B$3='Budget Calculator'!$A$12,  'Loan Calculator'!$P$12-E565+H565, 0))))</f>
        <v>#DIV/0!</v>
      </c>
      <c r="E565" s="217" t="e">
        <f>IF(('Loan Calculator'!$G$4/$B$4)*C564&gt;=0, ('Loan Calculator'!$G$4/$B$4)*C564, 1/0)</f>
        <v>#DIV/0!</v>
      </c>
      <c r="F565" s="200" t="e">
        <f t="shared" si="60"/>
        <v>#DIV/0!</v>
      </c>
      <c r="G565" s="212" t="e">
        <f t="shared" si="55"/>
        <v>#DIV/0!</v>
      </c>
      <c r="K565" s="197" t="str" cm="1">
        <f t="array" ref="K565">INDEX($A:$G, ($B565*$B$4)+3,COLUMN(C565))</f>
        <v>Owing</v>
      </c>
      <c r="L565" s="198" t="e">
        <f t="shared" si="57"/>
        <v>#VALUE!</v>
      </c>
      <c r="M565" s="199" t="e">
        <f t="shared" si="58"/>
        <v>#VALUE!</v>
      </c>
      <c r="N565" s="200" t="str" cm="1">
        <f t="array" ref="N565">INDEX($A:$G, ($B565*$B$4)+3,COLUMN(F565))</f>
        <v>Total Interest Charged</v>
      </c>
      <c r="O565" s="201" t="e">
        <f t="shared" si="56"/>
        <v>#VALUE!</v>
      </c>
    </row>
    <row r="566" spans="3:15" x14ac:dyDescent="0.25">
      <c r="C566" s="197" t="e">
        <f t="shared" si="59"/>
        <v>#DIV/0!</v>
      </c>
      <c r="D566" s="216" t="e">
        <f>IF(F566="","",IF($B$3='Budget Calculator'!$A$14, 'Loan Calculator'!$L$12-E566+H566, IF($B$3='Budget Calculator'!$A$13,  'Loan Calculator'!$N$12-E566+H566, IF($B$3='Budget Calculator'!$A$12,  'Loan Calculator'!$P$12-E566+H566, 0))))</f>
        <v>#DIV/0!</v>
      </c>
      <c r="E566" s="217" t="e">
        <f>IF(('Loan Calculator'!$G$4/$B$4)*C565&gt;=0, ('Loan Calculator'!$G$4/$B$4)*C565, 1/0)</f>
        <v>#DIV/0!</v>
      </c>
      <c r="F566" s="200" t="e">
        <f t="shared" si="60"/>
        <v>#DIV/0!</v>
      </c>
      <c r="G566" s="212" t="e">
        <f t="shared" si="55"/>
        <v>#DIV/0!</v>
      </c>
      <c r="K566" s="197" t="str" cm="1">
        <f t="array" ref="K566">INDEX($A:$G, ($B566*$B$4)+3,COLUMN(C566))</f>
        <v>Owing</v>
      </c>
      <c r="L566" s="198" t="e">
        <f t="shared" si="57"/>
        <v>#VALUE!</v>
      </c>
      <c r="M566" s="199" t="e">
        <f t="shared" si="58"/>
        <v>#VALUE!</v>
      </c>
      <c r="N566" s="200" t="str" cm="1">
        <f t="array" ref="N566">INDEX($A:$G, ($B566*$B$4)+3,COLUMN(F566))</f>
        <v>Total Interest Charged</v>
      </c>
      <c r="O566" s="201" t="e">
        <f t="shared" si="56"/>
        <v>#VALUE!</v>
      </c>
    </row>
    <row r="567" spans="3:15" x14ac:dyDescent="0.25">
      <c r="C567" s="197" t="e">
        <f t="shared" si="59"/>
        <v>#DIV/0!</v>
      </c>
      <c r="D567" s="216" t="e">
        <f>IF(F567="","",IF($B$3='Budget Calculator'!$A$14, 'Loan Calculator'!$L$12-E567+H567, IF($B$3='Budget Calculator'!$A$13,  'Loan Calculator'!$N$12-E567+H567, IF($B$3='Budget Calculator'!$A$12,  'Loan Calculator'!$P$12-E567+H567, 0))))</f>
        <v>#DIV/0!</v>
      </c>
      <c r="E567" s="217" t="e">
        <f>IF(('Loan Calculator'!$G$4/$B$4)*C566&gt;=0, ('Loan Calculator'!$G$4/$B$4)*C566, 1/0)</f>
        <v>#DIV/0!</v>
      </c>
      <c r="F567" s="200" t="e">
        <f t="shared" si="60"/>
        <v>#DIV/0!</v>
      </c>
      <c r="G567" s="212" t="e">
        <f t="shared" si="55"/>
        <v>#DIV/0!</v>
      </c>
      <c r="K567" s="197" t="str" cm="1">
        <f t="array" ref="K567">INDEX($A:$G, ($B567*$B$4)+3,COLUMN(C567))</f>
        <v>Owing</v>
      </c>
      <c r="L567" s="198" t="e">
        <f t="shared" si="57"/>
        <v>#VALUE!</v>
      </c>
      <c r="M567" s="199" t="e">
        <f t="shared" si="58"/>
        <v>#VALUE!</v>
      </c>
      <c r="N567" s="200" t="str" cm="1">
        <f t="array" ref="N567">INDEX($A:$G, ($B567*$B$4)+3,COLUMN(F567))</f>
        <v>Total Interest Charged</v>
      </c>
      <c r="O567" s="201" t="e">
        <f t="shared" si="56"/>
        <v>#VALUE!</v>
      </c>
    </row>
    <row r="568" spans="3:15" x14ac:dyDescent="0.25">
      <c r="C568" s="197" t="e">
        <f t="shared" si="59"/>
        <v>#DIV/0!</v>
      </c>
      <c r="D568" s="216" t="e">
        <f>IF(F568="","",IF($B$3='Budget Calculator'!$A$14, 'Loan Calculator'!$L$12-E568+H568, IF($B$3='Budget Calculator'!$A$13,  'Loan Calculator'!$N$12-E568+H568, IF($B$3='Budget Calculator'!$A$12,  'Loan Calculator'!$P$12-E568+H568, 0))))</f>
        <v>#DIV/0!</v>
      </c>
      <c r="E568" s="217" t="e">
        <f>IF(('Loan Calculator'!$G$4/$B$4)*C567&gt;=0, ('Loan Calculator'!$G$4/$B$4)*C567, 1/0)</f>
        <v>#DIV/0!</v>
      </c>
      <c r="F568" s="200" t="e">
        <f t="shared" si="60"/>
        <v>#DIV/0!</v>
      </c>
      <c r="G568" s="212" t="e">
        <f t="shared" si="55"/>
        <v>#DIV/0!</v>
      </c>
      <c r="K568" s="197" t="str" cm="1">
        <f t="array" ref="K568">INDEX($A:$G, ($B568*$B$4)+3,COLUMN(C568))</f>
        <v>Owing</v>
      </c>
      <c r="L568" s="198" t="e">
        <f t="shared" si="57"/>
        <v>#VALUE!</v>
      </c>
      <c r="M568" s="199" t="e">
        <f t="shared" si="58"/>
        <v>#VALUE!</v>
      </c>
      <c r="N568" s="200" t="str" cm="1">
        <f t="array" ref="N568">INDEX($A:$G, ($B568*$B$4)+3,COLUMN(F568))</f>
        <v>Total Interest Charged</v>
      </c>
      <c r="O568" s="201" t="e">
        <f t="shared" si="56"/>
        <v>#VALUE!</v>
      </c>
    </row>
    <row r="569" spans="3:15" x14ac:dyDescent="0.25">
      <c r="C569" s="197" t="e">
        <f t="shared" si="59"/>
        <v>#DIV/0!</v>
      </c>
      <c r="D569" s="216" t="e">
        <f>IF(F569="","",IF($B$3='Budget Calculator'!$A$14, 'Loan Calculator'!$L$12-E569+H569, IF($B$3='Budget Calculator'!$A$13,  'Loan Calculator'!$N$12-E569+H569, IF($B$3='Budget Calculator'!$A$12,  'Loan Calculator'!$P$12-E569+H569, 0))))</f>
        <v>#DIV/0!</v>
      </c>
      <c r="E569" s="217" t="e">
        <f>IF(('Loan Calculator'!$G$4/$B$4)*C568&gt;=0, ('Loan Calculator'!$G$4/$B$4)*C568, 1/0)</f>
        <v>#DIV/0!</v>
      </c>
      <c r="F569" s="200" t="e">
        <f t="shared" si="60"/>
        <v>#DIV/0!</v>
      </c>
      <c r="G569" s="212" t="e">
        <f t="shared" si="55"/>
        <v>#DIV/0!</v>
      </c>
      <c r="K569" s="197" t="str" cm="1">
        <f t="array" ref="K569">INDEX($A:$G, ($B569*$B$4)+3,COLUMN(C569))</f>
        <v>Owing</v>
      </c>
      <c r="L569" s="198" t="e">
        <f t="shared" si="57"/>
        <v>#VALUE!</v>
      </c>
      <c r="M569" s="199" t="e">
        <f t="shared" si="58"/>
        <v>#VALUE!</v>
      </c>
      <c r="N569" s="200" t="str" cm="1">
        <f t="array" ref="N569">INDEX($A:$G, ($B569*$B$4)+3,COLUMN(F569))</f>
        <v>Total Interest Charged</v>
      </c>
      <c r="O569" s="201" t="e">
        <f t="shared" si="56"/>
        <v>#VALUE!</v>
      </c>
    </row>
    <row r="570" spans="3:15" x14ac:dyDescent="0.25">
      <c r="C570" s="197" t="e">
        <f t="shared" si="59"/>
        <v>#DIV/0!</v>
      </c>
      <c r="D570" s="216" t="e">
        <f>IF(F570="","",IF($B$3='Budget Calculator'!$A$14, 'Loan Calculator'!$L$12-E570+H570, IF($B$3='Budget Calculator'!$A$13,  'Loan Calculator'!$N$12-E570+H570, IF($B$3='Budget Calculator'!$A$12,  'Loan Calculator'!$P$12-E570+H570, 0))))</f>
        <v>#DIV/0!</v>
      </c>
      <c r="E570" s="217" t="e">
        <f>IF(('Loan Calculator'!$G$4/$B$4)*C569&gt;=0, ('Loan Calculator'!$G$4/$B$4)*C569, 1/0)</f>
        <v>#DIV/0!</v>
      </c>
      <c r="F570" s="200" t="e">
        <f t="shared" si="60"/>
        <v>#DIV/0!</v>
      </c>
      <c r="G570" s="212" t="e">
        <f t="shared" si="55"/>
        <v>#DIV/0!</v>
      </c>
      <c r="K570" s="197" t="str" cm="1">
        <f t="array" ref="K570">INDEX($A:$G, ($B570*$B$4)+3,COLUMN(C570))</f>
        <v>Owing</v>
      </c>
      <c r="L570" s="198" t="e">
        <f t="shared" si="57"/>
        <v>#VALUE!</v>
      </c>
      <c r="M570" s="199" t="e">
        <f t="shared" si="58"/>
        <v>#VALUE!</v>
      </c>
      <c r="N570" s="200" t="str" cm="1">
        <f t="array" ref="N570">INDEX($A:$G, ($B570*$B$4)+3,COLUMN(F570))</f>
        <v>Total Interest Charged</v>
      </c>
      <c r="O570" s="201" t="e">
        <f t="shared" si="56"/>
        <v>#VALUE!</v>
      </c>
    </row>
    <row r="571" spans="3:15" x14ac:dyDescent="0.25">
      <c r="C571" s="197" t="e">
        <f t="shared" si="59"/>
        <v>#DIV/0!</v>
      </c>
      <c r="D571" s="216" t="e">
        <f>IF(F571="","",IF($B$3='Budget Calculator'!$A$14, 'Loan Calculator'!$L$12-E571+H571, IF($B$3='Budget Calculator'!$A$13,  'Loan Calculator'!$N$12-E571+H571, IF($B$3='Budget Calculator'!$A$12,  'Loan Calculator'!$P$12-E571+H571, 0))))</f>
        <v>#DIV/0!</v>
      </c>
      <c r="E571" s="217" t="e">
        <f>IF(('Loan Calculator'!$G$4/$B$4)*C570&gt;=0, ('Loan Calculator'!$G$4/$B$4)*C570, 1/0)</f>
        <v>#DIV/0!</v>
      </c>
      <c r="F571" s="200" t="e">
        <f t="shared" si="60"/>
        <v>#DIV/0!</v>
      </c>
      <c r="G571" s="212" t="e">
        <f t="shared" si="55"/>
        <v>#DIV/0!</v>
      </c>
      <c r="K571" s="197" t="str" cm="1">
        <f t="array" ref="K571">INDEX($A:$G, ($B571*$B$4)+3,COLUMN(C571))</f>
        <v>Owing</v>
      </c>
      <c r="L571" s="198" t="e">
        <f t="shared" si="57"/>
        <v>#VALUE!</v>
      </c>
      <c r="M571" s="199" t="e">
        <f t="shared" si="58"/>
        <v>#VALUE!</v>
      </c>
      <c r="N571" s="200" t="str" cm="1">
        <f t="array" ref="N571">INDEX($A:$G, ($B571*$B$4)+3,COLUMN(F571))</f>
        <v>Total Interest Charged</v>
      </c>
      <c r="O571" s="201" t="e">
        <f t="shared" si="56"/>
        <v>#VALUE!</v>
      </c>
    </row>
    <row r="572" spans="3:15" x14ac:dyDescent="0.25">
      <c r="C572" s="197" t="e">
        <f t="shared" si="59"/>
        <v>#DIV/0!</v>
      </c>
      <c r="D572" s="216" t="e">
        <f>IF(F572="","",IF($B$3='Budget Calculator'!$A$14, 'Loan Calculator'!$L$12-E572+H572, IF($B$3='Budget Calculator'!$A$13,  'Loan Calculator'!$N$12-E572+H572, IF($B$3='Budget Calculator'!$A$12,  'Loan Calculator'!$P$12-E572+H572, 0))))</f>
        <v>#DIV/0!</v>
      </c>
      <c r="E572" s="217" t="e">
        <f>IF(('Loan Calculator'!$G$4/$B$4)*C571&gt;=0, ('Loan Calculator'!$G$4/$B$4)*C571, 1/0)</f>
        <v>#DIV/0!</v>
      </c>
      <c r="F572" s="200" t="e">
        <f t="shared" si="60"/>
        <v>#DIV/0!</v>
      </c>
      <c r="G572" s="212" t="e">
        <f t="shared" si="55"/>
        <v>#DIV/0!</v>
      </c>
      <c r="K572" s="197" t="str" cm="1">
        <f t="array" ref="K572">INDEX($A:$G, ($B572*$B$4)+3,COLUMN(C572))</f>
        <v>Owing</v>
      </c>
      <c r="L572" s="198" t="e">
        <f t="shared" si="57"/>
        <v>#VALUE!</v>
      </c>
      <c r="M572" s="199" t="e">
        <f t="shared" si="58"/>
        <v>#VALUE!</v>
      </c>
      <c r="N572" s="200" t="str" cm="1">
        <f t="array" ref="N572">INDEX($A:$G, ($B572*$B$4)+3,COLUMN(F572))</f>
        <v>Total Interest Charged</v>
      </c>
      <c r="O572" s="201" t="e">
        <f t="shared" si="56"/>
        <v>#VALUE!</v>
      </c>
    </row>
    <row r="573" spans="3:15" x14ac:dyDescent="0.25">
      <c r="C573" s="197" t="e">
        <f t="shared" si="59"/>
        <v>#DIV/0!</v>
      </c>
      <c r="D573" s="216" t="e">
        <f>IF(F573="","",IF($B$3='Budget Calculator'!$A$14, 'Loan Calculator'!$L$12-E573+H573, IF($B$3='Budget Calculator'!$A$13,  'Loan Calculator'!$N$12-E573+H573, IF($B$3='Budget Calculator'!$A$12,  'Loan Calculator'!$P$12-E573+H573, 0))))</f>
        <v>#DIV/0!</v>
      </c>
      <c r="E573" s="217" t="e">
        <f>IF(('Loan Calculator'!$G$4/$B$4)*C572&gt;=0, ('Loan Calculator'!$G$4/$B$4)*C572, 1/0)</f>
        <v>#DIV/0!</v>
      </c>
      <c r="F573" s="200" t="e">
        <f t="shared" si="60"/>
        <v>#DIV/0!</v>
      </c>
      <c r="G573" s="212" t="e">
        <f t="shared" si="55"/>
        <v>#DIV/0!</v>
      </c>
      <c r="K573" s="197" t="str" cm="1">
        <f t="array" ref="K573">INDEX($A:$G, ($B573*$B$4)+3,COLUMN(C573))</f>
        <v>Owing</v>
      </c>
      <c r="L573" s="198" t="e">
        <f t="shared" si="57"/>
        <v>#VALUE!</v>
      </c>
      <c r="M573" s="199" t="e">
        <f t="shared" si="58"/>
        <v>#VALUE!</v>
      </c>
      <c r="N573" s="200" t="str" cm="1">
        <f t="array" ref="N573">INDEX($A:$G, ($B573*$B$4)+3,COLUMN(F573))</f>
        <v>Total Interest Charged</v>
      </c>
      <c r="O573" s="201" t="e">
        <f t="shared" si="56"/>
        <v>#VALUE!</v>
      </c>
    </row>
    <row r="574" spans="3:15" x14ac:dyDescent="0.25">
      <c r="C574" s="197" t="e">
        <f t="shared" si="59"/>
        <v>#DIV/0!</v>
      </c>
      <c r="D574" s="216" t="e">
        <f>IF(F574="","",IF($B$3='Budget Calculator'!$A$14, 'Loan Calculator'!$L$12-E574+H574, IF($B$3='Budget Calculator'!$A$13,  'Loan Calculator'!$N$12-E574+H574, IF($B$3='Budget Calculator'!$A$12,  'Loan Calculator'!$P$12-E574+H574, 0))))</f>
        <v>#DIV/0!</v>
      </c>
      <c r="E574" s="217" t="e">
        <f>IF(('Loan Calculator'!$G$4/$B$4)*C573&gt;=0, ('Loan Calculator'!$G$4/$B$4)*C573, 1/0)</f>
        <v>#DIV/0!</v>
      </c>
      <c r="F574" s="200" t="e">
        <f t="shared" si="60"/>
        <v>#DIV/0!</v>
      </c>
      <c r="G574" s="212" t="e">
        <f t="shared" si="55"/>
        <v>#DIV/0!</v>
      </c>
      <c r="K574" s="197" t="str" cm="1">
        <f t="array" ref="K574">INDEX($A:$G, ($B574*$B$4)+3,COLUMN(C574))</f>
        <v>Owing</v>
      </c>
      <c r="L574" s="198" t="e">
        <f t="shared" si="57"/>
        <v>#VALUE!</v>
      </c>
      <c r="M574" s="199" t="e">
        <f t="shared" si="58"/>
        <v>#VALUE!</v>
      </c>
      <c r="N574" s="200" t="str" cm="1">
        <f t="array" ref="N574">INDEX($A:$G, ($B574*$B$4)+3,COLUMN(F574))</f>
        <v>Total Interest Charged</v>
      </c>
      <c r="O574" s="201" t="e">
        <f t="shared" si="56"/>
        <v>#VALUE!</v>
      </c>
    </row>
    <row r="575" spans="3:15" x14ac:dyDescent="0.25">
      <c r="C575" s="197" t="e">
        <f t="shared" si="59"/>
        <v>#DIV/0!</v>
      </c>
      <c r="D575" s="216" t="e">
        <f>IF(F575="","",IF($B$3='Budget Calculator'!$A$14, 'Loan Calculator'!$L$12-E575+H575, IF($B$3='Budget Calculator'!$A$13,  'Loan Calculator'!$N$12-E575+H575, IF($B$3='Budget Calculator'!$A$12,  'Loan Calculator'!$P$12-E575+H575, 0))))</f>
        <v>#DIV/0!</v>
      </c>
      <c r="E575" s="217" t="e">
        <f>IF(('Loan Calculator'!$G$4/$B$4)*C574&gt;=0, ('Loan Calculator'!$G$4/$B$4)*C574, 1/0)</f>
        <v>#DIV/0!</v>
      </c>
      <c r="F575" s="200" t="e">
        <f t="shared" si="60"/>
        <v>#DIV/0!</v>
      </c>
      <c r="G575" s="212" t="e">
        <f t="shared" si="55"/>
        <v>#DIV/0!</v>
      </c>
      <c r="K575" s="197" t="str" cm="1">
        <f t="array" ref="K575">INDEX($A:$G, ($B575*$B$4)+3,COLUMN(C575))</f>
        <v>Owing</v>
      </c>
      <c r="L575" s="198" t="e">
        <f t="shared" si="57"/>
        <v>#VALUE!</v>
      </c>
      <c r="M575" s="199" t="e">
        <f t="shared" si="58"/>
        <v>#VALUE!</v>
      </c>
      <c r="N575" s="200" t="str" cm="1">
        <f t="array" ref="N575">INDEX($A:$G, ($B575*$B$4)+3,COLUMN(F575))</f>
        <v>Total Interest Charged</v>
      </c>
      <c r="O575" s="201" t="e">
        <f t="shared" si="56"/>
        <v>#VALUE!</v>
      </c>
    </row>
    <row r="576" spans="3:15" x14ac:dyDescent="0.25">
      <c r="C576" s="197" t="e">
        <f t="shared" si="59"/>
        <v>#DIV/0!</v>
      </c>
      <c r="D576" s="216" t="e">
        <f>IF(F576="","",IF($B$3='Budget Calculator'!$A$14, 'Loan Calculator'!$L$12-E576+H576, IF($B$3='Budget Calculator'!$A$13,  'Loan Calculator'!$N$12-E576+H576, IF($B$3='Budget Calculator'!$A$12,  'Loan Calculator'!$P$12-E576+H576, 0))))</f>
        <v>#DIV/0!</v>
      </c>
      <c r="E576" s="217" t="e">
        <f>IF(('Loan Calculator'!$G$4/$B$4)*C575&gt;=0, ('Loan Calculator'!$G$4/$B$4)*C575, 1/0)</f>
        <v>#DIV/0!</v>
      </c>
      <c r="F576" s="200" t="e">
        <f t="shared" si="60"/>
        <v>#DIV/0!</v>
      </c>
      <c r="G576" s="212" t="e">
        <f t="shared" si="55"/>
        <v>#DIV/0!</v>
      </c>
      <c r="K576" s="197" t="str" cm="1">
        <f t="array" ref="K576">INDEX($A:$G, ($B576*$B$4)+3,COLUMN(C576))</f>
        <v>Owing</v>
      </c>
      <c r="L576" s="198" t="e">
        <f t="shared" si="57"/>
        <v>#VALUE!</v>
      </c>
      <c r="M576" s="199" t="e">
        <f t="shared" si="58"/>
        <v>#VALUE!</v>
      </c>
      <c r="N576" s="200" t="str" cm="1">
        <f t="array" ref="N576">INDEX($A:$G, ($B576*$B$4)+3,COLUMN(F576))</f>
        <v>Total Interest Charged</v>
      </c>
      <c r="O576" s="201" t="e">
        <f t="shared" si="56"/>
        <v>#VALUE!</v>
      </c>
    </row>
    <row r="577" spans="3:15" x14ac:dyDescent="0.25">
      <c r="C577" s="197" t="e">
        <f t="shared" si="59"/>
        <v>#DIV/0!</v>
      </c>
      <c r="D577" s="216" t="e">
        <f>IF(F577="","",IF($B$3='Budget Calculator'!$A$14, 'Loan Calculator'!$L$12-E577+H577, IF($B$3='Budget Calculator'!$A$13,  'Loan Calculator'!$N$12-E577+H577, IF($B$3='Budget Calculator'!$A$12,  'Loan Calculator'!$P$12-E577+H577, 0))))</f>
        <v>#DIV/0!</v>
      </c>
      <c r="E577" s="217" t="e">
        <f>IF(('Loan Calculator'!$G$4/$B$4)*C576&gt;=0, ('Loan Calculator'!$G$4/$B$4)*C576, 1/0)</f>
        <v>#DIV/0!</v>
      </c>
      <c r="F577" s="200" t="e">
        <f t="shared" si="60"/>
        <v>#DIV/0!</v>
      </c>
      <c r="G577" s="212" t="e">
        <f t="shared" si="55"/>
        <v>#DIV/0!</v>
      </c>
      <c r="K577" s="197" t="str" cm="1">
        <f t="array" ref="K577">INDEX($A:$G, ($B577*$B$4)+3,COLUMN(C577))</f>
        <v>Owing</v>
      </c>
      <c r="L577" s="198" t="e">
        <f t="shared" si="57"/>
        <v>#VALUE!</v>
      </c>
      <c r="M577" s="199" t="e">
        <f t="shared" si="58"/>
        <v>#VALUE!</v>
      </c>
      <c r="N577" s="200" t="str" cm="1">
        <f t="array" ref="N577">INDEX($A:$G, ($B577*$B$4)+3,COLUMN(F577))</f>
        <v>Total Interest Charged</v>
      </c>
      <c r="O577" s="201" t="e">
        <f t="shared" si="56"/>
        <v>#VALUE!</v>
      </c>
    </row>
    <row r="578" spans="3:15" x14ac:dyDescent="0.25">
      <c r="C578" s="197" t="e">
        <f t="shared" si="59"/>
        <v>#DIV/0!</v>
      </c>
      <c r="D578" s="216" t="e">
        <f>IF(F578="","",IF($B$3='Budget Calculator'!$A$14, 'Loan Calculator'!$L$12-E578+H578, IF($B$3='Budget Calculator'!$A$13,  'Loan Calculator'!$N$12-E578+H578, IF($B$3='Budget Calculator'!$A$12,  'Loan Calculator'!$P$12-E578+H578, 0))))</f>
        <v>#DIV/0!</v>
      </c>
      <c r="E578" s="217" t="e">
        <f>IF(('Loan Calculator'!$G$4/$B$4)*C577&gt;=0, ('Loan Calculator'!$G$4/$B$4)*C577, 1/0)</f>
        <v>#DIV/0!</v>
      </c>
      <c r="F578" s="200" t="e">
        <f t="shared" si="60"/>
        <v>#DIV/0!</v>
      </c>
      <c r="G578" s="212" t="e">
        <f t="shared" si="55"/>
        <v>#DIV/0!</v>
      </c>
      <c r="K578" s="197" t="str" cm="1">
        <f t="array" ref="K578">INDEX($A:$G, ($B578*$B$4)+3,COLUMN(C578))</f>
        <v>Owing</v>
      </c>
      <c r="L578" s="198" t="e">
        <f t="shared" si="57"/>
        <v>#VALUE!</v>
      </c>
      <c r="M578" s="199" t="e">
        <f t="shared" si="58"/>
        <v>#VALUE!</v>
      </c>
      <c r="N578" s="200" t="str" cm="1">
        <f t="array" ref="N578">INDEX($A:$G, ($B578*$B$4)+3,COLUMN(F578))</f>
        <v>Total Interest Charged</v>
      </c>
      <c r="O578" s="201" t="e">
        <f t="shared" si="56"/>
        <v>#VALUE!</v>
      </c>
    </row>
    <row r="579" spans="3:15" x14ac:dyDescent="0.25">
      <c r="C579" s="197" t="e">
        <f t="shared" si="59"/>
        <v>#DIV/0!</v>
      </c>
      <c r="D579" s="216" t="e">
        <f>IF(F579="","",IF($B$3='Budget Calculator'!$A$14, 'Loan Calculator'!$L$12-E579+H579, IF($B$3='Budget Calculator'!$A$13,  'Loan Calculator'!$N$12-E579+H579, IF($B$3='Budget Calculator'!$A$12,  'Loan Calculator'!$P$12-E579+H579, 0))))</f>
        <v>#DIV/0!</v>
      </c>
      <c r="E579" s="217" t="e">
        <f>IF(('Loan Calculator'!$G$4/$B$4)*C578&gt;=0, ('Loan Calculator'!$G$4/$B$4)*C578, 1/0)</f>
        <v>#DIV/0!</v>
      </c>
      <c r="F579" s="200" t="e">
        <f t="shared" si="60"/>
        <v>#DIV/0!</v>
      </c>
      <c r="G579" s="212" t="e">
        <f t="shared" si="55"/>
        <v>#DIV/0!</v>
      </c>
      <c r="K579" s="197" t="str" cm="1">
        <f t="array" ref="K579">INDEX($A:$G, ($B579*$B$4)+3,COLUMN(C579))</f>
        <v>Owing</v>
      </c>
      <c r="L579" s="198" t="e">
        <f t="shared" si="57"/>
        <v>#VALUE!</v>
      </c>
      <c r="M579" s="199" t="e">
        <f t="shared" si="58"/>
        <v>#VALUE!</v>
      </c>
      <c r="N579" s="200" t="str" cm="1">
        <f t="array" ref="N579">INDEX($A:$G, ($B579*$B$4)+3,COLUMN(F579))</f>
        <v>Total Interest Charged</v>
      </c>
      <c r="O579" s="201" t="e">
        <f t="shared" si="56"/>
        <v>#VALUE!</v>
      </c>
    </row>
    <row r="580" spans="3:15" x14ac:dyDescent="0.25">
      <c r="C580" s="197" t="e">
        <f t="shared" si="59"/>
        <v>#DIV/0!</v>
      </c>
      <c r="D580" s="216" t="e">
        <f>IF(F580="","",IF($B$3='Budget Calculator'!$A$14, 'Loan Calculator'!$L$12-E580+H580, IF($B$3='Budget Calculator'!$A$13,  'Loan Calculator'!$N$12-E580+H580, IF($B$3='Budget Calculator'!$A$12,  'Loan Calculator'!$P$12-E580+H580, 0))))</f>
        <v>#DIV/0!</v>
      </c>
      <c r="E580" s="217" t="e">
        <f>IF(('Loan Calculator'!$G$4/$B$4)*C579&gt;=0, ('Loan Calculator'!$G$4/$B$4)*C579, 1/0)</f>
        <v>#DIV/0!</v>
      </c>
      <c r="F580" s="200" t="e">
        <f t="shared" si="60"/>
        <v>#DIV/0!</v>
      </c>
      <c r="G580" s="212" t="e">
        <f t="shared" si="55"/>
        <v>#DIV/0!</v>
      </c>
      <c r="K580" s="197" t="str" cm="1">
        <f t="array" ref="K580">INDEX($A:$G, ($B580*$B$4)+3,COLUMN(C580))</f>
        <v>Owing</v>
      </c>
      <c r="L580" s="198" t="e">
        <f t="shared" si="57"/>
        <v>#VALUE!</v>
      </c>
      <c r="M580" s="199" t="e">
        <f t="shared" si="58"/>
        <v>#VALUE!</v>
      </c>
      <c r="N580" s="200" t="str" cm="1">
        <f t="array" ref="N580">INDEX($A:$G, ($B580*$B$4)+3,COLUMN(F580))</f>
        <v>Total Interest Charged</v>
      </c>
      <c r="O580" s="201" t="e">
        <f t="shared" si="56"/>
        <v>#VALUE!</v>
      </c>
    </row>
    <row r="581" spans="3:15" x14ac:dyDescent="0.25">
      <c r="C581" s="197" t="e">
        <f t="shared" si="59"/>
        <v>#DIV/0!</v>
      </c>
      <c r="D581" s="216" t="e">
        <f>IF(F581="","",IF($B$3='Budget Calculator'!$A$14, 'Loan Calculator'!$L$12-E581+H581, IF($B$3='Budget Calculator'!$A$13,  'Loan Calculator'!$N$12-E581+H581, IF($B$3='Budget Calculator'!$A$12,  'Loan Calculator'!$P$12-E581+H581, 0))))</f>
        <v>#DIV/0!</v>
      </c>
      <c r="E581" s="217" t="e">
        <f>IF(('Loan Calculator'!$G$4/$B$4)*C580&gt;=0, ('Loan Calculator'!$G$4/$B$4)*C580, 1/0)</f>
        <v>#DIV/0!</v>
      </c>
      <c r="F581" s="200" t="e">
        <f t="shared" si="60"/>
        <v>#DIV/0!</v>
      </c>
      <c r="G581" s="212" t="e">
        <f t="shared" si="55"/>
        <v>#DIV/0!</v>
      </c>
      <c r="K581" s="197" t="str" cm="1">
        <f t="array" ref="K581">INDEX($A:$G, ($B581*$B$4)+3,COLUMN(C581))</f>
        <v>Owing</v>
      </c>
      <c r="L581" s="198" t="e">
        <f t="shared" si="57"/>
        <v>#VALUE!</v>
      </c>
      <c r="M581" s="199" t="e">
        <f t="shared" si="58"/>
        <v>#VALUE!</v>
      </c>
      <c r="N581" s="200" t="str" cm="1">
        <f t="array" ref="N581">INDEX($A:$G, ($B581*$B$4)+3,COLUMN(F581))</f>
        <v>Total Interest Charged</v>
      </c>
      <c r="O581" s="201" t="e">
        <f t="shared" si="56"/>
        <v>#VALUE!</v>
      </c>
    </row>
    <row r="582" spans="3:15" x14ac:dyDescent="0.25">
      <c r="C582" s="197" t="e">
        <f t="shared" si="59"/>
        <v>#DIV/0!</v>
      </c>
      <c r="D582" s="216" t="e">
        <f>IF(F582="","",IF($B$3='Budget Calculator'!$A$14, 'Loan Calculator'!$L$12-E582+H582, IF($B$3='Budget Calculator'!$A$13,  'Loan Calculator'!$N$12-E582+H582, IF($B$3='Budget Calculator'!$A$12,  'Loan Calculator'!$P$12-E582+H582, 0))))</f>
        <v>#DIV/0!</v>
      </c>
      <c r="E582" s="217" t="e">
        <f>IF(('Loan Calculator'!$G$4/$B$4)*C581&gt;=0, ('Loan Calculator'!$G$4/$B$4)*C581, 1/0)</f>
        <v>#DIV/0!</v>
      </c>
      <c r="F582" s="200" t="e">
        <f t="shared" si="60"/>
        <v>#DIV/0!</v>
      </c>
      <c r="G582" s="212" t="e">
        <f t="shared" ref="G582:G645" si="61">IF(IFERROR(C582, 1/0), B582, IF(C582=0, B582, 1/0))</f>
        <v>#DIV/0!</v>
      </c>
      <c r="K582" s="197" t="str" cm="1">
        <f t="array" ref="K582">INDEX($A:$G, ($B582*$B$4)+3,COLUMN(C582))</f>
        <v>Owing</v>
      </c>
      <c r="L582" s="198" t="e">
        <f t="shared" si="57"/>
        <v>#VALUE!</v>
      </c>
      <c r="M582" s="199" t="e">
        <f t="shared" si="58"/>
        <v>#VALUE!</v>
      </c>
      <c r="N582" s="200" t="str" cm="1">
        <f t="array" ref="N582">INDEX($A:$G, ($B582*$B$4)+3,COLUMN(F582))</f>
        <v>Total Interest Charged</v>
      </c>
      <c r="O582" s="201" t="e">
        <f t="shared" ref="O582:O645" si="62">IF(IFERROR(K582, 1/0), J582, IF(K582=0, J582, 1/0))</f>
        <v>#VALUE!</v>
      </c>
    </row>
    <row r="583" spans="3:15" x14ac:dyDescent="0.25">
      <c r="C583" s="197" t="e">
        <f t="shared" si="59"/>
        <v>#DIV/0!</v>
      </c>
      <c r="D583" s="216" t="e">
        <f>IF(F583="","",IF($B$3='Budget Calculator'!$A$14, 'Loan Calculator'!$L$12-E583+H583, IF($B$3='Budget Calculator'!$A$13,  'Loan Calculator'!$N$12-E583+H583, IF($B$3='Budget Calculator'!$A$12,  'Loan Calculator'!$P$12-E583+H583, 0))))</f>
        <v>#DIV/0!</v>
      </c>
      <c r="E583" s="217" t="e">
        <f>IF(('Loan Calculator'!$G$4/$B$4)*C582&gt;=0, ('Loan Calculator'!$G$4/$B$4)*C582, 1/0)</f>
        <v>#DIV/0!</v>
      </c>
      <c r="F583" s="200" t="e">
        <f t="shared" si="60"/>
        <v>#DIV/0!</v>
      </c>
      <c r="G583" s="212" t="e">
        <f t="shared" si="61"/>
        <v>#DIV/0!</v>
      </c>
      <c r="K583" s="197" t="str" cm="1">
        <f t="array" ref="K583">INDEX($A:$G, ($B583*$B$4)+3,COLUMN(C583))</f>
        <v>Owing</v>
      </c>
      <c r="L583" s="198" t="e">
        <f t="shared" ref="L583:L646" si="63">K582-K583</f>
        <v>#VALUE!</v>
      </c>
      <c r="M583" s="199" t="e">
        <f t="shared" ref="M583:M646" si="64">N583-N582</f>
        <v>#VALUE!</v>
      </c>
      <c r="N583" s="200" t="str" cm="1">
        <f t="array" ref="N583">INDEX($A:$G, ($B583*$B$4)+3,COLUMN(F583))</f>
        <v>Total Interest Charged</v>
      </c>
      <c r="O583" s="201" t="e">
        <f t="shared" si="62"/>
        <v>#VALUE!</v>
      </c>
    </row>
    <row r="584" spans="3:15" x14ac:dyDescent="0.25">
      <c r="C584" s="197" t="e">
        <f t="shared" si="59"/>
        <v>#DIV/0!</v>
      </c>
      <c r="D584" s="216" t="e">
        <f>IF(F584="","",IF($B$3='Budget Calculator'!$A$14, 'Loan Calculator'!$L$12-E584+H584, IF($B$3='Budget Calculator'!$A$13,  'Loan Calculator'!$N$12-E584+H584, IF($B$3='Budget Calculator'!$A$12,  'Loan Calculator'!$P$12-E584+H584, 0))))</f>
        <v>#DIV/0!</v>
      </c>
      <c r="E584" s="217" t="e">
        <f>IF(('Loan Calculator'!$G$4/$B$4)*C583&gt;=0, ('Loan Calculator'!$G$4/$B$4)*C583, 1/0)</f>
        <v>#DIV/0!</v>
      </c>
      <c r="F584" s="200" t="e">
        <f t="shared" si="60"/>
        <v>#DIV/0!</v>
      </c>
      <c r="G584" s="212" t="e">
        <f t="shared" si="61"/>
        <v>#DIV/0!</v>
      </c>
      <c r="K584" s="197" t="str" cm="1">
        <f t="array" ref="K584">INDEX($A:$G, ($B584*$B$4)+3,COLUMN(C584))</f>
        <v>Owing</v>
      </c>
      <c r="L584" s="198" t="e">
        <f t="shared" si="63"/>
        <v>#VALUE!</v>
      </c>
      <c r="M584" s="199" t="e">
        <f t="shared" si="64"/>
        <v>#VALUE!</v>
      </c>
      <c r="N584" s="200" t="str" cm="1">
        <f t="array" ref="N584">INDEX($A:$G, ($B584*$B$4)+3,COLUMN(F584))</f>
        <v>Total Interest Charged</v>
      </c>
      <c r="O584" s="201" t="e">
        <f t="shared" si="62"/>
        <v>#VALUE!</v>
      </c>
    </row>
    <row r="585" spans="3:15" x14ac:dyDescent="0.25">
      <c r="C585" s="197" t="e">
        <f t="shared" si="59"/>
        <v>#DIV/0!</v>
      </c>
      <c r="D585" s="216" t="e">
        <f>IF(F585="","",IF($B$3='Budget Calculator'!$A$14, 'Loan Calculator'!$L$12-E585+H585, IF($B$3='Budget Calculator'!$A$13,  'Loan Calculator'!$N$12-E585+H585, IF($B$3='Budget Calculator'!$A$12,  'Loan Calculator'!$P$12-E585+H585, 0))))</f>
        <v>#DIV/0!</v>
      </c>
      <c r="E585" s="217" t="e">
        <f>IF(('Loan Calculator'!$G$4/$B$4)*C584&gt;=0, ('Loan Calculator'!$G$4/$B$4)*C584, 1/0)</f>
        <v>#DIV/0!</v>
      </c>
      <c r="F585" s="200" t="e">
        <f t="shared" si="60"/>
        <v>#DIV/0!</v>
      </c>
      <c r="G585" s="212" t="e">
        <f t="shared" si="61"/>
        <v>#DIV/0!</v>
      </c>
      <c r="K585" s="197" t="str" cm="1">
        <f t="array" ref="K585">INDEX($A:$G, ($B585*$B$4)+3,COLUMN(C585))</f>
        <v>Owing</v>
      </c>
      <c r="L585" s="198" t="e">
        <f t="shared" si="63"/>
        <v>#VALUE!</v>
      </c>
      <c r="M585" s="199" t="e">
        <f t="shared" si="64"/>
        <v>#VALUE!</v>
      </c>
      <c r="N585" s="200" t="str" cm="1">
        <f t="array" ref="N585">INDEX($A:$G, ($B585*$B$4)+3,COLUMN(F585))</f>
        <v>Total Interest Charged</v>
      </c>
      <c r="O585" s="201" t="e">
        <f t="shared" si="62"/>
        <v>#VALUE!</v>
      </c>
    </row>
    <row r="586" spans="3:15" x14ac:dyDescent="0.25">
      <c r="C586" s="197" t="e">
        <f t="shared" si="59"/>
        <v>#DIV/0!</v>
      </c>
      <c r="D586" s="216" t="e">
        <f>IF(F586="","",IF($B$3='Budget Calculator'!$A$14, 'Loan Calculator'!$L$12-E586+H586, IF($B$3='Budget Calculator'!$A$13,  'Loan Calculator'!$N$12-E586+H586, IF($B$3='Budget Calculator'!$A$12,  'Loan Calculator'!$P$12-E586+H586, 0))))</f>
        <v>#DIV/0!</v>
      </c>
      <c r="E586" s="217" t="e">
        <f>IF(('Loan Calculator'!$G$4/$B$4)*C585&gt;=0, ('Loan Calculator'!$G$4/$B$4)*C585, 1/0)</f>
        <v>#DIV/0!</v>
      </c>
      <c r="F586" s="200" t="e">
        <f t="shared" si="60"/>
        <v>#DIV/0!</v>
      </c>
      <c r="G586" s="212" t="e">
        <f t="shared" si="61"/>
        <v>#DIV/0!</v>
      </c>
      <c r="K586" s="197" t="str" cm="1">
        <f t="array" ref="K586">INDEX($A:$G, ($B586*$B$4)+3,COLUMN(C586))</f>
        <v>Owing</v>
      </c>
      <c r="L586" s="198" t="e">
        <f t="shared" si="63"/>
        <v>#VALUE!</v>
      </c>
      <c r="M586" s="199" t="e">
        <f t="shared" si="64"/>
        <v>#VALUE!</v>
      </c>
      <c r="N586" s="200" t="str" cm="1">
        <f t="array" ref="N586">INDEX($A:$G, ($B586*$B$4)+3,COLUMN(F586))</f>
        <v>Total Interest Charged</v>
      </c>
      <c r="O586" s="201" t="e">
        <f t="shared" si="62"/>
        <v>#VALUE!</v>
      </c>
    </row>
    <row r="587" spans="3:15" x14ac:dyDescent="0.25">
      <c r="C587" s="197" t="e">
        <f t="shared" si="59"/>
        <v>#DIV/0!</v>
      </c>
      <c r="D587" s="216" t="e">
        <f>IF(F587="","",IF($B$3='Budget Calculator'!$A$14, 'Loan Calculator'!$L$12-E587+H587, IF($B$3='Budget Calculator'!$A$13,  'Loan Calculator'!$N$12-E587+H587, IF($B$3='Budget Calculator'!$A$12,  'Loan Calculator'!$P$12-E587+H587, 0))))</f>
        <v>#DIV/0!</v>
      </c>
      <c r="E587" s="217" t="e">
        <f>IF(('Loan Calculator'!$G$4/$B$4)*C586&gt;=0, ('Loan Calculator'!$G$4/$B$4)*C586, 1/0)</f>
        <v>#DIV/0!</v>
      </c>
      <c r="F587" s="200" t="e">
        <f t="shared" si="60"/>
        <v>#DIV/0!</v>
      </c>
      <c r="G587" s="212" t="e">
        <f t="shared" si="61"/>
        <v>#DIV/0!</v>
      </c>
      <c r="K587" s="197" t="str" cm="1">
        <f t="array" ref="K587">INDEX($A:$G, ($B587*$B$4)+3,COLUMN(C587))</f>
        <v>Owing</v>
      </c>
      <c r="L587" s="198" t="e">
        <f t="shared" si="63"/>
        <v>#VALUE!</v>
      </c>
      <c r="M587" s="199" t="e">
        <f t="shared" si="64"/>
        <v>#VALUE!</v>
      </c>
      <c r="N587" s="200" t="str" cm="1">
        <f t="array" ref="N587">INDEX($A:$G, ($B587*$B$4)+3,COLUMN(F587))</f>
        <v>Total Interest Charged</v>
      </c>
      <c r="O587" s="201" t="e">
        <f t="shared" si="62"/>
        <v>#VALUE!</v>
      </c>
    </row>
    <row r="588" spans="3:15" x14ac:dyDescent="0.25">
      <c r="C588" s="197" t="e">
        <f t="shared" si="59"/>
        <v>#DIV/0!</v>
      </c>
      <c r="D588" s="216" t="e">
        <f>IF(F588="","",IF($B$3='Budget Calculator'!$A$14, 'Loan Calculator'!$L$12-E588+H588, IF($B$3='Budget Calculator'!$A$13,  'Loan Calculator'!$N$12-E588+H588, IF($B$3='Budget Calculator'!$A$12,  'Loan Calculator'!$P$12-E588+H588, 0))))</f>
        <v>#DIV/0!</v>
      </c>
      <c r="E588" s="217" t="e">
        <f>IF(('Loan Calculator'!$G$4/$B$4)*C587&gt;=0, ('Loan Calculator'!$G$4/$B$4)*C587, 1/0)</f>
        <v>#DIV/0!</v>
      </c>
      <c r="F588" s="200" t="e">
        <f t="shared" si="60"/>
        <v>#DIV/0!</v>
      </c>
      <c r="G588" s="212" t="e">
        <f t="shared" si="61"/>
        <v>#DIV/0!</v>
      </c>
      <c r="K588" s="197" t="str" cm="1">
        <f t="array" ref="K588">INDEX($A:$G, ($B588*$B$4)+3,COLUMN(C588))</f>
        <v>Owing</v>
      </c>
      <c r="L588" s="198" t="e">
        <f t="shared" si="63"/>
        <v>#VALUE!</v>
      </c>
      <c r="M588" s="199" t="e">
        <f t="shared" si="64"/>
        <v>#VALUE!</v>
      </c>
      <c r="N588" s="200" t="str" cm="1">
        <f t="array" ref="N588">INDEX($A:$G, ($B588*$B$4)+3,COLUMN(F588))</f>
        <v>Total Interest Charged</v>
      </c>
      <c r="O588" s="201" t="e">
        <f t="shared" si="62"/>
        <v>#VALUE!</v>
      </c>
    </row>
    <row r="589" spans="3:15" x14ac:dyDescent="0.25">
      <c r="C589" s="197" t="e">
        <f t="shared" si="59"/>
        <v>#DIV/0!</v>
      </c>
      <c r="D589" s="216" t="e">
        <f>IF(F589="","",IF($B$3='Budget Calculator'!$A$14, 'Loan Calculator'!$L$12-E589+H589, IF($B$3='Budget Calculator'!$A$13,  'Loan Calculator'!$N$12-E589+H589, IF($B$3='Budget Calculator'!$A$12,  'Loan Calculator'!$P$12-E589+H589, 0))))</f>
        <v>#DIV/0!</v>
      </c>
      <c r="E589" s="217" t="e">
        <f>IF(('Loan Calculator'!$G$4/$B$4)*C588&gt;=0, ('Loan Calculator'!$G$4/$B$4)*C588, 1/0)</f>
        <v>#DIV/0!</v>
      </c>
      <c r="F589" s="200" t="e">
        <f t="shared" si="60"/>
        <v>#DIV/0!</v>
      </c>
      <c r="G589" s="212" t="e">
        <f t="shared" si="61"/>
        <v>#DIV/0!</v>
      </c>
      <c r="K589" s="197" t="str" cm="1">
        <f t="array" ref="K589">INDEX($A:$G, ($B589*$B$4)+3,COLUMN(C589))</f>
        <v>Owing</v>
      </c>
      <c r="L589" s="198" t="e">
        <f t="shared" si="63"/>
        <v>#VALUE!</v>
      </c>
      <c r="M589" s="199" t="e">
        <f t="shared" si="64"/>
        <v>#VALUE!</v>
      </c>
      <c r="N589" s="200" t="str" cm="1">
        <f t="array" ref="N589">INDEX($A:$G, ($B589*$B$4)+3,COLUMN(F589))</f>
        <v>Total Interest Charged</v>
      </c>
      <c r="O589" s="201" t="e">
        <f t="shared" si="62"/>
        <v>#VALUE!</v>
      </c>
    </row>
    <row r="590" spans="3:15" x14ac:dyDescent="0.25">
      <c r="C590" s="197" t="e">
        <f t="shared" si="59"/>
        <v>#DIV/0!</v>
      </c>
      <c r="D590" s="216" t="e">
        <f>IF(F590="","",IF($B$3='Budget Calculator'!$A$14, 'Loan Calculator'!$L$12-E590+H590, IF($B$3='Budget Calculator'!$A$13,  'Loan Calculator'!$N$12-E590+H590, IF($B$3='Budget Calculator'!$A$12,  'Loan Calculator'!$P$12-E590+H590, 0))))</f>
        <v>#DIV/0!</v>
      </c>
      <c r="E590" s="217" t="e">
        <f>IF(('Loan Calculator'!$G$4/$B$4)*C589&gt;=0, ('Loan Calculator'!$G$4/$B$4)*C589, 1/0)</f>
        <v>#DIV/0!</v>
      </c>
      <c r="F590" s="200" t="e">
        <f t="shared" si="60"/>
        <v>#DIV/0!</v>
      </c>
      <c r="G590" s="212" t="e">
        <f t="shared" si="61"/>
        <v>#DIV/0!</v>
      </c>
      <c r="K590" s="197" t="str" cm="1">
        <f t="array" ref="K590">INDEX($A:$G, ($B590*$B$4)+3,COLUMN(C590))</f>
        <v>Owing</v>
      </c>
      <c r="L590" s="198" t="e">
        <f t="shared" si="63"/>
        <v>#VALUE!</v>
      </c>
      <c r="M590" s="199" t="e">
        <f t="shared" si="64"/>
        <v>#VALUE!</v>
      </c>
      <c r="N590" s="200" t="str" cm="1">
        <f t="array" ref="N590">INDEX($A:$G, ($B590*$B$4)+3,COLUMN(F590))</f>
        <v>Total Interest Charged</v>
      </c>
      <c r="O590" s="201" t="e">
        <f t="shared" si="62"/>
        <v>#VALUE!</v>
      </c>
    </row>
    <row r="591" spans="3:15" x14ac:dyDescent="0.25">
      <c r="C591" s="197" t="e">
        <f t="shared" si="59"/>
        <v>#DIV/0!</v>
      </c>
      <c r="D591" s="216" t="e">
        <f>IF(F591="","",IF($B$3='Budget Calculator'!$A$14, 'Loan Calculator'!$L$12-E591+H591, IF($B$3='Budget Calculator'!$A$13,  'Loan Calculator'!$N$12-E591+H591, IF($B$3='Budget Calculator'!$A$12,  'Loan Calculator'!$P$12-E591+H591, 0))))</f>
        <v>#DIV/0!</v>
      </c>
      <c r="E591" s="217" t="e">
        <f>IF(('Loan Calculator'!$G$4/$B$4)*C590&gt;=0, ('Loan Calculator'!$G$4/$B$4)*C590, 1/0)</f>
        <v>#DIV/0!</v>
      </c>
      <c r="F591" s="200" t="e">
        <f t="shared" si="60"/>
        <v>#DIV/0!</v>
      </c>
      <c r="G591" s="212" t="e">
        <f t="shared" si="61"/>
        <v>#DIV/0!</v>
      </c>
      <c r="K591" s="197" t="str" cm="1">
        <f t="array" ref="K591">INDEX($A:$G, ($B591*$B$4)+3,COLUMN(C591))</f>
        <v>Owing</v>
      </c>
      <c r="L591" s="198" t="e">
        <f t="shared" si="63"/>
        <v>#VALUE!</v>
      </c>
      <c r="M591" s="199" t="e">
        <f t="shared" si="64"/>
        <v>#VALUE!</v>
      </c>
      <c r="N591" s="200" t="str" cm="1">
        <f t="array" ref="N591">INDEX($A:$G, ($B591*$B$4)+3,COLUMN(F591))</f>
        <v>Total Interest Charged</v>
      </c>
      <c r="O591" s="201" t="e">
        <f t="shared" si="62"/>
        <v>#VALUE!</v>
      </c>
    </row>
    <row r="592" spans="3:15" x14ac:dyDescent="0.25">
      <c r="C592" s="197" t="e">
        <f t="shared" si="59"/>
        <v>#DIV/0!</v>
      </c>
      <c r="D592" s="216" t="e">
        <f>IF(F592="","",IF($B$3='Budget Calculator'!$A$14, 'Loan Calculator'!$L$12-E592+H592, IF($B$3='Budget Calculator'!$A$13,  'Loan Calculator'!$N$12-E592+H592, IF($B$3='Budget Calculator'!$A$12,  'Loan Calculator'!$P$12-E592+H592, 0))))</f>
        <v>#DIV/0!</v>
      </c>
      <c r="E592" s="217" t="e">
        <f>IF(('Loan Calculator'!$G$4/$B$4)*C591&gt;=0, ('Loan Calculator'!$G$4/$B$4)*C591, 1/0)</f>
        <v>#DIV/0!</v>
      </c>
      <c r="F592" s="200" t="e">
        <f t="shared" si="60"/>
        <v>#DIV/0!</v>
      </c>
      <c r="G592" s="212" t="e">
        <f t="shared" si="61"/>
        <v>#DIV/0!</v>
      </c>
      <c r="K592" s="197" t="str" cm="1">
        <f t="array" ref="K592">INDEX($A:$G, ($B592*$B$4)+3,COLUMN(C592))</f>
        <v>Owing</v>
      </c>
      <c r="L592" s="198" t="e">
        <f t="shared" si="63"/>
        <v>#VALUE!</v>
      </c>
      <c r="M592" s="199" t="e">
        <f t="shared" si="64"/>
        <v>#VALUE!</v>
      </c>
      <c r="N592" s="200" t="str" cm="1">
        <f t="array" ref="N592">INDEX($A:$G, ($B592*$B$4)+3,COLUMN(F592))</f>
        <v>Total Interest Charged</v>
      </c>
      <c r="O592" s="201" t="e">
        <f t="shared" si="62"/>
        <v>#VALUE!</v>
      </c>
    </row>
    <row r="593" spans="3:15" x14ac:dyDescent="0.25">
      <c r="C593" s="197" t="e">
        <f t="shared" si="59"/>
        <v>#DIV/0!</v>
      </c>
      <c r="D593" s="216" t="e">
        <f>IF(F593="","",IF($B$3='Budget Calculator'!$A$14, 'Loan Calculator'!$L$12-E593+H593, IF($B$3='Budget Calculator'!$A$13,  'Loan Calculator'!$N$12-E593+H593, IF($B$3='Budget Calculator'!$A$12,  'Loan Calculator'!$P$12-E593+H593, 0))))</f>
        <v>#DIV/0!</v>
      </c>
      <c r="E593" s="217" t="e">
        <f>IF(('Loan Calculator'!$G$4/$B$4)*C592&gt;=0, ('Loan Calculator'!$G$4/$B$4)*C592, 1/0)</f>
        <v>#DIV/0!</v>
      </c>
      <c r="F593" s="200" t="e">
        <f t="shared" si="60"/>
        <v>#DIV/0!</v>
      </c>
      <c r="G593" s="212" t="e">
        <f t="shared" si="61"/>
        <v>#DIV/0!</v>
      </c>
      <c r="K593" s="197" t="str" cm="1">
        <f t="array" ref="K593">INDEX($A:$G, ($B593*$B$4)+3,COLUMN(C593))</f>
        <v>Owing</v>
      </c>
      <c r="L593" s="198" t="e">
        <f t="shared" si="63"/>
        <v>#VALUE!</v>
      </c>
      <c r="M593" s="199" t="e">
        <f t="shared" si="64"/>
        <v>#VALUE!</v>
      </c>
      <c r="N593" s="200" t="str" cm="1">
        <f t="array" ref="N593">INDEX($A:$G, ($B593*$B$4)+3,COLUMN(F593))</f>
        <v>Total Interest Charged</v>
      </c>
      <c r="O593" s="201" t="e">
        <f t="shared" si="62"/>
        <v>#VALUE!</v>
      </c>
    </row>
    <row r="594" spans="3:15" x14ac:dyDescent="0.25">
      <c r="C594" s="197" t="e">
        <f t="shared" si="59"/>
        <v>#DIV/0!</v>
      </c>
      <c r="D594" s="216" t="e">
        <f>IF(F594="","",IF($B$3='Budget Calculator'!$A$14, 'Loan Calculator'!$L$12-E594+H594, IF($B$3='Budget Calculator'!$A$13,  'Loan Calculator'!$N$12-E594+H594, IF($B$3='Budget Calculator'!$A$12,  'Loan Calculator'!$P$12-E594+H594, 0))))</f>
        <v>#DIV/0!</v>
      </c>
      <c r="E594" s="217" t="e">
        <f>IF(('Loan Calculator'!$G$4/$B$4)*C593&gt;=0, ('Loan Calculator'!$G$4/$B$4)*C593, 1/0)</f>
        <v>#DIV/0!</v>
      </c>
      <c r="F594" s="200" t="e">
        <f t="shared" si="60"/>
        <v>#DIV/0!</v>
      </c>
      <c r="G594" s="212" t="e">
        <f t="shared" si="61"/>
        <v>#DIV/0!</v>
      </c>
      <c r="K594" s="197" t="str" cm="1">
        <f t="array" ref="K594">INDEX($A:$G, ($B594*$B$4)+3,COLUMN(C594))</f>
        <v>Owing</v>
      </c>
      <c r="L594" s="198" t="e">
        <f t="shared" si="63"/>
        <v>#VALUE!</v>
      </c>
      <c r="M594" s="199" t="e">
        <f t="shared" si="64"/>
        <v>#VALUE!</v>
      </c>
      <c r="N594" s="200" t="str" cm="1">
        <f t="array" ref="N594">INDEX($A:$G, ($B594*$B$4)+3,COLUMN(F594))</f>
        <v>Total Interest Charged</v>
      </c>
      <c r="O594" s="201" t="e">
        <f t="shared" si="62"/>
        <v>#VALUE!</v>
      </c>
    </row>
    <row r="595" spans="3:15" x14ac:dyDescent="0.25">
      <c r="C595" s="197" t="e">
        <f t="shared" si="59"/>
        <v>#DIV/0!</v>
      </c>
      <c r="D595" s="216" t="e">
        <f>IF(F595="","",IF($B$3='Budget Calculator'!$A$14, 'Loan Calculator'!$L$12-E595+H595, IF($B$3='Budget Calculator'!$A$13,  'Loan Calculator'!$N$12-E595+H595, IF($B$3='Budget Calculator'!$A$12,  'Loan Calculator'!$P$12-E595+H595, 0))))</f>
        <v>#DIV/0!</v>
      </c>
      <c r="E595" s="217" t="e">
        <f>IF(('Loan Calculator'!$G$4/$B$4)*C594&gt;=0, ('Loan Calculator'!$G$4/$B$4)*C594, 1/0)</f>
        <v>#DIV/0!</v>
      </c>
      <c r="F595" s="200" t="e">
        <f t="shared" si="60"/>
        <v>#DIV/0!</v>
      </c>
      <c r="G595" s="212" t="e">
        <f t="shared" si="61"/>
        <v>#DIV/0!</v>
      </c>
      <c r="K595" s="197" t="str" cm="1">
        <f t="array" ref="K595">INDEX($A:$G, ($B595*$B$4)+3,COLUMN(C595))</f>
        <v>Owing</v>
      </c>
      <c r="L595" s="198" t="e">
        <f t="shared" si="63"/>
        <v>#VALUE!</v>
      </c>
      <c r="M595" s="199" t="e">
        <f t="shared" si="64"/>
        <v>#VALUE!</v>
      </c>
      <c r="N595" s="200" t="str" cm="1">
        <f t="array" ref="N595">INDEX($A:$G, ($B595*$B$4)+3,COLUMN(F595))</f>
        <v>Total Interest Charged</v>
      </c>
      <c r="O595" s="201" t="e">
        <f t="shared" si="62"/>
        <v>#VALUE!</v>
      </c>
    </row>
    <row r="596" spans="3:15" x14ac:dyDescent="0.25">
      <c r="C596" s="197" t="e">
        <f t="shared" si="59"/>
        <v>#DIV/0!</v>
      </c>
      <c r="D596" s="216" t="e">
        <f>IF(F596="","",IF($B$3='Budget Calculator'!$A$14, 'Loan Calculator'!$L$12-E596+H596, IF($B$3='Budget Calculator'!$A$13,  'Loan Calculator'!$N$12-E596+H596, IF($B$3='Budget Calculator'!$A$12,  'Loan Calculator'!$P$12-E596+H596, 0))))</f>
        <v>#DIV/0!</v>
      </c>
      <c r="E596" s="217" t="e">
        <f>IF(('Loan Calculator'!$G$4/$B$4)*C595&gt;=0, ('Loan Calculator'!$G$4/$B$4)*C595, 1/0)</f>
        <v>#DIV/0!</v>
      </c>
      <c r="F596" s="200" t="e">
        <f t="shared" si="60"/>
        <v>#DIV/0!</v>
      </c>
      <c r="G596" s="212" t="e">
        <f t="shared" si="61"/>
        <v>#DIV/0!</v>
      </c>
      <c r="K596" s="197" t="str" cm="1">
        <f t="array" ref="K596">INDEX($A:$G, ($B596*$B$4)+3,COLUMN(C596))</f>
        <v>Owing</v>
      </c>
      <c r="L596" s="198" t="e">
        <f t="shared" si="63"/>
        <v>#VALUE!</v>
      </c>
      <c r="M596" s="199" t="e">
        <f t="shared" si="64"/>
        <v>#VALUE!</v>
      </c>
      <c r="N596" s="200" t="str" cm="1">
        <f t="array" ref="N596">INDEX($A:$G, ($B596*$B$4)+3,COLUMN(F596))</f>
        <v>Total Interest Charged</v>
      </c>
      <c r="O596" s="201" t="e">
        <f t="shared" si="62"/>
        <v>#VALUE!</v>
      </c>
    </row>
    <row r="597" spans="3:15" x14ac:dyDescent="0.25">
      <c r="C597" s="197" t="e">
        <f t="shared" si="59"/>
        <v>#DIV/0!</v>
      </c>
      <c r="D597" s="216" t="e">
        <f>IF(F597="","",IF($B$3='Budget Calculator'!$A$14, 'Loan Calculator'!$L$12-E597+H597, IF($B$3='Budget Calculator'!$A$13,  'Loan Calculator'!$N$12-E597+H597, IF($B$3='Budget Calculator'!$A$12,  'Loan Calculator'!$P$12-E597+H597, 0))))</f>
        <v>#DIV/0!</v>
      </c>
      <c r="E597" s="217" t="e">
        <f>IF(('Loan Calculator'!$G$4/$B$4)*C596&gt;=0, ('Loan Calculator'!$G$4/$B$4)*C596, 1/0)</f>
        <v>#DIV/0!</v>
      </c>
      <c r="F597" s="200" t="e">
        <f t="shared" si="60"/>
        <v>#DIV/0!</v>
      </c>
      <c r="G597" s="212" t="e">
        <f t="shared" si="61"/>
        <v>#DIV/0!</v>
      </c>
      <c r="K597" s="197" t="str" cm="1">
        <f t="array" ref="K597">INDEX($A:$G, ($B597*$B$4)+3,COLUMN(C597))</f>
        <v>Owing</v>
      </c>
      <c r="L597" s="198" t="e">
        <f t="shared" si="63"/>
        <v>#VALUE!</v>
      </c>
      <c r="M597" s="199" t="e">
        <f t="shared" si="64"/>
        <v>#VALUE!</v>
      </c>
      <c r="N597" s="200" t="str" cm="1">
        <f t="array" ref="N597">INDEX($A:$G, ($B597*$B$4)+3,COLUMN(F597))</f>
        <v>Total Interest Charged</v>
      </c>
      <c r="O597" s="201" t="e">
        <f t="shared" si="62"/>
        <v>#VALUE!</v>
      </c>
    </row>
    <row r="598" spans="3:15" x14ac:dyDescent="0.25">
      <c r="C598" s="197" t="e">
        <f t="shared" si="59"/>
        <v>#DIV/0!</v>
      </c>
      <c r="D598" s="216" t="e">
        <f>IF(F598="","",IF($B$3='Budget Calculator'!$A$14, 'Loan Calculator'!$L$12-E598+H598, IF($B$3='Budget Calculator'!$A$13,  'Loan Calculator'!$N$12-E598+H598, IF($B$3='Budget Calculator'!$A$12,  'Loan Calculator'!$P$12-E598+H598, 0))))</f>
        <v>#DIV/0!</v>
      </c>
      <c r="E598" s="217" t="e">
        <f>IF(('Loan Calculator'!$G$4/$B$4)*C597&gt;=0, ('Loan Calculator'!$G$4/$B$4)*C597, 1/0)</f>
        <v>#DIV/0!</v>
      </c>
      <c r="F598" s="200" t="e">
        <f t="shared" si="60"/>
        <v>#DIV/0!</v>
      </c>
      <c r="G598" s="212" t="e">
        <f t="shared" si="61"/>
        <v>#DIV/0!</v>
      </c>
      <c r="K598" s="197" t="str" cm="1">
        <f t="array" ref="K598">INDEX($A:$G, ($B598*$B$4)+3,COLUMN(C598))</f>
        <v>Owing</v>
      </c>
      <c r="L598" s="198" t="e">
        <f t="shared" si="63"/>
        <v>#VALUE!</v>
      </c>
      <c r="M598" s="199" t="e">
        <f t="shared" si="64"/>
        <v>#VALUE!</v>
      </c>
      <c r="N598" s="200" t="str" cm="1">
        <f t="array" ref="N598">INDEX($A:$G, ($B598*$B$4)+3,COLUMN(F598))</f>
        <v>Total Interest Charged</v>
      </c>
      <c r="O598" s="201" t="e">
        <f t="shared" si="62"/>
        <v>#VALUE!</v>
      </c>
    </row>
    <row r="599" spans="3:15" x14ac:dyDescent="0.25">
      <c r="C599" s="197" t="e">
        <f t="shared" si="59"/>
        <v>#DIV/0!</v>
      </c>
      <c r="D599" s="216" t="e">
        <f>IF(F599="","",IF($B$3='Budget Calculator'!$A$14, 'Loan Calculator'!$L$12-E599+H599, IF($B$3='Budget Calculator'!$A$13,  'Loan Calculator'!$N$12-E599+H599, IF($B$3='Budget Calculator'!$A$12,  'Loan Calculator'!$P$12-E599+H599, 0))))</f>
        <v>#DIV/0!</v>
      </c>
      <c r="E599" s="217" t="e">
        <f>IF(('Loan Calculator'!$G$4/$B$4)*C598&gt;=0, ('Loan Calculator'!$G$4/$B$4)*C598, 1/0)</f>
        <v>#DIV/0!</v>
      </c>
      <c r="F599" s="200" t="e">
        <f t="shared" si="60"/>
        <v>#DIV/0!</v>
      </c>
      <c r="G599" s="212" t="e">
        <f t="shared" si="61"/>
        <v>#DIV/0!</v>
      </c>
      <c r="K599" s="197" t="str" cm="1">
        <f t="array" ref="K599">INDEX($A:$G, ($B599*$B$4)+3,COLUMN(C599))</f>
        <v>Owing</v>
      </c>
      <c r="L599" s="198" t="e">
        <f t="shared" si="63"/>
        <v>#VALUE!</v>
      </c>
      <c r="M599" s="199" t="e">
        <f t="shared" si="64"/>
        <v>#VALUE!</v>
      </c>
      <c r="N599" s="200" t="str" cm="1">
        <f t="array" ref="N599">INDEX($A:$G, ($B599*$B$4)+3,COLUMN(F599))</f>
        <v>Total Interest Charged</v>
      </c>
      <c r="O599" s="201" t="e">
        <f t="shared" si="62"/>
        <v>#VALUE!</v>
      </c>
    </row>
    <row r="600" spans="3:15" x14ac:dyDescent="0.25">
      <c r="C600" s="197" t="e">
        <f t="shared" ref="C600:C663" si="65">IF(F600="","",C599-D600)</f>
        <v>#DIV/0!</v>
      </c>
      <c r="D600" s="216" t="e">
        <f>IF(F600="","",IF($B$3='Budget Calculator'!$A$14, 'Loan Calculator'!$L$12-E600+H600, IF($B$3='Budget Calculator'!$A$13,  'Loan Calculator'!$N$12-E600+H600, IF($B$3='Budget Calculator'!$A$12,  'Loan Calculator'!$P$12-E600+H600, 0))))</f>
        <v>#DIV/0!</v>
      </c>
      <c r="E600" s="217" t="e">
        <f>IF(('Loan Calculator'!$G$4/$B$4)*C599&gt;=0, ('Loan Calculator'!$G$4/$B$4)*C599, 1/0)</f>
        <v>#DIV/0!</v>
      </c>
      <c r="F600" s="200" t="e">
        <f t="shared" ref="F600:F663" si="66">IF(F599="", "", IF(E600+F599&gt;F599, E600+F599, ""))</f>
        <v>#DIV/0!</v>
      </c>
      <c r="G600" s="212" t="e">
        <f t="shared" si="61"/>
        <v>#DIV/0!</v>
      </c>
      <c r="K600" s="197" t="str" cm="1">
        <f t="array" ref="K600">INDEX($A:$G, ($B600*$B$4)+3,COLUMN(C600))</f>
        <v>Owing</v>
      </c>
      <c r="L600" s="198" t="e">
        <f t="shared" si="63"/>
        <v>#VALUE!</v>
      </c>
      <c r="M600" s="199" t="e">
        <f t="shared" si="64"/>
        <v>#VALUE!</v>
      </c>
      <c r="N600" s="200" t="str" cm="1">
        <f t="array" ref="N600">INDEX($A:$G, ($B600*$B$4)+3,COLUMN(F600))</f>
        <v>Total Interest Charged</v>
      </c>
      <c r="O600" s="201" t="e">
        <f t="shared" si="62"/>
        <v>#VALUE!</v>
      </c>
    </row>
    <row r="601" spans="3:15" x14ac:dyDescent="0.25">
      <c r="C601" s="197" t="e">
        <f t="shared" si="65"/>
        <v>#DIV/0!</v>
      </c>
      <c r="D601" s="216" t="e">
        <f>IF(F601="","",IF($B$3='Budget Calculator'!$A$14, 'Loan Calculator'!$L$12-E601+H601, IF($B$3='Budget Calculator'!$A$13,  'Loan Calculator'!$N$12-E601+H601, IF($B$3='Budget Calculator'!$A$12,  'Loan Calculator'!$P$12-E601+H601, 0))))</f>
        <v>#DIV/0!</v>
      </c>
      <c r="E601" s="217" t="e">
        <f>IF(('Loan Calculator'!$G$4/$B$4)*C600&gt;=0, ('Loan Calculator'!$G$4/$B$4)*C600, 1/0)</f>
        <v>#DIV/0!</v>
      </c>
      <c r="F601" s="200" t="e">
        <f t="shared" si="66"/>
        <v>#DIV/0!</v>
      </c>
      <c r="G601" s="212" t="e">
        <f t="shared" si="61"/>
        <v>#DIV/0!</v>
      </c>
      <c r="K601" s="197" t="str" cm="1">
        <f t="array" ref="K601">INDEX($A:$G, ($B601*$B$4)+3,COLUMN(C601))</f>
        <v>Owing</v>
      </c>
      <c r="L601" s="198" t="e">
        <f t="shared" si="63"/>
        <v>#VALUE!</v>
      </c>
      <c r="M601" s="199" t="e">
        <f t="shared" si="64"/>
        <v>#VALUE!</v>
      </c>
      <c r="N601" s="200" t="str" cm="1">
        <f t="array" ref="N601">INDEX($A:$G, ($B601*$B$4)+3,COLUMN(F601))</f>
        <v>Total Interest Charged</v>
      </c>
      <c r="O601" s="201" t="e">
        <f t="shared" si="62"/>
        <v>#VALUE!</v>
      </c>
    </row>
    <row r="602" spans="3:15" x14ac:dyDescent="0.25">
      <c r="C602" s="197" t="e">
        <f t="shared" si="65"/>
        <v>#DIV/0!</v>
      </c>
      <c r="D602" s="216" t="e">
        <f>IF(F602="","",IF($B$3='Budget Calculator'!$A$14, 'Loan Calculator'!$L$12-E602+H602, IF($B$3='Budget Calculator'!$A$13,  'Loan Calculator'!$N$12-E602+H602, IF($B$3='Budget Calculator'!$A$12,  'Loan Calculator'!$P$12-E602+H602, 0))))</f>
        <v>#DIV/0!</v>
      </c>
      <c r="E602" s="217" t="e">
        <f>IF(('Loan Calculator'!$G$4/$B$4)*C601&gt;=0, ('Loan Calculator'!$G$4/$B$4)*C601, 1/0)</f>
        <v>#DIV/0!</v>
      </c>
      <c r="F602" s="200" t="e">
        <f t="shared" si="66"/>
        <v>#DIV/0!</v>
      </c>
      <c r="G602" s="212" t="e">
        <f t="shared" si="61"/>
        <v>#DIV/0!</v>
      </c>
      <c r="K602" s="197" t="str" cm="1">
        <f t="array" ref="K602">INDEX($A:$G, ($B602*$B$4)+3,COLUMN(C602))</f>
        <v>Owing</v>
      </c>
      <c r="L602" s="198" t="e">
        <f t="shared" si="63"/>
        <v>#VALUE!</v>
      </c>
      <c r="M602" s="199" t="e">
        <f t="shared" si="64"/>
        <v>#VALUE!</v>
      </c>
      <c r="N602" s="200" t="str" cm="1">
        <f t="array" ref="N602">INDEX($A:$G, ($B602*$B$4)+3,COLUMN(F602))</f>
        <v>Total Interest Charged</v>
      </c>
      <c r="O602" s="201" t="e">
        <f t="shared" si="62"/>
        <v>#VALUE!</v>
      </c>
    </row>
    <row r="603" spans="3:15" x14ac:dyDescent="0.25">
      <c r="C603" s="197" t="e">
        <f t="shared" si="65"/>
        <v>#DIV/0!</v>
      </c>
      <c r="D603" s="216" t="e">
        <f>IF(F603="","",IF($B$3='Budget Calculator'!$A$14, 'Loan Calculator'!$L$12-E603+H603, IF($B$3='Budget Calculator'!$A$13,  'Loan Calculator'!$N$12-E603+H603, IF($B$3='Budget Calculator'!$A$12,  'Loan Calculator'!$P$12-E603+H603, 0))))</f>
        <v>#DIV/0!</v>
      </c>
      <c r="E603" s="217" t="e">
        <f>IF(('Loan Calculator'!$G$4/$B$4)*C602&gt;=0, ('Loan Calculator'!$G$4/$B$4)*C602, 1/0)</f>
        <v>#DIV/0!</v>
      </c>
      <c r="F603" s="200" t="e">
        <f t="shared" si="66"/>
        <v>#DIV/0!</v>
      </c>
      <c r="G603" s="212" t="e">
        <f t="shared" si="61"/>
        <v>#DIV/0!</v>
      </c>
      <c r="K603" s="197" t="str" cm="1">
        <f t="array" ref="K603">INDEX($A:$G, ($B603*$B$4)+3,COLUMN(C603))</f>
        <v>Owing</v>
      </c>
      <c r="L603" s="198" t="e">
        <f t="shared" si="63"/>
        <v>#VALUE!</v>
      </c>
      <c r="M603" s="199" t="e">
        <f t="shared" si="64"/>
        <v>#VALUE!</v>
      </c>
      <c r="N603" s="200" t="str" cm="1">
        <f t="array" ref="N603">INDEX($A:$G, ($B603*$B$4)+3,COLUMN(F603))</f>
        <v>Total Interest Charged</v>
      </c>
      <c r="O603" s="201" t="e">
        <f t="shared" si="62"/>
        <v>#VALUE!</v>
      </c>
    </row>
    <row r="604" spans="3:15" x14ac:dyDescent="0.25">
      <c r="C604" s="197" t="e">
        <f t="shared" si="65"/>
        <v>#DIV/0!</v>
      </c>
      <c r="D604" s="216" t="e">
        <f>IF(F604="","",IF($B$3='Budget Calculator'!$A$14, 'Loan Calculator'!$L$12-E604+H604, IF($B$3='Budget Calculator'!$A$13,  'Loan Calculator'!$N$12-E604+H604, IF($B$3='Budget Calculator'!$A$12,  'Loan Calculator'!$P$12-E604+H604, 0))))</f>
        <v>#DIV/0!</v>
      </c>
      <c r="E604" s="217" t="e">
        <f>IF(('Loan Calculator'!$G$4/$B$4)*C603&gt;=0, ('Loan Calculator'!$G$4/$B$4)*C603, 1/0)</f>
        <v>#DIV/0!</v>
      </c>
      <c r="F604" s="200" t="e">
        <f t="shared" si="66"/>
        <v>#DIV/0!</v>
      </c>
      <c r="G604" s="212" t="e">
        <f t="shared" si="61"/>
        <v>#DIV/0!</v>
      </c>
      <c r="K604" s="197" t="str" cm="1">
        <f t="array" ref="K604">INDEX($A:$G, ($B604*$B$4)+3,COLUMN(C604))</f>
        <v>Owing</v>
      </c>
      <c r="L604" s="198" t="e">
        <f t="shared" si="63"/>
        <v>#VALUE!</v>
      </c>
      <c r="M604" s="199" t="e">
        <f t="shared" si="64"/>
        <v>#VALUE!</v>
      </c>
      <c r="N604" s="200" t="str" cm="1">
        <f t="array" ref="N604">INDEX($A:$G, ($B604*$B$4)+3,COLUMN(F604))</f>
        <v>Total Interest Charged</v>
      </c>
      <c r="O604" s="201" t="e">
        <f t="shared" si="62"/>
        <v>#VALUE!</v>
      </c>
    </row>
    <row r="605" spans="3:15" x14ac:dyDescent="0.25">
      <c r="C605" s="197" t="e">
        <f t="shared" si="65"/>
        <v>#DIV/0!</v>
      </c>
      <c r="D605" s="216" t="e">
        <f>IF(F605="","",IF($B$3='Budget Calculator'!$A$14, 'Loan Calculator'!$L$12-E605+H605, IF($B$3='Budget Calculator'!$A$13,  'Loan Calculator'!$N$12-E605+H605, IF($B$3='Budget Calculator'!$A$12,  'Loan Calculator'!$P$12-E605+H605, 0))))</f>
        <v>#DIV/0!</v>
      </c>
      <c r="E605" s="217" t="e">
        <f>IF(('Loan Calculator'!$G$4/$B$4)*C604&gt;=0, ('Loan Calculator'!$G$4/$B$4)*C604, 1/0)</f>
        <v>#DIV/0!</v>
      </c>
      <c r="F605" s="200" t="e">
        <f t="shared" si="66"/>
        <v>#DIV/0!</v>
      </c>
      <c r="G605" s="212" t="e">
        <f t="shared" si="61"/>
        <v>#DIV/0!</v>
      </c>
      <c r="K605" s="197" t="str" cm="1">
        <f t="array" ref="K605">INDEX($A:$G, ($B605*$B$4)+3,COLUMN(C605))</f>
        <v>Owing</v>
      </c>
      <c r="L605" s="198" t="e">
        <f t="shared" si="63"/>
        <v>#VALUE!</v>
      </c>
      <c r="M605" s="199" t="e">
        <f t="shared" si="64"/>
        <v>#VALUE!</v>
      </c>
      <c r="N605" s="200" t="str" cm="1">
        <f t="array" ref="N605">INDEX($A:$G, ($B605*$B$4)+3,COLUMN(F605))</f>
        <v>Total Interest Charged</v>
      </c>
      <c r="O605" s="201" t="e">
        <f t="shared" si="62"/>
        <v>#VALUE!</v>
      </c>
    </row>
    <row r="606" spans="3:15" x14ac:dyDescent="0.25">
      <c r="C606" s="197" t="e">
        <f t="shared" si="65"/>
        <v>#DIV/0!</v>
      </c>
      <c r="D606" s="216" t="e">
        <f>IF(F606="","",IF($B$3='Budget Calculator'!$A$14, 'Loan Calculator'!$L$12-E606+H606, IF($B$3='Budget Calculator'!$A$13,  'Loan Calculator'!$N$12-E606+H606, IF($B$3='Budget Calculator'!$A$12,  'Loan Calculator'!$P$12-E606+H606, 0))))</f>
        <v>#DIV/0!</v>
      </c>
      <c r="E606" s="217" t="e">
        <f>IF(('Loan Calculator'!$G$4/$B$4)*C605&gt;=0, ('Loan Calculator'!$G$4/$B$4)*C605, 1/0)</f>
        <v>#DIV/0!</v>
      </c>
      <c r="F606" s="200" t="e">
        <f t="shared" si="66"/>
        <v>#DIV/0!</v>
      </c>
      <c r="G606" s="212" t="e">
        <f t="shared" si="61"/>
        <v>#DIV/0!</v>
      </c>
      <c r="K606" s="197" t="str" cm="1">
        <f t="array" ref="K606">INDEX($A:$G, ($B606*$B$4)+3,COLUMN(C606))</f>
        <v>Owing</v>
      </c>
      <c r="L606" s="198" t="e">
        <f t="shared" si="63"/>
        <v>#VALUE!</v>
      </c>
      <c r="M606" s="199" t="e">
        <f t="shared" si="64"/>
        <v>#VALUE!</v>
      </c>
      <c r="N606" s="200" t="str" cm="1">
        <f t="array" ref="N606">INDEX($A:$G, ($B606*$B$4)+3,COLUMN(F606))</f>
        <v>Total Interest Charged</v>
      </c>
      <c r="O606" s="201" t="e">
        <f t="shared" si="62"/>
        <v>#VALUE!</v>
      </c>
    </row>
    <row r="607" spans="3:15" x14ac:dyDescent="0.25">
      <c r="C607" s="197" t="e">
        <f t="shared" si="65"/>
        <v>#DIV/0!</v>
      </c>
      <c r="D607" s="216" t="e">
        <f>IF(F607="","",IF($B$3='Budget Calculator'!$A$14, 'Loan Calculator'!$L$12-E607+H607, IF($B$3='Budget Calculator'!$A$13,  'Loan Calculator'!$N$12-E607+H607, IF($B$3='Budget Calculator'!$A$12,  'Loan Calculator'!$P$12-E607+H607, 0))))</f>
        <v>#DIV/0!</v>
      </c>
      <c r="E607" s="217" t="e">
        <f>IF(('Loan Calculator'!$G$4/$B$4)*C606&gt;=0, ('Loan Calculator'!$G$4/$B$4)*C606, 1/0)</f>
        <v>#DIV/0!</v>
      </c>
      <c r="F607" s="200" t="e">
        <f t="shared" si="66"/>
        <v>#DIV/0!</v>
      </c>
      <c r="G607" s="212" t="e">
        <f t="shared" si="61"/>
        <v>#DIV/0!</v>
      </c>
      <c r="K607" s="197" t="str" cm="1">
        <f t="array" ref="K607">INDEX($A:$G, ($B607*$B$4)+3,COLUMN(C607))</f>
        <v>Owing</v>
      </c>
      <c r="L607" s="198" t="e">
        <f t="shared" si="63"/>
        <v>#VALUE!</v>
      </c>
      <c r="M607" s="199" t="e">
        <f t="shared" si="64"/>
        <v>#VALUE!</v>
      </c>
      <c r="N607" s="200" t="str" cm="1">
        <f t="array" ref="N607">INDEX($A:$G, ($B607*$B$4)+3,COLUMN(F607))</f>
        <v>Total Interest Charged</v>
      </c>
      <c r="O607" s="201" t="e">
        <f t="shared" si="62"/>
        <v>#VALUE!</v>
      </c>
    </row>
    <row r="608" spans="3:15" x14ac:dyDescent="0.25">
      <c r="C608" s="197" t="e">
        <f t="shared" si="65"/>
        <v>#DIV/0!</v>
      </c>
      <c r="D608" s="216" t="e">
        <f>IF(F608="","",IF($B$3='Budget Calculator'!$A$14, 'Loan Calculator'!$L$12-E608+H608, IF($B$3='Budget Calculator'!$A$13,  'Loan Calculator'!$N$12-E608+H608, IF($B$3='Budget Calculator'!$A$12,  'Loan Calculator'!$P$12-E608+H608, 0))))</f>
        <v>#DIV/0!</v>
      </c>
      <c r="E608" s="217" t="e">
        <f>IF(('Loan Calculator'!$G$4/$B$4)*C607&gt;=0, ('Loan Calculator'!$G$4/$B$4)*C607, 1/0)</f>
        <v>#DIV/0!</v>
      </c>
      <c r="F608" s="200" t="e">
        <f t="shared" si="66"/>
        <v>#DIV/0!</v>
      </c>
      <c r="G608" s="212" t="e">
        <f t="shared" si="61"/>
        <v>#DIV/0!</v>
      </c>
      <c r="K608" s="197" t="str" cm="1">
        <f t="array" ref="K608">INDEX($A:$G, ($B608*$B$4)+3,COLUMN(C608))</f>
        <v>Owing</v>
      </c>
      <c r="L608" s="198" t="e">
        <f t="shared" si="63"/>
        <v>#VALUE!</v>
      </c>
      <c r="M608" s="199" t="e">
        <f t="shared" si="64"/>
        <v>#VALUE!</v>
      </c>
      <c r="N608" s="200" t="str" cm="1">
        <f t="array" ref="N608">INDEX($A:$G, ($B608*$B$4)+3,COLUMN(F608))</f>
        <v>Total Interest Charged</v>
      </c>
      <c r="O608" s="201" t="e">
        <f t="shared" si="62"/>
        <v>#VALUE!</v>
      </c>
    </row>
    <row r="609" spans="3:15" x14ac:dyDescent="0.25">
      <c r="C609" s="197" t="e">
        <f t="shared" si="65"/>
        <v>#DIV/0!</v>
      </c>
      <c r="D609" s="216" t="e">
        <f>IF(F609="","",IF($B$3='Budget Calculator'!$A$14, 'Loan Calculator'!$L$12-E609+H609, IF($B$3='Budget Calculator'!$A$13,  'Loan Calculator'!$N$12-E609+H609, IF($B$3='Budget Calculator'!$A$12,  'Loan Calculator'!$P$12-E609+H609, 0))))</f>
        <v>#DIV/0!</v>
      </c>
      <c r="E609" s="217" t="e">
        <f>IF(('Loan Calculator'!$G$4/$B$4)*C608&gt;=0, ('Loan Calculator'!$G$4/$B$4)*C608, 1/0)</f>
        <v>#DIV/0!</v>
      </c>
      <c r="F609" s="200" t="e">
        <f t="shared" si="66"/>
        <v>#DIV/0!</v>
      </c>
      <c r="G609" s="212" t="e">
        <f t="shared" si="61"/>
        <v>#DIV/0!</v>
      </c>
      <c r="K609" s="197" t="str" cm="1">
        <f t="array" ref="K609">INDEX($A:$G, ($B609*$B$4)+3,COLUMN(C609))</f>
        <v>Owing</v>
      </c>
      <c r="L609" s="198" t="e">
        <f t="shared" si="63"/>
        <v>#VALUE!</v>
      </c>
      <c r="M609" s="199" t="e">
        <f t="shared" si="64"/>
        <v>#VALUE!</v>
      </c>
      <c r="N609" s="200" t="str" cm="1">
        <f t="array" ref="N609">INDEX($A:$G, ($B609*$B$4)+3,COLUMN(F609))</f>
        <v>Total Interest Charged</v>
      </c>
      <c r="O609" s="201" t="e">
        <f t="shared" si="62"/>
        <v>#VALUE!</v>
      </c>
    </row>
    <row r="610" spans="3:15" x14ac:dyDescent="0.25">
      <c r="C610" s="197" t="e">
        <f t="shared" si="65"/>
        <v>#DIV/0!</v>
      </c>
      <c r="D610" s="216" t="e">
        <f>IF(F610="","",IF($B$3='Budget Calculator'!$A$14, 'Loan Calculator'!$L$12-E610+H610, IF($B$3='Budget Calculator'!$A$13,  'Loan Calculator'!$N$12-E610+H610, IF($B$3='Budget Calculator'!$A$12,  'Loan Calculator'!$P$12-E610+H610, 0))))</f>
        <v>#DIV/0!</v>
      </c>
      <c r="E610" s="217" t="e">
        <f>IF(('Loan Calculator'!$G$4/$B$4)*C609&gt;=0, ('Loan Calculator'!$G$4/$B$4)*C609, 1/0)</f>
        <v>#DIV/0!</v>
      </c>
      <c r="F610" s="200" t="e">
        <f t="shared" si="66"/>
        <v>#DIV/0!</v>
      </c>
      <c r="G610" s="212" t="e">
        <f t="shared" si="61"/>
        <v>#DIV/0!</v>
      </c>
      <c r="K610" s="197" t="str" cm="1">
        <f t="array" ref="K610">INDEX($A:$G, ($B610*$B$4)+3,COLUMN(C610))</f>
        <v>Owing</v>
      </c>
      <c r="L610" s="198" t="e">
        <f t="shared" si="63"/>
        <v>#VALUE!</v>
      </c>
      <c r="M610" s="199" t="e">
        <f t="shared" si="64"/>
        <v>#VALUE!</v>
      </c>
      <c r="N610" s="200" t="str" cm="1">
        <f t="array" ref="N610">INDEX($A:$G, ($B610*$B$4)+3,COLUMN(F610))</f>
        <v>Total Interest Charged</v>
      </c>
      <c r="O610" s="201" t="e">
        <f t="shared" si="62"/>
        <v>#VALUE!</v>
      </c>
    </row>
    <row r="611" spans="3:15" x14ac:dyDescent="0.25">
      <c r="C611" s="197" t="e">
        <f t="shared" si="65"/>
        <v>#DIV/0!</v>
      </c>
      <c r="D611" s="216" t="e">
        <f>IF(F611="","",IF($B$3='Budget Calculator'!$A$14, 'Loan Calculator'!$L$12-E611+H611, IF($B$3='Budget Calculator'!$A$13,  'Loan Calculator'!$N$12-E611+H611, IF($B$3='Budget Calculator'!$A$12,  'Loan Calculator'!$P$12-E611+H611, 0))))</f>
        <v>#DIV/0!</v>
      </c>
      <c r="E611" s="217" t="e">
        <f>IF(('Loan Calculator'!$G$4/$B$4)*C610&gt;=0, ('Loan Calculator'!$G$4/$B$4)*C610, 1/0)</f>
        <v>#DIV/0!</v>
      </c>
      <c r="F611" s="200" t="e">
        <f t="shared" si="66"/>
        <v>#DIV/0!</v>
      </c>
      <c r="G611" s="212" t="e">
        <f t="shared" si="61"/>
        <v>#DIV/0!</v>
      </c>
      <c r="K611" s="197" t="str" cm="1">
        <f t="array" ref="K611">INDEX($A:$G, ($B611*$B$4)+3,COLUMN(C611))</f>
        <v>Owing</v>
      </c>
      <c r="L611" s="198" t="e">
        <f t="shared" si="63"/>
        <v>#VALUE!</v>
      </c>
      <c r="M611" s="199" t="e">
        <f t="shared" si="64"/>
        <v>#VALUE!</v>
      </c>
      <c r="N611" s="200" t="str" cm="1">
        <f t="array" ref="N611">INDEX($A:$G, ($B611*$B$4)+3,COLUMN(F611))</f>
        <v>Total Interest Charged</v>
      </c>
      <c r="O611" s="201" t="e">
        <f t="shared" si="62"/>
        <v>#VALUE!</v>
      </c>
    </row>
    <row r="612" spans="3:15" x14ac:dyDescent="0.25">
      <c r="C612" s="197" t="e">
        <f t="shared" si="65"/>
        <v>#DIV/0!</v>
      </c>
      <c r="D612" s="216" t="e">
        <f>IF(F612="","",IF($B$3='Budget Calculator'!$A$14, 'Loan Calculator'!$L$12-E612+H612, IF($B$3='Budget Calculator'!$A$13,  'Loan Calculator'!$N$12-E612+H612, IF($B$3='Budget Calculator'!$A$12,  'Loan Calculator'!$P$12-E612+H612, 0))))</f>
        <v>#DIV/0!</v>
      </c>
      <c r="E612" s="217" t="e">
        <f>IF(('Loan Calculator'!$G$4/$B$4)*C611&gt;=0, ('Loan Calculator'!$G$4/$B$4)*C611, 1/0)</f>
        <v>#DIV/0!</v>
      </c>
      <c r="F612" s="200" t="e">
        <f t="shared" si="66"/>
        <v>#DIV/0!</v>
      </c>
      <c r="G612" s="212" t="e">
        <f t="shared" si="61"/>
        <v>#DIV/0!</v>
      </c>
      <c r="K612" s="197" t="str" cm="1">
        <f t="array" ref="K612">INDEX($A:$G, ($B612*$B$4)+3,COLUMN(C612))</f>
        <v>Owing</v>
      </c>
      <c r="L612" s="198" t="e">
        <f t="shared" si="63"/>
        <v>#VALUE!</v>
      </c>
      <c r="M612" s="199" t="e">
        <f t="shared" si="64"/>
        <v>#VALUE!</v>
      </c>
      <c r="N612" s="200" t="str" cm="1">
        <f t="array" ref="N612">INDEX($A:$G, ($B612*$B$4)+3,COLUMN(F612))</f>
        <v>Total Interest Charged</v>
      </c>
      <c r="O612" s="201" t="e">
        <f t="shared" si="62"/>
        <v>#VALUE!</v>
      </c>
    </row>
    <row r="613" spans="3:15" x14ac:dyDescent="0.25">
      <c r="C613" s="197" t="e">
        <f t="shared" si="65"/>
        <v>#DIV/0!</v>
      </c>
      <c r="D613" s="216" t="e">
        <f>IF(F613="","",IF($B$3='Budget Calculator'!$A$14, 'Loan Calculator'!$L$12-E613+H613, IF($B$3='Budget Calculator'!$A$13,  'Loan Calculator'!$N$12-E613+H613, IF($B$3='Budget Calculator'!$A$12,  'Loan Calculator'!$P$12-E613+H613, 0))))</f>
        <v>#DIV/0!</v>
      </c>
      <c r="E613" s="217" t="e">
        <f>IF(('Loan Calculator'!$G$4/$B$4)*C612&gt;=0, ('Loan Calculator'!$G$4/$B$4)*C612, 1/0)</f>
        <v>#DIV/0!</v>
      </c>
      <c r="F613" s="200" t="e">
        <f t="shared" si="66"/>
        <v>#DIV/0!</v>
      </c>
      <c r="G613" s="212" t="e">
        <f t="shared" si="61"/>
        <v>#DIV/0!</v>
      </c>
      <c r="K613" s="197" t="str" cm="1">
        <f t="array" ref="K613">INDEX($A:$G, ($B613*$B$4)+3,COLUMN(C613))</f>
        <v>Owing</v>
      </c>
      <c r="L613" s="198" t="e">
        <f t="shared" si="63"/>
        <v>#VALUE!</v>
      </c>
      <c r="M613" s="199" t="e">
        <f t="shared" si="64"/>
        <v>#VALUE!</v>
      </c>
      <c r="N613" s="200" t="str" cm="1">
        <f t="array" ref="N613">INDEX($A:$G, ($B613*$B$4)+3,COLUMN(F613))</f>
        <v>Total Interest Charged</v>
      </c>
      <c r="O613" s="201" t="e">
        <f t="shared" si="62"/>
        <v>#VALUE!</v>
      </c>
    </row>
    <row r="614" spans="3:15" x14ac:dyDescent="0.25">
      <c r="C614" s="197" t="e">
        <f t="shared" si="65"/>
        <v>#DIV/0!</v>
      </c>
      <c r="D614" s="216" t="e">
        <f>IF(F614="","",IF($B$3='Budget Calculator'!$A$14, 'Loan Calculator'!$L$12-E614+H614, IF($B$3='Budget Calculator'!$A$13,  'Loan Calculator'!$N$12-E614+H614, IF($B$3='Budget Calculator'!$A$12,  'Loan Calculator'!$P$12-E614+H614, 0))))</f>
        <v>#DIV/0!</v>
      </c>
      <c r="E614" s="217" t="e">
        <f>IF(('Loan Calculator'!$G$4/$B$4)*C613&gt;=0, ('Loan Calculator'!$G$4/$B$4)*C613, 1/0)</f>
        <v>#DIV/0!</v>
      </c>
      <c r="F614" s="200" t="e">
        <f t="shared" si="66"/>
        <v>#DIV/0!</v>
      </c>
      <c r="G614" s="212" t="e">
        <f t="shared" si="61"/>
        <v>#DIV/0!</v>
      </c>
      <c r="K614" s="197" t="str" cm="1">
        <f t="array" ref="K614">INDEX($A:$G, ($B614*$B$4)+3,COLUMN(C614))</f>
        <v>Owing</v>
      </c>
      <c r="L614" s="198" t="e">
        <f t="shared" si="63"/>
        <v>#VALUE!</v>
      </c>
      <c r="M614" s="199" t="e">
        <f t="shared" si="64"/>
        <v>#VALUE!</v>
      </c>
      <c r="N614" s="200" t="str" cm="1">
        <f t="array" ref="N614">INDEX($A:$G, ($B614*$B$4)+3,COLUMN(F614))</f>
        <v>Total Interest Charged</v>
      </c>
      <c r="O614" s="201" t="e">
        <f t="shared" si="62"/>
        <v>#VALUE!</v>
      </c>
    </row>
    <row r="615" spans="3:15" x14ac:dyDescent="0.25">
      <c r="C615" s="197" t="e">
        <f t="shared" si="65"/>
        <v>#DIV/0!</v>
      </c>
      <c r="D615" s="216" t="e">
        <f>IF(F615="","",IF($B$3='Budget Calculator'!$A$14, 'Loan Calculator'!$L$12-E615+H615, IF($B$3='Budget Calculator'!$A$13,  'Loan Calculator'!$N$12-E615+H615, IF($B$3='Budget Calculator'!$A$12,  'Loan Calculator'!$P$12-E615+H615, 0))))</f>
        <v>#DIV/0!</v>
      </c>
      <c r="E615" s="217" t="e">
        <f>IF(('Loan Calculator'!$G$4/$B$4)*C614&gt;=0, ('Loan Calculator'!$G$4/$B$4)*C614, 1/0)</f>
        <v>#DIV/0!</v>
      </c>
      <c r="F615" s="200" t="e">
        <f t="shared" si="66"/>
        <v>#DIV/0!</v>
      </c>
      <c r="G615" s="212" t="e">
        <f t="shared" si="61"/>
        <v>#DIV/0!</v>
      </c>
      <c r="K615" s="197" t="str" cm="1">
        <f t="array" ref="K615">INDEX($A:$G, ($B615*$B$4)+3,COLUMN(C615))</f>
        <v>Owing</v>
      </c>
      <c r="L615" s="198" t="e">
        <f t="shared" si="63"/>
        <v>#VALUE!</v>
      </c>
      <c r="M615" s="199" t="e">
        <f t="shared" si="64"/>
        <v>#VALUE!</v>
      </c>
      <c r="N615" s="200" t="str" cm="1">
        <f t="array" ref="N615">INDEX($A:$G, ($B615*$B$4)+3,COLUMN(F615))</f>
        <v>Total Interest Charged</v>
      </c>
      <c r="O615" s="201" t="e">
        <f t="shared" si="62"/>
        <v>#VALUE!</v>
      </c>
    </row>
    <row r="616" spans="3:15" x14ac:dyDescent="0.25">
      <c r="C616" s="197" t="e">
        <f t="shared" si="65"/>
        <v>#DIV/0!</v>
      </c>
      <c r="D616" s="216" t="e">
        <f>IF(F616="","",IF($B$3='Budget Calculator'!$A$14, 'Loan Calculator'!$L$12-E616+H616, IF($B$3='Budget Calculator'!$A$13,  'Loan Calculator'!$N$12-E616+H616, IF($B$3='Budget Calculator'!$A$12,  'Loan Calculator'!$P$12-E616+H616, 0))))</f>
        <v>#DIV/0!</v>
      </c>
      <c r="E616" s="217" t="e">
        <f>IF(('Loan Calculator'!$G$4/$B$4)*C615&gt;=0, ('Loan Calculator'!$G$4/$B$4)*C615, 1/0)</f>
        <v>#DIV/0!</v>
      </c>
      <c r="F616" s="200" t="e">
        <f t="shared" si="66"/>
        <v>#DIV/0!</v>
      </c>
      <c r="G616" s="212" t="e">
        <f t="shared" si="61"/>
        <v>#DIV/0!</v>
      </c>
      <c r="K616" s="197" t="str" cm="1">
        <f t="array" ref="K616">INDEX($A:$G, ($B616*$B$4)+3,COLUMN(C616))</f>
        <v>Owing</v>
      </c>
      <c r="L616" s="198" t="e">
        <f t="shared" si="63"/>
        <v>#VALUE!</v>
      </c>
      <c r="M616" s="199" t="e">
        <f t="shared" si="64"/>
        <v>#VALUE!</v>
      </c>
      <c r="N616" s="200" t="str" cm="1">
        <f t="array" ref="N616">INDEX($A:$G, ($B616*$B$4)+3,COLUMN(F616))</f>
        <v>Total Interest Charged</v>
      </c>
      <c r="O616" s="201" t="e">
        <f t="shared" si="62"/>
        <v>#VALUE!</v>
      </c>
    </row>
    <row r="617" spans="3:15" x14ac:dyDescent="0.25">
      <c r="C617" s="197" t="e">
        <f t="shared" si="65"/>
        <v>#DIV/0!</v>
      </c>
      <c r="D617" s="216" t="e">
        <f>IF(F617="","",IF($B$3='Budget Calculator'!$A$14, 'Loan Calculator'!$L$12-E617+H617, IF($B$3='Budget Calculator'!$A$13,  'Loan Calculator'!$N$12-E617+H617, IF($B$3='Budget Calculator'!$A$12,  'Loan Calculator'!$P$12-E617+H617, 0))))</f>
        <v>#DIV/0!</v>
      </c>
      <c r="E617" s="217" t="e">
        <f>IF(('Loan Calculator'!$G$4/$B$4)*C616&gt;=0, ('Loan Calculator'!$G$4/$B$4)*C616, 1/0)</f>
        <v>#DIV/0!</v>
      </c>
      <c r="F617" s="200" t="e">
        <f t="shared" si="66"/>
        <v>#DIV/0!</v>
      </c>
      <c r="G617" s="212" t="e">
        <f t="shared" si="61"/>
        <v>#DIV/0!</v>
      </c>
      <c r="K617" s="197" t="str" cm="1">
        <f t="array" ref="K617">INDEX($A:$G, ($B617*$B$4)+3,COLUMN(C617))</f>
        <v>Owing</v>
      </c>
      <c r="L617" s="198" t="e">
        <f t="shared" si="63"/>
        <v>#VALUE!</v>
      </c>
      <c r="M617" s="199" t="e">
        <f t="shared" si="64"/>
        <v>#VALUE!</v>
      </c>
      <c r="N617" s="200" t="str" cm="1">
        <f t="array" ref="N617">INDEX($A:$G, ($B617*$B$4)+3,COLUMN(F617))</f>
        <v>Total Interest Charged</v>
      </c>
      <c r="O617" s="201" t="e">
        <f t="shared" si="62"/>
        <v>#VALUE!</v>
      </c>
    </row>
    <row r="618" spans="3:15" x14ac:dyDescent="0.25">
      <c r="C618" s="197" t="e">
        <f t="shared" si="65"/>
        <v>#DIV/0!</v>
      </c>
      <c r="D618" s="216" t="e">
        <f>IF(F618="","",IF($B$3='Budget Calculator'!$A$14, 'Loan Calculator'!$L$12-E618+H618, IF($B$3='Budget Calculator'!$A$13,  'Loan Calculator'!$N$12-E618+H618, IF($B$3='Budget Calculator'!$A$12,  'Loan Calculator'!$P$12-E618+H618, 0))))</f>
        <v>#DIV/0!</v>
      </c>
      <c r="E618" s="217" t="e">
        <f>IF(('Loan Calculator'!$G$4/$B$4)*C617&gt;=0, ('Loan Calculator'!$G$4/$B$4)*C617, 1/0)</f>
        <v>#DIV/0!</v>
      </c>
      <c r="F618" s="200" t="e">
        <f t="shared" si="66"/>
        <v>#DIV/0!</v>
      </c>
      <c r="G618" s="212" t="e">
        <f t="shared" si="61"/>
        <v>#DIV/0!</v>
      </c>
      <c r="K618" s="197" t="str" cm="1">
        <f t="array" ref="K618">INDEX($A:$G, ($B618*$B$4)+3,COLUMN(C618))</f>
        <v>Owing</v>
      </c>
      <c r="L618" s="198" t="e">
        <f t="shared" si="63"/>
        <v>#VALUE!</v>
      </c>
      <c r="M618" s="199" t="e">
        <f t="shared" si="64"/>
        <v>#VALUE!</v>
      </c>
      <c r="N618" s="200" t="str" cm="1">
        <f t="array" ref="N618">INDEX($A:$G, ($B618*$B$4)+3,COLUMN(F618))</f>
        <v>Total Interest Charged</v>
      </c>
      <c r="O618" s="201" t="e">
        <f t="shared" si="62"/>
        <v>#VALUE!</v>
      </c>
    </row>
    <row r="619" spans="3:15" x14ac:dyDescent="0.25">
      <c r="C619" s="197" t="e">
        <f t="shared" si="65"/>
        <v>#DIV/0!</v>
      </c>
      <c r="D619" s="216" t="e">
        <f>IF(F619="","",IF($B$3='Budget Calculator'!$A$14, 'Loan Calculator'!$L$12-E619+H619, IF($B$3='Budget Calculator'!$A$13,  'Loan Calculator'!$N$12-E619+H619, IF($B$3='Budget Calculator'!$A$12,  'Loan Calculator'!$P$12-E619+H619, 0))))</f>
        <v>#DIV/0!</v>
      </c>
      <c r="E619" s="217" t="e">
        <f>IF(('Loan Calculator'!$G$4/$B$4)*C618&gt;=0, ('Loan Calculator'!$G$4/$B$4)*C618, 1/0)</f>
        <v>#DIV/0!</v>
      </c>
      <c r="F619" s="200" t="e">
        <f t="shared" si="66"/>
        <v>#DIV/0!</v>
      </c>
      <c r="G619" s="212" t="e">
        <f t="shared" si="61"/>
        <v>#DIV/0!</v>
      </c>
      <c r="K619" s="197" t="str" cm="1">
        <f t="array" ref="K619">INDEX($A:$G, ($B619*$B$4)+3,COLUMN(C619))</f>
        <v>Owing</v>
      </c>
      <c r="L619" s="198" t="e">
        <f t="shared" si="63"/>
        <v>#VALUE!</v>
      </c>
      <c r="M619" s="199" t="e">
        <f t="shared" si="64"/>
        <v>#VALUE!</v>
      </c>
      <c r="N619" s="200" t="str" cm="1">
        <f t="array" ref="N619">INDEX($A:$G, ($B619*$B$4)+3,COLUMN(F619))</f>
        <v>Total Interest Charged</v>
      </c>
      <c r="O619" s="201" t="e">
        <f t="shared" si="62"/>
        <v>#VALUE!</v>
      </c>
    </row>
    <row r="620" spans="3:15" x14ac:dyDescent="0.25">
      <c r="C620" s="197" t="e">
        <f t="shared" si="65"/>
        <v>#DIV/0!</v>
      </c>
      <c r="D620" s="216" t="e">
        <f>IF(F620="","",IF($B$3='Budget Calculator'!$A$14, 'Loan Calculator'!$L$12-E620+H620, IF($B$3='Budget Calculator'!$A$13,  'Loan Calculator'!$N$12-E620+H620, IF($B$3='Budget Calculator'!$A$12,  'Loan Calculator'!$P$12-E620+H620, 0))))</f>
        <v>#DIV/0!</v>
      </c>
      <c r="E620" s="217" t="e">
        <f>IF(('Loan Calculator'!$G$4/$B$4)*C619&gt;=0, ('Loan Calculator'!$G$4/$B$4)*C619, 1/0)</f>
        <v>#DIV/0!</v>
      </c>
      <c r="F620" s="200" t="e">
        <f t="shared" si="66"/>
        <v>#DIV/0!</v>
      </c>
      <c r="G620" s="212" t="e">
        <f t="shared" si="61"/>
        <v>#DIV/0!</v>
      </c>
      <c r="K620" s="197" t="str" cm="1">
        <f t="array" ref="K620">INDEX($A:$G, ($B620*$B$4)+3,COLUMN(C620))</f>
        <v>Owing</v>
      </c>
      <c r="L620" s="198" t="e">
        <f t="shared" si="63"/>
        <v>#VALUE!</v>
      </c>
      <c r="M620" s="199" t="e">
        <f t="shared" si="64"/>
        <v>#VALUE!</v>
      </c>
      <c r="N620" s="200" t="str" cm="1">
        <f t="array" ref="N620">INDEX($A:$G, ($B620*$B$4)+3,COLUMN(F620))</f>
        <v>Total Interest Charged</v>
      </c>
      <c r="O620" s="201" t="e">
        <f t="shared" si="62"/>
        <v>#VALUE!</v>
      </c>
    </row>
    <row r="621" spans="3:15" x14ac:dyDescent="0.25">
      <c r="C621" s="197" t="e">
        <f t="shared" si="65"/>
        <v>#DIV/0!</v>
      </c>
      <c r="D621" s="216" t="e">
        <f>IF(F621="","",IF($B$3='Budget Calculator'!$A$14, 'Loan Calculator'!$L$12-E621+H621, IF($B$3='Budget Calculator'!$A$13,  'Loan Calculator'!$N$12-E621+H621, IF($B$3='Budget Calculator'!$A$12,  'Loan Calculator'!$P$12-E621+H621, 0))))</f>
        <v>#DIV/0!</v>
      </c>
      <c r="E621" s="217" t="e">
        <f>IF(('Loan Calculator'!$G$4/$B$4)*C620&gt;=0, ('Loan Calculator'!$G$4/$B$4)*C620, 1/0)</f>
        <v>#DIV/0!</v>
      </c>
      <c r="F621" s="200" t="e">
        <f t="shared" si="66"/>
        <v>#DIV/0!</v>
      </c>
      <c r="G621" s="212" t="e">
        <f t="shared" si="61"/>
        <v>#DIV/0!</v>
      </c>
      <c r="K621" s="197" t="str" cm="1">
        <f t="array" ref="K621">INDEX($A:$G, ($B621*$B$4)+3,COLUMN(C621))</f>
        <v>Owing</v>
      </c>
      <c r="L621" s="198" t="e">
        <f t="shared" si="63"/>
        <v>#VALUE!</v>
      </c>
      <c r="M621" s="199" t="e">
        <f t="shared" si="64"/>
        <v>#VALUE!</v>
      </c>
      <c r="N621" s="200" t="str" cm="1">
        <f t="array" ref="N621">INDEX($A:$G, ($B621*$B$4)+3,COLUMN(F621))</f>
        <v>Total Interest Charged</v>
      </c>
      <c r="O621" s="201" t="e">
        <f t="shared" si="62"/>
        <v>#VALUE!</v>
      </c>
    </row>
    <row r="622" spans="3:15" x14ac:dyDescent="0.25">
      <c r="C622" s="197" t="e">
        <f t="shared" si="65"/>
        <v>#DIV/0!</v>
      </c>
      <c r="D622" s="216" t="e">
        <f>IF(F622="","",IF($B$3='Budget Calculator'!$A$14, 'Loan Calculator'!$L$12-E622+H622, IF($B$3='Budget Calculator'!$A$13,  'Loan Calculator'!$N$12-E622+H622, IF($B$3='Budget Calculator'!$A$12,  'Loan Calculator'!$P$12-E622+H622, 0))))</f>
        <v>#DIV/0!</v>
      </c>
      <c r="E622" s="217" t="e">
        <f>IF(('Loan Calculator'!$G$4/$B$4)*C621&gt;=0, ('Loan Calculator'!$G$4/$B$4)*C621, 1/0)</f>
        <v>#DIV/0!</v>
      </c>
      <c r="F622" s="200" t="e">
        <f t="shared" si="66"/>
        <v>#DIV/0!</v>
      </c>
      <c r="G622" s="212" t="e">
        <f t="shared" si="61"/>
        <v>#DIV/0!</v>
      </c>
      <c r="K622" s="197" t="str" cm="1">
        <f t="array" ref="K622">INDEX($A:$G, ($B622*$B$4)+3,COLUMN(C622))</f>
        <v>Owing</v>
      </c>
      <c r="L622" s="198" t="e">
        <f t="shared" si="63"/>
        <v>#VALUE!</v>
      </c>
      <c r="M622" s="199" t="e">
        <f t="shared" si="64"/>
        <v>#VALUE!</v>
      </c>
      <c r="N622" s="200" t="str" cm="1">
        <f t="array" ref="N622">INDEX($A:$G, ($B622*$B$4)+3,COLUMN(F622))</f>
        <v>Total Interest Charged</v>
      </c>
      <c r="O622" s="201" t="e">
        <f t="shared" si="62"/>
        <v>#VALUE!</v>
      </c>
    </row>
    <row r="623" spans="3:15" x14ac:dyDescent="0.25">
      <c r="C623" s="197" t="e">
        <f t="shared" si="65"/>
        <v>#DIV/0!</v>
      </c>
      <c r="D623" s="216" t="e">
        <f>IF(F623="","",IF($B$3='Budget Calculator'!$A$14, 'Loan Calculator'!$L$12-E623+H623, IF($B$3='Budget Calculator'!$A$13,  'Loan Calculator'!$N$12-E623+H623, IF($B$3='Budget Calculator'!$A$12,  'Loan Calculator'!$P$12-E623+H623, 0))))</f>
        <v>#DIV/0!</v>
      </c>
      <c r="E623" s="217" t="e">
        <f>IF(('Loan Calculator'!$G$4/$B$4)*C622&gt;=0, ('Loan Calculator'!$G$4/$B$4)*C622, 1/0)</f>
        <v>#DIV/0!</v>
      </c>
      <c r="F623" s="200" t="e">
        <f t="shared" si="66"/>
        <v>#DIV/0!</v>
      </c>
      <c r="G623" s="212" t="e">
        <f t="shared" si="61"/>
        <v>#DIV/0!</v>
      </c>
      <c r="K623" s="197" t="str" cm="1">
        <f t="array" ref="K623">INDEX($A:$G, ($B623*$B$4)+3,COLUMN(C623))</f>
        <v>Owing</v>
      </c>
      <c r="L623" s="198" t="e">
        <f t="shared" si="63"/>
        <v>#VALUE!</v>
      </c>
      <c r="M623" s="199" t="e">
        <f t="shared" si="64"/>
        <v>#VALUE!</v>
      </c>
      <c r="N623" s="200" t="str" cm="1">
        <f t="array" ref="N623">INDEX($A:$G, ($B623*$B$4)+3,COLUMN(F623))</f>
        <v>Total Interest Charged</v>
      </c>
      <c r="O623" s="201" t="e">
        <f t="shared" si="62"/>
        <v>#VALUE!</v>
      </c>
    </row>
    <row r="624" spans="3:15" x14ac:dyDescent="0.25">
      <c r="C624" s="197" t="e">
        <f t="shared" si="65"/>
        <v>#DIV/0!</v>
      </c>
      <c r="D624" s="216" t="e">
        <f>IF(F624="","",IF($B$3='Budget Calculator'!$A$14, 'Loan Calculator'!$L$12-E624+H624, IF($B$3='Budget Calculator'!$A$13,  'Loan Calculator'!$N$12-E624+H624, IF($B$3='Budget Calculator'!$A$12,  'Loan Calculator'!$P$12-E624+H624, 0))))</f>
        <v>#DIV/0!</v>
      </c>
      <c r="E624" s="217" t="e">
        <f>IF(('Loan Calculator'!$G$4/$B$4)*C623&gt;=0, ('Loan Calculator'!$G$4/$B$4)*C623, 1/0)</f>
        <v>#DIV/0!</v>
      </c>
      <c r="F624" s="200" t="e">
        <f t="shared" si="66"/>
        <v>#DIV/0!</v>
      </c>
      <c r="G624" s="212" t="e">
        <f t="shared" si="61"/>
        <v>#DIV/0!</v>
      </c>
      <c r="K624" s="197" t="str" cm="1">
        <f t="array" ref="K624">INDEX($A:$G, ($B624*$B$4)+3,COLUMN(C624))</f>
        <v>Owing</v>
      </c>
      <c r="L624" s="198" t="e">
        <f t="shared" si="63"/>
        <v>#VALUE!</v>
      </c>
      <c r="M624" s="199" t="e">
        <f t="shared" si="64"/>
        <v>#VALUE!</v>
      </c>
      <c r="N624" s="200" t="str" cm="1">
        <f t="array" ref="N624">INDEX($A:$G, ($B624*$B$4)+3,COLUMN(F624))</f>
        <v>Total Interest Charged</v>
      </c>
      <c r="O624" s="201" t="e">
        <f t="shared" si="62"/>
        <v>#VALUE!</v>
      </c>
    </row>
    <row r="625" spans="3:15" x14ac:dyDescent="0.25">
      <c r="C625" s="197" t="e">
        <f t="shared" si="65"/>
        <v>#DIV/0!</v>
      </c>
      <c r="D625" s="216" t="e">
        <f>IF(F625="","",IF($B$3='Budget Calculator'!$A$14, 'Loan Calculator'!$L$12-E625+H625, IF($B$3='Budget Calculator'!$A$13,  'Loan Calculator'!$N$12-E625+H625, IF($B$3='Budget Calculator'!$A$12,  'Loan Calculator'!$P$12-E625+H625, 0))))</f>
        <v>#DIV/0!</v>
      </c>
      <c r="E625" s="217" t="e">
        <f>IF(('Loan Calculator'!$G$4/$B$4)*C624&gt;=0, ('Loan Calculator'!$G$4/$B$4)*C624, 1/0)</f>
        <v>#DIV/0!</v>
      </c>
      <c r="F625" s="200" t="e">
        <f t="shared" si="66"/>
        <v>#DIV/0!</v>
      </c>
      <c r="G625" s="212" t="e">
        <f t="shared" si="61"/>
        <v>#DIV/0!</v>
      </c>
      <c r="K625" s="197" t="str" cm="1">
        <f t="array" ref="K625">INDEX($A:$G, ($B625*$B$4)+3,COLUMN(C625))</f>
        <v>Owing</v>
      </c>
      <c r="L625" s="198" t="e">
        <f t="shared" si="63"/>
        <v>#VALUE!</v>
      </c>
      <c r="M625" s="199" t="e">
        <f t="shared" si="64"/>
        <v>#VALUE!</v>
      </c>
      <c r="N625" s="200" t="str" cm="1">
        <f t="array" ref="N625">INDEX($A:$G, ($B625*$B$4)+3,COLUMN(F625))</f>
        <v>Total Interest Charged</v>
      </c>
      <c r="O625" s="201" t="e">
        <f t="shared" si="62"/>
        <v>#VALUE!</v>
      </c>
    </row>
    <row r="626" spans="3:15" x14ac:dyDescent="0.25">
      <c r="C626" s="197" t="e">
        <f t="shared" si="65"/>
        <v>#DIV/0!</v>
      </c>
      <c r="D626" s="216" t="e">
        <f>IF(F626="","",IF($B$3='Budget Calculator'!$A$14, 'Loan Calculator'!$L$12-E626+H626, IF($B$3='Budget Calculator'!$A$13,  'Loan Calculator'!$N$12-E626+H626, IF($B$3='Budget Calculator'!$A$12,  'Loan Calculator'!$P$12-E626+H626, 0))))</f>
        <v>#DIV/0!</v>
      </c>
      <c r="E626" s="217" t="e">
        <f>IF(('Loan Calculator'!$G$4/$B$4)*C625&gt;=0, ('Loan Calculator'!$G$4/$B$4)*C625, 1/0)</f>
        <v>#DIV/0!</v>
      </c>
      <c r="F626" s="200" t="e">
        <f t="shared" si="66"/>
        <v>#DIV/0!</v>
      </c>
      <c r="G626" s="212" t="e">
        <f t="shared" si="61"/>
        <v>#DIV/0!</v>
      </c>
      <c r="K626" s="197" t="str" cm="1">
        <f t="array" ref="K626">INDEX($A:$G, ($B626*$B$4)+3,COLUMN(C626))</f>
        <v>Owing</v>
      </c>
      <c r="L626" s="198" t="e">
        <f t="shared" si="63"/>
        <v>#VALUE!</v>
      </c>
      <c r="M626" s="199" t="e">
        <f t="shared" si="64"/>
        <v>#VALUE!</v>
      </c>
      <c r="N626" s="200" t="str" cm="1">
        <f t="array" ref="N626">INDEX($A:$G, ($B626*$B$4)+3,COLUMN(F626))</f>
        <v>Total Interest Charged</v>
      </c>
      <c r="O626" s="201" t="e">
        <f t="shared" si="62"/>
        <v>#VALUE!</v>
      </c>
    </row>
    <row r="627" spans="3:15" x14ac:dyDescent="0.25">
      <c r="C627" s="197" t="e">
        <f t="shared" si="65"/>
        <v>#DIV/0!</v>
      </c>
      <c r="D627" s="216" t="e">
        <f>IF(F627="","",IF($B$3='Budget Calculator'!$A$14, 'Loan Calculator'!$L$12-E627+H627, IF($B$3='Budget Calculator'!$A$13,  'Loan Calculator'!$N$12-E627+H627, IF($B$3='Budget Calculator'!$A$12,  'Loan Calculator'!$P$12-E627+H627, 0))))</f>
        <v>#DIV/0!</v>
      </c>
      <c r="E627" s="217" t="e">
        <f>IF(('Loan Calculator'!$G$4/$B$4)*C626&gt;=0, ('Loan Calculator'!$G$4/$B$4)*C626, 1/0)</f>
        <v>#DIV/0!</v>
      </c>
      <c r="F627" s="200" t="e">
        <f t="shared" si="66"/>
        <v>#DIV/0!</v>
      </c>
      <c r="G627" s="212" t="e">
        <f t="shared" si="61"/>
        <v>#DIV/0!</v>
      </c>
      <c r="K627" s="197" t="str" cm="1">
        <f t="array" ref="K627">INDEX($A:$G, ($B627*$B$4)+3,COLUMN(C627))</f>
        <v>Owing</v>
      </c>
      <c r="L627" s="198" t="e">
        <f t="shared" si="63"/>
        <v>#VALUE!</v>
      </c>
      <c r="M627" s="199" t="e">
        <f t="shared" si="64"/>
        <v>#VALUE!</v>
      </c>
      <c r="N627" s="200" t="str" cm="1">
        <f t="array" ref="N627">INDEX($A:$G, ($B627*$B$4)+3,COLUMN(F627))</f>
        <v>Total Interest Charged</v>
      </c>
      <c r="O627" s="201" t="e">
        <f t="shared" si="62"/>
        <v>#VALUE!</v>
      </c>
    </row>
    <row r="628" spans="3:15" x14ac:dyDescent="0.25">
      <c r="C628" s="197" t="e">
        <f t="shared" si="65"/>
        <v>#DIV/0!</v>
      </c>
      <c r="D628" s="216" t="e">
        <f>IF(F628="","",IF($B$3='Budget Calculator'!$A$14, 'Loan Calculator'!$L$12-E628+H628, IF($B$3='Budget Calculator'!$A$13,  'Loan Calculator'!$N$12-E628+H628, IF($B$3='Budget Calculator'!$A$12,  'Loan Calculator'!$P$12-E628+H628, 0))))</f>
        <v>#DIV/0!</v>
      </c>
      <c r="E628" s="217" t="e">
        <f>IF(('Loan Calculator'!$G$4/$B$4)*C627&gt;=0, ('Loan Calculator'!$G$4/$B$4)*C627, 1/0)</f>
        <v>#DIV/0!</v>
      </c>
      <c r="F628" s="200" t="e">
        <f t="shared" si="66"/>
        <v>#DIV/0!</v>
      </c>
      <c r="G628" s="212" t="e">
        <f t="shared" si="61"/>
        <v>#DIV/0!</v>
      </c>
      <c r="K628" s="197" t="str" cm="1">
        <f t="array" ref="K628">INDEX($A:$G, ($B628*$B$4)+3,COLUMN(C628))</f>
        <v>Owing</v>
      </c>
      <c r="L628" s="198" t="e">
        <f t="shared" si="63"/>
        <v>#VALUE!</v>
      </c>
      <c r="M628" s="199" t="e">
        <f t="shared" si="64"/>
        <v>#VALUE!</v>
      </c>
      <c r="N628" s="200" t="str" cm="1">
        <f t="array" ref="N628">INDEX($A:$G, ($B628*$B$4)+3,COLUMN(F628))</f>
        <v>Total Interest Charged</v>
      </c>
      <c r="O628" s="201" t="e">
        <f t="shared" si="62"/>
        <v>#VALUE!</v>
      </c>
    </row>
    <row r="629" spans="3:15" x14ac:dyDescent="0.25">
      <c r="C629" s="197" t="e">
        <f t="shared" si="65"/>
        <v>#DIV/0!</v>
      </c>
      <c r="D629" s="216" t="e">
        <f>IF(F629="","",IF($B$3='Budget Calculator'!$A$14, 'Loan Calculator'!$L$12-E629+H629, IF($B$3='Budget Calculator'!$A$13,  'Loan Calculator'!$N$12-E629+H629, IF($B$3='Budget Calculator'!$A$12,  'Loan Calculator'!$P$12-E629+H629, 0))))</f>
        <v>#DIV/0!</v>
      </c>
      <c r="E629" s="217" t="e">
        <f>IF(('Loan Calculator'!$G$4/$B$4)*C628&gt;=0, ('Loan Calculator'!$G$4/$B$4)*C628, 1/0)</f>
        <v>#DIV/0!</v>
      </c>
      <c r="F629" s="200" t="e">
        <f t="shared" si="66"/>
        <v>#DIV/0!</v>
      </c>
      <c r="G629" s="212" t="e">
        <f t="shared" si="61"/>
        <v>#DIV/0!</v>
      </c>
      <c r="K629" s="197" t="str" cm="1">
        <f t="array" ref="K629">INDEX($A:$G, ($B629*$B$4)+3,COLUMN(C629))</f>
        <v>Owing</v>
      </c>
      <c r="L629" s="198" t="e">
        <f t="shared" si="63"/>
        <v>#VALUE!</v>
      </c>
      <c r="M629" s="199" t="e">
        <f t="shared" si="64"/>
        <v>#VALUE!</v>
      </c>
      <c r="N629" s="200" t="str" cm="1">
        <f t="array" ref="N629">INDEX($A:$G, ($B629*$B$4)+3,COLUMN(F629))</f>
        <v>Total Interest Charged</v>
      </c>
      <c r="O629" s="201" t="e">
        <f t="shared" si="62"/>
        <v>#VALUE!</v>
      </c>
    </row>
    <row r="630" spans="3:15" x14ac:dyDescent="0.25">
      <c r="C630" s="197" t="e">
        <f t="shared" si="65"/>
        <v>#DIV/0!</v>
      </c>
      <c r="D630" s="216" t="e">
        <f>IF(F630="","",IF($B$3='Budget Calculator'!$A$14, 'Loan Calculator'!$L$12-E630+H630, IF($B$3='Budget Calculator'!$A$13,  'Loan Calculator'!$N$12-E630+H630, IF($B$3='Budget Calculator'!$A$12,  'Loan Calculator'!$P$12-E630+H630, 0))))</f>
        <v>#DIV/0!</v>
      </c>
      <c r="E630" s="217" t="e">
        <f>IF(('Loan Calculator'!$G$4/$B$4)*C629&gt;=0, ('Loan Calculator'!$G$4/$B$4)*C629, 1/0)</f>
        <v>#DIV/0!</v>
      </c>
      <c r="F630" s="200" t="e">
        <f t="shared" si="66"/>
        <v>#DIV/0!</v>
      </c>
      <c r="G630" s="212" t="e">
        <f t="shared" si="61"/>
        <v>#DIV/0!</v>
      </c>
      <c r="K630" s="197" t="str" cm="1">
        <f t="array" ref="K630">INDEX($A:$G, ($B630*$B$4)+3,COLUMN(C630))</f>
        <v>Owing</v>
      </c>
      <c r="L630" s="198" t="e">
        <f t="shared" si="63"/>
        <v>#VALUE!</v>
      </c>
      <c r="M630" s="199" t="e">
        <f t="shared" si="64"/>
        <v>#VALUE!</v>
      </c>
      <c r="N630" s="200" t="str" cm="1">
        <f t="array" ref="N630">INDEX($A:$G, ($B630*$B$4)+3,COLUMN(F630))</f>
        <v>Total Interest Charged</v>
      </c>
      <c r="O630" s="201" t="e">
        <f t="shared" si="62"/>
        <v>#VALUE!</v>
      </c>
    </row>
    <row r="631" spans="3:15" x14ac:dyDescent="0.25">
      <c r="C631" s="197" t="e">
        <f t="shared" si="65"/>
        <v>#DIV/0!</v>
      </c>
      <c r="D631" s="216" t="e">
        <f>IF(F631="","",IF($B$3='Budget Calculator'!$A$14, 'Loan Calculator'!$L$12-E631+H631, IF($B$3='Budget Calculator'!$A$13,  'Loan Calculator'!$N$12-E631+H631, IF($B$3='Budget Calculator'!$A$12,  'Loan Calculator'!$P$12-E631+H631, 0))))</f>
        <v>#DIV/0!</v>
      </c>
      <c r="E631" s="217" t="e">
        <f>IF(('Loan Calculator'!$G$4/$B$4)*C630&gt;=0, ('Loan Calculator'!$G$4/$B$4)*C630, 1/0)</f>
        <v>#DIV/0!</v>
      </c>
      <c r="F631" s="200" t="e">
        <f t="shared" si="66"/>
        <v>#DIV/0!</v>
      </c>
      <c r="G631" s="212" t="e">
        <f t="shared" si="61"/>
        <v>#DIV/0!</v>
      </c>
      <c r="K631" s="197" t="str" cm="1">
        <f t="array" ref="K631">INDEX($A:$G, ($B631*$B$4)+3,COLUMN(C631))</f>
        <v>Owing</v>
      </c>
      <c r="L631" s="198" t="e">
        <f t="shared" si="63"/>
        <v>#VALUE!</v>
      </c>
      <c r="M631" s="199" t="e">
        <f t="shared" si="64"/>
        <v>#VALUE!</v>
      </c>
      <c r="N631" s="200" t="str" cm="1">
        <f t="array" ref="N631">INDEX($A:$G, ($B631*$B$4)+3,COLUMN(F631))</f>
        <v>Total Interest Charged</v>
      </c>
      <c r="O631" s="201" t="e">
        <f t="shared" si="62"/>
        <v>#VALUE!</v>
      </c>
    </row>
    <row r="632" spans="3:15" x14ac:dyDescent="0.25">
      <c r="C632" s="197" t="e">
        <f t="shared" si="65"/>
        <v>#DIV/0!</v>
      </c>
      <c r="D632" s="216" t="e">
        <f>IF(F632="","",IF($B$3='Budget Calculator'!$A$14, 'Loan Calculator'!$L$12-E632+H632, IF($B$3='Budget Calculator'!$A$13,  'Loan Calculator'!$N$12-E632+H632, IF($B$3='Budget Calculator'!$A$12,  'Loan Calculator'!$P$12-E632+H632, 0))))</f>
        <v>#DIV/0!</v>
      </c>
      <c r="E632" s="217" t="e">
        <f>IF(('Loan Calculator'!$G$4/$B$4)*C631&gt;=0, ('Loan Calculator'!$G$4/$B$4)*C631, 1/0)</f>
        <v>#DIV/0!</v>
      </c>
      <c r="F632" s="200" t="e">
        <f t="shared" si="66"/>
        <v>#DIV/0!</v>
      </c>
      <c r="G632" s="212" t="e">
        <f t="shared" si="61"/>
        <v>#DIV/0!</v>
      </c>
      <c r="K632" s="197" t="str" cm="1">
        <f t="array" ref="K632">INDEX($A:$G, ($B632*$B$4)+3,COLUMN(C632))</f>
        <v>Owing</v>
      </c>
      <c r="L632" s="198" t="e">
        <f t="shared" si="63"/>
        <v>#VALUE!</v>
      </c>
      <c r="M632" s="199" t="e">
        <f t="shared" si="64"/>
        <v>#VALUE!</v>
      </c>
      <c r="N632" s="200" t="str" cm="1">
        <f t="array" ref="N632">INDEX($A:$G, ($B632*$B$4)+3,COLUMN(F632))</f>
        <v>Total Interest Charged</v>
      </c>
      <c r="O632" s="201" t="e">
        <f t="shared" si="62"/>
        <v>#VALUE!</v>
      </c>
    </row>
    <row r="633" spans="3:15" x14ac:dyDescent="0.25">
      <c r="C633" s="197" t="e">
        <f t="shared" si="65"/>
        <v>#DIV/0!</v>
      </c>
      <c r="D633" s="216" t="e">
        <f>IF(F633="","",IF($B$3='Budget Calculator'!$A$14, 'Loan Calculator'!$L$12-E633+H633, IF($B$3='Budget Calculator'!$A$13,  'Loan Calculator'!$N$12-E633+H633, IF($B$3='Budget Calculator'!$A$12,  'Loan Calculator'!$P$12-E633+H633, 0))))</f>
        <v>#DIV/0!</v>
      </c>
      <c r="E633" s="217" t="e">
        <f>IF(('Loan Calculator'!$G$4/$B$4)*C632&gt;=0, ('Loan Calculator'!$G$4/$B$4)*C632, 1/0)</f>
        <v>#DIV/0!</v>
      </c>
      <c r="F633" s="200" t="e">
        <f t="shared" si="66"/>
        <v>#DIV/0!</v>
      </c>
      <c r="G633" s="212" t="e">
        <f t="shared" si="61"/>
        <v>#DIV/0!</v>
      </c>
      <c r="K633" s="197" t="str" cm="1">
        <f t="array" ref="K633">INDEX($A:$G, ($B633*$B$4)+3,COLUMN(C633))</f>
        <v>Owing</v>
      </c>
      <c r="L633" s="198" t="e">
        <f t="shared" si="63"/>
        <v>#VALUE!</v>
      </c>
      <c r="M633" s="199" t="e">
        <f t="shared" si="64"/>
        <v>#VALUE!</v>
      </c>
      <c r="N633" s="200" t="str" cm="1">
        <f t="array" ref="N633">INDEX($A:$G, ($B633*$B$4)+3,COLUMN(F633))</f>
        <v>Total Interest Charged</v>
      </c>
      <c r="O633" s="201" t="e">
        <f t="shared" si="62"/>
        <v>#VALUE!</v>
      </c>
    </row>
    <row r="634" spans="3:15" x14ac:dyDescent="0.25">
      <c r="C634" s="197" t="e">
        <f t="shared" si="65"/>
        <v>#DIV/0!</v>
      </c>
      <c r="D634" s="216" t="e">
        <f>IF(F634="","",IF($B$3='Budget Calculator'!$A$14, 'Loan Calculator'!$L$12-E634+H634, IF($B$3='Budget Calculator'!$A$13,  'Loan Calculator'!$N$12-E634+H634, IF($B$3='Budget Calculator'!$A$12,  'Loan Calculator'!$P$12-E634+H634, 0))))</f>
        <v>#DIV/0!</v>
      </c>
      <c r="E634" s="217" t="e">
        <f>IF(('Loan Calculator'!$G$4/$B$4)*C633&gt;=0, ('Loan Calculator'!$G$4/$B$4)*C633, 1/0)</f>
        <v>#DIV/0!</v>
      </c>
      <c r="F634" s="200" t="e">
        <f t="shared" si="66"/>
        <v>#DIV/0!</v>
      </c>
      <c r="G634" s="212" t="e">
        <f t="shared" si="61"/>
        <v>#DIV/0!</v>
      </c>
      <c r="K634" s="197" t="str" cm="1">
        <f t="array" ref="K634">INDEX($A:$G, ($B634*$B$4)+3,COLUMN(C634))</f>
        <v>Owing</v>
      </c>
      <c r="L634" s="198" t="e">
        <f t="shared" si="63"/>
        <v>#VALUE!</v>
      </c>
      <c r="M634" s="199" t="e">
        <f t="shared" si="64"/>
        <v>#VALUE!</v>
      </c>
      <c r="N634" s="200" t="str" cm="1">
        <f t="array" ref="N634">INDEX($A:$G, ($B634*$B$4)+3,COLUMN(F634))</f>
        <v>Total Interest Charged</v>
      </c>
      <c r="O634" s="201" t="e">
        <f t="shared" si="62"/>
        <v>#VALUE!</v>
      </c>
    </row>
    <row r="635" spans="3:15" x14ac:dyDescent="0.25">
      <c r="C635" s="197" t="e">
        <f t="shared" si="65"/>
        <v>#DIV/0!</v>
      </c>
      <c r="D635" s="216" t="e">
        <f>IF(F635="","",IF($B$3='Budget Calculator'!$A$14, 'Loan Calculator'!$L$12-E635+H635, IF($B$3='Budget Calculator'!$A$13,  'Loan Calculator'!$N$12-E635+H635, IF($B$3='Budget Calculator'!$A$12,  'Loan Calculator'!$P$12-E635+H635, 0))))</f>
        <v>#DIV/0!</v>
      </c>
      <c r="E635" s="217" t="e">
        <f>IF(('Loan Calculator'!$G$4/$B$4)*C634&gt;=0, ('Loan Calculator'!$G$4/$B$4)*C634, 1/0)</f>
        <v>#DIV/0!</v>
      </c>
      <c r="F635" s="200" t="e">
        <f t="shared" si="66"/>
        <v>#DIV/0!</v>
      </c>
      <c r="G635" s="212" t="e">
        <f t="shared" si="61"/>
        <v>#DIV/0!</v>
      </c>
      <c r="K635" s="197" t="str" cm="1">
        <f t="array" ref="K635">INDEX($A:$G, ($B635*$B$4)+3,COLUMN(C635))</f>
        <v>Owing</v>
      </c>
      <c r="L635" s="198" t="e">
        <f t="shared" si="63"/>
        <v>#VALUE!</v>
      </c>
      <c r="M635" s="199" t="e">
        <f t="shared" si="64"/>
        <v>#VALUE!</v>
      </c>
      <c r="N635" s="200" t="str" cm="1">
        <f t="array" ref="N635">INDEX($A:$G, ($B635*$B$4)+3,COLUMN(F635))</f>
        <v>Total Interest Charged</v>
      </c>
      <c r="O635" s="201" t="e">
        <f t="shared" si="62"/>
        <v>#VALUE!</v>
      </c>
    </row>
    <row r="636" spans="3:15" x14ac:dyDescent="0.25">
      <c r="C636" s="197" t="e">
        <f t="shared" si="65"/>
        <v>#DIV/0!</v>
      </c>
      <c r="D636" s="216" t="e">
        <f>IF(F636="","",IF($B$3='Budget Calculator'!$A$14, 'Loan Calculator'!$L$12-E636+H636, IF($B$3='Budget Calculator'!$A$13,  'Loan Calculator'!$N$12-E636+H636, IF($B$3='Budget Calculator'!$A$12,  'Loan Calculator'!$P$12-E636+H636, 0))))</f>
        <v>#DIV/0!</v>
      </c>
      <c r="E636" s="217" t="e">
        <f>IF(('Loan Calculator'!$G$4/$B$4)*C635&gt;=0, ('Loan Calculator'!$G$4/$B$4)*C635, 1/0)</f>
        <v>#DIV/0!</v>
      </c>
      <c r="F636" s="200" t="e">
        <f t="shared" si="66"/>
        <v>#DIV/0!</v>
      </c>
      <c r="G636" s="212" t="e">
        <f t="shared" si="61"/>
        <v>#DIV/0!</v>
      </c>
      <c r="K636" s="197" t="str" cm="1">
        <f t="array" ref="K636">INDEX($A:$G, ($B636*$B$4)+3,COLUMN(C636))</f>
        <v>Owing</v>
      </c>
      <c r="L636" s="198" t="e">
        <f t="shared" si="63"/>
        <v>#VALUE!</v>
      </c>
      <c r="M636" s="199" t="e">
        <f t="shared" si="64"/>
        <v>#VALUE!</v>
      </c>
      <c r="N636" s="200" t="str" cm="1">
        <f t="array" ref="N636">INDEX($A:$G, ($B636*$B$4)+3,COLUMN(F636))</f>
        <v>Total Interest Charged</v>
      </c>
      <c r="O636" s="201" t="e">
        <f t="shared" si="62"/>
        <v>#VALUE!</v>
      </c>
    </row>
    <row r="637" spans="3:15" x14ac:dyDescent="0.25">
      <c r="C637" s="197" t="e">
        <f t="shared" si="65"/>
        <v>#DIV/0!</v>
      </c>
      <c r="D637" s="216" t="e">
        <f>IF(F637="","",IF($B$3='Budget Calculator'!$A$14, 'Loan Calculator'!$L$12-E637+H637, IF($B$3='Budget Calculator'!$A$13,  'Loan Calculator'!$N$12-E637+H637, IF($B$3='Budget Calculator'!$A$12,  'Loan Calculator'!$P$12-E637+H637, 0))))</f>
        <v>#DIV/0!</v>
      </c>
      <c r="E637" s="217" t="e">
        <f>IF(('Loan Calculator'!$G$4/$B$4)*C636&gt;=0, ('Loan Calculator'!$G$4/$B$4)*C636, 1/0)</f>
        <v>#DIV/0!</v>
      </c>
      <c r="F637" s="200" t="e">
        <f t="shared" si="66"/>
        <v>#DIV/0!</v>
      </c>
      <c r="G637" s="212" t="e">
        <f t="shared" si="61"/>
        <v>#DIV/0!</v>
      </c>
      <c r="K637" s="197" t="str" cm="1">
        <f t="array" ref="K637">INDEX($A:$G, ($B637*$B$4)+3,COLUMN(C637))</f>
        <v>Owing</v>
      </c>
      <c r="L637" s="198" t="e">
        <f t="shared" si="63"/>
        <v>#VALUE!</v>
      </c>
      <c r="M637" s="199" t="e">
        <f t="shared" si="64"/>
        <v>#VALUE!</v>
      </c>
      <c r="N637" s="200" t="str" cm="1">
        <f t="array" ref="N637">INDEX($A:$G, ($B637*$B$4)+3,COLUMN(F637))</f>
        <v>Total Interest Charged</v>
      </c>
      <c r="O637" s="201" t="e">
        <f t="shared" si="62"/>
        <v>#VALUE!</v>
      </c>
    </row>
    <row r="638" spans="3:15" x14ac:dyDescent="0.25">
      <c r="C638" s="197" t="e">
        <f t="shared" si="65"/>
        <v>#DIV/0!</v>
      </c>
      <c r="D638" s="216" t="e">
        <f>IF(F638="","",IF($B$3='Budget Calculator'!$A$14, 'Loan Calculator'!$L$12-E638+H638, IF($B$3='Budget Calculator'!$A$13,  'Loan Calculator'!$N$12-E638+H638, IF($B$3='Budget Calculator'!$A$12,  'Loan Calculator'!$P$12-E638+H638, 0))))</f>
        <v>#DIV/0!</v>
      </c>
      <c r="E638" s="217" t="e">
        <f>IF(('Loan Calculator'!$G$4/$B$4)*C637&gt;=0, ('Loan Calculator'!$G$4/$B$4)*C637, 1/0)</f>
        <v>#DIV/0!</v>
      </c>
      <c r="F638" s="200" t="e">
        <f t="shared" si="66"/>
        <v>#DIV/0!</v>
      </c>
      <c r="G638" s="212" t="e">
        <f t="shared" si="61"/>
        <v>#DIV/0!</v>
      </c>
      <c r="K638" s="197" t="str" cm="1">
        <f t="array" ref="K638">INDEX($A:$G, ($B638*$B$4)+3,COLUMN(C638))</f>
        <v>Owing</v>
      </c>
      <c r="L638" s="198" t="e">
        <f t="shared" si="63"/>
        <v>#VALUE!</v>
      </c>
      <c r="M638" s="199" t="e">
        <f t="shared" si="64"/>
        <v>#VALUE!</v>
      </c>
      <c r="N638" s="200" t="str" cm="1">
        <f t="array" ref="N638">INDEX($A:$G, ($B638*$B$4)+3,COLUMN(F638))</f>
        <v>Total Interest Charged</v>
      </c>
      <c r="O638" s="201" t="e">
        <f t="shared" si="62"/>
        <v>#VALUE!</v>
      </c>
    </row>
    <row r="639" spans="3:15" x14ac:dyDescent="0.25">
      <c r="C639" s="197" t="e">
        <f t="shared" si="65"/>
        <v>#DIV/0!</v>
      </c>
      <c r="D639" s="216" t="e">
        <f>IF(F639="","",IF($B$3='Budget Calculator'!$A$14, 'Loan Calculator'!$L$12-E639+H639, IF($B$3='Budget Calculator'!$A$13,  'Loan Calculator'!$N$12-E639+H639, IF($B$3='Budget Calculator'!$A$12,  'Loan Calculator'!$P$12-E639+H639, 0))))</f>
        <v>#DIV/0!</v>
      </c>
      <c r="E639" s="217" t="e">
        <f>IF(('Loan Calculator'!$G$4/$B$4)*C638&gt;=0, ('Loan Calculator'!$G$4/$B$4)*C638, 1/0)</f>
        <v>#DIV/0!</v>
      </c>
      <c r="F639" s="200" t="e">
        <f t="shared" si="66"/>
        <v>#DIV/0!</v>
      </c>
      <c r="G639" s="212" t="e">
        <f t="shared" si="61"/>
        <v>#DIV/0!</v>
      </c>
      <c r="K639" s="197" t="str" cm="1">
        <f t="array" ref="K639">INDEX($A:$G, ($B639*$B$4)+3,COLUMN(C639))</f>
        <v>Owing</v>
      </c>
      <c r="L639" s="198" t="e">
        <f t="shared" si="63"/>
        <v>#VALUE!</v>
      </c>
      <c r="M639" s="199" t="e">
        <f t="shared" si="64"/>
        <v>#VALUE!</v>
      </c>
      <c r="N639" s="200" t="str" cm="1">
        <f t="array" ref="N639">INDEX($A:$G, ($B639*$B$4)+3,COLUMN(F639))</f>
        <v>Total Interest Charged</v>
      </c>
      <c r="O639" s="201" t="e">
        <f t="shared" si="62"/>
        <v>#VALUE!</v>
      </c>
    </row>
    <row r="640" spans="3:15" x14ac:dyDescent="0.25">
      <c r="C640" s="197" t="e">
        <f t="shared" si="65"/>
        <v>#DIV/0!</v>
      </c>
      <c r="D640" s="216" t="e">
        <f>IF(F640="","",IF($B$3='Budget Calculator'!$A$14, 'Loan Calculator'!$L$12-E640+H640, IF($B$3='Budget Calculator'!$A$13,  'Loan Calculator'!$N$12-E640+H640, IF($B$3='Budget Calculator'!$A$12,  'Loan Calculator'!$P$12-E640+H640, 0))))</f>
        <v>#DIV/0!</v>
      </c>
      <c r="E640" s="217" t="e">
        <f>IF(('Loan Calculator'!$G$4/$B$4)*C639&gt;=0, ('Loan Calculator'!$G$4/$B$4)*C639, 1/0)</f>
        <v>#DIV/0!</v>
      </c>
      <c r="F640" s="200" t="e">
        <f t="shared" si="66"/>
        <v>#DIV/0!</v>
      </c>
      <c r="G640" s="212" t="e">
        <f t="shared" si="61"/>
        <v>#DIV/0!</v>
      </c>
      <c r="K640" s="197" t="str" cm="1">
        <f t="array" ref="K640">INDEX($A:$G, ($B640*$B$4)+3,COLUMN(C640))</f>
        <v>Owing</v>
      </c>
      <c r="L640" s="198" t="e">
        <f t="shared" si="63"/>
        <v>#VALUE!</v>
      </c>
      <c r="M640" s="199" t="e">
        <f t="shared" si="64"/>
        <v>#VALUE!</v>
      </c>
      <c r="N640" s="200" t="str" cm="1">
        <f t="array" ref="N640">INDEX($A:$G, ($B640*$B$4)+3,COLUMN(F640))</f>
        <v>Total Interest Charged</v>
      </c>
      <c r="O640" s="201" t="e">
        <f t="shared" si="62"/>
        <v>#VALUE!</v>
      </c>
    </row>
    <row r="641" spans="3:15" x14ac:dyDescent="0.25">
      <c r="C641" s="197" t="e">
        <f t="shared" si="65"/>
        <v>#DIV/0!</v>
      </c>
      <c r="D641" s="216" t="e">
        <f>IF(F641="","",IF($B$3='Budget Calculator'!$A$14, 'Loan Calculator'!$L$12-E641+H641, IF($B$3='Budget Calculator'!$A$13,  'Loan Calculator'!$N$12-E641+H641, IF($B$3='Budget Calculator'!$A$12,  'Loan Calculator'!$P$12-E641+H641, 0))))</f>
        <v>#DIV/0!</v>
      </c>
      <c r="E641" s="217" t="e">
        <f>IF(('Loan Calculator'!$G$4/$B$4)*C640&gt;=0, ('Loan Calculator'!$G$4/$B$4)*C640, 1/0)</f>
        <v>#DIV/0!</v>
      </c>
      <c r="F641" s="200" t="e">
        <f t="shared" si="66"/>
        <v>#DIV/0!</v>
      </c>
      <c r="G641" s="212" t="e">
        <f t="shared" si="61"/>
        <v>#DIV/0!</v>
      </c>
      <c r="K641" s="197" t="str" cm="1">
        <f t="array" ref="K641">INDEX($A:$G, ($B641*$B$4)+3,COLUMN(C641))</f>
        <v>Owing</v>
      </c>
      <c r="L641" s="198" t="e">
        <f t="shared" si="63"/>
        <v>#VALUE!</v>
      </c>
      <c r="M641" s="199" t="e">
        <f t="shared" si="64"/>
        <v>#VALUE!</v>
      </c>
      <c r="N641" s="200" t="str" cm="1">
        <f t="array" ref="N641">INDEX($A:$G, ($B641*$B$4)+3,COLUMN(F641))</f>
        <v>Total Interest Charged</v>
      </c>
      <c r="O641" s="201" t="e">
        <f t="shared" si="62"/>
        <v>#VALUE!</v>
      </c>
    </row>
    <row r="642" spans="3:15" x14ac:dyDescent="0.25">
      <c r="C642" s="197" t="e">
        <f t="shared" si="65"/>
        <v>#DIV/0!</v>
      </c>
      <c r="D642" s="216" t="e">
        <f>IF(F642="","",IF($B$3='Budget Calculator'!$A$14, 'Loan Calculator'!$L$12-E642+H642, IF($B$3='Budget Calculator'!$A$13,  'Loan Calculator'!$N$12-E642+H642, IF($B$3='Budget Calculator'!$A$12,  'Loan Calculator'!$P$12-E642+H642, 0))))</f>
        <v>#DIV/0!</v>
      </c>
      <c r="E642" s="217" t="e">
        <f>IF(('Loan Calculator'!$G$4/$B$4)*C641&gt;=0, ('Loan Calculator'!$G$4/$B$4)*C641, 1/0)</f>
        <v>#DIV/0!</v>
      </c>
      <c r="F642" s="200" t="e">
        <f t="shared" si="66"/>
        <v>#DIV/0!</v>
      </c>
      <c r="G642" s="212" t="e">
        <f t="shared" si="61"/>
        <v>#DIV/0!</v>
      </c>
      <c r="K642" s="197" t="str" cm="1">
        <f t="array" ref="K642">INDEX($A:$G, ($B642*$B$4)+3,COLUMN(C642))</f>
        <v>Owing</v>
      </c>
      <c r="L642" s="198" t="e">
        <f t="shared" si="63"/>
        <v>#VALUE!</v>
      </c>
      <c r="M642" s="199" t="e">
        <f t="shared" si="64"/>
        <v>#VALUE!</v>
      </c>
      <c r="N642" s="200" t="str" cm="1">
        <f t="array" ref="N642">INDEX($A:$G, ($B642*$B$4)+3,COLUMN(F642))</f>
        <v>Total Interest Charged</v>
      </c>
      <c r="O642" s="201" t="e">
        <f t="shared" si="62"/>
        <v>#VALUE!</v>
      </c>
    </row>
    <row r="643" spans="3:15" x14ac:dyDescent="0.25">
      <c r="C643" s="197" t="e">
        <f t="shared" si="65"/>
        <v>#DIV/0!</v>
      </c>
      <c r="D643" s="216" t="e">
        <f>IF(F643="","",IF($B$3='Budget Calculator'!$A$14, 'Loan Calculator'!$L$12-E643+H643, IF($B$3='Budget Calculator'!$A$13,  'Loan Calculator'!$N$12-E643+H643, IF($B$3='Budget Calculator'!$A$12,  'Loan Calculator'!$P$12-E643+H643, 0))))</f>
        <v>#DIV/0!</v>
      </c>
      <c r="E643" s="217" t="e">
        <f>IF(('Loan Calculator'!$G$4/$B$4)*C642&gt;=0, ('Loan Calculator'!$G$4/$B$4)*C642, 1/0)</f>
        <v>#DIV/0!</v>
      </c>
      <c r="F643" s="200" t="e">
        <f t="shared" si="66"/>
        <v>#DIV/0!</v>
      </c>
      <c r="G643" s="212" t="e">
        <f t="shared" si="61"/>
        <v>#DIV/0!</v>
      </c>
      <c r="K643" s="197" t="str" cm="1">
        <f t="array" ref="K643">INDEX($A:$G, ($B643*$B$4)+3,COLUMN(C643))</f>
        <v>Owing</v>
      </c>
      <c r="L643" s="198" t="e">
        <f t="shared" si="63"/>
        <v>#VALUE!</v>
      </c>
      <c r="M643" s="199" t="e">
        <f t="shared" si="64"/>
        <v>#VALUE!</v>
      </c>
      <c r="N643" s="200" t="str" cm="1">
        <f t="array" ref="N643">INDEX($A:$G, ($B643*$B$4)+3,COLUMN(F643))</f>
        <v>Total Interest Charged</v>
      </c>
      <c r="O643" s="201" t="e">
        <f t="shared" si="62"/>
        <v>#VALUE!</v>
      </c>
    </row>
    <row r="644" spans="3:15" x14ac:dyDescent="0.25">
      <c r="C644" s="197" t="e">
        <f t="shared" si="65"/>
        <v>#DIV/0!</v>
      </c>
      <c r="D644" s="216" t="e">
        <f>IF(F644="","",IF($B$3='Budget Calculator'!$A$14, 'Loan Calculator'!$L$12-E644+H644, IF($B$3='Budget Calculator'!$A$13,  'Loan Calculator'!$N$12-E644+H644, IF($B$3='Budget Calculator'!$A$12,  'Loan Calculator'!$P$12-E644+H644, 0))))</f>
        <v>#DIV/0!</v>
      </c>
      <c r="E644" s="217" t="e">
        <f>IF(('Loan Calculator'!$G$4/$B$4)*C643&gt;=0, ('Loan Calculator'!$G$4/$B$4)*C643, 1/0)</f>
        <v>#DIV/0!</v>
      </c>
      <c r="F644" s="200" t="e">
        <f t="shared" si="66"/>
        <v>#DIV/0!</v>
      </c>
      <c r="G644" s="212" t="e">
        <f t="shared" si="61"/>
        <v>#DIV/0!</v>
      </c>
      <c r="K644" s="197" t="str" cm="1">
        <f t="array" ref="K644">INDEX($A:$G, ($B644*$B$4)+3,COLUMN(C644))</f>
        <v>Owing</v>
      </c>
      <c r="L644" s="198" t="e">
        <f t="shared" si="63"/>
        <v>#VALUE!</v>
      </c>
      <c r="M644" s="199" t="e">
        <f t="shared" si="64"/>
        <v>#VALUE!</v>
      </c>
      <c r="N644" s="200" t="str" cm="1">
        <f t="array" ref="N644">INDEX($A:$G, ($B644*$B$4)+3,COLUMN(F644))</f>
        <v>Total Interest Charged</v>
      </c>
      <c r="O644" s="201" t="e">
        <f t="shared" si="62"/>
        <v>#VALUE!</v>
      </c>
    </row>
    <row r="645" spans="3:15" x14ac:dyDescent="0.25">
      <c r="C645" s="197" t="e">
        <f t="shared" si="65"/>
        <v>#DIV/0!</v>
      </c>
      <c r="D645" s="216" t="e">
        <f>IF(F645="","",IF($B$3='Budget Calculator'!$A$14, 'Loan Calculator'!$L$12-E645+H645, IF($B$3='Budget Calculator'!$A$13,  'Loan Calculator'!$N$12-E645+H645, IF($B$3='Budget Calculator'!$A$12,  'Loan Calculator'!$P$12-E645+H645, 0))))</f>
        <v>#DIV/0!</v>
      </c>
      <c r="E645" s="217" t="e">
        <f>IF(('Loan Calculator'!$G$4/$B$4)*C644&gt;=0, ('Loan Calculator'!$G$4/$B$4)*C644, 1/0)</f>
        <v>#DIV/0!</v>
      </c>
      <c r="F645" s="200" t="e">
        <f t="shared" si="66"/>
        <v>#DIV/0!</v>
      </c>
      <c r="G645" s="212" t="e">
        <f t="shared" si="61"/>
        <v>#DIV/0!</v>
      </c>
      <c r="K645" s="197" t="str" cm="1">
        <f t="array" ref="K645">INDEX($A:$G, ($B645*$B$4)+3,COLUMN(C645))</f>
        <v>Owing</v>
      </c>
      <c r="L645" s="198" t="e">
        <f t="shared" si="63"/>
        <v>#VALUE!</v>
      </c>
      <c r="M645" s="199" t="e">
        <f t="shared" si="64"/>
        <v>#VALUE!</v>
      </c>
      <c r="N645" s="200" t="str" cm="1">
        <f t="array" ref="N645">INDEX($A:$G, ($B645*$B$4)+3,COLUMN(F645))</f>
        <v>Total Interest Charged</v>
      </c>
      <c r="O645" s="201" t="e">
        <f t="shared" si="62"/>
        <v>#VALUE!</v>
      </c>
    </row>
    <row r="646" spans="3:15" x14ac:dyDescent="0.25">
      <c r="C646" s="197" t="e">
        <f t="shared" si="65"/>
        <v>#DIV/0!</v>
      </c>
      <c r="D646" s="216" t="e">
        <f>IF(F646="","",IF($B$3='Budget Calculator'!$A$14, 'Loan Calculator'!$L$12-E646+H646, IF($B$3='Budget Calculator'!$A$13,  'Loan Calculator'!$N$12-E646+H646, IF($B$3='Budget Calculator'!$A$12,  'Loan Calculator'!$P$12-E646+H646, 0))))</f>
        <v>#DIV/0!</v>
      </c>
      <c r="E646" s="217" t="e">
        <f>IF(('Loan Calculator'!$G$4/$B$4)*C645&gt;=0, ('Loan Calculator'!$G$4/$B$4)*C645, 1/0)</f>
        <v>#DIV/0!</v>
      </c>
      <c r="F646" s="200" t="e">
        <f t="shared" si="66"/>
        <v>#DIV/0!</v>
      </c>
      <c r="G646" s="212" t="e">
        <f t="shared" ref="G646:G709" si="67">IF(IFERROR(C646, 1/0), B646, IF(C646=0, B646, 1/0))</f>
        <v>#DIV/0!</v>
      </c>
      <c r="K646" s="197" t="str" cm="1">
        <f t="array" ref="K646">INDEX($A:$G, ($B646*$B$4)+3,COLUMN(C646))</f>
        <v>Owing</v>
      </c>
      <c r="L646" s="198" t="e">
        <f t="shared" si="63"/>
        <v>#VALUE!</v>
      </c>
      <c r="M646" s="199" t="e">
        <f t="shared" si="64"/>
        <v>#VALUE!</v>
      </c>
      <c r="N646" s="200" t="str" cm="1">
        <f t="array" ref="N646">INDEX($A:$G, ($B646*$B$4)+3,COLUMN(F646))</f>
        <v>Total Interest Charged</v>
      </c>
      <c r="O646" s="201" t="e">
        <f t="shared" ref="O646:O709" si="68">IF(IFERROR(K646, 1/0), J646, IF(K646=0, J646, 1/0))</f>
        <v>#VALUE!</v>
      </c>
    </row>
    <row r="647" spans="3:15" x14ac:dyDescent="0.25">
      <c r="C647" s="197" t="e">
        <f t="shared" si="65"/>
        <v>#DIV/0!</v>
      </c>
      <c r="D647" s="216" t="e">
        <f>IF(F647="","",IF($B$3='Budget Calculator'!$A$14, 'Loan Calculator'!$L$12-E647+H647, IF($B$3='Budget Calculator'!$A$13,  'Loan Calculator'!$N$12-E647+H647, IF($B$3='Budget Calculator'!$A$12,  'Loan Calculator'!$P$12-E647+H647, 0))))</f>
        <v>#DIV/0!</v>
      </c>
      <c r="E647" s="217" t="e">
        <f>IF(('Loan Calculator'!$G$4/$B$4)*C646&gt;=0, ('Loan Calculator'!$G$4/$B$4)*C646, 1/0)</f>
        <v>#DIV/0!</v>
      </c>
      <c r="F647" s="200" t="e">
        <f t="shared" si="66"/>
        <v>#DIV/0!</v>
      </c>
      <c r="G647" s="212" t="e">
        <f t="shared" si="67"/>
        <v>#DIV/0!</v>
      </c>
      <c r="K647" s="197" t="str" cm="1">
        <f t="array" ref="K647">INDEX($A:$G, ($B647*$B$4)+3,COLUMN(C647))</f>
        <v>Owing</v>
      </c>
      <c r="L647" s="198" t="e">
        <f t="shared" ref="L647:L710" si="69">K646-K647</f>
        <v>#VALUE!</v>
      </c>
      <c r="M647" s="199" t="e">
        <f t="shared" ref="M647:M710" si="70">N647-N646</f>
        <v>#VALUE!</v>
      </c>
      <c r="N647" s="200" t="str" cm="1">
        <f t="array" ref="N647">INDEX($A:$G, ($B647*$B$4)+3,COLUMN(F647))</f>
        <v>Total Interest Charged</v>
      </c>
      <c r="O647" s="201" t="e">
        <f t="shared" si="68"/>
        <v>#VALUE!</v>
      </c>
    </row>
    <row r="648" spans="3:15" x14ac:dyDescent="0.25">
      <c r="C648" s="197" t="e">
        <f t="shared" si="65"/>
        <v>#DIV/0!</v>
      </c>
      <c r="D648" s="216" t="e">
        <f>IF(F648="","",IF($B$3='Budget Calculator'!$A$14, 'Loan Calculator'!$L$12-E648+H648, IF($B$3='Budget Calculator'!$A$13,  'Loan Calculator'!$N$12-E648+H648, IF($B$3='Budget Calculator'!$A$12,  'Loan Calculator'!$P$12-E648+H648, 0))))</f>
        <v>#DIV/0!</v>
      </c>
      <c r="E648" s="217" t="e">
        <f>IF(('Loan Calculator'!$G$4/$B$4)*C647&gt;=0, ('Loan Calculator'!$G$4/$B$4)*C647, 1/0)</f>
        <v>#DIV/0!</v>
      </c>
      <c r="F648" s="200" t="e">
        <f t="shared" si="66"/>
        <v>#DIV/0!</v>
      </c>
      <c r="G648" s="212" t="e">
        <f t="shared" si="67"/>
        <v>#DIV/0!</v>
      </c>
      <c r="K648" s="197" t="str" cm="1">
        <f t="array" ref="K648">INDEX($A:$G, ($B648*$B$4)+3,COLUMN(C648))</f>
        <v>Owing</v>
      </c>
      <c r="L648" s="198" t="e">
        <f t="shared" si="69"/>
        <v>#VALUE!</v>
      </c>
      <c r="M648" s="199" t="e">
        <f t="shared" si="70"/>
        <v>#VALUE!</v>
      </c>
      <c r="N648" s="200" t="str" cm="1">
        <f t="array" ref="N648">INDEX($A:$G, ($B648*$B$4)+3,COLUMN(F648))</f>
        <v>Total Interest Charged</v>
      </c>
      <c r="O648" s="201" t="e">
        <f t="shared" si="68"/>
        <v>#VALUE!</v>
      </c>
    </row>
    <row r="649" spans="3:15" x14ac:dyDescent="0.25">
      <c r="C649" s="197" t="e">
        <f t="shared" si="65"/>
        <v>#DIV/0!</v>
      </c>
      <c r="D649" s="216" t="e">
        <f>IF(F649="","",IF($B$3='Budget Calculator'!$A$14, 'Loan Calculator'!$L$12-E649+H649, IF($B$3='Budget Calculator'!$A$13,  'Loan Calculator'!$N$12-E649+H649, IF($B$3='Budget Calculator'!$A$12,  'Loan Calculator'!$P$12-E649+H649, 0))))</f>
        <v>#DIV/0!</v>
      </c>
      <c r="E649" s="217" t="e">
        <f>IF(('Loan Calculator'!$G$4/$B$4)*C648&gt;=0, ('Loan Calculator'!$G$4/$B$4)*C648, 1/0)</f>
        <v>#DIV/0!</v>
      </c>
      <c r="F649" s="200" t="e">
        <f t="shared" si="66"/>
        <v>#DIV/0!</v>
      </c>
      <c r="G649" s="212" t="e">
        <f t="shared" si="67"/>
        <v>#DIV/0!</v>
      </c>
      <c r="K649" s="197" t="str" cm="1">
        <f t="array" ref="K649">INDEX($A:$G, ($B649*$B$4)+3,COLUMN(C649))</f>
        <v>Owing</v>
      </c>
      <c r="L649" s="198" t="e">
        <f t="shared" si="69"/>
        <v>#VALUE!</v>
      </c>
      <c r="M649" s="199" t="e">
        <f t="shared" si="70"/>
        <v>#VALUE!</v>
      </c>
      <c r="N649" s="200" t="str" cm="1">
        <f t="array" ref="N649">INDEX($A:$G, ($B649*$B$4)+3,COLUMN(F649))</f>
        <v>Total Interest Charged</v>
      </c>
      <c r="O649" s="201" t="e">
        <f t="shared" si="68"/>
        <v>#VALUE!</v>
      </c>
    </row>
    <row r="650" spans="3:15" x14ac:dyDescent="0.25">
      <c r="C650" s="197" t="e">
        <f t="shared" si="65"/>
        <v>#DIV/0!</v>
      </c>
      <c r="D650" s="216" t="e">
        <f>IF(F650="","",IF($B$3='Budget Calculator'!$A$14, 'Loan Calculator'!$L$12-E650+H650, IF($B$3='Budget Calculator'!$A$13,  'Loan Calculator'!$N$12-E650+H650, IF($B$3='Budget Calculator'!$A$12,  'Loan Calculator'!$P$12-E650+H650, 0))))</f>
        <v>#DIV/0!</v>
      </c>
      <c r="E650" s="217" t="e">
        <f>IF(('Loan Calculator'!$G$4/$B$4)*C649&gt;=0, ('Loan Calculator'!$G$4/$B$4)*C649, 1/0)</f>
        <v>#DIV/0!</v>
      </c>
      <c r="F650" s="200" t="e">
        <f t="shared" si="66"/>
        <v>#DIV/0!</v>
      </c>
      <c r="G650" s="212" t="e">
        <f t="shared" si="67"/>
        <v>#DIV/0!</v>
      </c>
      <c r="K650" s="197" t="str" cm="1">
        <f t="array" ref="K650">INDEX($A:$G, ($B650*$B$4)+3,COLUMN(C650))</f>
        <v>Owing</v>
      </c>
      <c r="L650" s="198" t="e">
        <f t="shared" si="69"/>
        <v>#VALUE!</v>
      </c>
      <c r="M650" s="199" t="e">
        <f t="shared" si="70"/>
        <v>#VALUE!</v>
      </c>
      <c r="N650" s="200" t="str" cm="1">
        <f t="array" ref="N650">INDEX($A:$G, ($B650*$B$4)+3,COLUMN(F650))</f>
        <v>Total Interest Charged</v>
      </c>
      <c r="O650" s="201" t="e">
        <f t="shared" si="68"/>
        <v>#VALUE!</v>
      </c>
    </row>
    <row r="651" spans="3:15" x14ac:dyDescent="0.25">
      <c r="C651" s="197" t="e">
        <f t="shared" si="65"/>
        <v>#DIV/0!</v>
      </c>
      <c r="D651" s="216" t="e">
        <f>IF(F651="","",IF($B$3='Budget Calculator'!$A$14, 'Loan Calculator'!$L$12-E651+H651, IF($B$3='Budget Calculator'!$A$13,  'Loan Calculator'!$N$12-E651+H651, IF($B$3='Budget Calculator'!$A$12,  'Loan Calculator'!$P$12-E651+H651, 0))))</f>
        <v>#DIV/0!</v>
      </c>
      <c r="E651" s="217" t="e">
        <f>IF(('Loan Calculator'!$G$4/$B$4)*C650&gt;=0, ('Loan Calculator'!$G$4/$B$4)*C650, 1/0)</f>
        <v>#DIV/0!</v>
      </c>
      <c r="F651" s="200" t="e">
        <f t="shared" si="66"/>
        <v>#DIV/0!</v>
      </c>
      <c r="G651" s="212" t="e">
        <f t="shared" si="67"/>
        <v>#DIV/0!</v>
      </c>
      <c r="K651" s="197" t="str" cm="1">
        <f t="array" ref="K651">INDEX($A:$G, ($B651*$B$4)+3,COLUMN(C651))</f>
        <v>Owing</v>
      </c>
      <c r="L651" s="198" t="e">
        <f t="shared" si="69"/>
        <v>#VALUE!</v>
      </c>
      <c r="M651" s="199" t="e">
        <f t="shared" si="70"/>
        <v>#VALUE!</v>
      </c>
      <c r="N651" s="200" t="str" cm="1">
        <f t="array" ref="N651">INDEX($A:$G, ($B651*$B$4)+3,COLUMN(F651))</f>
        <v>Total Interest Charged</v>
      </c>
      <c r="O651" s="201" t="e">
        <f t="shared" si="68"/>
        <v>#VALUE!</v>
      </c>
    </row>
    <row r="652" spans="3:15" x14ac:dyDescent="0.25">
      <c r="C652" s="197" t="e">
        <f t="shared" si="65"/>
        <v>#DIV/0!</v>
      </c>
      <c r="D652" s="216" t="e">
        <f>IF(F652="","",IF($B$3='Budget Calculator'!$A$14, 'Loan Calculator'!$L$12-E652+H652, IF($B$3='Budget Calculator'!$A$13,  'Loan Calculator'!$N$12-E652+H652, IF($B$3='Budget Calculator'!$A$12,  'Loan Calculator'!$P$12-E652+H652, 0))))</f>
        <v>#DIV/0!</v>
      </c>
      <c r="E652" s="217" t="e">
        <f>IF(('Loan Calculator'!$G$4/$B$4)*C651&gt;=0, ('Loan Calculator'!$G$4/$B$4)*C651, 1/0)</f>
        <v>#DIV/0!</v>
      </c>
      <c r="F652" s="200" t="e">
        <f t="shared" si="66"/>
        <v>#DIV/0!</v>
      </c>
      <c r="G652" s="212" t="e">
        <f t="shared" si="67"/>
        <v>#DIV/0!</v>
      </c>
      <c r="K652" s="197" t="str" cm="1">
        <f t="array" ref="K652">INDEX($A:$G, ($B652*$B$4)+3,COLUMN(C652))</f>
        <v>Owing</v>
      </c>
      <c r="L652" s="198" t="e">
        <f t="shared" si="69"/>
        <v>#VALUE!</v>
      </c>
      <c r="M652" s="199" t="e">
        <f t="shared" si="70"/>
        <v>#VALUE!</v>
      </c>
      <c r="N652" s="200" t="str" cm="1">
        <f t="array" ref="N652">INDEX($A:$G, ($B652*$B$4)+3,COLUMN(F652))</f>
        <v>Total Interest Charged</v>
      </c>
      <c r="O652" s="201" t="e">
        <f t="shared" si="68"/>
        <v>#VALUE!</v>
      </c>
    </row>
    <row r="653" spans="3:15" x14ac:dyDescent="0.25">
      <c r="C653" s="197" t="e">
        <f t="shared" si="65"/>
        <v>#DIV/0!</v>
      </c>
      <c r="D653" s="216" t="e">
        <f>IF(F653="","",IF($B$3='Budget Calculator'!$A$14, 'Loan Calculator'!$L$12-E653+H653, IF($B$3='Budget Calculator'!$A$13,  'Loan Calculator'!$N$12-E653+H653, IF($B$3='Budget Calculator'!$A$12,  'Loan Calculator'!$P$12-E653+H653, 0))))</f>
        <v>#DIV/0!</v>
      </c>
      <c r="E653" s="217" t="e">
        <f>IF(('Loan Calculator'!$G$4/$B$4)*C652&gt;=0, ('Loan Calculator'!$G$4/$B$4)*C652, 1/0)</f>
        <v>#DIV/0!</v>
      </c>
      <c r="F653" s="200" t="e">
        <f t="shared" si="66"/>
        <v>#DIV/0!</v>
      </c>
      <c r="G653" s="212" t="e">
        <f t="shared" si="67"/>
        <v>#DIV/0!</v>
      </c>
      <c r="K653" s="197" t="str" cm="1">
        <f t="array" ref="K653">INDEX($A:$G, ($B653*$B$4)+3,COLUMN(C653))</f>
        <v>Owing</v>
      </c>
      <c r="L653" s="198" t="e">
        <f t="shared" si="69"/>
        <v>#VALUE!</v>
      </c>
      <c r="M653" s="199" t="e">
        <f t="shared" si="70"/>
        <v>#VALUE!</v>
      </c>
      <c r="N653" s="200" t="str" cm="1">
        <f t="array" ref="N653">INDEX($A:$G, ($B653*$B$4)+3,COLUMN(F653))</f>
        <v>Total Interest Charged</v>
      </c>
      <c r="O653" s="201" t="e">
        <f t="shared" si="68"/>
        <v>#VALUE!</v>
      </c>
    </row>
    <row r="654" spans="3:15" x14ac:dyDescent="0.25">
      <c r="C654" s="197" t="e">
        <f t="shared" si="65"/>
        <v>#DIV/0!</v>
      </c>
      <c r="D654" s="216" t="e">
        <f>IF(F654="","",IF($B$3='Budget Calculator'!$A$14, 'Loan Calculator'!$L$12-E654+H654, IF($B$3='Budget Calculator'!$A$13,  'Loan Calculator'!$N$12-E654+H654, IF($B$3='Budget Calculator'!$A$12,  'Loan Calculator'!$P$12-E654+H654, 0))))</f>
        <v>#DIV/0!</v>
      </c>
      <c r="E654" s="217" t="e">
        <f>IF(('Loan Calculator'!$G$4/$B$4)*C653&gt;=0, ('Loan Calculator'!$G$4/$B$4)*C653, 1/0)</f>
        <v>#DIV/0!</v>
      </c>
      <c r="F654" s="200" t="e">
        <f t="shared" si="66"/>
        <v>#DIV/0!</v>
      </c>
      <c r="G654" s="212" t="e">
        <f t="shared" si="67"/>
        <v>#DIV/0!</v>
      </c>
      <c r="K654" s="197" t="str" cm="1">
        <f t="array" ref="K654">INDEX($A:$G, ($B654*$B$4)+3,COLUMN(C654))</f>
        <v>Owing</v>
      </c>
      <c r="L654" s="198" t="e">
        <f t="shared" si="69"/>
        <v>#VALUE!</v>
      </c>
      <c r="M654" s="199" t="e">
        <f t="shared" si="70"/>
        <v>#VALUE!</v>
      </c>
      <c r="N654" s="200" t="str" cm="1">
        <f t="array" ref="N654">INDEX($A:$G, ($B654*$B$4)+3,COLUMN(F654))</f>
        <v>Total Interest Charged</v>
      </c>
      <c r="O654" s="201" t="e">
        <f t="shared" si="68"/>
        <v>#VALUE!</v>
      </c>
    </row>
    <row r="655" spans="3:15" x14ac:dyDescent="0.25">
      <c r="C655" s="197" t="e">
        <f t="shared" si="65"/>
        <v>#DIV/0!</v>
      </c>
      <c r="D655" s="216" t="e">
        <f>IF(F655="","",IF($B$3='Budget Calculator'!$A$14, 'Loan Calculator'!$L$12-E655+H655, IF($B$3='Budget Calculator'!$A$13,  'Loan Calculator'!$N$12-E655+H655, IF($B$3='Budget Calculator'!$A$12,  'Loan Calculator'!$P$12-E655+H655, 0))))</f>
        <v>#DIV/0!</v>
      </c>
      <c r="E655" s="217" t="e">
        <f>IF(('Loan Calculator'!$G$4/$B$4)*C654&gt;=0, ('Loan Calculator'!$G$4/$B$4)*C654, 1/0)</f>
        <v>#DIV/0!</v>
      </c>
      <c r="F655" s="200" t="e">
        <f t="shared" si="66"/>
        <v>#DIV/0!</v>
      </c>
      <c r="G655" s="212" t="e">
        <f t="shared" si="67"/>
        <v>#DIV/0!</v>
      </c>
      <c r="K655" s="197" t="str" cm="1">
        <f t="array" ref="K655">INDEX($A:$G, ($B655*$B$4)+3,COLUMN(C655))</f>
        <v>Owing</v>
      </c>
      <c r="L655" s="198" t="e">
        <f t="shared" si="69"/>
        <v>#VALUE!</v>
      </c>
      <c r="M655" s="199" t="e">
        <f t="shared" si="70"/>
        <v>#VALUE!</v>
      </c>
      <c r="N655" s="200" t="str" cm="1">
        <f t="array" ref="N655">INDEX($A:$G, ($B655*$B$4)+3,COLUMN(F655))</f>
        <v>Total Interest Charged</v>
      </c>
      <c r="O655" s="201" t="e">
        <f t="shared" si="68"/>
        <v>#VALUE!</v>
      </c>
    </row>
    <row r="656" spans="3:15" x14ac:dyDescent="0.25">
      <c r="C656" s="197" t="e">
        <f t="shared" si="65"/>
        <v>#DIV/0!</v>
      </c>
      <c r="D656" s="216" t="e">
        <f>IF(F656="","",IF($B$3='Budget Calculator'!$A$14, 'Loan Calculator'!$L$12-E656+H656, IF($B$3='Budget Calculator'!$A$13,  'Loan Calculator'!$N$12-E656+H656, IF($B$3='Budget Calculator'!$A$12,  'Loan Calculator'!$P$12-E656+H656, 0))))</f>
        <v>#DIV/0!</v>
      </c>
      <c r="E656" s="217" t="e">
        <f>IF(('Loan Calculator'!$G$4/$B$4)*C655&gt;=0, ('Loan Calculator'!$G$4/$B$4)*C655, 1/0)</f>
        <v>#DIV/0!</v>
      </c>
      <c r="F656" s="200" t="e">
        <f t="shared" si="66"/>
        <v>#DIV/0!</v>
      </c>
      <c r="G656" s="212" t="e">
        <f t="shared" si="67"/>
        <v>#DIV/0!</v>
      </c>
      <c r="K656" s="197" t="str" cm="1">
        <f t="array" ref="K656">INDEX($A:$G, ($B656*$B$4)+3,COLUMN(C656))</f>
        <v>Owing</v>
      </c>
      <c r="L656" s="198" t="e">
        <f t="shared" si="69"/>
        <v>#VALUE!</v>
      </c>
      <c r="M656" s="199" t="e">
        <f t="shared" si="70"/>
        <v>#VALUE!</v>
      </c>
      <c r="N656" s="200" t="str" cm="1">
        <f t="array" ref="N656">INDEX($A:$G, ($B656*$B$4)+3,COLUMN(F656))</f>
        <v>Total Interest Charged</v>
      </c>
      <c r="O656" s="201" t="e">
        <f t="shared" si="68"/>
        <v>#VALUE!</v>
      </c>
    </row>
    <row r="657" spans="3:15" x14ac:dyDescent="0.25">
      <c r="C657" s="197" t="e">
        <f t="shared" si="65"/>
        <v>#DIV/0!</v>
      </c>
      <c r="D657" s="216" t="e">
        <f>IF(F657="","",IF($B$3='Budget Calculator'!$A$14, 'Loan Calculator'!$L$12-E657+H657, IF($B$3='Budget Calculator'!$A$13,  'Loan Calculator'!$N$12-E657+H657, IF($B$3='Budget Calculator'!$A$12,  'Loan Calculator'!$P$12-E657+H657, 0))))</f>
        <v>#DIV/0!</v>
      </c>
      <c r="E657" s="217" t="e">
        <f>IF(('Loan Calculator'!$G$4/$B$4)*C656&gt;=0, ('Loan Calculator'!$G$4/$B$4)*C656, 1/0)</f>
        <v>#DIV/0!</v>
      </c>
      <c r="F657" s="200" t="e">
        <f t="shared" si="66"/>
        <v>#DIV/0!</v>
      </c>
      <c r="G657" s="212" t="e">
        <f t="shared" si="67"/>
        <v>#DIV/0!</v>
      </c>
      <c r="K657" s="197" t="str" cm="1">
        <f t="array" ref="K657">INDEX($A:$G, ($B657*$B$4)+3,COLUMN(C657))</f>
        <v>Owing</v>
      </c>
      <c r="L657" s="198" t="e">
        <f t="shared" si="69"/>
        <v>#VALUE!</v>
      </c>
      <c r="M657" s="199" t="e">
        <f t="shared" si="70"/>
        <v>#VALUE!</v>
      </c>
      <c r="N657" s="200" t="str" cm="1">
        <f t="array" ref="N657">INDEX($A:$G, ($B657*$B$4)+3,COLUMN(F657))</f>
        <v>Total Interest Charged</v>
      </c>
      <c r="O657" s="201" t="e">
        <f t="shared" si="68"/>
        <v>#VALUE!</v>
      </c>
    </row>
    <row r="658" spans="3:15" x14ac:dyDescent="0.25">
      <c r="C658" s="197" t="e">
        <f t="shared" si="65"/>
        <v>#DIV/0!</v>
      </c>
      <c r="D658" s="216" t="e">
        <f>IF(F658="","",IF($B$3='Budget Calculator'!$A$14, 'Loan Calculator'!$L$12-E658+H658, IF($B$3='Budget Calculator'!$A$13,  'Loan Calculator'!$N$12-E658+H658, IF($B$3='Budget Calculator'!$A$12,  'Loan Calculator'!$P$12-E658+H658, 0))))</f>
        <v>#DIV/0!</v>
      </c>
      <c r="E658" s="217" t="e">
        <f>IF(('Loan Calculator'!$G$4/$B$4)*C657&gt;=0, ('Loan Calculator'!$G$4/$B$4)*C657, 1/0)</f>
        <v>#DIV/0!</v>
      </c>
      <c r="F658" s="200" t="e">
        <f t="shared" si="66"/>
        <v>#DIV/0!</v>
      </c>
      <c r="G658" s="212" t="e">
        <f t="shared" si="67"/>
        <v>#DIV/0!</v>
      </c>
      <c r="K658" s="197" t="str" cm="1">
        <f t="array" ref="K658">INDEX($A:$G, ($B658*$B$4)+3,COLUMN(C658))</f>
        <v>Owing</v>
      </c>
      <c r="L658" s="198" t="e">
        <f t="shared" si="69"/>
        <v>#VALUE!</v>
      </c>
      <c r="M658" s="199" t="e">
        <f t="shared" si="70"/>
        <v>#VALUE!</v>
      </c>
      <c r="N658" s="200" t="str" cm="1">
        <f t="array" ref="N658">INDEX($A:$G, ($B658*$B$4)+3,COLUMN(F658))</f>
        <v>Total Interest Charged</v>
      </c>
      <c r="O658" s="201" t="e">
        <f t="shared" si="68"/>
        <v>#VALUE!</v>
      </c>
    </row>
    <row r="659" spans="3:15" x14ac:dyDescent="0.25">
      <c r="C659" s="197" t="e">
        <f t="shared" si="65"/>
        <v>#DIV/0!</v>
      </c>
      <c r="D659" s="216" t="e">
        <f>IF(F659="","",IF($B$3='Budget Calculator'!$A$14, 'Loan Calculator'!$L$12-E659+H659, IF($B$3='Budget Calculator'!$A$13,  'Loan Calculator'!$N$12-E659+H659, IF($B$3='Budget Calculator'!$A$12,  'Loan Calculator'!$P$12-E659+H659, 0))))</f>
        <v>#DIV/0!</v>
      </c>
      <c r="E659" s="217" t="e">
        <f>IF(('Loan Calculator'!$G$4/$B$4)*C658&gt;=0, ('Loan Calculator'!$G$4/$B$4)*C658, 1/0)</f>
        <v>#DIV/0!</v>
      </c>
      <c r="F659" s="200" t="e">
        <f t="shared" si="66"/>
        <v>#DIV/0!</v>
      </c>
      <c r="G659" s="212" t="e">
        <f t="shared" si="67"/>
        <v>#DIV/0!</v>
      </c>
      <c r="K659" s="197" t="str" cm="1">
        <f t="array" ref="K659">INDEX($A:$G, ($B659*$B$4)+3,COLUMN(C659))</f>
        <v>Owing</v>
      </c>
      <c r="L659" s="198" t="e">
        <f t="shared" si="69"/>
        <v>#VALUE!</v>
      </c>
      <c r="M659" s="199" t="e">
        <f t="shared" si="70"/>
        <v>#VALUE!</v>
      </c>
      <c r="N659" s="200" t="str" cm="1">
        <f t="array" ref="N659">INDEX($A:$G, ($B659*$B$4)+3,COLUMN(F659))</f>
        <v>Total Interest Charged</v>
      </c>
      <c r="O659" s="201" t="e">
        <f t="shared" si="68"/>
        <v>#VALUE!</v>
      </c>
    </row>
    <row r="660" spans="3:15" x14ac:dyDescent="0.25">
      <c r="C660" s="197" t="e">
        <f t="shared" si="65"/>
        <v>#DIV/0!</v>
      </c>
      <c r="D660" s="216" t="e">
        <f>IF(F660="","",IF($B$3='Budget Calculator'!$A$14, 'Loan Calculator'!$L$12-E660+H660, IF($B$3='Budget Calculator'!$A$13,  'Loan Calculator'!$N$12-E660+H660, IF($B$3='Budget Calculator'!$A$12,  'Loan Calculator'!$P$12-E660+H660, 0))))</f>
        <v>#DIV/0!</v>
      </c>
      <c r="E660" s="217" t="e">
        <f>IF(('Loan Calculator'!$G$4/$B$4)*C659&gt;=0, ('Loan Calculator'!$G$4/$B$4)*C659, 1/0)</f>
        <v>#DIV/0!</v>
      </c>
      <c r="F660" s="200" t="e">
        <f t="shared" si="66"/>
        <v>#DIV/0!</v>
      </c>
      <c r="G660" s="212" t="e">
        <f t="shared" si="67"/>
        <v>#DIV/0!</v>
      </c>
      <c r="K660" s="197" t="str" cm="1">
        <f t="array" ref="K660">INDEX($A:$G, ($B660*$B$4)+3,COLUMN(C660))</f>
        <v>Owing</v>
      </c>
      <c r="L660" s="198" t="e">
        <f t="shared" si="69"/>
        <v>#VALUE!</v>
      </c>
      <c r="M660" s="199" t="e">
        <f t="shared" si="70"/>
        <v>#VALUE!</v>
      </c>
      <c r="N660" s="200" t="str" cm="1">
        <f t="array" ref="N660">INDEX($A:$G, ($B660*$B$4)+3,COLUMN(F660))</f>
        <v>Total Interest Charged</v>
      </c>
      <c r="O660" s="201" t="e">
        <f t="shared" si="68"/>
        <v>#VALUE!</v>
      </c>
    </row>
    <row r="661" spans="3:15" x14ac:dyDescent="0.25">
      <c r="C661" s="197" t="e">
        <f t="shared" si="65"/>
        <v>#DIV/0!</v>
      </c>
      <c r="D661" s="216" t="e">
        <f>IF(F661="","",IF($B$3='Budget Calculator'!$A$14, 'Loan Calculator'!$L$12-E661+H661, IF($B$3='Budget Calculator'!$A$13,  'Loan Calculator'!$N$12-E661+H661, IF($B$3='Budget Calculator'!$A$12,  'Loan Calculator'!$P$12-E661+H661, 0))))</f>
        <v>#DIV/0!</v>
      </c>
      <c r="E661" s="217" t="e">
        <f>IF(('Loan Calculator'!$G$4/$B$4)*C660&gt;=0, ('Loan Calculator'!$G$4/$B$4)*C660, 1/0)</f>
        <v>#DIV/0!</v>
      </c>
      <c r="F661" s="200" t="e">
        <f t="shared" si="66"/>
        <v>#DIV/0!</v>
      </c>
      <c r="G661" s="212" t="e">
        <f t="shared" si="67"/>
        <v>#DIV/0!</v>
      </c>
      <c r="K661" s="197" t="str" cm="1">
        <f t="array" ref="K661">INDEX($A:$G, ($B661*$B$4)+3,COLUMN(C661))</f>
        <v>Owing</v>
      </c>
      <c r="L661" s="198" t="e">
        <f t="shared" si="69"/>
        <v>#VALUE!</v>
      </c>
      <c r="M661" s="199" t="e">
        <f t="shared" si="70"/>
        <v>#VALUE!</v>
      </c>
      <c r="N661" s="200" t="str" cm="1">
        <f t="array" ref="N661">INDEX($A:$G, ($B661*$B$4)+3,COLUMN(F661))</f>
        <v>Total Interest Charged</v>
      </c>
      <c r="O661" s="201" t="e">
        <f t="shared" si="68"/>
        <v>#VALUE!</v>
      </c>
    </row>
    <row r="662" spans="3:15" x14ac:dyDescent="0.25">
      <c r="C662" s="197" t="e">
        <f t="shared" si="65"/>
        <v>#DIV/0!</v>
      </c>
      <c r="D662" s="216" t="e">
        <f>IF(F662="","",IF($B$3='Budget Calculator'!$A$14, 'Loan Calculator'!$L$12-E662+H662, IF($B$3='Budget Calculator'!$A$13,  'Loan Calculator'!$N$12-E662+H662, IF($B$3='Budget Calculator'!$A$12,  'Loan Calculator'!$P$12-E662+H662, 0))))</f>
        <v>#DIV/0!</v>
      </c>
      <c r="E662" s="217" t="e">
        <f>IF(('Loan Calculator'!$G$4/$B$4)*C661&gt;=0, ('Loan Calculator'!$G$4/$B$4)*C661, 1/0)</f>
        <v>#DIV/0!</v>
      </c>
      <c r="F662" s="200" t="e">
        <f t="shared" si="66"/>
        <v>#DIV/0!</v>
      </c>
      <c r="G662" s="212" t="e">
        <f t="shared" si="67"/>
        <v>#DIV/0!</v>
      </c>
      <c r="K662" s="197" t="str" cm="1">
        <f t="array" ref="K662">INDEX($A:$G, ($B662*$B$4)+3,COLUMN(C662))</f>
        <v>Owing</v>
      </c>
      <c r="L662" s="198" t="e">
        <f t="shared" si="69"/>
        <v>#VALUE!</v>
      </c>
      <c r="M662" s="199" t="e">
        <f t="shared" si="70"/>
        <v>#VALUE!</v>
      </c>
      <c r="N662" s="200" t="str" cm="1">
        <f t="array" ref="N662">INDEX($A:$G, ($B662*$B$4)+3,COLUMN(F662))</f>
        <v>Total Interest Charged</v>
      </c>
      <c r="O662" s="201" t="e">
        <f t="shared" si="68"/>
        <v>#VALUE!</v>
      </c>
    </row>
    <row r="663" spans="3:15" x14ac:dyDescent="0.25">
      <c r="C663" s="197" t="e">
        <f t="shared" si="65"/>
        <v>#DIV/0!</v>
      </c>
      <c r="D663" s="216" t="e">
        <f>IF(F663="","",IF($B$3='Budget Calculator'!$A$14, 'Loan Calculator'!$L$12-E663+H663, IF($B$3='Budget Calculator'!$A$13,  'Loan Calculator'!$N$12-E663+H663, IF($B$3='Budget Calculator'!$A$12,  'Loan Calculator'!$P$12-E663+H663, 0))))</f>
        <v>#DIV/0!</v>
      </c>
      <c r="E663" s="217" t="e">
        <f>IF(('Loan Calculator'!$G$4/$B$4)*C662&gt;=0, ('Loan Calculator'!$G$4/$B$4)*C662, 1/0)</f>
        <v>#DIV/0!</v>
      </c>
      <c r="F663" s="200" t="e">
        <f t="shared" si="66"/>
        <v>#DIV/0!</v>
      </c>
      <c r="G663" s="212" t="e">
        <f t="shared" si="67"/>
        <v>#DIV/0!</v>
      </c>
      <c r="K663" s="197" t="str" cm="1">
        <f t="array" ref="K663">INDEX($A:$G, ($B663*$B$4)+3,COLUMN(C663))</f>
        <v>Owing</v>
      </c>
      <c r="L663" s="198" t="e">
        <f t="shared" si="69"/>
        <v>#VALUE!</v>
      </c>
      <c r="M663" s="199" t="e">
        <f t="shared" si="70"/>
        <v>#VALUE!</v>
      </c>
      <c r="N663" s="200" t="str" cm="1">
        <f t="array" ref="N663">INDEX($A:$G, ($B663*$B$4)+3,COLUMN(F663))</f>
        <v>Total Interest Charged</v>
      </c>
      <c r="O663" s="201" t="e">
        <f t="shared" si="68"/>
        <v>#VALUE!</v>
      </c>
    </row>
    <row r="664" spans="3:15" x14ac:dyDescent="0.25">
      <c r="C664" s="197" t="e">
        <f t="shared" ref="C664:C727" si="71">IF(F664="","",C663-D664)</f>
        <v>#DIV/0!</v>
      </c>
      <c r="D664" s="216" t="e">
        <f>IF(F664="","",IF($B$3='Budget Calculator'!$A$14, 'Loan Calculator'!$L$12-E664+H664, IF($B$3='Budget Calculator'!$A$13,  'Loan Calculator'!$N$12-E664+H664, IF($B$3='Budget Calculator'!$A$12,  'Loan Calculator'!$P$12-E664+H664, 0))))</f>
        <v>#DIV/0!</v>
      </c>
      <c r="E664" s="217" t="e">
        <f>IF(('Loan Calculator'!$G$4/$B$4)*C663&gt;=0, ('Loan Calculator'!$G$4/$B$4)*C663, 1/0)</f>
        <v>#DIV/0!</v>
      </c>
      <c r="F664" s="200" t="e">
        <f t="shared" ref="F664:F727" si="72">IF(F663="", "", IF(E664+F663&gt;F663, E664+F663, ""))</f>
        <v>#DIV/0!</v>
      </c>
      <c r="G664" s="212" t="e">
        <f t="shared" si="67"/>
        <v>#DIV/0!</v>
      </c>
      <c r="K664" s="197" t="str" cm="1">
        <f t="array" ref="K664">INDEX($A:$G, ($B664*$B$4)+3,COLUMN(C664))</f>
        <v>Owing</v>
      </c>
      <c r="L664" s="198" t="e">
        <f t="shared" si="69"/>
        <v>#VALUE!</v>
      </c>
      <c r="M664" s="199" t="e">
        <f t="shared" si="70"/>
        <v>#VALUE!</v>
      </c>
      <c r="N664" s="200" t="str" cm="1">
        <f t="array" ref="N664">INDEX($A:$G, ($B664*$B$4)+3,COLUMN(F664))</f>
        <v>Total Interest Charged</v>
      </c>
      <c r="O664" s="201" t="e">
        <f t="shared" si="68"/>
        <v>#VALUE!</v>
      </c>
    </row>
    <row r="665" spans="3:15" x14ac:dyDescent="0.25">
      <c r="C665" s="197" t="e">
        <f t="shared" si="71"/>
        <v>#DIV/0!</v>
      </c>
      <c r="D665" s="216" t="e">
        <f>IF(F665="","",IF($B$3='Budget Calculator'!$A$14, 'Loan Calculator'!$L$12-E665+H665, IF($B$3='Budget Calculator'!$A$13,  'Loan Calculator'!$N$12-E665+H665, IF($B$3='Budget Calculator'!$A$12,  'Loan Calculator'!$P$12-E665+H665, 0))))</f>
        <v>#DIV/0!</v>
      </c>
      <c r="E665" s="217" t="e">
        <f>IF(('Loan Calculator'!$G$4/$B$4)*C664&gt;=0, ('Loan Calculator'!$G$4/$B$4)*C664, 1/0)</f>
        <v>#DIV/0!</v>
      </c>
      <c r="F665" s="200" t="e">
        <f t="shared" si="72"/>
        <v>#DIV/0!</v>
      </c>
      <c r="G665" s="212" t="e">
        <f t="shared" si="67"/>
        <v>#DIV/0!</v>
      </c>
      <c r="K665" s="197" t="str" cm="1">
        <f t="array" ref="K665">INDEX($A:$G, ($B665*$B$4)+3,COLUMN(C665))</f>
        <v>Owing</v>
      </c>
      <c r="L665" s="198" t="e">
        <f t="shared" si="69"/>
        <v>#VALUE!</v>
      </c>
      <c r="M665" s="199" t="e">
        <f t="shared" si="70"/>
        <v>#VALUE!</v>
      </c>
      <c r="N665" s="200" t="str" cm="1">
        <f t="array" ref="N665">INDEX($A:$G, ($B665*$B$4)+3,COLUMN(F665))</f>
        <v>Total Interest Charged</v>
      </c>
      <c r="O665" s="201" t="e">
        <f t="shared" si="68"/>
        <v>#VALUE!</v>
      </c>
    </row>
    <row r="666" spans="3:15" x14ac:dyDescent="0.25">
      <c r="C666" s="197" t="e">
        <f t="shared" si="71"/>
        <v>#DIV/0!</v>
      </c>
      <c r="D666" s="216" t="e">
        <f>IF(F666="","",IF($B$3='Budget Calculator'!$A$14, 'Loan Calculator'!$L$12-E666+H666, IF($B$3='Budget Calculator'!$A$13,  'Loan Calculator'!$N$12-E666+H666, IF($B$3='Budget Calculator'!$A$12,  'Loan Calculator'!$P$12-E666+H666, 0))))</f>
        <v>#DIV/0!</v>
      </c>
      <c r="E666" s="217" t="e">
        <f>IF(('Loan Calculator'!$G$4/$B$4)*C665&gt;=0, ('Loan Calculator'!$G$4/$B$4)*C665, 1/0)</f>
        <v>#DIV/0!</v>
      </c>
      <c r="F666" s="200" t="e">
        <f t="shared" si="72"/>
        <v>#DIV/0!</v>
      </c>
      <c r="G666" s="212" t="e">
        <f t="shared" si="67"/>
        <v>#DIV/0!</v>
      </c>
      <c r="K666" s="197" t="str" cm="1">
        <f t="array" ref="K666">INDEX($A:$G, ($B666*$B$4)+3,COLUMN(C666))</f>
        <v>Owing</v>
      </c>
      <c r="L666" s="198" t="e">
        <f t="shared" si="69"/>
        <v>#VALUE!</v>
      </c>
      <c r="M666" s="199" t="e">
        <f t="shared" si="70"/>
        <v>#VALUE!</v>
      </c>
      <c r="N666" s="200" t="str" cm="1">
        <f t="array" ref="N666">INDEX($A:$G, ($B666*$B$4)+3,COLUMN(F666))</f>
        <v>Total Interest Charged</v>
      </c>
      <c r="O666" s="201" t="e">
        <f t="shared" si="68"/>
        <v>#VALUE!</v>
      </c>
    </row>
    <row r="667" spans="3:15" x14ac:dyDescent="0.25">
      <c r="C667" s="197" t="e">
        <f t="shared" si="71"/>
        <v>#DIV/0!</v>
      </c>
      <c r="D667" s="216" t="e">
        <f>IF(F667="","",IF($B$3='Budget Calculator'!$A$14, 'Loan Calculator'!$L$12-E667+H667, IF($B$3='Budget Calculator'!$A$13,  'Loan Calculator'!$N$12-E667+H667, IF($B$3='Budget Calculator'!$A$12,  'Loan Calculator'!$P$12-E667+H667, 0))))</f>
        <v>#DIV/0!</v>
      </c>
      <c r="E667" s="217" t="e">
        <f>IF(('Loan Calculator'!$G$4/$B$4)*C666&gt;=0, ('Loan Calculator'!$G$4/$B$4)*C666, 1/0)</f>
        <v>#DIV/0!</v>
      </c>
      <c r="F667" s="200" t="e">
        <f t="shared" si="72"/>
        <v>#DIV/0!</v>
      </c>
      <c r="G667" s="212" t="e">
        <f t="shared" si="67"/>
        <v>#DIV/0!</v>
      </c>
      <c r="K667" s="197" t="str" cm="1">
        <f t="array" ref="K667">INDEX($A:$G, ($B667*$B$4)+3,COLUMN(C667))</f>
        <v>Owing</v>
      </c>
      <c r="L667" s="198" t="e">
        <f t="shared" si="69"/>
        <v>#VALUE!</v>
      </c>
      <c r="M667" s="199" t="e">
        <f t="shared" si="70"/>
        <v>#VALUE!</v>
      </c>
      <c r="N667" s="200" t="str" cm="1">
        <f t="array" ref="N667">INDEX($A:$G, ($B667*$B$4)+3,COLUMN(F667))</f>
        <v>Total Interest Charged</v>
      </c>
      <c r="O667" s="201" t="e">
        <f t="shared" si="68"/>
        <v>#VALUE!</v>
      </c>
    </row>
    <row r="668" spans="3:15" x14ac:dyDescent="0.25">
      <c r="C668" s="197" t="e">
        <f t="shared" si="71"/>
        <v>#DIV/0!</v>
      </c>
      <c r="D668" s="216" t="e">
        <f>IF(F668="","",IF($B$3='Budget Calculator'!$A$14, 'Loan Calculator'!$L$12-E668+H668, IF($B$3='Budget Calculator'!$A$13,  'Loan Calculator'!$N$12-E668+H668, IF($B$3='Budget Calculator'!$A$12,  'Loan Calculator'!$P$12-E668+H668, 0))))</f>
        <v>#DIV/0!</v>
      </c>
      <c r="E668" s="217" t="e">
        <f>IF(('Loan Calculator'!$G$4/$B$4)*C667&gt;=0, ('Loan Calculator'!$G$4/$B$4)*C667, 1/0)</f>
        <v>#DIV/0!</v>
      </c>
      <c r="F668" s="200" t="e">
        <f t="shared" si="72"/>
        <v>#DIV/0!</v>
      </c>
      <c r="G668" s="212" t="e">
        <f t="shared" si="67"/>
        <v>#DIV/0!</v>
      </c>
      <c r="K668" s="197" t="str" cm="1">
        <f t="array" ref="K668">INDEX($A:$G, ($B668*$B$4)+3,COLUMN(C668))</f>
        <v>Owing</v>
      </c>
      <c r="L668" s="198" t="e">
        <f t="shared" si="69"/>
        <v>#VALUE!</v>
      </c>
      <c r="M668" s="199" t="e">
        <f t="shared" si="70"/>
        <v>#VALUE!</v>
      </c>
      <c r="N668" s="200" t="str" cm="1">
        <f t="array" ref="N668">INDEX($A:$G, ($B668*$B$4)+3,COLUMN(F668))</f>
        <v>Total Interest Charged</v>
      </c>
      <c r="O668" s="201" t="e">
        <f t="shared" si="68"/>
        <v>#VALUE!</v>
      </c>
    </row>
    <row r="669" spans="3:15" x14ac:dyDescent="0.25">
      <c r="C669" s="197" t="e">
        <f t="shared" si="71"/>
        <v>#DIV/0!</v>
      </c>
      <c r="D669" s="216" t="e">
        <f>IF(F669="","",IF($B$3='Budget Calculator'!$A$14, 'Loan Calculator'!$L$12-E669+H669, IF($B$3='Budget Calculator'!$A$13,  'Loan Calculator'!$N$12-E669+H669, IF($B$3='Budget Calculator'!$A$12,  'Loan Calculator'!$P$12-E669+H669, 0))))</f>
        <v>#DIV/0!</v>
      </c>
      <c r="E669" s="217" t="e">
        <f>IF(('Loan Calculator'!$G$4/$B$4)*C668&gt;=0, ('Loan Calculator'!$G$4/$B$4)*C668, 1/0)</f>
        <v>#DIV/0!</v>
      </c>
      <c r="F669" s="200" t="e">
        <f t="shared" si="72"/>
        <v>#DIV/0!</v>
      </c>
      <c r="G669" s="212" t="e">
        <f t="shared" si="67"/>
        <v>#DIV/0!</v>
      </c>
      <c r="K669" s="197" t="str" cm="1">
        <f t="array" ref="K669">INDEX($A:$G, ($B669*$B$4)+3,COLUMN(C669))</f>
        <v>Owing</v>
      </c>
      <c r="L669" s="198" t="e">
        <f t="shared" si="69"/>
        <v>#VALUE!</v>
      </c>
      <c r="M669" s="199" t="e">
        <f t="shared" si="70"/>
        <v>#VALUE!</v>
      </c>
      <c r="N669" s="200" t="str" cm="1">
        <f t="array" ref="N669">INDEX($A:$G, ($B669*$B$4)+3,COLUMN(F669))</f>
        <v>Total Interest Charged</v>
      </c>
      <c r="O669" s="201" t="e">
        <f t="shared" si="68"/>
        <v>#VALUE!</v>
      </c>
    </row>
    <row r="670" spans="3:15" x14ac:dyDescent="0.25">
      <c r="C670" s="197" t="e">
        <f t="shared" si="71"/>
        <v>#DIV/0!</v>
      </c>
      <c r="D670" s="216" t="e">
        <f>IF(F670="","",IF($B$3='Budget Calculator'!$A$14, 'Loan Calculator'!$L$12-E670+H670, IF($B$3='Budget Calculator'!$A$13,  'Loan Calculator'!$N$12-E670+H670, IF($B$3='Budget Calculator'!$A$12,  'Loan Calculator'!$P$12-E670+H670, 0))))</f>
        <v>#DIV/0!</v>
      </c>
      <c r="E670" s="217" t="e">
        <f>IF(('Loan Calculator'!$G$4/$B$4)*C669&gt;=0, ('Loan Calculator'!$G$4/$B$4)*C669, 1/0)</f>
        <v>#DIV/0!</v>
      </c>
      <c r="F670" s="200" t="e">
        <f t="shared" si="72"/>
        <v>#DIV/0!</v>
      </c>
      <c r="G670" s="212" t="e">
        <f t="shared" si="67"/>
        <v>#DIV/0!</v>
      </c>
      <c r="K670" s="197" t="str" cm="1">
        <f t="array" ref="K670">INDEX($A:$G, ($B670*$B$4)+3,COLUMN(C670))</f>
        <v>Owing</v>
      </c>
      <c r="L670" s="198" t="e">
        <f t="shared" si="69"/>
        <v>#VALUE!</v>
      </c>
      <c r="M670" s="199" t="e">
        <f t="shared" si="70"/>
        <v>#VALUE!</v>
      </c>
      <c r="N670" s="200" t="str" cm="1">
        <f t="array" ref="N670">INDEX($A:$G, ($B670*$B$4)+3,COLUMN(F670))</f>
        <v>Total Interest Charged</v>
      </c>
      <c r="O670" s="201" t="e">
        <f t="shared" si="68"/>
        <v>#VALUE!</v>
      </c>
    </row>
    <row r="671" spans="3:15" x14ac:dyDescent="0.25">
      <c r="C671" s="197" t="e">
        <f t="shared" si="71"/>
        <v>#DIV/0!</v>
      </c>
      <c r="D671" s="216" t="e">
        <f>IF(F671="","",IF($B$3='Budget Calculator'!$A$14, 'Loan Calculator'!$L$12-E671+H671, IF($B$3='Budget Calculator'!$A$13,  'Loan Calculator'!$N$12-E671+H671, IF($B$3='Budget Calculator'!$A$12,  'Loan Calculator'!$P$12-E671+H671, 0))))</f>
        <v>#DIV/0!</v>
      </c>
      <c r="E671" s="217" t="e">
        <f>IF(('Loan Calculator'!$G$4/$B$4)*C670&gt;=0, ('Loan Calculator'!$G$4/$B$4)*C670, 1/0)</f>
        <v>#DIV/0!</v>
      </c>
      <c r="F671" s="200" t="e">
        <f t="shared" si="72"/>
        <v>#DIV/0!</v>
      </c>
      <c r="G671" s="212" t="e">
        <f t="shared" si="67"/>
        <v>#DIV/0!</v>
      </c>
      <c r="K671" s="197" t="str" cm="1">
        <f t="array" ref="K671">INDEX($A:$G, ($B671*$B$4)+3,COLUMN(C671))</f>
        <v>Owing</v>
      </c>
      <c r="L671" s="198" t="e">
        <f t="shared" si="69"/>
        <v>#VALUE!</v>
      </c>
      <c r="M671" s="199" t="e">
        <f t="shared" si="70"/>
        <v>#VALUE!</v>
      </c>
      <c r="N671" s="200" t="str" cm="1">
        <f t="array" ref="N671">INDEX($A:$G, ($B671*$B$4)+3,COLUMN(F671))</f>
        <v>Total Interest Charged</v>
      </c>
      <c r="O671" s="201" t="e">
        <f t="shared" si="68"/>
        <v>#VALUE!</v>
      </c>
    </row>
    <row r="672" spans="3:15" x14ac:dyDescent="0.25">
      <c r="C672" s="197" t="e">
        <f t="shared" si="71"/>
        <v>#DIV/0!</v>
      </c>
      <c r="D672" s="216" t="e">
        <f>IF(F672="","",IF($B$3='Budget Calculator'!$A$14, 'Loan Calculator'!$L$12-E672+H672, IF($B$3='Budget Calculator'!$A$13,  'Loan Calculator'!$N$12-E672+H672, IF($B$3='Budget Calculator'!$A$12,  'Loan Calculator'!$P$12-E672+H672, 0))))</f>
        <v>#DIV/0!</v>
      </c>
      <c r="E672" s="217" t="e">
        <f>IF(('Loan Calculator'!$G$4/$B$4)*C671&gt;=0, ('Loan Calculator'!$G$4/$B$4)*C671, 1/0)</f>
        <v>#DIV/0!</v>
      </c>
      <c r="F672" s="200" t="e">
        <f t="shared" si="72"/>
        <v>#DIV/0!</v>
      </c>
      <c r="G672" s="212" t="e">
        <f t="shared" si="67"/>
        <v>#DIV/0!</v>
      </c>
      <c r="K672" s="197" t="str" cm="1">
        <f t="array" ref="K672">INDEX($A:$G, ($B672*$B$4)+3,COLUMN(C672))</f>
        <v>Owing</v>
      </c>
      <c r="L672" s="198" t="e">
        <f t="shared" si="69"/>
        <v>#VALUE!</v>
      </c>
      <c r="M672" s="199" t="e">
        <f t="shared" si="70"/>
        <v>#VALUE!</v>
      </c>
      <c r="N672" s="200" t="str" cm="1">
        <f t="array" ref="N672">INDEX($A:$G, ($B672*$B$4)+3,COLUMN(F672))</f>
        <v>Total Interest Charged</v>
      </c>
      <c r="O672" s="201" t="e">
        <f t="shared" si="68"/>
        <v>#VALUE!</v>
      </c>
    </row>
    <row r="673" spans="3:15" x14ac:dyDescent="0.25">
      <c r="C673" s="197" t="e">
        <f t="shared" si="71"/>
        <v>#DIV/0!</v>
      </c>
      <c r="D673" s="216" t="e">
        <f>IF(F673="","",IF($B$3='Budget Calculator'!$A$14, 'Loan Calculator'!$L$12-E673+H673, IF($B$3='Budget Calculator'!$A$13,  'Loan Calculator'!$N$12-E673+H673, IF($B$3='Budget Calculator'!$A$12,  'Loan Calculator'!$P$12-E673+H673, 0))))</f>
        <v>#DIV/0!</v>
      </c>
      <c r="E673" s="217" t="e">
        <f>IF(('Loan Calculator'!$G$4/$B$4)*C672&gt;=0, ('Loan Calculator'!$G$4/$B$4)*C672, 1/0)</f>
        <v>#DIV/0!</v>
      </c>
      <c r="F673" s="200" t="e">
        <f t="shared" si="72"/>
        <v>#DIV/0!</v>
      </c>
      <c r="G673" s="212" t="e">
        <f t="shared" si="67"/>
        <v>#DIV/0!</v>
      </c>
      <c r="K673" s="197" t="str" cm="1">
        <f t="array" ref="K673">INDEX($A:$G, ($B673*$B$4)+3,COLUMN(C673))</f>
        <v>Owing</v>
      </c>
      <c r="L673" s="198" t="e">
        <f t="shared" si="69"/>
        <v>#VALUE!</v>
      </c>
      <c r="M673" s="199" t="e">
        <f t="shared" si="70"/>
        <v>#VALUE!</v>
      </c>
      <c r="N673" s="200" t="str" cm="1">
        <f t="array" ref="N673">INDEX($A:$G, ($B673*$B$4)+3,COLUMN(F673))</f>
        <v>Total Interest Charged</v>
      </c>
      <c r="O673" s="201" t="e">
        <f t="shared" si="68"/>
        <v>#VALUE!</v>
      </c>
    </row>
    <row r="674" spans="3:15" x14ac:dyDescent="0.25">
      <c r="C674" s="197" t="e">
        <f t="shared" si="71"/>
        <v>#DIV/0!</v>
      </c>
      <c r="D674" s="216" t="e">
        <f>IF(F674="","",IF($B$3='Budget Calculator'!$A$14, 'Loan Calculator'!$L$12-E674+H674, IF($B$3='Budget Calculator'!$A$13,  'Loan Calculator'!$N$12-E674+H674, IF($B$3='Budget Calculator'!$A$12,  'Loan Calculator'!$P$12-E674+H674, 0))))</f>
        <v>#DIV/0!</v>
      </c>
      <c r="E674" s="217" t="e">
        <f>IF(('Loan Calculator'!$G$4/$B$4)*C673&gt;=0, ('Loan Calculator'!$G$4/$B$4)*C673, 1/0)</f>
        <v>#DIV/0!</v>
      </c>
      <c r="F674" s="200" t="e">
        <f t="shared" si="72"/>
        <v>#DIV/0!</v>
      </c>
      <c r="G674" s="212" t="e">
        <f t="shared" si="67"/>
        <v>#DIV/0!</v>
      </c>
      <c r="K674" s="197" t="str" cm="1">
        <f t="array" ref="K674">INDEX($A:$G, ($B674*$B$4)+3,COLUMN(C674))</f>
        <v>Owing</v>
      </c>
      <c r="L674" s="198" t="e">
        <f t="shared" si="69"/>
        <v>#VALUE!</v>
      </c>
      <c r="M674" s="199" t="e">
        <f t="shared" si="70"/>
        <v>#VALUE!</v>
      </c>
      <c r="N674" s="200" t="str" cm="1">
        <f t="array" ref="N674">INDEX($A:$G, ($B674*$B$4)+3,COLUMN(F674))</f>
        <v>Total Interest Charged</v>
      </c>
      <c r="O674" s="201" t="e">
        <f t="shared" si="68"/>
        <v>#VALUE!</v>
      </c>
    </row>
    <row r="675" spans="3:15" x14ac:dyDescent="0.25">
      <c r="C675" s="197" t="e">
        <f t="shared" si="71"/>
        <v>#DIV/0!</v>
      </c>
      <c r="D675" s="216" t="e">
        <f>IF(F675="","",IF($B$3='Budget Calculator'!$A$14, 'Loan Calculator'!$L$12-E675+H675, IF($B$3='Budget Calculator'!$A$13,  'Loan Calculator'!$N$12-E675+H675, IF($B$3='Budget Calculator'!$A$12,  'Loan Calculator'!$P$12-E675+H675, 0))))</f>
        <v>#DIV/0!</v>
      </c>
      <c r="E675" s="217" t="e">
        <f>IF(('Loan Calculator'!$G$4/$B$4)*C674&gt;=0, ('Loan Calculator'!$G$4/$B$4)*C674, 1/0)</f>
        <v>#DIV/0!</v>
      </c>
      <c r="F675" s="200" t="e">
        <f t="shared" si="72"/>
        <v>#DIV/0!</v>
      </c>
      <c r="G675" s="212" t="e">
        <f t="shared" si="67"/>
        <v>#DIV/0!</v>
      </c>
      <c r="K675" s="197" t="str" cm="1">
        <f t="array" ref="K675">INDEX($A:$G, ($B675*$B$4)+3,COLUMN(C675))</f>
        <v>Owing</v>
      </c>
      <c r="L675" s="198" t="e">
        <f t="shared" si="69"/>
        <v>#VALUE!</v>
      </c>
      <c r="M675" s="199" t="e">
        <f t="shared" si="70"/>
        <v>#VALUE!</v>
      </c>
      <c r="N675" s="200" t="str" cm="1">
        <f t="array" ref="N675">INDEX($A:$G, ($B675*$B$4)+3,COLUMN(F675))</f>
        <v>Total Interest Charged</v>
      </c>
      <c r="O675" s="201" t="e">
        <f t="shared" si="68"/>
        <v>#VALUE!</v>
      </c>
    </row>
    <row r="676" spans="3:15" x14ac:dyDescent="0.25">
      <c r="C676" s="197" t="e">
        <f t="shared" si="71"/>
        <v>#DIV/0!</v>
      </c>
      <c r="D676" s="216" t="e">
        <f>IF(F676="","",IF($B$3='Budget Calculator'!$A$14, 'Loan Calculator'!$L$12-E676+H676, IF($B$3='Budget Calculator'!$A$13,  'Loan Calculator'!$N$12-E676+H676, IF($B$3='Budget Calculator'!$A$12,  'Loan Calculator'!$P$12-E676+H676, 0))))</f>
        <v>#DIV/0!</v>
      </c>
      <c r="E676" s="217" t="e">
        <f>IF(('Loan Calculator'!$G$4/$B$4)*C675&gt;=0, ('Loan Calculator'!$G$4/$B$4)*C675, 1/0)</f>
        <v>#DIV/0!</v>
      </c>
      <c r="F676" s="200" t="e">
        <f t="shared" si="72"/>
        <v>#DIV/0!</v>
      </c>
      <c r="G676" s="212" t="e">
        <f t="shared" si="67"/>
        <v>#DIV/0!</v>
      </c>
      <c r="K676" s="197" t="str" cm="1">
        <f t="array" ref="K676">INDEX($A:$G, ($B676*$B$4)+3,COLUMN(C676))</f>
        <v>Owing</v>
      </c>
      <c r="L676" s="198" t="e">
        <f t="shared" si="69"/>
        <v>#VALUE!</v>
      </c>
      <c r="M676" s="199" t="e">
        <f t="shared" si="70"/>
        <v>#VALUE!</v>
      </c>
      <c r="N676" s="200" t="str" cm="1">
        <f t="array" ref="N676">INDEX($A:$G, ($B676*$B$4)+3,COLUMN(F676))</f>
        <v>Total Interest Charged</v>
      </c>
      <c r="O676" s="201" t="e">
        <f t="shared" si="68"/>
        <v>#VALUE!</v>
      </c>
    </row>
    <row r="677" spans="3:15" x14ac:dyDescent="0.25">
      <c r="C677" s="197" t="e">
        <f t="shared" si="71"/>
        <v>#DIV/0!</v>
      </c>
      <c r="D677" s="216" t="e">
        <f>IF(F677="","",IF($B$3='Budget Calculator'!$A$14, 'Loan Calculator'!$L$12-E677+H677, IF($B$3='Budget Calculator'!$A$13,  'Loan Calculator'!$N$12-E677+H677, IF($B$3='Budget Calculator'!$A$12,  'Loan Calculator'!$P$12-E677+H677, 0))))</f>
        <v>#DIV/0!</v>
      </c>
      <c r="E677" s="217" t="e">
        <f>IF(('Loan Calculator'!$G$4/$B$4)*C676&gt;=0, ('Loan Calculator'!$G$4/$B$4)*C676, 1/0)</f>
        <v>#DIV/0!</v>
      </c>
      <c r="F677" s="200" t="e">
        <f t="shared" si="72"/>
        <v>#DIV/0!</v>
      </c>
      <c r="G677" s="212" t="e">
        <f t="shared" si="67"/>
        <v>#DIV/0!</v>
      </c>
      <c r="K677" s="197" t="str" cm="1">
        <f t="array" ref="K677">INDEX($A:$G, ($B677*$B$4)+3,COLUMN(C677))</f>
        <v>Owing</v>
      </c>
      <c r="L677" s="198" t="e">
        <f t="shared" si="69"/>
        <v>#VALUE!</v>
      </c>
      <c r="M677" s="199" t="e">
        <f t="shared" si="70"/>
        <v>#VALUE!</v>
      </c>
      <c r="N677" s="200" t="str" cm="1">
        <f t="array" ref="N677">INDEX($A:$G, ($B677*$B$4)+3,COLUMN(F677))</f>
        <v>Total Interest Charged</v>
      </c>
      <c r="O677" s="201" t="e">
        <f t="shared" si="68"/>
        <v>#VALUE!</v>
      </c>
    </row>
    <row r="678" spans="3:15" x14ac:dyDescent="0.25">
      <c r="C678" s="197" t="e">
        <f t="shared" si="71"/>
        <v>#DIV/0!</v>
      </c>
      <c r="D678" s="216" t="e">
        <f>IF(F678="","",IF($B$3='Budget Calculator'!$A$14, 'Loan Calculator'!$L$12-E678+H678, IF($B$3='Budget Calculator'!$A$13,  'Loan Calculator'!$N$12-E678+H678, IF($B$3='Budget Calculator'!$A$12,  'Loan Calculator'!$P$12-E678+H678, 0))))</f>
        <v>#DIV/0!</v>
      </c>
      <c r="E678" s="217" t="e">
        <f>IF(('Loan Calculator'!$G$4/$B$4)*C677&gt;=0, ('Loan Calculator'!$G$4/$B$4)*C677, 1/0)</f>
        <v>#DIV/0!</v>
      </c>
      <c r="F678" s="200" t="e">
        <f t="shared" si="72"/>
        <v>#DIV/0!</v>
      </c>
      <c r="G678" s="212" t="e">
        <f t="shared" si="67"/>
        <v>#DIV/0!</v>
      </c>
      <c r="K678" s="197" t="str" cm="1">
        <f t="array" ref="K678">INDEX($A:$G, ($B678*$B$4)+3,COLUMN(C678))</f>
        <v>Owing</v>
      </c>
      <c r="L678" s="198" t="e">
        <f t="shared" si="69"/>
        <v>#VALUE!</v>
      </c>
      <c r="M678" s="199" t="e">
        <f t="shared" si="70"/>
        <v>#VALUE!</v>
      </c>
      <c r="N678" s="200" t="str" cm="1">
        <f t="array" ref="N678">INDEX($A:$G, ($B678*$B$4)+3,COLUMN(F678))</f>
        <v>Total Interest Charged</v>
      </c>
      <c r="O678" s="201" t="e">
        <f t="shared" si="68"/>
        <v>#VALUE!</v>
      </c>
    </row>
    <row r="679" spans="3:15" x14ac:dyDescent="0.25">
      <c r="C679" s="197" t="e">
        <f t="shared" si="71"/>
        <v>#DIV/0!</v>
      </c>
      <c r="D679" s="216" t="e">
        <f>IF(F679="","",IF($B$3='Budget Calculator'!$A$14, 'Loan Calculator'!$L$12-E679+H679, IF($B$3='Budget Calculator'!$A$13,  'Loan Calculator'!$N$12-E679+H679, IF($B$3='Budget Calculator'!$A$12,  'Loan Calculator'!$P$12-E679+H679, 0))))</f>
        <v>#DIV/0!</v>
      </c>
      <c r="E679" s="217" t="e">
        <f>IF(('Loan Calculator'!$G$4/$B$4)*C678&gt;=0, ('Loan Calculator'!$G$4/$B$4)*C678, 1/0)</f>
        <v>#DIV/0!</v>
      </c>
      <c r="F679" s="200" t="e">
        <f t="shared" si="72"/>
        <v>#DIV/0!</v>
      </c>
      <c r="G679" s="212" t="e">
        <f t="shared" si="67"/>
        <v>#DIV/0!</v>
      </c>
      <c r="K679" s="197" t="str" cm="1">
        <f t="array" ref="K679">INDEX($A:$G, ($B679*$B$4)+3,COLUMN(C679))</f>
        <v>Owing</v>
      </c>
      <c r="L679" s="198" t="e">
        <f t="shared" si="69"/>
        <v>#VALUE!</v>
      </c>
      <c r="M679" s="199" t="e">
        <f t="shared" si="70"/>
        <v>#VALUE!</v>
      </c>
      <c r="N679" s="200" t="str" cm="1">
        <f t="array" ref="N679">INDEX($A:$G, ($B679*$B$4)+3,COLUMN(F679))</f>
        <v>Total Interest Charged</v>
      </c>
      <c r="O679" s="201" t="e">
        <f t="shared" si="68"/>
        <v>#VALUE!</v>
      </c>
    </row>
    <row r="680" spans="3:15" x14ac:dyDescent="0.25">
      <c r="C680" s="197" t="e">
        <f t="shared" si="71"/>
        <v>#DIV/0!</v>
      </c>
      <c r="D680" s="216" t="e">
        <f>IF(F680="","",IF($B$3='Budget Calculator'!$A$14, 'Loan Calculator'!$L$12-E680+H680, IF($B$3='Budget Calculator'!$A$13,  'Loan Calculator'!$N$12-E680+H680, IF($B$3='Budget Calculator'!$A$12,  'Loan Calculator'!$P$12-E680+H680, 0))))</f>
        <v>#DIV/0!</v>
      </c>
      <c r="E680" s="217" t="e">
        <f>IF(('Loan Calculator'!$G$4/$B$4)*C679&gt;=0, ('Loan Calculator'!$G$4/$B$4)*C679, 1/0)</f>
        <v>#DIV/0!</v>
      </c>
      <c r="F680" s="200" t="e">
        <f t="shared" si="72"/>
        <v>#DIV/0!</v>
      </c>
      <c r="G680" s="212" t="e">
        <f t="shared" si="67"/>
        <v>#DIV/0!</v>
      </c>
      <c r="K680" s="197" t="str" cm="1">
        <f t="array" ref="K680">INDEX($A:$G, ($B680*$B$4)+3,COLUMN(C680))</f>
        <v>Owing</v>
      </c>
      <c r="L680" s="198" t="e">
        <f t="shared" si="69"/>
        <v>#VALUE!</v>
      </c>
      <c r="M680" s="199" t="e">
        <f t="shared" si="70"/>
        <v>#VALUE!</v>
      </c>
      <c r="N680" s="200" t="str" cm="1">
        <f t="array" ref="N680">INDEX($A:$G, ($B680*$B$4)+3,COLUMN(F680))</f>
        <v>Total Interest Charged</v>
      </c>
      <c r="O680" s="201" t="e">
        <f t="shared" si="68"/>
        <v>#VALUE!</v>
      </c>
    </row>
    <row r="681" spans="3:15" x14ac:dyDescent="0.25">
      <c r="C681" s="197" t="e">
        <f t="shared" si="71"/>
        <v>#DIV/0!</v>
      </c>
      <c r="D681" s="216" t="e">
        <f>IF(F681="","",IF($B$3='Budget Calculator'!$A$14, 'Loan Calculator'!$L$12-E681+H681, IF($B$3='Budget Calculator'!$A$13,  'Loan Calculator'!$N$12-E681+H681, IF($B$3='Budget Calculator'!$A$12,  'Loan Calculator'!$P$12-E681+H681, 0))))</f>
        <v>#DIV/0!</v>
      </c>
      <c r="E681" s="217" t="e">
        <f>IF(('Loan Calculator'!$G$4/$B$4)*C680&gt;=0, ('Loan Calculator'!$G$4/$B$4)*C680, 1/0)</f>
        <v>#DIV/0!</v>
      </c>
      <c r="F681" s="200" t="e">
        <f t="shared" si="72"/>
        <v>#DIV/0!</v>
      </c>
      <c r="G681" s="212" t="e">
        <f t="shared" si="67"/>
        <v>#DIV/0!</v>
      </c>
      <c r="K681" s="197" t="str" cm="1">
        <f t="array" ref="K681">INDEX($A:$G, ($B681*$B$4)+3,COLUMN(C681))</f>
        <v>Owing</v>
      </c>
      <c r="L681" s="198" t="e">
        <f t="shared" si="69"/>
        <v>#VALUE!</v>
      </c>
      <c r="M681" s="199" t="e">
        <f t="shared" si="70"/>
        <v>#VALUE!</v>
      </c>
      <c r="N681" s="200" t="str" cm="1">
        <f t="array" ref="N681">INDEX($A:$G, ($B681*$B$4)+3,COLUMN(F681))</f>
        <v>Total Interest Charged</v>
      </c>
      <c r="O681" s="201" t="e">
        <f t="shared" si="68"/>
        <v>#VALUE!</v>
      </c>
    </row>
    <row r="682" spans="3:15" x14ac:dyDescent="0.25">
      <c r="C682" s="197" t="e">
        <f t="shared" si="71"/>
        <v>#DIV/0!</v>
      </c>
      <c r="D682" s="216" t="e">
        <f>IF(F682="","",IF($B$3='Budget Calculator'!$A$14, 'Loan Calculator'!$L$12-E682+H682, IF($B$3='Budget Calculator'!$A$13,  'Loan Calculator'!$N$12-E682+H682, IF($B$3='Budget Calculator'!$A$12,  'Loan Calculator'!$P$12-E682+H682, 0))))</f>
        <v>#DIV/0!</v>
      </c>
      <c r="E682" s="217" t="e">
        <f>IF(('Loan Calculator'!$G$4/$B$4)*C681&gt;=0, ('Loan Calculator'!$G$4/$B$4)*C681, 1/0)</f>
        <v>#DIV/0!</v>
      </c>
      <c r="F682" s="200" t="e">
        <f t="shared" si="72"/>
        <v>#DIV/0!</v>
      </c>
      <c r="G682" s="212" t="e">
        <f t="shared" si="67"/>
        <v>#DIV/0!</v>
      </c>
      <c r="K682" s="197" t="str" cm="1">
        <f t="array" ref="K682">INDEX($A:$G, ($B682*$B$4)+3,COLUMN(C682))</f>
        <v>Owing</v>
      </c>
      <c r="L682" s="198" t="e">
        <f t="shared" si="69"/>
        <v>#VALUE!</v>
      </c>
      <c r="M682" s="199" t="e">
        <f t="shared" si="70"/>
        <v>#VALUE!</v>
      </c>
      <c r="N682" s="200" t="str" cm="1">
        <f t="array" ref="N682">INDEX($A:$G, ($B682*$B$4)+3,COLUMN(F682))</f>
        <v>Total Interest Charged</v>
      </c>
      <c r="O682" s="201" t="e">
        <f t="shared" si="68"/>
        <v>#VALUE!</v>
      </c>
    </row>
    <row r="683" spans="3:15" x14ac:dyDescent="0.25">
      <c r="C683" s="197" t="e">
        <f t="shared" si="71"/>
        <v>#DIV/0!</v>
      </c>
      <c r="D683" s="216" t="e">
        <f>IF(F683="","",IF($B$3='Budget Calculator'!$A$14, 'Loan Calculator'!$L$12-E683+H683, IF($B$3='Budget Calculator'!$A$13,  'Loan Calculator'!$N$12-E683+H683, IF($B$3='Budget Calculator'!$A$12,  'Loan Calculator'!$P$12-E683+H683, 0))))</f>
        <v>#DIV/0!</v>
      </c>
      <c r="E683" s="217" t="e">
        <f>IF(('Loan Calculator'!$G$4/$B$4)*C682&gt;=0, ('Loan Calculator'!$G$4/$B$4)*C682, 1/0)</f>
        <v>#DIV/0!</v>
      </c>
      <c r="F683" s="200" t="e">
        <f t="shared" si="72"/>
        <v>#DIV/0!</v>
      </c>
      <c r="G683" s="212" t="e">
        <f t="shared" si="67"/>
        <v>#DIV/0!</v>
      </c>
      <c r="K683" s="197" t="str" cm="1">
        <f t="array" ref="K683">INDEX($A:$G, ($B683*$B$4)+3,COLUMN(C683))</f>
        <v>Owing</v>
      </c>
      <c r="L683" s="198" t="e">
        <f t="shared" si="69"/>
        <v>#VALUE!</v>
      </c>
      <c r="M683" s="199" t="e">
        <f t="shared" si="70"/>
        <v>#VALUE!</v>
      </c>
      <c r="N683" s="200" t="str" cm="1">
        <f t="array" ref="N683">INDEX($A:$G, ($B683*$B$4)+3,COLUMN(F683))</f>
        <v>Total Interest Charged</v>
      </c>
      <c r="O683" s="201" t="e">
        <f t="shared" si="68"/>
        <v>#VALUE!</v>
      </c>
    </row>
    <row r="684" spans="3:15" x14ac:dyDescent="0.25">
      <c r="C684" s="197" t="e">
        <f t="shared" si="71"/>
        <v>#DIV/0!</v>
      </c>
      <c r="D684" s="216" t="e">
        <f>IF(F684="","",IF($B$3='Budget Calculator'!$A$14, 'Loan Calculator'!$L$12-E684+H684, IF($B$3='Budget Calculator'!$A$13,  'Loan Calculator'!$N$12-E684+H684, IF($B$3='Budget Calculator'!$A$12,  'Loan Calculator'!$P$12-E684+H684, 0))))</f>
        <v>#DIV/0!</v>
      </c>
      <c r="E684" s="217" t="e">
        <f>IF(('Loan Calculator'!$G$4/$B$4)*C683&gt;=0, ('Loan Calculator'!$G$4/$B$4)*C683, 1/0)</f>
        <v>#DIV/0!</v>
      </c>
      <c r="F684" s="200" t="e">
        <f t="shared" si="72"/>
        <v>#DIV/0!</v>
      </c>
      <c r="G684" s="212" t="e">
        <f t="shared" si="67"/>
        <v>#DIV/0!</v>
      </c>
      <c r="K684" s="197" t="str" cm="1">
        <f t="array" ref="K684">INDEX($A:$G, ($B684*$B$4)+3,COLUMN(C684))</f>
        <v>Owing</v>
      </c>
      <c r="L684" s="198" t="e">
        <f t="shared" si="69"/>
        <v>#VALUE!</v>
      </c>
      <c r="M684" s="199" t="e">
        <f t="shared" si="70"/>
        <v>#VALUE!</v>
      </c>
      <c r="N684" s="200" t="str" cm="1">
        <f t="array" ref="N684">INDEX($A:$G, ($B684*$B$4)+3,COLUMN(F684))</f>
        <v>Total Interest Charged</v>
      </c>
      <c r="O684" s="201" t="e">
        <f t="shared" si="68"/>
        <v>#VALUE!</v>
      </c>
    </row>
    <row r="685" spans="3:15" x14ac:dyDescent="0.25">
      <c r="C685" s="197" t="e">
        <f t="shared" si="71"/>
        <v>#DIV/0!</v>
      </c>
      <c r="D685" s="216" t="e">
        <f>IF(F685="","",IF($B$3='Budget Calculator'!$A$14, 'Loan Calculator'!$L$12-E685+H685, IF($B$3='Budget Calculator'!$A$13,  'Loan Calculator'!$N$12-E685+H685, IF($B$3='Budget Calculator'!$A$12,  'Loan Calculator'!$P$12-E685+H685, 0))))</f>
        <v>#DIV/0!</v>
      </c>
      <c r="E685" s="217" t="e">
        <f>IF(('Loan Calculator'!$G$4/$B$4)*C684&gt;=0, ('Loan Calculator'!$G$4/$B$4)*C684, 1/0)</f>
        <v>#DIV/0!</v>
      </c>
      <c r="F685" s="200" t="e">
        <f t="shared" si="72"/>
        <v>#DIV/0!</v>
      </c>
      <c r="G685" s="212" t="e">
        <f t="shared" si="67"/>
        <v>#DIV/0!</v>
      </c>
      <c r="K685" s="197" t="str" cm="1">
        <f t="array" ref="K685">INDEX($A:$G, ($B685*$B$4)+3,COLUMN(C685))</f>
        <v>Owing</v>
      </c>
      <c r="L685" s="198" t="e">
        <f t="shared" si="69"/>
        <v>#VALUE!</v>
      </c>
      <c r="M685" s="199" t="e">
        <f t="shared" si="70"/>
        <v>#VALUE!</v>
      </c>
      <c r="N685" s="200" t="str" cm="1">
        <f t="array" ref="N685">INDEX($A:$G, ($B685*$B$4)+3,COLUMN(F685))</f>
        <v>Total Interest Charged</v>
      </c>
      <c r="O685" s="201" t="e">
        <f t="shared" si="68"/>
        <v>#VALUE!</v>
      </c>
    </row>
    <row r="686" spans="3:15" x14ac:dyDescent="0.25">
      <c r="C686" s="197" t="e">
        <f t="shared" si="71"/>
        <v>#DIV/0!</v>
      </c>
      <c r="D686" s="216" t="e">
        <f>IF(F686="","",IF($B$3='Budget Calculator'!$A$14, 'Loan Calculator'!$L$12-E686+H686, IF($B$3='Budget Calculator'!$A$13,  'Loan Calculator'!$N$12-E686+H686, IF($B$3='Budget Calculator'!$A$12,  'Loan Calculator'!$P$12-E686+H686, 0))))</f>
        <v>#DIV/0!</v>
      </c>
      <c r="E686" s="217" t="e">
        <f>IF(('Loan Calculator'!$G$4/$B$4)*C685&gt;=0, ('Loan Calculator'!$G$4/$B$4)*C685, 1/0)</f>
        <v>#DIV/0!</v>
      </c>
      <c r="F686" s="200" t="e">
        <f t="shared" si="72"/>
        <v>#DIV/0!</v>
      </c>
      <c r="G686" s="212" t="e">
        <f t="shared" si="67"/>
        <v>#DIV/0!</v>
      </c>
      <c r="K686" s="197" t="str" cm="1">
        <f t="array" ref="K686">INDEX($A:$G, ($B686*$B$4)+3,COLUMN(C686))</f>
        <v>Owing</v>
      </c>
      <c r="L686" s="198" t="e">
        <f t="shared" si="69"/>
        <v>#VALUE!</v>
      </c>
      <c r="M686" s="199" t="e">
        <f t="shared" si="70"/>
        <v>#VALUE!</v>
      </c>
      <c r="N686" s="200" t="str" cm="1">
        <f t="array" ref="N686">INDEX($A:$G, ($B686*$B$4)+3,COLUMN(F686))</f>
        <v>Total Interest Charged</v>
      </c>
      <c r="O686" s="201" t="e">
        <f t="shared" si="68"/>
        <v>#VALUE!</v>
      </c>
    </row>
    <row r="687" spans="3:15" x14ac:dyDescent="0.25">
      <c r="C687" s="197" t="e">
        <f t="shared" si="71"/>
        <v>#DIV/0!</v>
      </c>
      <c r="D687" s="216" t="e">
        <f>IF(F687="","",IF($B$3='Budget Calculator'!$A$14, 'Loan Calculator'!$L$12-E687+H687, IF($B$3='Budget Calculator'!$A$13,  'Loan Calculator'!$N$12-E687+H687, IF($B$3='Budget Calculator'!$A$12,  'Loan Calculator'!$P$12-E687+H687, 0))))</f>
        <v>#DIV/0!</v>
      </c>
      <c r="E687" s="217" t="e">
        <f>IF(('Loan Calculator'!$G$4/$B$4)*C686&gt;=0, ('Loan Calculator'!$G$4/$B$4)*C686, 1/0)</f>
        <v>#DIV/0!</v>
      </c>
      <c r="F687" s="200" t="e">
        <f t="shared" si="72"/>
        <v>#DIV/0!</v>
      </c>
      <c r="G687" s="212" t="e">
        <f t="shared" si="67"/>
        <v>#DIV/0!</v>
      </c>
      <c r="K687" s="197" t="str" cm="1">
        <f t="array" ref="K687">INDEX($A:$G, ($B687*$B$4)+3,COLUMN(C687))</f>
        <v>Owing</v>
      </c>
      <c r="L687" s="198" t="e">
        <f t="shared" si="69"/>
        <v>#VALUE!</v>
      </c>
      <c r="M687" s="199" t="e">
        <f t="shared" si="70"/>
        <v>#VALUE!</v>
      </c>
      <c r="N687" s="200" t="str" cm="1">
        <f t="array" ref="N687">INDEX($A:$G, ($B687*$B$4)+3,COLUMN(F687))</f>
        <v>Total Interest Charged</v>
      </c>
      <c r="O687" s="201" t="e">
        <f t="shared" si="68"/>
        <v>#VALUE!</v>
      </c>
    </row>
    <row r="688" spans="3:15" x14ac:dyDescent="0.25">
      <c r="C688" s="197" t="e">
        <f t="shared" si="71"/>
        <v>#DIV/0!</v>
      </c>
      <c r="D688" s="216" t="e">
        <f>IF(F688="","",IF($B$3='Budget Calculator'!$A$14, 'Loan Calculator'!$L$12-E688+H688, IF($B$3='Budget Calculator'!$A$13,  'Loan Calculator'!$N$12-E688+H688, IF($B$3='Budget Calculator'!$A$12,  'Loan Calculator'!$P$12-E688+H688, 0))))</f>
        <v>#DIV/0!</v>
      </c>
      <c r="E688" s="217" t="e">
        <f>IF(('Loan Calculator'!$G$4/$B$4)*C687&gt;=0, ('Loan Calculator'!$G$4/$B$4)*C687, 1/0)</f>
        <v>#DIV/0!</v>
      </c>
      <c r="F688" s="200" t="e">
        <f t="shared" si="72"/>
        <v>#DIV/0!</v>
      </c>
      <c r="G688" s="212" t="e">
        <f t="shared" si="67"/>
        <v>#DIV/0!</v>
      </c>
      <c r="K688" s="197" t="str" cm="1">
        <f t="array" ref="K688">INDEX($A:$G, ($B688*$B$4)+3,COLUMN(C688))</f>
        <v>Owing</v>
      </c>
      <c r="L688" s="198" t="e">
        <f t="shared" si="69"/>
        <v>#VALUE!</v>
      </c>
      <c r="M688" s="199" t="e">
        <f t="shared" si="70"/>
        <v>#VALUE!</v>
      </c>
      <c r="N688" s="200" t="str" cm="1">
        <f t="array" ref="N688">INDEX($A:$G, ($B688*$B$4)+3,COLUMN(F688))</f>
        <v>Total Interest Charged</v>
      </c>
      <c r="O688" s="201" t="e">
        <f t="shared" si="68"/>
        <v>#VALUE!</v>
      </c>
    </row>
    <row r="689" spans="3:15" x14ac:dyDescent="0.25">
      <c r="C689" s="197" t="e">
        <f t="shared" si="71"/>
        <v>#DIV/0!</v>
      </c>
      <c r="D689" s="216" t="e">
        <f>IF(F689="","",IF($B$3='Budget Calculator'!$A$14, 'Loan Calculator'!$L$12-E689+H689, IF($B$3='Budget Calculator'!$A$13,  'Loan Calculator'!$N$12-E689+H689, IF($B$3='Budget Calculator'!$A$12,  'Loan Calculator'!$P$12-E689+H689, 0))))</f>
        <v>#DIV/0!</v>
      </c>
      <c r="E689" s="217" t="e">
        <f>IF(('Loan Calculator'!$G$4/$B$4)*C688&gt;=0, ('Loan Calculator'!$G$4/$B$4)*C688, 1/0)</f>
        <v>#DIV/0!</v>
      </c>
      <c r="F689" s="200" t="e">
        <f t="shared" si="72"/>
        <v>#DIV/0!</v>
      </c>
      <c r="G689" s="212" t="e">
        <f t="shared" si="67"/>
        <v>#DIV/0!</v>
      </c>
      <c r="K689" s="197" t="str" cm="1">
        <f t="array" ref="K689">INDEX($A:$G, ($B689*$B$4)+3,COLUMN(C689))</f>
        <v>Owing</v>
      </c>
      <c r="L689" s="198" t="e">
        <f t="shared" si="69"/>
        <v>#VALUE!</v>
      </c>
      <c r="M689" s="199" t="e">
        <f t="shared" si="70"/>
        <v>#VALUE!</v>
      </c>
      <c r="N689" s="200" t="str" cm="1">
        <f t="array" ref="N689">INDEX($A:$G, ($B689*$B$4)+3,COLUMN(F689))</f>
        <v>Total Interest Charged</v>
      </c>
      <c r="O689" s="201" t="e">
        <f t="shared" si="68"/>
        <v>#VALUE!</v>
      </c>
    </row>
    <row r="690" spans="3:15" x14ac:dyDescent="0.25">
      <c r="C690" s="197" t="e">
        <f t="shared" si="71"/>
        <v>#DIV/0!</v>
      </c>
      <c r="D690" s="216" t="e">
        <f>IF(F690="","",IF($B$3='Budget Calculator'!$A$14, 'Loan Calculator'!$L$12-E690+H690, IF($B$3='Budget Calculator'!$A$13,  'Loan Calculator'!$N$12-E690+H690, IF($B$3='Budget Calculator'!$A$12,  'Loan Calculator'!$P$12-E690+H690, 0))))</f>
        <v>#DIV/0!</v>
      </c>
      <c r="E690" s="217" t="e">
        <f>IF(('Loan Calculator'!$G$4/$B$4)*C689&gt;=0, ('Loan Calculator'!$G$4/$B$4)*C689, 1/0)</f>
        <v>#DIV/0!</v>
      </c>
      <c r="F690" s="200" t="e">
        <f t="shared" si="72"/>
        <v>#DIV/0!</v>
      </c>
      <c r="G690" s="212" t="e">
        <f t="shared" si="67"/>
        <v>#DIV/0!</v>
      </c>
      <c r="K690" s="197" t="str" cm="1">
        <f t="array" ref="K690">INDEX($A:$G, ($B690*$B$4)+3,COLUMN(C690))</f>
        <v>Owing</v>
      </c>
      <c r="L690" s="198" t="e">
        <f t="shared" si="69"/>
        <v>#VALUE!</v>
      </c>
      <c r="M690" s="199" t="e">
        <f t="shared" si="70"/>
        <v>#VALUE!</v>
      </c>
      <c r="N690" s="200" t="str" cm="1">
        <f t="array" ref="N690">INDEX($A:$G, ($B690*$B$4)+3,COLUMN(F690))</f>
        <v>Total Interest Charged</v>
      </c>
      <c r="O690" s="201" t="e">
        <f t="shared" si="68"/>
        <v>#VALUE!</v>
      </c>
    </row>
    <row r="691" spans="3:15" x14ac:dyDescent="0.25">
      <c r="C691" s="197" t="e">
        <f t="shared" si="71"/>
        <v>#DIV/0!</v>
      </c>
      <c r="D691" s="216" t="e">
        <f>IF(F691="","",IF($B$3='Budget Calculator'!$A$14, 'Loan Calculator'!$L$12-E691+H691, IF($B$3='Budget Calculator'!$A$13,  'Loan Calculator'!$N$12-E691+H691, IF($B$3='Budget Calculator'!$A$12,  'Loan Calculator'!$P$12-E691+H691, 0))))</f>
        <v>#DIV/0!</v>
      </c>
      <c r="E691" s="217" t="e">
        <f>IF(('Loan Calculator'!$G$4/$B$4)*C690&gt;=0, ('Loan Calculator'!$G$4/$B$4)*C690, 1/0)</f>
        <v>#DIV/0!</v>
      </c>
      <c r="F691" s="200" t="e">
        <f t="shared" si="72"/>
        <v>#DIV/0!</v>
      </c>
      <c r="G691" s="212" t="e">
        <f t="shared" si="67"/>
        <v>#DIV/0!</v>
      </c>
      <c r="K691" s="197" t="str" cm="1">
        <f t="array" ref="K691">INDEX($A:$G, ($B691*$B$4)+3,COLUMN(C691))</f>
        <v>Owing</v>
      </c>
      <c r="L691" s="198" t="e">
        <f t="shared" si="69"/>
        <v>#VALUE!</v>
      </c>
      <c r="M691" s="199" t="e">
        <f t="shared" si="70"/>
        <v>#VALUE!</v>
      </c>
      <c r="N691" s="200" t="str" cm="1">
        <f t="array" ref="N691">INDEX($A:$G, ($B691*$B$4)+3,COLUMN(F691))</f>
        <v>Total Interest Charged</v>
      </c>
      <c r="O691" s="201" t="e">
        <f t="shared" si="68"/>
        <v>#VALUE!</v>
      </c>
    </row>
    <row r="692" spans="3:15" x14ac:dyDescent="0.25">
      <c r="C692" s="197" t="e">
        <f t="shared" si="71"/>
        <v>#DIV/0!</v>
      </c>
      <c r="D692" s="216" t="e">
        <f>IF(F692="","",IF($B$3='Budget Calculator'!$A$14, 'Loan Calculator'!$L$12-E692+H692, IF($B$3='Budget Calculator'!$A$13,  'Loan Calculator'!$N$12-E692+H692, IF($B$3='Budget Calculator'!$A$12,  'Loan Calculator'!$P$12-E692+H692, 0))))</f>
        <v>#DIV/0!</v>
      </c>
      <c r="E692" s="217" t="e">
        <f>IF(('Loan Calculator'!$G$4/$B$4)*C691&gt;=0, ('Loan Calculator'!$G$4/$B$4)*C691, 1/0)</f>
        <v>#DIV/0!</v>
      </c>
      <c r="F692" s="200" t="e">
        <f t="shared" si="72"/>
        <v>#DIV/0!</v>
      </c>
      <c r="G692" s="212" t="e">
        <f t="shared" si="67"/>
        <v>#DIV/0!</v>
      </c>
      <c r="K692" s="197" t="str" cm="1">
        <f t="array" ref="K692">INDEX($A:$G, ($B692*$B$4)+3,COLUMN(C692))</f>
        <v>Owing</v>
      </c>
      <c r="L692" s="198" t="e">
        <f t="shared" si="69"/>
        <v>#VALUE!</v>
      </c>
      <c r="M692" s="199" t="e">
        <f t="shared" si="70"/>
        <v>#VALUE!</v>
      </c>
      <c r="N692" s="200" t="str" cm="1">
        <f t="array" ref="N692">INDEX($A:$G, ($B692*$B$4)+3,COLUMN(F692))</f>
        <v>Total Interest Charged</v>
      </c>
      <c r="O692" s="201" t="e">
        <f t="shared" si="68"/>
        <v>#VALUE!</v>
      </c>
    </row>
    <row r="693" spans="3:15" x14ac:dyDescent="0.25">
      <c r="C693" s="197" t="e">
        <f t="shared" si="71"/>
        <v>#DIV/0!</v>
      </c>
      <c r="D693" s="216" t="e">
        <f>IF(F693="","",IF($B$3='Budget Calculator'!$A$14, 'Loan Calculator'!$L$12-E693+H693, IF($B$3='Budget Calculator'!$A$13,  'Loan Calculator'!$N$12-E693+H693, IF($B$3='Budget Calculator'!$A$12,  'Loan Calculator'!$P$12-E693+H693, 0))))</f>
        <v>#DIV/0!</v>
      </c>
      <c r="E693" s="217" t="e">
        <f>IF(('Loan Calculator'!$G$4/$B$4)*C692&gt;=0, ('Loan Calculator'!$G$4/$B$4)*C692, 1/0)</f>
        <v>#DIV/0!</v>
      </c>
      <c r="F693" s="200" t="e">
        <f t="shared" si="72"/>
        <v>#DIV/0!</v>
      </c>
      <c r="G693" s="212" t="e">
        <f t="shared" si="67"/>
        <v>#DIV/0!</v>
      </c>
      <c r="K693" s="197" t="str" cm="1">
        <f t="array" ref="K693">INDEX($A:$G, ($B693*$B$4)+3,COLUMN(C693))</f>
        <v>Owing</v>
      </c>
      <c r="L693" s="198" t="e">
        <f t="shared" si="69"/>
        <v>#VALUE!</v>
      </c>
      <c r="M693" s="199" t="e">
        <f t="shared" si="70"/>
        <v>#VALUE!</v>
      </c>
      <c r="N693" s="200" t="str" cm="1">
        <f t="array" ref="N693">INDEX($A:$G, ($B693*$B$4)+3,COLUMN(F693))</f>
        <v>Total Interest Charged</v>
      </c>
      <c r="O693" s="201" t="e">
        <f t="shared" si="68"/>
        <v>#VALUE!</v>
      </c>
    </row>
    <row r="694" spans="3:15" x14ac:dyDescent="0.25">
      <c r="C694" s="197" t="e">
        <f t="shared" si="71"/>
        <v>#DIV/0!</v>
      </c>
      <c r="D694" s="216" t="e">
        <f>IF(F694="","",IF($B$3='Budget Calculator'!$A$14, 'Loan Calculator'!$L$12-E694+H694, IF($B$3='Budget Calculator'!$A$13,  'Loan Calculator'!$N$12-E694+H694, IF($B$3='Budget Calculator'!$A$12,  'Loan Calculator'!$P$12-E694+H694, 0))))</f>
        <v>#DIV/0!</v>
      </c>
      <c r="E694" s="217" t="e">
        <f>IF(('Loan Calculator'!$G$4/$B$4)*C693&gt;=0, ('Loan Calculator'!$G$4/$B$4)*C693, 1/0)</f>
        <v>#DIV/0!</v>
      </c>
      <c r="F694" s="200" t="e">
        <f t="shared" si="72"/>
        <v>#DIV/0!</v>
      </c>
      <c r="G694" s="212" t="e">
        <f t="shared" si="67"/>
        <v>#DIV/0!</v>
      </c>
      <c r="K694" s="197" t="str" cm="1">
        <f t="array" ref="K694">INDEX($A:$G, ($B694*$B$4)+3,COLUMN(C694))</f>
        <v>Owing</v>
      </c>
      <c r="L694" s="198" t="e">
        <f t="shared" si="69"/>
        <v>#VALUE!</v>
      </c>
      <c r="M694" s="199" t="e">
        <f t="shared" si="70"/>
        <v>#VALUE!</v>
      </c>
      <c r="N694" s="200" t="str" cm="1">
        <f t="array" ref="N694">INDEX($A:$G, ($B694*$B$4)+3,COLUMN(F694))</f>
        <v>Total Interest Charged</v>
      </c>
      <c r="O694" s="201" t="e">
        <f t="shared" si="68"/>
        <v>#VALUE!</v>
      </c>
    </row>
    <row r="695" spans="3:15" x14ac:dyDescent="0.25">
      <c r="C695" s="197" t="e">
        <f t="shared" si="71"/>
        <v>#DIV/0!</v>
      </c>
      <c r="D695" s="216" t="e">
        <f>IF(F695="","",IF($B$3='Budget Calculator'!$A$14, 'Loan Calculator'!$L$12-E695+H695, IF($B$3='Budget Calculator'!$A$13,  'Loan Calculator'!$N$12-E695+H695, IF($B$3='Budget Calculator'!$A$12,  'Loan Calculator'!$P$12-E695+H695, 0))))</f>
        <v>#DIV/0!</v>
      </c>
      <c r="E695" s="217" t="e">
        <f>IF(('Loan Calculator'!$G$4/$B$4)*C694&gt;=0, ('Loan Calculator'!$G$4/$B$4)*C694, 1/0)</f>
        <v>#DIV/0!</v>
      </c>
      <c r="F695" s="200" t="e">
        <f t="shared" si="72"/>
        <v>#DIV/0!</v>
      </c>
      <c r="G695" s="212" t="e">
        <f t="shared" si="67"/>
        <v>#DIV/0!</v>
      </c>
      <c r="K695" s="197" t="str" cm="1">
        <f t="array" ref="K695">INDEX($A:$G, ($B695*$B$4)+3,COLUMN(C695))</f>
        <v>Owing</v>
      </c>
      <c r="L695" s="198" t="e">
        <f t="shared" si="69"/>
        <v>#VALUE!</v>
      </c>
      <c r="M695" s="199" t="e">
        <f t="shared" si="70"/>
        <v>#VALUE!</v>
      </c>
      <c r="N695" s="200" t="str" cm="1">
        <f t="array" ref="N695">INDEX($A:$G, ($B695*$B$4)+3,COLUMN(F695))</f>
        <v>Total Interest Charged</v>
      </c>
      <c r="O695" s="201" t="e">
        <f t="shared" si="68"/>
        <v>#VALUE!</v>
      </c>
    </row>
    <row r="696" spans="3:15" x14ac:dyDescent="0.25">
      <c r="C696" s="197" t="e">
        <f t="shared" si="71"/>
        <v>#DIV/0!</v>
      </c>
      <c r="D696" s="216" t="e">
        <f>IF(F696="","",IF($B$3='Budget Calculator'!$A$14, 'Loan Calculator'!$L$12-E696+H696, IF($B$3='Budget Calculator'!$A$13,  'Loan Calculator'!$N$12-E696+H696, IF($B$3='Budget Calculator'!$A$12,  'Loan Calculator'!$P$12-E696+H696, 0))))</f>
        <v>#DIV/0!</v>
      </c>
      <c r="E696" s="217" t="e">
        <f>IF(('Loan Calculator'!$G$4/$B$4)*C695&gt;=0, ('Loan Calculator'!$G$4/$B$4)*C695, 1/0)</f>
        <v>#DIV/0!</v>
      </c>
      <c r="F696" s="200" t="e">
        <f t="shared" si="72"/>
        <v>#DIV/0!</v>
      </c>
      <c r="G696" s="212" t="e">
        <f t="shared" si="67"/>
        <v>#DIV/0!</v>
      </c>
      <c r="K696" s="197" t="str" cm="1">
        <f t="array" ref="K696">INDEX($A:$G, ($B696*$B$4)+3,COLUMN(C696))</f>
        <v>Owing</v>
      </c>
      <c r="L696" s="198" t="e">
        <f t="shared" si="69"/>
        <v>#VALUE!</v>
      </c>
      <c r="M696" s="199" t="e">
        <f t="shared" si="70"/>
        <v>#VALUE!</v>
      </c>
      <c r="N696" s="200" t="str" cm="1">
        <f t="array" ref="N696">INDEX($A:$G, ($B696*$B$4)+3,COLUMN(F696))</f>
        <v>Total Interest Charged</v>
      </c>
      <c r="O696" s="201" t="e">
        <f t="shared" si="68"/>
        <v>#VALUE!</v>
      </c>
    </row>
    <row r="697" spans="3:15" x14ac:dyDescent="0.25">
      <c r="C697" s="197" t="e">
        <f t="shared" si="71"/>
        <v>#DIV/0!</v>
      </c>
      <c r="D697" s="216" t="e">
        <f>IF(F697="","",IF($B$3='Budget Calculator'!$A$14, 'Loan Calculator'!$L$12-E697+H697, IF($B$3='Budget Calculator'!$A$13,  'Loan Calculator'!$N$12-E697+H697, IF($B$3='Budget Calculator'!$A$12,  'Loan Calculator'!$P$12-E697+H697, 0))))</f>
        <v>#DIV/0!</v>
      </c>
      <c r="E697" s="217" t="e">
        <f>IF(('Loan Calculator'!$G$4/$B$4)*C696&gt;=0, ('Loan Calculator'!$G$4/$B$4)*C696, 1/0)</f>
        <v>#DIV/0!</v>
      </c>
      <c r="F697" s="200" t="e">
        <f t="shared" si="72"/>
        <v>#DIV/0!</v>
      </c>
      <c r="G697" s="212" t="e">
        <f t="shared" si="67"/>
        <v>#DIV/0!</v>
      </c>
      <c r="K697" s="197" t="str" cm="1">
        <f t="array" ref="K697">INDEX($A:$G, ($B697*$B$4)+3,COLUMN(C697))</f>
        <v>Owing</v>
      </c>
      <c r="L697" s="198" t="e">
        <f t="shared" si="69"/>
        <v>#VALUE!</v>
      </c>
      <c r="M697" s="199" t="e">
        <f t="shared" si="70"/>
        <v>#VALUE!</v>
      </c>
      <c r="N697" s="200" t="str" cm="1">
        <f t="array" ref="N697">INDEX($A:$G, ($B697*$B$4)+3,COLUMN(F697))</f>
        <v>Total Interest Charged</v>
      </c>
      <c r="O697" s="201" t="e">
        <f t="shared" si="68"/>
        <v>#VALUE!</v>
      </c>
    </row>
    <row r="698" spans="3:15" x14ac:dyDescent="0.25">
      <c r="C698" s="197" t="e">
        <f t="shared" si="71"/>
        <v>#DIV/0!</v>
      </c>
      <c r="D698" s="216" t="e">
        <f>IF(F698="","",IF($B$3='Budget Calculator'!$A$14, 'Loan Calculator'!$L$12-E698+H698, IF($B$3='Budget Calculator'!$A$13,  'Loan Calculator'!$N$12-E698+H698, IF($B$3='Budget Calculator'!$A$12,  'Loan Calculator'!$P$12-E698+H698, 0))))</f>
        <v>#DIV/0!</v>
      </c>
      <c r="E698" s="217" t="e">
        <f>IF(('Loan Calculator'!$G$4/$B$4)*C697&gt;=0, ('Loan Calculator'!$G$4/$B$4)*C697, 1/0)</f>
        <v>#DIV/0!</v>
      </c>
      <c r="F698" s="200" t="e">
        <f t="shared" si="72"/>
        <v>#DIV/0!</v>
      </c>
      <c r="G698" s="212" t="e">
        <f t="shared" si="67"/>
        <v>#DIV/0!</v>
      </c>
      <c r="K698" s="197" t="str" cm="1">
        <f t="array" ref="K698">INDEX($A:$G, ($B698*$B$4)+3,COLUMN(C698))</f>
        <v>Owing</v>
      </c>
      <c r="L698" s="198" t="e">
        <f t="shared" si="69"/>
        <v>#VALUE!</v>
      </c>
      <c r="M698" s="199" t="e">
        <f t="shared" si="70"/>
        <v>#VALUE!</v>
      </c>
      <c r="N698" s="200" t="str" cm="1">
        <f t="array" ref="N698">INDEX($A:$G, ($B698*$B$4)+3,COLUMN(F698))</f>
        <v>Total Interest Charged</v>
      </c>
      <c r="O698" s="201" t="e">
        <f t="shared" si="68"/>
        <v>#VALUE!</v>
      </c>
    </row>
    <row r="699" spans="3:15" x14ac:dyDescent="0.25">
      <c r="C699" s="197" t="e">
        <f t="shared" si="71"/>
        <v>#DIV/0!</v>
      </c>
      <c r="D699" s="216" t="e">
        <f>IF(F699="","",IF($B$3='Budget Calculator'!$A$14, 'Loan Calculator'!$L$12-E699+H699, IF($B$3='Budget Calculator'!$A$13,  'Loan Calculator'!$N$12-E699+H699, IF($B$3='Budget Calculator'!$A$12,  'Loan Calculator'!$P$12-E699+H699, 0))))</f>
        <v>#DIV/0!</v>
      </c>
      <c r="E699" s="217" t="e">
        <f>IF(('Loan Calculator'!$G$4/$B$4)*C698&gt;=0, ('Loan Calculator'!$G$4/$B$4)*C698, 1/0)</f>
        <v>#DIV/0!</v>
      </c>
      <c r="F699" s="200" t="e">
        <f t="shared" si="72"/>
        <v>#DIV/0!</v>
      </c>
      <c r="G699" s="212" t="e">
        <f t="shared" si="67"/>
        <v>#DIV/0!</v>
      </c>
      <c r="K699" s="197" t="str" cm="1">
        <f t="array" ref="K699">INDEX($A:$G, ($B699*$B$4)+3,COLUMN(C699))</f>
        <v>Owing</v>
      </c>
      <c r="L699" s="198" t="e">
        <f t="shared" si="69"/>
        <v>#VALUE!</v>
      </c>
      <c r="M699" s="199" t="e">
        <f t="shared" si="70"/>
        <v>#VALUE!</v>
      </c>
      <c r="N699" s="200" t="str" cm="1">
        <f t="array" ref="N699">INDEX($A:$G, ($B699*$B$4)+3,COLUMN(F699))</f>
        <v>Total Interest Charged</v>
      </c>
      <c r="O699" s="201" t="e">
        <f t="shared" si="68"/>
        <v>#VALUE!</v>
      </c>
    </row>
    <row r="700" spans="3:15" x14ac:dyDescent="0.25">
      <c r="C700" s="197" t="e">
        <f t="shared" si="71"/>
        <v>#DIV/0!</v>
      </c>
      <c r="D700" s="216" t="e">
        <f>IF(F700="","",IF($B$3='Budget Calculator'!$A$14, 'Loan Calculator'!$L$12-E700+H700, IF($B$3='Budget Calculator'!$A$13,  'Loan Calculator'!$N$12-E700+H700, IF($B$3='Budget Calculator'!$A$12,  'Loan Calculator'!$P$12-E700+H700, 0))))</f>
        <v>#DIV/0!</v>
      </c>
      <c r="E700" s="217" t="e">
        <f>IF(('Loan Calculator'!$G$4/$B$4)*C699&gt;=0, ('Loan Calculator'!$G$4/$B$4)*C699, 1/0)</f>
        <v>#DIV/0!</v>
      </c>
      <c r="F700" s="200" t="e">
        <f t="shared" si="72"/>
        <v>#DIV/0!</v>
      </c>
      <c r="G700" s="212" t="e">
        <f t="shared" si="67"/>
        <v>#DIV/0!</v>
      </c>
      <c r="K700" s="197" t="str" cm="1">
        <f t="array" ref="K700">INDEX($A:$G, ($B700*$B$4)+3,COLUMN(C700))</f>
        <v>Owing</v>
      </c>
      <c r="L700" s="198" t="e">
        <f t="shared" si="69"/>
        <v>#VALUE!</v>
      </c>
      <c r="M700" s="199" t="e">
        <f t="shared" si="70"/>
        <v>#VALUE!</v>
      </c>
      <c r="N700" s="200" t="str" cm="1">
        <f t="array" ref="N700">INDEX($A:$G, ($B700*$B$4)+3,COLUMN(F700))</f>
        <v>Total Interest Charged</v>
      </c>
      <c r="O700" s="201" t="e">
        <f t="shared" si="68"/>
        <v>#VALUE!</v>
      </c>
    </row>
    <row r="701" spans="3:15" x14ac:dyDescent="0.25">
      <c r="C701" s="197" t="e">
        <f t="shared" si="71"/>
        <v>#DIV/0!</v>
      </c>
      <c r="D701" s="216" t="e">
        <f>IF(F701="","",IF($B$3='Budget Calculator'!$A$14, 'Loan Calculator'!$L$12-E701+H701, IF($B$3='Budget Calculator'!$A$13,  'Loan Calculator'!$N$12-E701+H701, IF($B$3='Budget Calculator'!$A$12,  'Loan Calculator'!$P$12-E701+H701, 0))))</f>
        <v>#DIV/0!</v>
      </c>
      <c r="E701" s="217" t="e">
        <f>IF(('Loan Calculator'!$G$4/$B$4)*C700&gt;=0, ('Loan Calculator'!$G$4/$B$4)*C700, 1/0)</f>
        <v>#DIV/0!</v>
      </c>
      <c r="F701" s="200" t="e">
        <f t="shared" si="72"/>
        <v>#DIV/0!</v>
      </c>
      <c r="G701" s="212" t="e">
        <f t="shared" si="67"/>
        <v>#DIV/0!</v>
      </c>
      <c r="K701" s="197" t="str" cm="1">
        <f t="array" ref="K701">INDEX($A:$G, ($B701*$B$4)+3,COLUMN(C701))</f>
        <v>Owing</v>
      </c>
      <c r="L701" s="198" t="e">
        <f t="shared" si="69"/>
        <v>#VALUE!</v>
      </c>
      <c r="M701" s="199" t="e">
        <f t="shared" si="70"/>
        <v>#VALUE!</v>
      </c>
      <c r="N701" s="200" t="str" cm="1">
        <f t="array" ref="N701">INDEX($A:$G, ($B701*$B$4)+3,COLUMN(F701))</f>
        <v>Total Interest Charged</v>
      </c>
      <c r="O701" s="201" t="e">
        <f t="shared" si="68"/>
        <v>#VALUE!</v>
      </c>
    </row>
    <row r="702" spans="3:15" x14ac:dyDescent="0.25">
      <c r="C702" s="197" t="e">
        <f t="shared" si="71"/>
        <v>#DIV/0!</v>
      </c>
      <c r="D702" s="216" t="e">
        <f>IF(F702="","",IF($B$3='Budget Calculator'!$A$14, 'Loan Calculator'!$L$12-E702+H702, IF($B$3='Budget Calculator'!$A$13,  'Loan Calculator'!$N$12-E702+H702, IF($B$3='Budget Calculator'!$A$12,  'Loan Calculator'!$P$12-E702+H702, 0))))</f>
        <v>#DIV/0!</v>
      </c>
      <c r="E702" s="217" t="e">
        <f>IF(('Loan Calculator'!$G$4/$B$4)*C701&gt;=0, ('Loan Calculator'!$G$4/$B$4)*C701, 1/0)</f>
        <v>#DIV/0!</v>
      </c>
      <c r="F702" s="200" t="e">
        <f t="shared" si="72"/>
        <v>#DIV/0!</v>
      </c>
      <c r="G702" s="212" t="e">
        <f t="shared" si="67"/>
        <v>#DIV/0!</v>
      </c>
      <c r="K702" s="197" t="str" cm="1">
        <f t="array" ref="K702">INDEX($A:$G, ($B702*$B$4)+3,COLUMN(C702))</f>
        <v>Owing</v>
      </c>
      <c r="L702" s="198" t="e">
        <f t="shared" si="69"/>
        <v>#VALUE!</v>
      </c>
      <c r="M702" s="199" t="e">
        <f t="shared" si="70"/>
        <v>#VALUE!</v>
      </c>
      <c r="N702" s="200" t="str" cm="1">
        <f t="array" ref="N702">INDEX($A:$G, ($B702*$B$4)+3,COLUMN(F702))</f>
        <v>Total Interest Charged</v>
      </c>
      <c r="O702" s="201" t="e">
        <f t="shared" si="68"/>
        <v>#VALUE!</v>
      </c>
    </row>
    <row r="703" spans="3:15" x14ac:dyDescent="0.25">
      <c r="C703" s="197" t="e">
        <f t="shared" si="71"/>
        <v>#DIV/0!</v>
      </c>
      <c r="D703" s="216" t="e">
        <f>IF(F703="","",IF($B$3='Budget Calculator'!$A$14, 'Loan Calculator'!$L$12-E703+H703, IF($B$3='Budget Calculator'!$A$13,  'Loan Calculator'!$N$12-E703+H703, IF($B$3='Budget Calculator'!$A$12,  'Loan Calculator'!$P$12-E703+H703, 0))))</f>
        <v>#DIV/0!</v>
      </c>
      <c r="E703" s="217" t="e">
        <f>IF(('Loan Calculator'!$G$4/$B$4)*C702&gt;=0, ('Loan Calculator'!$G$4/$B$4)*C702, 1/0)</f>
        <v>#DIV/0!</v>
      </c>
      <c r="F703" s="200" t="e">
        <f t="shared" si="72"/>
        <v>#DIV/0!</v>
      </c>
      <c r="G703" s="212" t="e">
        <f t="shared" si="67"/>
        <v>#DIV/0!</v>
      </c>
      <c r="K703" s="197" t="str" cm="1">
        <f t="array" ref="K703">INDEX($A:$G, ($B703*$B$4)+3,COLUMN(C703))</f>
        <v>Owing</v>
      </c>
      <c r="L703" s="198" t="e">
        <f t="shared" si="69"/>
        <v>#VALUE!</v>
      </c>
      <c r="M703" s="199" t="e">
        <f t="shared" si="70"/>
        <v>#VALUE!</v>
      </c>
      <c r="N703" s="200" t="str" cm="1">
        <f t="array" ref="N703">INDEX($A:$G, ($B703*$B$4)+3,COLUMN(F703))</f>
        <v>Total Interest Charged</v>
      </c>
      <c r="O703" s="201" t="e">
        <f t="shared" si="68"/>
        <v>#VALUE!</v>
      </c>
    </row>
    <row r="704" spans="3:15" x14ac:dyDescent="0.25">
      <c r="C704" s="197" t="e">
        <f t="shared" si="71"/>
        <v>#DIV/0!</v>
      </c>
      <c r="D704" s="216" t="e">
        <f>IF(F704="","",IF($B$3='Budget Calculator'!$A$14, 'Loan Calculator'!$L$12-E704+H704, IF($B$3='Budget Calculator'!$A$13,  'Loan Calculator'!$N$12-E704+H704, IF($B$3='Budget Calculator'!$A$12,  'Loan Calculator'!$P$12-E704+H704, 0))))</f>
        <v>#DIV/0!</v>
      </c>
      <c r="E704" s="217" t="e">
        <f>IF(('Loan Calculator'!$G$4/$B$4)*C703&gt;=0, ('Loan Calculator'!$G$4/$B$4)*C703, 1/0)</f>
        <v>#DIV/0!</v>
      </c>
      <c r="F704" s="200" t="e">
        <f t="shared" si="72"/>
        <v>#DIV/0!</v>
      </c>
      <c r="G704" s="212" t="e">
        <f t="shared" si="67"/>
        <v>#DIV/0!</v>
      </c>
      <c r="K704" s="197" t="str" cm="1">
        <f t="array" ref="K704">INDEX($A:$G, ($B704*$B$4)+3,COLUMN(C704))</f>
        <v>Owing</v>
      </c>
      <c r="L704" s="198" t="e">
        <f t="shared" si="69"/>
        <v>#VALUE!</v>
      </c>
      <c r="M704" s="199" t="e">
        <f t="shared" si="70"/>
        <v>#VALUE!</v>
      </c>
      <c r="N704" s="200" t="str" cm="1">
        <f t="array" ref="N704">INDEX($A:$G, ($B704*$B$4)+3,COLUMN(F704))</f>
        <v>Total Interest Charged</v>
      </c>
      <c r="O704" s="201" t="e">
        <f t="shared" si="68"/>
        <v>#VALUE!</v>
      </c>
    </row>
    <row r="705" spans="3:15" x14ac:dyDescent="0.25">
      <c r="C705" s="197" t="e">
        <f t="shared" si="71"/>
        <v>#DIV/0!</v>
      </c>
      <c r="D705" s="216" t="e">
        <f>IF(F705="","",IF($B$3='Budget Calculator'!$A$14, 'Loan Calculator'!$L$12-E705+H705, IF($B$3='Budget Calculator'!$A$13,  'Loan Calculator'!$N$12-E705+H705, IF($B$3='Budget Calculator'!$A$12,  'Loan Calculator'!$P$12-E705+H705, 0))))</f>
        <v>#DIV/0!</v>
      </c>
      <c r="E705" s="217" t="e">
        <f>IF(('Loan Calculator'!$G$4/$B$4)*C704&gt;=0, ('Loan Calculator'!$G$4/$B$4)*C704, 1/0)</f>
        <v>#DIV/0!</v>
      </c>
      <c r="F705" s="200" t="e">
        <f t="shared" si="72"/>
        <v>#DIV/0!</v>
      </c>
      <c r="G705" s="212" t="e">
        <f t="shared" si="67"/>
        <v>#DIV/0!</v>
      </c>
      <c r="K705" s="197" t="str" cm="1">
        <f t="array" ref="K705">INDEX($A:$G, ($B705*$B$4)+3,COLUMN(C705))</f>
        <v>Owing</v>
      </c>
      <c r="L705" s="198" t="e">
        <f t="shared" si="69"/>
        <v>#VALUE!</v>
      </c>
      <c r="M705" s="199" t="e">
        <f t="shared" si="70"/>
        <v>#VALUE!</v>
      </c>
      <c r="N705" s="200" t="str" cm="1">
        <f t="array" ref="N705">INDEX($A:$G, ($B705*$B$4)+3,COLUMN(F705))</f>
        <v>Total Interest Charged</v>
      </c>
      <c r="O705" s="201" t="e">
        <f t="shared" si="68"/>
        <v>#VALUE!</v>
      </c>
    </row>
    <row r="706" spans="3:15" x14ac:dyDescent="0.25">
      <c r="C706" s="197" t="e">
        <f t="shared" si="71"/>
        <v>#DIV/0!</v>
      </c>
      <c r="D706" s="216" t="e">
        <f>IF(F706="","",IF($B$3='Budget Calculator'!$A$14, 'Loan Calculator'!$L$12-E706+H706, IF($B$3='Budget Calculator'!$A$13,  'Loan Calculator'!$N$12-E706+H706, IF($B$3='Budget Calculator'!$A$12,  'Loan Calculator'!$P$12-E706+H706, 0))))</f>
        <v>#DIV/0!</v>
      </c>
      <c r="E706" s="217" t="e">
        <f>IF(('Loan Calculator'!$G$4/$B$4)*C705&gt;=0, ('Loan Calculator'!$G$4/$B$4)*C705, 1/0)</f>
        <v>#DIV/0!</v>
      </c>
      <c r="F706" s="200" t="e">
        <f t="shared" si="72"/>
        <v>#DIV/0!</v>
      </c>
      <c r="G706" s="212" t="e">
        <f t="shared" si="67"/>
        <v>#DIV/0!</v>
      </c>
      <c r="K706" s="197" t="str" cm="1">
        <f t="array" ref="K706">INDEX($A:$G, ($B706*$B$4)+3,COLUMN(C706))</f>
        <v>Owing</v>
      </c>
      <c r="L706" s="198" t="e">
        <f t="shared" si="69"/>
        <v>#VALUE!</v>
      </c>
      <c r="M706" s="199" t="e">
        <f t="shared" si="70"/>
        <v>#VALUE!</v>
      </c>
      <c r="N706" s="200" t="str" cm="1">
        <f t="array" ref="N706">INDEX($A:$G, ($B706*$B$4)+3,COLUMN(F706))</f>
        <v>Total Interest Charged</v>
      </c>
      <c r="O706" s="201" t="e">
        <f t="shared" si="68"/>
        <v>#VALUE!</v>
      </c>
    </row>
    <row r="707" spans="3:15" x14ac:dyDescent="0.25">
      <c r="C707" s="197" t="e">
        <f t="shared" si="71"/>
        <v>#DIV/0!</v>
      </c>
      <c r="D707" s="216" t="e">
        <f>IF(F707="","",IF($B$3='Budget Calculator'!$A$14, 'Loan Calculator'!$L$12-E707+H707, IF($B$3='Budget Calculator'!$A$13,  'Loan Calculator'!$N$12-E707+H707, IF($B$3='Budget Calculator'!$A$12,  'Loan Calculator'!$P$12-E707+H707, 0))))</f>
        <v>#DIV/0!</v>
      </c>
      <c r="E707" s="217" t="e">
        <f>IF(('Loan Calculator'!$G$4/$B$4)*C706&gt;=0, ('Loan Calculator'!$G$4/$B$4)*C706, 1/0)</f>
        <v>#DIV/0!</v>
      </c>
      <c r="F707" s="200" t="e">
        <f t="shared" si="72"/>
        <v>#DIV/0!</v>
      </c>
      <c r="G707" s="212" t="e">
        <f t="shared" si="67"/>
        <v>#DIV/0!</v>
      </c>
      <c r="K707" s="197" t="str" cm="1">
        <f t="array" ref="K707">INDEX($A:$G, ($B707*$B$4)+3,COLUMN(C707))</f>
        <v>Owing</v>
      </c>
      <c r="L707" s="198" t="e">
        <f t="shared" si="69"/>
        <v>#VALUE!</v>
      </c>
      <c r="M707" s="199" t="e">
        <f t="shared" si="70"/>
        <v>#VALUE!</v>
      </c>
      <c r="N707" s="200" t="str" cm="1">
        <f t="array" ref="N707">INDEX($A:$G, ($B707*$B$4)+3,COLUMN(F707))</f>
        <v>Total Interest Charged</v>
      </c>
      <c r="O707" s="201" t="e">
        <f t="shared" si="68"/>
        <v>#VALUE!</v>
      </c>
    </row>
    <row r="708" spans="3:15" x14ac:dyDescent="0.25">
      <c r="C708" s="197" t="e">
        <f t="shared" si="71"/>
        <v>#DIV/0!</v>
      </c>
      <c r="D708" s="216" t="e">
        <f>IF(F708="","",IF($B$3='Budget Calculator'!$A$14, 'Loan Calculator'!$L$12-E708+H708, IF($B$3='Budget Calculator'!$A$13,  'Loan Calculator'!$N$12-E708+H708, IF($B$3='Budget Calculator'!$A$12,  'Loan Calculator'!$P$12-E708+H708, 0))))</f>
        <v>#DIV/0!</v>
      </c>
      <c r="E708" s="217" t="e">
        <f>IF(('Loan Calculator'!$G$4/$B$4)*C707&gt;=0, ('Loan Calculator'!$G$4/$B$4)*C707, 1/0)</f>
        <v>#DIV/0!</v>
      </c>
      <c r="F708" s="200" t="e">
        <f t="shared" si="72"/>
        <v>#DIV/0!</v>
      </c>
      <c r="G708" s="212" t="e">
        <f t="shared" si="67"/>
        <v>#DIV/0!</v>
      </c>
      <c r="K708" s="197" t="str" cm="1">
        <f t="array" ref="K708">INDEX($A:$G, ($B708*$B$4)+3,COLUMN(C708))</f>
        <v>Owing</v>
      </c>
      <c r="L708" s="198" t="e">
        <f t="shared" si="69"/>
        <v>#VALUE!</v>
      </c>
      <c r="M708" s="199" t="e">
        <f t="shared" si="70"/>
        <v>#VALUE!</v>
      </c>
      <c r="N708" s="200" t="str" cm="1">
        <f t="array" ref="N708">INDEX($A:$G, ($B708*$B$4)+3,COLUMN(F708))</f>
        <v>Total Interest Charged</v>
      </c>
      <c r="O708" s="201" t="e">
        <f t="shared" si="68"/>
        <v>#VALUE!</v>
      </c>
    </row>
    <row r="709" spans="3:15" x14ac:dyDescent="0.25">
      <c r="C709" s="197" t="e">
        <f t="shared" si="71"/>
        <v>#DIV/0!</v>
      </c>
      <c r="D709" s="216" t="e">
        <f>IF(F709="","",IF($B$3='Budget Calculator'!$A$14, 'Loan Calculator'!$L$12-E709+H709, IF($B$3='Budget Calculator'!$A$13,  'Loan Calculator'!$N$12-E709+H709, IF($B$3='Budget Calculator'!$A$12,  'Loan Calculator'!$P$12-E709+H709, 0))))</f>
        <v>#DIV/0!</v>
      </c>
      <c r="E709" s="217" t="e">
        <f>IF(('Loan Calculator'!$G$4/$B$4)*C708&gt;=0, ('Loan Calculator'!$G$4/$B$4)*C708, 1/0)</f>
        <v>#DIV/0!</v>
      </c>
      <c r="F709" s="200" t="e">
        <f t="shared" si="72"/>
        <v>#DIV/0!</v>
      </c>
      <c r="G709" s="212" t="e">
        <f t="shared" si="67"/>
        <v>#DIV/0!</v>
      </c>
      <c r="K709" s="197" t="str" cm="1">
        <f t="array" ref="K709">INDEX($A:$G, ($B709*$B$4)+3,COLUMN(C709))</f>
        <v>Owing</v>
      </c>
      <c r="L709" s="198" t="e">
        <f t="shared" si="69"/>
        <v>#VALUE!</v>
      </c>
      <c r="M709" s="199" t="e">
        <f t="shared" si="70"/>
        <v>#VALUE!</v>
      </c>
      <c r="N709" s="200" t="str" cm="1">
        <f t="array" ref="N709">INDEX($A:$G, ($B709*$B$4)+3,COLUMN(F709))</f>
        <v>Total Interest Charged</v>
      </c>
      <c r="O709" s="201" t="e">
        <f t="shared" si="68"/>
        <v>#VALUE!</v>
      </c>
    </row>
    <row r="710" spans="3:15" x14ac:dyDescent="0.25">
      <c r="C710" s="197" t="e">
        <f t="shared" si="71"/>
        <v>#DIV/0!</v>
      </c>
      <c r="D710" s="216" t="e">
        <f>IF(F710="","",IF($B$3='Budget Calculator'!$A$14, 'Loan Calculator'!$L$12-E710+H710, IF($B$3='Budget Calculator'!$A$13,  'Loan Calculator'!$N$12-E710+H710, IF($B$3='Budget Calculator'!$A$12,  'Loan Calculator'!$P$12-E710+H710, 0))))</f>
        <v>#DIV/0!</v>
      </c>
      <c r="E710" s="217" t="e">
        <f>IF(('Loan Calculator'!$G$4/$B$4)*C709&gt;=0, ('Loan Calculator'!$G$4/$B$4)*C709, 1/0)</f>
        <v>#DIV/0!</v>
      </c>
      <c r="F710" s="200" t="e">
        <f t="shared" si="72"/>
        <v>#DIV/0!</v>
      </c>
      <c r="G710" s="212" t="e">
        <f t="shared" ref="G710:G773" si="73">IF(IFERROR(C710, 1/0), B710, IF(C710=0, B710, 1/0))</f>
        <v>#DIV/0!</v>
      </c>
      <c r="K710" s="197" t="str" cm="1">
        <f t="array" ref="K710">INDEX($A:$G, ($B710*$B$4)+3,COLUMN(C710))</f>
        <v>Owing</v>
      </c>
      <c r="L710" s="198" t="e">
        <f t="shared" si="69"/>
        <v>#VALUE!</v>
      </c>
      <c r="M710" s="199" t="e">
        <f t="shared" si="70"/>
        <v>#VALUE!</v>
      </c>
      <c r="N710" s="200" t="str" cm="1">
        <f t="array" ref="N710">INDEX($A:$G, ($B710*$B$4)+3,COLUMN(F710))</f>
        <v>Total Interest Charged</v>
      </c>
      <c r="O710" s="201" t="e">
        <f t="shared" ref="O710:O773" si="74">IF(IFERROR(K710, 1/0), J710, IF(K710=0, J710, 1/0))</f>
        <v>#VALUE!</v>
      </c>
    </row>
    <row r="711" spans="3:15" x14ac:dyDescent="0.25">
      <c r="C711" s="197" t="e">
        <f t="shared" si="71"/>
        <v>#DIV/0!</v>
      </c>
      <c r="D711" s="216" t="e">
        <f>IF(F711="","",IF($B$3='Budget Calculator'!$A$14, 'Loan Calculator'!$L$12-E711+H711, IF($B$3='Budget Calculator'!$A$13,  'Loan Calculator'!$N$12-E711+H711, IF($B$3='Budget Calculator'!$A$12,  'Loan Calculator'!$P$12-E711+H711, 0))))</f>
        <v>#DIV/0!</v>
      </c>
      <c r="E711" s="217" t="e">
        <f>IF(('Loan Calculator'!$G$4/$B$4)*C710&gt;=0, ('Loan Calculator'!$G$4/$B$4)*C710, 1/0)</f>
        <v>#DIV/0!</v>
      </c>
      <c r="F711" s="200" t="e">
        <f t="shared" si="72"/>
        <v>#DIV/0!</v>
      </c>
      <c r="G711" s="212" t="e">
        <f t="shared" si="73"/>
        <v>#DIV/0!</v>
      </c>
      <c r="K711" s="197" t="str" cm="1">
        <f t="array" ref="K711">INDEX($A:$G, ($B711*$B$4)+3,COLUMN(C711))</f>
        <v>Owing</v>
      </c>
      <c r="L711" s="198" t="e">
        <f t="shared" ref="L711:L774" si="75">K710-K711</f>
        <v>#VALUE!</v>
      </c>
      <c r="M711" s="199" t="e">
        <f t="shared" ref="M711:M774" si="76">N711-N710</f>
        <v>#VALUE!</v>
      </c>
      <c r="N711" s="200" t="str" cm="1">
        <f t="array" ref="N711">INDEX($A:$G, ($B711*$B$4)+3,COLUMN(F711))</f>
        <v>Total Interest Charged</v>
      </c>
      <c r="O711" s="201" t="e">
        <f t="shared" si="74"/>
        <v>#VALUE!</v>
      </c>
    </row>
    <row r="712" spans="3:15" x14ac:dyDescent="0.25">
      <c r="C712" s="197" t="e">
        <f t="shared" si="71"/>
        <v>#DIV/0!</v>
      </c>
      <c r="D712" s="216" t="e">
        <f>IF(F712="","",IF($B$3='Budget Calculator'!$A$14, 'Loan Calculator'!$L$12-E712+H712, IF($B$3='Budget Calculator'!$A$13,  'Loan Calculator'!$N$12-E712+H712, IF($B$3='Budget Calculator'!$A$12,  'Loan Calculator'!$P$12-E712+H712, 0))))</f>
        <v>#DIV/0!</v>
      </c>
      <c r="E712" s="217" t="e">
        <f>IF(('Loan Calculator'!$G$4/$B$4)*C711&gt;=0, ('Loan Calculator'!$G$4/$B$4)*C711, 1/0)</f>
        <v>#DIV/0!</v>
      </c>
      <c r="F712" s="200" t="e">
        <f t="shared" si="72"/>
        <v>#DIV/0!</v>
      </c>
      <c r="G712" s="212" t="e">
        <f t="shared" si="73"/>
        <v>#DIV/0!</v>
      </c>
      <c r="K712" s="197" t="str" cm="1">
        <f t="array" ref="K712">INDEX($A:$G, ($B712*$B$4)+3,COLUMN(C712))</f>
        <v>Owing</v>
      </c>
      <c r="L712" s="198" t="e">
        <f t="shared" si="75"/>
        <v>#VALUE!</v>
      </c>
      <c r="M712" s="199" t="e">
        <f t="shared" si="76"/>
        <v>#VALUE!</v>
      </c>
      <c r="N712" s="200" t="str" cm="1">
        <f t="array" ref="N712">INDEX($A:$G, ($B712*$B$4)+3,COLUMN(F712))</f>
        <v>Total Interest Charged</v>
      </c>
      <c r="O712" s="201" t="e">
        <f t="shared" si="74"/>
        <v>#VALUE!</v>
      </c>
    </row>
    <row r="713" spans="3:15" x14ac:dyDescent="0.25">
      <c r="C713" s="197" t="e">
        <f t="shared" si="71"/>
        <v>#DIV/0!</v>
      </c>
      <c r="D713" s="216" t="e">
        <f>IF(F713="","",IF($B$3='Budget Calculator'!$A$14, 'Loan Calculator'!$L$12-E713+H713, IF($B$3='Budget Calculator'!$A$13,  'Loan Calculator'!$N$12-E713+H713, IF($B$3='Budget Calculator'!$A$12,  'Loan Calculator'!$P$12-E713+H713, 0))))</f>
        <v>#DIV/0!</v>
      </c>
      <c r="E713" s="217" t="e">
        <f>IF(('Loan Calculator'!$G$4/$B$4)*C712&gt;=0, ('Loan Calculator'!$G$4/$B$4)*C712, 1/0)</f>
        <v>#DIV/0!</v>
      </c>
      <c r="F713" s="200" t="e">
        <f t="shared" si="72"/>
        <v>#DIV/0!</v>
      </c>
      <c r="G713" s="212" t="e">
        <f t="shared" si="73"/>
        <v>#DIV/0!</v>
      </c>
      <c r="K713" s="197" t="str" cm="1">
        <f t="array" ref="K713">INDEX($A:$G, ($B713*$B$4)+3,COLUMN(C713))</f>
        <v>Owing</v>
      </c>
      <c r="L713" s="198" t="e">
        <f t="shared" si="75"/>
        <v>#VALUE!</v>
      </c>
      <c r="M713" s="199" t="e">
        <f t="shared" si="76"/>
        <v>#VALUE!</v>
      </c>
      <c r="N713" s="200" t="str" cm="1">
        <f t="array" ref="N713">INDEX($A:$G, ($B713*$B$4)+3,COLUMN(F713))</f>
        <v>Total Interest Charged</v>
      </c>
      <c r="O713" s="201" t="e">
        <f t="shared" si="74"/>
        <v>#VALUE!</v>
      </c>
    </row>
    <row r="714" spans="3:15" x14ac:dyDescent="0.25">
      <c r="C714" s="197" t="e">
        <f t="shared" si="71"/>
        <v>#DIV/0!</v>
      </c>
      <c r="D714" s="216" t="e">
        <f>IF(F714="","",IF($B$3='Budget Calculator'!$A$14, 'Loan Calculator'!$L$12-E714+H714, IF($B$3='Budget Calculator'!$A$13,  'Loan Calculator'!$N$12-E714+H714, IF($B$3='Budget Calculator'!$A$12,  'Loan Calculator'!$P$12-E714+H714, 0))))</f>
        <v>#DIV/0!</v>
      </c>
      <c r="E714" s="217" t="e">
        <f>IF(('Loan Calculator'!$G$4/$B$4)*C713&gt;=0, ('Loan Calculator'!$G$4/$B$4)*C713, 1/0)</f>
        <v>#DIV/0!</v>
      </c>
      <c r="F714" s="200" t="e">
        <f t="shared" si="72"/>
        <v>#DIV/0!</v>
      </c>
      <c r="G714" s="212" t="e">
        <f t="shared" si="73"/>
        <v>#DIV/0!</v>
      </c>
      <c r="K714" s="197" t="str" cm="1">
        <f t="array" ref="K714">INDEX($A:$G, ($B714*$B$4)+3,COLUMN(C714))</f>
        <v>Owing</v>
      </c>
      <c r="L714" s="198" t="e">
        <f t="shared" si="75"/>
        <v>#VALUE!</v>
      </c>
      <c r="M714" s="199" t="e">
        <f t="shared" si="76"/>
        <v>#VALUE!</v>
      </c>
      <c r="N714" s="200" t="str" cm="1">
        <f t="array" ref="N714">INDEX($A:$G, ($B714*$B$4)+3,COLUMN(F714))</f>
        <v>Total Interest Charged</v>
      </c>
      <c r="O714" s="201" t="e">
        <f t="shared" si="74"/>
        <v>#VALUE!</v>
      </c>
    </row>
    <row r="715" spans="3:15" x14ac:dyDescent="0.25">
      <c r="C715" s="197" t="e">
        <f t="shared" si="71"/>
        <v>#DIV/0!</v>
      </c>
      <c r="D715" s="216" t="e">
        <f>IF(F715="","",IF($B$3='Budget Calculator'!$A$14, 'Loan Calculator'!$L$12-E715+H715, IF($B$3='Budget Calculator'!$A$13,  'Loan Calculator'!$N$12-E715+H715, IF($B$3='Budget Calculator'!$A$12,  'Loan Calculator'!$P$12-E715+H715, 0))))</f>
        <v>#DIV/0!</v>
      </c>
      <c r="E715" s="217" t="e">
        <f>IF(('Loan Calculator'!$G$4/$B$4)*C714&gt;=0, ('Loan Calculator'!$G$4/$B$4)*C714, 1/0)</f>
        <v>#DIV/0!</v>
      </c>
      <c r="F715" s="200" t="e">
        <f t="shared" si="72"/>
        <v>#DIV/0!</v>
      </c>
      <c r="G715" s="212" t="e">
        <f t="shared" si="73"/>
        <v>#DIV/0!</v>
      </c>
      <c r="K715" s="197" t="str" cm="1">
        <f t="array" ref="K715">INDEX($A:$G, ($B715*$B$4)+3,COLUMN(C715))</f>
        <v>Owing</v>
      </c>
      <c r="L715" s="198" t="e">
        <f t="shared" si="75"/>
        <v>#VALUE!</v>
      </c>
      <c r="M715" s="199" t="e">
        <f t="shared" si="76"/>
        <v>#VALUE!</v>
      </c>
      <c r="N715" s="200" t="str" cm="1">
        <f t="array" ref="N715">INDEX($A:$G, ($B715*$B$4)+3,COLUMN(F715))</f>
        <v>Total Interest Charged</v>
      </c>
      <c r="O715" s="201" t="e">
        <f t="shared" si="74"/>
        <v>#VALUE!</v>
      </c>
    </row>
    <row r="716" spans="3:15" x14ac:dyDescent="0.25">
      <c r="C716" s="197" t="e">
        <f t="shared" si="71"/>
        <v>#DIV/0!</v>
      </c>
      <c r="D716" s="216" t="e">
        <f>IF(F716="","",IF($B$3='Budget Calculator'!$A$14, 'Loan Calculator'!$L$12-E716+H716, IF($B$3='Budget Calculator'!$A$13,  'Loan Calculator'!$N$12-E716+H716, IF($B$3='Budget Calculator'!$A$12,  'Loan Calculator'!$P$12-E716+H716, 0))))</f>
        <v>#DIV/0!</v>
      </c>
      <c r="E716" s="217" t="e">
        <f>IF(('Loan Calculator'!$G$4/$B$4)*C715&gt;=0, ('Loan Calculator'!$G$4/$B$4)*C715, 1/0)</f>
        <v>#DIV/0!</v>
      </c>
      <c r="F716" s="200" t="e">
        <f t="shared" si="72"/>
        <v>#DIV/0!</v>
      </c>
      <c r="G716" s="212" t="e">
        <f t="shared" si="73"/>
        <v>#DIV/0!</v>
      </c>
      <c r="K716" s="197" t="str" cm="1">
        <f t="array" ref="K716">INDEX($A:$G, ($B716*$B$4)+3,COLUMN(C716))</f>
        <v>Owing</v>
      </c>
      <c r="L716" s="198" t="e">
        <f t="shared" si="75"/>
        <v>#VALUE!</v>
      </c>
      <c r="M716" s="199" t="e">
        <f t="shared" si="76"/>
        <v>#VALUE!</v>
      </c>
      <c r="N716" s="200" t="str" cm="1">
        <f t="array" ref="N716">INDEX($A:$G, ($B716*$B$4)+3,COLUMN(F716))</f>
        <v>Total Interest Charged</v>
      </c>
      <c r="O716" s="201" t="e">
        <f t="shared" si="74"/>
        <v>#VALUE!</v>
      </c>
    </row>
    <row r="717" spans="3:15" x14ac:dyDescent="0.25">
      <c r="C717" s="197" t="e">
        <f t="shared" si="71"/>
        <v>#DIV/0!</v>
      </c>
      <c r="D717" s="216" t="e">
        <f>IF(F717="","",IF($B$3='Budget Calculator'!$A$14, 'Loan Calculator'!$L$12-E717+H717, IF($B$3='Budget Calculator'!$A$13,  'Loan Calculator'!$N$12-E717+H717, IF($B$3='Budget Calculator'!$A$12,  'Loan Calculator'!$P$12-E717+H717, 0))))</f>
        <v>#DIV/0!</v>
      </c>
      <c r="E717" s="217" t="e">
        <f>IF(('Loan Calculator'!$G$4/$B$4)*C716&gt;=0, ('Loan Calculator'!$G$4/$B$4)*C716, 1/0)</f>
        <v>#DIV/0!</v>
      </c>
      <c r="F717" s="200" t="e">
        <f t="shared" si="72"/>
        <v>#DIV/0!</v>
      </c>
      <c r="G717" s="212" t="e">
        <f t="shared" si="73"/>
        <v>#DIV/0!</v>
      </c>
      <c r="K717" s="197" t="str" cm="1">
        <f t="array" ref="K717">INDEX($A:$G, ($B717*$B$4)+3,COLUMN(C717))</f>
        <v>Owing</v>
      </c>
      <c r="L717" s="198" t="e">
        <f t="shared" si="75"/>
        <v>#VALUE!</v>
      </c>
      <c r="M717" s="199" t="e">
        <f t="shared" si="76"/>
        <v>#VALUE!</v>
      </c>
      <c r="N717" s="200" t="str" cm="1">
        <f t="array" ref="N717">INDEX($A:$G, ($B717*$B$4)+3,COLUMN(F717))</f>
        <v>Total Interest Charged</v>
      </c>
      <c r="O717" s="201" t="e">
        <f t="shared" si="74"/>
        <v>#VALUE!</v>
      </c>
    </row>
    <row r="718" spans="3:15" x14ac:dyDescent="0.25">
      <c r="C718" s="197" t="e">
        <f t="shared" si="71"/>
        <v>#DIV/0!</v>
      </c>
      <c r="D718" s="216" t="e">
        <f>IF(F718="","",IF($B$3='Budget Calculator'!$A$14, 'Loan Calculator'!$L$12-E718+H718, IF($B$3='Budget Calculator'!$A$13,  'Loan Calculator'!$N$12-E718+H718, IF($B$3='Budget Calculator'!$A$12,  'Loan Calculator'!$P$12-E718+H718, 0))))</f>
        <v>#DIV/0!</v>
      </c>
      <c r="E718" s="217" t="e">
        <f>IF(('Loan Calculator'!$G$4/$B$4)*C717&gt;=0, ('Loan Calculator'!$G$4/$B$4)*C717, 1/0)</f>
        <v>#DIV/0!</v>
      </c>
      <c r="F718" s="200" t="e">
        <f t="shared" si="72"/>
        <v>#DIV/0!</v>
      </c>
      <c r="G718" s="212" t="e">
        <f t="shared" si="73"/>
        <v>#DIV/0!</v>
      </c>
      <c r="K718" s="197" t="str" cm="1">
        <f t="array" ref="K718">INDEX($A:$G, ($B718*$B$4)+3,COLUMN(C718))</f>
        <v>Owing</v>
      </c>
      <c r="L718" s="198" t="e">
        <f t="shared" si="75"/>
        <v>#VALUE!</v>
      </c>
      <c r="M718" s="199" t="e">
        <f t="shared" si="76"/>
        <v>#VALUE!</v>
      </c>
      <c r="N718" s="200" t="str" cm="1">
        <f t="array" ref="N718">INDEX($A:$G, ($B718*$B$4)+3,COLUMN(F718))</f>
        <v>Total Interest Charged</v>
      </c>
      <c r="O718" s="201" t="e">
        <f t="shared" si="74"/>
        <v>#VALUE!</v>
      </c>
    </row>
    <row r="719" spans="3:15" x14ac:dyDescent="0.25">
      <c r="C719" s="197" t="e">
        <f t="shared" si="71"/>
        <v>#DIV/0!</v>
      </c>
      <c r="D719" s="216" t="e">
        <f>IF(F719="","",IF($B$3='Budget Calculator'!$A$14, 'Loan Calculator'!$L$12-E719+H719, IF($B$3='Budget Calculator'!$A$13,  'Loan Calculator'!$N$12-E719+H719, IF($B$3='Budget Calculator'!$A$12,  'Loan Calculator'!$P$12-E719+H719, 0))))</f>
        <v>#DIV/0!</v>
      </c>
      <c r="E719" s="217" t="e">
        <f>IF(('Loan Calculator'!$G$4/$B$4)*C718&gt;=0, ('Loan Calculator'!$G$4/$B$4)*C718, 1/0)</f>
        <v>#DIV/0!</v>
      </c>
      <c r="F719" s="200" t="e">
        <f t="shared" si="72"/>
        <v>#DIV/0!</v>
      </c>
      <c r="G719" s="212" t="e">
        <f t="shared" si="73"/>
        <v>#DIV/0!</v>
      </c>
      <c r="K719" s="197" t="str" cm="1">
        <f t="array" ref="K719">INDEX($A:$G, ($B719*$B$4)+3,COLUMN(C719))</f>
        <v>Owing</v>
      </c>
      <c r="L719" s="198" t="e">
        <f t="shared" si="75"/>
        <v>#VALUE!</v>
      </c>
      <c r="M719" s="199" t="e">
        <f t="shared" si="76"/>
        <v>#VALUE!</v>
      </c>
      <c r="N719" s="200" t="str" cm="1">
        <f t="array" ref="N719">INDEX($A:$G, ($B719*$B$4)+3,COLUMN(F719))</f>
        <v>Total Interest Charged</v>
      </c>
      <c r="O719" s="201" t="e">
        <f t="shared" si="74"/>
        <v>#VALUE!</v>
      </c>
    </row>
    <row r="720" spans="3:15" x14ac:dyDescent="0.25">
      <c r="C720" s="197" t="e">
        <f t="shared" si="71"/>
        <v>#DIV/0!</v>
      </c>
      <c r="D720" s="216" t="e">
        <f>IF(F720="","",IF($B$3='Budget Calculator'!$A$14, 'Loan Calculator'!$L$12-E720+H720, IF($B$3='Budget Calculator'!$A$13,  'Loan Calculator'!$N$12-E720+H720, IF($B$3='Budget Calculator'!$A$12,  'Loan Calculator'!$P$12-E720+H720, 0))))</f>
        <v>#DIV/0!</v>
      </c>
      <c r="E720" s="217" t="e">
        <f>IF(('Loan Calculator'!$G$4/$B$4)*C719&gt;=0, ('Loan Calculator'!$G$4/$B$4)*C719, 1/0)</f>
        <v>#DIV/0!</v>
      </c>
      <c r="F720" s="200" t="e">
        <f t="shared" si="72"/>
        <v>#DIV/0!</v>
      </c>
      <c r="G720" s="212" t="e">
        <f t="shared" si="73"/>
        <v>#DIV/0!</v>
      </c>
      <c r="K720" s="197" t="str" cm="1">
        <f t="array" ref="K720">INDEX($A:$G, ($B720*$B$4)+3,COLUMN(C720))</f>
        <v>Owing</v>
      </c>
      <c r="L720" s="198" t="e">
        <f t="shared" si="75"/>
        <v>#VALUE!</v>
      </c>
      <c r="M720" s="199" t="e">
        <f t="shared" si="76"/>
        <v>#VALUE!</v>
      </c>
      <c r="N720" s="200" t="str" cm="1">
        <f t="array" ref="N720">INDEX($A:$G, ($B720*$B$4)+3,COLUMN(F720))</f>
        <v>Total Interest Charged</v>
      </c>
      <c r="O720" s="201" t="e">
        <f t="shared" si="74"/>
        <v>#VALUE!</v>
      </c>
    </row>
    <row r="721" spans="3:15" x14ac:dyDescent="0.25">
      <c r="C721" s="197" t="e">
        <f t="shared" si="71"/>
        <v>#DIV/0!</v>
      </c>
      <c r="D721" s="216" t="e">
        <f>IF(F721="","",IF($B$3='Budget Calculator'!$A$14, 'Loan Calculator'!$L$12-E721+H721, IF($B$3='Budget Calculator'!$A$13,  'Loan Calculator'!$N$12-E721+H721, IF($B$3='Budget Calculator'!$A$12,  'Loan Calculator'!$P$12-E721+H721, 0))))</f>
        <v>#DIV/0!</v>
      </c>
      <c r="E721" s="217" t="e">
        <f>IF(('Loan Calculator'!$G$4/$B$4)*C720&gt;=0, ('Loan Calculator'!$G$4/$B$4)*C720, 1/0)</f>
        <v>#DIV/0!</v>
      </c>
      <c r="F721" s="200" t="e">
        <f t="shared" si="72"/>
        <v>#DIV/0!</v>
      </c>
      <c r="G721" s="212" t="e">
        <f t="shared" si="73"/>
        <v>#DIV/0!</v>
      </c>
      <c r="K721" s="197" t="str" cm="1">
        <f t="array" ref="K721">INDEX($A:$G, ($B721*$B$4)+3,COLUMN(C721))</f>
        <v>Owing</v>
      </c>
      <c r="L721" s="198" t="e">
        <f t="shared" si="75"/>
        <v>#VALUE!</v>
      </c>
      <c r="M721" s="199" t="e">
        <f t="shared" si="76"/>
        <v>#VALUE!</v>
      </c>
      <c r="N721" s="200" t="str" cm="1">
        <f t="array" ref="N721">INDEX($A:$G, ($B721*$B$4)+3,COLUMN(F721))</f>
        <v>Total Interest Charged</v>
      </c>
      <c r="O721" s="201" t="e">
        <f t="shared" si="74"/>
        <v>#VALUE!</v>
      </c>
    </row>
    <row r="722" spans="3:15" x14ac:dyDescent="0.25">
      <c r="C722" s="197" t="e">
        <f t="shared" si="71"/>
        <v>#DIV/0!</v>
      </c>
      <c r="D722" s="216" t="e">
        <f>IF(F722="","",IF($B$3='Budget Calculator'!$A$14, 'Loan Calculator'!$L$12-E722+H722, IF($B$3='Budget Calculator'!$A$13,  'Loan Calculator'!$N$12-E722+H722, IF($B$3='Budget Calculator'!$A$12,  'Loan Calculator'!$P$12-E722+H722, 0))))</f>
        <v>#DIV/0!</v>
      </c>
      <c r="E722" s="217" t="e">
        <f>IF(('Loan Calculator'!$G$4/$B$4)*C721&gt;=0, ('Loan Calculator'!$G$4/$B$4)*C721, 1/0)</f>
        <v>#DIV/0!</v>
      </c>
      <c r="F722" s="200" t="e">
        <f t="shared" si="72"/>
        <v>#DIV/0!</v>
      </c>
      <c r="G722" s="212" t="e">
        <f t="shared" si="73"/>
        <v>#DIV/0!</v>
      </c>
      <c r="K722" s="197" t="str" cm="1">
        <f t="array" ref="K722">INDEX($A:$G, ($B722*$B$4)+3,COLUMN(C722))</f>
        <v>Owing</v>
      </c>
      <c r="L722" s="198" t="e">
        <f t="shared" si="75"/>
        <v>#VALUE!</v>
      </c>
      <c r="M722" s="199" t="e">
        <f t="shared" si="76"/>
        <v>#VALUE!</v>
      </c>
      <c r="N722" s="200" t="str" cm="1">
        <f t="array" ref="N722">INDEX($A:$G, ($B722*$B$4)+3,COLUMN(F722))</f>
        <v>Total Interest Charged</v>
      </c>
      <c r="O722" s="201" t="e">
        <f t="shared" si="74"/>
        <v>#VALUE!</v>
      </c>
    </row>
    <row r="723" spans="3:15" x14ac:dyDescent="0.25">
      <c r="C723" s="197" t="e">
        <f t="shared" si="71"/>
        <v>#DIV/0!</v>
      </c>
      <c r="D723" s="216" t="e">
        <f>IF(F723="","",IF($B$3='Budget Calculator'!$A$14, 'Loan Calculator'!$L$12-E723+H723, IF($B$3='Budget Calculator'!$A$13,  'Loan Calculator'!$N$12-E723+H723, IF($B$3='Budget Calculator'!$A$12,  'Loan Calculator'!$P$12-E723+H723, 0))))</f>
        <v>#DIV/0!</v>
      </c>
      <c r="E723" s="217" t="e">
        <f>IF(('Loan Calculator'!$G$4/$B$4)*C722&gt;=0, ('Loan Calculator'!$G$4/$B$4)*C722, 1/0)</f>
        <v>#DIV/0!</v>
      </c>
      <c r="F723" s="200" t="e">
        <f t="shared" si="72"/>
        <v>#DIV/0!</v>
      </c>
      <c r="G723" s="212" t="e">
        <f t="shared" si="73"/>
        <v>#DIV/0!</v>
      </c>
      <c r="K723" s="197" t="str" cm="1">
        <f t="array" ref="K723">INDEX($A:$G, ($B723*$B$4)+3,COLUMN(C723))</f>
        <v>Owing</v>
      </c>
      <c r="L723" s="198" t="e">
        <f t="shared" si="75"/>
        <v>#VALUE!</v>
      </c>
      <c r="M723" s="199" t="e">
        <f t="shared" si="76"/>
        <v>#VALUE!</v>
      </c>
      <c r="N723" s="200" t="str" cm="1">
        <f t="array" ref="N723">INDEX($A:$G, ($B723*$B$4)+3,COLUMN(F723))</f>
        <v>Total Interest Charged</v>
      </c>
      <c r="O723" s="201" t="e">
        <f t="shared" si="74"/>
        <v>#VALUE!</v>
      </c>
    </row>
    <row r="724" spans="3:15" x14ac:dyDescent="0.25">
      <c r="C724" s="197" t="e">
        <f t="shared" si="71"/>
        <v>#DIV/0!</v>
      </c>
      <c r="D724" s="216" t="e">
        <f>IF(F724="","",IF($B$3='Budget Calculator'!$A$14, 'Loan Calculator'!$L$12-E724+H724, IF($B$3='Budget Calculator'!$A$13,  'Loan Calculator'!$N$12-E724+H724, IF($B$3='Budget Calculator'!$A$12,  'Loan Calculator'!$P$12-E724+H724, 0))))</f>
        <v>#DIV/0!</v>
      </c>
      <c r="E724" s="217" t="e">
        <f>IF(('Loan Calculator'!$G$4/$B$4)*C723&gt;=0, ('Loan Calculator'!$G$4/$B$4)*C723, 1/0)</f>
        <v>#DIV/0!</v>
      </c>
      <c r="F724" s="200" t="e">
        <f t="shared" si="72"/>
        <v>#DIV/0!</v>
      </c>
      <c r="G724" s="212" t="e">
        <f t="shared" si="73"/>
        <v>#DIV/0!</v>
      </c>
      <c r="K724" s="197" t="str" cm="1">
        <f t="array" ref="K724">INDEX($A:$G, ($B724*$B$4)+3,COLUMN(C724))</f>
        <v>Owing</v>
      </c>
      <c r="L724" s="198" t="e">
        <f t="shared" si="75"/>
        <v>#VALUE!</v>
      </c>
      <c r="M724" s="199" t="e">
        <f t="shared" si="76"/>
        <v>#VALUE!</v>
      </c>
      <c r="N724" s="200" t="str" cm="1">
        <f t="array" ref="N724">INDEX($A:$G, ($B724*$B$4)+3,COLUMN(F724))</f>
        <v>Total Interest Charged</v>
      </c>
      <c r="O724" s="201" t="e">
        <f t="shared" si="74"/>
        <v>#VALUE!</v>
      </c>
    </row>
    <row r="725" spans="3:15" x14ac:dyDescent="0.25">
      <c r="C725" s="197" t="e">
        <f t="shared" si="71"/>
        <v>#DIV/0!</v>
      </c>
      <c r="D725" s="216" t="e">
        <f>IF(F725="","",IF($B$3='Budget Calculator'!$A$14, 'Loan Calculator'!$L$12-E725+H725, IF($B$3='Budget Calculator'!$A$13,  'Loan Calculator'!$N$12-E725+H725, IF($B$3='Budget Calculator'!$A$12,  'Loan Calculator'!$P$12-E725+H725, 0))))</f>
        <v>#DIV/0!</v>
      </c>
      <c r="E725" s="217" t="e">
        <f>IF(('Loan Calculator'!$G$4/$B$4)*C724&gt;=0, ('Loan Calculator'!$G$4/$B$4)*C724, 1/0)</f>
        <v>#DIV/0!</v>
      </c>
      <c r="F725" s="200" t="e">
        <f t="shared" si="72"/>
        <v>#DIV/0!</v>
      </c>
      <c r="G725" s="212" t="e">
        <f t="shared" si="73"/>
        <v>#DIV/0!</v>
      </c>
      <c r="K725" s="197" t="str" cm="1">
        <f t="array" ref="K725">INDEX($A:$G, ($B725*$B$4)+3,COLUMN(C725))</f>
        <v>Owing</v>
      </c>
      <c r="L725" s="198" t="e">
        <f t="shared" si="75"/>
        <v>#VALUE!</v>
      </c>
      <c r="M725" s="199" t="e">
        <f t="shared" si="76"/>
        <v>#VALUE!</v>
      </c>
      <c r="N725" s="200" t="str" cm="1">
        <f t="array" ref="N725">INDEX($A:$G, ($B725*$B$4)+3,COLUMN(F725))</f>
        <v>Total Interest Charged</v>
      </c>
      <c r="O725" s="201" t="e">
        <f t="shared" si="74"/>
        <v>#VALUE!</v>
      </c>
    </row>
    <row r="726" spans="3:15" x14ac:dyDescent="0.25">
      <c r="C726" s="197" t="e">
        <f t="shared" si="71"/>
        <v>#DIV/0!</v>
      </c>
      <c r="D726" s="216" t="e">
        <f>IF(F726="","",IF($B$3='Budget Calculator'!$A$14, 'Loan Calculator'!$L$12-E726+H726, IF($B$3='Budget Calculator'!$A$13,  'Loan Calculator'!$N$12-E726+H726, IF($B$3='Budget Calculator'!$A$12,  'Loan Calculator'!$P$12-E726+H726, 0))))</f>
        <v>#DIV/0!</v>
      </c>
      <c r="E726" s="217" t="e">
        <f>IF(('Loan Calculator'!$G$4/$B$4)*C725&gt;=0, ('Loan Calculator'!$G$4/$B$4)*C725, 1/0)</f>
        <v>#DIV/0!</v>
      </c>
      <c r="F726" s="200" t="e">
        <f t="shared" si="72"/>
        <v>#DIV/0!</v>
      </c>
      <c r="G726" s="212" t="e">
        <f t="shared" si="73"/>
        <v>#DIV/0!</v>
      </c>
      <c r="K726" s="197" t="str" cm="1">
        <f t="array" ref="K726">INDEX($A:$G, ($B726*$B$4)+3,COLUMN(C726))</f>
        <v>Owing</v>
      </c>
      <c r="L726" s="198" t="e">
        <f t="shared" si="75"/>
        <v>#VALUE!</v>
      </c>
      <c r="M726" s="199" t="e">
        <f t="shared" si="76"/>
        <v>#VALUE!</v>
      </c>
      <c r="N726" s="200" t="str" cm="1">
        <f t="array" ref="N726">INDEX($A:$G, ($B726*$B$4)+3,COLUMN(F726))</f>
        <v>Total Interest Charged</v>
      </c>
      <c r="O726" s="201" t="e">
        <f t="shared" si="74"/>
        <v>#VALUE!</v>
      </c>
    </row>
    <row r="727" spans="3:15" x14ac:dyDescent="0.25">
      <c r="C727" s="197" t="e">
        <f t="shared" si="71"/>
        <v>#DIV/0!</v>
      </c>
      <c r="D727" s="216" t="e">
        <f>IF(F727="","",IF($B$3='Budget Calculator'!$A$14, 'Loan Calculator'!$L$12-E727+H727, IF($B$3='Budget Calculator'!$A$13,  'Loan Calculator'!$N$12-E727+H727, IF($B$3='Budget Calculator'!$A$12,  'Loan Calculator'!$P$12-E727+H727, 0))))</f>
        <v>#DIV/0!</v>
      </c>
      <c r="E727" s="217" t="e">
        <f>IF(('Loan Calculator'!$G$4/$B$4)*C726&gt;=0, ('Loan Calculator'!$G$4/$B$4)*C726, 1/0)</f>
        <v>#DIV/0!</v>
      </c>
      <c r="F727" s="200" t="e">
        <f t="shared" si="72"/>
        <v>#DIV/0!</v>
      </c>
      <c r="G727" s="212" t="e">
        <f t="shared" si="73"/>
        <v>#DIV/0!</v>
      </c>
      <c r="K727" s="197" t="str" cm="1">
        <f t="array" ref="K727">INDEX($A:$G, ($B727*$B$4)+3,COLUMN(C727))</f>
        <v>Owing</v>
      </c>
      <c r="L727" s="198" t="e">
        <f t="shared" si="75"/>
        <v>#VALUE!</v>
      </c>
      <c r="M727" s="199" t="e">
        <f t="shared" si="76"/>
        <v>#VALUE!</v>
      </c>
      <c r="N727" s="200" t="str" cm="1">
        <f t="array" ref="N727">INDEX($A:$G, ($B727*$B$4)+3,COLUMN(F727))</f>
        <v>Total Interest Charged</v>
      </c>
      <c r="O727" s="201" t="e">
        <f t="shared" si="74"/>
        <v>#VALUE!</v>
      </c>
    </row>
    <row r="728" spans="3:15" x14ac:dyDescent="0.25">
      <c r="C728" s="197" t="e">
        <f t="shared" ref="C728:C791" si="77">IF(F728="","",C727-D728)</f>
        <v>#DIV/0!</v>
      </c>
      <c r="D728" s="216" t="e">
        <f>IF(F728="","",IF($B$3='Budget Calculator'!$A$14, 'Loan Calculator'!$L$12-E728+H728, IF($B$3='Budget Calculator'!$A$13,  'Loan Calculator'!$N$12-E728+H728, IF($B$3='Budget Calculator'!$A$12,  'Loan Calculator'!$P$12-E728+H728, 0))))</f>
        <v>#DIV/0!</v>
      </c>
      <c r="E728" s="217" t="e">
        <f>IF(('Loan Calculator'!$G$4/$B$4)*C727&gt;=0, ('Loan Calculator'!$G$4/$B$4)*C727, 1/0)</f>
        <v>#DIV/0!</v>
      </c>
      <c r="F728" s="200" t="e">
        <f t="shared" ref="F728:F791" si="78">IF(F727="", "", IF(E728+F727&gt;F727, E728+F727, ""))</f>
        <v>#DIV/0!</v>
      </c>
      <c r="G728" s="212" t="e">
        <f t="shared" si="73"/>
        <v>#DIV/0!</v>
      </c>
      <c r="K728" s="197" t="str" cm="1">
        <f t="array" ref="K728">INDEX($A:$G, ($B728*$B$4)+3,COLUMN(C728))</f>
        <v>Owing</v>
      </c>
      <c r="L728" s="198" t="e">
        <f t="shared" si="75"/>
        <v>#VALUE!</v>
      </c>
      <c r="M728" s="199" t="e">
        <f t="shared" si="76"/>
        <v>#VALUE!</v>
      </c>
      <c r="N728" s="200" t="str" cm="1">
        <f t="array" ref="N728">INDEX($A:$G, ($B728*$B$4)+3,COLUMN(F728))</f>
        <v>Total Interest Charged</v>
      </c>
      <c r="O728" s="201" t="e">
        <f t="shared" si="74"/>
        <v>#VALUE!</v>
      </c>
    </row>
    <row r="729" spans="3:15" x14ac:dyDescent="0.25">
      <c r="C729" s="197" t="e">
        <f t="shared" si="77"/>
        <v>#DIV/0!</v>
      </c>
      <c r="D729" s="216" t="e">
        <f>IF(F729="","",IF($B$3='Budget Calculator'!$A$14, 'Loan Calculator'!$L$12-E729+H729, IF($B$3='Budget Calculator'!$A$13,  'Loan Calculator'!$N$12-E729+H729, IF($B$3='Budget Calculator'!$A$12,  'Loan Calculator'!$P$12-E729+H729, 0))))</f>
        <v>#DIV/0!</v>
      </c>
      <c r="E729" s="217" t="e">
        <f>IF(('Loan Calculator'!$G$4/$B$4)*C728&gt;=0, ('Loan Calculator'!$G$4/$B$4)*C728, 1/0)</f>
        <v>#DIV/0!</v>
      </c>
      <c r="F729" s="200" t="e">
        <f t="shared" si="78"/>
        <v>#DIV/0!</v>
      </c>
      <c r="G729" s="212" t="e">
        <f t="shared" si="73"/>
        <v>#DIV/0!</v>
      </c>
      <c r="K729" s="197" t="str" cm="1">
        <f t="array" ref="K729">INDEX($A:$G, ($B729*$B$4)+3,COLUMN(C729))</f>
        <v>Owing</v>
      </c>
      <c r="L729" s="198" t="e">
        <f t="shared" si="75"/>
        <v>#VALUE!</v>
      </c>
      <c r="M729" s="199" t="e">
        <f t="shared" si="76"/>
        <v>#VALUE!</v>
      </c>
      <c r="N729" s="200" t="str" cm="1">
        <f t="array" ref="N729">INDEX($A:$G, ($B729*$B$4)+3,COLUMN(F729))</f>
        <v>Total Interest Charged</v>
      </c>
      <c r="O729" s="201" t="e">
        <f t="shared" si="74"/>
        <v>#VALUE!</v>
      </c>
    </row>
    <row r="730" spans="3:15" x14ac:dyDescent="0.25">
      <c r="C730" s="197" t="e">
        <f t="shared" si="77"/>
        <v>#DIV/0!</v>
      </c>
      <c r="D730" s="216" t="e">
        <f>IF(F730="","",IF($B$3='Budget Calculator'!$A$14, 'Loan Calculator'!$L$12-E730+H730, IF($B$3='Budget Calculator'!$A$13,  'Loan Calculator'!$N$12-E730+H730, IF($B$3='Budget Calculator'!$A$12,  'Loan Calculator'!$P$12-E730+H730, 0))))</f>
        <v>#DIV/0!</v>
      </c>
      <c r="E730" s="217" t="e">
        <f>IF(('Loan Calculator'!$G$4/$B$4)*C729&gt;=0, ('Loan Calculator'!$G$4/$B$4)*C729, 1/0)</f>
        <v>#DIV/0!</v>
      </c>
      <c r="F730" s="200" t="e">
        <f t="shared" si="78"/>
        <v>#DIV/0!</v>
      </c>
      <c r="G730" s="212" t="e">
        <f t="shared" si="73"/>
        <v>#DIV/0!</v>
      </c>
      <c r="K730" s="197" t="str" cm="1">
        <f t="array" ref="K730">INDEX($A:$G, ($B730*$B$4)+3,COLUMN(C730))</f>
        <v>Owing</v>
      </c>
      <c r="L730" s="198" t="e">
        <f t="shared" si="75"/>
        <v>#VALUE!</v>
      </c>
      <c r="M730" s="199" t="e">
        <f t="shared" si="76"/>
        <v>#VALUE!</v>
      </c>
      <c r="N730" s="200" t="str" cm="1">
        <f t="array" ref="N730">INDEX($A:$G, ($B730*$B$4)+3,COLUMN(F730))</f>
        <v>Total Interest Charged</v>
      </c>
      <c r="O730" s="201" t="e">
        <f t="shared" si="74"/>
        <v>#VALUE!</v>
      </c>
    </row>
    <row r="731" spans="3:15" x14ac:dyDescent="0.25">
      <c r="C731" s="197" t="e">
        <f t="shared" si="77"/>
        <v>#DIV/0!</v>
      </c>
      <c r="D731" s="216" t="e">
        <f>IF(F731="","",IF($B$3='Budget Calculator'!$A$14, 'Loan Calculator'!$L$12-E731+H731, IF($B$3='Budget Calculator'!$A$13,  'Loan Calculator'!$N$12-E731+H731, IF($B$3='Budget Calculator'!$A$12,  'Loan Calculator'!$P$12-E731+H731, 0))))</f>
        <v>#DIV/0!</v>
      </c>
      <c r="E731" s="217" t="e">
        <f>IF(('Loan Calculator'!$G$4/$B$4)*C730&gt;=0, ('Loan Calculator'!$G$4/$B$4)*C730, 1/0)</f>
        <v>#DIV/0!</v>
      </c>
      <c r="F731" s="200" t="e">
        <f t="shared" si="78"/>
        <v>#DIV/0!</v>
      </c>
      <c r="G731" s="212" t="e">
        <f t="shared" si="73"/>
        <v>#DIV/0!</v>
      </c>
      <c r="K731" s="197" t="str" cm="1">
        <f t="array" ref="K731">INDEX($A:$G, ($B731*$B$4)+3,COLUMN(C731))</f>
        <v>Owing</v>
      </c>
      <c r="L731" s="198" t="e">
        <f t="shared" si="75"/>
        <v>#VALUE!</v>
      </c>
      <c r="M731" s="199" t="e">
        <f t="shared" si="76"/>
        <v>#VALUE!</v>
      </c>
      <c r="N731" s="200" t="str" cm="1">
        <f t="array" ref="N731">INDEX($A:$G, ($B731*$B$4)+3,COLUMN(F731))</f>
        <v>Total Interest Charged</v>
      </c>
      <c r="O731" s="201" t="e">
        <f t="shared" si="74"/>
        <v>#VALUE!</v>
      </c>
    </row>
    <row r="732" spans="3:15" x14ac:dyDescent="0.25">
      <c r="C732" s="197" t="e">
        <f t="shared" si="77"/>
        <v>#DIV/0!</v>
      </c>
      <c r="D732" s="216" t="e">
        <f>IF(F732="","",IF($B$3='Budget Calculator'!$A$14, 'Loan Calculator'!$L$12-E732+H732, IF($B$3='Budget Calculator'!$A$13,  'Loan Calculator'!$N$12-E732+H732, IF($B$3='Budget Calculator'!$A$12,  'Loan Calculator'!$P$12-E732+H732, 0))))</f>
        <v>#DIV/0!</v>
      </c>
      <c r="E732" s="217" t="e">
        <f>IF(('Loan Calculator'!$G$4/$B$4)*C731&gt;=0, ('Loan Calculator'!$G$4/$B$4)*C731, 1/0)</f>
        <v>#DIV/0!</v>
      </c>
      <c r="F732" s="200" t="e">
        <f t="shared" si="78"/>
        <v>#DIV/0!</v>
      </c>
      <c r="G732" s="212" t="e">
        <f t="shared" si="73"/>
        <v>#DIV/0!</v>
      </c>
      <c r="K732" s="197" t="str" cm="1">
        <f t="array" ref="K732">INDEX($A:$G, ($B732*$B$4)+3,COLUMN(C732))</f>
        <v>Owing</v>
      </c>
      <c r="L732" s="198" t="e">
        <f t="shared" si="75"/>
        <v>#VALUE!</v>
      </c>
      <c r="M732" s="199" t="e">
        <f t="shared" si="76"/>
        <v>#VALUE!</v>
      </c>
      <c r="N732" s="200" t="str" cm="1">
        <f t="array" ref="N732">INDEX($A:$G, ($B732*$B$4)+3,COLUMN(F732))</f>
        <v>Total Interest Charged</v>
      </c>
      <c r="O732" s="201" t="e">
        <f t="shared" si="74"/>
        <v>#VALUE!</v>
      </c>
    </row>
    <row r="733" spans="3:15" x14ac:dyDescent="0.25">
      <c r="C733" s="197" t="e">
        <f t="shared" si="77"/>
        <v>#DIV/0!</v>
      </c>
      <c r="D733" s="216" t="e">
        <f>IF(F733="","",IF($B$3='Budget Calculator'!$A$14, 'Loan Calculator'!$L$12-E733+H733, IF($B$3='Budget Calculator'!$A$13,  'Loan Calculator'!$N$12-E733+H733, IF($B$3='Budget Calculator'!$A$12,  'Loan Calculator'!$P$12-E733+H733, 0))))</f>
        <v>#DIV/0!</v>
      </c>
      <c r="E733" s="217" t="e">
        <f>IF(('Loan Calculator'!$G$4/$B$4)*C732&gt;=0, ('Loan Calculator'!$G$4/$B$4)*C732, 1/0)</f>
        <v>#DIV/0!</v>
      </c>
      <c r="F733" s="200" t="e">
        <f t="shared" si="78"/>
        <v>#DIV/0!</v>
      </c>
      <c r="G733" s="212" t="e">
        <f t="shared" si="73"/>
        <v>#DIV/0!</v>
      </c>
      <c r="K733" s="197" t="str" cm="1">
        <f t="array" ref="K733">INDEX($A:$G, ($B733*$B$4)+3,COLUMN(C733))</f>
        <v>Owing</v>
      </c>
      <c r="L733" s="198" t="e">
        <f t="shared" si="75"/>
        <v>#VALUE!</v>
      </c>
      <c r="M733" s="199" t="e">
        <f t="shared" si="76"/>
        <v>#VALUE!</v>
      </c>
      <c r="N733" s="200" t="str" cm="1">
        <f t="array" ref="N733">INDEX($A:$G, ($B733*$B$4)+3,COLUMN(F733))</f>
        <v>Total Interest Charged</v>
      </c>
      <c r="O733" s="201" t="e">
        <f t="shared" si="74"/>
        <v>#VALUE!</v>
      </c>
    </row>
    <row r="734" spans="3:15" x14ac:dyDescent="0.25">
      <c r="C734" s="197" t="e">
        <f t="shared" si="77"/>
        <v>#DIV/0!</v>
      </c>
      <c r="D734" s="216" t="e">
        <f>IF(F734="","",IF($B$3='Budget Calculator'!$A$14, 'Loan Calculator'!$L$12-E734+H734, IF($B$3='Budget Calculator'!$A$13,  'Loan Calculator'!$N$12-E734+H734, IF($B$3='Budget Calculator'!$A$12,  'Loan Calculator'!$P$12-E734+H734, 0))))</f>
        <v>#DIV/0!</v>
      </c>
      <c r="E734" s="217" t="e">
        <f>IF(('Loan Calculator'!$G$4/$B$4)*C733&gt;=0, ('Loan Calculator'!$G$4/$B$4)*C733, 1/0)</f>
        <v>#DIV/0!</v>
      </c>
      <c r="F734" s="200" t="e">
        <f t="shared" si="78"/>
        <v>#DIV/0!</v>
      </c>
      <c r="G734" s="212" t="e">
        <f t="shared" si="73"/>
        <v>#DIV/0!</v>
      </c>
      <c r="K734" s="197" t="str" cm="1">
        <f t="array" ref="K734">INDEX($A:$G, ($B734*$B$4)+3,COLUMN(C734))</f>
        <v>Owing</v>
      </c>
      <c r="L734" s="198" t="e">
        <f t="shared" si="75"/>
        <v>#VALUE!</v>
      </c>
      <c r="M734" s="199" t="e">
        <f t="shared" si="76"/>
        <v>#VALUE!</v>
      </c>
      <c r="N734" s="200" t="str" cm="1">
        <f t="array" ref="N734">INDEX($A:$G, ($B734*$B$4)+3,COLUMN(F734))</f>
        <v>Total Interest Charged</v>
      </c>
      <c r="O734" s="201" t="e">
        <f t="shared" si="74"/>
        <v>#VALUE!</v>
      </c>
    </row>
    <row r="735" spans="3:15" x14ac:dyDescent="0.25">
      <c r="C735" s="197" t="e">
        <f t="shared" si="77"/>
        <v>#DIV/0!</v>
      </c>
      <c r="D735" s="216" t="e">
        <f>IF(F735="","",IF($B$3='Budget Calculator'!$A$14, 'Loan Calculator'!$L$12-E735+H735, IF($B$3='Budget Calculator'!$A$13,  'Loan Calculator'!$N$12-E735+H735, IF($B$3='Budget Calculator'!$A$12,  'Loan Calculator'!$P$12-E735+H735, 0))))</f>
        <v>#DIV/0!</v>
      </c>
      <c r="E735" s="217" t="e">
        <f>IF(('Loan Calculator'!$G$4/$B$4)*C734&gt;=0, ('Loan Calculator'!$G$4/$B$4)*C734, 1/0)</f>
        <v>#DIV/0!</v>
      </c>
      <c r="F735" s="200" t="e">
        <f t="shared" si="78"/>
        <v>#DIV/0!</v>
      </c>
      <c r="G735" s="212" t="e">
        <f t="shared" si="73"/>
        <v>#DIV/0!</v>
      </c>
      <c r="K735" s="197" t="str" cm="1">
        <f t="array" ref="K735">INDEX($A:$G, ($B735*$B$4)+3,COLUMN(C735))</f>
        <v>Owing</v>
      </c>
      <c r="L735" s="198" t="e">
        <f t="shared" si="75"/>
        <v>#VALUE!</v>
      </c>
      <c r="M735" s="199" t="e">
        <f t="shared" si="76"/>
        <v>#VALUE!</v>
      </c>
      <c r="N735" s="200" t="str" cm="1">
        <f t="array" ref="N735">INDEX($A:$G, ($B735*$B$4)+3,COLUMN(F735))</f>
        <v>Total Interest Charged</v>
      </c>
      <c r="O735" s="201" t="e">
        <f t="shared" si="74"/>
        <v>#VALUE!</v>
      </c>
    </row>
    <row r="736" spans="3:15" x14ac:dyDescent="0.25">
      <c r="C736" s="197" t="e">
        <f t="shared" si="77"/>
        <v>#DIV/0!</v>
      </c>
      <c r="D736" s="216" t="e">
        <f>IF(F736="","",IF($B$3='Budget Calculator'!$A$14, 'Loan Calculator'!$L$12-E736+H736, IF($B$3='Budget Calculator'!$A$13,  'Loan Calculator'!$N$12-E736+H736, IF($B$3='Budget Calculator'!$A$12,  'Loan Calculator'!$P$12-E736+H736, 0))))</f>
        <v>#DIV/0!</v>
      </c>
      <c r="E736" s="217" t="e">
        <f>IF(('Loan Calculator'!$G$4/$B$4)*C735&gt;=0, ('Loan Calculator'!$G$4/$B$4)*C735, 1/0)</f>
        <v>#DIV/0!</v>
      </c>
      <c r="F736" s="200" t="e">
        <f t="shared" si="78"/>
        <v>#DIV/0!</v>
      </c>
      <c r="G736" s="212" t="e">
        <f t="shared" si="73"/>
        <v>#DIV/0!</v>
      </c>
      <c r="K736" s="197" t="str" cm="1">
        <f t="array" ref="K736">INDEX($A:$G, ($B736*$B$4)+3,COLUMN(C736))</f>
        <v>Owing</v>
      </c>
      <c r="L736" s="198" t="e">
        <f t="shared" si="75"/>
        <v>#VALUE!</v>
      </c>
      <c r="M736" s="199" t="e">
        <f t="shared" si="76"/>
        <v>#VALUE!</v>
      </c>
      <c r="N736" s="200" t="str" cm="1">
        <f t="array" ref="N736">INDEX($A:$G, ($B736*$B$4)+3,COLUMN(F736))</f>
        <v>Total Interest Charged</v>
      </c>
      <c r="O736" s="201" t="e">
        <f t="shared" si="74"/>
        <v>#VALUE!</v>
      </c>
    </row>
    <row r="737" spans="3:15" x14ac:dyDescent="0.25">
      <c r="C737" s="197" t="e">
        <f t="shared" si="77"/>
        <v>#DIV/0!</v>
      </c>
      <c r="D737" s="216" t="e">
        <f>IF(F737="","",IF($B$3='Budget Calculator'!$A$14, 'Loan Calculator'!$L$12-E737+H737, IF($B$3='Budget Calculator'!$A$13,  'Loan Calculator'!$N$12-E737+H737, IF($B$3='Budget Calculator'!$A$12,  'Loan Calculator'!$P$12-E737+H737, 0))))</f>
        <v>#DIV/0!</v>
      </c>
      <c r="E737" s="217" t="e">
        <f>IF(('Loan Calculator'!$G$4/$B$4)*C736&gt;=0, ('Loan Calculator'!$G$4/$B$4)*C736, 1/0)</f>
        <v>#DIV/0!</v>
      </c>
      <c r="F737" s="200" t="e">
        <f t="shared" si="78"/>
        <v>#DIV/0!</v>
      </c>
      <c r="G737" s="212" t="e">
        <f t="shared" si="73"/>
        <v>#DIV/0!</v>
      </c>
      <c r="K737" s="197" t="str" cm="1">
        <f t="array" ref="K737">INDEX($A:$G, ($B737*$B$4)+3,COLUMN(C737))</f>
        <v>Owing</v>
      </c>
      <c r="L737" s="198" t="e">
        <f t="shared" si="75"/>
        <v>#VALUE!</v>
      </c>
      <c r="M737" s="199" t="e">
        <f t="shared" si="76"/>
        <v>#VALUE!</v>
      </c>
      <c r="N737" s="200" t="str" cm="1">
        <f t="array" ref="N737">INDEX($A:$G, ($B737*$B$4)+3,COLUMN(F737))</f>
        <v>Total Interest Charged</v>
      </c>
      <c r="O737" s="201" t="e">
        <f t="shared" si="74"/>
        <v>#VALUE!</v>
      </c>
    </row>
    <row r="738" spans="3:15" x14ac:dyDescent="0.25">
      <c r="C738" s="197" t="e">
        <f t="shared" si="77"/>
        <v>#DIV/0!</v>
      </c>
      <c r="D738" s="216" t="e">
        <f>IF(F738="","",IF($B$3='Budget Calculator'!$A$14, 'Loan Calculator'!$L$12-E738+H738, IF($B$3='Budget Calculator'!$A$13,  'Loan Calculator'!$N$12-E738+H738, IF($B$3='Budget Calculator'!$A$12,  'Loan Calculator'!$P$12-E738+H738, 0))))</f>
        <v>#DIV/0!</v>
      </c>
      <c r="E738" s="217" t="e">
        <f>IF(('Loan Calculator'!$G$4/$B$4)*C737&gt;=0, ('Loan Calculator'!$G$4/$B$4)*C737, 1/0)</f>
        <v>#DIV/0!</v>
      </c>
      <c r="F738" s="200" t="e">
        <f t="shared" si="78"/>
        <v>#DIV/0!</v>
      </c>
      <c r="G738" s="212" t="e">
        <f t="shared" si="73"/>
        <v>#DIV/0!</v>
      </c>
      <c r="K738" s="197" t="str" cm="1">
        <f t="array" ref="K738">INDEX($A:$G, ($B738*$B$4)+3,COLUMN(C738))</f>
        <v>Owing</v>
      </c>
      <c r="L738" s="198" t="e">
        <f t="shared" si="75"/>
        <v>#VALUE!</v>
      </c>
      <c r="M738" s="199" t="e">
        <f t="shared" si="76"/>
        <v>#VALUE!</v>
      </c>
      <c r="N738" s="200" t="str" cm="1">
        <f t="array" ref="N738">INDEX($A:$G, ($B738*$B$4)+3,COLUMN(F738))</f>
        <v>Total Interest Charged</v>
      </c>
      <c r="O738" s="201" t="e">
        <f t="shared" si="74"/>
        <v>#VALUE!</v>
      </c>
    </row>
    <row r="739" spans="3:15" x14ac:dyDescent="0.25">
      <c r="C739" s="197" t="e">
        <f t="shared" si="77"/>
        <v>#DIV/0!</v>
      </c>
      <c r="D739" s="216" t="e">
        <f>IF(F739="","",IF($B$3='Budget Calculator'!$A$14, 'Loan Calculator'!$L$12-E739+H739, IF($B$3='Budget Calculator'!$A$13,  'Loan Calculator'!$N$12-E739+H739, IF($B$3='Budget Calculator'!$A$12,  'Loan Calculator'!$P$12-E739+H739, 0))))</f>
        <v>#DIV/0!</v>
      </c>
      <c r="E739" s="217" t="e">
        <f>IF(('Loan Calculator'!$G$4/$B$4)*C738&gt;=0, ('Loan Calculator'!$G$4/$B$4)*C738, 1/0)</f>
        <v>#DIV/0!</v>
      </c>
      <c r="F739" s="200" t="e">
        <f t="shared" si="78"/>
        <v>#DIV/0!</v>
      </c>
      <c r="G739" s="212" t="e">
        <f t="shared" si="73"/>
        <v>#DIV/0!</v>
      </c>
      <c r="K739" s="197" t="str" cm="1">
        <f t="array" ref="K739">INDEX($A:$G, ($B739*$B$4)+3,COLUMN(C739))</f>
        <v>Owing</v>
      </c>
      <c r="L739" s="198" t="e">
        <f t="shared" si="75"/>
        <v>#VALUE!</v>
      </c>
      <c r="M739" s="199" t="e">
        <f t="shared" si="76"/>
        <v>#VALUE!</v>
      </c>
      <c r="N739" s="200" t="str" cm="1">
        <f t="array" ref="N739">INDEX($A:$G, ($B739*$B$4)+3,COLUMN(F739))</f>
        <v>Total Interest Charged</v>
      </c>
      <c r="O739" s="201" t="e">
        <f t="shared" si="74"/>
        <v>#VALUE!</v>
      </c>
    </row>
    <row r="740" spans="3:15" x14ac:dyDescent="0.25">
      <c r="C740" s="197" t="e">
        <f t="shared" si="77"/>
        <v>#DIV/0!</v>
      </c>
      <c r="D740" s="216" t="e">
        <f>IF(F740="","",IF($B$3='Budget Calculator'!$A$14, 'Loan Calculator'!$L$12-E740+H740, IF($B$3='Budget Calculator'!$A$13,  'Loan Calculator'!$N$12-E740+H740, IF($B$3='Budget Calculator'!$A$12,  'Loan Calculator'!$P$12-E740+H740, 0))))</f>
        <v>#DIV/0!</v>
      </c>
      <c r="E740" s="217" t="e">
        <f>IF(('Loan Calculator'!$G$4/$B$4)*C739&gt;=0, ('Loan Calculator'!$G$4/$B$4)*C739, 1/0)</f>
        <v>#DIV/0!</v>
      </c>
      <c r="F740" s="200" t="e">
        <f t="shared" si="78"/>
        <v>#DIV/0!</v>
      </c>
      <c r="G740" s="212" t="e">
        <f t="shared" si="73"/>
        <v>#DIV/0!</v>
      </c>
      <c r="K740" s="197" t="str" cm="1">
        <f t="array" ref="K740">INDEX($A:$G, ($B740*$B$4)+3,COLUMN(C740))</f>
        <v>Owing</v>
      </c>
      <c r="L740" s="198" t="e">
        <f t="shared" si="75"/>
        <v>#VALUE!</v>
      </c>
      <c r="M740" s="199" t="e">
        <f t="shared" si="76"/>
        <v>#VALUE!</v>
      </c>
      <c r="N740" s="200" t="str" cm="1">
        <f t="array" ref="N740">INDEX($A:$G, ($B740*$B$4)+3,COLUMN(F740))</f>
        <v>Total Interest Charged</v>
      </c>
      <c r="O740" s="201" t="e">
        <f t="shared" si="74"/>
        <v>#VALUE!</v>
      </c>
    </row>
    <row r="741" spans="3:15" x14ac:dyDescent="0.25">
      <c r="C741" s="197" t="e">
        <f t="shared" si="77"/>
        <v>#DIV/0!</v>
      </c>
      <c r="D741" s="216" t="e">
        <f>IF(F741="","",IF($B$3='Budget Calculator'!$A$14, 'Loan Calculator'!$L$12-E741+H741, IF($B$3='Budget Calculator'!$A$13,  'Loan Calculator'!$N$12-E741+H741, IF($B$3='Budget Calculator'!$A$12,  'Loan Calculator'!$P$12-E741+H741, 0))))</f>
        <v>#DIV/0!</v>
      </c>
      <c r="E741" s="217" t="e">
        <f>IF(('Loan Calculator'!$G$4/$B$4)*C740&gt;=0, ('Loan Calculator'!$G$4/$B$4)*C740, 1/0)</f>
        <v>#DIV/0!</v>
      </c>
      <c r="F741" s="200" t="e">
        <f t="shared" si="78"/>
        <v>#DIV/0!</v>
      </c>
      <c r="G741" s="212" t="e">
        <f t="shared" si="73"/>
        <v>#DIV/0!</v>
      </c>
      <c r="K741" s="197" t="str" cm="1">
        <f t="array" ref="K741">INDEX($A:$G, ($B741*$B$4)+3,COLUMN(C741))</f>
        <v>Owing</v>
      </c>
      <c r="L741" s="198" t="e">
        <f t="shared" si="75"/>
        <v>#VALUE!</v>
      </c>
      <c r="M741" s="199" t="e">
        <f t="shared" si="76"/>
        <v>#VALUE!</v>
      </c>
      <c r="N741" s="200" t="str" cm="1">
        <f t="array" ref="N741">INDEX($A:$G, ($B741*$B$4)+3,COLUMN(F741))</f>
        <v>Total Interest Charged</v>
      </c>
      <c r="O741" s="201" t="e">
        <f t="shared" si="74"/>
        <v>#VALUE!</v>
      </c>
    </row>
    <row r="742" spans="3:15" x14ac:dyDescent="0.25">
      <c r="C742" s="197" t="e">
        <f t="shared" si="77"/>
        <v>#DIV/0!</v>
      </c>
      <c r="D742" s="216" t="e">
        <f>IF(F742="","",IF($B$3='Budget Calculator'!$A$14, 'Loan Calculator'!$L$12-E742+H742, IF($B$3='Budget Calculator'!$A$13,  'Loan Calculator'!$N$12-E742+H742, IF($B$3='Budget Calculator'!$A$12,  'Loan Calculator'!$P$12-E742+H742, 0))))</f>
        <v>#DIV/0!</v>
      </c>
      <c r="E742" s="217" t="e">
        <f>IF(('Loan Calculator'!$G$4/$B$4)*C741&gt;=0, ('Loan Calculator'!$G$4/$B$4)*C741, 1/0)</f>
        <v>#DIV/0!</v>
      </c>
      <c r="F742" s="200" t="e">
        <f t="shared" si="78"/>
        <v>#DIV/0!</v>
      </c>
      <c r="G742" s="212" t="e">
        <f t="shared" si="73"/>
        <v>#DIV/0!</v>
      </c>
      <c r="K742" s="197" t="str" cm="1">
        <f t="array" ref="K742">INDEX($A:$G, ($B742*$B$4)+3,COLUMN(C742))</f>
        <v>Owing</v>
      </c>
      <c r="L742" s="198" t="e">
        <f t="shared" si="75"/>
        <v>#VALUE!</v>
      </c>
      <c r="M742" s="199" t="e">
        <f t="shared" si="76"/>
        <v>#VALUE!</v>
      </c>
      <c r="N742" s="200" t="str" cm="1">
        <f t="array" ref="N742">INDEX($A:$G, ($B742*$B$4)+3,COLUMN(F742))</f>
        <v>Total Interest Charged</v>
      </c>
      <c r="O742" s="201" t="e">
        <f t="shared" si="74"/>
        <v>#VALUE!</v>
      </c>
    </row>
    <row r="743" spans="3:15" x14ac:dyDescent="0.25">
      <c r="C743" s="197" t="e">
        <f t="shared" si="77"/>
        <v>#DIV/0!</v>
      </c>
      <c r="D743" s="216" t="e">
        <f>IF(F743="","",IF($B$3='Budget Calculator'!$A$14, 'Loan Calculator'!$L$12-E743+H743, IF($B$3='Budget Calculator'!$A$13,  'Loan Calculator'!$N$12-E743+H743, IF($B$3='Budget Calculator'!$A$12,  'Loan Calculator'!$P$12-E743+H743, 0))))</f>
        <v>#DIV/0!</v>
      </c>
      <c r="E743" s="217" t="e">
        <f>IF(('Loan Calculator'!$G$4/$B$4)*C742&gt;=0, ('Loan Calculator'!$G$4/$B$4)*C742, 1/0)</f>
        <v>#DIV/0!</v>
      </c>
      <c r="F743" s="200" t="e">
        <f t="shared" si="78"/>
        <v>#DIV/0!</v>
      </c>
      <c r="G743" s="212" t="e">
        <f t="shared" si="73"/>
        <v>#DIV/0!</v>
      </c>
      <c r="K743" s="197" t="str" cm="1">
        <f t="array" ref="K743">INDEX($A:$G, ($B743*$B$4)+3,COLUMN(C743))</f>
        <v>Owing</v>
      </c>
      <c r="L743" s="198" t="e">
        <f t="shared" si="75"/>
        <v>#VALUE!</v>
      </c>
      <c r="M743" s="199" t="e">
        <f t="shared" si="76"/>
        <v>#VALUE!</v>
      </c>
      <c r="N743" s="200" t="str" cm="1">
        <f t="array" ref="N743">INDEX($A:$G, ($B743*$B$4)+3,COLUMN(F743))</f>
        <v>Total Interest Charged</v>
      </c>
      <c r="O743" s="201" t="e">
        <f t="shared" si="74"/>
        <v>#VALUE!</v>
      </c>
    </row>
    <row r="744" spans="3:15" x14ac:dyDescent="0.25">
      <c r="C744" s="197" t="e">
        <f t="shared" si="77"/>
        <v>#DIV/0!</v>
      </c>
      <c r="D744" s="216" t="e">
        <f>IF(F744="","",IF($B$3='Budget Calculator'!$A$14, 'Loan Calculator'!$L$12-E744+H744, IF($B$3='Budget Calculator'!$A$13,  'Loan Calculator'!$N$12-E744+H744, IF($B$3='Budget Calculator'!$A$12,  'Loan Calculator'!$P$12-E744+H744, 0))))</f>
        <v>#DIV/0!</v>
      </c>
      <c r="E744" s="217" t="e">
        <f>IF(('Loan Calculator'!$G$4/$B$4)*C743&gt;=0, ('Loan Calculator'!$G$4/$B$4)*C743, 1/0)</f>
        <v>#DIV/0!</v>
      </c>
      <c r="F744" s="200" t="e">
        <f t="shared" si="78"/>
        <v>#DIV/0!</v>
      </c>
      <c r="G744" s="212" t="e">
        <f t="shared" si="73"/>
        <v>#DIV/0!</v>
      </c>
      <c r="K744" s="197" t="str" cm="1">
        <f t="array" ref="K744">INDEX($A:$G, ($B744*$B$4)+3,COLUMN(C744))</f>
        <v>Owing</v>
      </c>
      <c r="L744" s="198" t="e">
        <f t="shared" si="75"/>
        <v>#VALUE!</v>
      </c>
      <c r="M744" s="199" t="e">
        <f t="shared" si="76"/>
        <v>#VALUE!</v>
      </c>
      <c r="N744" s="200" t="str" cm="1">
        <f t="array" ref="N744">INDEX($A:$G, ($B744*$B$4)+3,COLUMN(F744))</f>
        <v>Total Interest Charged</v>
      </c>
      <c r="O744" s="201" t="e">
        <f t="shared" si="74"/>
        <v>#VALUE!</v>
      </c>
    </row>
    <row r="745" spans="3:15" x14ac:dyDescent="0.25">
      <c r="C745" s="197" t="e">
        <f t="shared" si="77"/>
        <v>#DIV/0!</v>
      </c>
      <c r="D745" s="216" t="e">
        <f>IF(F745="","",IF($B$3='Budget Calculator'!$A$14, 'Loan Calculator'!$L$12-E745+H745, IF($B$3='Budget Calculator'!$A$13,  'Loan Calculator'!$N$12-E745+H745, IF($B$3='Budget Calculator'!$A$12,  'Loan Calculator'!$P$12-E745+H745, 0))))</f>
        <v>#DIV/0!</v>
      </c>
      <c r="E745" s="217" t="e">
        <f>IF(('Loan Calculator'!$G$4/$B$4)*C744&gt;=0, ('Loan Calculator'!$G$4/$B$4)*C744, 1/0)</f>
        <v>#DIV/0!</v>
      </c>
      <c r="F745" s="200" t="e">
        <f t="shared" si="78"/>
        <v>#DIV/0!</v>
      </c>
      <c r="G745" s="212" t="e">
        <f t="shared" si="73"/>
        <v>#DIV/0!</v>
      </c>
      <c r="K745" s="197" t="str" cm="1">
        <f t="array" ref="K745">INDEX($A:$G, ($B745*$B$4)+3,COLUMN(C745))</f>
        <v>Owing</v>
      </c>
      <c r="L745" s="198" t="e">
        <f t="shared" si="75"/>
        <v>#VALUE!</v>
      </c>
      <c r="M745" s="199" t="e">
        <f t="shared" si="76"/>
        <v>#VALUE!</v>
      </c>
      <c r="N745" s="200" t="str" cm="1">
        <f t="array" ref="N745">INDEX($A:$G, ($B745*$B$4)+3,COLUMN(F745))</f>
        <v>Total Interest Charged</v>
      </c>
      <c r="O745" s="201" t="e">
        <f t="shared" si="74"/>
        <v>#VALUE!</v>
      </c>
    </row>
    <row r="746" spans="3:15" x14ac:dyDescent="0.25">
      <c r="C746" s="197" t="e">
        <f t="shared" si="77"/>
        <v>#DIV/0!</v>
      </c>
      <c r="D746" s="216" t="e">
        <f>IF(F746="","",IF($B$3='Budget Calculator'!$A$14, 'Loan Calculator'!$L$12-E746+H746, IF($B$3='Budget Calculator'!$A$13,  'Loan Calculator'!$N$12-E746+H746, IF($B$3='Budget Calculator'!$A$12,  'Loan Calculator'!$P$12-E746+H746, 0))))</f>
        <v>#DIV/0!</v>
      </c>
      <c r="E746" s="217" t="e">
        <f>IF(('Loan Calculator'!$G$4/$B$4)*C745&gt;=0, ('Loan Calculator'!$G$4/$B$4)*C745, 1/0)</f>
        <v>#DIV/0!</v>
      </c>
      <c r="F746" s="200" t="e">
        <f t="shared" si="78"/>
        <v>#DIV/0!</v>
      </c>
      <c r="G746" s="212" t="e">
        <f t="shared" si="73"/>
        <v>#DIV/0!</v>
      </c>
      <c r="K746" s="197" t="str" cm="1">
        <f t="array" ref="K746">INDEX($A:$G, ($B746*$B$4)+3,COLUMN(C746))</f>
        <v>Owing</v>
      </c>
      <c r="L746" s="198" t="e">
        <f t="shared" si="75"/>
        <v>#VALUE!</v>
      </c>
      <c r="M746" s="199" t="e">
        <f t="shared" si="76"/>
        <v>#VALUE!</v>
      </c>
      <c r="N746" s="200" t="str" cm="1">
        <f t="array" ref="N746">INDEX($A:$G, ($B746*$B$4)+3,COLUMN(F746))</f>
        <v>Total Interest Charged</v>
      </c>
      <c r="O746" s="201" t="e">
        <f t="shared" si="74"/>
        <v>#VALUE!</v>
      </c>
    </row>
    <row r="747" spans="3:15" x14ac:dyDescent="0.25">
      <c r="C747" s="197" t="e">
        <f t="shared" si="77"/>
        <v>#DIV/0!</v>
      </c>
      <c r="D747" s="216" t="e">
        <f>IF(F747="","",IF($B$3='Budget Calculator'!$A$14, 'Loan Calculator'!$L$12-E747+H747, IF($B$3='Budget Calculator'!$A$13,  'Loan Calculator'!$N$12-E747+H747, IF($B$3='Budget Calculator'!$A$12,  'Loan Calculator'!$P$12-E747+H747, 0))))</f>
        <v>#DIV/0!</v>
      </c>
      <c r="E747" s="217" t="e">
        <f>IF(('Loan Calculator'!$G$4/$B$4)*C746&gt;=0, ('Loan Calculator'!$G$4/$B$4)*C746, 1/0)</f>
        <v>#DIV/0!</v>
      </c>
      <c r="F747" s="200" t="e">
        <f t="shared" si="78"/>
        <v>#DIV/0!</v>
      </c>
      <c r="G747" s="212" t="e">
        <f t="shared" si="73"/>
        <v>#DIV/0!</v>
      </c>
      <c r="K747" s="197" t="str" cm="1">
        <f t="array" ref="K747">INDEX($A:$G, ($B747*$B$4)+3,COLUMN(C747))</f>
        <v>Owing</v>
      </c>
      <c r="L747" s="198" t="e">
        <f t="shared" si="75"/>
        <v>#VALUE!</v>
      </c>
      <c r="M747" s="199" t="e">
        <f t="shared" si="76"/>
        <v>#VALUE!</v>
      </c>
      <c r="N747" s="200" t="str" cm="1">
        <f t="array" ref="N747">INDEX($A:$G, ($B747*$B$4)+3,COLUMN(F747))</f>
        <v>Total Interest Charged</v>
      </c>
      <c r="O747" s="201" t="e">
        <f t="shared" si="74"/>
        <v>#VALUE!</v>
      </c>
    </row>
    <row r="748" spans="3:15" x14ac:dyDescent="0.25">
      <c r="C748" s="197" t="e">
        <f t="shared" si="77"/>
        <v>#DIV/0!</v>
      </c>
      <c r="D748" s="216" t="e">
        <f>IF(F748="","",IF($B$3='Budget Calculator'!$A$14, 'Loan Calculator'!$L$12-E748+H748, IF($B$3='Budget Calculator'!$A$13,  'Loan Calculator'!$N$12-E748+H748, IF($B$3='Budget Calculator'!$A$12,  'Loan Calculator'!$P$12-E748+H748, 0))))</f>
        <v>#DIV/0!</v>
      </c>
      <c r="E748" s="217" t="e">
        <f>IF(('Loan Calculator'!$G$4/$B$4)*C747&gt;=0, ('Loan Calculator'!$G$4/$B$4)*C747, 1/0)</f>
        <v>#DIV/0!</v>
      </c>
      <c r="F748" s="200" t="e">
        <f t="shared" si="78"/>
        <v>#DIV/0!</v>
      </c>
      <c r="G748" s="212" t="e">
        <f t="shared" si="73"/>
        <v>#DIV/0!</v>
      </c>
      <c r="K748" s="197" t="str" cm="1">
        <f t="array" ref="K748">INDEX($A:$G, ($B748*$B$4)+3,COLUMN(C748))</f>
        <v>Owing</v>
      </c>
      <c r="L748" s="198" t="e">
        <f t="shared" si="75"/>
        <v>#VALUE!</v>
      </c>
      <c r="M748" s="199" t="e">
        <f t="shared" si="76"/>
        <v>#VALUE!</v>
      </c>
      <c r="N748" s="200" t="str" cm="1">
        <f t="array" ref="N748">INDEX($A:$G, ($B748*$B$4)+3,COLUMN(F748))</f>
        <v>Total Interest Charged</v>
      </c>
      <c r="O748" s="201" t="e">
        <f t="shared" si="74"/>
        <v>#VALUE!</v>
      </c>
    </row>
    <row r="749" spans="3:15" x14ac:dyDescent="0.25">
      <c r="C749" s="197" t="e">
        <f t="shared" si="77"/>
        <v>#DIV/0!</v>
      </c>
      <c r="D749" s="216" t="e">
        <f>IF(F749="","",IF($B$3='Budget Calculator'!$A$14, 'Loan Calculator'!$L$12-E749+H749, IF($B$3='Budget Calculator'!$A$13,  'Loan Calculator'!$N$12-E749+H749, IF($B$3='Budget Calculator'!$A$12,  'Loan Calculator'!$P$12-E749+H749, 0))))</f>
        <v>#DIV/0!</v>
      </c>
      <c r="E749" s="217" t="e">
        <f>IF(('Loan Calculator'!$G$4/$B$4)*C748&gt;=0, ('Loan Calculator'!$G$4/$B$4)*C748, 1/0)</f>
        <v>#DIV/0!</v>
      </c>
      <c r="F749" s="200" t="e">
        <f t="shared" si="78"/>
        <v>#DIV/0!</v>
      </c>
      <c r="G749" s="212" t="e">
        <f t="shared" si="73"/>
        <v>#DIV/0!</v>
      </c>
      <c r="K749" s="197" t="str" cm="1">
        <f t="array" ref="K749">INDEX($A:$G, ($B749*$B$4)+3,COLUMN(C749))</f>
        <v>Owing</v>
      </c>
      <c r="L749" s="198" t="e">
        <f t="shared" si="75"/>
        <v>#VALUE!</v>
      </c>
      <c r="M749" s="199" t="e">
        <f t="shared" si="76"/>
        <v>#VALUE!</v>
      </c>
      <c r="N749" s="200" t="str" cm="1">
        <f t="array" ref="N749">INDEX($A:$G, ($B749*$B$4)+3,COLUMN(F749))</f>
        <v>Total Interest Charged</v>
      </c>
      <c r="O749" s="201" t="e">
        <f t="shared" si="74"/>
        <v>#VALUE!</v>
      </c>
    </row>
    <row r="750" spans="3:15" x14ac:dyDescent="0.25">
      <c r="C750" s="197" t="e">
        <f t="shared" si="77"/>
        <v>#DIV/0!</v>
      </c>
      <c r="D750" s="216" t="e">
        <f>IF(F750="","",IF($B$3='Budget Calculator'!$A$14, 'Loan Calculator'!$L$12-E750+H750, IF($B$3='Budget Calculator'!$A$13,  'Loan Calculator'!$N$12-E750+H750, IF($B$3='Budget Calculator'!$A$12,  'Loan Calculator'!$P$12-E750+H750, 0))))</f>
        <v>#DIV/0!</v>
      </c>
      <c r="E750" s="217" t="e">
        <f>IF(('Loan Calculator'!$G$4/$B$4)*C749&gt;=0, ('Loan Calculator'!$G$4/$B$4)*C749, 1/0)</f>
        <v>#DIV/0!</v>
      </c>
      <c r="F750" s="200" t="e">
        <f t="shared" si="78"/>
        <v>#DIV/0!</v>
      </c>
      <c r="G750" s="212" t="e">
        <f t="shared" si="73"/>
        <v>#DIV/0!</v>
      </c>
      <c r="K750" s="197" t="str" cm="1">
        <f t="array" ref="K750">INDEX($A:$G, ($B750*$B$4)+3,COLUMN(C750))</f>
        <v>Owing</v>
      </c>
      <c r="L750" s="198" t="e">
        <f t="shared" si="75"/>
        <v>#VALUE!</v>
      </c>
      <c r="M750" s="199" t="e">
        <f t="shared" si="76"/>
        <v>#VALUE!</v>
      </c>
      <c r="N750" s="200" t="str" cm="1">
        <f t="array" ref="N750">INDEX($A:$G, ($B750*$B$4)+3,COLUMN(F750))</f>
        <v>Total Interest Charged</v>
      </c>
      <c r="O750" s="201" t="e">
        <f t="shared" si="74"/>
        <v>#VALUE!</v>
      </c>
    </row>
    <row r="751" spans="3:15" x14ac:dyDescent="0.25">
      <c r="C751" s="197" t="e">
        <f t="shared" si="77"/>
        <v>#DIV/0!</v>
      </c>
      <c r="D751" s="216" t="e">
        <f>IF(F751="","",IF($B$3='Budget Calculator'!$A$14, 'Loan Calculator'!$L$12-E751+H751, IF($B$3='Budget Calculator'!$A$13,  'Loan Calculator'!$N$12-E751+H751, IF($B$3='Budget Calculator'!$A$12,  'Loan Calculator'!$P$12-E751+H751, 0))))</f>
        <v>#DIV/0!</v>
      </c>
      <c r="E751" s="217" t="e">
        <f>IF(('Loan Calculator'!$G$4/$B$4)*C750&gt;=0, ('Loan Calculator'!$G$4/$B$4)*C750, 1/0)</f>
        <v>#DIV/0!</v>
      </c>
      <c r="F751" s="200" t="e">
        <f t="shared" si="78"/>
        <v>#DIV/0!</v>
      </c>
      <c r="G751" s="212" t="e">
        <f t="shared" si="73"/>
        <v>#DIV/0!</v>
      </c>
      <c r="K751" s="197" t="str" cm="1">
        <f t="array" ref="K751">INDEX($A:$G, ($B751*$B$4)+3,COLUMN(C751))</f>
        <v>Owing</v>
      </c>
      <c r="L751" s="198" t="e">
        <f t="shared" si="75"/>
        <v>#VALUE!</v>
      </c>
      <c r="M751" s="199" t="e">
        <f t="shared" si="76"/>
        <v>#VALUE!</v>
      </c>
      <c r="N751" s="200" t="str" cm="1">
        <f t="array" ref="N751">INDEX($A:$G, ($B751*$B$4)+3,COLUMN(F751))</f>
        <v>Total Interest Charged</v>
      </c>
      <c r="O751" s="201" t="e">
        <f t="shared" si="74"/>
        <v>#VALUE!</v>
      </c>
    </row>
    <row r="752" spans="3:15" x14ac:dyDescent="0.25">
      <c r="C752" s="197" t="e">
        <f t="shared" si="77"/>
        <v>#DIV/0!</v>
      </c>
      <c r="D752" s="216" t="e">
        <f>IF(F752="","",IF($B$3='Budget Calculator'!$A$14, 'Loan Calculator'!$L$12-E752+H752, IF($B$3='Budget Calculator'!$A$13,  'Loan Calculator'!$N$12-E752+H752, IF($B$3='Budget Calculator'!$A$12,  'Loan Calculator'!$P$12-E752+H752, 0))))</f>
        <v>#DIV/0!</v>
      </c>
      <c r="E752" s="217" t="e">
        <f>IF(('Loan Calculator'!$G$4/$B$4)*C751&gt;=0, ('Loan Calculator'!$G$4/$B$4)*C751, 1/0)</f>
        <v>#DIV/0!</v>
      </c>
      <c r="F752" s="200" t="e">
        <f t="shared" si="78"/>
        <v>#DIV/0!</v>
      </c>
      <c r="G752" s="212" t="e">
        <f t="shared" si="73"/>
        <v>#DIV/0!</v>
      </c>
      <c r="K752" s="197" t="str" cm="1">
        <f t="array" ref="K752">INDEX($A:$G, ($B752*$B$4)+3,COLUMN(C752))</f>
        <v>Owing</v>
      </c>
      <c r="L752" s="198" t="e">
        <f t="shared" si="75"/>
        <v>#VALUE!</v>
      </c>
      <c r="M752" s="199" t="e">
        <f t="shared" si="76"/>
        <v>#VALUE!</v>
      </c>
      <c r="N752" s="200" t="str" cm="1">
        <f t="array" ref="N752">INDEX($A:$G, ($B752*$B$4)+3,COLUMN(F752))</f>
        <v>Total Interest Charged</v>
      </c>
      <c r="O752" s="201" t="e">
        <f t="shared" si="74"/>
        <v>#VALUE!</v>
      </c>
    </row>
    <row r="753" spans="3:15" x14ac:dyDescent="0.25">
      <c r="C753" s="197" t="e">
        <f t="shared" si="77"/>
        <v>#DIV/0!</v>
      </c>
      <c r="D753" s="216" t="e">
        <f>IF(F753="","",IF($B$3='Budget Calculator'!$A$14, 'Loan Calculator'!$L$12-E753+H753, IF($B$3='Budget Calculator'!$A$13,  'Loan Calculator'!$N$12-E753+H753, IF($B$3='Budget Calculator'!$A$12,  'Loan Calculator'!$P$12-E753+H753, 0))))</f>
        <v>#DIV/0!</v>
      </c>
      <c r="E753" s="217" t="e">
        <f>IF(('Loan Calculator'!$G$4/$B$4)*C752&gt;=0, ('Loan Calculator'!$G$4/$B$4)*C752, 1/0)</f>
        <v>#DIV/0!</v>
      </c>
      <c r="F753" s="200" t="e">
        <f t="shared" si="78"/>
        <v>#DIV/0!</v>
      </c>
      <c r="G753" s="212" t="e">
        <f t="shared" si="73"/>
        <v>#DIV/0!</v>
      </c>
      <c r="K753" s="197" t="str" cm="1">
        <f t="array" ref="K753">INDEX($A:$G, ($B753*$B$4)+3,COLUMN(C753))</f>
        <v>Owing</v>
      </c>
      <c r="L753" s="198" t="e">
        <f t="shared" si="75"/>
        <v>#VALUE!</v>
      </c>
      <c r="M753" s="199" t="e">
        <f t="shared" si="76"/>
        <v>#VALUE!</v>
      </c>
      <c r="N753" s="200" t="str" cm="1">
        <f t="array" ref="N753">INDEX($A:$G, ($B753*$B$4)+3,COLUMN(F753))</f>
        <v>Total Interest Charged</v>
      </c>
      <c r="O753" s="201" t="e">
        <f t="shared" si="74"/>
        <v>#VALUE!</v>
      </c>
    </row>
    <row r="754" spans="3:15" x14ac:dyDescent="0.25">
      <c r="C754" s="197" t="e">
        <f t="shared" si="77"/>
        <v>#DIV/0!</v>
      </c>
      <c r="D754" s="216" t="e">
        <f>IF(F754="","",IF($B$3='Budget Calculator'!$A$14, 'Loan Calculator'!$L$12-E754+H754, IF($B$3='Budget Calculator'!$A$13,  'Loan Calculator'!$N$12-E754+H754, IF($B$3='Budget Calculator'!$A$12,  'Loan Calculator'!$P$12-E754+H754, 0))))</f>
        <v>#DIV/0!</v>
      </c>
      <c r="E754" s="217" t="e">
        <f>IF(('Loan Calculator'!$G$4/$B$4)*C753&gt;=0, ('Loan Calculator'!$G$4/$B$4)*C753, 1/0)</f>
        <v>#DIV/0!</v>
      </c>
      <c r="F754" s="200" t="e">
        <f t="shared" si="78"/>
        <v>#DIV/0!</v>
      </c>
      <c r="G754" s="212" t="e">
        <f t="shared" si="73"/>
        <v>#DIV/0!</v>
      </c>
      <c r="K754" s="197" t="str" cm="1">
        <f t="array" ref="K754">INDEX($A:$G, ($B754*$B$4)+3,COLUMN(C754))</f>
        <v>Owing</v>
      </c>
      <c r="L754" s="198" t="e">
        <f t="shared" si="75"/>
        <v>#VALUE!</v>
      </c>
      <c r="M754" s="199" t="e">
        <f t="shared" si="76"/>
        <v>#VALUE!</v>
      </c>
      <c r="N754" s="200" t="str" cm="1">
        <f t="array" ref="N754">INDEX($A:$G, ($B754*$B$4)+3,COLUMN(F754))</f>
        <v>Total Interest Charged</v>
      </c>
      <c r="O754" s="201" t="e">
        <f t="shared" si="74"/>
        <v>#VALUE!</v>
      </c>
    </row>
    <row r="755" spans="3:15" x14ac:dyDescent="0.25">
      <c r="C755" s="197" t="e">
        <f t="shared" si="77"/>
        <v>#DIV/0!</v>
      </c>
      <c r="D755" s="216" t="e">
        <f>IF(F755="","",IF($B$3='Budget Calculator'!$A$14, 'Loan Calculator'!$L$12-E755+H755, IF($B$3='Budget Calculator'!$A$13,  'Loan Calculator'!$N$12-E755+H755, IF($B$3='Budget Calculator'!$A$12,  'Loan Calculator'!$P$12-E755+H755, 0))))</f>
        <v>#DIV/0!</v>
      </c>
      <c r="E755" s="217" t="e">
        <f>IF(('Loan Calculator'!$G$4/$B$4)*C754&gt;=0, ('Loan Calculator'!$G$4/$B$4)*C754, 1/0)</f>
        <v>#DIV/0!</v>
      </c>
      <c r="F755" s="200" t="e">
        <f t="shared" si="78"/>
        <v>#DIV/0!</v>
      </c>
      <c r="G755" s="212" t="e">
        <f t="shared" si="73"/>
        <v>#DIV/0!</v>
      </c>
      <c r="K755" s="197" t="str" cm="1">
        <f t="array" ref="K755">INDEX($A:$G, ($B755*$B$4)+3,COLUMN(C755))</f>
        <v>Owing</v>
      </c>
      <c r="L755" s="198" t="e">
        <f t="shared" si="75"/>
        <v>#VALUE!</v>
      </c>
      <c r="M755" s="199" t="e">
        <f t="shared" si="76"/>
        <v>#VALUE!</v>
      </c>
      <c r="N755" s="200" t="str" cm="1">
        <f t="array" ref="N755">INDEX($A:$G, ($B755*$B$4)+3,COLUMN(F755))</f>
        <v>Total Interest Charged</v>
      </c>
      <c r="O755" s="201" t="e">
        <f t="shared" si="74"/>
        <v>#VALUE!</v>
      </c>
    </row>
    <row r="756" spans="3:15" x14ac:dyDescent="0.25">
      <c r="C756" s="197" t="e">
        <f t="shared" si="77"/>
        <v>#DIV/0!</v>
      </c>
      <c r="D756" s="216" t="e">
        <f>IF(F756="","",IF($B$3='Budget Calculator'!$A$14, 'Loan Calculator'!$L$12-E756+H756, IF($B$3='Budget Calculator'!$A$13,  'Loan Calculator'!$N$12-E756+H756, IF($B$3='Budget Calculator'!$A$12,  'Loan Calculator'!$P$12-E756+H756, 0))))</f>
        <v>#DIV/0!</v>
      </c>
      <c r="E756" s="217" t="e">
        <f>IF(('Loan Calculator'!$G$4/$B$4)*C755&gt;=0, ('Loan Calculator'!$G$4/$B$4)*C755, 1/0)</f>
        <v>#DIV/0!</v>
      </c>
      <c r="F756" s="200" t="e">
        <f t="shared" si="78"/>
        <v>#DIV/0!</v>
      </c>
      <c r="G756" s="212" t="e">
        <f t="shared" si="73"/>
        <v>#DIV/0!</v>
      </c>
      <c r="K756" s="197" t="str" cm="1">
        <f t="array" ref="K756">INDEX($A:$G, ($B756*$B$4)+3,COLUMN(C756))</f>
        <v>Owing</v>
      </c>
      <c r="L756" s="198" t="e">
        <f t="shared" si="75"/>
        <v>#VALUE!</v>
      </c>
      <c r="M756" s="199" t="e">
        <f t="shared" si="76"/>
        <v>#VALUE!</v>
      </c>
      <c r="N756" s="200" t="str" cm="1">
        <f t="array" ref="N756">INDEX($A:$G, ($B756*$B$4)+3,COLUMN(F756))</f>
        <v>Total Interest Charged</v>
      </c>
      <c r="O756" s="201" t="e">
        <f t="shared" si="74"/>
        <v>#VALUE!</v>
      </c>
    </row>
    <row r="757" spans="3:15" x14ac:dyDescent="0.25">
      <c r="C757" s="197" t="e">
        <f t="shared" si="77"/>
        <v>#DIV/0!</v>
      </c>
      <c r="D757" s="216" t="e">
        <f>IF(F757="","",IF($B$3='Budget Calculator'!$A$14, 'Loan Calculator'!$L$12-E757+H757, IF($B$3='Budget Calculator'!$A$13,  'Loan Calculator'!$N$12-E757+H757, IF($B$3='Budget Calculator'!$A$12,  'Loan Calculator'!$P$12-E757+H757, 0))))</f>
        <v>#DIV/0!</v>
      </c>
      <c r="E757" s="217" t="e">
        <f>IF(('Loan Calculator'!$G$4/$B$4)*C756&gt;=0, ('Loan Calculator'!$G$4/$B$4)*C756, 1/0)</f>
        <v>#DIV/0!</v>
      </c>
      <c r="F757" s="200" t="e">
        <f t="shared" si="78"/>
        <v>#DIV/0!</v>
      </c>
      <c r="G757" s="212" t="e">
        <f t="shared" si="73"/>
        <v>#DIV/0!</v>
      </c>
      <c r="K757" s="197" t="str" cm="1">
        <f t="array" ref="K757">INDEX($A:$G, ($B757*$B$4)+3,COLUMN(C757))</f>
        <v>Owing</v>
      </c>
      <c r="L757" s="198" t="e">
        <f t="shared" si="75"/>
        <v>#VALUE!</v>
      </c>
      <c r="M757" s="199" t="e">
        <f t="shared" si="76"/>
        <v>#VALUE!</v>
      </c>
      <c r="N757" s="200" t="str" cm="1">
        <f t="array" ref="N757">INDEX($A:$G, ($B757*$B$4)+3,COLUMN(F757))</f>
        <v>Total Interest Charged</v>
      </c>
      <c r="O757" s="201" t="e">
        <f t="shared" si="74"/>
        <v>#VALUE!</v>
      </c>
    </row>
    <row r="758" spans="3:15" x14ac:dyDescent="0.25">
      <c r="C758" s="197" t="e">
        <f t="shared" si="77"/>
        <v>#DIV/0!</v>
      </c>
      <c r="D758" s="216" t="e">
        <f>IF(F758="","",IF($B$3='Budget Calculator'!$A$14, 'Loan Calculator'!$L$12-E758+H758, IF($B$3='Budget Calculator'!$A$13,  'Loan Calculator'!$N$12-E758+H758, IF($B$3='Budget Calculator'!$A$12,  'Loan Calculator'!$P$12-E758+H758, 0))))</f>
        <v>#DIV/0!</v>
      </c>
      <c r="E758" s="217" t="e">
        <f>IF(('Loan Calculator'!$G$4/$B$4)*C757&gt;=0, ('Loan Calculator'!$G$4/$B$4)*C757, 1/0)</f>
        <v>#DIV/0!</v>
      </c>
      <c r="F758" s="200" t="e">
        <f t="shared" si="78"/>
        <v>#DIV/0!</v>
      </c>
      <c r="G758" s="212" t="e">
        <f t="shared" si="73"/>
        <v>#DIV/0!</v>
      </c>
      <c r="K758" s="197" t="str" cm="1">
        <f t="array" ref="K758">INDEX($A:$G, ($B758*$B$4)+3,COLUMN(C758))</f>
        <v>Owing</v>
      </c>
      <c r="L758" s="198" t="e">
        <f t="shared" si="75"/>
        <v>#VALUE!</v>
      </c>
      <c r="M758" s="199" t="e">
        <f t="shared" si="76"/>
        <v>#VALUE!</v>
      </c>
      <c r="N758" s="200" t="str" cm="1">
        <f t="array" ref="N758">INDEX($A:$G, ($B758*$B$4)+3,COLUMN(F758))</f>
        <v>Total Interest Charged</v>
      </c>
      <c r="O758" s="201" t="e">
        <f t="shared" si="74"/>
        <v>#VALUE!</v>
      </c>
    </row>
    <row r="759" spans="3:15" x14ac:dyDescent="0.25">
      <c r="C759" s="197" t="e">
        <f t="shared" si="77"/>
        <v>#DIV/0!</v>
      </c>
      <c r="D759" s="216" t="e">
        <f>IF(F759="","",IF($B$3='Budget Calculator'!$A$14, 'Loan Calculator'!$L$12-E759+H759, IF($B$3='Budget Calculator'!$A$13,  'Loan Calculator'!$N$12-E759+H759, IF($B$3='Budget Calculator'!$A$12,  'Loan Calculator'!$P$12-E759+H759, 0))))</f>
        <v>#DIV/0!</v>
      </c>
      <c r="E759" s="217" t="e">
        <f>IF(('Loan Calculator'!$G$4/$B$4)*C758&gt;=0, ('Loan Calculator'!$G$4/$B$4)*C758, 1/0)</f>
        <v>#DIV/0!</v>
      </c>
      <c r="F759" s="200" t="e">
        <f t="shared" si="78"/>
        <v>#DIV/0!</v>
      </c>
      <c r="G759" s="212" t="e">
        <f t="shared" si="73"/>
        <v>#DIV/0!</v>
      </c>
      <c r="K759" s="197" t="str" cm="1">
        <f t="array" ref="K759">INDEX($A:$G, ($B759*$B$4)+3,COLUMN(C759))</f>
        <v>Owing</v>
      </c>
      <c r="L759" s="198" t="e">
        <f t="shared" si="75"/>
        <v>#VALUE!</v>
      </c>
      <c r="M759" s="199" t="e">
        <f t="shared" si="76"/>
        <v>#VALUE!</v>
      </c>
      <c r="N759" s="200" t="str" cm="1">
        <f t="array" ref="N759">INDEX($A:$G, ($B759*$B$4)+3,COLUMN(F759))</f>
        <v>Total Interest Charged</v>
      </c>
      <c r="O759" s="201" t="e">
        <f t="shared" si="74"/>
        <v>#VALUE!</v>
      </c>
    </row>
    <row r="760" spans="3:15" x14ac:dyDescent="0.25">
      <c r="C760" s="197" t="e">
        <f t="shared" si="77"/>
        <v>#DIV/0!</v>
      </c>
      <c r="D760" s="216" t="e">
        <f>IF(F760="","",IF($B$3='Budget Calculator'!$A$14, 'Loan Calculator'!$L$12-E760+H760, IF($B$3='Budget Calculator'!$A$13,  'Loan Calculator'!$N$12-E760+H760, IF($B$3='Budget Calculator'!$A$12,  'Loan Calculator'!$P$12-E760+H760, 0))))</f>
        <v>#DIV/0!</v>
      </c>
      <c r="E760" s="217" t="e">
        <f>IF(('Loan Calculator'!$G$4/$B$4)*C759&gt;=0, ('Loan Calculator'!$G$4/$B$4)*C759, 1/0)</f>
        <v>#DIV/0!</v>
      </c>
      <c r="F760" s="200" t="e">
        <f t="shared" si="78"/>
        <v>#DIV/0!</v>
      </c>
      <c r="G760" s="212" t="e">
        <f t="shared" si="73"/>
        <v>#DIV/0!</v>
      </c>
      <c r="K760" s="197" t="str" cm="1">
        <f t="array" ref="K760">INDEX($A:$G, ($B760*$B$4)+3,COLUMN(C760))</f>
        <v>Owing</v>
      </c>
      <c r="L760" s="198" t="e">
        <f t="shared" si="75"/>
        <v>#VALUE!</v>
      </c>
      <c r="M760" s="199" t="e">
        <f t="shared" si="76"/>
        <v>#VALUE!</v>
      </c>
      <c r="N760" s="200" t="str" cm="1">
        <f t="array" ref="N760">INDEX($A:$G, ($B760*$B$4)+3,COLUMN(F760))</f>
        <v>Total Interest Charged</v>
      </c>
      <c r="O760" s="201" t="e">
        <f t="shared" si="74"/>
        <v>#VALUE!</v>
      </c>
    </row>
    <row r="761" spans="3:15" x14ac:dyDescent="0.25">
      <c r="C761" s="197" t="e">
        <f t="shared" si="77"/>
        <v>#DIV/0!</v>
      </c>
      <c r="D761" s="216" t="e">
        <f>IF(F761="","",IF($B$3='Budget Calculator'!$A$14, 'Loan Calculator'!$L$12-E761+H761, IF($B$3='Budget Calculator'!$A$13,  'Loan Calculator'!$N$12-E761+H761, IF($B$3='Budget Calculator'!$A$12,  'Loan Calculator'!$P$12-E761+H761, 0))))</f>
        <v>#DIV/0!</v>
      </c>
      <c r="E761" s="217" t="e">
        <f>IF(('Loan Calculator'!$G$4/$B$4)*C760&gt;=0, ('Loan Calculator'!$G$4/$B$4)*C760, 1/0)</f>
        <v>#DIV/0!</v>
      </c>
      <c r="F761" s="200" t="e">
        <f t="shared" si="78"/>
        <v>#DIV/0!</v>
      </c>
      <c r="G761" s="212" t="e">
        <f t="shared" si="73"/>
        <v>#DIV/0!</v>
      </c>
      <c r="K761" s="197" t="str" cm="1">
        <f t="array" ref="K761">INDEX($A:$G, ($B761*$B$4)+3,COLUMN(C761))</f>
        <v>Owing</v>
      </c>
      <c r="L761" s="198" t="e">
        <f t="shared" si="75"/>
        <v>#VALUE!</v>
      </c>
      <c r="M761" s="199" t="e">
        <f t="shared" si="76"/>
        <v>#VALUE!</v>
      </c>
      <c r="N761" s="200" t="str" cm="1">
        <f t="array" ref="N761">INDEX($A:$G, ($B761*$B$4)+3,COLUMN(F761))</f>
        <v>Total Interest Charged</v>
      </c>
      <c r="O761" s="201" t="e">
        <f t="shared" si="74"/>
        <v>#VALUE!</v>
      </c>
    </row>
    <row r="762" spans="3:15" x14ac:dyDescent="0.25">
      <c r="C762" s="197" t="e">
        <f t="shared" si="77"/>
        <v>#DIV/0!</v>
      </c>
      <c r="D762" s="216" t="e">
        <f>IF(F762="","",IF($B$3='Budget Calculator'!$A$14, 'Loan Calculator'!$L$12-E762+H762, IF($B$3='Budget Calculator'!$A$13,  'Loan Calculator'!$N$12-E762+H762, IF($B$3='Budget Calculator'!$A$12,  'Loan Calculator'!$P$12-E762+H762, 0))))</f>
        <v>#DIV/0!</v>
      </c>
      <c r="E762" s="217" t="e">
        <f>IF(('Loan Calculator'!$G$4/$B$4)*C761&gt;=0, ('Loan Calculator'!$G$4/$B$4)*C761, 1/0)</f>
        <v>#DIV/0!</v>
      </c>
      <c r="F762" s="200" t="e">
        <f t="shared" si="78"/>
        <v>#DIV/0!</v>
      </c>
      <c r="G762" s="212" t="e">
        <f t="shared" si="73"/>
        <v>#DIV/0!</v>
      </c>
      <c r="K762" s="197" t="str" cm="1">
        <f t="array" ref="K762">INDEX($A:$G, ($B762*$B$4)+3,COLUMN(C762))</f>
        <v>Owing</v>
      </c>
      <c r="L762" s="198" t="e">
        <f t="shared" si="75"/>
        <v>#VALUE!</v>
      </c>
      <c r="M762" s="199" t="e">
        <f t="shared" si="76"/>
        <v>#VALUE!</v>
      </c>
      <c r="N762" s="200" t="str" cm="1">
        <f t="array" ref="N762">INDEX($A:$G, ($B762*$B$4)+3,COLUMN(F762))</f>
        <v>Total Interest Charged</v>
      </c>
      <c r="O762" s="201" t="e">
        <f t="shared" si="74"/>
        <v>#VALUE!</v>
      </c>
    </row>
    <row r="763" spans="3:15" x14ac:dyDescent="0.25">
      <c r="C763" s="197" t="e">
        <f t="shared" si="77"/>
        <v>#DIV/0!</v>
      </c>
      <c r="D763" s="216" t="e">
        <f>IF(F763="","",IF($B$3='Budget Calculator'!$A$14, 'Loan Calculator'!$L$12-E763+H763, IF($B$3='Budget Calculator'!$A$13,  'Loan Calculator'!$N$12-E763+H763, IF($B$3='Budget Calculator'!$A$12,  'Loan Calculator'!$P$12-E763+H763, 0))))</f>
        <v>#DIV/0!</v>
      </c>
      <c r="E763" s="217" t="e">
        <f>IF(('Loan Calculator'!$G$4/$B$4)*C762&gt;=0, ('Loan Calculator'!$G$4/$B$4)*C762, 1/0)</f>
        <v>#DIV/0!</v>
      </c>
      <c r="F763" s="200" t="e">
        <f t="shared" si="78"/>
        <v>#DIV/0!</v>
      </c>
      <c r="G763" s="212" t="e">
        <f t="shared" si="73"/>
        <v>#DIV/0!</v>
      </c>
      <c r="K763" s="197" t="str" cm="1">
        <f t="array" ref="K763">INDEX($A:$G, ($B763*$B$4)+3,COLUMN(C763))</f>
        <v>Owing</v>
      </c>
      <c r="L763" s="198" t="e">
        <f t="shared" si="75"/>
        <v>#VALUE!</v>
      </c>
      <c r="M763" s="199" t="e">
        <f t="shared" si="76"/>
        <v>#VALUE!</v>
      </c>
      <c r="N763" s="200" t="str" cm="1">
        <f t="array" ref="N763">INDEX($A:$G, ($B763*$B$4)+3,COLUMN(F763))</f>
        <v>Total Interest Charged</v>
      </c>
      <c r="O763" s="201" t="e">
        <f t="shared" si="74"/>
        <v>#VALUE!</v>
      </c>
    </row>
    <row r="764" spans="3:15" x14ac:dyDescent="0.25">
      <c r="C764" s="197" t="e">
        <f t="shared" si="77"/>
        <v>#DIV/0!</v>
      </c>
      <c r="D764" s="216" t="e">
        <f>IF(F764="","",IF($B$3='Budget Calculator'!$A$14, 'Loan Calculator'!$L$12-E764+H764, IF($B$3='Budget Calculator'!$A$13,  'Loan Calculator'!$N$12-E764+H764, IF($B$3='Budget Calculator'!$A$12,  'Loan Calculator'!$P$12-E764+H764, 0))))</f>
        <v>#DIV/0!</v>
      </c>
      <c r="E764" s="217" t="e">
        <f>IF(('Loan Calculator'!$G$4/$B$4)*C763&gt;=0, ('Loan Calculator'!$G$4/$B$4)*C763, 1/0)</f>
        <v>#DIV/0!</v>
      </c>
      <c r="F764" s="200" t="e">
        <f t="shared" si="78"/>
        <v>#DIV/0!</v>
      </c>
      <c r="G764" s="212" t="e">
        <f t="shared" si="73"/>
        <v>#DIV/0!</v>
      </c>
      <c r="K764" s="197" t="str" cm="1">
        <f t="array" ref="K764">INDEX($A:$G, ($B764*$B$4)+3,COLUMN(C764))</f>
        <v>Owing</v>
      </c>
      <c r="L764" s="198" t="e">
        <f t="shared" si="75"/>
        <v>#VALUE!</v>
      </c>
      <c r="M764" s="199" t="e">
        <f t="shared" si="76"/>
        <v>#VALUE!</v>
      </c>
      <c r="N764" s="200" t="str" cm="1">
        <f t="array" ref="N764">INDEX($A:$G, ($B764*$B$4)+3,COLUMN(F764))</f>
        <v>Total Interest Charged</v>
      </c>
      <c r="O764" s="201" t="e">
        <f t="shared" si="74"/>
        <v>#VALUE!</v>
      </c>
    </row>
    <row r="765" spans="3:15" x14ac:dyDescent="0.25">
      <c r="C765" s="197" t="e">
        <f t="shared" si="77"/>
        <v>#DIV/0!</v>
      </c>
      <c r="D765" s="216" t="e">
        <f>IF(F765="","",IF($B$3='Budget Calculator'!$A$14, 'Loan Calculator'!$L$12-E765+H765, IF($B$3='Budget Calculator'!$A$13,  'Loan Calculator'!$N$12-E765+H765, IF($B$3='Budget Calculator'!$A$12,  'Loan Calculator'!$P$12-E765+H765, 0))))</f>
        <v>#DIV/0!</v>
      </c>
      <c r="E765" s="217" t="e">
        <f>IF(('Loan Calculator'!$G$4/$B$4)*C764&gt;=0, ('Loan Calculator'!$G$4/$B$4)*C764, 1/0)</f>
        <v>#DIV/0!</v>
      </c>
      <c r="F765" s="200" t="e">
        <f t="shared" si="78"/>
        <v>#DIV/0!</v>
      </c>
      <c r="G765" s="212" t="e">
        <f t="shared" si="73"/>
        <v>#DIV/0!</v>
      </c>
      <c r="K765" s="197" t="str" cm="1">
        <f t="array" ref="K765">INDEX($A:$G, ($B765*$B$4)+3,COLUMN(C765))</f>
        <v>Owing</v>
      </c>
      <c r="L765" s="198" t="e">
        <f t="shared" si="75"/>
        <v>#VALUE!</v>
      </c>
      <c r="M765" s="199" t="e">
        <f t="shared" si="76"/>
        <v>#VALUE!</v>
      </c>
      <c r="N765" s="200" t="str" cm="1">
        <f t="array" ref="N765">INDEX($A:$G, ($B765*$B$4)+3,COLUMN(F765))</f>
        <v>Total Interest Charged</v>
      </c>
      <c r="O765" s="201" t="e">
        <f t="shared" si="74"/>
        <v>#VALUE!</v>
      </c>
    </row>
    <row r="766" spans="3:15" x14ac:dyDescent="0.25">
      <c r="C766" s="197" t="e">
        <f t="shared" si="77"/>
        <v>#DIV/0!</v>
      </c>
      <c r="D766" s="216" t="e">
        <f>IF(F766="","",IF($B$3='Budget Calculator'!$A$14, 'Loan Calculator'!$L$12-E766+H766, IF($B$3='Budget Calculator'!$A$13,  'Loan Calculator'!$N$12-E766+H766, IF($B$3='Budget Calculator'!$A$12,  'Loan Calculator'!$P$12-E766+H766, 0))))</f>
        <v>#DIV/0!</v>
      </c>
      <c r="E766" s="217" t="e">
        <f>IF(('Loan Calculator'!$G$4/$B$4)*C765&gt;=0, ('Loan Calculator'!$G$4/$B$4)*C765, 1/0)</f>
        <v>#DIV/0!</v>
      </c>
      <c r="F766" s="200" t="e">
        <f t="shared" si="78"/>
        <v>#DIV/0!</v>
      </c>
      <c r="G766" s="212" t="e">
        <f t="shared" si="73"/>
        <v>#DIV/0!</v>
      </c>
      <c r="K766" s="197" t="str" cm="1">
        <f t="array" ref="K766">INDEX($A:$G, ($B766*$B$4)+3,COLUMN(C766))</f>
        <v>Owing</v>
      </c>
      <c r="L766" s="198" t="e">
        <f t="shared" si="75"/>
        <v>#VALUE!</v>
      </c>
      <c r="M766" s="199" t="e">
        <f t="shared" si="76"/>
        <v>#VALUE!</v>
      </c>
      <c r="N766" s="200" t="str" cm="1">
        <f t="array" ref="N766">INDEX($A:$G, ($B766*$B$4)+3,COLUMN(F766))</f>
        <v>Total Interest Charged</v>
      </c>
      <c r="O766" s="201" t="e">
        <f t="shared" si="74"/>
        <v>#VALUE!</v>
      </c>
    </row>
    <row r="767" spans="3:15" x14ac:dyDescent="0.25">
      <c r="C767" s="197" t="e">
        <f t="shared" si="77"/>
        <v>#DIV/0!</v>
      </c>
      <c r="D767" s="216" t="e">
        <f>IF(F767="","",IF($B$3='Budget Calculator'!$A$14, 'Loan Calculator'!$L$12-E767+H767, IF($B$3='Budget Calculator'!$A$13,  'Loan Calculator'!$N$12-E767+H767, IF($B$3='Budget Calculator'!$A$12,  'Loan Calculator'!$P$12-E767+H767, 0))))</f>
        <v>#DIV/0!</v>
      </c>
      <c r="E767" s="217" t="e">
        <f>IF(('Loan Calculator'!$G$4/$B$4)*C766&gt;=0, ('Loan Calculator'!$G$4/$B$4)*C766, 1/0)</f>
        <v>#DIV/0!</v>
      </c>
      <c r="F767" s="200" t="e">
        <f t="shared" si="78"/>
        <v>#DIV/0!</v>
      </c>
      <c r="G767" s="212" t="e">
        <f t="shared" si="73"/>
        <v>#DIV/0!</v>
      </c>
      <c r="K767" s="197" t="str" cm="1">
        <f t="array" ref="K767">INDEX($A:$G, ($B767*$B$4)+3,COLUMN(C767))</f>
        <v>Owing</v>
      </c>
      <c r="L767" s="198" t="e">
        <f t="shared" si="75"/>
        <v>#VALUE!</v>
      </c>
      <c r="M767" s="199" t="e">
        <f t="shared" si="76"/>
        <v>#VALUE!</v>
      </c>
      <c r="N767" s="200" t="str" cm="1">
        <f t="array" ref="N767">INDEX($A:$G, ($B767*$B$4)+3,COLUMN(F767))</f>
        <v>Total Interest Charged</v>
      </c>
      <c r="O767" s="201" t="e">
        <f t="shared" si="74"/>
        <v>#VALUE!</v>
      </c>
    </row>
    <row r="768" spans="3:15" x14ac:dyDescent="0.25">
      <c r="C768" s="197" t="e">
        <f t="shared" si="77"/>
        <v>#DIV/0!</v>
      </c>
      <c r="D768" s="216" t="e">
        <f>IF(F768="","",IF($B$3='Budget Calculator'!$A$14, 'Loan Calculator'!$L$12-E768+H768, IF($B$3='Budget Calculator'!$A$13,  'Loan Calculator'!$N$12-E768+H768, IF($B$3='Budget Calculator'!$A$12,  'Loan Calculator'!$P$12-E768+H768, 0))))</f>
        <v>#DIV/0!</v>
      </c>
      <c r="E768" s="217" t="e">
        <f>IF(('Loan Calculator'!$G$4/$B$4)*C767&gt;=0, ('Loan Calculator'!$G$4/$B$4)*C767, 1/0)</f>
        <v>#DIV/0!</v>
      </c>
      <c r="F768" s="200" t="e">
        <f t="shared" si="78"/>
        <v>#DIV/0!</v>
      </c>
      <c r="G768" s="212" t="e">
        <f t="shared" si="73"/>
        <v>#DIV/0!</v>
      </c>
      <c r="K768" s="197" t="str" cm="1">
        <f t="array" ref="K768">INDEX($A:$G, ($B768*$B$4)+3,COLUMN(C768))</f>
        <v>Owing</v>
      </c>
      <c r="L768" s="198" t="e">
        <f t="shared" si="75"/>
        <v>#VALUE!</v>
      </c>
      <c r="M768" s="199" t="e">
        <f t="shared" si="76"/>
        <v>#VALUE!</v>
      </c>
      <c r="N768" s="200" t="str" cm="1">
        <f t="array" ref="N768">INDEX($A:$G, ($B768*$B$4)+3,COLUMN(F768))</f>
        <v>Total Interest Charged</v>
      </c>
      <c r="O768" s="201" t="e">
        <f t="shared" si="74"/>
        <v>#VALUE!</v>
      </c>
    </row>
    <row r="769" spans="3:15" x14ac:dyDescent="0.25">
      <c r="C769" s="197" t="e">
        <f t="shared" si="77"/>
        <v>#DIV/0!</v>
      </c>
      <c r="D769" s="216" t="e">
        <f>IF(F769="","",IF($B$3='Budget Calculator'!$A$14, 'Loan Calculator'!$L$12-E769+H769, IF($B$3='Budget Calculator'!$A$13,  'Loan Calculator'!$N$12-E769+H769, IF($B$3='Budget Calculator'!$A$12,  'Loan Calculator'!$P$12-E769+H769, 0))))</f>
        <v>#DIV/0!</v>
      </c>
      <c r="E769" s="217" t="e">
        <f>IF(('Loan Calculator'!$G$4/$B$4)*C768&gt;=0, ('Loan Calculator'!$G$4/$B$4)*C768, 1/0)</f>
        <v>#DIV/0!</v>
      </c>
      <c r="F769" s="200" t="e">
        <f t="shared" si="78"/>
        <v>#DIV/0!</v>
      </c>
      <c r="G769" s="212" t="e">
        <f t="shared" si="73"/>
        <v>#DIV/0!</v>
      </c>
      <c r="K769" s="197" t="str" cm="1">
        <f t="array" ref="K769">INDEX($A:$G, ($B769*$B$4)+3,COLUMN(C769))</f>
        <v>Owing</v>
      </c>
      <c r="L769" s="198" t="e">
        <f t="shared" si="75"/>
        <v>#VALUE!</v>
      </c>
      <c r="M769" s="199" t="e">
        <f t="shared" si="76"/>
        <v>#VALUE!</v>
      </c>
      <c r="N769" s="200" t="str" cm="1">
        <f t="array" ref="N769">INDEX($A:$G, ($B769*$B$4)+3,COLUMN(F769))</f>
        <v>Total Interest Charged</v>
      </c>
      <c r="O769" s="201" t="e">
        <f t="shared" si="74"/>
        <v>#VALUE!</v>
      </c>
    </row>
    <row r="770" spans="3:15" x14ac:dyDescent="0.25">
      <c r="C770" s="197" t="e">
        <f t="shared" si="77"/>
        <v>#DIV/0!</v>
      </c>
      <c r="D770" s="216" t="e">
        <f>IF(F770="","",IF($B$3='Budget Calculator'!$A$14, 'Loan Calculator'!$L$12-E770+H770, IF($B$3='Budget Calculator'!$A$13,  'Loan Calculator'!$N$12-E770+H770, IF($B$3='Budget Calculator'!$A$12,  'Loan Calculator'!$P$12-E770+H770, 0))))</f>
        <v>#DIV/0!</v>
      </c>
      <c r="E770" s="217" t="e">
        <f>IF(('Loan Calculator'!$G$4/$B$4)*C769&gt;=0, ('Loan Calculator'!$G$4/$B$4)*C769, 1/0)</f>
        <v>#DIV/0!</v>
      </c>
      <c r="F770" s="200" t="e">
        <f t="shared" si="78"/>
        <v>#DIV/0!</v>
      </c>
      <c r="G770" s="212" t="e">
        <f t="shared" si="73"/>
        <v>#DIV/0!</v>
      </c>
      <c r="K770" s="197" t="str" cm="1">
        <f t="array" ref="K770">INDEX($A:$G, ($B770*$B$4)+3,COLUMN(C770))</f>
        <v>Owing</v>
      </c>
      <c r="L770" s="198" t="e">
        <f t="shared" si="75"/>
        <v>#VALUE!</v>
      </c>
      <c r="M770" s="199" t="e">
        <f t="shared" si="76"/>
        <v>#VALUE!</v>
      </c>
      <c r="N770" s="200" t="str" cm="1">
        <f t="array" ref="N770">INDEX($A:$G, ($B770*$B$4)+3,COLUMN(F770))</f>
        <v>Total Interest Charged</v>
      </c>
      <c r="O770" s="201" t="e">
        <f t="shared" si="74"/>
        <v>#VALUE!</v>
      </c>
    </row>
    <row r="771" spans="3:15" x14ac:dyDescent="0.25">
      <c r="C771" s="197" t="e">
        <f t="shared" si="77"/>
        <v>#DIV/0!</v>
      </c>
      <c r="D771" s="216" t="e">
        <f>IF(F771="","",IF($B$3='Budget Calculator'!$A$14, 'Loan Calculator'!$L$12-E771+H771, IF($B$3='Budget Calculator'!$A$13,  'Loan Calculator'!$N$12-E771+H771, IF($B$3='Budget Calculator'!$A$12,  'Loan Calculator'!$P$12-E771+H771, 0))))</f>
        <v>#DIV/0!</v>
      </c>
      <c r="E771" s="217" t="e">
        <f>IF(('Loan Calculator'!$G$4/$B$4)*C770&gt;=0, ('Loan Calculator'!$G$4/$B$4)*C770, 1/0)</f>
        <v>#DIV/0!</v>
      </c>
      <c r="F771" s="200" t="e">
        <f t="shared" si="78"/>
        <v>#DIV/0!</v>
      </c>
      <c r="G771" s="212" t="e">
        <f t="shared" si="73"/>
        <v>#DIV/0!</v>
      </c>
      <c r="K771" s="197" t="str" cm="1">
        <f t="array" ref="K771">INDEX($A:$G, ($B771*$B$4)+3,COLUMN(C771))</f>
        <v>Owing</v>
      </c>
      <c r="L771" s="198" t="e">
        <f t="shared" si="75"/>
        <v>#VALUE!</v>
      </c>
      <c r="M771" s="199" t="e">
        <f t="shared" si="76"/>
        <v>#VALUE!</v>
      </c>
      <c r="N771" s="200" t="str" cm="1">
        <f t="array" ref="N771">INDEX($A:$G, ($B771*$B$4)+3,COLUMN(F771))</f>
        <v>Total Interest Charged</v>
      </c>
      <c r="O771" s="201" t="e">
        <f t="shared" si="74"/>
        <v>#VALUE!</v>
      </c>
    </row>
    <row r="772" spans="3:15" x14ac:dyDescent="0.25">
      <c r="C772" s="197" t="e">
        <f t="shared" si="77"/>
        <v>#DIV/0!</v>
      </c>
      <c r="D772" s="216" t="e">
        <f>IF(F772="","",IF($B$3='Budget Calculator'!$A$14, 'Loan Calculator'!$L$12-E772+H772, IF($B$3='Budget Calculator'!$A$13,  'Loan Calculator'!$N$12-E772+H772, IF($B$3='Budget Calculator'!$A$12,  'Loan Calculator'!$P$12-E772+H772, 0))))</f>
        <v>#DIV/0!</v>
      </c>
      <c r="E772" s="217" t="e">
        <f>IF(('Loan Calculator'!$G$4/$B$4)*C771&gt;=0, ('Loan Calculator'!$G$4/$B$4)*C771, 1/0)</f>
        <v>#DIV/0!</v>
      </c>
      <c r="F772" s="200" t="e">
        <f t="shared" si="78"/>
        <v>#DIV/0!</v>
      </c>
      <c r="G772" s="212" t="e">
        <f t="shared" si="73"/>
        <v>#DIV/0!</v>
      </c>
      <c r="K772" s="197" t="str" cm="1">
        <f t="array" ref="K772">INDEX($A:$G, ($B772*$B$4)+3,COLUMN(C772))</f>
        <v>Owing</v>
      </c>
      <c r="L772" s="198" t="e">
        <f t="shared" si="75"/>
        <v>#VALUE!</v>
      </c>
      <c r="M772" s="199" t="e">
        <f t="shared" si="76"/>
        <v>#VALUE!</v>
      </c>
      <c r="N772" s="200" t="str" cm="1">
        <f t="array" ref="N772">INDEX($A:$G, ($B772*$B$4)+3,COLUMN(F772))</f>
        <v>Total Interest Charged</v>
      </c>
      <c r="O772" s="201" t="e">
        <f t="shared" si="74"/>
        <v>#VALUE!</v>
      </c>
    </row>
    <row r="773" spans="3:15" x14ac:dyDescent="0.25">
      <c r="C773" s="197" t="e">
        <f t="shared" si="77"/>
        <v>#DIV/0!</v>
      </c>
      <c r="D773" s="216" t="e">
        <f>IF(F773="","",IF($B$3='Budget Calculator'!$A$14, 'Loan Calculator'!$L$12-E773+H773, IF($B$3='Budget Calculator'!$A$13,  'Loan Calculator'!$N$12-E773+H773, IF($B$3='Budget Calculator'!$A$12,  'Loan Calculator'!$P$12-E773+H773, 0))))</f>
        <v>#DIV/0!</v>
      </c>
      <c r="E773" s="217" t="e">
        <f>IF(('Loan Calculator'!$G$4/$B$4)*C772&gt;=0, ('Loan Calculator'!$G$4/$B$4)*C772, 1/0)</f>
        <v>#DIV/0!</v>
      </c>
      <c r="F773" s="200" t="e">
        <f t="shared" si="78"/>
        <v>#DIV/0!</v>
      </c>
      <c r="G773" s="212" t="e">
        <f t="shared" si="73"/>
        <v>#DIV/0!</v>
      </c>
      <c r="K773" s="197" t="str" cm="1">
        <f t="array" ref="K773">INDEX($A:$G, ($B773*$B$4)+3,COLUMN(C773))</f>
        <v>Owing</v>
      </c>
      <c r="L773" s="198" t="e">
        <f t="shared" si="75"/>
        <v>#VALUE!</v>
      </c>
      <c r="M773" s="199" t="e">
        <f t="shared" si="76"/>
        <v>#VALUE!</v>
      </c>
      <c r="N773" s="200" t="str" cm="1">
        <f t="array" ref="N773">INDEX($A:$G, ($B773*$B$4)+3,COLUMN(F773))</f>
        <v>Total Interest Charged</v>
      </c>
      <c r="O773" s="201" t="e">
        <f t="shared" si="74"/>
        <v>#VALUE!</v>
      </c>
    </row>
    <row r="774" spans="3:15" x14ac:dyDescent="0.25">
      <c r="C774" s="197" t="e">
        <f t="shared" si="77"/>
        <v>#DIV/0!</v>
      </c>
      <c r="D774" s="216" t="e">
        <f>IF(F774="","",IF($B$3='Budget Calculator'!$A$14, 'Loan Calculator'!$L$12-E774+H774, IF($B$3='Budget Calculator'!$A$13,  'Loan Calculator'!$N$12-E774+H774, IF($B$3='Budget Calculator'!$A$12,  'Loan Calculator'!$P$12-E774+H774, 0))))</f>
        <v>#DIV/0!</v>
      </c>
      <c r="E774" s="217" t="e">
        <f>IF(('Loan Calculator'!$G$4/$B$4)*C773&gt;=0, ('Loan Calculator'!$G$4/$B$4)*C773, 1/0)</f>
        <v>#DIV/0!</v>
      </c>
      <c r="F774" s="200" t="e">
        <f t="shared" si="78"/>
        <v>#DIV/0!</v>
      </c>
      <c r="G774" s="212" t="e">
        <f t="shared" ref="G774:G837" si="79">IF(IFERROR(C774, 1/0), B774, IF(C774=0, B774, 1/0))</f>
        <v>#DIV/0!</v>
      </c>
      <c r="K774" s="197" t="str" cm="1">
        <f t="array" ref="K774">INDEX($A:$G, ($B774*$B$4)+3,COLUMN(C774))</f>
        <v>Owing</v>
      </c>
      <c r="L774" s="198" t="e">
        <f t="shared" si="75"/>
        <v>#VALUE!</v>
      </c>
      <c r="M774" s="199" t="e">
        <f t="shared" si="76"/>
        <v>#VALUE!</v>
      </c>
      <c r="N774" s="200" t="str" cm="1">
        <f t="array" ref="N774">INDEX($A:$G, ($B774*$B$4)+3,COLUMN(F774))</f>
        <v>Total Interest Charged</v>
      </c>
      <c r="O774" s="201" t="e">
        <f t="shared" ref="O774:O837" si="80">IF(IFERROR(K774, 1/0), J774, IF(K774=0, J774, 1/0))</f>
        <v>#VALUE!</v>
      </c>
    </row>
    <row r="775" spans="3:15" x14ac:dyDescent="0.25">
      <c r="C775" s="197" t="e">
        <f t="shared" si="77"/>
        <v>#DIV/0!</v>
      </c>
      <c r="D775" s="216" t="e">
        <f>IF(F775="","",IF($B$3='Budget Calculator'!$A$14, 'Loan Calculator'!$L$12-E775+H775, IF($B$3='Budget Calculator'!$A$13,  'Loan Calculator'!$N$12-E775+H775, IF($B$3='Budget Calculator'!$A$12,  'Loan Calculator'!$P$12-E775+H775, 0))))</f>
        <v>#DIV/0!</v>
      </c>
      <c r="E775" s="217" t="e">
        <f>IF(('Loan Calculator'!$G$4/$B$4)*C774&gt;=0, ('Loan Calculator'!$G$4/$B$4)*C774, 1/0)</f>
        <v>#DIV/0!</v>
      </c>
      <c r="F775" s="200" t="e">
        <f t="shared" si="78"/>
        <v>#DIV/0!</v>
      </c>
      <c r="G775" s="212" t="e">
        <f t="shared" si="79"/>
        <v>#DIV/0!</v>
      </c>
      <c r="K775" s="197" t="str" cm="1">
        <f t="array" ref="K775">INDEX($A:$G, ($B775*$B$4)+3,COLUMN(C775))</f>
        <v>Owing</v>
      </c>
      <c r="L775" s="198" t="e">
        <f t="shared" ref="L775:L838" si="81">K774-K775</f>
        <v>#VALUE!</v>
      </c>
      <c r="M775" s="199" t="e">
        <f t="shared" ref="M775:M838" si="82">N775-N774</f>
        <v>#VALUE!</v>
      </c>
      <c r="N775" s="200" t="str" cm="1">
        <f t="array" ref="N775">INDEX($A:$G, ($B775*$B$4)+3,COLUMN(F775))</f>
        <v>Total Interest Charged</v>
      </c>
      <c r="O775" s="201" t="e">
        <f t="shared" si="80"/>
        <v>#VALUE!</v>
      </c>
    </row>
    <row r="776" spans="3:15" x14ac:dyDescent="0.25">
      <c r="C776" s="197" t="e">
        <f t="shared" si="77"/>
        <v>#DIV/0!</v>
      </c>
      <c r="D776" s="216" t="e">
        <f>IF(F776="","",IF($B$3='Budget Calculator'!$A$14, 'Loan Calculator'!$L$12-E776+H776, IF($B$3='Budget Calculator'!$A$13,  'Loan Calculator'!$N$12-E776+H776, IF($B$3='Budget Calculator'!$A$12,  'Loan Calculator'!$P$12-E776+H776, 0))))</f>
        <v>#DIV/0!</v>
      </c>
      <c r="E776" s="217" t="e">
        <f>IF(('Loan Calculator'!$G$4/$B$4)*C775&gt;=0, ('Loan Calculator'!$G$4/$B$4)*C775, 1/0)</f>
        <v>#DIV/0!</v>
      </c>
      <c r="F776" s="200" t="e">
        <f t="shared" si="78"/>
        <v>#DIV/0!</v>
      </c>
      <c r="G776" s="212" t="e">
        <f t="shared" si="79"/>
        <v>#DIV/0!</v>
      </c>
      <c r="K776" s="197" t="str" cm="1">
        <f t="array" ref="K776">INDEX($A:$G, ($B776*$B$4)+3,COLUMN(C776))</f>
        <v>Owing</v>
      </c>
      <c r="L776" s="198" t="e">
        <f t="shared" si="81"/>
        <v>#VALUE!</v>
      </c>
      <c r="M776" s="199" t="e">
        <f t="shared" si="82"/>
        <v>#VALUE!</v>
      </c>
      <c r="N776" s="200" t="str" cm="1">
        <f t="array" ref="N776">INDEX($A:$G, ($B776*$B$4)+3,COLUMN(F776))</f>
        <v>Total Interest Charged</v>
      </c>
      <c r="O776" s="201" t="e">
        <f t="shared" si="80"/>
        <v>#VALUE!</v>
      </c>
    </row>
    <row r="777" spans="3:15" x14ac:dyDescent="0.25">
      <c r="C777" s="197" t="e">
        <f t="shared" si="77"/>
        <v>#DIV/0!</v>
      </c>
      <c r="D777" s="216" t="e">
        <f>IF(F777="","",IF($B$3='Budget Calculator'!$A$14, 'Loan Calculator'!$L$12-E777+H777, IF($B$3='Budget Calculator'!$A$13,  'Loan Calculator'!$N$12-E777+H777, IF($B$3='Budget Calculator'!$A$12,  'Loan Calculator'!$P$12-E777+H777, 0))))</f>
        <v>#DIV/0!</v>
      </c>
      <c r="E777" s="217" t="e">
        <f>IF(('Loan Calculator'!$G$4/$B$4)*C776&gt;=0, ('Loan Calculator'!$G$4/$B$4)*C776, 1/0)</f>
        <v>#DIV/0!</v>
      </c>
      <c r="F777" s="200" t="e">
        <f t="shared" si="78"/>
        <v>#DIV/0!</v>
      </c>
      <c r="G777" s="212" t="e">
        <f t="shared" si="79"/>
        <v>#DIV/0!</v>
      </c>
      <c r="K777" s="197" t="str" cm="1">
        <f t="array" ref="K777">INDEX($A:$G, ($B777*$B$4)+3,COLUMN(C777))</f>
        <v>Owing</v>
      </c>
      <c r="L777" s="198" t="e">
        <f t="shared" si="81"/>
        <v>#VALUE!</v>
      </c>
      <c r="M777" s="199" t="e">
        <f t="shared" si="82"/>
        <v>#VALUE!</v>
      </c>
      <c r="N777" s="200" t="str" cm="1">
        <f t="array" ref="N777">INDEX($A:$G, ($B777*$B$4)+3,COLUMN(F777))</f>
        <v>Total Interest Charged</v>
      </c>
      <c r="O777" s="201" t="e">
        <f t="shared" si="80"/>
        <v>#VALUE!</v>
      </c>
    </row>
    <row r="778" spans="3:15" x14ac:dyDescent="0.25">
      <c r="C778" s="197" t="e">
        <f t="shared" si="77"/>
        <v>#DIV/0!</v>
      </c>
      <c r="D778" s="216" t="e">
        <f>IF(F778="","",IF($B$3='Budget Calculator'!$A$14, 'Loan Calculator'!$L$12-E778+H778, IF($B$3='Budget Calculator'!$A$13,  'Loan Calculator'!$N$12-E778+H778, IF($B$3='Budget Calculator'!$A$12,  'Loan Calculator'!$P$12-E778+H778, 0))))</f>
        <v>#DIV/0!</v>
      </c>
      <c r="E778" s="217" t="e">
        <f>IF(('Loan Calculator'!$G$4/$B$4)*C777&gt;=0, ('Loan Calculator'!$G$4/$B$4)*C777, 1/0)</f>
        <v>#DIV/0!</v>
      </c>
      <c r="F778" s="200" t="e">
        <f t="shared" si="78"/>
        <v>#DIV/0!</v>
      </c>
      <c r="G778" s="212" t="e">
        <f t="shared" si="79"/>
        <v>#DIV/0!</v>
      </c>
      <c r="K778" s="197" t="str" cm="1">
        <f t="array" ref="K778">INDEX($A:$G, ($B778*$B$4)+3,COLUMN(C778))</f>
        <v>Owing</v>
      </c>
      <c r="L778" s="198" t="e">
        <f t="shared" si="81"/>
        <v>#VALUE!</v>
      </c>
      <c r="M778" s="199" t="e">
        <f t="shared" si="82"/>
        <v>#VALUE!</v>
      </c>
      <c r="N778" s="200" t="str" cm="1">
        <f t="array" ref="N778">INDEX($A:$G, ($B778*$B$4)+3,COLUMN(F778))</f>
        <v>Total Interest Charged</v>
      </c>
      <c r="O778" s="201" t="e">
        <f t="shared" si="80"/>
        <v>#VALUE!</v>
      </c>
    </row>
    <row r="779" spans="3:15" x14ac:dyDescent="0.25">
      <c r="C779" s="197" t="e">
        <f t="shared" si="77"/>
        <v>#DIV/0!</v>
      </c>
      <c r="D779" s="216" t="e">
        <f>IF(F779="","",IF($B$3='Budget Calculator'!$A$14, 'Loan Calculator'!$L$12-E779+H779, IF($B$3='Budget Calculator'!$A$13,  'Loan Calculator'!$N$12-E779+H779, IF($B$3='Budget Calculator'!$A$12,  'Loan Calculator'!$P$12-E779+H779, 0))))</f>
        <v>#DIV/0!</v>
      </c>
      <c r="E779" s="217" t="e">
        <f>IF(('Loan Calculator'!$G$4/$B$4)*C778&gt;=0, ('Loan Calculator'!$G$4/$B$4)*C778, 1/0)</f>
        <v>#DIV/0!</v>
      </c>
      <c r="F779" s="200" t="e">
        <f t="shared" si="78"/>
        <v>#DIV/0!</v>
      </c>
      <c r="G779" s="212" t="e">
        <f t="shared" si="79"/>
        <v>#DIV/0!</v>
      </c>
      <c r="K779" s="197" t="str" cm="1">
        <f t="array" ref="K779">INDEX($A:$G, ($B779*$B$4)+3,COLUMN(C779))</f>
        <v>Owing</v>
      </c>
      <c r="L779" s="198" t="e">
        <f t="shared" si="81"/>
        <v>#VALUE!</v>
      </c>
      <c r="M779" s="199" t="e">
        <f t="shared" si="82"/>
        <v>#VALUE!</v>
      </c>
      <c r="N779" s="200" t="str" cm="1">
        <f t="array" ref="N779">INDEX($A:$G, ($B779*$B$4)+3,COLUMN(F779))</f>
        <v>Total Interest Charged</v>
      </c>
      <c r="O779" s="201" t="e">
        <f t="shared" si="80"/>
        <v>#VALUE!</v>
      </c>
    </row>
    <row r="780" spans="3:15" x14ac:dyDescent="0.25">
      <c r="C780" s="197" t="e">
        <f t="shared" si="77"/>
        <v>#DIV/0!</v>
      </c>
      <c r="D780" s="216" t="e">
        <f>IF(F780="","",IF($B$3='Budget Calculator'!$A$14, 'Loan Calculator'!$L$12-E780+H780, IF($B$3='Budget Calculator'!$A$13,  'Loan Calculator'!$N$12-E780+H780, IF($B$3='Budget Calculator'!$A$12,  'Loan Calculator'!$P$12-E780+H780, 0))))</f>
        <v>#DIV/0!</v>
      </c>
      <c r="E780" s="217" t="e">
        <f>IF(('Loan Calculator'!$G$4/$B$4)*C779&gt;=0, ('Loan Calculator'!$G$4/$B$4)*C779, 1/0)</f>
        <v>#DIV/0!</v>
      </c>
      <c r="F780" s="200" t="e">
        <f t="shared" si="78"/>
        <v>#DIV/0!</v>
      </c>
      <c r="G780" s="212" t="e">
        <f t="shared" si="79"/>
        <v>#DIV/0!</v>
      </c>
      <c r="K780" s="197" t="str" cm="1">
        <f t="array" ref="K780">INDEX($A:$G, ($B780*$B$4)+3,COLUMN(C780))</f>
        <v>Owing</v>
      </c>
      <c r="L780" s="198" t="e">
        <f t="shared" si="81"/>
        <v>#VALUE!</v>
      </c>
      <c r="M780" s="199" t="e">
        <f t="shared" si="82"/>
        <v>#VALUE!</v>
      </c>
      <c r="N780" s="200" t="str" cm="1">
        <f t="array" ref="N780">INDEX($A:$G, ($B780*$B$4)+3,COLUMN(F780))</f>
        <v>Total Interest Charged</v>
      </c>
      <c r="O780" s="201" t="e">
        <f t="shared" si="80"/>
        <v>#VALUE!</v>
      </c>
    </row>
    <row r="781" spans="3:15" x14ac:dyDescent="0.25">
      <c r="C781" s="197" t="e">
        <f t="shared" si="77"/>
        <v>#DIV/0!</v>
      </c>
      <c r="D781" s="216" t="e">
        <f>IF(F781="","",IF($B$3='Budget Calculator'!$A$14, 'Loan Calculator'!$L$12-E781+H781, IF($B$3='Budget Calculator'!$A$13,  'Loan Calculator'!$N$12-E781+H781, IF($B$3='Budget Calculator'!$A$12,  'Loan Calculator'!$P$12-E781+H781, 0))))</f>
        <v>#DIV/0!</v>
      </c>
      <c r="E781" s="217" t="e">
        <f>IF(('Loan Calculator'!$G$4/$B$4)*C780&gt;=0, ('Loan Calculator'!$G$4/$B$4)*C780, 1/0)</f>
        <v>#DIV/0!</v>
      </c>
      <c r="F781" s="200" t="e">
        <f t="shared" si="78"/>
        <v>#DIV/0!</v>
      </c>
      <c r="G781" s="212" t="e">
        <f t="shared" si="79"/>
        <v>#DIV/0!</v>
      </c>
      <c r="K781" s="197" t="str" cm="1">
        <f t="array" ref="K781">INDEX($A:$G, ($B781*$B$4)+3,COLUMN(C781))</f>
        <v>Owing</v>
      </c>
      <c r="L781" s="198" t="e">
        <f t="shared" si="81"/>
        <v>#VALUE!</v>
      </c>
      <c r="M781" s="199" t="e">
        <f t="shared" si="82"/>
        <v>#VALUE!</v>
      </c>
      <c r="N781" s="200" t="str" cm="1">
        <f t="array" ref="N781">INDEX($A:$G, ($B781*$B$4)+3,COLUMN(F781))</f>
        <v>Total Interest Charged</v>
      </c>
      <c r="O781" s="201" t="e">
        <f t="shared" si="80"/>
        <v>#VALUE!</v>
      </c>
    </row>
    <row r="782" spans="3:15" x14ac:dyDescent="0.25">
      <c r="C782" s="197" t="e">
        <f t="shared" si="77"/>
        <v>#DIV/0!</v>
      </c>
      <c r="D782" s="216" t="e">
        <f>IF(F782="","",IF($B$3='Budget Calculator'!$A$14, 'Loan Calculator'!$L$12-E782+H782, IF($B$3='Budget Calculator'!$A$13,  'Loan Calculator'!$N$12-E782+H782, IF($B$3='Budget Calculator'!$A$12,  'Loan Calculator'!$P$12-E782+H782, 0))))</f>
        <v>#DIV/0!</v>
      </c>
      <c r="E782" s="217" t="e">
        <f>IF(('Loan Calculator'!$G$4/$B$4)*C781&gt;=0, ('Loan Calculator'!$G$4/$B$4)*C781, 1/0)</f>
        <v>#DIV/0!</v>
      </c>
      <c r="F782" s="200" t="e">
        <f t="shared" si="78"/>
        <v>#DIV/0!</v>
      </c>
      <c r="G782" s="212" t="e">
        <f t="shared" si="79"/>
        <v>#DIV/0!</v>
      </c>
      <c r="K782" s="197" t="str" cm="1">
        <f t="array" ref="K782">INDEX($A:$G, ($B782*$B$4)+3,COLUMN(C782))</f>
        <v>Owing</v>
      </c>
      <c r="L782" s="198" t="e">
        <f t="shared" si="81"/>
        <v>#VALUE!</v>
      </c>
      <c r="M782" s="199" t="e">
        <f t="shared" si="82"/>
        <v>#VALUE!</v>
      </c>
      <c r="N782" s="200" t="str" cm="1">
        <f t="array" ref="N782">INDEX($A:$G, ($B782*$B$4)+3,COLUMN(F782))</f>
        <v>Total Interest Charged</v>
      </c>
      <c r="O782" s="201" t="e">
        <f t="shared" si="80"/>
        <v>#VALUE!</v>
      </c>
    </row>
    <row r="783" spans="3:15" x14ac:dyDescent="0.25">
      <c r="C783" s="197" t="e">
        <f t="shared" si="77"/>
        <v>#DIV/0!</v>
      </c>
      <c r="D783" s="216" t="e">
        <f>IF(F783="","",IF($B$3='Budget Calculator'!$A$14, 'Loan Calculator'!$L$12-E783+H783, IF($B$3='Budget Calculator'!$A$13,  'Loan Calculator'!$N$12-E783+H783, IF($B$3='Budget Calculator'!$A$12,  'Loan Calculator'!$P$12-E783+H783, 0))))</f>
        <v>#DIV/0!</v>
      </c>
      <c r="E783" s="217" t="e">
        <f>IF(('Loan Calculator'!$G$4/$B$4)*C782&gt;=0, ('Loan Calculator'!$G$4/$B$4)*C782, 1/0)</f>
        <v>#DIV/0!</v>
      </c>
      <c r="F783" s="200" t="e">
        <f t="shared" si="78"/>
        <v>#DIV/0!</v>
      </c>
      <c r="G783" s="212" t="e">
        <f t="shared" si="79"/>
        <v>#DIV/0!</v>
      </c>
      <c r="K783" s="197" t="str" cm="1">
        <f t="array" ref="K783">INDEX($A:$G, ($B783*$B$4)+3,COLUMN(C783))</f>
        <v>Owing</v>
      </c>
      <c r="L783" s="198" t="e">
        <f t="shared" si="81"/>
        <v>#VALUE!</v>
      </c>
      <c r="M783" s="199" t="e">
        <f t="shared" si="82"/>
        <v>#VALUE!</v>
      </c>
      <c r="N783" s="200" t="str" cm="1">
        <f t="array" ref="N783">INDEX($A:$G, ($B783*$B$4)+3,COLUMN(F783))</f>
        <v>Total Interest Charged</v>
      </c>
      <c r="O783" s="201" t="e">
        <f t="shared" si="80"/>
        <v>#VALUE!</v>
      </c>
    </row>
    <row r="784" spans="3:15" x14ac:dyDescent="0.25">
      <c r="C784" s="197" t="e">
        <f t="shared" si="77"/>
        <v>#DIV/0!</v>
      </c>
      <c r="D784" s="216" t="e">
        <f>IF(F784="","",IF($B$3='Budget Calculator'!$A$14, 'Loan Calculator'!$L$12-E784+H784, IF($B$3='Budget Calculator'!$A$13,  'Loan Calculator'!$N$12-E784+H784, IF($B$3='Budget Calculator'!$A$12,  'Loan Calculator'!$P$12-E784+H784, 0))))</f>
        <v>#DIV/0!</v>
      </c>
      <c r="E784" s="217" t="e">
        <f>IF(('Loan Calculator'!$G$4/$B$4)*C783&gt;=0, ('Loan Calculator'!$G$4/$B$4)*C783, 1/0)</f>
        <v>#DIV/0!</v>
      </c>
      <c r="F784" s="200" t="e">
        <f t="shared" si="78"/>
        <v>#DIV/0!</v>
      </c>
      <c r="G784" s="212" t="e">
        <f t="shared" si="79"/>
        <v>#DIV/0!</v>
      </c>
      <c r="K784" s="197" t="str" cm="1">
        <f t="array" ref="K784">INDEX($A:$G, ($B784*$B$4)+3,COLUMN(C784))</f>
        <v>Owing</v>
      </c>
      <c r="L784" s="198" t="e">
        <f t="shared" si="81"/>
        <v>#VALUE!</v>
      </c>
      <c r="M784" s="199" t="e">
        <f t="shared" si="82"/>
        <v>#VALUE!</v>
      </c>
      <c r="N784" s="200" t="str" cm="1">
        <f t="array" ref="N784">INDEX($A:$G, ($B784*$B$4)+3,COLUMN(F784))</f>
        <v>Total Interest Charged</v>
      </c>
      <c r="O784" s="201" t="e">
        <f t="shared" si="80"/>
        <v>#VALUE!</v>
      </c>
    </row>
    <row r="785" spans="3:15" x14ac:dyDescent="0.25">
      <c r="C785" s="197" t="e">
        <f t="shared" si="77"/>
        <v>#DIV/0!</v>
      </c>
      <c r="D785" s="216" t="e">
        <f>IF(F785="","",IF($B$3='Budget Calculator'!$A$14, 'Loan Calculator'!$L$12-E785+H785, IF($B$3='Budget Calculator'!$A$13,  'Loan Calculator'!$N$12-E785+H785, IF($B$3='Budget Calculator'!$A$12,  'Loan Calculator'!$P$12-E785+H785, 0))))</f>
        <v>#DIV/0!</v>
      </c>
      <c r="E785" s="217" t="e">
        <f>IF(('Loan Calculator'!$G$4/$B$4)*C784&gt;=0, ('Loan Calculator'!$G$4/$B$4)*C784, 1/0)</f>
        <v>#DIV/0!</v>
      </c>
      <c r="F785" s="200" t="e">
        <f t="shared" si="78"/>
        <v>#DIV/0!</v>
      </c>
      <c r="G785" s="212" t="e">
        <f t="shared" si="79"/>
        <v>#DIV/0!</v>
      </c>
      <c r="K785" s="197" t="str" cm="1">
        <f t="array" ref="K785">INDEX($A:$G, ($B785*$B$4)+3,COLUMN(C785))</f>
        <v>Owing</v>
      </c>
      <c r="L785" s="198" t="e">
        <f t="shared" si="81"/>
        <v>#VALUE!</v>
      </c>
      <c r="M785" s="199" t="e">
        <f t="shared" si="82"/>
        <v>#VALUE!</v>
      </c>
      <c r="N785" s="200" t="str" cm="1">
        <f t="array" ref="N785">INDEX($A:$G, ($B785*$B$4)+3,COLUMN(F785))</f>
        <v>Total Interest Charged</v>
      </c>
      <c r="O785" s="201" t="e">
        <f t="shared" si="80"/>
        <v>#VALUE!</v>
      </c>
    </row>
    <row r="786" spans="3:15" x14ac:dyDescent="0.25">
      <c r="C786" s="197" t="e">
        <f t="shared" si="77"/>
        <v>#DIV/0!</v>
      </c>
      <c r="D786" s="216" t="e">
        <f>IF(F786="","",IF($B$3='Budget Calculator'!$A$14, 'Loan Calculator'!$L$12-E786+H786, IF($B$3='Budget Calculator'!$A$13,  'Loan Calculator'!$N$12-E786+H786, IF($B$3='Budget Calculator'!$A$12,  'Loan Calculator'!$P$12-E786+H786, 0))))</f>
        <v>#DIV/0!</v>
      </c>
      <c r="E786" s="217" t="e">
        <f>IF(('Loan Calculator'!$G$4/$B$4)*C785&gt;=0, ('Loan Calculator'!$G$4/$B$4)*C785, 1/0)</f>
        <v>#DIV/0!</v>
      </c>
      <c r="F786" s="200" t="e">
        <f t="shared" si="78"/>
        <v>#DIV/0!</v>
      </c>
      <c r="G786" s="212" t="e">
        <f t="shared" si="79"/>
        <v>#DIV/0!</v>
      </c>
      <c r="K786" s="197" t="str" cm="1">
        <f t="array" ref="K786">INDEX($A:$G, ($B786*$B$4)+3,COLUMN(C786))</f>
        <v>Owing</v>
      </c>
      <c r="L786" s="198" t="e">
        <f t="shared" si="81"/>
        <v>#VALUE!</v>
      </c>
      <c r="M786" s="199" t="e">
        <f t="shared" si="82"/>
        <v>#VALUE!</v>
      </c>
      <c r="N786" s="200" t="str" cm="1">
        <f t="array" ref="N786">INDEX($A:$G, ($B786*$B$4)+3,COLUMN(F786))</f>
        <v>Total Interest Charged</v>
      </c>
      <c r="O786" s="201" t="e">
        <f t="shared" si="80"/>
        <v>#VALUE!</v>
      </c>
    </row>
    <row r="787" spans="3:15" x14ac:dyDescent="0.25">
      <c r="C787" s="197" t="e">
        <f t="shared" si="77"/>
        <v>#DIV/0!</v>
      </c>
      <c r="D787" s="216" t="e">
        <f>IF(F787="","",IF($B$3='Budget Calculator'!$A$14, 'Loan Calculator'!$L$12-E787+H787, IF($B$3='Budget Calculator'!$A$13,  'Loan Calculator'!$N$12-E787+H787, IF($B$3='Budget Calculator'!$A$12,  'Loan Calculator'!$P$12-E787+H787, 0))))</f>
        <v>#DIV/0!</v>
      </c>
      <c r="E787" s="217" t="e">
        <f>IF(('Loan Calculator'!$G$4/$B$4)*C786&gt;=0, ('Loan Calculator'!$G$4/$B$4)*C786, 1/0)</f>
        <v>#DIV/0!</v>
      </c>
      <c r="F787" s="200" t="e">
        <f t="shared" si="78"/>
        <v>#DIV/0!</v>
      </c>
      <c r="G787" s="212" t="e">
        <f t="shared" si="79"/>
        <v>#DIV/0!</v>
      </c>
      <c r="K787" s="197" t="str" cm="1">
        <f t="array" ref="K787">INDEX($A:$G, ($B787*$B$4)+3,COLUMN(C787))</f>
        <v>Owing</v>
      </c>
      <c r="L787" s="198" t="e">
        <f t="shared" si="81"/>
        <v>#VALUE!</v>
      </c>
      <c r="M787" s="199" t="e">
        <f t="shared" si="82"/>
        <v>#VALUE!</v>
      </c>
      <c r="N787" s="200" t="str" cm="1">
        <f t="array" ref="N787">INDEX($A:$G, ($B787*$B$4)+3,COLUMN(F787))</f>
        <v>Total Interest Charged</v>
      </c>
      <c r="O787" s="201" t="e">
        <f t="shared" si="80"/>
        <v>#VALUE!</v>
      </c>
    </row>
    <row r="788" spans="3:15" x14ac:dyDescent="0.25">
      <c r="C788" s="197" t="e">
        <f t="shared" si="77"/>
        <v>#DIV/0!</v>
      </c>
      <c r="D788" s="216" t="e">
        <f>IF(F788="","",IF($B$3='Budget Calculator'!$A$14, 'Loan Calculator'!$L$12-E788+H788, IF($B$3='Budget Calculator'!$A$13,  'Loan Calculator'!$N$12-E788+H788, IF($B$3='Budget Calculator'!$A$12,  'Loan Calculator'!$P$12-E788+H788, 0))))</f>
        <v>#DIV/0!</v>
      </c>
      <c r="E788" s="217" t="e">
        <f>IF(('Loan Calculator'!$G$4/$B$4)*C787&gt;=0, ('Loan Calculator'!$G$4/$B$4)*C787, 1/0)</f>
        <v>#DIV/0!</v>
      </c>
      <c r="F788" s="200" t="e">
        <f t="shared" si="78"/>
        <v>#DIV/0!</v>
      </c>
      <c r="G788" s="212" t="e">
        <f t="shared" si="79"/>
        <v>#DIV/0!</v>
      </c>
      <c r="K788" s="197" t="str" cm="1">
        <f t="array" ref="K788">INDEX($A:$G, ($B788*$B$4)+3,COLUMN(C788))</f>
        <v>Owing</v>
      </c>
      <c r="L788" s="198" t="e">
        <f t="shared" si="81"/>
        <v>#VALUE!</v>
      </c>
      <c r="M788" s="199" t="e">
        <f t="shared" si="82"/>
        <v>#VALUE!</v>
      </c>
      <c r="N788" s="200" t="str" cm="1">
        <f t="array" ref="N788">INDEX($A:$G, ($B788*$B$4)+3,COLUMN(F788))</f>
        <v>Total Interest Charged</v>
      </c>
      <c r="O788" s="201" t="e">
        <f t="shared" si="80"/>
        <v>#VALUE!</v>
      </c>
    </row>
    <row r="789" spans="3:15" x14ac:dyDescent="0.25">
      <c r="C789" s="197" t="e">
        <f t="shared" si="77"/>
        <v>#DIV/0!</v>
      </c>
      <c r="D789" s="216" t="e">
        <f>IF(F789="","",IF($B$3='Budget Calculator'!$A$14, 'Loan Calculator'!$L$12-E789+H789, IF($B$3='Budget Calculator'!$A$13,  'Loan Calculator'!$N$12-E789+H789, IF($B$3='Budget Calculator'!$A$12,  'Loan Calculator'!$P$12-E789+H789, 0))))</f>
        <v>#DIV/0!</v>
      </c>
      <c r="E789" s="217" t="e">
        <f>IF(('Loan Calculator'!$G$4/$B$4)*C788&gt;=0, ('Loan Calculator'!$G$4/$B$4)*C788, 1/0)</f>
        <v>#DIV/0!</v>
      </c>
      <c r="F789" s="200" t="e">
        <f t="shared" si="78"/>
        <v>#DIV/0!</v>
      </c>
      <c r="G789" s="212" t="e">
        <f t="shared" si="79"/>
        <v>#DIV/0!</v>
      </c>
      <c r="K789" s="197" t="str" cm="1">
        <f t="array" ref="K789">INDEX($A:$G, ($B789*$B$4)+3,COLUMN(C789))</f>
        <v>Owing</v>
      </c>
      <c r="L789" s="198" t="e">
        <f t="shared" si="81"/>
        <v>#VALUE!</v>
      </c>
      <c r="M789" s="199" t="e">
        <f t="shared" si="82"/>
        <v>#VALUE!</v>
      </c>
      <c r="N789" s="200" t="str" cm="1">
        <f t="array" ref="N789">INDEX($A:$G, ($B789*$B$4)+3,COLUMN(F789))</f>
        <v>Total Interest Charged</v>
      </c>
      <c r="O789" s="201" t="e">
        <f t="shared" si="80"/>
        <v>#VALUE!</v>
      </c>
    </row>
    <row r="790" spans="3:15" x14ac:dyDescent="0.25">
      <c r="C790" s="197" t="e">
        <f t="shared" si="77"/>
        <v>#DIV/0!</v>
      </c>
      <c r="D790" s="216" t="e">
        <f>IF(F790="","",IF($B$3='Budget Calculator'!$A$14, 'Loan Calculator'!$L$12-E790+H790, IF($B$3='Budget Calculator'!$A$13,  'Loan Calculator'!$N$12-E790+H790, IF($B$3='Budget Calculator'!$A$12,  'Loan Calculator'!$P$12-E790+H790, 0))))</f>
        <v>#DIV/0!</v>
      </c>
      <c r="E790" s="217" t="e">
        <f>IF(('Loan Calculator'!$G$4/$B$4)*C789&gt;=0, ('Loan Calculator'!$G$4/$B$4)*C789, 1/0)</f>
        <v>#DIV/0!</v>
      </c>
      <c r="F790" s="200" t="e">
        <f t="shared" si="78"/>
        <v>#DIV/0!</v>
      </c>
      <c r="G790" s="212" t="e">
        <f t="shared" si="79"/>
        <v>#DIV/0!</v>
      </c>
      <c r="K790" s="197" t="str" cm="1">
        <f t="array" ref="K790">INDEX($A:$G, ($B790*$B$4)+3,COLUMN(C790))</f>
        <v>Owing</v>
      </c>
      <c r="L790" s="198" t="e">
        <f t="shared" si="81"/>
        <v>#VALUE!</v>
      </c>
      <c r="M790" s="199" t="e">
        <f t="shared" si="82"/>
        <v>#VALUE!</v>
      </c>
      <c r="N790" s="200" t="str" cm="1">
        <f t="array" ref="N790">INDEX($A:$G, ($B790*$B$4)+3,COLUMN(F790))</f>
        <v>Total Interest Charged</v>
      </c>
      <c r="O790" s="201" t="e">
        <f t="shared" si="80"/>
        <v>#VALUE!</v>
      </c>
    </row>
    <row r="791" spans="3:15" x14ac:dyDescent="0.25">
      <c r="C791" s="197" t="e">
        <f t="shared" si="77"/>
        <v>#DIV/0!</v>
      </c>
      <c r="D791" s="216" t="e">
        <f>IF(F791="","",IF($B$3='Budget Calculator'!$A$14, 'Loan Calculator'!$L$12-E791+H791, IF($B$3='Budget Calculator'!$A$13,  'Loan Calculator'!$N$12-E791+H791, IF($B$3='Budget Calculator'!$A$12,  'Loan Calculator'!$P$12-E791+H791, 0))))</f>
        <v>#DIV/0!</v>
      </c>
      <c r="E791" s="217" t="e">
        <f>IF(('Loan Calculator'!$G$4/$B$4)*C790&gt;=0, ('Loan Calculator'!$G$4/$B$4)*C790, 1/0)</f>
        <v>#DIV/0!</v>
      </c>
      <c r="F791" s="200" t="e">
        <f t="shared" si="78"/>
        <v>#DIV/0!</v>
      </c>
      <c r="G791" s="212" t="e">
        <f t="shared" si="79"/>
        <v>#DIV/0!</v>
      </c>
      <c r="K791" s="197" t="str" cm="1">
        <f t="array" ref="K791">INDEX($A:$G, ($B791*$B$4)+3,COLUMN(C791))</f>
        <v>Owing</v>
      </c>
      <c r="L791" s="198" t="e">
        <f t="shared" si="81"/>
        <v>#VALUE!</v>
      </c>
      <c r="M791" s="199" t="e">
        <f t="shared" si="82"/>
        <v>#VALUE!</v>
      </c>
      <c r="N791" s="200" t="str" cm="1">
        <f t="array" ref="N791">INDEX($A:$G, ($B791*$B$4)+3,COLUMN(F791))</f>
        <v>Total Interest Charged</v>
      </c>
      <c r="O791" s="201" t="e">
        <f t="shared" si="80"/>
        <v>#VALUE!</v>
      </c>
    </row>
    <row r="792" spans="3:15" x14ac:dyDescent="0.25">
      <c r="C792" s="197" t="e">
        <f t="shared" ref="C792:C855" si="83">IF(F792="","",C791-D792)</f>
        <v>#DIV/0!</v>
      </c>
      <c r="D792" s="216" t="e">
        <f>IF(F792="","",IF($B$3='Budget Calculator'!$A$14, 'Loan Calculator'!$L$12-E792+H792, IF($B$3='Budget Calculator'!$A$13,  'Loan Calculator'!$N$12-E792+H792, IF($B$3='Budget Calculator'!$A$12,  'Loan Calculator'!$P$12-E792+H792, 0))))</f>
        <v>#DIV/0!</v>
      </c>
      <c r="E792" s="217" t="e">
        <f>IF(('Loan Calculator'!$G$4/$B$4)*C791&gt;=0, ('Loan Calculator'!$G$4/$B$4)*C791, 1/0)</f>
        <v>#DIV/0!</v>
      </c>
      <c r="F792" s="200" t="e">
        <f t="shared" ref="F792:F855" si="84">IF(F791="", "", IF(E792+F791&gt;F791, E792+F791, ""))</f>
        <v>#DIV/0!</v>
      </c>
      <c r="G792" s="212" t="e">
        <f t="shared" si="79"/>
        <v>#DIV/0!</v>
      </c>
      <c r="K792" s="197" t="str" cm="1">
        <f t="array" ref="K792">INDEX($A:$G, ($B792*$B$4)+3,COLUMN(C792))</f>
        <v>Owing</v>
      </c>
      <c r="L792" s="198" t="e">
        <f t="shared" si="81"/>
        <v>#VALUE!</v>
      </c>
      <c r="M792" s="199" t="e">
        <f t="shared" si="82"/>
        <v>#VALUE!</v>
      </c>
      <c r="N792" s="200" t="str" cm="1">
        <f t="array" ref="N792">INDEX($A:$G, ($B792*$B$4)+3,COLUMN(F792))</f>
        <v>Total Interest Charged</v>
      </c>
      <c r="O792" s="201" t="e">
        <f t="shared" si="80"/>
        <v>#VALUE!</v>
      </c>
    </row>
    <row r="793" spans="3:15" x14ac:dyDescent="0.25">
      <c r="C793" s="197" t="e">
        <f t="shared" si="83"/>
        <v>#DIV/0!</v>
      </c>
      <c r="D793" s="216" t="e">
        <f>IF(F793="","",IF($B$3='Budget Calculator'!$A$14, 'Loan Calculator'!$L$12-E793+H793, IF($B$3='Budget Calculator'!$A$13,  'Loan Calculator'!$N$12-E793+H793, IF($B$3='Budget Calculator'!$A$12,  'Loan Calculator'!$P$12-E793+H793, 0))))</f>
        <v>#DIV/0!</v>
      </c>
      <c r="E793" s="217" t="e">
        <f>IF(('Loan Calculator'!$G$4/$B$4)*C792&gt;=0, ('Loan Calculator'!$G$4/$B$4)*C792, 1/0)</f>
        <v>#DIV/0!</v>
      </c>
      <c r="F793" s="200" t="e">
        <f t="shared" si="84"/>
        <v>#DIV/0!</v>
      </c>
      <c r="G793" s="212" t="e">
        <f t="shared" si="79"/>
        <v>#DIV/0!</v>
      </c>
      <c r="K793" s="197" t="str" cm="1">
        <f t="array" ref="K793">INDEX($A:$G, ($B793*$B$4)+3,COLUMN(C793))</f>
        <v>Owing</v>
      </c>
      <c r="L793" s="198" t="e">
        <f t="shared" si="81"/>
        <v>#VALUE!</v>
      </c>
      <c r="M793" s="199" t="e">
        <f t="shared" si="82"/>
        <v>#VALUE!</v>
      </c>
      <c r="N793" s="200" t="str" cm="1">
        <f t="array" ref="N793">INDEX($A:$G, ($B793*$B$4)+3,COLUMN(F793))</f>
        <v>Total Interest Charged</v>
      </c>
      <c r="O793" s="201" t="e">
        <f t="shared" si="80"/>
        <v>#VALUE!</v>
      </c>
    </row>
    <row r="794" spans="3:15" x14ac:dyDescent="0.25">
      <c r="C794" s="197" t="e">
        <f t="shared" si="83"/>
        <v>#DIV/0!</v>
      </c>
      <c r="D794" s="216" t="e">
        <f>IF(F794="","",IF($B$3='Budget Calculator'!$A$14, 'Loan Calculator'!$L$12-E794+H794, IF($B$3='Budget Calculator'!$A$13,  'Loan Calculator'!$N$12-E794+H794, IF($B$3='Budget Calculator'!$A$12,  'Loan Calculator'!$P$12-E794+H794, 0))))</f>
        <v>#DIV/0!</v>
      </c>
      <c r="E794" s="217" t="e">
        <f>IF(('Loan Calculator'!$G$4/$B$4)*C793&gt;=0, ('Loan Calculator'!$G$4/$B$4)*C793, 1/0)</f>
        <v>#DIV/0!</v>
      </c>
      <c r="F794" s="200" t="e">
        <f t="shared" si="84"/>
        <v>#DIV/0!</v>
      </c>
      <c r="G794" s="212" t="e">
        <f t="shared" si="79"/>
        <v>#DIV/0!</v>
      </c>
      <c r="K794" s="197" t="str" cm="1">
        <f t="array" ref="K794">INDEX($A:$G, ($B794*$B$4)+3,COLUMN(C794))</f>
        <v>Owing</v>
      </c>
      <c r="L794" s="198" t="e">
        <f t="shared" si="81"/>
        <v>#VALUE!</v>
      </c>
      <c r="M794" s="199" t="e">
        <f t="shared" si="82"/>
        <v>#VALUE!</v>
      </c>
      <c r="N794" s="200" t="str" cm="1">
        <f t="array" ref="N794">INDEX($A:$G, ($B794*$B$4)+3,COLUMN(F794))</f>
        <v>Total Interest Charged</v>
      </c>
      <c r="O794" s="201" t="e">
        <f t="shared" si="80"/>
        <v>#VALUE!</v>
      </c>
    </row>
    <row r="795" spans="3:15" x14ac:dyDescent="0.25">
      <c r="C795" s="197" t="e">
        <f t="shared" si="83"/>
        <v>#DIV/0!</v>
      </c>
      <c r="D795" s="216" t="e">
        <f>IF(F795="","",IF($B$3='Budget Calculator'!$A$14, 'Loan Calculator'!$L$12-E795+H795, IF($B$3='Budget Calculator'!$A$13,  'Loan Calculator'!$N$12-E795+H795, IF($B$3='Budget Calculator'!$A$12,  'Loan Calculator'!$P$12-E795+H795, 0))))</f>
        <v>#DIV/0!</v>
      </c>
      <c r="E795" s="217" t="e">
        <f>IF(('Loan Calculator'!$G$4/$B$4)*C794&gt;=0, ('Loan Calculator'!$G$4/$B$4)*C794, 1/0)</f>
        <v>#DIV/0!</v>
      </c>
      <c r="F795" s="200" t="e">
        <f t="shared" si="84"/>
        <v>#DIV/0!</v>
      </c>
      <c r="G795" s="212" t="e">
        <f t="shared" si="79"/>
        <v>#DIV/0!</v>
      </c>
      <c r="K795" s="197" t="str" cm="1">
        <f t="array" ref="K795">INDEX($A:$G, ($B795*$B$4)+3,COLUMN(C795))</f>
        <v>Owing</v>
      </c>
      <c r="L795" s="198" t="e">
        <f t="shared" si="81"/>
        <v>#VALUE!</v>
      </c>
      <c r="M795" s="199" t="e">
        <f t="shared" si="82"/>
        <v>#VALUE!</v>
      </c>
      <c r="N795" s="200" t="str" cm="1">
        <f t="array" ref="N795">INDEX($A:$G, ($B795*$B$4)+3,COLUMN(F795))</f>
        <v>Total Interest Charged</v>
      </c>
      <c r="O795" s="201" t="e">
        <f t="shared" si="80"/>
        <v>#VALUE!</v>
      </c>
    </row>
    <row r="796" spans="3:15" x14ac:dyDescent="0.25">
      <c r="C796" s="197" t="e">
        <f t="shared" si="83"/>
        <v>#DIV/0!</v>
      </c>
      <c r="D796" s="216" t="e">
        <f>IF(F796="","",IF($B$3='Budget Calculator'!$A$14, 'Loan Calculator'!$L$12-E796+H796, IF($B$3='Budget Calculator'!$A$13,  'Loan Calculator'!$N$12-E796+H796, IF($B$3='Budget Calculator'!$A$12,  'Loan Calculator'!$P$12-E796+H796, 0))))</f>
        <v>#DIV/0!</v>
      </c>
      <c r="E796" s="217" t="e">
        <f>IF(('Loan Calculator'!$G$4/$B$4)*C795&gt;=0, ('Loan Calculator'!$G$4/$B$4)*C795, 1/0)</f>
        <v>#DIV/0!</v>
      </c>
      <c r="F796" s="200" t="e">
        <f t="shared" si="84"/>
        <v>#DIV/0!</v>
      </c>
      <c r="G796" s="212" t="e">
        <f t="shared" si="79"/>
        <v>#DIV/0!</v>
      </c>
      <c r="K796" s="197" t="str" cm="1">
        <f t="array" ref="K796">INDEX($A:$G, ($B796*$B$4)+3,COLUMN(C796))</f>
        <v>Owing</v>
      </c>
      <c r="L796" s="198" t="e">
        <f t="shared" si="81"/>
        <v>#VALUE!</v>
      </c>
      <c r="M796" s="199" t="e">
        <f t="shared" si="82"/>
        <v>#VALUE!</v>
      </c>
      <c r="N796" s="200" t="str" cm="1">
        <f t="array" ref="N796">INDEX($A:$G, ($B796*$B$4)+3,COLUMN(F796))</f>
        <v>Total Interest Charged</v>
      </c>
      <c r="O796" s="201" t="e">
        <f t="shared" si="80"/>
        <v>#VALUE!</v>
      </c>
    </row>
    <row r="797" spans="3:15" x14ac:dyDescent="0.25">
      <c r="C797" s="197" t="e">
        <f t="shared" si="83"/>
        <v>#DIV/0!</v>
      </c>
      <c r="D797" s="216" t="e">
        <f>IF(F797="","",IF($B$3='Budget Calculator'!$A$14, 'Loan Calculator'!$L$12-E797+H797, IF($B$3='Budget Calculator'!$A$13,  'Loan Calculator'!$N$12-E797+H797, IF($B$3='Budget Calculator'!$A$12,  'Loan Calculator'!$P$12-E797+H797, 0))))</f>
        <v>#DIV/0!</v>
      </c>
      <c r="E797" s="217" t="e">
        <f>IF(('Loan Calculator'!$G$4/$B$4)*C796&gt;=0, ('Loan Calculator'!$G$4/$B$4)*C796, 1/0)</f>
        <v>#DIV/0!</v>
      </c>
      <c r="F797" s="200" t="e">
        <f t="shared" si="84"/>
        <v>#DIV/0!</v>
      </c>
      <c r="G797" s="212" t="e">
        <f t="shared" si="79"/>
        <v>#DIV/0!</v>
      </c>
      <c r="K797" s="197" t="str" cm="1">
        <f t="array" ref="K797">INDEX($A:$G, ($B797*$B$4)+3,COLUMN(C797))</f>
        <v>Owing</v>
      </c>
      <c r="L797" s="198" t="e">
        <f t="shared" si="81"/>
        <v>#VALUE!</v>
      </c>
      <c r="M797" s="199" t="e">
        <f t="shared" si="82"/>
        <v>#VALUE!</v>
      </c>
      <c r="N797" s="200" t="str" cm="1">
        <f t="array" ref="N797">INDEX($A:$G, ($B797*$B$4)+3,COLUMN(F797))</f>
        <v>Total Interest Charged</v>
      </c>
      <c r="O797" s="201" t="e">
        <f t="shared" si="80"/>
        <v>#VALUE!</v>
      </c>
    </row>
    <row r="798" spans="3:15" x14ac:dyDescent="0.25">
      <c r="C798" s="197" t="e">
        <f t="shared" si="83"/>
        <v>#DIV/0!</v>
      </c>
      <c r="D798" s="216" t="e">
        <f>IF(F798="","",IF($B$3='Budget Calculator'!$A$14, 'Loan Calculator'!$L$12-E798+H798, IF($B$3='Budget Calculator'!$A$13,  'Loan Calculator'!$N$12-E798+H798, IF($B$3='Budget Calculator'!$A$12,  'Loan Calculator'!$P$12-E798+H798, 0))))</f>
        <v>#DIV/0!</v>
      </c>
      <c r="E798" s="217" t="e">
        <f>IF(('Loan Calculator'!$G$4/$B$4)*C797&gt;=0, ('Loan Calculator'!$G$4/$B$4)*C797, 1/0)</f>
        <v>#DIV/0!</v>
      </c>
      <c r="F798" s="200" t="e">
        <f t="shared" si="84"/>
        <v>#DIV/0!</v>
      </c>
      <c r="G798" s="212" t="e">
        <f t="shared" si="79"/>
        <v>#DIV/0!</v>
      </c>
      <c r="K798" s="197" t="str" cm="1">
        <f t="array" ref="K798">INDEX($A:$G, ($B798*$B$4)+3,COLUMN(C798))</f>
        <v>Owing</v>
      </c>
      <c r="L798" s="198" t="e">
        <f t="shared" si="81"/>
        <v>#VALUE!</v>
      </c>
      <c r="M798" s="199" t="e">
        <f t="shared" si="82"/>
        <v>#VALUE!</v>
      </c>
      <c r="N798" s="200" t="str" cm="1">
        <f t="array" ref="N798">INDEX($A:$G, ($B798*$B$4)+3,COLUMN(F798))</f>
        <v>Total Interest Charged</v>
      </c>
      <c r="O798" s="201" t="e">
        <f t="shared" si="80"/>
        <v>#VALUE!</v>
      </c>
    </row>
    <row r="799" spans="3:15" x14ac:dyDescent="0.25">
      <c r="C799" s="197" t="e">
        <f t="shared" si="83"/>
        <v>#DIV/0!</v>
      </c>
      <c r="D799" s="216" t="e">
        <f>IF(F799="","",IF($B$3='Budget Calculator'!$A$14, 'Loan Calculator'!$L$12-E799+H799, IF($B$3='Budget Calculator'!$A$13,  'Loan Calculator'!$N$12-E799+H799, IF($B$3='Budget Calculator'!$A$12,  'Loan Calculator'!$P$12-E799+H799, 0))))</f>
        <v>#DIV/0!</v>
      </c>
      <c r="E799" s="217" t="e">
        <f>IF(('Loan Calculator'!$G$4/$B$4)*C798&gt;=0, ('Loan Calculator'!$G$4/$B$4)*C798, 1/0)</f>
        <v>#DIV/0!</v>
      </c>
      <c r="F799" s="200" t="e">
        <f t="shared" si="84"/>
        <v>#DIV/0!</v>
      </c>
      <c r="G799" s="212" t="e">
        <f t="shared" si="79"/>
        <v>#DIV/0!</v>
      </c>
      <c r="K799" s="197" t="str" cm="1">
        <f t="array" ref="K799">INDEX($A:$G, ($B799*$B$4)+3,COLUMN(C799))</f>
        <v>Owing</v>
      </c>
      <c r="L799" s="198" t="e">
        <f t="shared" si="81"/>
        <v>#VALUE!</v>
      </c>
      <c r="M799" s="199" t="e">
        <f t="shared" si="82"/>
        <v>#VALUE!</v>
      </c>
      <c r="N799" s="200" t="str" cm="1">
        <f t="array" ref="N799">INDEX($A:$G, ($B799*$B$4)+3,COLUMN(F799))</f>
        <v>Total Interest Charged</v>
      </c>
      <c r="O799" s="201" t="e">
        <f t="shared" si="80"/>
        <v>#VALUE!</v>
      </c>
    </row>
    <row r="800" spans="3:15" x14ac:dyDescent="0.25">
      <c r="C800" s="197" t="e">
        <f t="shared" si="83"/>
        <v>#DIV/0!</v>
      </c>
      <c r="D800" s="216" t="e">
        <f>IF(F800="","",IF($B$3='Budget Calculator'!$A$14, 'Loan Calculator'!$L$12-E800+H800, IF($B$3='Budget Calculator'!$A$13,  'Loan Calculator'!$N$12-E800+H800, IF($B$3='Budget Calculator'!$A$12,  'Loan Calculator'!$P$12-E800+H800, 0))))</f>
        <v>#DIV/0!</v>
      </c>
      <c r="E800" s="217" t="e">
        <f>IF(('Loan Calculator'!$G$4/$B$4)*C799&gt;=0, ('Loan Calculator'!$G$4/$B$4)*C799, 1/0)</f>
        <v>#DIV/0!</v>
      </c>
      <c r="F800" s="200" t="e">
        <f t="shared" si="84"/>
        <v>#DIV/0!</v>
      </c>
      <c r="G800" s="212" t="e">
        <f t="shared" si="79"/>
        <v>#DIV/0!</v>
      </c>
      <c r="K800" s="197" t="str" cm="1">
        <f t="array" ref="K800">INDEX($A:$G, ($B800*$B$4)+3,COLUMN(C800))</f>
        <v>Owing</v>
      </c>
      <c r="L800" s="198" t="e">
        <f t="shared" si="81"/>
        <v>#VALUE!</v>
      </c>
      <c r="M800" s="199" t="e">
        <f t="shared" si="82"/>
        <v>#VALUE!</v>
      </c>
      <c r="N800" s="200" t="str" cm="1">
        <f t="array" ref="N800">INDEX($A:$G, ($B800*$B$4)+3,COLUMN(F800))</f>
        <v>Total Interest Charged</v>
      </c>
      <c r="O800" s="201" t="e">
        <f t="shared" si="80"/>
        <v>#VALUE!</v>
      </c>
    </row>
    <row r="801" spans="3:15" x14ac:dyDescent="0.25">
      <c r="C801" s="197" t="e">
        <f t="shared" si="83"/>
        <v>#DIV/0!</v>
      </c>
      <c r="D801" s="216" t="e">
        <f>IF(F801="","",IF($B$3='Budget Calculator'!$A$14, 'Loan Calculator'!$L$12-E801+H801, IF($B$3='Budget Calculator'!$A$13,  'Loan Calculator'!$N$12-E801+H801, IF($B$3='Budget Calculator'!$A$12,  'Loan Calculator'!$P$12-E801+H801, 0))))</f>
        <v>#DIV/0!</v>
      </c>
      <c r="E801" s="217" t="e">
        <f>IF(('Loan Calculator'!$G$4/$B$4)*C800&gt;=0, ('Loan Calculator'!$G$4/$B$4)*C800, 1/0)</f>
        <v>#DIV/0!</v>
      </c>
      <c r="F801" s="200" t="e">
        <f t="shared" si="84"/>
        <v>#DIV/0!</v>
      </c>
      <c r="G801" s="212" t="e">
        <f t="shared" si="79"/>
        <v>#DIV/0!</v>
      </c>
      <c r="K801" s="197" t="str" cm="1">
        <f t="array" ref="K801">INDEX($A:$G, ($B801*$B$4)+3,COLUMN(C801))</f>
        <v>Owing</v>
      </c>
      <c r="L801" s="198" t="e">
        <f t="shared" si="81"/>
        <v>#VALUE!</v>
      </c>
      <c r="M801" s="199" t="e">
        <f t="shared" si="82"/>
        <v>#VALUE!</v>
      </c>
      <c r="N801" s="200" t="str" cm="1">
        <f t="array" ref="N801">INDEX($A:$G, ($B801*$B$4)+3,COLUMN(F801))</f>
        <v>Total Interest Charged</v>
      </c>
      <c r="O801" s="201" t="e">
        <f t="shared" si="80"/>
        <v>#VALUE!</v>
      </c>
    </row>
    <row r="802" spans="3:15" x14ac:dyDescent="0.25">
      <c r="C802" s="197" t="e">
        <f t="shared" si="83"/>
        <v>#DIV/0!</v>
      </c>
      <c r="D802" s="216" t="e">
        <f>IF(F802="","",IF($B$3='Budget Calculator'!$A$14, 'Loan Calculator'!$L$12-E802+H802, IF($B$3='Budget Calculator'!$A$13,  'Loan Calculator'!$N$12-E802+H802, IF($B$3='Budget Calculator'!$A$12,  'Loan Calculator'!$P$12-E802+H802, 0))))</f>
        <v>#DIV/0!</v>
      </c>
      <c r="E802" s="217" t="e">
        <f>IF(('Loan Calculator'!$G$4/$B$4)*C801&gt;=0, ('Loan Calculator'!$G$4/$B$4)*C801, 1/0)</f>
        <v>#DIV/0!</v>
      </c>
      <c r="F802" s="200" t="e">
        <f t="shared" si="84"/>
        <v>#DIV/0!</v>
      </c>
      <c r="G802" s="212" t="e">
        <f t="shared" si="79"/>
        <v>#DIV/0!</v>
      </c>
      <c r="K802" s="197" t="str" cm="1">
        <f t="array" ref="K802">INDEX($A:$G, ($B802*$B$4)+3,COLUMN(C802))</f>
        <v>Owing</v>
      </c>
      <c r="L802" s="198" t="e">
        <f t="shared" si="81"/>
        <v>#VALUE!</v>
      </c>
      <c r="M802" s="199" t="e">
        <f t="shared" si="82"/>
        <v>#VALUE!</v>
      </c>
      <c r="N802" s="200" t="str" cm="1">
        <f t="array" ref="N802">INDEX($A:$G, ($B802*$B$4)+3,COLUMN(F802))</f>
        <v>Total Interest Charged</v>
      </c>
      <c r="O802" s="201" t="e">
        <f t="shared" si="80"/>
        <v>#VALUE!</v>
      </c>
    </row>
    <row r="803" spans="3:15" x14ac:dyDescent="0.25">
      <c r="C803" s="197" t="e">
        <f t="shared" si="83"/>
        <v>#DIV/0!</v>
      </c>
      <c r="D803" s="216" t="e">
        <f>IF(F803="","",IF($B$3='Budget Calculator'!$A$14, 'Loan Calculator'!$L$12-E803+H803, IF($B$3='Budget Calculator'!$A$13,  'Loan Calculator'!$N$12-E803+H803, IF($B$3='Budget Calculator'!$A$12,  'Loan Calculator'!$P$12-E803+H803, 0))))</f>
        <v>#DIV/0!</v>
      </c>
      <c r="E803" s="217" t="e">
        <f>IF(('Loan Calculator'!$G$4/$B$4)*C802&gt;=0, ('Loan Calculator'!$G$4/$B$4)*C802, 1/0)</f>
        <v>#DIV/0!</v>
      </c>
      <c r="F803" s="200" t="e">
        <f t="shared" si="84"/>
        <v>#DIV/0!</v>
      </c>
      <c r="G803" s="212" t="e">
        <f t="shared" si="79"/>
        <v>#DIV/0!</v>
      </c>
      <c r="K803" s="197" t="str" cm="1">
        <f t="array" ref="K803">INDEX($A:$G, ($B803*$B$4)+3,COLUMN(C803))</f>
        <v>Owing</v>
      </c>
      <c r="L803" s="198" t="e">
        <f t="shared" si="81"/>
        <v>#VALUE!</v>
      </c>
      <c r="M803" s="199" t="e">
        <f t="shared" si="82"/>
        <v>#VALUE!</v>
      </c>
      <c r="N803" s="200" t="str" cm="1">
        <f t="array" ref="N803">INDEX($A:$G, ($B803*$B$4)+3,COLUMN(F803))</f>
        <v>Total Interest Charged</v>
      </c>
      <c r="O803" s="201" t="e">
        <f t="shared" si="80"/>
        <v>#VALUE!</v>
      </c>
    </row>
    <row r="804" spans="3:15" x14ac:dyDescent="0.25">
      <c r="C804" s="197" t="e">
        <f t="shared" si="83"/>
        <v>#DIV/0!</v>
      </c>
      <c r="D804" s="216" t="e">
        <f>IF(F804="","",IF($B$3='Budget Calculator'!$A$14, 'Loan Calculator'!$L$12-E804+H804, IF($B$3='Budget Calculator'!$A$13,  'Loan Calculator'!$N$12-E804+H804, IF($B$3='Budget Calculator'!$A$12,  'Loan Calculator'!$P$12-E804+H804, 0))))</f>
        <v>#DIV/0!</v>
      </c>
      <c r="E804" s="217" t="e">
        <f>IF(('Loan Calculator'!$G$4/$B$4)*C803&gt;=0, ('Loan Calculator'!$G$4/$B$4)*C803, 1/0)</f>
        <v>#DIV/0!</v>
      </c>
      <c r="F804" s="200" t="e">
        <f t="shared" si="84"/>
        <v>#DIV/0!</v>
      </c>
      <c r="G804" s="212" t="e">
        <f t="shared" si="79"/>
        <v>#DIV/0!</v>
      </c>
      <c r="K804" s="197" t="str" cm="1">
        <f t="array" ref="K804">INDEX($A:$G, ($B804*$B$4)+3,COLUMN(C804))</f>
        <v>Owing</v>
      </c>
      <c r="L804" s="198" t="e">
        <f t="shared" si="81"/>
        <v>#VALUE!</v>
      </c>
      <c r="M804" s="199" t="e">
        <f t="shared" si="82"/>
        <v>#VALUE!</v>
      </c>
      <c r="N804" s="200" t="str" cm="1">
        <f t="array" ref="N804">INDEX($A:$G, ($B804*$B$4)+3,COLUMN(F804))</f>
        <v>Total Interest Charged</v>
      </c>
      <c r="O804" s="201" t="e">
        <f t="shared" si="80"/>
        <v>#VALUE!</v>
      </c>
    </row>
    <row r="805" spans="3:15" x14ac:dyDescent="0.25">
      <c r="C805" s="197" t="e">
        <f t="shared" si="83"/>
        <v>#DIV/0!</v>
      </c>
      <c r="D805" s="216" t="e">
        <f>IF(F805="","",IF($B$3='Budget Calculator'!$A$14, 'Loan Calculator'!$L$12-E805+H805, IF($B$3='Budget Calculator'!$A$13,  'Loan Calculator'!$N$12-E805+H805, IF($B$3='Budget Calculator'!$A$12,  'Loan Calculator'!$P$12-E805+H805, 0))))</f>
        <v>#DIV/0!</v>
      </c>
      <c r="E805" s="217" t="e">
        <f>IF(('Loan Calculator'!$G$4/$B$4)*C804&gt;=0, ('Loan Calculator'!$G$4/$B$4)*C804, 1/0)</f>
        <v>#DIV/0!</v>
      </c>
      <c r="F805" s="200" t="e">
        <f t="shared" si="84"/>
        <v>#DIV/0!</v>
      </c>
      <c r="G805" s="212" t="e">
        <f t="shared" si="79"/>
        <v>#DIV/0!</v>
      </c>
      <c r="K805" s="197" t="str" cm="1">
        <f t="array" ref="K805">INDEX($A:$G, ($B805*$B$4)+3,COLUMN(C805))</f>
        <v>Owing</v>
      </c>
      <c r="L805" s="198" t="e">
        <f t="shared" si="81"/>
        <v>#VALUE!</v>
      </c>
      <c r="M805" s="199" t="e">
        <f t="shared" si="82"/>
        <v>#VALUE!</v>
      </c>
      <c r="N805" s="200" t="str" cm="1">
        <f t="array" ref="N805">INDEX($A:$G, ($B805*$B$4)+3,COLUMN(F805))</f>
        <v>Total Interest Charged</v>
      </c>
      <c r="O805" s="201" t="e">
        <f t="shared" si="80"/>
        <v>#VALUE!</v>
      </c>
    </row>
    <row r="806" spans="3:15" x14ac:dyDescent="0.25">
      <c r="C806" s="197" t="e">
        <f t="shared" si="83"/>
        <v>#DIV/0!</v>
      </c>
      <c r="D806" s="216" t="e">
        <f>IF(F806="","",IF($B$3='Budget Calculator'!$A$14, 'Loan Calculator'!$L$12-E806+H806, IF($B$3='Budget Calculator'!$A$13,  'Loan Calculator'!$N$12-E806+H806, IF($B$3='Budget Calculator'!$A$12,  'Loan Calculator'!$P$12-E806+H806, 0))))</f>
        <v>#DIV/0!</v>
      </c>
      <c r="E806" s="217" t="e">
        <f>IF(('Loan Calculator'!$G$4/$B$4)*C805&gt;=0, ('Loan Calculator'!$G$4/$B$4)*C805, 1/0)</f>
        <v>#DIV/0!</v>
      </c>
      <c r="F806" s="200" t="e">
        <f t="shared" si="84"/>
        <v>#DIV/0!</v>
      </c>
      <c r="G806" s="212" t="e">
        <f t="shared" si="79"/>
        <v>#DIV/0!</v>
      </c>
      <c r="K806" s="197" t="str" cm="1">
        <f t="array" ref="K806">INDEX($A:$G, ($B806*$B$4)+3,COLUMN(C806))</f>
        <v>Owing</v>
      </c>
      <c r="L806" s="198" t="e">
        <f t="shared" si="81"/>
        <v>#VALUE!</v>
      </c>
      <c r="M806" s="199" t="e">
        <f t="shared" si="82"/>
        <v>#VALUE!</v>
      </c>
      <c r="N806" s="200" t="str" cm="1">
        <f t="array" ref="N806">INDEX($A:$G, ($B806*$B$4)+3,COLUMN(F806))</f>
        <v>Total Interest Charged</v>
      </c>
      <c r="O806" s="201" t="e">
        <f t="shared" si="80"/>
        <v>#VALUE!</v>
      </c>
    </row>
    <row r="807" spans="3:15" x14ac:dyDescent="0.25">
      <c r="C807" s="197" t="e">
        <f t="shared" si="83"/>
        <v>#DIV/0!</v>
      </c>
      <c r="D807" s="216" t="e">
        <f>IF(F807="","",IF($B$3='Budget Calculator'!$A$14, 'Loan Calculator'!$L$12-E807+H807, IF($B$3='Budget Calculator'!$A$13,  'Loan Calculator'!$N$12-E807+H807, IF($B$3='Budget Calculator'!$A$12,  'Loan Calculator'!$P$12-E807+H807, 0))))</f>
        <v>#DIV/0!</v>
      </c>
      <c r="E807" s="217" t="e">
        <f>IF(('Loan Calculator'!$G$4/$B$4)*C806&gt;=0, ('Loan Calculator'!$G$4/$B$4)*C806, 1/0)</f>
        <v>#DIV/0!</v>
      </c>
      <c r="F807" s="200" t="e">
        <f t="shared" si="84"/>
        <v>#DIV/0!</v>
      </c>
      <c r="G807" s="212" t="e">
        <f t="shared" si="79"/>
        <v>#DIV/0!</v>
      </c>
      <c r="K807" s="197" t="str" cm="1">
        <f t="array" ref="K807">INDEX($A:$G, ($B807*$B$4)+3,COLUMN(C807))</f>
        <v>Owing</v>
      </c>
      <c r="L807" s="198" t="e">
        <f t="shared" si="81"/>
        <v>#VALUE!</v>
      </c>
      <c r="M807" s="199" t="e">
        <f t="shared" si="82"/>
        <v>#VALUE!</v>
      </c>
      <c r="N807" s="200" t="str" cm="1">
        <f t="array" ref="N807">INDEX($A:$G, ($B807*$B$4)+3,COLUMN(F807))</f>
        <v>Total Interest Charged</v>
      </c>
      <c r="O807" s="201" t="e">
        <f t="shared" si="80"/>
        <v>#VALUE!</v>
      </c>
    </row>
    <row r="808" spans="3:15" x14ac:dyDescent="0.25">
      <c r="C808" s="197" t="e">
        <f t="shared" si="83"/>
        <v>#DIV/0!</v>
      </c>
      <c r="D808" s="216" t="e">
        <f>IF(F808="","",IF($B$3='Budget Calculator'!$A$14, 'Loan Calculator'!$L$12-E808+H808, IF($B$3='Budget Calculator'!$A$13,  'Loan Calculator'!$N$12-E808+H808, IF($B$3='Budget Calculator'!$A$12,  'Loan Calculator'!$P$12-E808+H808, 0))))</f>
        <v>#DIV/0!</v>
      </c>
      <c r="E808" s="217" t="e">
        <f>IF(('Loan Calculator'!$G$4/$B$4)*C807&gt;=0, ('Loan Calculator'!$G$4/$B$4)*C807, 1/0)</f>
        <v>#DIV/0!</v>
      </c>
      <c r="F808" s="200" t="e">
        <f t="shared" si="84"/>
        <v>#DIV/0!</v>
      </c>
      <c r="G808" s="212" t="e">
        <f t="shared" si="79"/>
        <v>#DIV/0!</v>
      </c>
      <c r="K808" s="197" t="str" cm="1">
        <f t="array" ref="K808">INDEX($A:$G, ($B808*$B$4)+3,COLUMN(C808))</f>
        <v>Owing</v>
      </c>
      <c r="L808" s="198" t="e">
        <f t="shared" si="81"/>
        <v>#VALUE!</v>
      </c>
      <c r="M808" s="199" t="e">
        <f t="shared" si="82"/>
        <v>#VALUE!</v>
      </c>
      <c r="N808" s="200" t="str" cm="1">
        <f t="array" ref="N808">INDEX($A:$G, ($B808*$B$4)+3,COLUMN(F808))</f>
        <v>Total Interest Charged</v>
      </c>
      <c r="O808" s="201" t="e">
        <f t="shared" si="80"/>
        <v>#VALUE!</v>
      </c>
    </row>
    <row r="809" spans="3:15" x14ac:dyDescent="0.25">
      <c r="C809" s="197" t="e">
        <f t="shared" si="83"/>
        <v>#DIV/0!</v>
      </c>
      <c r="D809" s="216" t="e">
        <f>IF(F809="","",IF($B$3='Budget Calculator'!$A$14, 'Loan Calculator'!$L$12-E809+H809, IF($B$3='Budget Calculator'!$A$13,  'Loan Calculator'!$N$12-E809+H809, IF($B$3='Budget Calculator'!$A$12,  'Loan Calculator'!$P$12-E809+H809, 0))))</f>
        <v>#DIV/0!</v>
      </c>
      <c r="E809" s="217" t="e">
        <f>IF(('Loan Calculator'!$G$4/$B$4)*C808&gt;=0, ('Loan Calculator'!$G$4/$B$4)*C808, 1/0)</f>
        <v>#DIV/0!</v>
      </c>
      <c r="F809" s="200" t="e">
        <f t="shared" si="84"/>
        <v>#DIV/0!</v>
      </c>
      <c r="G809" s="212" t="e">
        <f t="shared" si="79"/>
        <v>#DIV/0!</v>
      </c>
      <c r="K809" s="197" t="str" cm="1">
        <f t="array" ref="K809">INDEX($A:$G, ($B809*$B$4)+3,COLUMN(C809))</f>
        <v>Owing</v>
      </c>
      <c r="L809" s="198" t="e">
        <f t="shared" si="81"/>
        <v>#VALUE!</v>
      </c>
      <c r="M809" s="199" t="e">
        <f t="shared" si="82"/>
        <v>#VALUE!</v>
      </c>
      <c r="N809" s="200" t="str" cm="1">
        <f t="array" ref="N809">INDEX($A:$G, ($B809*$B$4)+3,COLUMN(F809))</f>
        <v>Total Interest Charged</v>
      </c>
      <c r="O809" s="201" t="e">
        <f t="shared" si="80"/>
        <v>#VALUE!</v>
      </c>
    </row>
    <row r="810" spans="3:15" x14ac:dyDescent="0.25">
      <c r="C810" s="197" t="e">
        <f t="shared" si="83"/>
        <v>#DIV/0!</v>
      </c>
      <c r="D810" s="216" t="e">
        <f>IF(F810="","",IF($B$3='Budget Calculator'!$A$14, 'Loan Calculator'!$L$12-E810+H810, IF($B$3='Budget Calculator'!$A$13,  'Loan Calculator'!$N$12-E810+H810, IF($B$3='Budget Calculator'!$A$12,  'Loan Calculator'!$P$12-E810+H810, 0))))</f>
        <v>#DIV/0!</v>
      </c>
      <c r="E810" s="217" t="e">
        <f>IF(('Loan Calculator'!$G$4/$B$4)*C809&gt;=0, ('Loan Calculator'!$G$4/$B$4)*C809, 1/0)</f>
        <v>#DIV/0!</v>
      </c>
      <c r="F810" s="200" t="e">
        <f t="shared" si="84"/>
        <v>#DIV/0!</v>
      </c>
      <c r="G810" s="212" t="e">
        <f t="shared" si="79"/>
        <v>#DIV/0!</v>
      </c>
      <c r="K810" s="197" t="str" cm="1">
        <f t="array" ref="K810">INDEX($A:$G, ($B810*$B$4)+3,COLUMN(C810))</f>
        <v>Owing</v>
      </c>
      <c r="L810" s="198" t="e">
        <f t="shared" si="81"/>
        <v>#VALUE!</v>
      </c>
      <c r="M810" s="199" t="e">
        <f t="shared" si="82"/>
        <v>#VALUE!</v>
      </c>
      <c r="N810" s="200" t="str" cm="1">
        <f t="array" ref="N810">INDEX($A:$G, ($B810*$B$4)+3,COLUMN(F810))</f>
        <v>Total Interest Charged</v>
      </c>
      <c r="O810" s="201" t="e">
        <f t="shared" si="80"/>
        <v>#VALUE!</v>
      </c>
    </row>
    <row r="811" spans="3:15" x14ac:dyDescent="0.25">
      <c r="C811" s="197" t="e">
        <f t="shared" si="83"/>
        <v>#DIV/0!</v>
      </c>
      <c r="D811" s="216" t="e">
        <f>IF(F811="","",IF($B$3='Budget Calculator'!$A$14, 'Loan Calculator'!$L$12-E811+H811, IF($B$3='Budget Calculator'!$A$13,  'Loan Calculator'!$N$12-E811+H811, IF($B$3='Budget Calculator'!$A$12,  'Loan Calculator'!$P$12-E811+H811, 0))))</f>
        <v>#DIV/0!</v>
      </c>
      <c r="E811" s="217" t="e">
        <f>IF(('Loan Calculator'!$G$4/$B$4)*C810&gt;=0, ('Loan Calculator'!$G$4/$B$4)*C810, 1/0)</f>
        <v>#DIV/0!</v>
      </c>
      <c r="F811" s="200" t="e">
        <f t="shared" si="84"/>
        <v>#DIV/0!</v>
      </c>
      <c r="G811" s="212" t="e">
        <f t="shared" si="79"/>
        <v>#DIV/0!</v>
      </c>
      <c r="K811" s="197" t="str" cm="1">
        <f t="array" ref="K811">INDEX($A:$G, ($B811*$B$4)+3,COLUMN(C811))</f>
        <v>Owing</v>
      </c>
      <c r="L811" s="198" t="e">
        <f t="shared" si="81"/>
        <v>#VALUE!</v>
      </c>
      <c r="M811" s="199" t="e">
        <f t="shared" si="82"/>
        <v>#VALUE!</v>
      </c>
      <c r="N811" s="200" t="str" cm="1">
        <f t="array" ref="N811">INDEX($A:$G, ($B811*$B$4)+3,COLUMN(F811))</f>
        <v>Total Interest Charged</v>
      </c>
      <c r="O811" s="201" t="e">
        <f t="shared" si="80"/>
        <v>#VALUE!</v>
      </c>
    </row>
    <row r="812" spans="3:15" x14ac:dyDescent="0.25">
      <c r="C812" s="197" t="e">
        <f t="shared" si="83"/>
        <v>#DIV/0!</v>
      </c>
      <c r="D812" s="216" t="e">
        <f>IF(F812="","",IF($B$3='Budget Calculator'!$A$14, 'Loan Calculator'!$L$12-E812+H812, IF($B$3='Budget Calculator'!$A$13,  'Loan Calculator'!$N$12-E812+H812, IF($B$3='Budget Calculator'!$A$12,  'Loan Calculator'!$P$12-E812+H812, 0))))</f>
        <v>#DIV/0!</v>
      </c>
      <c r="E812" s="217" t="e">
        <f>IF(('Loan Calculator'!$G$4/$B$4)*C811&gt;=0, ('Loan Calculator'!$G$4/$B$4)*C811, 1/0)</f>
        <v>#DIV/0!</v>
      </c>
      <c r="F812" s="200" t="e">
        <f t="shared" si="84"/>
        <v>#DIV/0!</v>
      </c>
      <c r="G812" s="212" t="e">
        <f t="shared" si="79"/>
        <v>#DIV/0!</v>
      </c>
      <c r="K812" s="197" t="str" cm="1">
        <f t="array" ref="K812">INDEX($A:$G, ($B812*$B$4)+3,COLUMN(C812))</f>
        <v>Owing</v>
      </c>
      <c r="L812" s="198" t="e">
        <f t="shared" si="81"/>
        <v>#VALUE!</v>
      </c>
      <c r="M812" s="199" t="e">
        <f t="shared" si="82"/>
        <v>#VALUE!</v>
      </c>
      <c r="N812" s="200" t="str" cm="1">
        <f t="array" ref="N812">INDEX($A:$G, ($B812*$B$4)+3,COLUMN(F812))</f>
        <v>Total Interest Charged</v>
      </c>
      <c r="O812" s="201" t="e">
        <f t="shared" si="80"/>
        <v>#VALUE!</v>
      </c>
    </row>
    <row r="813" spans="3:15" x14ac:dyDescent="0.25">
      <c r="C813" s="197" t="e">
        <f t="shared" si="83"/>
        <v>#DIV/0!</v>
      </c>
      <c r="D813" s="216" t="e">
        <f>IF(F813="","",IF($B$3='Budget Calculator'!$A$14, 'Loan Calculator'!$L$12-E813+H813, IF($B$3='Budget Calculator'!$A$13,  'Loan Calculator'!$N$12-E813+H813, IF($B$3='Budget Calculator'!$A$12,  'Loan Calculator'!$P$12-E813+H813, 0))))</f>
        <v>#DIV/0!</v>
      </c>
      <c r="E813" s="217" t="e">
        <f>IF(('Loan Calculator'!$G$4/$B$4)*C812&gt;=0, ('Loan Calculator'!$G$4/$B$4)*C812, 1/0)</f>
        <v>#DIV/0!</v>
      </c>
      <c r="F813" s="200" t="e">
        <f t="shared" si="84"/>
        <v>#DIV/0!</v>
      </c>
      <c r="G813" s="212" t="e">
        <f t="shared" si="79"/>
        <v>#DIV/0!</v>
      </c>
      <c r="K813" s="197" t="str" cm="1">
        <f t="array" ref="K813">INDEX($A:$G, ($B813*$B$4)+3,COLUMN(C813))</f>
        <v>Owing</v>
      </c>
      <c r="L813" s="198" t="e">
        <f t="shared" si="81"/>
        <v>#VALUE!</v>
      </c>
      <c r="M813" s="199" t="e">
        <f t="shared" si="82"/>
        <v>#VALUE!</v>
      </c>
      <c r="N813" s="200" t="str" cm="1">
        <f t="array" ref="N813">INDEX($A:$G, ($B813*$B$4)+3,COLUMN(F813))</f>
        <v>Total Interest Charged</v>
      </c>
      <c r="O813" s="201" t="e">
        <f t="shared" si="80"/>
        <v>#VALUE!</v>
      </c>
    </row>
    <row r="814" spans="3:15" x14ac:dyDescent="0.25">
      <c r="C814" s="197" t="e">
        <f t="shared" si="83"/>
        <v>#DIV/0!</v>
      </c>
      <c r="D814" s="216" t="e">
        <f>IF(F814="","",IF($B$3='Budget Calculator'!$A$14, 'Loan Calculator'!$L$12-E814+H814, IF($B$3='Budget Calculator'!$A$13,  'Loan Calculator'!$N$12-E814+H814, IF($B$3='Budget Calculator'!$A$12,  'Loan Calculator'!$P$12-E814+H814, 0))))</f>
        <v>#DIV/0!</v>
      </c>
      <c r="E814" s="217" t="e">
        <f>IF(('Loan Calculator'!$G$4/$B$4)*C813&gt;=0, ('Loan Calculator'!$G$4/$B$4)*C813, 1/0)</f>
        <v>#DIV/0!</v>
      </c>
      <c r="F814" s="200" t="e">
        <f t="shared" si="84"/>
        <v>#DIV/0!</v>
      </c>
      <c r="G814" s="212" t="e">
        <f t="shared" si="79"/>
        <v>#DIV/0!</v>
      </c>
      <c r="K814" s="197" t="str" cm="1">
        <f t="array" ref="K814">INDEX($A:$G, ($B814*$B$4)+3,COLUMN(C814))</f>
        <v>Owing</v>
      </c>
      <c r="L814" s="198" t="e">
        <f t="shared" si="81"/>
        <v>#VALUE!</v>
      </c>
      <c r="M814" s="199" t="e">
        <f t="shared" si="82"/>
        <v>#VALUE!</v>
      </c>
      <c r="N814" s="200" t="str" cm="1">
        <f t="array" ref="N814">INDEX($A:$G, ($B814*$B$4)+3,COLUMN(F814))</f>
        <v>Total Interest Charged</v>
      </c>
      <c r="O814" s="201" t="e">
        <f t="shared" si="80"/>
        <v>#VALUE!</v>
      </c>
    </row>
    <row r="815" spans="3:15" x14ac:dyDescent="0.25">
      <c r="C815" s="197" t="e">
        <f t="shared" si="83"/>
        <v>#DIV/0!</v>
      </c>
      <c r="D815" s="216" t="e">
        <f>IF(F815="","",IF($B$3='Budget Calculator'!$A$14, 'Loan Calculator'!$L$12-E815+H815, IF($B$3='Budget Calculator'!$A$13,  'Loan Calculator'!$N$12-E815+H815, IF($B$3='Budget Calculator'!$A$12,  'Loan Calculator'!$P$12-E815+H815, 0))))</f>
        <v>#DIV/0!</v>
      </c>
      <c r="E815" s="217" t="e">
        <f>IF(('Loan Calculator'!$G$4/$B$4)*C814&gt;=0, ('Loan Calculator'!$G$4/$B$4)*C814, 1/0)</f>
        <v>#DIV/0!</v>
      </c>
      <c r="F815" s="200" t="e">
        <f t="shared" si="84"/>
        <v>#DIV/0!</v>
      </c>
      <c r="G815" s="212" t="e">
        <f t="shared" si="79"/>
        <v>#DIV/0!</v>
      </c>
      <c r="K815" s="197" t="str" cm="1">
        <f t="array" ref="K815">INDEX($A:$G, ($B815*$B$4)+3,COLUMN(C815))</f>
        <v>Owing</v>
      </c>
      <c r="L815" s="198" t="e">
        <f t="shared" si="81"/>
        <v>#VALUE!</v>
      </c>
      <c r="M815" s="199" t="e">
        <f t="shared" si="82"/>
        <v>#VALUE!</v>
      </c>
      <c r="N815" s="200" t="str" cm="1">
        <f t="array" ref="N815">INDEX($A:$G, ($B815*$B$4)+3,COLUMN(F815))</f>
        <v>Total Interest Charged</v>
      </c>
      <c r="O815" s="201" t="e">
        <f t="shared" si="80"/>
        <v>#VALUE!</v>
      </c>
    </row>
    <row r="816" spans="3:15" x14ac:dyDescent="0.25">
      <c r="C816" s="197" t="e">
        <f t="shared" si="83"/>
        <v>#DIV/0!</v>
      </c>
      <c r="D816" s="216" t="e">
        <f>IF(F816="","",IF($B$3='Budget Calculator'!$A$14, 'Loan Calculator'!$L$12-E816+H816, IF($B$3='Budget Calculator'!$A$13,  'Loan Calculator'!$N$12-E816+H816, IF($B$3='Budget Calculator'!$A$12,  'Loan Calculator'!$P$12-E816+H816, 0))))</f>
        <v>#DIV/0!</v>
      </c>
      <c r="E816" s="217" t="e">
        <f>IF(('Loan Calculator'!$G$4/$B$4)*C815&gt;=0, ('Loan Calculator'!$G$4/$B$4)*C815, 1/0)</f>
        <v>#DIV/0!</v>
      </c>
      <c r="F816" s="200" t="e">
        <f t="shared" si="84"/>
        <v>#DIV/0!</v>
      </c>
      <c r="G816" s="212" t="e">
        <f t="shared" si="79"/>
        <v>#DIV/0!</v>
      </c>
      <c r="K816" s="197" t="str" cm="1">
        <f t="array" ref="K816">INDEX($A:$G, ($B816*$B$4)+3,COLUMN(C816))</f>
        <v>Owing</v>
      </c>
      <c r="L816" s="198" t="e">
        <f t="shared" si="81"/>
        <v>#VALUE!</v>
      </c>
      <c r="M816" s="199" t="e">
        <f t="shared" si="82"/>
        <v>#VALUE!</v>
      </c>
      <c r="N816" s="200" t="str" cm="1">
        <f t="array" ref="N816">INDEX($A:$G, ($B816*$B$4)+3,COLUMN(F816))</f>
        <v>Total Interest Charged</v>
      </c>
      <c r="O816" s="201" t="e">
        <f t="shared" si="80"/>
        <v>#VALUE!</v>
      </c>
    </row>
    <row r="817" spans="3:15" x14ac:dyDescent="0.25">
      <c r="C817" s="197" t="e">
        <f t="shared" si="83"/>
        <v>#DIV/0!</v>
      </c>
      <c r="D817" s="216" t="e">
        <f>IF(F817="","",IF($B$3='Budget Calculator'!$A$14, 'Loan Calculator'!$L$12-E817+H817, IF($B$3='Budget Calculator'!$A$13,  'Loan Calculator'!$N$12-E817+H817, IF($B$3='Budget Calculator'!$A$12,  'Loan Calculator'!$P$12-E817+H817, 0))))</f>
        <v>#DIV/0!</v>
      </c>
      <c r="E817" s="217" t="e">
        <f>IF(('Loan Calculator'!$G$4/$B$4)*C816&gt;=0, ('Loan Calculator'!$G$4/$B$4)*C816, 1/0)</f>
        <v>#DIV/0!</v>
      </c>
      <c r="F817" s="200" t="e">
        <f t="shared" si="84"/>
        <v>#DIV/0!</v>
      </c>
      <c r="G817" s="212" t="e">
        <f t="shared" si="79"/>
        <v>#DIV/0!</v>
      </c>
      <c r="K817" s="197" t="str" cm="1">
        <f t="array" ref="K817">INDEX($A:$G, ($B817*$B$4)+3,COLUMN(C817))</f>
        <v>Owing</v>
      </c>
      <c r="L817" s="198" t="e">
        <f t="shared" si="81"/>
        <v>#VALUE!</v>
      </c>
      <c r="M817" s="199" t="e">
        <f t="shared" si="82"/>
        <v>#VALUE!</v>
      </c>
      <c r="N817" s="200" t="str" cm="1">
        <f t="array" ref="N817">INDEX($A:$G, ($B817*$B$4)+3,COLUMN(F817))</f>
        <v>Total Interest Charged</v>
      </c>
      <c r="O817" s="201" t="e">
        <f t="shared" si="80"/>
        <v>#VALUE!</v>
      </c>
    </row>
    <row r="818" spans="3:15" x14ac:dyDescent="0.25">
      <c r="C818" s="197" t="e">
        <f t="shared" si="83"/>
        <v>#DIV/0!</v>
      </c>
      <c r="D818" s="216" t="e">
        <f>IF(F818="","",IF($B$3='Budget Calculator'!$A$14, 'Loan Calculator'!$L$12-E818+H818, IF($B$3='Budget Calculator'!$A$13,  'Loan Calculator'!$N$12-E818+H818, IF($B$3='Budget Calculator'!$A$12,  'Loan Calculator'!$P$12-E818+H818, 0))))</f>
        <v>#DIV/0!</v>
      </c>
      <c r="E818" s="217" t="e">
        <f>IF(('Loan Calculator'!$G$4/$B$4)*C817&gt;=0, ('Loan Calculator'!$G$4/$B$4)*C817, 1/0)</f>
        <v>#DIV/0!</v>
      </c>
      <c r="F818" s="200" t="e">
        <f t="shared" si="84"/>
        <v>#DIV/0!</v>
      </c>
      <c r="G818" s="212" t="e">
        <f t="shared" si="79"/>
        <v>#DIV/0!</v>
      </c>
      <c r="K818" s="197" t="str" cm="1">
        <f t="array" ref="K818">INDEX($A:$G, ($B818*$B$4)+3,COLUMN(C818))</f>
        <v>Owing</v>
      </c>
      <c r="L818" s="198" t="e">
        <f t="shared" si="81"/>
        <v>#VALUE!</v>
      </c>
      <c r="M818" s="199" t="e">
        <f t="shared" si="82"/>
        <v>#VALUE!</v>
      </c>
      <c r="N818" s="200" t="str" cm="1">
        <f t="array" ref="N818">INDEX($A:$G, ($B818*$B$4)+3,COLUMN(F818))</f>
        <v>Total Interest Charged</v>
      </c>
      <c r="O818" s="201" t="e">
        <f t="shared" si="80"/>
        <v>#VALUE!</v>
      </c>
    </row>
    <row r="819" spans="3:15" x14ac:dyDescent="0.25">
      <c r="C819" s="197" t="e">
        <f t="shared" si="83"/>
        <v>#DIV/0!</v>
      </c>
      <c r="D819" s="216" t="e">
        <f>IF(F819="","",IF($B$3='Budget Calculator'!$A$14, 'Loan Calculator'!$L$12-E819+H819, IF($B$3='Budget Calculator'!$A$13,  'Loan Calculator'!$N$12-E819+H819, IF($B$3='Budget Calculator'!$A$12,  'Loan Calculator'!$P$12-E819+H819, 0))))</f>
        <v>#DIV/0!</v>
      </c>
      <c r="E819" s="217" t="e">
        <f>IF(('Loan Calculator'!$G$4/$B$4)*C818&gt;=0, ('Loan Calculator'!$G$4/$B$4)*C818, 1/0)</f>
        <v>#DIV/0!</v>
      </c>
      <c r="F819" s="200" t="e">
        <f t="shared" si="84"/>
        <v>#DIV/0!</v>
      </c>
      <c r="G819" s="212" t="e">
        <f t="shared" si="79"/>
        <v>#DIV/0!</v>
      </c>
      <c r="K819" s="197" t="str" cm="1">
        <f t="array" ref="K819">INDEX($A:$G, ($B819*$B$4)+3,COLUMN(C819))</f>
        <v>Owing</v>
      </c>
      <c r="L819" s="198" t="e">
        <f t="shared" si="81"/>
        <v>#VALUE!</v>
      </c>
      <c r="M819" s="199" t="e">
        <f t="shared" si="82"/>
        <v>#VALUE!</v>
      </c>
      <c r="N819" s="200" t="str" cm="1">
        <f t="array" ref="N819">INDEX($A:$G, ($B819*$B$4)+3,COLUMN(F819))</f>
        <v>Total Interest Charged</v>
      </c>
      <c r="O819" s="201" t="e">
        <f t="shared" si="80"/>
        <v>#VALUE!</v>
      </c>
    </row>
    <row r="820" spans="3:15" x14ac:dyDescent="0.25">
      <c r="C820" s="197" t="e">
        <f t="shared" si="83"/>
        <v>#DIV/0!</v>
      </c>
      <c r="D820" s="216" t="e">
        <f>IF(F820="","",IF($B$3='Budget Calculator'!$A$14, 'Loan Calculator'!$L$12-E820+H820, IF($B$3='Budget Calculator'!$A$13,  'Loan Calculator'!$N$12-E820+H820, IF($B$3='Budget Calculator'!$A$12,  'Loan Calculator'!$P$12-E820+H820, 0))))</f>
        <v>#DIV/0!</v>
      </c>
      <c r="E820" s="217" t="e">
        <f>IF(('Loan Calculator'!$G$4/$B$4)*C819&gt;=0, ('Loan Calculator'!$G$4/$B$4)*C819, 1/0)</f>
        <v>#DIV/0!</v>
      </c>
      <c r="F820" s="200" t="e">
        <f t="shared" si="84"/>
        <v>#DIV/0!</v>
      </c>
      <c r="G820" s="212" t="e">
        <f t="shared" si="79"/>
        <v>#DIV/0!</v>
      </c>
      <c r="K820" s="197" t="str" cm="1">
        <f t="array" ref="K820">INDEX($A:$G, ($B820*$B$4)+3,COLUMN(C820))</f>
        <v>Owing</v>
      </c>
      <c r="L820" s="198" t="e">
        <f t="shared" si="81"/>
        <v>#VALUE!</v>
      </c>
      <c r="M820" s="199" t="e">
        <f t="shared" si="82"/>
        <v>#VALUE!</v>
      </c>
      <c r="N820" s="200" t="str" cm="1">
        <f t="array" ref="N820">INDEX($A:$G, ($B820*$B$4)+3,COLUMN(F820))</f>
        <v>Total Interest Charged</v>
      </c>
      <c r="O820" s="201" t="e">
        <f t="shared" si="80"/>
        <v>#VALUE!</v>
      </c>
    </row>
    <row r="821" spans="3:15" x14ac:dyDescent="0.25">
      <c r="C821" s="197" t="e">
        <f t="shared" si="83"/>
        <v>#DIV/0!</v>
      </c>
      <c r="D821" s="216" t="e">
        <f>IF(F821="","",IF($B$3='Budget Calculator'!$A$14, 'Loan Calculator'!$L$12-E821+H821, IF($B$3='Budget Calculator'!$A$13,  'Loan Calculator'!$N$12-E821+H821, IF($B$3='Budget Calculator'!$A$12,  'Loan Calculator'!$P$12-E821+H821, 0))))</f>
        <v>#DIV/0!</v>
      </c>
      <c r="E821" s="217" t="e">
        <f>IF(('Loan Calculator'!$G$4/$B$4)*C820&gt;=0, ('Loan Calculator'!$G$4/$B$4)*C820, 1/0)</f>
        <v>#DIV/0!</v>
      </c>
      <c r="F821" s="200" t="e">
        <f t="shared" si="84"/>
        <v>#DIV/0!</v>
      </c>
      <c r="G821" s="212" t="e">
        <f t="shared" si="79"/>
        <v>#DIV/0!</v>
      </c>
      <c r="K821" s="197" t="str" cm="1">
        <f t="array" ref="K821">INDEX($A:$G, ($B821*$B$4)+3,COLUMN(C821))</f>
        <v>Owing</v>
      </c>
      <c r="L821" s="198" t="e">
        <f t="shared" si="81"/>
        <v>#VALUE!</v>
      </c>
      <c r="M821" s="199" t="e">
        <f t="shared" si="82"/>
        <v>#VALUE!</v>
      </c>
      <c r="N821" s="200" t="str" cm="1">
        <f t="array" ref="N821">INDEX($A:$G, ($B821*$B$4)+3,COLUMN(F821))</f>
        <v>Total Interest Charged</v>
      </c>
      <c r="O821" s="201" t="e">
        <f t="shared" si="80"/>
        <v>#VALUE!</v>
      </c>
    </row>
    <row r="822" spans="3:15" x14ac:dyDescent="0.25">
      <c r="C822" s="197" t="e">
        <f t="shared" si="83"/>
        <v>#DIV/0!</v>
      </c>
      <c r="D822" s="216" t="e">
        <f>IF(F822="","",IF($B$3='Budget Calculator'!$A$14, 'Loan Calculator'!$L$12-E822+H822, IF($B$3='Budget Calculator'!$A$13,  'Loan Calculator'!$N$12-E822+H822, IF($B$3='Budget Calculator'!$A$12,  'Loan Calculator'!$P$12-E822+H822, 0))))</f>
        <v>#DIV/0!</v>
      </c>
      <c r="E822" s="217" t="e">
        <f>IF(('Loan Calculator'!$G$4/$B$4)*C821&gt;=0, ('Loan Calculator'!$G$4/$B$4)*C821, 1/0)</f>
        <v>#DIV/0!</v>
      </c>
      <c r="F822" s="200" t="e">
        <f t="shared" si="84"/>
        <v>#DIV/0!</v>
      </c>
      <c r="G822" s="212" t="e">
        <f t="shared" si="79"/>
        <v>#DIV/0!</v>
      </c>
      <c r="K822" s="197" t="str" cm="1">
        <f t="array" ref="K822">INDEX($A:$G, ($B822*$B$4)+3,COLUMN(C822))</f>
        <v>Owing</v>
      </c>
      <c r="L822" s="198" t="e">
        <f t="shared" si="81"/>
        <v>#VALUE!</v>
      </c>
      <c r="M822" s="199" t="e">
        <f t="shared" si="82"/>
        <v>#VALUE!</v>
      </c>
      <c r="N822" s="200" t="str" cm="1">
        <f t="array" ref="N822">INDEX($A:$G, ($B822*$B$4)+3,COLUMN(F822))</f>
        <v>Total Interest Charged</v>
      </c>
      <c r="O822" s="201" t="e">
        <f t="shared" si="80"/>
        <v>#VALUE!</v>
      </c>
    </row>
    <row r="823" spans="3:15" x14ac:dyDescent="0.25">
      <c r="C823" s="197" t="e">
        <f t="shared" si="83"/>
        <v>#DIV/0!</v>
      </c>
      <c r="D823" s="216" t="e">
        <f>IF(F823="","",IF($B$3='Budget Calculator'!$A$14, 'Loan Calculator'!$L$12-E823+H823, IF($B$3='Budget Calculator'!$A$13,  'Loan Calculator'!$N$12-E823+H823, IF($B$3='Budget Calculator'!$A$12,  'Loan Calculator'!$P$12-E823+H823, 0))))</f>
        <v>#DIV/0!</v>
      </c>
      <c r="E823" s="217" t="e">
        <f>IF(('Loan Calculator'!$G$4/$B$4)*C822&gt;=0, ('Loan Calculator'!$G$4/$B$4)*C822, 1/0)</f>
        <v>#DIV/0!</v>
      </c>
      <c r="F823" s="200" t="e">
        <f t="shared" si="84"/>
        <v>#DIV/0!</v>
      </c>
      <c r="G823" s="212" t="e">
        <f t="shared" si="79"/>
        <v>#DIV/0!</v>
      </c>
      <c r="K823" s="197" t="str" cm="1">
        <f t="array" ref="K823">INDEX($A:$G, ($B823*$B$4)+3,COLUMN(C823))</f>
        <v>Owing</v>
      </c>
      <c r="L823" s="198" t="e">
        <f t="shared" si="81"/>
        <v>#VALUE!</v>
      </c>
      <c r="M823" s="199" t="e">
        <f t="shared" si="82"/>
        <v>#VALUE!</v>
      </c>
      <c r="N823" s="200" t="str" cm="1">
        <f t="array" ref="N823">INDEX($A:$G, ($B823*$B$4)+3,COLUMN(F823))</f>
        <v>Total Interest Charged</v>
      </c>
      <c r="O823" s="201" t="e">
        <f t="shared" si="80"/>
        <v>#VALUE!</v>
      </c>
    </row>
    <row r="824" spans="3:15" x14ac:dyDescent="0.25">
      <c r="C824" s="197" t="e">
        <f t="shared" si="83"/>
        <v>#DIV/0!</v>
      </c>
      <c r="D824" s="216" t="e">
        <f>IF(F824="","",IF($B$3='Budget Calculator'!$A$14, 'Loan Calculator'!$L$12-E824+H824, IF($B$3='Budget Calculator'!$A$13,  'Loan Calculator'!$N$12-E824+H824, IF($B$3='Budget Calculator'!$A$12,  'Loan Calculator'!$P$12-E824+H824, 0))))</f>
        <v>#DIV/0!</v>
      </c>
      <c r="E824" s="217" t="e">
        <f>IF(('Loan Calculator'!$G$4/$B$4)*C823&gt;=0, ('Loan Calculator'!$G$4/$B$4)*C823, 1/0)</f>
        <v>#DIV/0!</v>
      </c>
      <c r="F824" s="200" t="e">
        <f t="shared" si="84"/>
        <v>#DIV/0!</v>
      </c>
      <c r="G824" s="212" t="e">
        <f t="shared" si="79"/>
        <v>#DIV/0!</v>
      </c>
      <c r="K824" s="197" t="str" cm="1">
        <f t="array" ref="K824">INDEX($A:$G, ($B824*$B$4)+3,COLUMN(C824))</f>
        <v>Owing</v>
      </c>
      <c r="L824" s="198" t="e">
        <f t="shared" si="81"/>
        <v>#VALUE!</v>
      </c>
      <c r="M824" s="199" t="e">
        <f t="shared" si="82"/>
        <v>#VALUE!</v>
      </c>
      <c r="N824" s="200" t="str" cm="1">
        <f t="array" ref="N824">INDEX($A:$G, ($B824*$B$4)+3,COLUMN(F824))</f>
        <v>Total Interest Charged</v>
      </c>
      <c r="O824" s="201" t="e">
        <f t="shared" si="80"/>
        <v>#VALUE!</v>
      </c>
    </row>
    <row r="825" spans="3:15" x14ac:dyDescent="0.25">
      <c r="C825" s="197" t="e">
        <f t="shared" si="83"/>
        <v>#DIV/0!</v>
      </c>
      <c r="D825" s="216" t="e">
        <f>IF(F825="","",IF($B$3='Budget Calculator'!$A$14, 'Loan Calculator'!$L$12-E825+H825, IF($B$3='Budget Calculator'!$A$13,  'Loan Calculator'!$N$12-E825+H825, IF($B$3='Budget Calculator'!$A$12,  'Loan Calculator'!$P$12-E825+H825, 0))))</f>
        <v>#DIV/0!</v>
      </c>
      <c r="E825" s="217" t="e">
        <f>IF(('Loan Calculator'!$G$4/$B$4)*C824&gt;=0, ('Loan Calculator'!$G$4/$B$4)*C824, 1/0)</f>
        <v>#DIV/0!</v>
      </c>
      <c r="F825" s="200" t="e">
        <f t="shared" si="84"/>
        <v>#DIV/0!</v>
      </c>
      <c r="G825" s="212" t="e">
        <f t="shared" si="79"/>
        <v>#DIV/0!</v>
      </c>
      <c r="K825" s="197" t="str" cm="1">
        <f t="array" ref="K825">INDEX($A:$G, ($B825*$B$4)+3,COLUMN(C825))</f>
        <v>Owing</v>
      </c>
      <c r="L825" s="198" t="e">
        <f t="shared" si="81"/>
        <v>#VALUE!</v>
      </c>
      <c r="M825" s="199" t="e">
        <f t="shared" si="82"/>
        <v>#VALUE!</v>
      </c>
      <c r="N825" s="200" t="str" cm="1">
        <f t="array" ref="N825">INDEX($A:$G, ($B825*$B$4)+3,COLUMN(F825))</f>
        <v>Total Interest Charged</v>
      </c>
      <c r="O825" s="201" t="e">
        <f t="shared" si="80"/>
        <v>#VALUE!</v>
      </c>
    </row>
    <row r="826" spans="3:15" x14ac:dyDescent="0.25">
      <c r="C826" s="197" t="e">
        <f t="shared" si="83"/>
        <v>#DIV/0!</v>
      </c>
      <c r="D826" s="216" t="e">
        <f>IF(F826="","",IF($B$3='Budget Calculator'!$A$14, 'Loan Calculator'!$L$12-E826+H826, IF($B$3='Budget Calculator'!$A$13,  'Loan Calculator'!$N$12-E826+H826, IF($B$3='Budget Calculator'!$A$12,  'Loan Calculator'!$P$12-E826+H826, 0))))</f>
        <v>#DIV/0!</v>
      </c>
      <c r="E826" s="217" t="e">
        <f>IF(('Loan Calculator'!$G$4/$B$4)*C825&gt;=0, ('Loan Calculator'!$G$4/$B$4)*C825, 1/0)</f>
        <v>#DIV/0!</v>
      </c>
      <c r="F826" s="200" t="e">
        <f t="shared" si="84"/>
        <v>#DIV/0!</v>
      </c>
      <c r="G826" s="212" t="e">
        <f t="shared" si="79"/>
        <v>#DIV/0!</v>
      </c>
      <c r="K826" s="197" t="str" cm="1">
        <f t="array" ref="K826">INDEX($A:$G, ($B826*$B$4)+3,COLUMN(C826))</f>
        <v>Owing</v>
      </c>
      <c r="L826" s="198" t="e">
        <f t="shared" si="81"/>
        <v>#VALUE!</v>
      </c>
      <c r="M826" s="199" t="e">
        <f t="shared" si="82"/>
        <v>#VALUE!</v>
      </c>
      <c r="N826" s="200" t="str" cm="1">
        <f t="array" ref="N826">INDEX($A:$G, ($B826*$B$4)+3,COLUMN(F826))</f>
        <v>Total Interest Charged</v>
      </c>
      <c r="O826" s="201" t="e">
        <f t="shared" si="80"/>
        <v>#VALUE!</v>
      </c>
    </row>
    <row r="827" spans="3:15" x14ac:dyDescent="0.25">
      <c r="C827" s="197" t="e">
        <f t="shared" si="83"/>
        <v>#DIV/0!</v>
      </c>
      <c r="D827" s="216" t="e">
        <f>IF(F827="","",IF($B$3='Budget Calculator'!$A$14, 'Loan Calculator'!$L$12-E827+H827, IF($B$3='Budget Calculator'!$A$13,  'Loan Calculator'!$N$12-E827+H827, IF($B$3='Budget Calculator'!$A$12,  'Loan Calculator'!$P$12-E827+H827, 0))))</f>
        <v>#DIV/0!</v>
      </c>
      <c r="E827" s="217" t="e">
        <f>IF(('Loan Calculator'!$G$4/$B$4)*C826&gt;=0, ('Loan Calculator'!$G$4/$B$4)*C826, 1/0)</f>
        <v>#DIV/0!</v>
      </c>
      <c r="F827" s="200" t="e">
        <f t="shared" si="84"/>
        <v>#DIV/0!</v>
      </c>
      <c r="G827" s="212" t="e">
        <f t="shared" si="79"/>
        <v>#DIV/0!</v>
      </c>
      <c r="K827" s="197" t="str" cm="1">
        <f t="array" ref="K827">INDEX($A:$G, ($B827*$B$4)+3,COLUMN(C827))</f>
        <v>Owing</v>
      </c>
      <c r="L827" s="198" t="e">
        <f t="shared" si="81"/>
        <v>#VALUE!</v>
      </c>
      <c r="M827" s="199" t="e">
        <f t="shared" si="82"/>
        <v>#VALUE!</v>
      </c>
      <c r="N827" s="200" t="str" cm="1">
        <f t="array" ref="N827">INDEX($A:$G, ($B827*$B$4)+3,COLUMN(F827))</f>
        <v>Total Interest Charged</v>
      </c>
      <c r="O827" s="201" t="e">
        <f t="shared" si="80"/>
        <v>#VALUE!</v>
      </c>
    </row>
    <row r="828" spans="3:15" x14ac:dyDescent="0.25">
      <c r="C828" s="197" t="e">
        <f t="shared" si="83"/>
        <v>#DIV/0!</v>
      </c>
      <c r="D828" s="216" t="e">
        <f>IF(F828="","",IF($B$3='Budget Calculator'!$A$14, 'Loan Calculator'!$L$12-E828+H828, IF($B$3='Budget Calculator'!$A$13,  'Loan Calculator'!$N$12-E828+H828, IF($B$3='Budget Calculator'!$A$12,  'Loan Calculator'!$P$12-E828+H828, 0))))</f>
        <v>#DIV/0!</v>
      </c>
      <c r="E828" s="217" t="e">
        <f>IF(('Loan Calculator'!$G$4/$B$4)*C827&gt;=0, ('Loan Calculator'!$G$4/$B$4)*C827, 1/0)</f>
        <v>#DIV/0!</v>
      </c>
      <c r="F828" s="200" t="e">
        <f t="shared" si="84"/>
        <v>#DIV/0!</v>
      </c>
      <c r="G828" s="212" t="e">
        <f t="shared" si="79"/>
        <v>#DIV/0!</v>
      </c>
      <c r="K828" s="197" t="str" cm="1">
        <f t="array" ref="K828">INDEX($A:$G, ($B828*$B$4)+3,COLUMN(C828))</f>
        <v>Owing</v>
      </c>
      <c r="L828" s="198" t="e">
        <f t="shared" si="81"/>
        <v>#VALUE!</v>
      </c>
      <c r="M828" s="199" t="e">
        <f t="shared" si="82"/>
        <v>#VALUE!</v>
      </c>
      <c r="N828" s="200" t="str" cm="1">
        <f t="array" ref="N828">INDEX($A:$G, ($B828*$B$4)+3,COLUMN(F828))</f>
        <v>Total Interest Charged</v>
      </c>
      <c r="O828" s="201" t="e">
        <f t="shared" si="80"/>
        <v>#VALUE!</v>
      </c>
    </row>
    <row r="829" spans="3:15" x14ac:dyDescent="0.25">
      <c r="C829" s="197" t="e">
        <f t="shared" si="83"/>
        <v>#DIV/0!</v>
      </c>
      <c r="D829" s="216" t="e">
        <f>IF(F829="","",IF($B$3='Budget Calculator'!$A$14, 'Loan Calculator'!$L$12-E829+H829, IF($B$3='Budget Calculator'!$A$13,  'Loan Calculator'!$N$12-E829+H829, IF($B$3='Budget Calculator'!$A$12,  'Loan Calculator'!$P$12-E829+H829, 0))))</f>
        <v>#DIV/0!</v>
      </c>
      <c r="E829" s="217" t="e">
        <f>IF(('Loan Calculator'!$G$4/$B$4)*C828&gt;=0, ('Loan Calculator'!$G$4/$B$4)*C828, 1/0)</f>
        <v>#DIV/0!</v>
      </c>
      <c r="F829" s="200" t="e">
        <f t="shared" si="84"/>
        <v>#DIV/0!</v>
      </c>
      <c r="G829" s="212" t="e">
        <f t="shared" si="79"/>
        <v>#DIV/0!</v>
      </c>
      <c r="K829" s="197" t="str" cm="1">
        <f t="array" ref="K829">INDEX($A:$G, ($B829*$B$4)+3,COLUMN(C829))</f>
        <v>Owing</v>
      </c>
      <c r="L829" s="198" t="e">
        <f t="shared" si="81"/>
        <v>#VALUE!</v>
      </c>
      <c r="M829" s="199" t="e">
        <f t="shared" si="82"/>
        <v>#VALUE!</v>
      </c>
      <c r="N829" s="200" t="str" cm="1">
        <f t="array" ref="N829">INDEX($A:$G, ($B829*$B$4)+3,COLUMN(F829))</f>
        <v>Total Interest Charged</v>
      </c>
      <c r="O829" s="201" t="e">
        <f t="shared" si="80"/>
        <v>#VALUE!</v>
      </c>
    </row>
    <row r="830" spans="3:15" x14ac:dyDescent="0.25">
      <c r="C830" s="197" t="e">
        <f t="shared" si="83"/>
        <v>#DIV/0!</v>
      </c>
      <c r="D830" s="216" t="e">
        <f>IF(F830="","",IF($B$3='Budget Calculator'!$A$14, 'Loan Calculator'!$L$12-E830+H830, IF($B$3='Budget Calculator'!$A$13,  'Loan Calculator'!$N$12-E830+H830, IF($B$3='Budget Calculator'!$A$12,  'Loan Calculator'!$P$12-E830+H830, 0))))</f>
        <v>#DIV/0!</v>
      </c>
      <c r="E830" s="217" t="e">
        <f>IF(('Loan Calculator'!$G$4/$B$4)*C829&gt;=0, ('Loan Calculator'!$G$4/$B$4)*C829, 1/0)</f>
        <v>#DIV/0!</v>
      </c>
      <c r="F830" s="200" t="e">
        <f t="shared" si="84"/>
        <v>#DIV/0!</v>
      </c>
      <c r="G830" s="212" t="e">
        <f t="shared" si="79"/>
        <v>#DIV/0!</v>
      </c>
      <c r="K830" s="197" t="str" cm="1">
        <f t="array" ref="K830">INDEX($A:$G, ($B830*$B$4)+3,COLUMN(C830))</f>
        <v>Owing</v>
      </c>
      <c r="L830" s="198" t="e">
        <f t="shared" si="81"/>
        <v>#VALUE!</v>
      </c>
      <c r="M830" s="199" t="e">
        <f t="shared" si="82"/>
        <v>#VALUE!</v>
      </c>
      <c r="N830" s="200" t="str" cm="1">
        <f t="array" ref="N830">INDEX($A:$G, ($B830*$B$4)+3,COLUMN(F830))</f>
        <v>Total Interest Charged</v>
      </c>
      <c r="O830" s="201" t="e">
        <f t="shared" si="80"/>
        <v>#VALUE!</v>
      </c>
    </row>
    <row r="831" spans="3:15" x14ac:dyDescent="0.25">
      <c r="C831" s="197" t="e">
        <f t="shared" si="83"/>
        <v>#DIV/0!</v>
      </c>
      <c r="D831" s="216" t="e">
        <f>IF(F831="","",IF($B$3='Budget Calculator'!$A$14, 'Loan Calculator'!$L$12-E831+H831, IF($B$3='Budget Calculator'!$A$13,  'Loan Calculator'!$N$12-E831+H831, IF($B$3='Budget Calculator'!$A$12,  'Loan Calculator'!$P$12-E831+H831, 0))))</f>
        <v>#DIV/0!</v>
      </c>
      <c r="E831" s="217" t="e">
        <f>IF(('Loan Calculator'!$G$4/$B$4)*C830&gt;=0, ('Loan Calculator'!$G$4/$B$4)*C830, 1/0)</f>
        <v>#DIV/0!</v>
      </c>
      <c r="F831" s="200" t="e">
        <f t="shared" si="84"/>
        <v>#DIV/0!</v>
      </c>
      <c r="G831" s="212" t="e">
        <f t="shared" si="79"/>
        <v>#DIV/0!</v>
      </c>
      <c r="K831" s="197" t="str" cm="1">
        <f t="array" ref="K831">INDEX($A:$G, ($B831*$B$4)+3,COLUMN(C831))</f>
        <v>Owing</v>
      </c>
      <c r="L831" s="198" t="e">
        <f t="shared" si="81"/>
        <v>#VALUE!</v>
      </c>
      <c r="M831" s="199" t="e">
        <f t="shared" si="82"/>
        <v>#VALUE!</v>
      </c>
      <c r="N831" s="200" t="str" cm="1">
        <f t="array" ref="N831">INDEX($A:$G, ($B831*$B$4)+3,COLUMN(F831))</f>
        <v>Total Interest Charged</v>
      </c>
      <c r="O831" s="201" t="e">
        <f t="shared" si="80"/>
        <v>#VALUE!</v>
      </c>
    </row>
    <row r="832" spans="3:15" x14ac:dyDescent="0.25">
      <c r="C832" s="197" t="e">
        <f t="shared" si="83"/>
        <v>#DIV/0!</v>
      </c>
      <c r="D832" s="216" t="e">
        <f>IF(F832="","",IF($B$3='Budget Calculator'!$A$14, 'Loan Calculator'!$L$12-E832+H832, IF($B$3='Budget Calculator'!$A$13,  'Loan Calculator'!$N$12-E832+H832, IF($B$3='Budget Calculator'!$A$12,  'Loan Calculator'!$P$12-E832+H832, 0))))</f>
        <v>#DIV/0!</v>
      </c>
      <c r="E832" s="217" t="e">
        <f>IF(('Loan Calculator'!$G$4/$B$4)*C831&gt;=0, ('Loan Calculator'!$G$4/$B$4)*C831, 1/0)</f>
        <v>#DIV/0!</v>
      </c>
      <c r="F832" s="200" t="e">
        <f t="shared" si="84"/>
        <v>#DIV/0!</v>
      </c>
      <c r="G832" s="212" t="e">
        <f t="shared" si="79"/>
        <v>#DIV/0!</v>
      </c>
      <c r="K832" s="197" t="str" cm="1">
        <f t="array" ref="K832">INDEX($A:$G, ($B832*$B$4)+3,COLUMN(C832))</f>
        <v>Owing</v>
      </c>
      <c r="L832" s="198" t="e">
        <f t="shared" si="81"/>
        <v>#VALUE!</v>
      </c>
      <c r="M832" s="199" t="e">
        <f t="shared" si="82"/>
        <v>#VALUE!</v>
      </c>
      <c r="N832" s="200" t="str" cm="1">
        <f t="array" ref="N832">INDEX($A:$G, ($B832*$B$4)+3,COLUMN(F832))</f>
        <v>Total Interest Charged</v>
      </c>
      <c r="O832" s="201" t="e">
        <f t="shared" si="80"/>
        <v>#VALUE!</v>
      </c>
    </row>
    <row r="833" spans="3:15" x14ac:dyDescent="0.25">
      <c r="C833" s="197" t="e">
        <f t="shared" si="83"/>
        <v>#DIV/0!</v>
      </c>
      <c r="D833" s="216" t="e">
        <f>IF(F833="","",IF($B$3='Budget Calculator'!$A$14, 'Loan Calculator'!$L$12-E833+H833, IF($B$3='Budget Calculator'!$A$13,  'Loan Calculator'!$N$12-E833+H833, IF($B$3='Budget Calculator'!$A$12,  'Loan Calculator'!$P$12-E833+H833, 0))))</f>
        <v>#DIV/0!</v>
      </c>
      <c r="E833" s="217" t="e">
        <f>IF(('Loan Calculator'!$G$4/$B$4)*C832&gt;=0, ('Loan Calculator'!$G$4/$B$4)*C832, 1/0)</f>
        <v>#DIV/0!</v>
      </c>
      <c r="F833" s="200" t="e">
        <f t="shared" si="84"/>
        <v>#DIV/0!</v>
      </c>
      <c r="G833" s="212" t="e">
        <f t="shared" si="79"/>
        <v>#DIV/0!</v>
      </c>
      <c r="K833" s="197" t="str" cm="1">
        <f t="array" ref="K833">INDEX($A:$G, ($B833*$B$4)+3,COLUMN(C833))</f>
        <v>Owing</v>
      </c>
      <c r="L833" s="198" t="e">
        <f t="shared" si="81"/>
        <v>#VALUE!</v>
      </c>
      <c r="M833" s="199" t="e">
        <f t="shared" si="82"/>
        <v>#VALUE!</v>
      </c>
      <c r="N833" s="200" t="str" cm="1">
        <f t="array" ref="N833">INDEX($A:$G, ($B833*$B$4)+3,COLUMN(F833))</f>
        <v>Total Interest Charged</v>
      </c>
      <c r="O833" s="201" t="e">
        <f t="shared" si="80"/>
        <v>#VALUE!</v>
      </c>
    </row>
    <row r="834" spans="3:15" x14ac:dyDescent="0.25">
      <c r="C834" s="197" t="e">
        <f t="shared" si="83"/>
        <v>#DIV/0!</v>
      </c>
      <c r="D834" s="216" t="e">
        <f>IF(F834="","",IF($B$3='Budget Calculator'!$A$14, 'Loan Calculator'!$L$12-E834+H834, IF($B$3='Budget Calculator'!$A$13,  'Loan Calculator'!$N$12-E834+H834, IF($B$3='Budget Calculator'!$A$12,  'Loan Calculator'!$P$12-E834+H834, 0))))</f>
        <v>#DIV/0!</v>
      </c>
      <c r="E834" s="217" t="e">
        <f>IF(('Loan Calculator'!$G$4/$B$4)*C833&gt;=0, ('Loan Calculator'!$G$4/$B$4)*C833, 1/0)</f>
        <v>#DIV/0!</v>
      </c>
      <c r="F834" s="200" t="e">
        <f t="shared" si="84"/>
        <v>#DIV/0!</v>
      </c>
      <c r="G834" s="212" t="e">
        <f t="shared" si="79"/>
        <v>#DIV/0!</v>
      </c>
      <c r="K834" s="197" t="str" cm="1">
        <f t="array" ref="K834">INDEX($A:$G, ($B834*$B$4)+3,COLUMN(C834))</f>
        <v>Owing</v>
      </c>
      <c r="L834" s="198" t="e">
        <f t="shared" si="81"/>
        <v>#VALUE!</v>
      </c>
      <c r="M834" s="199" t="e">
        <f t="shared" si="82"/>
        <v>#VALUE!</v>
      </c>
      <c r="N834" s="200" t="str" cm="1">
        <f t="array" ref="N834">INDEX($A:$G, ($B834*$B$4)+3,COLUMN(F834))</f>
        <v>Total Interest Charged</v>
      </c>
      <c r="O834" s="201" t="e">
        <f t="shared" si="80"/>
        <v>#VALUE!</v>
      </c>
    </row>
    <row r="835" spans="3:15" x14ac:dyDescent="0.25">
      <c r="C835" s="197" t="e">
        <f t="shared" si="83"/>
        <v>#DIV/0!</v>
      </c>
      <c r="D835" s="216" t="e">
        <f>IF(F835="","",IF($B$3='Budget Calculator'!$A$14, 'Loan Calculator'!$L$12-E835+H835, IF($B$3='Budget Calculator'!$A$13,  'Loan Calculator'!$N$12-E835+H835, IF($B$3='Budget Calculator'!$A$12,  'Loan Calculator'!$P$12-E835+H835, 0))))</f>
        <v>#DIV/0!</v>
      </c>
      <c r="E835" s="217" t="e">
        <f>IF(('Loan Calculator'!$G$4/$B$4)*C834&gt;=0, ('Loan Calculator'!$G$4/$B$4)*C834, 1/0)</f>
        <v>#DIV/0!</v>
      </c>
      <c r="F835" s="200" t="e">
        <f t="shared" si="84"/>
        <v>#DIV/0!</v>
      </c>
      <c r="G835" s="212" t="e">
        <f t="shared" si="79"/>
        <v>#DIV/0!</v>
      </c>
      <c r="K835" s="197" t="str" cm="1">
        <f t="array" ref="K835">INDEX($A:$G, ($B835*$B$4)+3,COLUMN(C835))</f>
        <v>Owing</v>
      </c>
      <c r="L835" s="198" t="e">
        <f t="shared" si="81"/>
        <v>#VALUE!</v>
      </c>
      <c r="M835" s="199" t="e">
        <f t="shared" si="82"/>
        <v>#VALUE!</v>
      </c>
      <c r="N835" s="200" t="str" cm="1">
        <f t="array" ref="N835">INDEX($A:$G, ($B835*$B$4)+3,COLUMN(F835))</f>
        <v>Total Interest Charged</v>
      </c>
      <c r="O835" s="201" t="e">
        <f t="shared" si="80"/>
        <v>#VALUE!</v>
      </c>
    </row>
    <row r="836" spans="3:15" x14ac:dyDescent="0.25">
      <c r="C836" s="197" t="e">
        <f t="shared" si="83"/>
        <v>#DIV/0!</v>
      </c>
      <c r="D836" s="216" t="e">
        <f>IF(F836="","",IF($B$3='Budget Calculator'!$A$14, 'Loan Calculator'!$L$12-E836+H836, IF($B$3='Budget Calculator'!$A$13,  'Loan Calculator'!$N$12-E836+H836, IF($B$3='Budget Calculator'!$A$12,  'Loan Calculator'!$P$12-E836+H836, 0))))</f>
        <v>#DIV/0!</v>
      </c>
      <c r="E836" s="217" t="e">
        <f>IF(('Loan Calculator'!$G$4/$B$4)*C835&gt;=0, ('Loan Calculator'!$G$4/$B$4)*C835, 1/0)</f>
        <v>#DIV/0!</v>
      </c>
      <c r="F836" s="200" t="e">
        <f t="shared" si="84"/>
        <v>#DIV/0!</v>
      </c>
      <c r="G836" s="212" t="e">
        <f t="shared" si="79"/>
        <v>#DIV/0!</v>
      </c>
      <c r="K836" s="197" t="str" cm="1">
        <f t="array" ref="K836">INDEX($A:$G, ($B836*$B$4)+3,COLUMN(C836))</f>
        <v>Owing</v>
      </c>
      <c r="L836" s="198" t="e">
        <f t="shared" si="81"/>
        <v>#VALUE!</v>
      </c>
      <c r="M836" s="199" t="e">
        <f t="shared" si="82"/>
        <v>#VALUE!</v>
      </c>
      <c r="N836" s="200" t="str" cm="1">
        <f t="array" ref="N836">INDEX($A:$G, ($B836*$B$4)+3,COLUMN(F836))</f>
        <v>Total Interest Charged</v>
      </c>
      <c r="O836" s="201" t="e">
        <f t="shared" si="80"/>
        <v>#VALUE!</v>
      </c>
    </row>
    <row r="837" spans="3:15" x14ac:dyDescent="0.25">
      <c r="C837" s="197" t="e">
        <f t="shared" si="83"/>
        <v>#DIV/0!</v>
      </c>
      <c r="D837" s="216" t="e">
        <f>IF(F837="","",IF($B$3='Budget Calculator'!$A$14, 'Loan Calculator'!$L$12-E837+H837, IF($B$3='Budget Calculator'!$A$13,  'Loan Calculator'!$N$12-E837+H837, IF($B$3='Budget Calculator'!$A$12,  'Loan Calculator'!$P$12-E837+H837, 0))))</f>
        <v>#DIV/0!</v>
      </c>
      <c r="E837" s="217" t="e">
        <f>IF(('Loan Calculator'!$G$4/$B$4)*C836&gt;=0, ('Loan Calculator'!$G$4/$B$4)*C836, 1/0)</f>
        <v>#DIV/0!</v>
      </c>
      <c r="F837" s="200" t="e">
        <f t="shared" si="84"/>
        <v>#DIV/0!</v>
      </c>
      <c r="G837" s="212" t="e">
        <f t="shared" si="79"/>
        <v>#DIV/0!</v>
      </c>
      <c r="K837" s="197" t="str" cm="1">
        <f t="array" ref="K837">INDEX($A:$G, ($B837*$B$4)+3,COLUMN(C837))</f>
        <v>Owing</v>
      </c>
      <c r="L837" s="198" t="e">
        <f t="shared" si="81"/>
        <v>#VALUE!</v>
      </c>
      <c r="M837" s="199" t="e">
        <f t="shared" si="82"/>
        <v>#VALUE!</v>
      </c>
      <c r="N837" s="200" t="str" cm="1">
        <f t="array" ref="N837">INDEX($A:$G, ($B837*$B$4)+3,COLUMN(F837))</f>
        <v>Total Interest Charged</v>
      </c>
      <c r="O837" s="201" t="e">
        <f t="shared" si="80"/>
        <v>#VALUE!</v>
      </c>
    </row>
    <row r="838" spans="3:15" x14ac:dyDescent="0.25">
      <c r="C838" s="197" t="e">
        <f t="shared" si="83"/>
        <v>#DIV/0!</v>
      </c>
      <c r="D838" s="216" t="e">
        <f>IF(F838="","",IF($B$3='Budget Calculator'!$A$14, 'Loan Calculator'!$L$12-E838+H838, IF($B$3='Budget Calculator'!$A$13,  'Loan Calculator'!$N$12-E838+H838, IF($B$3='Budget Calculator'!$A$12,  'Loan Calculator'!$P$12-E838+H838, 0))))</f>
        <v>#DIV/0!</v>
      </c>
      <c r="E838" s="217" t="e">
        <f>IF(('Loan Calculator'!$G$4/$B$4)*C837&gt;=0, ('Loan Calculator'!$G$4/$B$4)*C837, 1/0)</f>
        <v>#DIV/0!</v>
      </c>
      <c r="F838" s="200" t="e">
        <f t="shared" si="84"/>
        <v>#DIV/0!</v>
      </c>
      <c r="G838" s="212" t="e">
        <f t="shared" ref="G838:G901" si="85">IF(IFERROR(C838, 1/0), B838, IF(C838=0, B838, 1/0))</f>
        <v>#DIV/0!</v>
      </c>
      <c r="K838" s="197" t="str" cm="1">
        <f t="array" ref="K838">INDEX($A:$G, ($B838*$B$4)+3,COLUMN(C838))</f>
        <v>Owing</v>
      </c>
      <c r="L838" s="198" t="e">
        <f t="shared" si="81"/>
        <v>#VALUE!</v>
      </c>
      <c r="M838" s="199" t="e">
        <f t="shared" si="82"/>
        <v>#VALUE!</v>
      </c>
      <c r="N838" s="200" t="str" cm="1">
        <f t="array" ref="N838">INDEX($A:$G, ($B838*$B$4)+3,COLUMN(F838))</f>
        <v>Total Interest Charged</v>
      </c>
      <c r="O838" s="201" t="e">
        <f t="shared" ref="O838:O901" si="86">IF(IFERROR(K838, 1/0), J838, IF(K838=0, J838, 1/0))</f>
        <v>#VALUE!</v>
      </c>
    </row>
    <row r="839" spans="3:15" x14ac:dyDescent="0.25">
      <c r="C839" s="197" t="e">
        <f t="shared" si="83"/>
        <v>#DIV/0!</v>
      </c>
      <c r="D839" s="216" t="e">
        <f>IF(F839="","",IF($B$3='Budget Calculator'!$A$14, 'Loan Calculator'!$L$12-E839+H839, IF($B$3='Budget Calculator'!$A$13,  'Loan Calculator'!$N$12-E839+H839, IF($B$3='Budget Calculator'!$A$12,  'Loan Calculator'!$P$12-E839+H839, 0))))</f>
        <v>#DIV/0!</v>
      </c>
      <c r="E839" s="217" t="e">
        <f>IF(('Loan Calculator'!$G$4/$B$4)*C838&gt;=0, ('Loan Calculator'!$G$4/$B$4)*C838, 1/0)</f>
        <v>#DIV/0!</v>
      </c>
      <c r="F839" s="200" t="e">
        <f t="shared" si="84"/>
        <v>#DIV/0!</v>
      </c>
      <c r="G839" s="212" t="e">
        <f t="shared" si="85"/>
        <v>#DIV/0!</v>
      </c>
      <c r="K839" s="197" t="str" cm="1">
        <f t="array" ref="K839">INDEX($A:$G, ($B839*$B$4)+3,COLUMN(C839))</f>
        <v>Owing</v>
      </c>
      <c r="L839" s="198" t="e">
        <f t="shared" ref="L839:L902" si="87">K838-K839</f>
        <v>#VALUE!</v>
      </c>
      <c r="M839" s="199" t="e">
        <f t="shared" ref="M839:M902" si="88">N839-N838</f>
        <v>#VALUE!</v>
      </c>
      <c r="N839" s="200" t="str" cm="1">
        <f t="array" ref="N839">INDEX($A:$G, ($B839*$B$4)+3,COLUMN(F839))</f>
        <v>Total Interest Charged</v>
      </c>
      <c r="O839" s="201" t="e">
        <f t="shared" si="86"/>
        <v>#VALUE!</v>
      </c>
    </row>
    <row r="840" spans="3:15" x14ac:dyDescent="0.25">
      <c r="C840" s="197" t="e">
        <f t="shared" si="83"/>
        <v>#DIV/0!</v>
      </c>
      <c r="D840" s="216" t="e">
        <f>IF(F840="","",IF($B$3='Budget Calculator'!$A$14, 'Loan Calculator'!$L$12-E840+H840, IF($B$3='Budget Calculator'!$A$13,  'Loan Calculator'!$N$12-E840+H840, IF($B$3='Budget Calculator'!$A$12,  'Loan Calculator'!$P$12-E840+H840, 0))))</f>
        <v>#DIV/0!</v>
      </c>
      <c r="E840" s="217" t="e">
        <f>IF(('Loan Calculator'!$G$4/$B$4)*C839&gt;=0, ('Loan Calculator'!$G$4/$B$4)*C839, 1/0)</f>
        <v>#DIV/0!</v>
      </c>
      <c r="F840" s="200" t="e">
        <f t="shared" si="84"/>
        <v>#DIV/0!</v>
      </c>
      <c r="G840" s="212" t="e">
        <f t="shared" si="85"/>
        <v>#DIV/0!</v>
      </c>
      <c r="K840" s="197" t="str" cm="1">
        <f t="array" ref="K840">INDEX($A:$G, ($B840*$B$4)+3,COLUMN(C840))</f>
        <v>Owing</v>
      </c>
      <c r="L840" s="198" t="e">
        <f t="shared" si="87"/>
        <v>#VALUE!</v>
      </c>
      <c r="M840" s="199" t="e">
        <f t="shared" si="88"/>
        <v>#VALUE!</v>
      </c>
      <c r="N840" s="200" t="str" cm="1">
        <f t="array" ref="N840">INDEX($A:$G, ($B840*$B$4)+3,COLUMN(F840))</f>
        <v>Total Interest Charged</v>
      </c>
      <c r="O840" s="201" t="e">
        <f t="shared" si="86"/>
        <v>#VALUE!</v>
      </c>
    </row>
    <row r="841" spans="3:15" x14ac:dyDescent="0.25">
      <c r="C841" s="197" t="e">
        <f t="shared" si="83"/>
        <v>#DIV/0!</v>
      </c>
      <c r="D841" s="216" t="e">
        <f>IF(F841="","",IF($B$3='Budget Calculator'!$A$14, 'Loan Calculator'!$L$12-E841+H841, IF($B$3='Budget Calculator'!$A$13,  'Loan Calculator'!$N$12-E841+H841, IF($B$3='Budget Calculator'!$A$12,  'Loan Calculator'!$P$12-E841+H841, 0))))</f>
        <v>#DIV/0!</v>
      </c>
      <c r="E841" s="217" t="e">
        <f>IF(('Loan Calculator'!$G$4/$B$4)*C840&gt;=0, ('Loan Calculator'!$G$4/$B$4)*C840, 1/0)</f>
        <v>#DIV/0!</v>
      </c>
      <c r="F841" s="200" t="e">
        <f t="shared" si="84"/>
        <v>#DIV/0!</v>
      </c>
      <c r="G841" s="212" t="e">
        <f t="shared" si="85"/>
        <v>#DIV/0!</v>
      </c>
      <c r="K841" s="197" t="str" cm="1">
        <f t="array" ref="K841">INDEX($A:$G, ($B841*$B$4)+3,COLUMN(C841))</f>
        <v>Owing</v>
      </c>
      <c r="L841" s="198" t="e">
        <f t="shared" si="87"/>
        <v>#VALUE!</v>
      </c>
      <c r="M841" s="199" t="e">
        <f t="shared" si="88"/>
        <v>#VALUE!</v>
      </c>
      <c r="N841" s="200" t="str" cm="1">
        <f t="array" ref="N841">INDEX($A:$G, ($B841*$B$4)+3,COLUMN(F841))</f>
        <v>Total Interest Charged</v>
      </c>
      <c r="O841" s="201" t="e">
        <f t="shared" si="86"/>
        <v>#VALUE!</v>
      </c>
    </row>
    <row r="842" spans="3:15" x14ac:dyDescent="0.25">
      <c r="C842" s="197" t="e">
        <f t="shared" si="83"/>
        <v>#DIV/0!</v>
      </c>
      <c r="D842" s="216" t="e">
        <f>IF(F842="","",IF($B$3='Budget Calculator'!$A$14, 'Loan Calculator'!$L$12-E842+H842, IF($B$3='Budget Calculator'!$A$13,  'Loan Calculator'!$N$12-E842+H842, IF($B$3='Budget Calculator'!$A$12,  'Loan Calculator'!$P$12-E842+H842, 0))))</f>
        <v>#DIV/0!</v>
      </c>
      <c r="E842" s="217" t="e">
        <f>IF(('Loan Calculator'!$G$4/$B$4)*C841&gt;=0, ('Loan Calculator'!$G$4/$B$4)*C841, 1/0)</f>
        <v>#DIV/0!</v>
      </c>
      <c r="F842" s="200" t="e">
        <f t="shared" si="84"/>
        <v>#DIV/0!</v>
      </c>
      <c r="G842" s="212" t="e">
        <f t="shared" si="85"/>
        <v>#DIV/0!</v>
      </c>
      <c r="K842" s="197" t="str" cm="1">
        <f t="array" ref="K842">INDEX($A:$G, ($B842*$B$4)+3,COLUMN(C842))</f>
        <v>Owing</v>
      </c>
      <c r="L842" s="198" t="e">
        <f t="shared" si="87"/>
        <v>#VALUE!</v>
      </c>
      <c r="M842" s="199" t="e">
        <f t="shared" si="88"/>
        <v>#VALUE!</v>
      </c>
      <c r="N842" s="200" t="str" cm="1">
        <f t="array" ref="N842">INDEX($A:$G, ($B842*$B$4)+3,COLUMN(F842))</f>
        <v>Total Interest Charged</v>
      </c>
      <c r="O842" s="201" t="e">
        <f t="shared" si="86"/>
        <v>#VALUE!</v>
      </c>
    </row>
    <row r="843" spans="3:15" x14ac:dyDescent="0.25">
      <c r="C843" s="197" t="e">
        <f t="shared" si="83"/>
        <v>#DIV/0!</v>
      </c>
      <c r="D843" s="216" t="e">
        <f>IF(F843="","",IF($B$3='Budget Calculator'!$A$14, 'Loan Calculator'!$L$12-E843+H843, IF($B$3='Budget Calculator'!$A$13,  'Loan Calculator'!$N$12-E843+H843, IF($B$3='Budget Calculator'!$A$12,  'Loan Calculator'!$P$12-E843+H843, 0))))</f>
        <v>#DIV/0!</v>
      </c>
      <c r="E843" s="217" t="e">
        <f>IF(('Loan Calculator'!$G$4/$B$4)*C842&gt;=0, ('Loan Calculator'!$G$4/$B$4)*C842, 1/0)</f>
        <v>#DIV/0!</v>
      </c>
      <c r="F843" s="200" t="e">
        <f t="shared" si="84"/>
        <v>#DIV/0!</v>
      </c>
      <c r="G843" s="212" t="e">
        <f t="shared" si="85"/>
        <v>#DIV/0!</v>
      </c>
      <c r="K843" s="197" t="str" cm="1">
        <f t="array" ref="K843">INDEX($A:$G, ($B843*$B$4)+3,COLUMN(C843))</f>
        <v>Owing</v>
      </c>
      <c r="L843" s="198" t="e">
        <f t="shared" si="87"/>
        <v>#VALUE!</v>
      </c>
      <c r="M843" s="199" t="e">
        <f t="shared" si="88"/>
        <v>#VALUE!</v>
      </c>
      <c r="N843" s="200" t="str" cm="1">
        <f t="array" ref="N843">INDEX($A:$G, ($B843*$B$4)+3,COLUMN(F843))</f>
        <v>Total Interest Charged</v>
      </c>
      <c r="O843" s="201" t="e">
        <f t="shared" si="86"/>
        <v>#VALUE!</v>
      </c>
    </row>
    <row r="844" spans="3:15" x14ac:dyDescent="0.25">
      <c r="C844" s="197" t="e">
        <f t="shared" si="83"/>
        <v>#DIV/0!</v>
      </c>
      <c r="D844" s="216" t="e">
        <f>IF(F844="","",IF($B$3='Budget Calculator'!$A$14, 'Loan Calculator'!$L$12-E844+H844, IF($B$3='Budget Calculator'!$A$13,  'Loan Calculator'!$N$12-E844+H844, IF($B$3='Budget Calculator'!$A$12,  'Loan Calculator'!$P$12-E844+H844, 0))))</f>
        <v>#DIV/0!</v>
      </c>
      <c r="E844" s="217" t="e">
        <f>IF(('Loan Calculator'!$G$4/$B$4)*C843&gt;=0, ('Loan Calculator'!$G$4/$B$4)*C843, 1/0)</f>
        <v>#DIV/0!</v>
      </c>
      <c r="F844" s="200" t="e">
        <f t="shared" si="84"/>
        <v>#DIV/0!</v>
      </c>
      <c r="G844" s="212" t="e">
        <f t="shared" si="85"/>
        <v>#DIV/0!</v>
      </c>
      <c r="K844" s="197" t="str" cm="1">
        <f t="array" ref="K844">INDEX($A:$G, ($B844*$B$4)+3,COLUMN(C844))</f>
        <v>Owing</v>
      </c>
      <c r="L844" s="198" t="e">
        <f t="shared" si="87"/>
        <v>#VALUE!</v>
      </c>
      <c r="M844" s="199" t="e">
        <f t="shared" si="88"/>
        <v>#VALUE!</v>
      </c>
      <c r="N844" s="200" t="str" cm="1">
        <f t="array" ref="N844">INDEX($A:$G, ($B844*$B$4)+3,COLUMN(F844))</f>
        <v>Total Interest Charged</v>
      </c>
      <c r="O844" s="201" t="e">
        <f t="shared" si="86"/>
        <v>#VALUE!</v>
      </c>
    </row>
    <row r="845" spans="3:15" x14ac:dyDescent="0.25">
      <c r="C845" s="197" t="e">
        <f t="shared" si="83"/>
        <v>#DIV/0!</v>
      </c>
      <c r="D845" s="216" t="e">
        <f>IF(F845="","",IF($B$3='Budget Calculator'!$A$14, 'Loan Calculator'!$L$12-E845+H845, IF($B$3='Budget Calculator'!$A$13,  'Loan Calculator'!$N$12-E845+H845, IF($B$3='Budget Calculator'!$A$12,  'Loan Calculator'!$P$12-E845+H845, 0))))</f>
        <v>#DIV/0!</v>
      </c>
      <c r="E845" s="217" t="e">
        <f>IF(('Loan Calculator'!$G$4/$B$4)*C844&gt;=0, ('Loan Calculator'!$G$4/$B$4)*C844, 1/0)</f>
        <v>#DIV/0!</v>
      </c>
      <c r="F845" s="200" t="e">
        <f t="shared" si="84"/>
        <v>#DIV/0!</v>
      </c>
      <c r="G845" s="212" t="e">
        <f t="shared" si="85"/>
        <v>#DIV/0!</v>
      </c>
      <c r="K845" s="197" t="str" cm="1">
        <f t="array" ref="K845">INDEX($A:$G, ($B845*$B$4)+3,COLUMN(C845))</f>
        <v>Owing</v>
      </c>
      <c r="L845" s="198" t="e">
        <f t="shared" si="87"/>
        <v>#VALUE!</v>
      </c>
      <c r="M845" s="199" t="e">
        <f t="shared" si="88"/>
        <v>#VALUE!</v>
      </c>
      <c r="N845" s="200" t="str" cm="1">
        <f t="array" ref="N845">INDEX($A:$G, ($B845*$B$4)+3,COLUMN(F845))</f>
        <v>Total Interest Charged</v>
      </c>
      <c r="O845" s="201" t="e">
        <f t="shared" si="86"/>
        <v>#VALUE!</v>
      </c>
    </row>
    <row r="846" spans="3:15" x14ac:dyDescent="0.25">
      <c r="C846" s="197" t="e">
        <f t="shared" si="83"/>
        <v>#DIV/0!</v>
      </c>
      <c r="D846" s="216" t="e">
        <f>IF(F846="","",IF($B$3='Budget Calculator'!$A$14, 'Loan Calculator'!$L$12-E846+H846, IF($B$3='Budget Calculator'!$A$13,  'Loan Calculator'!$N$12-E846+H846, IF($B$3='Budget Calculator'!$A$12,  'Loan Calculator'!$P$12-E846+H846, 0))))</f>
        <v>#DIV/0!</v>
      </c>
      <c r="E846" s="217" t="e">
        <f>IF(('Loan Calculator'!$G$4/$B$4)*C845&gt;=0, ('Loan Calculator'!$G$4/$B$4)*C845, 1/0)</f>
        <v>#DIV/0!</v>
      </c>
      <c r="F846" s="200" t="e">
        <f t="shared" si="84"/>
        <v>#DIV/0!</v>
      </c>
      <c r="G846" s="212" t="e">
        <f t="shared" si="85"/>
        <v>#DIV/0!</v>
      </c>
      <c r="K846" s="197" t="str" cm="1">
        <f t="array" ref="K846">INDEX($A:$G, ($B846*$B$4)+3,COLUMN(C846))</f>
        <v>Owing</v>
      </c>
      <c r="L846" s="198" t="e">
        <f t="shared" si="87"/>
        <v>#VALUE!</v>
      </c>
      <c r="M846" s="199" t="e">
        <f t="shared" si="88"/>
        <v>#VALUE!</v>
      </c>
      <c r="N846" s="200" t="str" cm="1">
        <f t="array" ref="N846">INDEX($A:$G, ($B846*$B$4)+3,COLUMN(F846))</f>
        <v>Total Interest Charged</v>
      </c>
      <c r="O846" s="201" t="e">
        <f t="shared" si="86"/>
        <v>#VALUE!</v>
      </c>
    </row>
    <row r="847" spans="3:15" x14ac:dyDescent="0.25">
      <c r="C847" s="197" t="e">
        <f t="shared" si="83"/>
        <v>#DIV/0!</v>
      </c>
      <c r="D847" s="216" t="e">
        <f>IF(F847="","",IF($B$3='Budget Calculator'!$A$14, 'Loan Calculator'!$L$12-E847+H847, IF($B$3='Budget Calculator'!$A$13,  'Loan Calculator'!$N$12-E847+H847, IF($B$3='Budget Calculator'!$A$12,  'Loan Calculator'!$P$12-E847+H847, 0))))</f>
        <v>#DIV/0!</v>
      </c>
      <c r="E847" s="217" t="e">
        <f>IF(('Loan Calculator'!$G$4/$B$4)*C846&gt;=0, ('Loan Calculator'!$G$4/$B$4)*C846, 1/0)</f>
        <v>#DIV/0!</v>
      </c>
      <c r="F847" s="200" t="e">
        <f t="shared" si="84"/>
        <v>#DIV/0!</v>
      </c>
      <c r="G847" s="212" t="e">
        <f t="shared" si="85"/>
        <v>#DIV/0!</v>
      </c>
      <c r="K847" s="197" t="str" cm="1">
        <f t="array" ref="K847">INDEX($A:$G, ($B847*$B$4)+3,COLUMN(C847))</f>
        <v>Owing</v>
      </c>
      <c r="L847" s="198" t="e">
        <f t="shared" si="87"/>
        <v>#VALUE!</v>
      </c>
      <c r="M847" s="199" t="e">
        <f t="shared" si="88"/>
        <v>#VALUE!</v>
      </c>
      <c r="N847" s="200" t="str" cm="1">
        <f t="array" ref="N847">INDEX($A:$G, ($B847*$B$4)+3,COLUMN(F847))</f>
        <v>Total Interest Charged</v>
      </c>
      <c r="O847" s="201" t="e">
        <f t="shared" si="86"/>
        <v>#VALUE!</v>
      </c>
    </row>
    <row r="848" spans="3:15" x14ac:dyDescent="0.25">
      <c r="C848" s="197" t="e">
        <f t="shared" si="83"/>
        <v>#DIV/0!</v>
      </c>
      <c r="D848" s="216" t="e">
        <f>IF(F848="","",IF($B$3='Budget Calculator'!$A$14, 'Loan Calculator'!$L$12-E848+H848, IF($B$3='Budget Calculator'!$A$13,  'Loan Calculator'!$N$12-E848+H848, IF($B$3='Budget Calculator'!$A$12,  'Loan Calculator'!$P$12-E848+H848, 0))))</f>
        <v>#DIV/0!</v>
      </c>
      <c r="E848" s="217" t="e">
        <f>IF(('Loan Calculator'!$G$4/$B$4)*C847&gt;=0, ('Loan Calculator'!$G$4/$B$4)*C847, 1/0)</f>
        <v>#DIV/0!</v>
      </c>
      <c r="F848" s="200" t="e">
        <f t="shared" si="84"/>
        <v>#DIV/0!</v>
      </c>
      <c r="G848" s="212" t="e">
        <f t="shared" si="85"/>
        <v>#DIV/0!</v>
      </c>
      <c r="K848" s="197" t="str" cm="1">
        <f t="array" ref="K848">INDEX($A:$G, ($B848*$B$4)+3,COLUMN(C848))</f>
        <v>Owing</v>
      </c>
      <c r="L848" s="198" t="e">
        <f t="shared" si="87"/>
        <v>#VALUE!</v>
      </c>
      <c r="M848" s="199" t="e">
        <f t="shared" si="88"/>
        <v>#VALUE!</v>
      </c>
      <c r="N848" s="200" t="str" cm="1">
        <f t="array" ref="N848">INDEX($A:$G, ($B848*$B$4)+3,COLUMN(F848))</f>
        <v>Total Interest Charged</v>
      </c>
      <c r="O848" s="201" t="e">
        <f t="shared" si="86"/>
        <v>#VALUE!</v>
      </c>
    </row>
    <row r="849" spans="3:15" x14ac:dyDescent="0.25">
      <c r="C849" s="197" t="e">
        <f t="shared" si="83"/>
        <v>#DIV/0!</v>
      </c>
      <c r="D849" s="216" t="e">
        <f>IF(F849="","",IF($B$3='Budget Calculator'!$A$14, 'Loan Calculator'!$L$12-E849+H849, IF($B$3='Budget Calculator'!$A$13,  'Loan Calculator'!$N$12-E849+H849, IF($B$3='Budget Calculator'!$A$12,  'Loan Calculator'!$P$12-E849+H849, 0))))</f>
        <v>#DIV/0!</v>
      </c>
      <c r="E849" s="217" t="e">
        <f>IF(('Loan Calculator'!$G$4/$B$4)*C848&gt;=0, ('Loan Calculator'!$G$4/$B$4)*C848, 1/0)</f>
        <v>#DIV/0!</v>
      </c>
      <c r="F849" s="200" t="e">
        <f t="shared" si="84"/>
        <v>#DIV/0!</v>
      </c>
      <c r="G849" s="212" t="e">
        <f t="shared" si="85"/>
        <v>#DIV/0!</v>
      </c>
      <c r="K849" s="197" t="str" cm="1">
        <f t="array" ref="K849">INDEX($A:$G, ($B849*$B$4)+3,COLUMN(C849))</f>
        <v>Owing</v>
      </c>
      <c r="L849" s="198" t="e">
        <f t="shared" si="87"/>
        <v>#VALUE!</v>
      </c>
      <c r="M849" s="199" t="e">
        <f t="shared" si="88"/>
        <v>#VALUE!</v>
      </c>
      <c r="N849" s="200" t="str" cm="1">
        <f t="array" ref="N849">INDEX($A:$G, ($B849*$B$4)+3,COLUMN(F849))</f>
        <v>Total Interest Charged</v>
      </c>
      <c r="O849" s="201" t="e">
        <f t="shared" si="86"/>
        <v>#VALUE!</v>
      </c>
    </row>
    <row r="850" spans="3:15" x14ac:dyDescent="0.25">
      <c r="C850" s="197" t="e">
        <f t="shared" si="83"/>
        <v>#DIV/0!</v>
      </c>
      <c r="D850" s="216" t="e">
        <f>IF(F850="","",IF($B$3='Budget Calculator'!$A$14, 'Loan Calculator'!$L$12-E850+H850, IF($B$3='Budget Calculator'!$A$13,  'Loan Calculator'!$N$12-E850+H850, IF($B$3='Budget Calculator'!$A$12,  'Loan Calculator'!$P$12-E850+H850, 0))))</f>
        <v>#DIV/0!</v>
      </c>
      <c r="E850" s="217" t="e">
        <f>IF(('Loan Calculator'!$G$4/$B$4)*C849&gt;=0, ('Loan Calculator'!$G$4/$B$4)*C849, 1/0)</f>
        <v>#DIV/0!</v>
      </c>
      <c r="F850" s="200" t="e">
        <f t="shared" si="84"/>
        <v>#DIV/0!</v>
      </c>
      <c r="G850" s="212" t="e">
        <f t="shared" si="85"/>
        <v>#DIV/0!</v>
      </c>
      <c r="K850" s="197" t="str" cm="1">
        <f t="array" ref="K850">INDEX($A:$G, ($B850*$B$4)+3,COLUMN(C850))</f>
        <v>Owing</v>
      </c>
      <c r="L850" s="198" t="e">
        <f t="shared" si="87"/>
        <v>#VALUE!</v>
      </c>
      <c r="M850" s="199" t="e">
        <f t="shared" si="88"/>
        <v>#VALUE!</v>
      </c>
      <c r="N850" s="200" t="str" cm="1">
        <f t="array" ref="N850">INDEX($A:$G, ($B850*$B$4)+3,COLUMN(F850))</f>
        <v>Total Interest Charged</v>
      </c>
      <c r="O850" s="201" t="e">
        <f t="shared" si="86"/>
        <v>#VALUE!</v>
      </c>
    </row>
    <row r="851" spans="3:15" x14ac:dyDescent="0.25">
      <c r="C851" s="197" t="e">
        <f t="shared" si="83"/>
        <v>#DIV/0!</v>
      </c>
      <c r="D851" s="216" t="e">
        <f>IF(F851="","",IF($B$3='Budget Calculator'!$A$14, 'Loan Calculator'!$L$12-E851+H851, IF($B$3='Budget Calculator'!$A$13,  'Loan Calculator'!$N$12-E851+H851, IF($B$3='Budget Calculator'!$A$12,  'Loan Calculator'!$P$12-E851+H851, 0))))</f>
        <v>#DIV/0!</v>
      </c>
      <c r="E851" s="217" t="e">
        <f>IF(('Loan Calculator'!$G$4/$B$4)*C850&gt;=0, ('Loan Calculator'!$G$4/$B$4)*C850, 1/0)</f>
        <v>#DIV/0!</v>
      </c>
      <c r="F851" s="200" t="e">
        <f t="shared" si="84"/>
        <v>#DIV/0!</v>
      </c>
      <c r="G851" s="212" t="e">
        <f t="shared" si="85"/>
        <v>#DIV/0!</v>
      </c>
      <c r="K851" s="197" t="str" cm="1">
        <f t="array" ref="K851">INDEX($A:$G, ($B851*$B$4)+3,COLUMN(C851))</f>
        <v>Owing</v>
      </c>
      <c r="L851" s="198" t="e">
        <f t="shared" si="87"/>
        <v>#VALUE!</v>
      </c>
      <c r="M851" s="199" t="e">
        <f t="shared" si="88"/>
        <v>#VALUE!</v>
      </c>
      <c r="N851" s="200" t="str" cm="1">
        <f t="array" ref="N851">INDEX($A:$G, ($B851*$B$4)+3,COLUMN(F851))</f>
        <v>Total Interest Charged</v>
      </c>
      <c r="O851" s="201" t="e">
        <f t="shared" si="86"/>
        <v>#VALUE!</v>
      </c>
    </row>
    <row r="852" spans="3:15" x14ac:dyDescent="0.25">
      <c r="C852" s="197" t="e">
        <f t="shared" si="83"/>
        <v>#DIV/0!</v>
      </c>
      <c r="D852" s="216" t="e">
        <f>IF(F852="","",IF($B$3='Budget Calculator'!$A$14, 'Loan Calculator'!$L$12-E852+H852, IF($B$3='Budget Calculator'!$A$13,  'Loan Calculator'!$N$12-E852+H852, IF($B$3='Budget Calculator'!$A$12,  'Loan Calculator'!$P$12-E852+H852, 0))))</f>
        <v>#DIV/0!</v>
      </c>
      <c r="E852" s="217" t="e">
        <f>IF(('Loan Calculator'!$G$4/$B$4)*C851&gt;=0, ('Loan Calculator'!$G$4/$B$4)*C851, 1/0)</f>
        <v>#DIV/0!</v>
      </c>
      <c r="F852" s="200" t="e">
        <f t="shared" si="84"/>
        <v>#DIV/0!</v>
      </c>
      <c r="G852" s="212" t="e">
        <f t="shared" si="85"/>
        <v>#DIV/0!</v>
      </c>
      <c r="K852" s="197" t="str" cm="1">
        <f t="array" ref="K852">INDEX($A:$G, ($B852*$B$4)+3,COLUMN(C852))</f>
        <v>Owing</v>
      </c>
      <c r="L852" s="198" t="e">
        <f t="shared" si="87"/>
        <v>#VALUE!</v>
      </c>
      <c r="M852" s="199" t="e">
        <f t="shared" si="88"/>
        <v>#VALUE!</v>
      </c>
      <c r="N852" s="200" t="str" cm="1">
        <f t="array" ref="N852">INDEX($A:$G, ($B852*$B$4)+3,COLUMN(F852))</f>
        <v>Total Interest Charged</v>
      </c>
      <c r="O852" s="201" t="e">
        <f t="shared" si="86"/>
        <v>#VALUE!</v>
      </c>
    </row>
    <row r="853" spans="3:15" x14ac:dyDescent="0.25">
      <c r="C853" s="197" t="e">
        <f t="shared" si="83"/>
        <v>#DIV/0!</v>
      </c>
      <c r="D853" s="216" t="e">
        <f>IF(F853="","",IF($B$3='Budget Calculator'!$A$14, 'Loan Calculator'!$L$12-E853+H853, IF($B$3='Budget Calculator'!$A$13,  'Loan Calculator'!$N$12-E853+H853, IF($B$3='Budget Calculator'!$A$12,  'Loan Calculator'!$P$12-E853+H853, 0))))</f>
        <v>#DIV/0!</v>
      </c>
      <c r="E853" s="217" t="e">
        <f>IF(('Loan Calculator'!$G$4/$B$4)*C852&gt;=0, ('Loan Calculator'!$G$4/$B$4)*C852, 1/0)</f>
        <v>#DIV/0!</v>
      </c>
      <c r="F853" s="200" t="e">
        <f t="shared" si="84"/>
        <v>#DIV/0!</v>
      </c>
      <c r="G853" s="212" t="e">
        <f t="shared" si="85"/>
        <v>#DIV/0!</v>
      </c>
      <c r="K853" s="197" t="str" cm="1">
        <f t="array" ref="K853">INDEX($A:$G, ($B853*$B$4)+3,COLUMN(C853))</f>
        <v>Owing</v>
      </c>
      <c r="L853" s="198" t="e">
        <f t="shared" si="87"/>
        <v>#VALUE!</v>
      </c>
      <c r="M853" s="199" t="e">
        <f t="shared" si="88"/>
        <v>#VALUE!</v>
      </c>
      <c r="N853" s="200" t="str" cm="1">
        <f t="array" ref="N853">INDEX($A:$G, ($B853*$B$4)+3,COLUMN(F853))</f>
        <v>Total Interest Charged</v>
      </c>
      <c r="O853" s="201" t="e">
        <f t="shared" si="86"/>
        <v>#VALUE!</v>
      </c>
    </row>
    <row r="854" spans="3:15" x14ac:dyDescent="0.25">
      <c r="C854" s="197" t="e">
        <f t="shared" si="83"/>
        <v>#DIV/0!</v>
      </c>
      <c r="D854" s="216" t="e">
        <f>IF(F854="","",IF($B$3='Budget Calculator'!$A$14, 'Loan Calculator'!$L$12-E854+H854, IF($B$3='Budget Calculator'!$A$13,  'Loan Calculator'!$N$12-E854+H854, IF($B$3='Budget Calculator'!$A$12,  'Loan Calculator'!$P$12-E854+H854, 0))))</f>
        <v>#DIV/0!</v>
      </c>
      <c r="E854" s="217" t="e">
        <f>IF(('Loan Calculator'!$G$4/$B$4)*C853&gt;=0, ('Loan Calculator'!$G$4/$B$4)*C853, 1/0)</f>
        <v>#DIV/0!</v>
      </c>
      <c r="F854" s="200" t="e">
        <f t="shared" si="84"/>
        <v>#DIV/0!</v>
      </c>
      <c r="G854" s="212" t="e">
        <f t="shared" si="85"/>
        <v>#DIV/0!</v>
      </c>
      <c r="K854" s="197" t="str" cm="1">
        <f t="array" ref="K854">INDEX($A:$G, ($B854*$B$4)+3,COLUMN(C854))</f>
        <v>Owing</v>
      </c>
      <c r="L854" s="198" t="e">
        <f t="shared" si="87"/>
        <v>#VALUE!</v>
      </c>
      <c r="M854" s="199" t="e">
        <f t="shared" si="88"/>
        <v>#VALUE!</v>
      </c>
      <c r="N854" s="200" t="str" cm="1">
        <f t="array" ref="N854">INDEX($A:$G, ($B854*$B$4)+3,COLUMN(F854))</f>
        <v>Total Interest Charged</v>
      </c>
      <c r="O854" s="201" t="e">
        <f t="shared" si="86"/>
        <v>#VALUE!</v>
      </c>
    </row>
    <row r="855" spans="3:15" x14ac:dyDescent="0.25">
      <c r="C855" s="197" t="e">
        <f t="shared" si="83"/>
        <v>#DIV/0!</v>
      </c>
      <c r="D855" s="216" t="e">
        <f>IF(F855="","",IF($B$3='Budget Calculator'!$A$14, 'Loan Calculator'!$L$12-E855+H855, IF($B$3='Budget Calculator'!$A$13,  'Loan Calculator'!$N$12-E855+H855, IF($B$3='Budget Calculator'!$A$12,  'Loan Calculator'!$P$12-E855+H855, 0))))</f>
        <v>#DIV/0!</v>
      </c>
      <c r="E855" s="217" t="e">
        <f>IF(('Loan Calculator'!$G$4/$B$4)*C854&gt;=0, ('Loan Calculator'!$G$4/$B$4)*C854, 1/0)</f>
        <v>#DIV/0!</v>
      </c>
      <c r="F855" s="200" t="e">
        <f t="shared" si="84"/>
        <v>#DIV/0!</v>
      </c>
      <c r="G855" s="212" t="e">
        <f t="shared" si="85"/>
        <v>#DIV/0!</v>
      </c>
      <c r="K855" s="197" t="str" cm="1">
        <f t="array" ref="K855">INDEX($A:$G, ($B855*$B$4)+3,COLUMN(C855))</f>
        <v>Owing</v>
      </c>
      <c r="L855" s="198" t="e">
        <f t="shared" si="87"/>
        <v>#VALUE!</v>
      </c>
      <c r="M855" s="199" t="e">
        <f t="shared" si="88"/>
        <v>#VALUE!</v>
      </c>
      <c r="N855" s="200" t="str" cm="1">
        <f t="array" ref="N855">INDEX($A:$G, ($B855*$B$4)+3,COLUMN(F855))</f>
        <v>Total Interest Charged</v>
      </c>
      <c r="O855" s="201" t="e">
        <f t="shared" si="86"/>
        <v>#VALUE!</v>
      </c>
    </row>
    <row r="856" spans="3:15" x14ac:dyDescent="0.25">
      <c r="C856" s="197" t="e">
        <f t="shared" ref="C856:C919" si="89">IF(F856="","",C855-D856)</f>
        <v>#DIV/0!</v>
      </c>
      <c r="D856" s="216" t="e">
        <f>IF(F856="","",IF($B$3='Budget Calculator'!$A$14, 'Loan Calculator'!$L$12-E856+H856, IF($B$3='Budget Calculator'!$A$13,  'Loan Calculator'!$N$12-E856+H856, IF($B$3='Budget Calculator'!$A$12,  'Loan Calculator'!$P$12-E856+H856, 0))))</f>
        <v>#DIV/0!</v>
      </c>
      <c r="E856" s="217" t="e">
        <f>IF(('Loan Calculator'!$G$4/$B$4)*C855&gt;=0, ('Loan Calculator'!$G$4/$B$4)*C855, 1/0)</f>
        <v>#DIV/0!</v>
      </c>
      <c r="F856" s="200" t="e">
        <f t="shared" ref="F856:F919" si="90">IF(F855="", "", IF(E856+F855&gt;F855, E856+F855, ""))</f>
        <v>#DIV/0!</v>
      </c>
      <c r="G856" s="212" t="e">
        <f t="shared" si="85"/>
        <v>#DIV/0!</v>
      </c>
      <c r="K856" s="197" t="str" cm="1">
        <f t="array" ref="K856">INDEX($A:$G, ($B856*$B$4)+3,COLUMN(C856))</f>
        <v>Owing</v>
      </c>
      <c r="L856" s="198" t="e">
        <f t="shared" si="87"/>
        <v>#VALUE!</v>
      </c>
      <c r="M856" s="199" t="e">
        <f t="shared" si="88"/>
        <v>#VALUE!</v>
      </c>
      <c r="N856" s="200" t="str" cm="1">
        <f t="array" ref="N856">INDEX($A:$G, ($B856*$B$4)+3,COLUMN(F856))</f>
        <v>Total Interest Charged</v>
      </c>
      <c r="O856" s="201" t="e">
        <f t="shared" si="86"/>
        <v>#VALUE!</v>
      </c>
    </row>
    <row r="857" spans="3:15" x14ac:dyDescent="0.25">
      <c r="C857" s="197" t="e">
        <f t="shared" si="89"/>
        <v>#DIV/0!</v>
      </c>
      <c r="D857" s="216" t="e">
        <f>IF(F857="","",IF($B$3='Budget Calculator'!$A$14, 'Loan Calculator'!$L$12-E857+H857, IF($B$3='Budget Calculator'!$A$13,  'Loan Calculator'!$N$12-E857+H857, IF($B$3='Budget Calculator'!$A$12,  'Loan Calculator'!$P$12-E857+H857, 0))))</f>
        <v>#DIV/0!</v>
      </c>
      <c r="E857" s="217" t="e">
        <f>IF(('Loan Calculator'!$G$4/$B$4)*C856&gt;=0, ('Loan Calculator'!$G$4/$B$4)*C856, 1/0)</f>
        <v>#DIV/0!</v>
      </c>
      <c r="F857" s="200" t="e">
        <f t="shared" si="90"/>
        <v>#DIV/0!</v>
      </c>
      <c r="G857" s="212" t="e">
        <f t="shared" si="85"/>
        <v>#DIV/0!</v>
      </c>
      <c r="K857" s="197" t="str" cm="1">
        <f t="array" ref="K857">INDEX($A:$G, ($B857*$B$4)+3,COLUMN(C857))</f>
        <v>Owing</v>
      </c>
      <c r="L857" s="198" t="e">
        <f t="shared" si="87"/>
        <v>#VALUE!</v>
      </c>
      <c r="M857" s="199" t="e">
        <f t="shared" si="88"/>
        <v>#VALUE!</v>
      </c>
      <c r="N857" s="200" t="str" cm="1">
        <f t="array" ref="N857">INDEX($A:$G, ($B857*$B$4)+3,COLUMN(F857))</f>
        <v>Total Interest Charged</v>
      </c>
      <c r="O857" s="201" t="e">
        <f t="shared" si="86"/>
        <v>#VALUE!</v>
      </c>
    </row>
    <row r="858" spans="3:15" x14ac:dyDescent="0.25">
      <c r="C858" s="197" t="e">
        <f t="shared" si="89"/>
        <v>#DIV/0!</v>
      </c>
      <c r="D858" s="216" t="e">
        <f>IF(F858="","",IF($B$3='Budget Calculator'!$A$14, 'Loan Calculator'!$L$12-E858+H858, IF($B$3='Budget Calculator'!$A$13,  'Loan Calculator'!$N$12-E858+H858, IF($B$3='Budget Calculator'!$A$12,  'Loan Calculator'!$P$12-E858+H858, 0))))</f>
        <v>#DIV/0!</v>
      </c>
      <c r="E858" s="217" t="e">
        <f>IF(('Loan Calculator'!$G$4/$B$4)*C857&gt;=0, ('Loan Calculator'!$G$4/$B$4)*C857, 1/0)</f>
        <v>#DIV/0!</v>
      </c>
      <c r="F858" s="200" t="e">
        <f t="shared" si="90"/>
        <v>#DIV/0!</v>
      </c>
      <c r="G858" s="212" t="e">
        <f t="shared" si="85"/>
        <v>#DIV/0!</v>
      </c>
      <c r="K858" s="197" t="str" cm="1">
        <f t="array" ref="K858">INDEX($A:$G, ($B858*$B$4)+3,COLUMN(C858))</f>
        <v>Owing</v>
      </c>
      <c r="L858" s="198" t="e">
        <f t="shared" si="87"/>
        <v>#VALUE!</v>
      </c>
      <c r="M858" s="199" t="e">
        <f t="shared" si="88"/>
        <v>#VALUE!</v>
      </c>
      <c r="N858" s="200" t="str" cm="1">
        <f t="array" ref="N858">INDEX($A:$G, ($B858*$B$4)+3,COLUMN(F858))</f>
        <v>Total Interest Charged</v>
      </c>
      <c r="O858" s="201" t="e">
        <f t="shared" si="86"/>
        <v>#VALUE!</v>
      </c>
    </row>
    <row r="859" spans="3:15" x14ac:dyDescent="0.25">
      <c r="C859" s="197" t="e">
        <f t="shared" si="89"/>
        <v>#DIV/0!</v>
      </c>
      <c r="D859" s="216" t="e">
        <f>IF(F859="","",IF($B$3='Budget Calculator'!$A$14, 'Loan Calculator'!$L$12-E859+H859, IF($B$3='Budget Calculator'!$A$13,  'Loan Calculator'!$N$12-E859+H859, IF($B$3='Budget Calculator'!$A$12,  'Loan Calculator'!$P$12-E859+H859, 0))))</f>
        <v>#DIV/0!</v>
      </c>
      <c r="E859" s="217" t="e">
        <f>IF(('Loan Calculator'!$G$4/$B$4)*C858&gt;=0, ('Loan Calculator'!$G$4/$B$4)*C858, 1/0)</f>
        <v>#DIV/0!</v>
      </c>
      <c r="F859" s="200" t="e">
        <f t="shared" si="90"/>
        <v>#DIV/0!</v>
      </c>
      <c r="G859" s="212" t="e">
        <f t="shared" si="85"/>
        <v>#DIV/0!</v>
      </c>
      <c r="K859" s="197" t="str" cm="1">
        <f t="array" ref="K859">INDEX($A:$G, ($B859*$B$4)+3,COLUMN(C859))</f>
        <v>Owing</v>
      </c>
      <c r="L859" s="198" t="e">
        <f t="shared" si="87"/>
        <v>#VALUE!</v>
      </c>
      <c r="M859" s="199" t="e">
        <f t="shared" si="88"/>
        <v>#VALUE!</v>
      </c>
      <c r="N859" s="200" t="str" cm="1">
        <f t="array" ref="N859">INDEX($A:$G, ($B859*$B$4)+3,COLUMN(F859))</f>
        <v>Total Interest Charged</v>
      </c>
      <c r="O859" s="201" t="e">
        <f t="shared" si="86"/>
        <v>#VALUE!</v>
      </c>
    </row>
    <row r="860" spans="3:15" x14ac:dyDescent="0.25">
      <c r="C860" s="197" t="e">
        <f t="shared" si="89"/>
        <v>#DIV/0!</v>
      </c>
      <c r="D860" s="216" t="e">
        <f>IF(F860="","",IF($B$3='Budget Calculator'!$A$14, 'Loan Calculator'!$L$12-E860+H860, IF($B$3='Budget Calculator'!$A$13,  'Loan Calculator'!$N$12-E860+H860, IF($B$3='Budget Calculator'!$A$12,  'Loan Calculator'!$P$12-E860+H860, 0))))</f>
        <v>#DIV/0!</v>
      </c>
      <c r="E860" s="217" t="e">
        <f>IF(('Loan Calculator'!$G$4/$B$4)*C859&gt;=0, ('Loan Calculator'!$G$4/$B$4)*C859, 1/0)</f>
        <v>#DIV/0!</v>
      </c>
      <c r="F860" s="200" t="e">
        <f t="shared" si="90"/>
        <v>#DIV/0!</v>
      </c>
      <c r="G860" s="212" t="e">
        <f t="shared" si="85"/>
        <v>#DIV/0!</v>
      </c>
      <c r="K860" s="197" t="str" cm="1">
        <f t="array" ref="K860">INDEX($A:$G, ($B860*$B$4)+3,COLUMN(C860))</f>
        <v>Owing</v>
      </c>
      <c r="L860" s="198" t="e">
        <f t="shared" si="87"/>
        <v>#VALUE!</v>
      </c>
      <c r="M860" s="199" t="e">
        <f t="shared" si="88"/>
        <v>#VALUE!</v>
      </c>
      <c r="N860" s="200" t="str" cm="1">
        <f t="array" ref="N860">INDEX($A:$G, ($B860*$B$4)+3,COLUMN(F860))</f>
        <v>Total Interest Charged</v>
      </c>
      <c r="O860" s="201" t="e">
        <f t="shared" si="86"/>
        <v>#VALUE!</v>
      </c>
    </row>
    <row r="861" spans="3:15" x14ac:dyDescent="0.25">
      <c r="C861" s="197" t="e">
        <f t="shared" si="89"/>
        <v>#DIV/0!</v>
      </c>
      <c r="D861" s="216" t="e">
        <f>IF(F861="","",IF($B$3='Budget Calculator'!$A$14, 'Loan Calculator'!$L$12-E861+H861, IF($B$3='Budget Calculator'!$A$13,  'Loan Calculator'!$N$12-E861+H861, IF($B$3='Budget Calculator'!$A$12,  'Loan Calculator'!$P$12-E861+H861, 0))))</f>
        <v>#DIV/0!</v>
      </c>
      <c r="E861" s="217" t="e">
        <f>IF(('Loan Calculator'!$G$4/$B$4)*C860&gt;=0, ('Loan Calculator'!$G$4/$B$4)*C860, 1/0)</f>
        <v>#DIV/0!</v>
      </c>
      <c r="F861" s="200" t="e">
        <f t="shared" si="90"/>
        <v>#DIV/0!</v>
      </c>
      <c r="G861" s="212" t="e">
        <f t="shared" si="85"/>
        <v>#DIV/0!</v>
      </c>
      <c r="K861" s="197" t="str" cm="1">
        <f t="array" ref="K861">INDEX($A:$G, ($B861*$B$4)+3,COLUMN(C861))</f>
        <v>Owing</v>
      </c>
      <c r="L861" s="198" t="e">
        <f t="shared" si="87"/>
        <v>#VALUE!</v>
      </c>
      <c r="M861" s="199" t="e">
        <f t="shared" si="88"/>
        <v>#VALUE!</v>
      </c>
      <c r="N861" s="200" t="str" cm="1">
        <f t="array" ref="N861">INDEX($A:$G, ($B861*$B$4)+3,COLUMN(F861))</f>
        <v>Total Interest Charged</v>
      </c>
      <c r="O861" s="201" t="e">
        <f t="shared" si="86"/>
        <v>#VALUE!</v>
      </c>
    </row>
    <row r="862" spans="3:15" x14ac:dyDescent="0.25">
      <c r="C862" s="197" t="e">
        <f t="shared" si="89"/>
        <v>#DIV/0!</v>
      </c>
      <c r="D862" s="216" t="e">
        <f>IF(F862="","",IF($B$3='Budget Calculator'!$A$14, 'Loan Calculator'!$L$12-E862+H862, IF($B$3='Budget Calculator'!$A$13,  'Loan Calculator'!$N$12-E862+H862, IF($B$3='Budget Calculator'!$A$12,  'Loan Calculator'!$P$12-E862+H862, 0))))</f>
        <v>#DIV/0!</v>
      </c>
      <c r="E862" s="217" t="e">
        <f>IF(('Loan Calculator'!$G$4/$B$4)*C861&gt;=0, ('Loan Calculator'!$G$4/$B$4)*C861, 1/0)</f>
        <v>#DIV/0!</v>
      </c>
      <c r="F862" s="200" t="e">
        <f t="shared" si="90"/>
        <v>#DIV/0!</v>
      </c>
      <c r="G862" s="212" t="e">
        <f t="shared" si="85"/>
        <v>#DIV/0!</v>
      </c>
      <c r="K862" s="197" t="str" cm="1">
        <f t="array" ref="K862">INDEX($A:$G, ($B862*$B$4)+3,COLUMN(C862))</f>
        <v>Owing</v>
      </c>
      <c r="L862" s="198" t="e">
        <f t="shared" si="87"/>
        <v>#VALUE!</v>
      </c>
      <c r="M862" s="199" t="e">
        <f t="shared" si="88"/>
        <v>#VALUE!</v>
      </c>
      <c r="N862" s="200" t="str" cm="1">
        <f t="array" ref="N862">INDEX($A:$G, ($B862*$B$4)+3,COLUMN(F862))</f>
        <v>Total Interest Charged</v>
      </c>
      <c r="O862" s="201" t="e">
        <f t="shared" si="86"/>
        <v>#VALUE!</v>
      </c>
    </row>
    <row r="863" spans="3:15" x14ac:dyDescent="0.25">
      <c r="C863" s="197" t="e">
        <f t="shared" si="89"/>
        <v>#DIV/0!</v>
      </c>
      <c r="D863" s="216" t="e">
        <f>IF(F863="","",IF($B$3='Budget Calculator'!$A$14, 'Loan Calculator'!$L$12-E863+H863, IF($B$3='Budget Calculator'!$A$13,  'Loan Calculator'!$N$12-E863+H863, IF($B$3='Budget Calculator'!$A$12,  'Loan Calculator'!$P$12-E863+H863, 0))))</f>
        <v>#DIV/0!</v>
      </c>
      <c r="E863" s="217" t="e">
        <f>IF(('Loan Calculator'!$G$4/$B$4)*C862&gt;=0, ('Loan Calculator'!$G$4/$B$4)*C862, 1/0)</f>
        <v>#DIV/0!</v>
      </c>
      <c r="F863" s="200" t="e">
        <f t="shared" si="90"/>
        <v>#DIV/0!</v>
      </c>
      <c r="G863" s="212" t="e">
        <f t="shared" si="85"/>
        <v>#DIV/0!</v>
      </c>
      <c r="K863" s="197" t="str" cm="1">
        <f t="array" ref="K863">INDEX($A:$G, ($B863*$B$4)+3,COLUMN(C863))</f>
        <v>Owing</v>
      </c>
      <c r="L863" s="198" t="e">
        <f t="shared" si="87"/>
        <v>#VALUE!</v>
      </c>
      <c r="M863" s="199" t="e">
        <f t="shared" si="88"/>
        <v>#VALUE!</v>
      </c>
      <c r="N863" s="200" t="str" cm="1">
        <f t="array" ref="N863">INDEX($A:$G, ($B863*$B$4)+3,COLUMN(F863))</f>
        <v>Total Interest Charged</v>
      </c>
      <c r="O863" s="201" t="e">
        <f t="shared" si="86"/>
        <v>#VALUE!</v>
      </c>
    </row>
    <row r="864" spans="3:15" x14ac:dyDescent="0.25">
      <c r="C864" s="197" t="e">
        <f t="shared" si="89"/>
        <v>#DIV/0!</v>
      </c>
      <c r="D864" s="216" t="e">
        <f>IF(F864="","",IF($B$3='Budget Calculator'!$A$14, 'Loan Calculator'!$L$12-E864+H864, IF($B$3='Budget Calculator'!$A$13,  'Loan Calculator'!$N$12-E864+H864, IF($B$3='Budget Calculator'!$A$12,  'Loan Calculator'!$P$12-E864+H864, 0))))</f>
        <v>#DIV/0!</v>
      </c>
      <c r="E864" s="217" t="e">
        <f>IF(('Loan Calculator'!$G$4/$B$4)*C863&gt;=0, ('Loan Calculator'!$G$4/$B$4)*C863, 1/0)</f>
        <v>#DIV/0!</v>
      </c>
      <c r="F864" s="200" t="e">
        <f t="shared" si="90"/>
        <v>#DIV/0!</v>
      </c>
      <c r="G864" s="212" t="e">
        <f t="shared" si="85"/>
        <v>#DIV/0!</v>
      </c>
      <c r="K864" s="197" t="str" cm="1">
        <f t="array" ref="K864">INDEX($A:$G, ($B864*$B$4)+3,COLUMN(C864))</f>
        <v>Owing</v>
      </c>
      <c r="L864" s="198" t="e">
        <f t="shared" si="87"/>
        <v>#VALUE!</v>
      </c>
      <c r="M864" s="199" t="e">
        <f t="shared" si="88"/>
        <v>#VALUE!</v>
      </c>
      <c r="N864" s="200" t="str" cm="1">
        <f t="array" ref="N864">INDEX($A:$G, ($B864*$B$4)+3,COLUMN(F864))</f>
        <v>Total Interest Charged</v>
      </c>
      <c r="O864" s="201" t="e">
        <f t="shared" si="86"/>
        <v>#VALUE!</v>
      </c>
    </row>
    <row r="865" spans="3:15" x14ac:dyDescent="0.25">
      <c r="C865" s="197" t="e">
        <f t="shared" si="89"/>
        <v>#DIV/0!</v>
      </c>
      <c r="D865" s="216" t="e">
        <f>IF(F865="","",IF($B$3='Budget Calculator'!$A$14, 'Loan Calculator'!$L$12-E865+H865, IF($B$3='Budget Calculator'!$A$13,  'Loan Calculator'!$N$12-E865+H865, IF($B$3='Budget Calculator'!$A$12,  'Loan Calculator'!$P$12-E865+H865, 0))))</f>
        <v>#DIV/0!</v>
      </c>
      <c r="E865" s="217" t="e">
        <f>IF(('Loan Calculator'!$G$4/$B$4)*C864&gt;=0, ('Loan Calculator'!$G$4/$B$4)*C864, 1/0)</f>
        <v>#DIV/0!</v>
      </c>
      <c r="F865" s="200" t="e">
        <f t="shared" si="90"/>
        <v>#DIV/0!</v>
      </c>
      <c r="G865" s="212" t="e">
        <f t="shared" si="85"/>
        <v>#DIV/0!</v>
      </c>
      <c r="K865" s="197" t="str" cm="1">
        <f t="array" ref="K865">INDEX($A:$G, ($B865*$B$4)+3,COLUMN(C865))</f>
        <v>Owing</v>
      </c>
      <c r="L865" s="198" t="e">
        <f t="shared" si="87"/>
        <v>#VALUE!</v>
      </c>
      <c r="M865" s="199" t="e">
        <f t="shared" si="88"/>
        <v>#VALUE!</v>
      </c>
      <c r="N865" s="200" t="str" cm="1">
        <f t="array" ref="N865">INDEX($A:$G, ($B865*$B$4)+3,COLUMN(F865))</f>
        <v>Total Interest Charged</v>
      </c>
      <c r="O865" s="201" t="e">
        <f t="shared" si="86"/>
        <v>#VALUE!</v>
      </c>
    </row>
    <row r="866" spans="3:15" x14ac:dyDescent="0.25">
      <c r="C866" s="197" t="e">
        <f t="shared" si="89"/>
        <v>#DIV/0!</v>
      </c>
      <c r="D866" s="216" t="e">
        <f>IF(F866="","",IF($B$3='Budget Calculator'!$A$14, 'Loan Calculator'!$L$12-E866+H866, IF($B$3='Budget Calculator'!$A$13,  'Loan Calculator'!$N$12-E866+H866, IF($B$3='Budget Calculator'!$A$12,  'Loan Calculator'!$P$12-E866+H866, 0))))</f>
        <v>#DIV/0!</v>
      </c>
      <c r="E866" s="217" t="e">
        <f>IF(('Loan Calculator'!$G$4/$B$4)*C865&gt;=0, ('Loan Calculator'!$G$4/$B$4)*C865, 1/0)</f>
        <v>#DIV/0!</v>
      </c>
      <c r="F866" s="200" t="e">
        <f t="shared" si="90"/>
        <v>#DIV/0!</v>
      </c>
      <c r="G866" s="212" t="e">
        <f t="shared" si="85"/>
        <v>#DIV/0!</v>
      </c>
      <c r="K866" s="197" t="str" cm="1">
        <f t="array" ref="K866">INDEX($A:$G, ($B866*$B$4)+3,COLUMN(C866))</f>
        <v>Owing</v>
      </c>
      <c r="L866" s="198" t="e">
        <f t="shared" si="87"/>
        <v>#VALUE!</v>
      </c>
      <c r="M866" s="199" t="e">
        <f t="shared" si="88"/>
        <v>#VALUE!</v>
      </c>
      <c r="N866" s="200" t="str" cm="1">
        <f t="array" ref="N866">INDEX($A:$G, ($B866*$B$4)+3,COLUMN(F866))</f>
        <v>Total Interest Charged</v>
      </c>
      <c r="O866" s="201" t="e">
        <f t="shared" si="86"/>
        <v>#VALUE!</v>
      </c>
    </row>
    <row r="867" spans="3:15" x14ac:dyDescent="0.25">
      <c r="C867" s="197" t="e">
        <f t="shared" si="89"/>
        <v>#DIV/0!</v>
      </c>
      <c r="D867" s="216" t="e">
        <f>IF(F867="","",IF($B$3='Budget Calculator'!$A$14, 'Loan Calculator'!$L$12-E867+H867, IF($B$3='Budget Calculator'!$A$13,  'Loan Calculator'!$N$12-E867+H867, IF($B$3='Budget Calculator'!$A$12,  'Loan Calculator'!$P$12-E867+H867, 0))))</f>
        <v>#DIV/0!</v>
      </c>
      <c r="E867" s="217" t="e">
        <f>IF(('Loan Calculator'!$G$4/$B$4)*C866&gt;=0, ('Loan Calculator'!$G$4/$B$4)*C866, 1/0)</f>
        <v>#DIV/0!</v>
      </c>
      <c r="F867" s="200" t="e">
        <f t="shared" si="90"/>
        <v>#DIV/0!</v>
      </c>
      <c r="G867" s="212" t="e">
        <f t="shared" si="85"/>
        <v>#DIV/0!</v>
      </c>
      <c r="K867" s="197" t="str" cm="1">
        <f t="array" ref="K867">INDEX($A:$G, ($B867*$B$4)+3,COLUMN(C867))</f>
        <v>Owing</v>
      </c>
      <c r="L867" s="198" t="e">
        <f t="shared" si="87"/>
        <v>#VALUE!</v>
      </c>
      <c r="M867" s="199" t="e">
        <f t="shared" si="88"/>
        <v>#VALUE!</v>
      </c>
      <c r="N867" s="200" t="str" cm="1">
        <f t="array" ref="N867">INDEX($A:$G, ($B867*$B$4)+3,COLUMN(F867))</f>
        <v>Total Interest Charged</v>
      </c>
      <c r="O867" s="201" t="e">
        <f t="shared" si="86"/>
        <v>#VALUE!</v>
      </c>
    </row>
    <row r="868" spans="3:15" x14ac:dyDescent="0.25">
      <c r="C868" s="197" t="e">
        <f t="shared" si="89"/>
        <v>#DIV/0!</v>
      </c>
      <c r="D868" s="216" t="e">
        <f>IF(F868="","",IF($B$3='Budget Calculator'!$A$14, 'Loan Calculator'!$L$12-E868+H868, IF($B$3='Budget Calculator'!$A$13,  'Loan Calculator'!$N$12-E868+H868, IF($B$3='Budget Calculator'!$A$12,  'Loan Calculator'!$P$12-E868+H868, 0))))</f>
        <v>#DIV/0!</v>
      </c>
      <c r="E868" s="217" t="e">
        <f>IF(('Loan Calculator'!$G$4/$B$4)*C867&gt;=0, ('Loan Calculator'!$G$4/$B$4)*C867, 1/0)</f>
        <v>#DIV/0!</v>
      </c>
      <c r="F868" s="200" t="e">
        <f t="shared" si="90"/>
        <v>#DIV/0!</v>
      </c>
      <c r="G868" s="212" t="e">
        <f t="shared" si="85"/>
        <v>#DIV/0!</v>
      </c>
      <c r="K868" s="197" t="str" cm="1">
        <f t="array" ref="K868">INDEX($A:$G, ($B868*$B$4)+3,COLUMN(C868))</f>
        <v>Owing</v>
      </c>
      <c r="L868" s="198" t="e">
        <f t="shared" si="87"/>
        <v>#VALUE!</v>
      </c>
      <c r="M868" s="199" t="e">
        <f t="shared" si="88"/>
        <v>#VALUE!</v>
      </c>
      <c r="N868" s="200" t="str" cm="1">
        <f t="array" ref="N868">INDEX($A:$G, ($B868*$B$4)+3,COLUMN(F868))</f>
        <v>Total Interest Charged</v>
      </c>
      <c r="O868" s="201" t="e">
        <f t="shared" si="86"/>
        <v>#VALUE!</v>
      </c>
    </row>
    <row r="869" spans="3:15" x14ac:dyDescent="0.25">
      <c r="C869" s="197" t="e">
        <f t="shared" si="89"/>
        <v>#DIV/0!</v>
      </c>
      <c r="D869" s="216" t="e">
        <f>IF(F869="","",IF($B$3='Budget Calculator'!$A$14, 'Loan Calculator'!$L$12-E869+H869, IF($B$3='Budget Calculator'!$A$13,  'Loan Calculator'!$N$12-E869+H869, IF($B$3='Budget Calculator'!$A$12,  'Loan Calculator'!$P$12-E869+H869, 0))))</f>
        <v>#DIV/0!</v>
      </c>
      <c r="E869" s="217" t="e">
        <f>IF(('Loan Calculator'!$G$4/$B$4)*C868&gt;=0, ('Loan Calculator'!$G$4/$B$4)*C868, 1/0)</f>
        <v>#DIV/0!</v>
      </c>
      <c r="F869" s="200" t="e">
        <f t="shared" si="90"/>
        <v>#DIV/0!</v>
      </c>
      <c r="G869" s="212" t="e">
        <f t="shared" si="85"/>
        <v>#DIV/0!</v>
      </c>
      <c r="K869" s="197" t="str" cm="1">
        <f t="array" ref="K869">INDEX($A:$G, ($B869*$B$4)+3,COLUMN(C869))</f>
        <v>Owing</v>
      </c>
      <c r="L869" s="198" t="e">
        <f t="shared" si="87"/>
        <v>#VALUE!</v>
      </c>
      <c r="M869" s="199" t="e">
        <f t="shared" si="88"/>
        <v>#VALUE!</v>
      </c>
      <c r="N869" s="200" t="str" cm="1">
        <f t="array" ref="N869">INDEX($A:$G, ($B869*$B$4)+3,COLUMN(F869))</f>
        <v>Total Interest Charged</v>
      </c>
      <c r="O869" s="201" t="e">
        <f t="shared" si="86"/>
        <v>#VALUE!</v>
      </c>
    </row>
    <row r="870" spans="3:15" x14ac:dyDescent="0.25">
      <c r="C870" s="197" t="e">
        <f t="shared" si="89"/>
        <v>#DIV/0!</v>
      </c>
      <c r="D870" s="216" t="e">
        <f>IF(F870="","",IF($B$3='Budget Calculator'!$A$14, 'Loan Calculator'!$L$12-E870+H870, IF($B$3='Budget Calculator'!$A$13,  'Loan Calculator'!$N$12-E870+H870, IF($B$3='Budget Calculator'!$A$12,  'Loan Calculator'!$P$12-E870+H870, 0))))</f>
        <v>#DIV/0!</v>
      </c>
      <c r="E870" s="217" t="e">
        <f>IF(('Loan Calculator'!$G$4/$B$4)*C869&gt;=0, ('Loan Calculator'!$G$4/$B$4)*C869, 1/0)</f>
        <v>#DIV/0!</v>
      </c>
      <c r="F870" s="200" t="e">
        <f t="shared" si="90"/>
        <v>#DIV/0!</v>
      </c>
      <c r="G870" s="212" t="e">
        <f t="shared" si="85"/>
        <v>#DIV/0!</v>
      </c>
      <c r="K870" s="197" t="str" cm="1">
        <f t="array" ref="K870">INDEX($A:$G, ($B870*$B$4)+3,COLUMN(C870))</f>
        <v>Owing</v>
      </c>
      <c r="L870" s="198" t="e">
        <f t="shared" si="87"/>
        <v>#VALUE!</v>
      </c>
      <c r="M870" s="199" t="e">
        <f t="shared" si="88"/>
        <v>#VALUE!</v>
      </c>
      <c r="N870" s="200" t="str" cm="1">
        <f t="array" ref="N870">INDEX($A:$G, ($B870*$B$4)+3,COLUMN(F870))</f>
        <v>Total Interest Charged</v>
      </c>
      <c r="O870" s="201" t="e">
        <f t="shared" si="86"/>
        <v>#VALUE!</v>
      </c>
    </row>
    <row r="871" spans="3:15" x14ac:dyDescent="0.25">
      <c r="C871" s="197" t="e">
        <f t="shared" si="89"/>
        <v>#DIV/0!</v>
      </c>
      <c r="D871" s="216" t="e">
        <f>IF(F871="","",IF($B$3='Budget Calculator'!$A$14, 'Loan Calculator'!$L$12-E871+H871, IF($B$3='Budget Calculator'!$A$13,  'Loan Calculator'!$N$12-E871+H871, IF($B$3='Budget Calculator'!$A$12,  'Loan Calculator'!$P$12-E871+H871, 0))))</f>
        <v>#DIV/0!</v>
      </c>
      <c r="E871" s="217" t="e">
        <f>IF(('Loan Calculator'!$G$4/$B$4)*C870&gt;=0, ('Loan Calculator'!$G$4/$B$4)*C870, 1/0)</f>
        <v>#DIV/0!</v>
      </c>
      <c r="F871" s="200" t="e">
        <f t="shared" si="90"/>
        <v>#DIV/0!</v>
      </c>
      <c r="G871" s="212" t="e">
        <f t="shared" si="85"/>
        <v>#DIV/0!</v>
      </c>
      <c r="K871" s="197" t="str" cm="1">
        <f t="array" ref="K871">INDEX($A:$G, ($B871*$B$4)+3,COLUMN(C871))</f>
        <v>Owing</v>
      </c>
      <c r="L871" s="198" t="e">
        <f t="shared" si="87"/>
        <v>#VALUE!</v>
      </c>
      <c r="M871" s="199" t="e">
        <f t="shared" si="88"/>
        <v>#VALUE!</v>
      </c>
      <c r="N871" s="200" t="str" cm="1">
        <f t="array" ref="N871">INDEX($A:$G, ($B871*$B$4)+3,COLUMN(F871))</f>
        <v>Total Interest Charged</v>
      </c>
      <c r="O871" s="201" t="e">
        <f t="shared" si="86"/>
        <v>#VALUE!</v>
      </c>
    </row>
    <row r="872" spans="3:15" x14ac:dyDescent="0.25">
      <c r="C872" s="197" t="e">
        <f t="shared" si="89"/>
        <v>#DIV/0!</v>
      </c>
      <c r="D872" s="216" t="e">
        <f>IF(F872="","",IF($B$3='Budget Calculator'!$A$14, 'Loan Calculator'!$L$12-E872+H872, IF($B$3='Budget Calculator'!$A$13,  'Loan Calculator'!$N$12-E872+H872, IF($B$3='Budget Calculator'!$A$12,  'Loan Calculator'!$P$12-E872+H872, 0))))</f>
        <v>#DIV/0!</v>
      </c>
      <c r="E872" s="217" t="e">
        <f>IF(('Loan Calculator'!$G$4/$B$4)*C871&gt;=0, ('Loan Calculator'!$G$4/$B$4)*C871, 1/0)</f>
        <v>#DIV/0!</v>
      </c>
      <c r="F872" s="200" t="e">
        <f t="shared" si="90"/>
        <v>#DIV/0!</v>
      </c>
      <c r="G872" s="212" t="e">
        <f t="shared" si="85"/>
        <v>#DIV/0!</v>
      </c>
      <c r="K872" s="197" t="str" cm="1">
        <f t="array" ref="K872">INDEX($A:$G, ($B872*$B$4)+3,COLUMN(C872))</f>
        <v>Owing</v>
      </c>
      <c r="L872" s="198" t="e">
        <f t="shared" si="87"/>
        <v>#VALUE!</v>
      </c>
      <c r="M872" s="199" t="e">
        <f t="shared" si="88"/>
        <v>#VALUE!</v>
      </c>
      <c r="N872" s="200" t="str" cm="1">
        <f t="array" ref="N872">INDEX($A:$G, ($B872*$B$4)+3,COLUMN(F872))</f>
        <v>Total Interest Charged</v>
      </c>
      <c r="O872" s="201" t="e">
        <f t="shared" si="86"/>
        <v>#VALUE!</v>
      </c>
    </row>
    <row r="873" spans="3:15" x14ac:dyDescent="0.25">
      <c r="C873" s="197" t="e">
        <f t="shared" si="89"/>
        <v>#DIV/0!</v>
      </c>
      <c r="D873" s="216" t="e">
        <f>IF(F873="","",IF($B$3='Budget Calculator'!$A$14, 'Loan Calculator'!$L$12-E873+H873, IF($B$3='Budget Calculator'!$A$13,  'Loan Calculator'!$N$12-E873+H873, IF($B$3='Budget Calculator'!$A$12,  'Loan Calculator'!$P$12-E873+H873, 0))))</f>
        <v>#DIV/0!</v>
      </c>
      <c r="E873" s="217" t="e">
        <f>IF(('Loan Calculator'!$G$4/$B$4)*C872&gt;=0, ('Loan Calculator'!$G$4/$B$4)*C872, 1/0)</f>
        <v>#DIV/0!</v>
      </c>
      <c r="F873" s="200" t="e">
        <f t="shared" si="90"/>
        <v>#DIV/0!</v>
      </c>
      <c r="G873" s="212" t="e">
        <f t="shared" si="85"/>
        <v>#DIV/0!</v>
      </c>
      <c r="K873" s="197" t="str" cm="1">
        <f t="array" ref="K873">INDEX($A:$G, ($B873*$B$4)+3,COLUMN(C873))</f>
        <v>Owing</v>
      </c>
      <c r="L873" s="198" t="e">
        <f t="shared" si="87"/>
        <v>#VALUE!</v>
      </c>
      <c r="M873" s="199" t="e">
        <f t="shared" si="88"/>
        <v>#VALUE!</v>
      </c>
      <c r="N873" s="200" t="str" cm="1">
        <f t="array" ref="N873">INDEX($A:$G, ($B873*$B$4)+3,COLUMN(F873))</f>
        <v>Total Interest Charged</v>
      </c>
      <c r="O873" s="201" t="e">
        <f t="shared" si="86"/>
        <v>#VALUE!</v>
      </c>
    </row>
    <row r="874" spans="3:15" x14ac:dyDescent="0.25">
      <c r="C874" s="197" t="e">
        <f t="shared" si="89"/>
        <v>#DIV/0!</v>
      </c>
      <c r="D874" s="216" t="e">
        <f>IF(F874="","",IF($B$3='Budget Calculator'!$A$14, 'Loan Calculator'!$L$12-E874+H874, IF($B$3='Budget Calculator'!$A$13,  'Loan Calculator'!$N$12-E874+H874, IF($B$3='Budget Calculator'!$A$12,  'Loan Calculator'!$P$12-E874+H874, 0))))</f>
        <v>#DIV/0!</v>
      </c>
      <c r="E874" s="217" t="e">
        <f>IF(('Loan Calculator'!$G$4/$B$4)*C873&gt;=0, ('Loan Calculator'!$G$4/$B$4)*C873, 1/0)</f>
        <v>#DIV/0!</v>
      </c>
      <c r="F874" s="200" t="e">
        <f t="shared" si="90"/>
        <v>#DIV/0!</v>
      </c>
      <c r="G874" s="212" t="e">
        <f t="shared" si="85"/>
        <v>#DIV/0!</v>
      </c>
      <c r="K874" s="197" t="str" cm="1">
        <f t="array" ref="K874">INDEX($A:$G, ($B874*$B$4)+3,COLUMN(C874))</f>
        <v>Owing</v>
      </c>
      <c r="L874" s="198" t="e">
        <f t="shared" si="87"/>
        <v>#VALUE!</v>
      </c>
      <c r="M874" s="199" t="e">
        <f t="shared" si="88"/>
        <v>#VALUE!</v>
      </c>
      <c r="N874" s="200" t="str" cm="1">
        <f t="array" ref="N874">INDEX($A:$G, ($B874*$B$4)+3,COLUMN(F874))</f>
        <v>Total Interest Charged</v>
      </c>
      <c r="O874" s="201" t="e">
        <f t="shared" si="86"/>
        <v>#VALUE!</v>
      </c>
    </row>
    <row r="875" spans="3:15" x14ac:dyDescent="0.25">
      <c r="C875" s="197" t="e">
        <f t="shared" si="89"/>
        <v>#DIV/0!</v>
      </c>
      <c r="D875" s="216" t="e">
        <f>IF(F875="","",IF($B$3='Budget Calculator'!$A$14, 'Loan Calculator'!$L$12-E875+H875, IF($B$3='Budget Calculator'!$A$13,  'Loan Calculator'!$N$12-E875+H875, IF($B$3='Budget Calculator'!$A$12,  'Loan Calculator'!$P$12-E875+H875, 0))))</f>
        <v>#DIV/0!</v>
      </c>
      <c r="E875" s="217" t="e">
        <f>IF(('Loan Calculator'!$G$4/$B$4)*C874&gt;=0, ('Loan Calculator'!$G$4/$B$4)*C874, 1/0)</f>
        <v>#DIV/0!</v>
      </c>
      <c r="F875" s="200" t="e">
        <f t="shared" si="90"/>
        <v>#DIV/0!</v>
      </c>
      <c r="G875" s="212" t="e">
        <f t="shared" si="85"/>
        <v>#DIV/0!</v>
      </c>
      <c r="K875" s="197" t="str" cm="1">
        <f t="array" ref="K875">INDEX($A:$G, ($B875*$B$4)+3,COLUMN(C875))</f>
        <v>Owing</v>
      </c>
      <c r="L875" s="198" t="e">
        <f t="shared" si="87"/>
        <v>#VALUE!</v>
      </c>
      <c r="M875" s="199" t="e">
        <f t="shared" si="88"/>
        <v>#VALUE!</v>
      </c>
      <c r="N875" s="200" t="str" cm="1">
        <f t="array" ref="N875">INDEX($A:$G, ($B875*$B$4)+3,COLUMN(F875))</f>
        <v>Total Interest Charged</v>
      </c>
      <c r="O875" s="201" t="e">
        <f t="shared" si="86"/>
        <v>#VALUE!</v>
      </c>
    </row>
    <row r="876" spans="3:15" x14ac:dyDescent="0.25">
      <c r="C876" s="197" t="e">
        <f t="shared" si="89"/>
        <v>#DIV/0!</v>
      </c>
      <c r="D876" s="216" t="e">
        <f>IF(F876="","",IF($B$3='Budget Calculator'!$A$14, 'Loan Calculator'!$L$12-E876+H876, IF($B$3='Budget Calculator'!$A$13,  'Loan Calculator'!$N$12-E876+H876, IF($B$3='Budget Calculator'!$A$12,  'Loan Calculator'!$P$12-E876+H876, 0))))</f>
        <v>#DIV/0!</v>
      </c>
      <c r="E876" s="217" t="e">
        <f>IF(('Loan Calculator'!$G$4/$B$4)*C875&gt;=0, ('Loan Calculator'!$G$4/$B$4)*C875, 1/0)</f>
        <v>#DIV/0!</v>
      </c>
      <c r="F876" s="200" t="e">
        <f t="shared" si="90"/>
        <v>#DIV/0!</v>
      </c>
      <c r="G876" s="212" t="e">
        <f t="shared" si="85"/>
        <v>#DIV/0!</v>
      </c>
      <c r="K876" s="197" t="str" cm="1">
        <f t="array" ref="K876">INDEX($A:$G, ($B876*$B$4)+3,COLUMN(C876))</f>
        <v>Owing</v>
      </c>
      <c r="L876" s="198" t="e">
        <f t="shared" si="87"/>
        <v>#VALUE!</v>
      </c>
      <c r="M876" s="199" t="e">
        <f t="shared" si="88"/>
        <v>#VALUE!</v>
      </c>
      <c r="N876" s="200" t="str" cm="1">
        <f t="array" ref="N876">INDEX($A:$G, ($B876*$B$4)+3,COLUMN(F876))</f>
        <v>Total Interest Charged</v>
      </c>
      <c r="O876" s="201" t="e">
        <f t="shared" si="86"/>
        <v>#VALUE!</v>
      </c>
    </row>
    <row r="877" spans="3:15" x14ac:dyDescent="0.25">
      <c r="C877" s="197" t="e">
        <f t="shared" si="89"/>
        <v>#DIV/0!</v>
      </c>
      <c r="D877" s="216" t="e">
        <f>IF(F877="","",IF($B$3='Budget Calculator'!$A$14, 'Loan Calculator'!$L$12-E877+H877, IF($B$3='Budget Calculator'!$A$13,  'Loan Calculator'!$N$12-E877+H877, IF($B$3='Budget Calculator'!$A$12,  'Loan Calculator'!$P$12-E877+H877, 0))))</f>
        <v>#DIV/0!</v>
      </c>
      <c r="E877" s="217" t="e">
        <f>IF(('Loan Calculator'!$G$4/$B$4)*C876&gt;=0, ('Loan Calculator'!$G$4/$B$4)*C876, 1/0)</f>
        <v>#DIV/0!</v>
      </c>
      <c r="F877" s="200" t="e">
        <f t="shared" si="90"/>
        <v>#DIV/0!</v>
      </c>
      <c r="G877" s="212" t="e">
        <f t="shared" si="85"/>
        <v>#DIV/0!</v>
      </c>
      <c r="K877" s="197" t="str" cm="1">
        <f t="array" ref="K877">INDEX($A:$G, ($B877*$B$4)+3,COLUMN(C877))</f>
        <v>Owing</v>
      </c>
      <c r="L877" s="198" t="e">
        <f t="shared" si="87"/>
        <v>#VALUE!</v>
      </c>
      <c r="M877" s="199" t="e">
        <f t="shared" si="88"/>
        <v>#VALUE!</v>
      </c>
      <c r="N877" s="200" t="str" cm="1">
        <f t="array" ref="N877">INDEX($A:$G, ($B877*$B$4)+3,COLUMN(F877))</f>
        <v>Total Interest Charged</v>
      </c>
      <c r="O877" s="201" t="e">
        <f t="shared" si="86"/>
        <v>#VALUE!</v>
      </c>
    </row>
    <row r="878" spans="3:15" x14ac:dyDescent="0.25">
      <c r="C878" s="197" t="e">
        <f t="shared" si="89"/>
        <v>#DIV/0!</v>
      </c>
      <c r="D878" s="216" t="e">
        <f>IF(F878="","",IF($B$3='Budget Calculator'!$A$14, 'Loan Calculator'!$L$12-E878+H878, IF($B$3='Budget Calculator'!$A$13,  'Loan Calculator'!$N$12-E878+H878, IF($B$3='Budget Calculator'!$A$12,  'Loan Calculator'!$P$12-E878+H878, 0))))</f>
        <v>#DIV/0!</v>
      </c>
      <c r="E878" s="217" t="e">
        <f>IF(('Loan Calculator'!$G$4/$B$4)*C877&gt;=0, ('Loan Calculator'!$G$4/$B$4)*C877, 1/0)</f>
        <v>#DIV/0!</v>
      </c>
      <c r="F878" s="200" t="e">
        <f t="shared" si="90"/>
        <v>#DIV/0!</v>
      </c>
      <c r="G878" s="212" t="e">
        <f t="shared" si="85"/>
        <v>#DIV/0!</v>
      </c>
      <c r="K878" s="197" t="str" cm="1">
        <f t="array" ref="K878">INDEX($A:$G, ($B878*$B$4)+3,COLUMN(C878))</f>
        <v>Owing</v>
      </c>
      <c r="L878" s="198" t="e">
        <f t="shared" si="87"/>
        <v>#VALUE!</v>
      </c>
      <c r="M878" s="199" t="e">
        <f t="shared" si="88"/>
        <v>#VALUE!</v>
      </c>
      <c r="N878" s="200" t="str" cm="1">
        <f t="array" ref="N878">INDEX($A:$G, ($B878*$B$4)+3,COLUMN(F878))</f>
        <v>Total Interest Charged</v>
      </c>
      <c r="O878" s="201" t="e">
        <f t="shared" si="86"/>
        <v>#VALUE!</v>
      </c>
    </row>
    <row r="879" spans="3:15" x14ac:dyDescent="0.25">
      <c r="C879" s="197" t="e">
        <f t="shared" si="89"/>
        <v>#DIV/0!</v>
      </c>
      <c r="D879" s="216" t="e">
        <f>IF(F879="","",IF($B$3='Budget Calculator'!$A$14, 'Loan Calculator'!$L$12-E879+H879, IF($B$3='Budget Calculator'!$A$13,  'Loan Calculator'!$N$12-E879+H879, IF($B$3='Budget Calculator'!$A$12,  'Loan Calculator'!$P$12-E879+H879, 0))))</f>
        <v>#DIV/0!</v>
      </c>
      <c r="E879" s="217" t="e">
        <f>IF(('Loan Calculator'!$G$4/$B$4)*C878&gt;=0, ('Loan Calculator'!$G$4/$B$4)*C878, 1/0)</f>
        <v>#DIV/0!</v>
      </c>
      <c r="F879" s="200" t="e">
        <f t="shared" si="90"/>
        <v>#DIV/0!</v>
      </c>
      <c r="G879" s="212" t="e">
        <f t="shared" si="85"/>
        <v>#DIV/0!</v>
      </c>
      <c r="K879" s="197" t="str" cm="1">
        <f t="array" ref="K879">INDEX($A:$G, ($B879*$B$4)+3,COLUMN(C879))</f>
        <v>Owing</v>
      </c>
      <c r="L879" s="198" t="e">
        <f t="shared" si="87"/>
        <v>#VALUE!</v>
      </c>
      <c r="M879" s="199" t="e">
        <f t="shared" si="88"/>
        <v>#VALUE!</v>
      </c>
      <c r="N879" s="200" t="str" cm="1">
        <f t="array" ref="N879">INDEX($A:$G, ($B879*$B$4)+3,COLUMN(F879))</f>
        <v>Total Interest Charged</v>
      </c>
      <c r="O879" s="201" t="e">
        <f t="shared" si="86"/>
        <v>#VALUE!</v>
      </c>
    </row>
    <row r="880" spans="3:15" x14ac:dyDescent="0.25">
      <c r="C880" s="197" t="e">
        <f t="shared" si="89"/>
        <v>#DIV/0!</v>
      </c>
      <c r="D880" s="216" t="e">
        <f>IF(F880="","",IF($B$3='Budget Calculator'!$A$14, 'Loan Calculator'!$L$12-E880+H880, IF($B$3='Budget Calculator'!$A$13,  'Loan Calculator'!$N$12-E880+H880, IF($B$3='Budget Calculator'!$A$12,  'Loan Calculator'!$P$12-E880+H880, 0))))</f>
        <v>#DIV/0!</v>
      </c>
      <c r="E880" s="217" t="e">
        <f>IF(('Loan Calculator'!$G$4/$B$4)*C879&gt;=0, ('Loan Calculator'!$G$4/$B$4)*C879, 1/0)</f>
        <v>#DIV/0!</v>
      </c>
      <c r="F880" s="200" t="e">
        <f t="shared" si="90"/>
        <v>#DIV/0!</v>
      </c>
      <c r="G880" s="212" t="e">
        <f t="shared" si="85"/>
        <v>#DIV/0!</v>
      </c>
      <c r="K880" s="197" t="str" cm="1">
        <f t="array" ref="K880">INDEX($A:$G, ($B880*$B$4)+3,COLUMN(C880))</f>
        <v>Owing</v>
      </c>
      <c r="L880" s="198" t="e">
        <f t="shared" si="87"/>
        <v>#VALUE!</v>
      </c>
      <c r="M880" s="199" t="e">
        <f t="shared" si="88"/>
        <v>#VALUE!</v>
      </c>
      <c r="N880" s="200" t="str" cm="1">
        <f t="array" ref="N880">INDEX($A:$G, ($B880*$B$4)+3,COLUMN(F880))</f>
        <v>Total Interest Charged</v>
      </c>
      <c r="O880" s="201" t="e">
        <f t="shared" si="86"/>
        <v>#VALUE!</v>
      </c>
    </row>
    <row r="881" spans="3:15" x14ac:dyDescent="0.25">
      <c r="C881" s="197" t="e">
        <f t="shared" si="89"/>
        <v>#DIV/0!</v>
      </c>
      <c r="D881" s="216" t="e">
        <f>IF(F881="","",IF($B$3='Budget Calculator'!$A$14, 'Loan Calculator'!$L$12-E881+H881, IF($B$3='Budget Calculator'!$A$13,  'Loan Calculator'!$N$12-E881+H881, IF($B$3='Budget Calculator'!$A$12,  'Loan Calculator'!$P$12-E881+H881, 0))))</f>
        <v>#DIV/0!</v>
      </c>
      <c r="E881" s="217" t="e">
        <f>IF(('Loan Calculator'!$G$4/$B$4)*C880&gt;=0, ('Loan Calculator'!$G$4/$B$4)*C880, 1/0)</f>
        <v>#DIV/0!</v>
      </c>
      <c r="F881" s="200" t="e">
        <f t="shared" si="90"/>
        <v>#DIV/0!</v>
      </c>
      <c r="G881" s="212" t="e">
        <f t="shared" si="85"/>
        <v>#DIV/0!</v>
      </c>
      <c r="K881" s="197" t="str" cm="1">
        <f t="array" ref="K881">INDEX($A:$G, ($B881*$B$4)+3,COLUMN(C881))</f>
        <v>Owing</v>
      </c>
      <c r="L881" s="198" t="e">
        <f t="shared" si="87"/>
        <v>#VALUE!</v>
      </c>
      <c r="M881" s="199" t="e">
        <f t="shared" si="88"/>
        <v>#VALUE!</v>
      </c>
      <c r="N881" s="200" t="str" cm="1">
        <f t="array" ref="N881">INDEX($A:$G, ($B881*$B$4)+3,COLUMN(F881))</f>
        <v>Total Interest Charged</v>
      </c>
      <c r="O881" s="201" t="e">
        <f t="shared" si="86"/>
        <v>#VALUE!</v>
      </c>
    </row>
    <row r="882" spans="3:15" x14ac:dyDescent="0.25">
      <c r="C882" s="197" t="e">
        <f t="shared" si="89"/>
        <v>#DIV/0!</v>
      </c>
      <c r="D882" s="216" t="e">
        <f>IF(F882="","",IF($B$3='Budget Calculator'!$A$14, 'Loan Calculator'!$L$12-E882+H882, IF($B$3='Budget Calculator'!$A$13,  'Loan Calculator'!$N$12-E882+H882, IF($B$3='Budget Calculator'!$A$12,  'Loan Calculator'!$P$12-E882+H882, 0))))</f>
        <v>#DIV/0!</v>
      </c>
      <c r="E882" s="217" t="e">
        <f>IF(('Loan Calculator'!$G$4/$B$4)*C881&gt;=0, ('Loan Calculator'!$G$4/$B$4)*C881, 1/0)</f>
        <v>#DIV/0!</v>
      </c>
      <c r="F882" s="200" t="e">
        <f t="shared" si="90"/>
        <v>#DIV/0!</v>
      </c>
      <c r="G882" s="212" t="e">
        <f t="shared" si="85"/>
        <v>#DIV/0!</v>
      </c>
      <c r="K882" s="197" t="str" cm="1">
        <f t="array" ref="K882">INDEX($A:$G, ($B882*$B$4)+3,COLUMN(C882))</f>
        <v>Owing</v>
      </c>
      <c r="L882" s="198" t="e">
        <f t="shared" si="87"/>
        <v>#VALUE!</v>
      </c>
      <c r="M882" s="199" t="e">
        <f t="shared" si="88"/>
        <v>#VALUE!</v>
      </c>
      <c r="N882" s="200" t="str" cm="1">
        <f t="array" ref="N882">INDEX($A:$G, ($B882*$B$4)+3,COLUMN(F882))</f>
        <v>Total Interest Charged</v>
      </c>
      <c r="O882" s="201" t="e">
        <f t="shared" si="86"/>
        <v>#VALUE!</v>
      </c>
    </row>
    <row r="883" spans="3:15" x14ac:dyDescent="0.25">
      <c r="C883" s="197" t="e">
        <f t="shared" si="89"/>
        <v>#DIV/0!</v>
      </c>
      <c r="D883" s="216" t="e">
        <f>IF(F883="","",IF($B$3='Budget Calculator'!$A$14, 'Loan Calculator'!$L$12-E883+H883, IF($B$3='Budget Calculator'!$A$13,  'Loan Calculator'!$N$12-E883+H883, IF($B$3='Budget Calculator'!$A$12,  'Loan Calculator'!$P$12-E883+H883, 0))))</f>
        <v>#DIV/0!</v>
      </c>
      <c r="E883" s="217" t="e">
        <f>IF(('Loan Calculator'!$G$4/$B$4)*C882&gt;=0, ('Loan Calculator'!$G$4/$B$4)*C882, 1/0)</f>
        <v>#DIV/0!</v>
      </c>
      <c r="F883" s="200" t="e">
        <f t="shared" si="90"/>
        <v>#DIV/0!</v>
      </c>
      <c r="G883" s="212" t="e">
        <f t="shared" si="85"/>
        <v>#DIV/0!</v>
      </c>
      <c r="K883" s="197" t="str" cm="1">
        <f t="array" ref="K883">INDEX($A:$G, ($B883*$B$4)+3,COLUMN(C883))</f>
        <v>Owing</v>
      </c>
      <c r="L883" s="198" t="e">
        <f t="shared" si="87"/>
        <v>#VALUE!</v>
      </c>
      <c r="M883" s="199" t="e">
        <f t="shared" si="88"/>
        <v>#VALUE!</v>
      </c>
      <c r="N883" s="200" t="str" cm="1">
        <f t="array" ref="N883">INDEX($A:$G, ($B883*$B$4)+3,COLUMN(F883))</f>
        <v>Total Interest Charged</v>
      </c>
      <c r="O883" s="201" t="e">
        <f t="shared" si="86"/>
        <v>#VALUE!</v>
      </c>
    </row>
    <row r="884" spans="3:15" x14ac:dyDescent="0.25">
      <c r="C884" s="197" t="e">
        <f t="shared" si="89"/>
        <v>#DIV/0!</v>
      </c>
      <c r="D884" s="216" t="e">
        <f>IF(F884="","",IF($B$3='Budget Calculator'!$A$14, 'Loan Calculator'!$L$12-E884+H884, IF($B$3='Budget Calculator'!$A$13,  'Loan Calculator'!$N$12-E884+H884, IF($B$3='Budget Calculator'!$A$12,  'Loan Calculator'!$P$12-E884+H884, 0))))</f>
        <v>#DIV/0!</v>
      </c>
      <c r="E884" s="217" t="e">
        <f>IF(('Loan Calculator'!$G$4/$B$4)*C883&gt;=0, ('Loan Calculator'!$G$4/$B$4)*C883, 1/0)</f>
        <v>#DIV/0!</v>
      </c>
      <c r="F884" s="200" t="e">
        <f t="shared" si="90"/>
        <v>#DIV/0!</v>
      </c>
      <c r="G884" s="212" t="e">
        <f t="shared" si="85"/>
        <v>#DIV/0!</v>
      </c>
      <c r="K884" s="197" t="str" cm="1">
        <f t="array" ref="K884">INDEX($A:$G, ($B884*$B$4)+3,COLUMN(C884))</f>
        <v>Owing</v>
      </c>
      <c r="L884" s="198" t="e">
        <f t="shared" si="87"/>
        <v>#VALUE!</v>
      </c>
      <c r="M884" s="199" t="e">
        <f t="shared" si="88"/>
        <v>#VALUE!</v>
      </c>
      <c r="N884" s="200" t="str" cm="1">
        <f t="array" ref="N884">INDEX($A:$G, ($B884*$B$4)+3,COLUMN(F884))</f>
        <v>Total Interest Charged</v>
      </c>
      <c r="O884" s="201" t="e">
        <f t="shared" si="86"/>
        <v>#VALUE!</v>
      </c>
    </row>
    <row r="885" spans="3:15" x14ac:dyDescent="0.25">
      <c r="C885" s="197" t="e">
        <f t="shared" si="89"/>
        <v>#DIV/0!</v>
      </c>
      <c r="D885" s="216" t="e">
        <f>IF(F885="","",IF($B$3='Budget Calculator'!$A$14, 'Loan Calculator'!$L$12-E885+H885, IF($B$3='Budget Calculator'!$A$13,  'Loan Calculator'!$N$12-E885+H885, IF($B$3='Budget Calculator'!$A$12,  'Loan Calculator'!$P$12-E885+H885, 0))))</f>
        <v>#DIV/0!</v>
      </c>
      <c r="E885" s="217" t="e">
        <f>IF(('Loan Calculator'!$G$4/$B$4)*C884&gt;=0, ('Loan Calculator'!$G$4/$B$4)*C884, 1/0)</f>
        <v>#DIV/0!</v>
      </c>
      <c r="F885" s="200" t="e">
        <f t="shared" si="90"/>
        <v>#DIV/0!</v>
      </c>
      <c r="G885" s="212" t="e">
        <f t="shared" si="85"/>
        <v>#DIV/0!</v>
      </c>
      <c r="K885" s="197" t="str" cm="1">
        <f t="array" ref="K885">INDEX($A:$G, ($B885*$B$4)+3,COLUMN(C885))</f>
        <v>Owing</v>
      </c>
      <c r="L885" s="198" t="e">
        <f t="shared" si="87"/>
        <v>#VALUE!</v>
      </c>
      <c r="M885" s="199" t="e">
        <f t="shared" si="88"/>
        <v>#VALUE!</v>
      </c>
      <c r="N885" s="200" t="str" cm="1">
        <f t="array" ref="N885">INDEX($A:$G, ($B885*$B$4)+3,COLUMN(F885))</f>
        <v>Total Interest Charged</v>
      </c>
      <c r="O885" s="201" t="e">
        <f t="shared" si="86"/>
        <v>#VALUE!</v>
      </c>
    </row>
    <row r="886" spans="3:15" x14ac:dyDescent="0.25">
      <c r="C886" s="197" t="e">
        <f t="shared" si="89"/>
        <v>#DIV/0!</v>
      </c>
      <c r="D886" s="216" t="e">
        <f>IF(F886="","",IF($B$3='Budget Calculator'!$A$14, 'Loan Calculator'!$L$12-E886+H886, IF($B$3='Budget Calculator'!$A$13,  'Loan Calculator'!$N$12-E886+H886, IF($B$3='Budget Calculator'!$A$12,  'Loan Calculator'!$P$12-E886+H886, 0))))</f>
        <v>#DIV/0!</v>
      </c>
      <c r="E886" s="217" t="e">
        <f>IF(('Loan Calculator'!$G$4/$B$4)*C885&gt;=0, ('Loan Calculator'!$G$4/$B$4)*C885, 1/0)</f>
        <v>#DIV/0!</v>
      </c>
      <c r="F886" s="200" t="e">
        <f t="shared" si="90"/>
        <v>#DIV/0!</v>
      </c>
      <c r="G886" s="212" t="e">
        <f t="shared" si="85"/>
        <v>#DIV/0!</v>
      </c>
      <c r="K886" s="197" t="str" cm="1">
        <f t="array" ref="K886">INDEX($A:$G, ($B886*$B$4)+3,COLUMN(C886))</f>
        <v>Owing</v>
      </c>
      <c r="L886" s="198" t="e">
        <f t="shared" si="87"/>
        <v>#VALUE!</v>
      </c>
      <c r="M886" s="199" t="e">
        <f t="shared" si="88"/>
        <v>#VALUE!</v>
      </c>
      <c r="N886" s="200" t="str" cm="1">
        <f t="array" ref="N886">INDEX($A:$G, ($B886*$B$4)+3,COLUMN(F886))</f>
        <v>Total Interest Charged</v>
      </c>
      <c r="O886" s="201" t="e">
        <f t="shared" si="86"/>
        <v>#VALUE!</v>
      </c>
    </row>
    <row r="887" spans="3:15" x14ac:dyDescent="0.25">
      <c r="C887" s="197" t="e">
        <f t="shared" si="89"/>
        <v>#DIV/0!</v>
      </c>
      <c r="D887" s="216" t="e">
        <f>IF(F887="","",IF($B$3='Budget Calculator'!$A$14, 'Loan Calculator'!$L$12-E887+H887, IF($B$3='Budget Calculator'!$A$13,  'Loan Calculator'!$N$12-E887+H887, IF($B$3='Budget Calculator'!$A$12,  'Loan Calculator'!$P$12-E887+H887, 0))))</f>
        <v>#DIV/0!</v>
      </c>
      <c r="E887" s="217" t="e">
        <f>IF(('Loan Calculator'!$G$4/$B$4)*C886&gt;=0, ('Loan Calculator'!$G$4/$B$4)*C886, 1/0)</f>
        <v>#DIV/0!</v>
      </c>
      <c r="F887" s="200" t="e">
        <f t="shared" si="90"/>
        <v>#DIV/0!</v>
      </c>
      <c r="G887" s="212" t="e">
        <f t="shared" si="85"/>
        <v>#DIV/0!</v>
      </c>
      <c r="K887" s="197" t="str" cm="1">
        <f t="array" ref="K887">INDEX($A:$G, ($B887*$B$4)+3,COLUMN(C887))</f>
        <v>Owing</v>
      </c>
      <c r="L887" s="198" t="e">
        <f t="shared" si="87"/>
        <v>#VALUE!</v>
      </c>
      <c r="M887" s="199" t="e">
        <f t="shared" si="88"/>
        <v>#VALUE!</v>
      </c>
      <c r="N887" s="200" t="str" cm="1">
        <f t="array" ref="N887">INDEX($A:$G, ($B887*$B$4)+3,COLUMN(F887))</f>
        <v>Total Interest Charged</v>
      </c>
      <c r="O887" s="201" t="e">
        <f t="shared" si="86"/>
        <v>#VALUE!</v>
      </c>
    </row>
    <row r="888" spans="3:15" x14ac:dyDescent="0.25">
      <c r="C888" s="197" t="e">
        <f t="shared" si="89"/>
        <v>#DIV/0!</v>
      </c>
      <c r="D888" s="216" t="e">
        <f>IF(F888="","",IF($B$3='Budget Calculator'!$A$14, 'Loan Calculator'!$L$12-E888+H888, IF($B$3='Budget Calculator'!$A$13,  'Loan Calculator'!$N$12-E888+H888, IF($B$3='Budget Calculator'!$A$12,  'Loan Calculator'!$P$12-E888+H888, 0))))</f>
        <v>#DIV/0!</v>
      </c>
      <c r="E888" s="217" t="e">
        <f>IF(('Loan Calculator'!$G$4/$B$4)*C887&gt;=0, ('Loan Calculator'!$G$4/$B$4)*C887, 1/0)</f>
        <v>#DIV/0!</v>
      </c>
      <c r="F888" s="200" t="e">
        <f t="shared" si="90"/>
        <v>#DIV/0!</v>
      </c>
      <c r="G888" s="212" t="e">
        <f t="shared" si="85"/>
        <v>#DIV/0!</v>
      </c>
      <c r="K888" s="197" t="str" cm="1">
        <f t="array" ref="K888">INDEX($A:$G, ($B888*$B$4)+3,COLUMN(C888))</f>
        <v>Owing</v>
      </c>
      <c r="L888" s="198" t="e">
        <f t="shared" si="87"/>
        <v>#VALUE!</v>
      </c>
      <c r="M888" s="199" t="e">
        <f t="shared" si="88"/>
        <v>#VALUE!</v>
      </c>
      <c r="N888" s="200" t="str" cm="1">
        <f t="array" ref="N888">INDEX($A:$G, ($B888*$B$4)+3,COLUMN(F888))</f>
        <v>Total Interest Charged</v>
      </c>
      <c r="O888" s="201" t="e">
        <f t="shared" si="86"/>
        <v>#VALUE!</v>
      </c>
    </row>
    <row r="889" spans="3:15" x14ac:dyDescent="0.25">
      <c r="C889" s="197" t="e">
        <f t="shared" si="89"/>
        <v>#DIV/0!</v>
      </c>
      <c r="D889" s="216" t="e">
        <f>IF(F889="","",IF($B$3='Budget Calculator'!$A$14, 'Loan Calculator'!$L$12-E889+H889, IF($B$3='Budget Calculator'!$A$13,  'Loan Calculator'!$N$12-E889+H889, IF($B$3='Budget Calculator'!$A$12,  'Loan Calculator'!$P$12-E889+H889, 0))))</f>
        <v>#DIV/0!</v>
      </c>
      <c r="E889" s="217" t="e">
        <f>IF(('Loan Calculator'!$G$4/$B$4)*C888&gt;=0, ('Loan Calculator'!$G$4/$B$4)*C888, 1/0)</f>
        <v>#DIV/0!</v>
      </c>
      <c r="F889" s="200" t="e">
        <f t="shared" si="90"/>
        <v>#DIV/0!</v>
      </c>
      <c r="G889" s="212" t="e">
        <f t="shared" si="85"/>
        <v>#DIV/0!</v>
      </c>
      <c r="K889" s="197" t="str" cm="1">
        <f t="array" ref="K889">INDEX($A:$G, ($B889*$B$4)+3,COLUMN(C889))</f>
        <v>Owing</v>
      </c>
      <c r="L889" s="198" t="e">
        <f t="shared" si="87"/>
        <v>#VALUE!</v>
      </c>
      <c r="M889" s="199" t="e">
        <f t="shared" si="88"/>
        <v>#VALUE!</v>
      </c>
      <c r="N889" s="200" t="str" cm="1">
        <f t="array" ref="N889">INDEX($A:$G, ($B889*$B$4)+3,COLUMN(F889))</f>
        <v>Total Interest Charged</v>
      </c>
      <c r="O889" s="201" t="e">
        <f t="shared" si="86"/>
        <v>#VALUE!</v>
      </c>
    </row>
    <row r="890" spans="3:15" x14ac:dyDescent="0.25">
      <c r="C890" s="197" t="e">
        <f t="shared" si="89"/>
        <v>#DIV/0!</v>
      </c>
      <c r="D890" s="216" t="e">
        <f>IF(F890="","",IF($B$3='Budget Calculator'!$A$14, 'Loan Calculator'!$L$12-E890+H890, IF($B$3='Budget Calculator'!$A$13,  'Loan Calculator'!$N$12-E890+H890, IF($B$3='Budget Calculator'!$A$12,  'Loan Calculator'!$P$12-E890+H890, 0))))</f>
        <v>#DIV/0!</v>
      </c>
      <c r="E890" s="217" t="e">
        <f>IF(('Loan Calculator'!$G$4/$B$4)*C889&gt;=0, ('Loan Calculator'!$G$4/$B$4)*C889, 1/0)</f>
        <v>#DIV/0!</v>
      </c>
      <c r="F890" s="200" t="e">
        <f t="shared" si="90"/>
        <v>#DIV/0!</v>
      </c>
      <c r="G890" s="212" t="e">
        <f t="shared" si="85"/>
        <v>#DIV/0!</v>
      </c>
      <c r="K890" s="197" t="str" cm="1">
        <f t="array" ref="K890">INDEX($A:$G, ($B890*$B$4)+3,COLUMN(C890))</f>
        <v>Owing</v>
      </c>
      <c r="L890" s="198" t="e">
        <f t="shared" si="87"/>
        <v>#VALUE!</v>
      </c>
      <c r="M890" s="199" t="e">
        <f t="shared" si="88"/>
        <v>#VALUE!</v>
      </c>
      <c r="N890" s="200" t="str" cm="1">
        <f t="array" ref="N890">INDEX($A:$G, ($B890*$B$4)+3,COLUMN(F890))</f>
        <v>Total Interest Charged</v>
      </c>
      <c r="O890" s="201" t="e">
        <f t="shared" si="86"/>
        <v>#VALUE!</v>
      </c>
    </row>
    <row r="891" spans="3:15" x14ac:dyDescent="0.25">
      <c r="C891" s="197" t="e">
        <f t="shared" si="89"/>
        <v>#DIV/0!</v>
      </c>
      <c r="D891" s="216" t="e">
        <f>IF(F891="","",IF($B$3='Budget Calculator'!$A$14, 'Loan Calculator'!$L$12-E891+H891, IF($B$3='Budget Calculator'!$A$13,  'Loan Calculator'!$N$12-E891+H891, IF($B$3='Budget Calculator'!$A$12,  'Loan Calculator'!$P$12-E891+H891, 0))))</f>
        <v>#DIV/0!</v>
      </c>
      <c r="E891" s="217" t="e">
        <f>IF(('Loan Calculator'!$G$4/$B$4)*C890&gt;=0, ('Loan Calculator'!$G$4/$B$4)*C890, 1/0)</f>
        <v>#DIV/0!</v>
      </c>
      <c r="F891" s="200" t="e">
        <f t="shared" si="90"/>
        <v>#DIV/0!</v>
      </c>
      <c r="G891" s="212" t="e">
        <f t="shared" si="85"/>
        <v>#DIV/0!</v>
      </c>
      <c r="K891" s="197" t="str" cm="1">
        <f t="array" ref="K891">INDEX($A:$G, ($B891*$B$4)+3,COLUMN(C891))</f>
        <v>Owing</v>
      </c>
      <c r="L891" s="198" t="e">
        <f t="shared" si="87"/>
        <v>#VALUE!</v>
      </c>
      <c r="M891" s="199" t="e">
        <f t="shared" si="88"/>
        <v>#VALUE!</v>
      </c>
      <c r="N891" s="200" t="str" cm="1">
        <f t="array" ref="N891">INDEX($A:$G, ($B891*$B$4)+3,COLUMN(F891))</f>
        <v>Total Interest Charged</v>
      </c>
      <c r="O891" s="201" t="e">
        <f t="shared" si="86"/>
        <v>#VALUE!</v>
      </c>
    </row>
    <row r="892" spans="3:15" x14ac:dyDescent="0.25">
      <c r="C892" s="197" t="e">
        <f t="shared" si="89"/>
        <v>#DIV/0!</v>
      </c>
      <c r="D892" s="216" t="e">
        <f>IF(F892="","",IF($B$3='Budget Calculator'!$A$14, 'Loan Calculator'!$L$12-E892+H892, IF($B$3='Budget Calculator'!$A$13,  'Loan Calculator'!$N$12-E892+H892, IF($B$3='Budget Calculator'!$A$12,  'Loan Calculator'!$P$12-E892+H892, 0))))</f>
        <v>#DIV/0!</v>
      </c>
      <c r="E892" s="217" t="e">
        <f>IF(('Loan Calculator'!$G$4/$B$4)*C891&gt;=0, ('Loan Calculator'!$G$4/$B$4)*C891, 1/0)</f>
        <v>#DIV/0!</v>
      </c>
      <c r="F892" s="200" t="e">
        <f t="shared" si="90"/>
        <v>#DIV/0!</v>
      </c>
      <c r="G892" s="212" t="e">
        <f t="shared" si="85"/>
        <v>#DIV/0!</v>
      </c>
      <c r="K892" s="197" t="str" cm="1">
        <f t="array" ref="K892">INDEX($A:$G, ($B892*$B$4)+3,COLUMN(C892))</f>
        <v>Owing</v>
      </c>
      <c r="L892" s="198" t="e">
        <f t="shared" si="87"/>
        <v>#VALUE!</v>
      </c>
      <c r="M892" s="199" t="e">
        <f t="shared" si="88"/>
        <v>#VALUE!</v>
      </c>
      <c r="N892" s="200" t="str" cm="1">
        <f t="array" ref="N892">INDEX($A:$G, ($B892*$B$4)+3,COLUMN(F892))</f>
        <v>Total Interest Charged</v>
      </c>
      <c r="O892" s="201" t="e">
        <f t="shared" si="86"/>
        <v>#VALUE!</v>
      </c>
    </row>
    <row r="893" spans="3:15" x14ac:dyDescent="0.25">
      <c r="C893" s="197" t="e">
        <f t="shared" si="89"/>
        <v>#DIV/0!</v>
      </c>
      <c r="D893" s="216" t="e">
        <f>IF(F893="","",IF($B$3='Budget Calculator'!$A$14, 'Loan Calculator'!$L$12-E893+H893, IF($B$3='Budget Calculator'!$A$13,  'Loan Calculator'!$N$12-E893+H893, IF($B$3='Budget Calculator'!$A$12,  'Loan Calculator'!$P$12-E893+H893, 0))))</f>
        <v>#DIV/0!</v>
      </c>
      <c r="E893" s="217" t="e">
        <f>IF(('Loan Calculator'!$G$4/$B$4)*C892&gt;=0, ('Loan Calculator'!$G$4/$B$4)*C892, 1/0)</f>
        <v>#DIV/0!</v>
      </c>
      <c r="F893" s="200" t="e">
        <f t="shared" si="90"/>
        <v>#DIV/0!</v>
      </c>
      <c r="G893" s="212" t="e">
        <f t="shared" si="85"/>
        <v>#DIV/0!</v>
      </c>
      <c r="K893" s="197" t="str" cm="1">
        <f t="array" ref="K893">INDEX($A:$G, ($B893*$B$4)+3,COLUMN(C893))</f>
        <v>Owing</v>
      </c>
      <c r="L893" s="198" t="e">
        <f t="shared" si="87"/>
        <v>#VALUE!</v>
      </c>
      <c r="M893" s="199" t="e">
        <f t="shared" si="88"/>
        <v>#VALUE!</v>
      </c>
      <c r="N893" s="200" t="str" cm="1">
        <f t="array" ref="N893">INDEX($A:$G, ($B893*$B$4)+3,COLUMN(F893))</f>
        <v>Total Interest Charged</v>
      </c>
      <c r="O893" s="201" t="e">
        <f t="shared" si="86"/>
        <v>#VALUE!</v>
      </c>
    </row>
    <row r="894" spans="3:15" x14ac:dyDescent="0.25">
      <c r="C894" s="197" t="e">
        <f t="shared" si="89"/>
        <v>#DIV/0!</v>
      </c>
      <c r="D894" s="216" t="e">
        <f>IF(F894="","",IF($B$3='Budget Calculator'!$A$14, 'Loan Calculator'!$L$12-E894+H894, IF($B$3='Budget Calculator'!$A$13,  'Loan Calculator'!$N$12-E894+H894, IF($B$3='Budget Calculator'!$A$12,  'Loan Calculator'!$P$12-E894+H894, 0))))</f>
        <v>#DIV/0!</v>
      </c>
      <c r="E894" s="217" t="e">
        <f>IF(('Loan Calculator'!$G$4/$B$4)*C893&gt;=0, ('Loan Calculator'!$G$4/$B$4)*C893, 1/0)</f>
        <v>#DIV/0!</v>
      </c>
      <c r="F894" s="200" t="e">
        <f t="shared" si="90"/>
        <v>#DIV/0!</v>
      </c>
      <c r="G894" s="212" t="e">
        <f t="shared" si="85"/>
        <v>#DIV/0!</v>
      </c>
      <c r="K894" s="197" t="str" cm="1">
        <f t="array" ref="K894">INDEX($A:$G, ($B894*$B$4)+3,COLUMN(C894))</f>
        <v>Owing</v>
      </c>
      <c r="L894" s="198" t="e">
        <f t="shared" si="87"/>
        <v>#VALUE!</v>
      </c>
      <c r="M894" s="199" t="e">
        <f t="shared" si="88"/>
        <v>#VALUE!</v>
      </c>
      <c r="N894" s="200" t="str" cm="1">
        <f t="array" ref="N894">INDEX($A:$G, ($B894*$B$4)+3,COLUMN(F894))</f>
        <v>Total Interest Charged</v>
      </c>
      <c r="O894" s="201" t="e">
        <f t="shared" si="86"/>
        <v>#VALUE!</v>
      </c>
    </row>
    <row r="895" spans="3:15" x14ac:dyDescent="0.25">
      <c r="C895" s="197" t="e">
        <f t="shared" si="89"/>
        <v>#DIV/0!</v>
      </c>
      <c r="D895" s="216" t="e">
        <f>IF(F895="","",IF($B$3='Budget Calculator'!$A$14, 'Loan Calculator'!$L$12-E895+H895, IF($B$3='Budget Calculator'!$A$13,  'Loan Calculator'!$N$12-E895+H895, IF($B$3='Budget Calculator'!$A$12,  'Loan Calculator'!$P$12-E895+H895, 0))))</f>
        <v>#DIV/0!</v>
      </c>
      <c r="E895" s="217" t="e">
        <f>IF(('Loan Calculator'!$G$4/$B$4)*C894&gt;=0, ('Loan Calculator'!$G$4/$B$4)*C894, 1/0)</f>
        <v>#DIV/0!</v>
      </c>
      <c r="F895" s="200" t="e">
        <f t="shared" si="90"/>
        <v>#DIV/0!</v>
      </c>
      <c r="G895" s="212" t="e">
        <f t="shared" si="85"/>
        <v>#DIV/0!</v>
      </c>
      <c r="K895" s="197" t="str" cm="1">
        <f t="array" ref="K895">INDEX($A:$G, ($B895*$B$4)+3,COLUMN(C895))</f>
        <v>Owing</v>
      </c>
      <c r="L895" s="198" t="e">
        <f t="shared" si="87"/>
        <v>#VALUE!</v>
      </c>
      <c r="M895" s="199" t="e">
        <f t="shared" si="88"/>
        <v>#VALUE!</v>
      </c>
      <c r="N895" s="200" t="str" cm="1">
        <f t="array" ref="N895">INDEX($A:$G, ($B895*$B$4)+3,COLUMN(F895))</f>
        <v>Total Interest Charged</v>
      </c>
      <c r="O895" s="201" t="e">
        <f t="shared" si="86"/>
        <v>#VALUE!</v>
      </c>
    </row>
    <row r="896" spans="3:15" x14ac:dyDescent="0.25">
      <c r="C896" s="197" t="e">
        <f t="shared" si="89"/>
        <v>#DIV/0!</v>
      </c>
      <c r="D896" s="216" t="e">
        <f>IF(F896="","",IF($B$3='Budget Calculator'!$A$14, 'Loan Calculator'!$L$12-E896+H896, IF($B$3='Budget Calculator'!$A$13,  'Loan Calculator'!$N$12-E896+H896, IF($B$3='Budget Calculator'!$A$12,  'Loan Calculator'!$P$12-E896+H896, 0))))</f>
        <v>#DIV/0!</v>
      </c>
      <c r="E896" s="217" t="e">
        <f>IF(('Loan Calculator'!$G$4/$B$4)*C895&gt;=0, ('Loan Calculator'!$G$4/$B$4)*C895, 1/0)</f>
        <v>#DIV/0!</v>
      </c>
      <c r="F896" s="200" t="e">
        <f t="shared" si="90"/>
        <v>#DIV/0!</v>
      </c>
      <c r="G896" s="212" t="e">
        <f t="shared" si="85"/>
        <v>#DIV/0!</v>
      </c>
      <c r="K896" s="197" t="str" cm="1">
        <f t="array" ref="K896">INDEX($A:$G, ($B896*$B$4)+3,COLUMN(C896))</f>
        <v>Owing</v>
      </c>
      <c r="L896" s="198" t="e">
        <f t="shared" si="87"/>
        <v>#VALUE!</v>
      </c>
      <c r="M896" s="199" t="e">
        <f t="shared" si="88"/>
        <v>#VALUE!</v>
      </c>
      <c r="N896" s="200" t="str" cm="1">
        <f t="array" ref="N896">INDEX($A:$G, ($B896*$B$4)+3,COLUMN(F896))</f>
        <v>Total Interest Charged</v>
      </c>
      <c r="O896" s="201" t="e">
        <f t="shared" si="86"/>
        <v>#VALUE!</v>
      </c>
    </row>
    <row r="897" spans="3:15" x14ac:dyDescent="0.25">
      <c r="C897" s="197" t="e">
        <f t="shared" si="89"/>
        <v>#DIV/0!</v>
      </c>
      <c r="D897" s="216" t="e">
        <f>IF(F897="","",IF($B$3='Budget Calculator'!$A$14, 'Loan Calculator'!$L$12-E897+H897, IF($B$3='Budget Calculator'!$A$13,  'Loan Calculator'!$N$12-E897+H897, IF($B$3='Budget Calculator'!$A$12,  'Loan Calculator'!$P$12-E897+H897, 0))))</f>
        <v>#DIV/0!</v>
      </c>
      <c r="E897" s="217" t="e">
        <f>IF(('Loan Calculator'!$G$4/$B$4)*C896&gt;=0, ('Loan Calculator'!$G$4/$B$4)*C896, 1/0)</f>
        <v>#DIV/0!</v>
      </c>
      <c r="F897" s="200" t="e">
        <f t="shared" si="90"/>
        <v>#DIV/0!</v>
      </c>
      <c r="G897" s="212" t="e">
        <f t="shared" si="85"/>
        <v>#DIV/0!</v>
      </c>
      <c r="K897" s="197" t="str" cm="1">
        <f t="array" ref="K897">INDEX($A:$G, ($B897*$B$4)+3,COLUMN(C897))</f>
        <v>Owing</v>
      </c>
      <c r="L897" s="198" t="e">
        <f t="shared" si="87"/>
        <v>#VALUE!</v>
      </c>
      <c r="M897" s="199" t="e">
        <f t="shared" si="88"/>
        <v>#VALUE!</v>
      </c>
      <c r="N897" s="200" t="str" cm="1">
        <f t="array" ref="N897">INDEX($A:$G, ($B897*$B$4)+3,COLUMN(F897))</f>
        <v>Total Interest Charged</v>
      </c>
      <c r="O897" s="201" t="e">
        <f t="shared" si="86"/>
        <v>#VALUE!</v>
      </c>
    </row>
    <row r="898" spans="3:15" x14ac:dyDescent="0.25">
      <c r="C898" s="197" t="e">
        <f t="shared" si="89"/>
        <v>#DIV/0!</v>
      </c>
      <c r="D898" s="216" t="e">
        <f>IF(F898="","",IF($B$3='Budget Calculator'!$A$14, 'Loan Calculator'!$L$12-E898+H898, IF($B$3='Budget Calculator'!$A$13,  'Loan Calculator'!$N$12-E898+H898, IF($B$3='Budget Calculator'!$A$12,  'Loan Calculator'!$P$12-E898+H898, 0))))</f>
        <v>#DIV/0!</v>
      </c>
      <c r="E898" s="217" t="e">
        <f>IF(('Loan Calculator'!$G$4/$B$4)*C897&gt;=0, ('Loan Calculator'!$G$4/$B$4)*C897, 1/0)</f>
        <v>#DIV/0!</v>
      </c>
      <c r="F898" s="200" t="e">
        <f t="shared" si="90"/>
        <v>#DIV/0!</v>
      </c>
      <c r="G898" s="212" t="e">
        <f t="shared" si="85"/>
        <v>#DIV/0!</v>
      </c>
      <c r="K898" s="197" t="str" cm="1">
        <f t="array" ref="K898">INDEX($A:$G, ($B898*$B$4)+3,COLUMN(C898))</f>
        <v>Owing</v>
      </c>
      <c r="L898" s="198" t="e">
        <f t="shared" si="87"/>
        <v>#VALUE!</v>
      </c>
      <c r="M898" s="199" t="e">
        <f t="shared" si="88"/>
        <v>#VALUE!</v>
      </c>
      <c r="N898" s="200" t="str" cm="1">
        <f t="array" ref="N898">INDEX($A:$G, ($B898*$B$4)+3,COLUMN(F898))</f>
        <v>Total Interest Charged</v>
      </c>
      <c r="O898" s="201" t="e">
        <f t="shared" si="86"/>
        <v>#VALUE!</v>
      </c>
    </row>
    <row r="899" spans="3:15" x14ac:dyDescent="0.25">
      <c r="C899" s="197" t="e">
        <f t="shared" si="89"/>
        <v>#DIV/0!</v>
      </c>
      <c r="D899" s="216" t="e">
        <f>IF(F899="","",IF($B$3='Budget Calculator'!$A$14, 'Loan Calculator'!$L$12-E899+H899, IF($B$3='Budget Calculator'!$A$13,  'Loan Calculator'!$N$12-E899+H899, IF($B$3='Budget Calculator'!$A$12,  'Loan Calculator'!$P$12-E899+H899, 0))))</f>
        <v>#DIV/0!</v>
      </c>
      <c r="E899" s="217" t="e">
        <f>IF(('Loan Calculator'!$G$4/$B$4)*C898&gt;=0, ('Loan Calculator'!$G$4/$B$4)*C898, 1/0)</f>
        <v>#DIV/0!</v>
      </c>
      <c r="F899" s="200" t="e">
        <f t="shared" si="90"/>
        <v>#DIV/0!</v>
      </c>
      <c r="G899" s="212" t="e">
        <f t="shared" si="85"/>
        <v>#DIV/0!</v>
      </c>
      <c r="K899" s="197" t="str" cm="1">
        <f t="array" ref="K899">INDEX($A:$G, ($B899*$B$4)+3,COLUMN(C899))</f>
        <v>Owing</v>
      </c>
      <c r="L899" s="198" t="e">
        <f t="shared" si="87"/>
        <v>#VALUE!</v>
      </c>
      <c r="M899" s="199" t="e">
        <f t="shared" si="88"/>
        <v>#VALUE!</v>
      </c>
      <c r="N899" s="200" t="str" cm="1">
        <f t="array" ref="N899">INDEX($A:$G, ($B899*$B$4)+3,COLUMN(F899))</f>
        <v>Total Interest Charged</v>
      </c>
      <c r="O899" s="201" t="e">
        <f t="shared" si="86"/>
        <v>#VALUE!</v>
      </c>
    </row>
    <row r="900" spans="3:15" x14ac:dyDescent="0.25">
      <c r="C900" s="197" t="e">
        <f t="shared" si="89"/>
        <v>#DIV/0!</v>
      </c>
      <c r="D900" s="216" t="e">
        <f>IF(F900="","",IF($B$3='Budget Calculator'!$A$14, 'Loan Calculator'!$L$12-E900+H900, IF($B$3='Budget Calculator'!$A$13,  'Loan Calculator'!$N$12-E900+H900, IF($B$3='Budget Calculator'!$A$12,  'Loan Calculator'!$P$12-E900+H900, 0))))</f>
        <v>#DIV/0!</v>
      </c>
      <c r="E900" s="217" t="e">
        <f>IF(('Loan Calculator'!$G$4/$B$4)*C899&gt;=0, ('Loan Calculator'!$G$4/$B$4)*C899, 1/0)</f>
        <v>#DIV/0!</v>
      </c>
      <c r="F900" s="200" t="e">
        <f t="shared" si="90"/>
        <v>#DIV/0!</v>
      </c>
      <c r="G900" s="212" t="e">
        <f t="shared" si="85"/>
        <v>#DIV/0!</v>
      </c>
      <c r="K900" s="197" t="str" cm="1">
        <f t="array" ref="K900">INDEX($A:$G, ($B900*$B$4)+3,COLUMN(C900))</f>
        <v>Owing</v>
      </c>
      <c r="L900" s="198" t="e">
        <f t="shared" si="87"/>
        <v>#VALUE!</v>
      </c>
      <c r="M900" s="199" t="e">
        <f t="shared" si="88"/>
        <v>#VALUE!</v>
      </c>
      <c r="N900" s="200" t="str" cm="1">
        <f t="array" ref="N900">INDEX($A:$G, ($B900*$B$4)+3,COLUMN(F900))</f>
        <v>Total Interest Charged</v>
      </c>
      <c r="O900" s="201" t="e">
        <f t="shared" si="86"/>
        <v>#VALUE!</v>
      </c>
    </row>
    <row r="901" spans="3:15" x14ac:dyDescent="0.25">
      <c r="C901" s="197" t="e">
        <f t="shared" si="89"/>
        <v>#DIV/0!</v>
      </c>
      <c r="D901" s="216" t="e">
        <f>IF(F901="","",IF($B$3='Budget Calculator'!$A$14, 'Loan Calculator'!$L$12-E901+H901, IF($B$3='Budget Calculator'!$A$13,  'Loan Calculator'!$N$12-E901+H901, IF($B$3='Budget Calculator'!$A$12,  'Loan Calculator'!$P$12-E901+H901, 0))))</f>
        <v>#DIV/0!</v>
      </c>
      <c r="E901" s="217" t="e">
        <f>IF(('Loan Calculator'!$G$4/$B$4)*C900&gt;=0, ('Loan Calculator'!$G$4/$B$4)*C900, 1/0)</f>
        <v>#DIV/0!</v>
      </c>
      <c r="F901" s="200" t="e">
        <f t="shared" si="90"/>
        <v>#DIV/0!</v>
      </c>
      <c r="G901" s="212" t="e">
        <f t="shared" si="85"/>
        <v>#DIV/0!</v>
      </c>
      <c r="K901" s="197" t="str" cm="1">
        <f t="array" ref="K901">INDEX($A:$G, ($B901*$B$4)+3,COLUMN(C901))</f>
        <v>Owing</v>
      </c>
      <c r="L901" s="198" t="e">
        <f t="shared" si="87"/>
        <v>#VALUE!</v>
      </c>
      <c r="M901" s="199" t="e">
        <f t="shared" si="88"/>
        <v>#VALUE!</v>
      </c>
      <c r="N901" s="200" t="str" cm="1">
        <f t="array" ref="N901">INDEX($A:$G, ($B901*$B$4)+3,COLUMN(F901))</f>
        <v>Total Interest Charged</v>
      </c>
      <c r="O901" s="201" t="e">
        <f t="shared" si="86"/>
        <v>#VALUE!</v>
      </c>
    </row>
    <row r="902" spans="3:15" x14ac:dyDescent="0.25">
      <c r="C902" s="197" t="e">
        <f t="shared" si="89"/>
        <v>#DIV/0!</v>
      </c>
      <c r="D902" s="216" t="e">
        <f>IF(F902="","",IF($B$3='Budget Calculator'!$A$14, 'Loan Calculator'!$L$12-E902+H902, IF($B$3='Budget Calculator'!$A$13,  'Loan Calculator'!$N$12-E902+H902, IF($B$3='Budget Calculator'!$A$12,  'Loan Calculator'!$P$12-E902+H902, 0))))</f>
        <v>#DIV/0!</v>
      </c>
      <c r="E902" s="217" t="e">
        <f>IF(('Loan Calculator'!$G$4/$B$4)*C901&gt;=0, ('Loan Calculator'!$G$4/$B$4)*C901, 1/0)</f>
        <v>#DIV/0!</v>
      </c>
      <c r="F902" s="200" t="e">
        <f t="shared" si="90"/>
        <v>#DIV/0!</v>
      </c>
      <c r="G902" s="212" t="e">
        <f t="shared" ref="G902:G965" si="91">IF(IFERROR(C902, 1/0), B902, IF(C902=0, B902, 1/0))</f>
        <v>#DIV/0!</v>
      </c>
      <c r="K902" s="197" t="str" cm="1">
        <f t="array" ref="K902">INDEX($A:$G, ($B902*$B$4)+3,COLUMN(C902))</f>
        <v>Owing</v>
      </c>
      <c r="L902" s="198" t="e">
        <f t="shared" si="87"/>
        <v>#VALUE!</v>
      </c>
      <c r="M902" s="199" t="e">
        <f t="shared" si="88"/>
        <v>#VALUE!</v>
      </c>
      <c r="N902" s="200" t="str" cm="1">
        <f t="array" ref="N902">INDEX($A:$G, ($B902*$B$4)+3,COLUMN(F902))</f>
        <v>Total Interest Charged</v>
      </c>
      <c r="O902" s="201" t="e">
        <f t="shared" ref="O902:O965" si="92">IF(IFERROR(K902, 1/0), J902, IF(K902=0, J902, 1/0))</f>
        <v>#VALUE!</v>
      </c>
    </row>
    <row r="903" spans="3:15" x14ac:dyDescent="0.25">
      <c r="C903" s="197" t="e">
        <f t="shared" si="89"/>
        <v>#DIV/0!</v>
      </c>
      <c r="D903" s="216" t="e">
        <f>IF(F903="","",IF($B$3='Budget Calculator'!$A$14, 'Loan Calculator'!$L$12-E903+H903, IF($B$3='Budget Calculator'!$A$13,  'Loan Calculator'!$N$12-E903+H903, IF($B$3='Budget Calculator'!$A$12,  'Loan Calculator'!$P$12-E903+H903, 0))))</f>
        <v>#DIV/0!</v>
      </c>
      <c r="E903" s="217" t="e">
        <f>IF(('Loan Calculator'!$G$4/$B$4)*C902&gt;=0, ('Loan Calculator'!$G$4/$B$4)*C902, 1/0)</f>
        <v>#DIV/0!</v>
      </c>
      <c r="F903" s="200" t="e">
        <f t="shared" si="90"/>
        <v>#DIV/0!</v>
      </c>
      <c r="G903" s="212" t="e">
        <f t="shared" si="91"/>
        <v>#DIV/0!</v>
      </c>
      <c r="K903" s="197" t="str" cm="1">
        <f t="array" ref="K903">INDEX($A:$G, ($B903*$B$4)+3,COLUMN(C903))</f>
        <v>Owing</v>
      </c>
      <c r="L903" s="198" t="e">
        <f t="shared" ref="L903:L966" si="93">K902-K903</f>
        <v>#VALUE!</v>
      </c>
      <c r="M903" s="199" t="e">
        <f t="shared" ref="M903:M966" si="94">N903-N902</f>
        <v>#VALUE!</v>
      </c>
      <c r="N903" s="200" t="str" cm="1">
        <f t="array" ref="N903">INDEX($A:$G, ($B903*$B$4)+3,COLUMN(F903))</f>
        <v>Total Interest Charged</v>
      </c>
      <c r="O903" s="201" t="e">
        <f t="shared" si="92"/>
        <v>#VALUE!</v>
      </c>
    </row>
    <row r="904" spans="3:15" x14ac:dyDescent="0.25">
      <c r="C904" s="197" t="e">
        <f t="shared" si="89"/>
        <v>#DIV/0!</v>
      </c>
      <c r="D904" s="216" t="e">
        <f>IF(F904="","",IF($B$3='Budget Calculator'!$A$14, 'Loan Calculator'!$L$12-E904+H904, IF($B$3='Budget Calculator'!$A$13,  'Loan Calculator'!$N$12-E904+H904, IF($B$3='Budget Calculator'!$A$12,  'Loan Calculator'!$P$12-E904+H904, 0))))</f>
        <v>#DIV/0!</v>
      </c>
      <c r="E904" s="217" t="e">
        <f>IF(('Loan Calculator'!$G$4/$B$4)*C903&gt;=0, ('Loan Calculator'!$G$4/$B$4)*C903, 1/0)</f>
        <v>#DIV/0!</v>
      </c>
      <c r="F904" s="200" t="e">
        <f t="shared" si="90"/>
        <v>#DIV/0!</v>
      </c>
      <c r="G904" s="212" t="e">
        <f t="shared" si="91"/>
        <v>#DIV/0!</v>
      </c>
      <c r="K904" s="197" t="str" cm="1">
        <f t="array" ref="K904">INDEX($A:$G, ($B904*$B$4)+3,COLUMN(C904))</f>
        <v>Owing</v>
      </c>
      <c r="L904" s="198" t="e">
        <f t="shared" si="93"/>
        <v>#VALUE!</v>
      </c>
      <c r="M904" s="199" t="e">
        <f t="shared" si="94"/>
        <v>#VALUE!</v>
      </c>
      <c r="N904" s="200" t="str" cm="1">
        <f t="array" ref="N904">INDEX($A:$G, ($B904*$B$4)+3,COLUMN(F904))</f>
        <v>Total Interest Charged</v>
      </c>
      <c r="O904" s="201" t="e">
        <f t="shared" si="92"/>
        <v>#VALUE!</v>
      </c>
    </row>
    <row r="905" spans="3:15" x14ac:dyDescent="0.25">
      <c r="C905" s="197" t="e">
        <f t="shared" si="89"/>
        <v>#DIV/0!</v>
      </c>
      <c r="D905" s="216" t="e">
        <f>IF(F905="","",IF($B$3='Budget Calculator'!$A$14, 'Loan Calculator'!$L$12-E905+H905, IF($B$3='Budget Calculator'!$A$13,  'Loan Calculator'!$N$12-E905+H905, IF($B$3='Budget Calculator'!$A$12,  'Loan Calculator'!$P$12-E905+H905, 0))))</f>
        <v>#DIV/0!</v>
      </c>
      <c r="E905" s="217" t="e">
        <f>IF(('Loan Calculator'!$G$4/$B$4)*C904&gt;=0, ('Loan Calculator'!$G$4/$B$4)*C904, 1/0)</f>
        <v>#DIV/0!</v>
      </c>
      <c r="F905" s="200" t="e">
        <f t="shared" si="90"/>
        <v>#DIV/0!</v>
      </c>
      <c r="G905" s="212" t="e">
        <f t="shared" si="91"/>
        <v>#DIV/0!</v>
      </c>
      <c r="K905" s="197" t="str" cm="1">
        <f t="array" ref="K905">INDEX($A:$G, ($B905*$B$4)+3,COLUMN(C905))</f>
        <v>Owing</v>
      </c>
      <c r="L905" s="198" t="e">
        <f t="shared" si="93"/>
        <v>#VALUE!</v>
      </c>
      <c r="M905" s="199" t="e">
        <f t="shared" si="94"/>
        <v>#VALUE!</v>
      </c>
      <c r="N905" s="200" t="str" cm="1">
        <f t="array" ref="N905">INDEX($A:$G, ($B905*$B$4)+3,COLUMN(F905))</f>
        <v>Total Interest Charged</v>
      </c>
      <c r="O905" s="201" t="e">
        <f t="shared" si="92"/>
        <v>#VALUE!</v>
      </c>
    </row>
    <row r="906" spans="3:15" x14ac:dyDescent="0.25">
      <c r="C906" s="197" t="e">
        <f t="shared" si="89"/>
        <v>#DIV/0!</v>
      </c>
      <c r="D906" s="216" t="e">
        <f>IF(F906="","",IF($B$3='Budget Calculator'!$A$14, 'Loan Calculator'!$L$12-E906+H906, IF($B$3='Budget Calculator'!$A$13,  'Loan Calculator'!$N$12-E906+H906, IF($B$3='Budget Calculator'!$A$12,  'Loan Calculator'!$P$12-E906+H906, 0))))</f>
        <v>#DIV/0!</v>
      </c>
      <c r="E906" s="217" t="e">
        <f>IF(('Loan Calculator'!$G$4/$B$4)*C905&gt;=0, ('Loan Calculator'!$G$4/$B$4)*C905, 1/0)</f>
        <v>#DIV/0!</v>
      </c>
      <c r="F906" s="200" t="e">
        <f t="shared" si="90"/>
        <v>#DIV/0!</v>
      </c>
      <c r="G906" s="212" t="e">
        <f t="shared" si="91"/>
        <v>#DIV/0!</v>
      </c>
      <c r="K906" s="197" t="str" cm="1">
        <f t="array" ref="K906">INDEX($A:$G, ($B906*$B$4)+3,COLUMN(C906))</f>
        <v>Owing</v>
      </c>
      <c r="L906" s="198" t="e">
        <f t="shared" si="93"/>
        <v>#VALUE!</v>
      </c>
      <c r="M906" s="199" t="e">
        <f t="shared" si="94"/>
        <v>#VALUE!</v>
      </c>
      <c r="N906" s="200" t="str" cm="1">
        <f t="array" ref="N906">INDEX($A:$G, ($B906*$B$4)+3,COLUMN(F906))</f>
        <v>Total Interest Charged</v>
      </c>
      <c r="O906" s="201" t="e">
        <f t="shared" si="92"/>
        <v>#VALUE!</v>
      </c>
    </row>
    <row r="907" spans="3:15" x14ac:dyDescent="0.25">
      <c r="C907" s="197" t="e">
        <f t="shared" si="89"/>
        <v>#DIV/0!</v>
      </c>
      <c r="D907" s="216" t="e">
        <f>IF(F907="","",IF($B$3='Budget Calculator'!$A$14, 'Loan Calculator'!$L$12-E907+H907, IF($B$3='Budget Calculator'!$A$13,  'Loan Calculator'!$N$12-E907+H907, IF($B$3='Budget Calculator'!$A$12,  'Loan Calculator'!$P$12-E907+H907, 0))))</f>
        <v>#DIV/0!</v>
      </c>
      <c r="E907" s="217" t="e">
        <f>IF(('Loan Calculator'!$G$4/$B$4)*C906&gt;=0, ('Loan Calculator'!$G$4/$B$4)*C906, 1/0)</f>
        <v>#DIV/0!</v>
      </c>
      <c r="F907" s="200" t="e">
        <f t="shared" si="90"/>
        <v>#DIV/0!</v>
      </c>
      <c r="G907" s="212" t="e">
        <f t="shared" si="91"/>
        <v>#DIV/0!</v>
      </c>
      <c r="K907" s="197" t="str" cm="1">
        <f t="array" ref="K907">INDEX($A:$G, ($B907*$B$4)+3,COLUMN(C907))</f>
        <v>Owing</v>
      </c>
      <c r="L907" s="198" t="e">
        <f t="shared" si="93"/>
        <v>#VALUE!</v>
      </c>
      <c r="M907" s="199" t="e">
        <f t="shared" si="94"/>
        <v>#VALUE!</v>
      </c>
      <c r="N907" s="200" t="str" cm="1">
        <f t="array" ref="N907">INDEX($A:$G, ($B907*$B$4)+3,COLUMN(F907))</f>
        <v>Total Interest Charged</v>
      </c>
      <c r="O907" s="201" t="e">
        <f t="shared" si="92"/>
        <v>#VALUE!</v>
      </c>
    </row>
    <row r="908" spans="3:15" x14ac:dyDescent="0.25">
      <c r="C908" s="197" t="e">
        <f t="shared" si="89"/>
        <v>#DIV/0!</v>
      </c>
      <c r="D908" s="216" t="e">
        <f>IF(F908="","",IF($B$3='Budget Calculator'!$A$14, 'Loan Calculator'!$L$12-E908+H908, IF($B$3='Budget Calculator'!$A$13,  'Loan Calculator'!$N$12-E908+H908, IF($B$3='Budget Calculator'!$A$12,  'Loan Calculator'!$P$12-E908+H908, 0))))</f>
        <v>#DIV/0!</v>
      </c>
      <c r="E908" s="217" t="e">
        <f>IF(('Loan Calculator'!$G$4/$B$4)*C907&gt;=0, ('Loan Calculator'!$G$4/$B$4)*C907, 1/0)</f>
        <v>#DIV/0!</v>
      </c>
      <c r="F908" s="200" t="e">
        <f t="shared" si="90"/>
        <v>#DIV/0!</v>
      </c>
      <c r="G908" s="212" t="e">
        <f t="shared" si="91"/>
        <v>#DIV/0!</v>
      </c>
      <c r="K908" s="197" t="str" cm="1">
        <f t="array" ref="K908">INDEX($A:$G, ($B908*$B$4)+3,COLUMN(C908))</f>
        <v>Owing</v>
      </c>
      <c r="L908" s="198" t="e">
        <f t="shared" si="93"/>
        <v>#VALUE!</v>
      </c>
      <c r="M908" s="199" t="e">
        <f t="shared" si="94"/>
        <v>#VALUE!</v>
      </c>
      <c r="N908" s="200" t="str" cm="1">
        <f t="array" ref="N908">INDEX($A:$G, ($B908*$B$4)+3,COLUMN(F908))</f>
        <v>Total Interest Charged</v>
      </c>
      <c r="O908" s="201" t="e">
        <f t="shared" si="92"/>
        <v>#VALUE!</v>
      </c>
    </row>
    <row r="909" spans="3:15" x14ac:dyDescent="0.25">
      <c r="C909" s="197" t="e">
        <f t="shared" si="89"/>
        <v>#DIV/0!</v>
      </c>
      <c r="D909" s="216" t="e">
        <f>IF(F909="","",IF($B$3='Budget Calculator'!$A$14, 'Loan Calculator'!$L$12-E909+H909, IF($B$3='Budget Calculator'!$A$13,  'Loan Calculator'!$N$12-E909+H909, IF($B$3='Budget Calculator'!$A$12,  'Loan Calculator'!$P$12-E909+H909, 0))))</f>
        <v>#DIV/0!</v>
      </c>
      <c r="E909" s="217" t="e">
        <f>IF(('Loan Calculator'!$G$4/$B$4)*C908&gt;=0, ('Loan Calculator'!$G$4/$B$4)*C908, 1/0)</f>
        <v>#DIV/0!</v>
      </c>
      <c r="F909" s="200" t="e">
        <f t="shared" si="90"/>
        <v>#DIV/0!</v>
      </c>
      <c r="G909" s="212" t="e">
        <f t="shared" si="91"/>
        <v>#DIV/0!</v>
      </c>
      <c r="K909" s="197" t="str" cm="1">
        <f t="array" ref="K909">INDEX($A:$G, ($B909*$B$4)+3,COLUMN(C909))</f>
        <v>Owing</v>
      </c>
      <c r="L909" s="198" t="e">
        <f t="shared" si="93"/>
        <v>#VALUE!</v>
      </c>
      <c r="M909" s="199" t="e">
        <f t="shared" si="94"/>
        <v>#VALUE!</v>
      </c>
      <c r="N909" s="200" t="str" cm="1">
        <f t="array" ref="N909">INDEX($A:$G, ($B909*$B$4)+3,COLUMN(F909))</f>
        <v>Total Interest Charged</v>
      </c>
      <c r="O909" s="201" t="e">
        <f t="shared" si="92"/>
        <v>#VALUE!</v>
      </c>
    </row>
    <row r="910" spans="3:15" x14ac:dyDescent="0.25">
      <c r="C910" s="197" t="e">
        <f t="shared" si="89"/>
        <v>#DIV/0!</v>
      </c>
      <c r="D910" s="216" t="e">
        <f>IF(F910="","",IF($B$3='Budget Calculator'!$A$14, 'Loan Calculator'!$L$12-E910+H910, IF($B$3='Budget Calculator'!$A$13,  'Loan Calculator'!$N$12-E910+H910, IF($B$3='Budget Calculator'!$A$12,  'Loan Calculator'!$P$12-E910+H910, 0))))</f>
        <v>#DIV/0!</v>
      </c>
      <c r="E910" s="217" t="e">
        <f>IF(('Loan Calculator'!$G$4/$B$4)*C909&gt;=0, ('Loan Calculator'!$G$4/$B$4)*C909, 1/0)</f>
        <v>#DIV/0!</v>
      </c>
      <c r="F910" s="200" t="e">
        <f t="shared" si="90"/>
        <v>#DIV/0!</v>
      </c>
      <c r="G910" s="212" t="e">
        <f t="shared" si="91"/>
        <v>#DIV/0!</v>
      </c>
      <c r="K910" s="197" t="str" cm="1">
        <f t="array" ref="K910">INDEX($A:$G, ($B910*$B$4)+3,COLUMN(C910))</f>
        <v>Owing</v>
      </c>
      <c r="L910" s="198" t="e">
        <f t="shared" si="93"/>
        <v>#VALUE!</v>
      </c>
      <c r="M910" s="199" t="e">
        <f t="shared" si="94"/>
        <v>#VALUE!</v>
      </c>
      <c r="N910" s="200" t="str" cm="1">
        <f t="array" ref="N910">INDEX($A:$G, ($B910*$B$4)+3,COLUMN(F910))</f>
        <v>Total Interest Charged</v>
      </c>
      <c r="O910" s="201" t="e">
        <f t="shared" si="92"/>
        <v>#VALUE!</v>
      </c>
    </row>
    <row r="911" spans="3:15" x14ac:dyDescent="0.25">
      <c r="C911" s="197" t="e">
        <f t="shared" si="89"/>
        <v>#DIV/0!</v>
      </c>
      <c r="D911" s="216" t="e">
        <f>IF(F911="","",IF($B$3='Budget Calculator'!$A$14, 'Loan Calculator'!$L$12-E911+H911, IF($B$3='Budget Calculator'!$A$13,  'Loan Calculator'!$N$12-E911+H911, IF($B$3='Budget Calculator'!$A$12,  'Loan Calculator'!$P$12-E911+H911, 0))))</f>
        <v>#DIV/0!</v>
      </c>
      <c r="E911" s="217" t="e">
        <f>IF(('Loan Calculator'!$G$4/$B$4)*C910&gt;=0, ('Loan Calculator'!$G$4/$B$4)*C910, 1/0)</f>
        <v>#DIV/0!</v>
      </c>
      <c r="F911" s="200" t="e">
        <f t="shared" si="90"/>
        <v>#DIV/0!</v>
      </c>
      <c r="G911" s="212" t="e">
        <f t="shared" si="91"/>
        <v>#DIV/0!</v>
      </c>
      <c r="K911" s="197" t="str" cm="1">
        <f t="array" ref="K911">INDEX($A:$G, ($B911*$B$4)+3,COLUMN(C911))</f>
        <v>Owing</v>
      </c>
      <c r="L911" s="198" t="e">
        <f t="shared" si="93"/>
        <v>#VALUE!</v>
      </c>
      <c r="M911" s="199" t="e">
        <f t="shared" si="94"/>
        <v>#VALUE!</v>
      </c>
      <c r="N911" s="200" t="str" cm="1">
        <f t="array" ref="N911">INDEX($A:$G, ($B911*$B$4)+3,COLUMN(F911))</f>
        <v>Total Interest Charged</v>
      </c>
      <c r="O911" s="201" t="e">
        <f t="shared" si="92"/>
        <v>#VALUE!</v>
      </c>
    </row>
    <row r="912" spans="3:15" x14ac:dyDescent="0.25">
      <c r="C912" s="197" t="e">
        <f t="shared" si="89"/>
        <v>#DIV/0!</v>
      </c>
      <c r="D912" s="216" t="e">
        <f>IF(F912="","",IF($B$3='Budget Calculator'!$A$14, 'Loan Calculator'!$L$12-E912+H912, IF($B$3='Budget Calculator'!$A$13,  'Loan Calculator'!$N$12-E912+H912, IF($B$3='Budget Calculator'!$A$12,  'Loan Calculator'!$P$12-E912+H912, 0))))</f>
        <v>#DIV/0!</v>
      </c>
      <c r="E912" s="217" t="e">
        <f>IF(('Loan Calculator'!$G$4/$B$4)*C911&gt;=0, ('Loan Calculator'!$G$4/$B$4)*C911, 1/0)</f>
        <v>#DIV/0!</v>
      </c>
      <c r="F912" s="200" t="e">
        <f t="shared" si="90"/>
        <v>#DIV/0!</v>
      </c>
      <c r="G912" s="212" t="e">
        <f t="shared" si="91"/>
        <v>#DIV/0!</v>
      </c>
      <c r="K912" s="197" t="str" cm="1">
        <f t="array" ref="K912">INDEX($A:$G, ($B912*$B$4)+3,COLUMN(C912))</f>
        <v>Owing</v>
      </c>
      <c r="L912" s="198" t="e">
        <f t="shared" si="93"/>
        <v>#VALUE!</v>
      </c>
      <c r="M912" s="199" t="e">
        <f t="shared" si="94"/>
        <v>#VALUE!</v>
      </c>
      <c r="N912" s="200" t="str" cm="1">
        <f t="array" ref="N912">INDEX($A:$G, ($B912*$B$4)+3,COLUMN(F912))</f>
        <v>Total Interest Charged</v>
      </c>
      <c r="O912" s="201" t="e">
        <f t="shared" si="92"/>
        <v>#VALUE!</v>
      </c>
    </row>
    <row r="913" spans="3:15" x14ac:dyDescent="0.25">
      <c r="C913" s="197" t="e">
        <f t="shared" si="89"/>
        <v>#DIV/0!</v>
      </c>
      <c r="D913" s="216" t="e">
        <f>IF(F913="","",IF($B$3='Budget Calculator'!$A$14, 'Loan Calculator'!$L$12-E913+H913, IF($B$3='Budget Calculator'!$A$13,  'Loan Calculator'!$N$12-E913+H913, IF($B$3='Budget Calculator'!$A$12,  'Loan Calculator'!$P$12-E913+H913, 0))))</f>
        <v>#DIV/0!</v>
      </c>
      <c r="E913" s="217" t="e">
        <f>IF(('Loan Calculator'!$G$4/$B$4)*C912&gt;=0, ('Loan Calculator'!$G$4/$B$4)*C912, 1/0)</f>
        <v>#DIV/0!</v>
      </c>
      <c r="F913" s="200" t="e">
        <f t="shared" si="90"/>
        <v>#DIV/0!</v>
      </c>
      <c r="G913" s="212" t="e">
        <f t="shared" si="91"/>
        <v>#DIV/0!</v>
      </c>
      <c r="K913" s="197" t="str" cm="1">
        <f t="array" ref="K913">INDEX($A:$G, ($B913*$B$4)+3,COLUMN(C913))</f>
        <v>Owing</v>
      </c>
      <c r="L913" s="198" t="e">
        <f t="shared" si="93"/>
        <v>#VALUE!</v>
      </c>
      <c r="M913" s="199" t="e">
        <f t="shared" si="94"/>
        <v>#VALUE!</v>
      </c>
      <c r="N913" s="200" t="str" cm="1">
        <f t="array" ref="N913">INDEX($A:$G, ($B913*$B$4)+3,COLUMN(F913))</f>
        <v>Total Interest Charged</v>
      </c>
      <c r="O913" s="201" t="e">
        <f t="shared" si="92"/>
        <v>#VALUE!</v>
      </c>
    </row>
    <row r="914" spans="3:15" x14ac:dyDescent="0.25">
      <c r="C914" s="197" t="e">
        <f t="shared" si="89"/>
        <v>#DIV/0!</v>
      </c>
      <c r="D914" s="216" t="e">
        <f>IF(F914="","",IF($B$3='Budget Calculator'!$A$14, 'Loan Calculator'!$L$12-E914+H914, IF($B$3='Budget Calculator'!$A$13,  'Loan Calculator'!$N$12-E914+H914, IF($B$3='Budget Calculator'!$A$12,  'Loan Calculator'!$P$12-E914+H914, 0))))</f>
        <v>#DIV/0!</v>
      </c>
      <c r="E914" s="217" t="e">
        <f>IF(('Loan Calculator'!$G$4/$B$4)*C913&gt;=0, ('Loan Calculator'!$G$4/$B$4)*C913, 1/0)</f>
        <v>#DIV/0!</v>
      </c>
      <c r="F914" s="200" t="e">
        <f t="shared" si="90"/>
        <v>#DIV/0!</v>
      </c>
      <c r="G914" s="212" t="e">
        <f t="shared" si="91"/>
        <v>#DIV/0!</v>
      </c>
      <c r="K914" s="197" t="str" cm="1">
        <f t="array" ref="K914">INDEX($A:$G, ($B914*$B$4)+3,COLUMN(C914))</f>
        <v>Owing</v>
      </c>
      <c r="L914" s="198" t="e">
        <f t="shared" si="93"/>
        <v>#VALUE!</v>
      </c>
      <c r="M914" s="199" t="e">
        <f t="shared" si="94"/>
        <v>#VALUE!</v>
      </c>
      <c r="N914" s="200" t="str" cm="1">
        <f t="array" ref="N914">INDEX($A:$G, ($B914*$B$4)+3,COLUMN(F914))</f>
        <v>Total Interest Charged</v>
      </c>
      <c r="O914" s="201" t="e">
        <f t="shared" si="92"/>
        <v>#VALUE!</v>
      </c>
    </row>
    <row r="915" spans="3:15" x14ac:dyDescent="0.25">
      <c r="C915" s="197" t="e">
        <f t="shared" si="89"/>
        <v>#DIV/0!</v>
      </c>
      <c r="D915" s="216" t="e">
        <f>IF(F915="","",IF($B$3='Budget Calculator'!$A$14, 'Loan Calculator'!$L$12-E915+H915, IF($B$3='Budget Calculator'!$A$13,  'Loan Calculator'!$N$12-E915+H915, IF($B$3='Budget Calculator'!$A$12,  'Loan Calculator'!$P$12-E915+H915, 0))))</f>
        <v>#DIV/0!</v>
      </c>
      <c r="E915" s="217" t="e">
        <f>IF(('Loan Calculator'!$G$4/$B$4)*C914&gt;=0, ('Loan Calculator'!$G$4/$B$4)*C914, 1/0)</f>
        <v>#DIV/0!</v>
      </c>
      <c r="F915" s="200" t="e">
        <f t="shared" si="90"/>
        <v>#DIV/0!</v>
      </c>
      <c r="G915" s="212" t="e">
        <f t="shared" si="91"/>
        <v>#DIV/0!</v>
      </c>
      <c r="K915" s="197" t="str" cm="1">
        <f t="array" ref="K915">INDEX($A:$G, ($B915*$B$4)+3,COLUMN(C915))</f>
        <v>Owing</v>
      </c>
      <c r="L915" s="198" t="e">
        <f t="shared" si="93"/>
        <v>#VALUE!</v>
      </c>
      <c r="M915" s="199" t="e">
        <f t="shared" si="94"/>
        <v>#VALUE!</v>
      </c>
      <c r="N915" s="200" t="str" cm="1">
        <f t="array" ref="N915">INDEX($A:$G, ($B915*$B$4)+3,COLUMN(F915))</f>
        <v>Total Interest Charged</v>
      </c>
      <c r="O915" s="201" t="e">
        <f t="shared" si="92"/>
        <v>#VALUE!</v>
      </c>
    </row>
    <row r="916" spans="3:15" x14ac:dyDescent="0.25">
      <c r="C916" s="197" t="e">
        <f t="shared" si="89"/>
        <v>#DIV/0!</v>
      </c>
      <c r="D916" s="216" t="e">
        <f>IF(F916="","",IF($B$3='Budget Calculator'!$A$14, 'Loan Calculator'!$L$12-E916+H916, IF($B$3='Budget Calculator'!$A$13,  'Loan Calculator'!$N$12-E916+H916, IF($B$3='Budget Calculator'!$A$12,  'Loan Calculator'!$P$12-E916+H916, 0))))</f>
        <v>#DIV/0!</v>
      </c>
      <c r="E916" s="217" t="e">
        <f>IF(('Loan Calculator'!$G$4/$B$4)*C915&gt;=0, ('Loan Calculator'!$G$4/$B$4)*C915, 1/0)</f>
        <v>#DIV/0!</v>
      </c>
      <c r="F916" s="200" t="e">
        <f t="shared" si="90"/>
        <v>#DIV/0!</v>
      </c>
      <c r="G916" s="212" t="e">
        <f t="shared" si="91"/>
        <v>#DIV/0!</v>
      </c>
      <c r="K916" s="197" t="str" cm="1">
        <f t="array" ref="K916">INDEX($A:$G, ($B916*$B$4)+3,COLUMN(C916))</f>
        <v>Owing</v>
      </c>
      <c r="L916" s="198" t="e">
        <f t="shared" si="93"/>
        <v>#VALUE!</v>
      </c>
      <c r="M916" s="199" t="e">
        <f t="shared" si="94"/>
        <v>#VALUE!</v>
      </c>
      <c r="N916" s="200" t="str" cm="1">
        <f t="array" ref="N916">INDEX($A:$G, ($B916*$B$4)+3,COLUMN(F916))</f>
        <v>Total Interest Charged</v>
      </c>
      <c r="O916" s="201" t="e">
        <f t="shared" si="92"/>
        <v>#VALUE!</v>
      </c>
    </row>
    <row r="917" spans="3:15" x14ac:dyDescent="0.25">
      <c r="C917" s="197" t="e">
        <f t="shared" si="89"/>
        <v>#DIV/0!</v>
      </c>
      <c r="D917" s="216" t="e">
        <f>IF(F917="","",IF($B$3='Budget Calculator'!$A$14, 'Loan Calculator'!$L$12-E917+H917, IF($B$3='Budget Calculator'!$A$13,  'Loan Calculator'!$N$12-E917+H917, IF($B$3='Budget Calculator'!$A$12,  'Loan Calculator'!$P$12-E917+H917, 0))))</f>
        <v>#DIV/0!</v>
      </c>
      <c r="E917" s="217" t="e">
        <f>IF(('Loan Calculator'!$G$4/$B$4)*C916&gt;=0, ('Loan Calculator'!$G$4/$B$4)*C916, 1/0)</f>
        <v>#DIV/0!</v>
      </c>
      <c r="F917" s="200" t="e">
        <f t="shared" si="90"/>
        <v>#DIV/0!</v>
      </c>
      <c r="G917" s="212" t="e">
        <f t="shared" si="91"/>
        <v>#DIV/0!</v>
      </c>
      <c r="K917" s="197" t="str" cm="1">
        <f t="array" ref="K917">INDEX($A:$G, ($B917*$B$4)+3,COLUMN(C917))</f>
        <v>Owing</v>
      </c>
      <c r="L917" s="198" t="e">
        <f t="shared" si="93"/>
        <v>#VALUE!</v>
      </c>
      <c r="M917" s="199" t="e">
        <f t="shared" si="94"/>
        <v>#VALUE!</v>
      </c>
      <c r="N917" s="200" t="str" cm="1">
        <f t="array" ref="N917">INDEX($A:$G, ($B917*$B$4)+3,COLUMN(F917))</f>
        <v>Total Interest Charged</v>
      </c>
      <c r="O917" s="201" t="e">
        <f t="shared" si="92"/>
        <v>#VALUE!</v>
      </c>
    </row>
    <row r="918" spans="3:15" x14ac:dyDescent="0.25">
      <c r="C918" s="197" t="e">
        <f t="shared" si="89"/>
        <v>#DIV/0!</v>
      </c>
      <c r="D918" s="216" t="e">
        <f>IF(F918="","",IF($B$3='Budget Calculator'!$A$14, 'Loan Calculator'!$L$12-E918+H918, IF($B$3='Budget Calculator'!$A$13,  'Loan Calculator'!$N$12-E918+H918, IF($B$3='Budget Calculator'!$A$12,  'Loan Calculator'!$P$12-E918+H918, 0))))</f>
        <v>#DIV/0!</v>
      </c>
      <c r="E918" s="217" t="e">
        <f>IF(('Loan Calculator'!$G$4/$B$4)*C917&gt;=0, ('Loan Calculator'!$G$4/$B$4)*C917, 1/0)</f>
        <v>#DIV/0!</v>
      </c>
      <c r="F918" s="200" t="e">
        <f t="shared" si="90"/>
        <v>#DIV/0!</v>
      </c>
      <c r="G918" s="212" t="e">
        <f t="shared" si="91"/>
        <v>#DIV/0!</v>
      </c>
      <c r="K918" s="197" t="str" cm="1">
        <f t="array" ref="K918">INDEX($A:$G, ($B918*$B$4)+3,COLUMN(C918))</f>
        <v>Owing</v>
      </c>
      <c r="L918" s="198" t="e">
        <f t="shared" si="93"/>
        <v>#VALUE!</v>
      </c>
      <c r="M918" s="199" t="e">
        <f t="shared" si="94"/>
        <v>#VALUE!</v>
      </c>
      <c r="N918" s="200" t="str" cm="1">
        <f t="array" ref="N918">INDEX($A:$G, ($B918*$B$4)+3,COLUMN(F918))</f>
        <v>Total Interest Charged</v>
      </c>
      <c r="O918" s="201" t="e">
        <f t="shared" si="92"/>
        <v>#VALUE!</v>
      </c>
    </row>
    <row r="919" spans="3:15" x14ac:dyDescent="0.25">
      <c r="C919" s="197" t="e">
        <f t="shared" si="89"/>
        <v>#DIV/0!</v>
      </c>
      <c r="D919" s="216" t="e">
        <f>IF(F919="","",IF($B$3='Budget Calculator'!$A$14, 'Loan Calculator'!$L$12-E919+H919, IF($B$3='Budget Calculator'!$A$13,  'Loan Calculator'!$N$12-E919+H919, IF($B$3='Budget Calculator'!$A$12,  'Loan Calculator'!$P$12-E919+H919, 0))))</f>
        <v>#DIV/0!</v>
      </c>
      <c r="E919" s="217" t="e">
        <f>IF(('Loan Calculator'!$G$4/$B$4)*C918&gt;=0, ('Loan Calculator'!$G$4/$B$4)*C918, 1/0)</f>
        <v>#DIV/0!</v>
      </c>
      <c r="F919" s="200" t="e">
        <f t="shared" si="90"/>
        <v>#DIV/0!</v>
      </c>
      <c r="G919" s="212" t="e">
        <f t="shared" si="91"/>
        <v>#DIV/0!</v>
      </c>
      <c r="K919" s="197" t="str" cm="1">
        <f t="array" ref="K919">INDEX($A:$G, ($B919*$B$4)+3,COLUMN(C919))</f>
        <v>Owing</v>
      </c>
      <c r="L919" s="198" t="e">
        <f t="shared" si="93"/>
        <v>#VALUE!</v>
      </c>
      <c r="M919" s="199" t="e">
        <f t="shared" si="94"/>
        <v>#VALUE!</v>
      </c>
      <c r="N919" s="200" t="str" cm="1">
        <f t="array" ref="N919">INDEX($A:$G, ($B919*$B$4)+3,COLUMN(F919))</f>
        <v>Total Interest Charged</v>
      </c>
      <c r="O919" s="201" t="e">
        <f t="shared" si="92"/>
        <v>#VALUE!</v>
      </c>
    </row>
    <row r="920" spans="3:15" x14ac:dyDescent="0.25">
      <c r="C920" s="197" t="e">
        <f t="shared" ref="C920:C983" si="95">IF(F920="","",C919-D920)</f>
        <v>#DIV/0!</v>
      </c>
      <c r="D920" s="216" t="e">
        <f>IF(F920="","",IF($B$3='Budget Calculator'!$A$14, 'Loan Calculator'!$L$12-E920+H920, IF($B$3='Budget Calculator'!$A$13,  'Loan Calculator'!$N$12-E920+H920, IF($B$3='Budget Calculator'!$A$12,  'Loan Calculator'!$P$12-E920+H920, 0))))</f>
        <v>#DIV/0!</v>
      </c>
      <c r="E920" s="217" t="e">
        <f>IF(('Loan Calculator'!$G$4/$B$4)*C919&gt;=0, ('Loan Calculator'!$G$4/$B$4)*C919, 1/0)</f>
        <v>#DIV/0!</v>
      </c>
      <c r="F920" s="200" t="e">
        <f t="shared" ref="F920:F983" si="96">IF(F919="", "", IF(E920+F919&gt;F919, E920+F919, ""))</f>
        <v>#DIV/0!</v>
      </c>
      <c r="G920" s="212" t="e">
        <f t="shared" si="91"/>
        <v>#DIV/0!</v>
      </c>
      <c r="K920" s="197" t="str" cm="1">
        <f t="array" ref="K920">INDEX($A:$G, ($B920*$B$4)+3,COLUMN(C920))</f>
        <v>Owing</v>
      </c>
      <c r="L920" s="198" t="e">
        <f t="shared" si="93"/>
        <v>#VALUE!</v>
      </c>
      <c r="M920" s="199" t="e">
        <f t="shared" si="94"/>
        <v>#VALUE!</v>
      </c>
      <c r="N920" s="200" t="str" cm="1">
        <f t="array" ref="N920">INDEX($A:$G, ($B920*$B$4)+3,COLUMN(F920))</f>
        <v>Total Interest Charged</v>
      </c>
      <c r="O920" s="201" t="e">
        <f t="shared" si="92"/>
        <v>#VALUE!</v>
      </c>
    </row>
    <row r="921" spans="3:15" x14ac:dyDescent="0.25">
      <c r="C921" s="197" t="e">
        <f t="shared" si="95"/>
        <v>#DIV/0!</v>
      </c>
      <c r="D921" s="216" t="e">
        <f>IF(F921="","",IF($B$3='Budget Calculator'!$A$14, 'Loan Calculator'!$L$12-E921+H921, IF($B$3='Budget Calculator'!$A$13,  'Loan Calculator'!$N$12-E921+H921, IF($B$3='Budget Calculator'!$A$12,  'Loan Calculator'!$P$12-E921+H921, 0))))</f>
        <v>#DIV/0!</v>
      </c>
      <c r="E921" s="217" t="e">
        <f>IF(('Loan Calculator'!$G$4/$B$4)*C920&gt;=0, ('Loan Calculator'!$G$4/$B$4)*C920, 1/0)</f>
        <v>#DIV/0!</v>
      </c>
      <c r="F921" s="200" t="e">
        <f t="shared" si="96"/>
        <v>#DIV/0!</v>
      </c>
      <c r="G921" s="212" t="e">
        <f t="shared" si="91"/>
        <v>#DIV/0!</v>
      </c>
      <c r="K921" s="197" t="str" cm="1">
        <f t="array" ref="K921">INDEX($A:$G, ($B921*$B$4)+3,COLUMN(C921))</f>
        <v>Owing</v>
      </c>
      <c r="L921" s="198" t="e">
        <f t="shared" si="93"/>
        <v>#VALUE!</v>
      </c>
      <c r="M921" s="199" t="e">
        <f t="shared" si="94"/>
        <v>#VALUE!</v>
      </c>
      <c r="N921" s="200" t="str" cm="1">
        <f t="array" ref="N921">INDEX($A:$G, ($B921*$B$4)+3,COLUMN(F921))</f>
        <v>Total Interest Charged</v>
      </c>
      <c r="O921" s="201" t="e">
        <f t="shared" si="92"/>
        <v>#VALUE!</v>
      </c>
    </row>
    <row r="922" spans="3:15" x14ac:dyDescent="0.25">
      <c r="C922" s="197" t="e">
        <f t="shared" si="95"/>
        <v>#DIV/0!</v>
      </c>
      <c r="D922" s="216" t="e">
        <f>IF(F922="","",IF($B$3='Budget Calculator'!$A$14, 'Loan Calculator'!$L$12-E922+H922, IF($B$3='Budget Calculator'!$A$13,  'Loan Calculator'!$N$12-E922+H922, IF($B$3='Budget Calculator'!$A$12,  'Loan Calculator'!$P$12-E922+H922, 0))))</f>
        <v>#DIV/0!</v>
      </c>
      <c r="E922" s="217" t="e">
        <f>IF(('Loan Calculator'!$G$4/$B$4)*C921&gt;=0, ('Loan Calculator'!$G$4/$B$4)*C921, 1/0)</f>
        <v>#DIV/0!</v>
      </c>
      <c r="F922" s="200" t="e">
        <f t="shared" si="96"/>
        <v>#DIV/0!</v>
      </c>
      <c r="G922" s="212" t="e">
        <f t="shared" si="91"/>
        <v>#DIV/0!</v>
      </c>
      <c r="K922" s="197" t="str" cm="1">
        <f t="array" ref="K922">INDEX($A:$G, ($B922*$B$4)+3,COLUMN(C922))</f>
        <v>Owing</v>
      </c>
      <c r="L922" s="198" t="e">
        <f t="shared" si="93"/>
        <v>#VALUE!</v>
      </c>
      <c r="M922" s="199" t="e">
        <f t="shared" si="94"/>
        <v>#VALUE!</v>
      </c>
      <c r="N922" s="200" t="str" cm="1">
        <f t="array" ref="N922">INDEX($A:$G, ($B922*$B$4)+3,COLUMN(F922))</f>
        <v>Total Interest Charged</v>
      </c>
      <c r="O922" s="201" t="e">
        <f t="shared" si="92"/>
        <v>#VALUE!</v>
      </c>
    </row>
    <row r="923" spans="3:15" x14ac:dyDescent="0.25">
      <c r="C923" s="197" t="e">
        <f t="shared" si="95"/>
        <v>#DIV/0!</v>
      </c>
      <c r="D923" s="216" t="e">
        <f>IF(F923="","",IF($B$3='Budget Calculator'!$A$14, 'Loan Calculator'!$L$12-E923+H923, IF($B$3='Budget Calculator'!$A$13,  'Loan Calculator'!$N$12-E923+H923, IF($B$3='Budget Calculator'!$A$12,  'Loan Calculator'!$P$12-E923+H923, 0))))</f>
        <v>#DIV/0!</v>
      </c>
      <c r="E923" s="217" t="e">
        <f>IF(('Loan Calculator'!$G$4/$B$4)*C922&gt;=0, ('Loan Calculator'!$G$4/$B$4)*C922, 1/0)</f>
        <v>#DIV/0!</v>
      </c>
      <c r="F923" s="200" t="e">
        <f t="shared" si="96"/>
        <v>#DIV/0!</v>
      </c>
      <c r="G923" s="212" t="e">
        <f t="shared" si="91"/>
        <v>#DIV/0!</v>
      </c>
      <c r="K923" s="197" t="str" cm="1">
        <f t="array" ref="K923">INDEX($A:$G, ($B923*$B$4)+3,COLUMN(C923))</f>
        <v>Owing</v>
      </c>
      <c r="L923" s="198" t="e">
        <f t="shared" si="93"/>
        <v>#VALUE!</v>
      </c>
      <c r="M923" s="199" t="e">
        <f t="shared" si="94"/>
        <v>#VALUE!</v>
      </c>
      <c r="N923" s="200" t="str" cm="1">
        <f t="array" ref="N923">INDEX($A:$G, ($B923*$B$4)+3,COLUMN(F923))</f>
        <v>Total Interest Charged</v>
      </c>
      <c r="O923" s="201" t="e">
        <f t="shared" si="92"/>
        <v>#VALUE!</v>
      </c>
    </row>
    <row r="924" spans="3:15" x14ac:dyDescent="0.25">
      <c r="C924" s="197" t="e">
        <f t="shared" si="95"/>
        <v>#DIV/0!</v>
      </c>
      <c r="D924" s="216" t="e">
        <f>IF(F924="","",IF($B$3='Budget Calculator'!$A$14, 'Loan Calculator'!$L$12-E924+H924, IF($B$3='Budget Calculator'!$A$13,  'Loan Calculator'!$N$12-E924+H924, IF($B$3='Budget Calculator'!$A$12,  'Loan Calculator'!$P$12-E924+H924, 0))))</f>
        <v>#DIV/0!</v>
      </c>
      <c r="E924" s="217" t="e">
        <f>IF(('Loan Calculator'!$G$4/$B$4)*C923&gt;=0, ('Loan Calculator'!$G$4/$B$4)*C923, 1/0)</f>
        <v>#DIV/0!</v>
      </c>
      <c r="F924" s="200" t="e">
        <f t="shared" si="96"/>
        <v>#DIV/0!</v>
      </c>
      <c r="G924" s="212" t="e">
        <f t="shared" si="91"/>
        <v>#DIV/0!</v>
      </c>
      <c r="K924" s="197" t="str" cm="1">
        <f t="array" ref="K924">INDEX($A:$G, ($B924*$B$4)+3,COLUMN(C924))</f>
        <v>Owing</v>
      </c>
      <c r="L924" s="198" t="e">
        <f t="shared" si="93"/>
        <v>#VALUE!</v>
      </c>
      <c r="M924" s="199" t="e">
        <f t="shared" si="94"/>
        <v>#VALUE!</v>
      </c>
      <c r="N924" s="200" t="str" cm="1">
        <f t="array" ref="N924">INDEX($A:$G, ($B924*$B$4)+3,COLUMN(F924))</f>
        <v>Total Interest Charged</v>
      </c>
      <c r="O924" s="201" t="e">
        <f t="shared" si="92"/>
        <v>#VALUE!</v>
      </c>
    </row>
    <row r="925" spans="3:15" x14ac:dyDescent="0.25">
      <c r="C925" s="197" t="e">
        <f t="shared" si="95"/>
        <v>#DIV/0!</v>
      </c>
      <c r="D925" s="216" t="e">
        <f>IF(F925="","",IF($B$3='Budget Calculator'!$A$14, 'Loan Calculator'!$L$12-E925+H925, IF($B$3='Budget Calculator'!$A$13,  'Loan Calculator'!$N$12-E925+H925, IF($B$3='Budget Calculator'!$A$12,  'Loan Calculator'!$P$12-E925+H925, 0))))</f>
        <v>#DIV/0!</v>
      </c>
      <c r="E925" s="217" t="e">
        <f>IF(('Loan Calculator'!$G$4/$B$4)*C924&gt;=0, ('Loan Calculator'!$G$4/$B$4)*C924, 1/0)</f>
        <v>#DIV/0!</v>
      </c>
      <c r="F925" s="200" t="e">
        <f t="shared" si="96"/>
        <v>#DIV/0!</v>
      </c>
      <c r="G925" s="212" t="e">
        <f t="shared" si="91"/>
        <v>#DIV/0!</v>
      </c>
      <c r="K925" s="197" t="str" cm="1">
        <f t="array" ref="K925">INDEX($A:$G, ($B925*$B$4)+3,COLUMN(C925))</f>
        <v>Owing</v>
      </c>
      <c r="L925" s="198" t="e">
        <f t="shared" si="93"/>
        <v>#VALUE!</v>
      </c>
      <c r="M925" s="199" t="e">
        <f t="shared" si="94"/>
        <v>#VALUE!</v>
      </c>
      <c r="N925" s="200" t="str" cm="1">
        <f t="array" ref="N925">INDEX($A:$G, ($B925*$B$4)+3,COLUMN(F925))</f>
        <v>Total Interest Charged</v>
      </c>
      <c r="O925" s="201" t="e">
        <f t="shared" si="92"/>
        <v>#VALUE!</v>
      </c>
    </row>
    <row r="926" spans="3:15" x14ac:dyDescent="0.25">
      <c r="C926" s="197" t="e">
        <f t="shared" si="95"/>
        <v>#DIV/0!</v>
      </c>
      <c r="D926" s="216" t="e">
        <f>IF(F926="","",IF($B$3='Budget Calculator'!$A$14, 'Loan Calculator'!$L$12-E926+H926, IF($B$3='Budget Calculator'!$A$13,  'Loan Calculator'!$N$12-E926+H926, IF($B$3='Budget Calculator'!$A$12,  'Loan Calculator'!$P$12-E926+H926, 0))))</f>
        <v>#DIV/0!</v>
      </c>
      <c r="E926" s="217" t="e">
        <f>IF(('Loan Calculator'!$G$4/$B$4)*C925&gt;=0, ('Loan Calculator'!$G$4/$B$4)*C925, 1/0)</f>
        <v>#DIV/0!</v>
      </c>
      <c r="F926" s="200" t="e">
        <f t="shared" si="96"/>
        <v>#DIV/0!</v>
      </c>
      <c r="G926" s="212" t="e">
        <f t="shared" si="91"/>
        <v>#DIV/0!</v>
      </c>
      <c r="K926" s="197" t="str" cm="1">
        <f t="array" ref="K926">INDEX($A:$G, ($B926*$B$4)+3,COLUMN(C926))</f>
        <v>Owing</v>
      </c>
      <c r="L926" s="198" t="e">
        <f t="shared" si="93"/>
        <v>#VALUE!</v>
      </c>
      <c r="M926" s="199" t="e">
        <f t="shared" si="94"/>
        <v>#VALUE!</v>
      </c>
      <c r="N926" s="200" t="str" cm="1">
        <f t="array" ref="N926">INDEX($A:$G, ($B926*$B$4)+3,COLUMN(F926))</f>
        <v>Total Interest Charged</v>
      </c>
      <c r="O926" s="201" t="e">
        <f t="shared" si="92"/>
        <v>#VALUE!</v>
      </c>
    </row>
    <row r="927" spans="3:15" x14ac:dyDescent="0.25">
      <c r="C927" s="197" t="e">
        <f t="shared" si="95"/>
        <v>#DIV/0!</v>
      </c>
      <c r="D927" s="216" t="e">
        <f>IF(F927="","",IF($B$3='Budget Calculator'!$A$14, 'Loan Calculator'!$L$12-E927+H927, IF($B$3='Budget Calculator'!$A$13,  'Loan Calculator'!$N$12-E927+H927, IF($B$3='Budget Calculator'!$A$12,  'Loan Calculator'!$P$12-E927+H927, 0))))</f>
        <v>#DIV/0!</v>
      </c>
      <c r="E927" s="217" t="e">
        <f>IF(('Loan Calculator'!$G$4/$B$4)*C926&gt;=0, ('Loan Calculator'!$G$4/$B$4)*C926, 1/0)</f>
        <v>#DIV/0!</v>
      </c>
      <c r="F927" s="200" t="e">
        <f t="shared" si="96"/>
        <v>#DIV/0!</v>
      </c>
      <c r="G927" s="212" t="e">
        <f t="shared" si="91"/>
        <v>#DIV/0!</v>
      </c>
      <c r="K927" s="197" t="str" cm="1">
        <f t="array" ref="K927">INDEX($A:$G, ($B927*$B$4)+3,COLUMN(C927))</f>
        <v>Owing</v>
      </c>
      <c r="L927" s="198" t="e">
        <f t="shared" si="93"/>
        <v>#VALUE!</v>
      </c>
      <c r="M927" s="199" t="e">
        <f t="shared" si="94"/>
        <v>#VALUE!</v>
      </c>
      <c r="N927" s="200" t="str" cm="1">
        <f t="array" ref="N927">INDEX($A:$G, ($B927*$B$4)+3,COLUMN(F927))</f>
        <v>Total Interest Charged</v>
      </c>
      <c r="O927" s="201" t="e">
        <f t="shared" si="92"/>
        <v>#VALUE!</v>
      </c>
    </row>
    <row r="928" spans="3:15" x14ac:dyDescent="0.25">
      <c r="C928" s="197" t="e">
        <f t="shared" si="95"/>
        <v>#DIV/0!</v>
      </c>
      <c r="D928" s="216" t="e">
        <f>IF(F928="","",IF($B$3='Budget Calculator'!$A$14, 'Loan Calculator'!$L$12-E928+H928, IF($B$3='Budget Calculator'!$A$13,  'Loan Calculator'!$N$12-E928+H928, IF($B$3='Budget Calculator'!$A$12,  'Loan Calculator'!$P$12-E928+H928, 0))))</f>
        <v>#DIV/0!</v>
      </c>
      <c r="E928" s="217" t="e">
        <f>IF(('Loan Calculator'!$G$4/$B$4)*C927&gt;=0, ('Loan Calculator'!$G$4/$B$4)*C927, 1/0)</f>
        <v>#DIV/0!</v>
      </c>
      <c r="F928" s="200" t="e">
        <f t="shared" si="96"/>
        <v>#DIV/0!</v>
      </c>
      <c r="G928" s="212" t="e">
        <f t="shared" si="91"/>
        <v>#DIV/0!</v>
      </c>
      <c r="K928" s="197" t="str" cm="1">
        <f t="array" ref="K928">INDEX($A:$G, ($B928*$B$4)+3,COLUMN(C928))</f>
        <v>Owing</v>
      </c>
      <c r="L928" s="198" t="e">
        <f t="shared" si="93"/>
        <v>#VALUE!</v>
      </c>
      <c r="M928" s="199" t="e">
        <f t="shared" si="94"/>
        <v>#VALUE!</v>
      </c>
      <c r="N928" s="200" t="str" cm="1">
        <f t="array" ref="N928">INDEX($A:$G, ($B928*$B$4)+3,COLUMN(F928))</f>
        <v>Total Interest Charged</v>
      </c>
      <c r="O928" s="201" t="e">
        <f t="shared" si="92"/>
        <v>#VALUE!</v>
      </c>
    </row>
    <row r="929" spans="3:15" x14ac:dyDescent="0.25">
      <c r="C929" s="197" t="e">
        <f t="shared" si="95"/>
        <v>#DIV/0!</v>
      </c>
      <c r="D929" s="216" t="e">
        <f>IF(F929="","",IF($B$3='Budget Calculator'!$A$14, 'Loan Calculator'!$L$12-E929+H929, IF($B$3='Budget Calculator'!$A$13,  'Loan Calculator'!$N$12-E929+H929, IF($B$3='Budget Calculator'!$A$12,  'Loan Calculator'!$P$12-E929+H929, 0))))</f>
        <v>#DIV/0!</v>
      </c>
      <c r="E929" s="217" t="e">
        <f>IF(('Loan Calculator'!$G$4/$B$4)*C928&gt;=0, ('Loan Calculator'!$G$4/$B$4)*C928, 1/0)</f>
        <v>#DIV/0!</v>
      </c>
      <c r="F929" s="200" t="e">
        <f t="shared" si="96"/>
        <v>#DIV/0!</v>
      </c>
      <c r="G929" s="212" t="e">
        <f t="shared" si="91"/>
        <v>#DIV/0!</v>
      </c>
      <c r="K929" s="197" t="str" cm="1">
        <f t="array" ref="K929">INDEX($A:$G, ($B929*$B$4)+3,COLUMN(C929))</f>
        <v>Owing</v>
      </c>
      <c r="L929" s="198" t="e">
        <f t="shared" si="93"/>
        <v>#VALUE!</v>
      </c>
      <c r="M929" s="199" t="e">
        <f t="shared" si="94"/>
        <v>#VALUE!</v>
      </c>
      <c r="N929" s="200" t="str" cm="1">
        <f t="array" ref="N929">INDEX($A:$G, ($B929*$B$4)+3,COLUMN(F929))</f>
        <v>Total Interest Charged</v>
      </c>
      <c r="O929" s="201" t="e">
        <f t="shared" si="92"/>
        <v>#VALUE!</v>
      </c>
    </row>
    <row r="930" spans="3:15" x14ac:dyDescent="0.25">
      <c r="C930" s="197" t="e">
        <f t="shared" si="95"/>
        <v>#DIV/0!</v>
      </c>
      <c r="D930" s="216" t="e">
        <f>IF(F930="","",IF($B$3='Budget Calculator'!$A$14, 'Loan Calculator'!$L$12-E930+H930, IF($B$3='Budget Calculator'!$A$13,  'Loan Calculator'!$N$12-E930+H930, IF($B$3='Budget Calculator'!$A$12,  'Loan Calculator'!$P$12-E930+H930, 0))))</f>
        <v>#DIV/0!</v>
      </c>
      <c r="E930" s="217" t="e">
        <f>IF(('Loan Calculator'!$G$4/$B$4)*C929&gt;=0, ('Loan Calculator'!$G$4/$B$4)*C929, 1/0)</f>
        <v>#DIV/0!</v>
      </c>
      <c r="F930" s="200" t="e">
        <f t="shared" si="96"/>
        <v>#DIV/0!</v>
      </c>
      <c r="G930" s="212" t="e">
        <f t="shared" si="91"/>
        <v>#DIV/0!</v>
      </c>
      <c r="K930" s="197" t="str" cm="1">
        <f t="array" ref="K930">INDEX($A:$G, ($B930*$B$4)+3,COLUMN(C930))</f>
        <v>Owing</v>
      </c>
      <c r="L930" s="198" t="e">
        <f t="shared" si="93"/>
        <v>#VALUE!</v>
      </c>
      <c r="M930" s="199" t="e">
        <f t="shared" si="94"/>
        <v>#VALUE!</v>
      </c>
      <c r="N930" s="200" t="str" cm="1">
        <f t="array" ref="N930">INDEX($A:$G, ($B930*$B$4)+3,COLUMN(F930))</f>
        <v>Total Interest Charged</v>
      </c>
      <c r="O930" s="201" t="e">
        <f t="shared" si="92"/>
        <v>#VALUE!</v>
      </c>
    </row>
    <row r="931" spans="3:15" x14ac:dyDescent="0.25">
      <c r="C931" s="197" t="e">
        <f t="shared" si="95"/>
        <v>#DIV/0!</v>
      </c>
      <c r="D931" s="216" t="e">
        <f>IF(F931="","",IF($B$3='Budget Calculator'!$A$14, 'Loan Calculator'!$L$12-E931+H931, IF($B$3='Budget Calculator'!$A$13,  'Loan Calculator'!$N$12-E931+H931, IF($B$3='Budget Calculator'!$A$12,  'Loan Calculator'!$P$12-E931+H931, 0))))</f>
        <v>#DIV/0!</v>
      </c>
      <c r="E931" s="217" t="e">
        <f>IF(('Loan Calculator'!$G$4/$B$4)*C930&gt;=0, ('Loan Calculator'!$G$4/$B$4)*C930, 1/0)</f>
        <v>#DIV/0!</v>
      </c>
      <c r="F931" s="200" t="e">
        <f t="shared" si="96"/>
        <v>#DIV/0!</v>
      </c>
      <c r="G931" s="212" t="e">
        <f t="shared" si="91"/>
        <v>#DIV/0!</v>
      </c>
      <c r="K931" s="197" t="str" cm="1">
        <f t="array" ref="K931">INDEX($A:$G, ($B931*$B$4)+3,COLUMN(C931))</f>
        <v>Owing</v>
      </c>
      <c r="L931" s="198" t="e">
        <f t="shared" si="93"/>
        <v>#VALUE!</v>
      </c>
      <c r="M931" s="199" t="e">
        <f t="shared" si="94"/>
        <v>#VALUE!</v>
      </c>
      <c r="N931" s="200" t="str" cm="1">
        <f t="array" ref="N931">INDEX($A:$G, ($B931*$B$4)+3,COLUMN(F931))</f>
        <v>Total Interest Charged</v>
      </c>
      <c r="O931" s="201" t="e">
        <f t="shared" si="92"/>
        <v>#VALUE!</v>
      </c>
    </row>
    <row r="932" spans="3:15" x14ac:dyDescent="0.25">
      <c r="C932" s="197" t="e">
        <f t="shared" si="95"/>
        <v>#DIV/0!</v>
      </c>
      <c r="D932" s="216" t="e">
        <f>IF(F932="","",IF($B$3='Budget Calculator'!$A$14, 'Loan Calculator'!$L$12-E932+H932, IF($B$3='Budget Calculator'!$A$13,  'Loan Calculator'!$N$12-E932+H932, IF($B$3='Budget Calculator'!$A$12,  'Loan Calculator'!$P$12-E932+H932, 0))))</f>
        <v>#DIV/0!</v>
      </c>
      <c r="E932" s="217" t="e">
        <f>IF(('Loan Calculator'!$G$4/$B$4)*C931&gt;=0, ('Loan Calculator'!$G$4/$B$4)*C931, 1/0)</f>
        <v>#DIV/0!</v>
      </c>
      <c r="F932" s="200" t="e">
        <f t="shared" si="96"/>
        <v>#DIV/0!</v>
      </c>
      <c r="G932" s="212" t="e">
        <f t="shared" si="91"/>
        <v>#DIV/0!</v>
      </c>
      <c r="K932" s="197" t="str" cm="1">
        <f t="array" ref="K932">INDEX($A:$G, ($B932*$B$4)+3,COLUMN(C932))</f>
        <v>Owing</v>
      </c>
      <c r="L932" s="198" t="e">
        <f t="shared" si="93"/>
        <v>#VALUE!</v>
      </c>
      <c r="M932" s="199" t="e">
        <f t="shared" si="94"/>
        <v>#VALUE!</v>
      </c>
      <c r="N932" s="200" t="str" cm="1">
        <f t="array" ref="N932">INDEX($A:$G, ($B932*$B$4)+3,COLUMN(F932))</f>
        <v>Total Interest Charged</v>
      </c>
      <c r="O932" s="201" t="e">
        <f t="shared" si="92"/>
        <v>#VALUE!</v>
      </c>
    </row>
    <row r="933" spans="3:15" x14ac:dyDescent="0.25">
      <c r="C933" s="197" t="e">
        <f t="shared" si="95"/>
        <v>#DIV/0!</v>
      </c>
      <c r="D933" s="216" t="e">
        <f>IF(F933="","",IF($B$3='Budget Calculator'!$A$14, 'Loan Calculator'!$L$12-E933+H933, IF($B$3='Budget Calculator'!$A$13,  'Loan Calculator'!$N$12-E933+H933, IF($B$3='Budget Calculator'!$A$12,  'Loan Calculator'!$P$12-E933+H933, 0))))</f>
        <v>#DIV/0!</v>
      </c>
      <c r="E933" s="217" t="e">
        <f>IF(('Loan Calculator'!$G$4/$B$4)*C932&gt;=0, ('Loan Calculator'!$G$4/$B$4)*C932, 1/0)</f>
        <v>#DIV/0!</v>
      </c>
      <c r="F933" s="200" t="e">
        <f t="shared" si="96"/>
        <v>#DIV/0!</v>
      </c>
      <c r="G933" s="212" t="e">
        <f t="shared" si="91"/>
        <v>#DIV/0!</v>
      </c>
      <c r="K933" s="197" t="str" cm="1">
        <f t="array" ref="K933">INDEX($A:$G, ($B933*$B$4)+3,COLUMN(C933))</f>
        <v>Owing</v>
      </c>
      <c r="L933" s="198" t="e">
        <f t="shared" si="93"/>
        <v>#VALUE!</v>
      </c>
      <c r="M933" s="199" t="e">
        <f t="shared" si="94"/>
        <v>#VALUE!</v>
      </c>
      <c r="N933" s="200" t="str" cm="1">
        <f t="array" ref="N933">INDEX($A:$G, ($B933*$B$4)+3,COLUMN(F933))</f>
        <v>Total Interest Charged</v>
      </c>
      <c r="O933" s="201" t="e">
        <f t="shared" si="92"/>
        <v>#VALUE!</v>
      </c>
    </row>
    <row r="934" spans="3:15" x14ac:dyDescent="0.25">
      <c r="C934" s="197" t="e">
        <f t="shared" si="95"/>
        <v>#DIV/0!</v>
      </c>
      <c r="D934" s="216" t="e">
        <f>IF(F934="","",IF($B$3='Budget Calculator'!$A$14, 'Loan Calculator'!$L$12-E934+H934, IF($B$3='Budget Calculator'!$A$13,  'Loan Calculator'!$N$12-E934+H934, IF($B$3='Budget Calculator'!$A$12,  'Loan Calculator'!$P$12-E934+H934, 0))))</f>
        <v>#DIV/0!</v>
      </c>
      <c r="E934" s="217" t="e">
        <f>IF(('Loan Calculator'!$G$4/$B$4)*C933&gt;=0, ('Loan Calculator'!$G$4/$B$4)*C933, 1/0)</f>
        <v>#DIV/0!</v>
      </c>
      <c r="F934" s="200" t="e">
        <f t="shared" si="96"/>
        <v>#DIV/0!</v>
      </c>
      <c r="G934" s="212" t="e">
        <f t="shared" si="91"/>
        <v>#DIV/0!</v>
      </c>
      <c r="K934" s="197" t="str" cm="1">
        <f t="array" ref="K934">INDEX($A:$G, ($B934*$B$4)+3,COLUMN(C934))</f>
        <v>Owing</v>
      </c>
      <c r="L934" s="198" t="e">
        <f t="shared" si="93"/>
        <v>#VALUE!</v>
      </c>
      <c r="M934" s="199" t="e">
        <f t="shared" si="94"/>
        <v>#VALUE!</v>
      </c>
      <c r="N934" s="200" t="str" cm="1">
        <f t="array" ref="N934">INDEX($A:$G, ($B934*$B$4)+3,COLUMN(F934))</f>
        <v>Total Interest Charged</v>
      </c>
      <c r="O934" s="201" t="e">
        <f t="shared" si="92"/>
        <v>#VALUE!</v>
      </c>
    </row>
    <row r="935" spans="3:15" x14ac:dyDescent="0.25">
      <c r="C935" s="197" t="e">
        <f t="shared" si="95"/>
        <v>#DIV/0!</v>
      </c>
      <c r="D935" s="216" t="e">
        <f>IF(F935="","",IF($B$3='Budget Calculator'!$A$14, 'Loan Calculator'!$L$12-E935+H935, IF($B$3='Budget Calculator'!$A$13,  'Loan Calculator'!$N$12-E935+H935, IF($B$3='Budget Calculator'!$A$12,  'Loan Calculator'!$P$12-E935+H935, 0))))</f>
        <v>#DIV/0!</v>
      </c>
      <c r="E935" s="217" t="e">
        <f>IF(('Loan Calculator'!$G$4/$B$4)*C934&gt;=0, ('Loan Calculator'!$G$4/$B$4)*C934, 1/0)</f>
        <v>#DIV/0!</v>
      </c>
      <c r="F935" s="200" t="e">
        <f t="shared" si="96"/>
        <v>#DIV/0!</v>
      </c>
      <c r="G935" s="212" t="e">
        <f t="shared" si="91"/>
        <v>#DIV/0!</v>
      </c>
      <c r="K935" s="197" t="str" cm="1">
        <f t="array" ref="K935">INDEX($A:$G, ($B935*$B$4)+3,COLUMN(C935))</f>
        <v>Owing</v>
      </c>
      <c r="L935" s="198" t="e">
        <f t="shared" si="93"/>
        <v>#VALUE!</v>
      </c>
      <c r="M935" s="199" t="e">
        <f t="shared" si="94"/>
        <v>#VALUE!</v>
      </c>
      <c r="N935" s="200" t="str" cm="1">
        <f t="array" ref="N935">INDEX($A:$G, ($B935*$B$4)+3,COLUMN(F935))</f>
        <v>Total Interest Charged</v>
      </c>
      <c r="O935" s="201" t="e">
        <f t="shared" si="92"/>
        <v>#VALUE!</v>
      </c>
    </row>
    <row r="936" spans="3:15" x14ac:dyDescent="0.25">
      <c r="C936" s="197" t="e">
        <f t="shared" si="95"/>
        <v>#DIV/0!</v>
      </c>
      <c r="D936" s="216" t="e">
        <f>IF(F936="","",IF($B$3='Budget Calculator'!$A$14, 'Loan Calculator'!$L$12-E936+H936, IF($B$3='Budget Calculator'!$A$13,  'Loan Calculator'!$N$12-E936+H936, IF($B$3='Budget Calculator'!$A$12,  'Loan Calculator'!$P$12-E936+H936, 0))))</f>
        <v>#DIV/0!</v>
      </c>
      <c r="E936" s="217" t="e">
        <f>IF(('Loan Calculator'!$G$4/$B$4)*C935&gt;=0, ('Loan Calculator'!$G$4/$B$4)*C935, 1/0)</f>
        <v>#DIV/0!</v>
      </c>
      <c r="F936" s="200" t="e">
        <f t="shared" si="96"/>
        <v>#DIV/0!</v>
      </c>
      <c r="G936" s="212" t="e">
        <f t="shared" si="91"/>
        <v>#DIV/0!</v>
      </c>
      <c r="K936" s="197" t="str" cm="1">
        <f t="array" ref="K936">INDEX($A:$G, ($B936*$B$4)+3,COLUMN(C936))</f>
        <v>Owing</v>
      </c>
      <c r="L936" s="198" t="e">
        <f t="shared" si="93"/>
        <v>#VALUE!</v>
      </c>
      <c r="M936" s="199" t="e">
        <f t="shared" si="94"/>
        <v>#VALUE!</v>
      </c>
      <c r="N936" s="200" t="str" cm="1">
        <f t="array" ref="N936">INDEX($A:$G, ($B936*$B$4)+3,COLUMN(F936))</f>
        <v>Total Interest Charged</v>
      </c>
      <c r="O936" s="201" t="e">
        <f t="shared" si="92"/>
        <v>#VALUE!</v>
      </c>
    </row>
    <row r="937" spans="3:15" x14ac:dyDescent="0.25">
      <c r="C937" s="197" t="e">
        <f t="shared" si="95"/>
        <v>#DIV/0!</v>
      </c>
      <c r="D937" s="216" t="e">
        <f>IF(F937="","",IF($B$3='Budget Calculator'!$A$14, 'Loan Calculator'!$L$12-E937+H937, IF($B$3='Budget Calculator'!$A$13,  'Loan Calculator'!$N$12-E937+H937, IF($B$3='Budget Calculator'!$A$12,  'Loan Calculator'!$P$12-E937+H937, 0))))</f>
        <v>#DIV/0!</v>
      </c>
      <c r="E937" s="217" t="e">
        <f>IF(('Loan Calculator'!$G$4/$B$4)*C936&gt;=0, ('Loan Calculator'!$G$4/$B$4)*C936, 1/0)</f>
        <v>#DIV/0!</v>
      </c>
      <c r="F937" s="200" t="e">
        <f t="shared" si="96"/>
        <v>#DIV/0!</v>
      </c>
      <c r="G937" s="212" t="e">
        <f t="shared" si="91"/>
        <v>#DIV/0!</v>
      </c>
      <c r="K937" s="197" t="str" cm="1">
        <f t="array" ref="K937">INDEX($A:$G, ($B937*$B$4)+3,COLUMN(C937))</f>
        <v>Owing</v>
      </c>
      <c r="L937" s="198" t="e">
        <f t="shared" si="93"/>
        <v>#VALUE!</v>
      </c>
      <c r="M937" s="199" t="e">
        <f t="shared" si="94"/>
        <v>#VALUE!</v>
      </c>
      <c r="N937" s="200" t="str" cm="1">
        <f t="array" ref="N937">INDEX($A:$G, ($B937*$B$4)+3,COLUMN(F937))</f>
        <v>Total Interest Charged</v>
      </c>
      <c r="O937" s="201" t="e">
        <f t="shared" si="92"/>
        <v>#VALUE!</v>
      </c>
    </row>
    <row r="938" spans="3:15" x14ac:dyDescent="0.25">
      <c r="C938" s="197" t="e">
        <f t="shared" si="95"/>
        <v>#DIV/0!</v>
      </c>
      <c r="D938" s="216" t="e">
        <f>IF(F938="","",IF($B$3='Budget Calculator'!$A$14, 'Loan Calculator'!$L$12-E938+H938, IF($B$3='Budget Calculator'!$A$13,  'Loan Calculator'!$N$12-E938+H938, IF($B$3='Budget Calculator'!$A$12,  'Loan Calculator'!$P$12-E938+H938, 0))))</f>
        <v>#DIV/0!</v>
      </c>
      <c r="E938" s="217" t="e">
        <f>IF(('Loan Calculator'!$G$4/$B$4)*C937&gt;=0, ('Loan Calculator'!$G$4/$B$4)*C937, 1/0)</f>
        <v>#DIV/0!</v>
      </c>
      <c r="F938" s="200" t="e">
        <f t="shared" si="96"/>
        <v>#DIV/0!</v>
      </c>
      <c r="G938" s="212" t="e">
        <f t="shared" si="91"/>
        <v>#DIV/0!</v>
      </c>
      <c r="K938" s="197" t="str" cm="1">
        <f t="array" ref="K938">INDEX($A:$G, ($B938*$B$4)+3,COLUMN(C938))</f>
        <v>Owing</v>
      </c>
      <c r="L938" s="198" t="e">
        <f t="shared" si="93"/>
        <v>#VALUE!</v>
      </c>
      <c r="M938" s="199" t="e">
        <f t="shared" si="94"/>
        <v>#VALUE!</v>
      </c>
      <c r="N938" s="200" t="str" cm="1">
        <f t="array" ref="N938">INDEX($A:$G, ($B938*$B$4)+3,COLUMN(F938))</f>
        <v>Total Interest Charged</v>
      </c>
      <c r="O938" s="201" t="e">
        <f t="shared" si="92"/>
        <v>#VALUE!</v>
      </c>
    </row>
    <row r="939" spans="3:15" x14ac:dyDescent="0.25">
      <c r="C939" s="197" t="e">
        <f t="shared" si="95"/>
        <v>#DIV/0!</v>
      </c>
      <c r="D939" s="216" t="e">
        <f>IF(F939="","",IF($B$3='Budget Calculator'!$A$14, 'Loan Calculator'!$L$12-E939+H939, IF($B$3='Budget Calculator'!$A$13,  'Loan Calculator'!$N$12-E939+H939, IF($B$3='Budget Calculator'!$A$12,  'Loan Calculator'!$P$12-E939+H939, 0))))</f>
        <v>#DIV/0!</v>
      </c>
      <c r="E939" s="217" t="e">
        <f>IF(('Loan Calculator'!$G$4/$B$4)*C938&gt;=0, ('Loan Calculator'!$G$4/$B$4)*C938, 1/0)</f>
        <v>#DIV/0!</v>
      </c>
      <c r="F939" s="200" t="e">
        <f t="shared" si="96"/>
        <v>#DIV/0!</v>
      </c>
      <c r="G939" s="212" t="e">
        <f t="shared" si="91"/>
        <v>#DIV/0!</v>
      </c>
      <c r="K939" s="197" t="str" cm="1">
        <f t="array" ref="K939">INDEX($A:$G, ($B939*$B$4)+3,COLUMN(C939))</f>
        <v>Owing</v>
      </c>
      <c r="L939" s="198" t="e">
        <f t="shared" si="93"/>
        <v>#VALUE!</v>
      </c>
      <c r="M939" s="199" t="e">
        <f t="shared" si="94"/>
        <v>#VALUE!</v>
      </c>
      <c r="N939" s="200" t="str" cm="1">
        <f t="array" ref="N939">INDEX($A:$G, ($B939*$B$4)+3,COLUMN(F939))</f>
        <v>Total Interest Charged</v>
      </c>
      <c r="O939" s="201" t="e">
        <f t="shared" si="92"/>
        <v>#VALUE!</v>
      </c>
    </row>
    <row r="940" spans="3:15" x14ac:dyDescent="0.25">
      <c r="C940" s="197" t="e">
        <f t="shared" si="95"/>
        <v>#DIV/0!</v>
      </c>
      <c r="D940" s="216" t="e">
        <f>IF(F940="","",IF($B$3='Budget Calculator'!$A$14, 'Loan Calculator'!$L$12-E940+H940, IF($B$3='Budget Calculator'!$A$13,  'Loan Calculator'!$N$12-E940+H940, IF($B$3='Budget Calculator'!$A$12,  'Loan Calculator'!$P$12-E940+H940, 0))))</f>
        <v>#DIV/0!</v>
      </c>
      <c r="E940" s="217" t="e">
        <f>IF(('Loan Calculator'!$G$4/$B$4)*C939&gt;=0, ('Loan Calculator'!$G$4/$B$4)*C939, 1/0)</f>
        <v>#DIV/0!</v>
      </c>
      <c r="F940" s="200" t="e">
        <f t="shared" si="96"/>
        <v>#DIV/0!</v>
      </c>
      <c r="G940" s="212" t="e">
        <f t="shared" si="91"/>
        <v>#DIV/0!</v>
      </c>
      <c r="K940" s="197" t="str" cm="1">
        <f t="array" ref="K940">INDEX($A:$G, ($B940*$B$4)+3,COLUMN(C940))</f>
        <v>Owing</v>
      </c>
      <c r="L940" s="198" t="e">
        <f t="shared" si="93"/>
        <v>#VALUE!</v>
      </c>
      <c r="M940" s="199" t="e">
        <f t="shared" si="94"/>
        <v>#VALUE!</v>
      </c>
      <c r="N940" s="200" t="str" cm="1">
        <f t="array" ref="N940">INDEX($A:$G, ($B940*$B$4)+3,COLUMN(F940))</f>
        <v>Total Interest Charged</v>
      </c>
      <c r="O940" s="201" t="e">
        <f t="shared" si="92"/>
        <v>#VALUE!</v>
      </c>
    </row>
    <row r="941" spans="3:15" x14ac:dyDescent="0.25">
      <c r="C941" s="197" t="e">
        <f t="shared" si="95"/>
        <v>#DIV/0!</v>
      </c>
      <c r="D941" s="216" t="e">
        <f>IF(F941="","",IF($B$3='Budget Calculator'!$A$14, 'Loan Calculator'!$L$12-E941+H941, IF($B$3='Budget Calculator'!$A$13,  'Loan Calculator'!$N$12-E941+H941, IF($B$3='Budget Calculator'!$A$12,  'Loan Calculator'!$P$12-E941+H941, 0))))</f>
        <v>#DIV/0!</v>
      </c>
      <c r="E941" s="217" t="e">
        <f>IF(('Loan Calculator'!$G$4/$B$4)*C940&gt;=0, ('Loan Calculator'!$G$4/$B$4)*C940, 1/0)</f>
        <v>#DIV/0!</v>
      </c>
      <c r="F941" s="200" t="e">
        <f t="shared" si="96"/>
        <v>#DIV/0!</v>
      </c>
      <c r="G941" s="212" t="e">
        <f t="shared" si="91"/>
        <v>#DIV/0!</v>
      </c>
      <c r="K941" s="197" t="str" cm="1">
        <f t="array" ref="K941">INDEX($A:$G, ($B941*$B$4)+3,COLUMN(C941))</f>
        <v>Owing</v>
      </c>
      <c r="L941" s="198" t="e">
        <f t="shared" si="93"/>
        <v>#VALUE!</v>
      </c>
      <c r="M941" s="199" t="e">
        <f t="shared" si="94"/>
        <v>#VALUE!</v>
      </c>
      <c r="N941" s="200" t="str" cm="1">
        <f t="array" ref="N941">INDEX($A:$G, ($B941*$B$4)+3,COLUMN(F941))</f>
        <v>Total Interest Charged</v>
      </c>
      <c r="O941" s="201" t="e">
        <f t="shared" si="92"/>
        <v>#VALUE!</v>
      </c>
    </row>
    <row r="942" spans="3:15" x14ac:dyDescent="0.25">
      <c r="C942" s="197" t="e">
        <f t="shared" si="95"/>
        <v>#DIV/0!</v>
      </c>
      <c r="D942" s="216" t="e">
        <f>IF(F942="","",IF($B$3='Budget Calculator'!$A$14, 'Loan Calculator'!$L$12-E942+H942, IF($B$3='Budget Calculator'!$A$13,  'Loan Calculator'!$N$12-E942+H942, IF($B$3='Budget Calculator'!$A$12,  'Loan Calculator'!$P$12-E942+H942, 0))))</f>
        <v>#DIV/0!</v>
      </c>
      <c r="E942" s="217" t="e">
        <f>IF(('Loan Calculator'!$G$4/$B$4)*C941&gt;=0, ('Loan Calculator'!$G$4/$B$4)*C941, 1/0)</f>
        <v>#DIV/0!</v>
      </c>
      <c r="F942" s="200" t="e">
        <f t="shared" si="96"/>
        <v>#DIV/0!</v>
      </c>
      <c r="G942" s="212" t="e">
        <f t="shared" si="91"/>
        <v>#DIV/0!</v>
      </c>
      <c r="K942" s="197" t="str" cm="1">
        <f t="array" ref="K942">INDEX($A:$G, ($B942*$B$4)+3,COLUMN(C942))</f>
        <v>Owing</v>
      </c>
      <c r="L942" s="198" t="e">
        <f t="shared" si="93"/>
        <v>#VALUE!</v>
      </c>
      <c r="M942" s="199" t="e">
        <f t="shared" si="94"/>
        <v>#VALUE!</v>
      </c>
      <c r="N942" s="200" t="str" cm="1">
        <f t="array" ref="N942">INDEX($A:$G, ($B942*$B$4)+3,COLUMN(F942))</f>
        <v>Total Interest Charged</v>
      </c>
      <c r="O942" s="201" t="e">
        <f t="shared" si="92"/>
        <v>#VALUE!</v>
      </c>
    </row>
    <row r="943" spans="3:15" x14ac:dyDescent="0.25">
      <c r="C943" s="197" t="e">
        <f t="shared" si="95"/>
        <v>#DIV/0!</v>
      </c>
      <c r="D943" s="216" t="e">
        <f>IF(F943="","",IF($B$3='Budget Calculator'!$A$14, 'Loan Calculator'!$L$12-E943+H943, IF($B$3='Budget Calculator'!$A$13,  'Loan Calculator'!$N$12-E943+H943, IF($B$3='Budget Calculator'!$A$12,  'Loan Calculator'!$P$12-E943+H943, 0))))</f>
        <v>#DIV/0!</v>
      </c>
      <c r="E943" s="217" t="e">
        <f>IF(('Loan Calculator'!$G$4/$B$4)*C942&gt;=0, ('Loan Calculator'!$G$4/$B$4)*C942, 1/0)</f>
        <v>#DIV/0!</v>
      </c>
      <c r="F943" s="200" t="e">
        <f t="shared" si="96"/>
        <v>#DIV/0!</v>
      </c>
      <c r="G943" s="212" t="e">
        <f t="shared" si="91"/>
        <v>#DIV/0!</v>
      </c>
      <c r="K943" s="197" t="str" cm="1">
        <f t="array" ref="K943">INDEX($A:$G, ($B943*$B$4)+3,COLUMN(C943))</f>
        <v>Owing</v>
      </c>
      <c r="L943" s="198" t="e">
        <f t="shared" si="93"/>
        <v>#VALUE!</v>
      </c>
      <c r="M943" s="199" t="e">
        <f t="shared" si="94"/>
        <v>#VALUE!</v>
      </c>
      <c r="N943" s="200" t="str" cm="1">
        <f t="array" ref="N943">INDEX($A:$G, ($B943*$B$4)+3,COLUMN(F943))</f>
        <v>Total Interest Charged</v>
      </c>
      <c r="O943" s="201" t="e">
        <f t="shared" si="92"/>
        <v>#VALUE!</v>
      </c>
    </row>
    <row r="944" spans="3:15" x14ac:dyDescent="0.25">
      <c r="C944" s="197" t="e">
        <f t="shared" si="95"/>
        <v>#DIV/0!</v>
      </c>
      <c r="D944" s="216" t="e">
        <f>IF(F944="","",IF($B$3='Budget Calculator'!$A$14, 'Loan Calculator'!$L$12-E944+H944, IF($B$3='Budget Calculator'!$A$13,  'Loan Calculator'!$N$12-E944+H944, IF($B$3='Budget Calculator'!$A$12,  'Loan Calculator'!$P$12-E944+H944, 0))))</f>
        <v>#DIV/0!</v>
      </c>
      <c r="E944" s="217" t="e">
        <f>IF(('Loan Calculator'!$G$4/$B$4)*C943&gt;=0, ('Loan Calculator'!$G$4/$B$4)*C943, 1/0)</f>
        <v>#DIV/0!</v>
      </c>
      <c r="F944" s="200" t="e">
        <f t="shared" si="96"/>
        <v>#DIV/0!</v>
      </c>
      <c r="G944" s="212" t="e">
        <f t="shared" si="91"/>
        <v>#DIV/0!</v>
      </c>
      <c r="K944" s="197" t="str" cm="1">
        <f t="array" ref="K944">INDEX($A:$G, ($B944*$B$4)+3,COLUMN(C944))</f>
        <v>Owing</v>
      </c>
      <c r="L944" s="198" t="e">
        <f t="shared" si="93"/>
        <v>#VALUE!</v>
      </c>
      <c r="M944" s="199" t="e">
        <f t="shared" si="94"/>
        <v>#VALUE!</v>
      </c>
      <c r="N944" s="200" t="str" cm="1">
        <f t="array" ref="N944">INDEX($A:$G, ($B944*$B$4)+3,COLUMN(F944))</f>
        <v>Total Interest Charged</v>
      </c>
      <c r="O944" s="201" t="e">
        <f t="shared" si="92"/>
        <v>#VALUE!</v>
      </c>
    </row>
    <row r="945" spans="3:15" x14ac:dyDescent="0.25">
      <c r="C945" s="197" t="e">
        <f t="shared" si="95"/>
        <v>#DIV/0!</v>
      </c>
      <c r="D945" s="216" t="e">
        <f>IF(F945="","",IF($B$3='Budget Calculator'!$A$14, 'Loan Calculator'!$L$12-E945+H945, IF($B$3='Budget Calculator'!$A$13,  'Loan Calculator'!$N$12-E945+H945, IF($B$3='Budget Calculator'!$A$12,  'Loan Calculator'!$P$12-E945+H945, 0))))</f>
        <v>#DIV/0!</v>
      </c>
      <c r="E945" s="217" t="e">
        <f>IF(('Loan Calculator'!$G$4/$B$4)*C944&gt;=0, ('Loan Calculator'!$G$4/$B$4)*C944, 1/0)</f>
        <v>#DIV/0!</v>
      </c>
      <c r="F945" s="200" t="e">
        <f t="shared" si="96"/>
        <v>#DIV/0!</v>
      </c>
      <c r="G945" s="212" t="e">
        <f t="shared" si="91"/>
        <v>#DIV/0!</v>
      </c>
      <c r="K945" s="197" t="str" cm="1">
        <f t="array" ref="K945">INDEX($A:$G, ($B945*$B$4)+3,COLUMN(C945))</f>
        <v>Owing</v>
      </c>
      <c r="L945" s="198" t="e">
        <f t="shared" si="93"/>
        <v>#VALUE!</v>
      </c>
      <c r="M945" s="199" t="e">
        <f t="shared" si="94"/>
        <v>#VALUE!</v>
      </c>
      <c r="N945" s="200" t="str" cm="1">
        <f t="array" ref="N945">INDEX($A:$G, ($B945*$B$4)+3,COLUMN(F945))</f>
        <v>Total Interest Charged</v>
      </c>
      <c r="O945" s="201" t="e">
        <f t="shared" si="92"/>
        <v>#VALUE!</v>
      </c>
    </row>
    <row r="946" spans="3:15" x14ac:dyDescent="0.25">
      <c r="C946" s="197" t="e">
        <f t="shared" si="95"/>
        <v>#DIV/0!</v>
      </c>
      <c r="D946" s="216" t="e">
        <f>IF(F946="","",IF($B$3='Budget Calculator'!$A$14, 'Loan Calculator'!$L$12-E946+H946, IF($B$3='Budget Calculator'!$A$13,  'Loan Calculator'!$N$12-E946+H946, IF($B$3='Budget Calculator'!$A$12,  'Loan Calculator'!$P$12-E946+H946, 0))))</f>
        <v>#DIV/0!</v>
      </c>
      <c r="E946" s="217" t="e">
        <f>IF(('Loan Calculator'!$G$4/$B$4)*C945&gt;=0, ('Loan Calculator'!$G$4/$B$4)*C945, 1/0)</f>
        <v>#DIV/0!</v>
      </c>
      <c r="F946" s="200" t="e">
        <f t="shared" si="96"/>
        <v>#DIV/0!</v>
      </c>
      <c r="G946" s="212" t="e">
        <f t="shared" si="91"/>
        <v>#DIV/0!</v>
      </c>
      <c r="K946" s="197" t="str" cm="1">
        <f t="array" ref="K946">INDEX($A:$G, ($B946*$B$4)+3,COLUMN(C946))</f>
        <v>Owing</v>
      </c>
      <c r="L946" s="198" t="e">
        <f t="shared" si="93"/>
        <v>#VALUE!</v>
      </c>
      <c r="M946" s="199" t="e">
        <f t="shared" si="94"/>
        <v>#VALUE!</v>
      </c>
      <c r="N946" s="200" t="str" cm="1">
        <f t="array" ref="N946">INDEX($A:$G, ($B946*$B$4)+3,COLUMN(F946))</f>
        <v>Total Interest Charged</v>
      </c>
      <c r="O946" s="201" t="e">
        <f t="shared" si="92"/>
        <v>#VALUE!</v>
      </c>
    </row>
    <row r="947" spans="3:15" x14ac:dyDescent="0.25">
      <c r="C947" s="197" t="e">
        <f t="shared" si="95"/>
        <v>#DIV/0!</v>
      </c>
      <c r="D947" s="216" t="e">
        <f>IF(F947="","",IF($B$3='Budget Calculator'!$A$14, 'Loan Calculator'!$L$12-E947+H947, IF($B$3='Budget Calculator'!$A$13,  'Loan Calculator'!$N$12-E947+H947, IF($B$3='Budget Calculator'!$A$12,  'Loan Calculator'!$P$12-E947+H947, 0))))</f>
        <v>#DIV/0!</v>
      </c>
      <c r="E947" s="217" t="e">
        <f>IF(('Loan Calculator'!$G$4/$B$4)*C946&gt;=0, ('Loan Calculator'!$G$4/$B$4)*C946, 1/0)</f>
        <v>#DIV/0!</v>
      </c>
      <c r="F947" s="200" t="e">
        <f t="shared" si="96"/>
        <v>#DIV/0!</v>
      </c>
      <c r="G947" s="212" t="e">
        <f t="shared" si="91"/>
        <v>#DIV/0!</v>
      </c>
      <c r="K947" s="197" t="str" cm="1">
        <f t="array" ref="K947">INDEX($A:$G, ($B947*$B$4)+3,COLUMN(C947))</f>
        <v>Owing</v>
      </c>
      <c r="L947" s="198" t="e">
        <f t="shared" si="93"/>
        <v>#VALUE!</v>
      </c>
      <c r="M947" s="199" t="e">
        <f t="shared" si="94"/>
        <v>#VALUE!</v>
      </c>
      <c r="N947" s="200" t="str" cm="1">
        <f t="array" ref="N947">INDEX($A:$G, ($B947*$B$4)+3,COLUMN(F947))</f>
        <v>Total Interest Charged</v>
      </c>
      <c r="O947" s="201" t="e">
        <f t="shared" si="92"/>
        <v>#VALUE!</v>
      </c>
    </row>
    <row r="948" spans="3:15" x14ac:dyDescent="0.25">
      <c r="C948" s="197" t="e">
        <f t="shared" si="95"/>
        <v>#DIV/0!</v>
      </c>
      <c r="D948" s="216" t="e">
        <f>IF(F948="","",IF($B$3='Budget Calculator'!$A$14, 'Loan Calculator'!$L$12-E948+H948, IF($B$3='Budget Calculator'!$A$13,  'Loan Calculator'!$N$12-E948+H948, IF($B$3='Budget Calculator'!$A$12,  'Loan Calculator'!$P$12-E948+H948, 0))))</f>
        <v>#DIV/0!</v>
      </c>
      <c r="E948" s="217" t="e">
        <f>IF(('Loan Calculator'!$G$4/$B$4)*C947&gt;=0, ('Loan Calculator'!$G$4/$B$4)*C947, 1/0)</f>
        <v>#DIV/0!</v>
      </c>
      <c r="F948" s="200" t="e">
        <f t="shared" si="96"/>
        <v>#DIV/0!</v>
      </c>
      <c r="G948" s="212" t="e">
        <f t="shared" si="91"/>
        <v>#DIV/0!</v>
      </c>
      <c r="K948" s="197" t="str" cm="1">
        <f t="array" ref="K948">INDEX($A:$G, ($B948*$B$4)+3,COLUMN(C948))</f>
        <v>Owing</v>
      </c>
      <c r="L948" s="198" t="e">
        <f t="shared" si="93"/>
        <v>#VALUE!</v>
      </c>
      <c r="M948" s="199" t="e">
        <f t="shared" si="94"/>
        <v>#VALUE!</v>
      </c>
      <c r="N948" s="200" t="str" cm="1">
        <f t="array" ref="N948">INDEX($A:$G, ($B948*$B$4)+3,COLUMN(F948))</f>
        <v>Total Interest Charged</v>
      </c>
      <c r="O948" s="201" t="e">
        <f t="shared" si="92"/>
        <v>#VALUE!</v>
      </c>
    </row>
    <row r="949" spans="3:15" x14ac:dyDescent="0.25">
      <c r="C949" s="197" t="e">
        <f t="shared" si="95"/>
        <v>#DIV/0!</v>
      </c>
      <c r="D949" s="216" t="e">
        <f>IF(F949="","",IF($B$3='Budget Calculator'!$A$14, 'Loan Calculator'!$L$12-E949+H949, IF($B$3='Budget Calculator'!$A$13,  'Loan Calculator'!$N$12-E949+H949, IF($B$3='Budget Calculator'!$A$12,  'Loan Calculator'!$P$12-E949+H949, 0))))</f>
        <v>#DIV/0!</v>
      </c>
      <c r="E949" s="217" t="e">
        <f>IF(('Loan Calculator'!$G$4/$B$4)*C948&gt;=0, ('Loan Calculator'!$G$4/$B$4)*C948, 1/0)</f>
        <v>#DIV/0!</v>
      </c>
      <c r="F949" s="200" t="e">
        <f t="shared" si="96"/>
        <v>#DIV/0!</v>
      </c>
      <c r="G949" s="212" t="e">
        <f t="shared" si="91"/>
        <v>#DIV/0!</v>
      </c>
      <c r="K949" s="197" t="str" cm="1">
        <f t="array" ref="K949">INDEX($A:$G, ($B949*$B$4)+3,COLUMN(C949))</f>
        <v>Owing</v>
      </c>
      <c r="L949" s="198" t="e">
        <f t="shared" si="93"/>
        <v>#VALUE!</v>
      </c>
      <c r="M949" s="199" t="e">
        <f t="shared" si="94"/>
        <v>#VALUE!</v>
      </c>
      <c r="N949" s="200" t="str" cm="1">
        <f t="array" ref="N949">INDEX($A:$G, ($B949*$B$4)+3,COLUMN(F949))</f>
        <v>Total Interest Charged</v>
      </c>
      <c r="O949" s="201" t="e">
        <f t="shared" si="92"/>
        <v>#VALUE!</v>
      </c>
    </row>
    <row r="950" spans="3:15" x14ac:dyDescent="0.25">
      <c r="C950" s="197" t="e">
        <f t="shared" si="95"/>
        <v>#DIV/0!</v>
      </c>
      <c r="D950" s="216" t="e">
        <f>IF(F950="","",IF($B$3='Budget Calculator'!$A$14, 'Loan Calculator'!$L$12-E950+H950, IF($B$3='Budget Calculator'!$A$13,  'Loan Calculator'!$N$12-E950+H950, IF($B$3='Budget Calculator'!$A$12,  'Loan Calculator'!$P$12-E950+H950, 0))))</f>
        <v>#DIV/0!</v>
      </c>
      <c r="E950" s="217" t="e">
        <f>IF(('Loan Calculator'!$G$4/$B$4)*C949&gt;=0, ('Loan Calculator'!$G$4/$B$4)*C949, 1/0)</f>
        <v>#DIV/0!</v>
      </c>
      <c r="F950" s="200" t="e">
        <f t="shared" si="96"/>
        <v>#DIV/0!</v>
      </c>
      <c r="G950" s="212" t="e">
        <f t="shared" si="91"/>
        <v>#DIV/0!</v>
      </c>
      <c r="K950" s="197" t="str" cm="1">
        <f t="array" ref="K950">INDEX($A:$G, ($B950*$B$4)+3,COLUMN(C950))</f>
        <v>Owing</v>
      </c>
      <c r="L950" s="198" t="e">
        <f t="shared" si="93"/>
        <v>#VALUE!</v>
      </c>
      <c r="M950" s="199" t="e">
        <f t="shared" si="94"/>
        <v>#VALUE!</v>
      </c>
      <c r="N950" s="200" t="str" cm="1">
        <f t="array" ref="N950">INDEX($A:$G, ($B950*$B$4)+3,COLUMN(F950))</f>
        <v>Total Interest Charged</v>
      </c>
      <c r="O950" s="201" t="e">
        <f t="shared" si="92"/>
        <v>#VALUE!</v>
      </c>
    </row>
    <row r="951" spans="3:15" x14ac:dyDescent="0.25">
      <c r="C951" s="197" t="e">
        <f t="shared" si="95"/>
        <v>#DIV/0!</v>
      </c>
      <c r="D951" s="216" t="e">
        <f>IF(F951="","",IF($B$3='Budget Calculator'!$A$14, 'Loan Calculator'!$L$12-E951+H951, IF($B$3='Budget Calculator'!$A$13,  'Loan Calculator'!$N$12-E951+H951, IF($B$3='Budget Calculator'!$A$12,  'Loan Calculator'!$P$12-E951+H951, 0))))</f>
        <v>#DIV/0!</v>
      </c>
      <c r="E951" s="217" t="e">
        <f>IF(('Loan Calculator'!$G$4/$B$4)*C950&gt;=0, ('Loan Calculator'!$G$4/$B$4)*C950, 1/0)</f>
        <v>#DIV/0!</v>
      </c>
      <c r="F951" s="200" t="e">
        <f t="shared" si="96"/>
        <v>#DIV/0!</v>
      </c>
      <c r="G951" s="212" t="e">
        <f t="shared" si="91"/>
        <v>#DIV/0!</v>
      </c>
      <c r="K951" s="197" t="str" cm="1">
        <f t="array" ref="K951">INDEX($A:$G, ($B951*$B$4)+3,COLUMN(C951))</f>
        <v>Owing</v>
      </c>
      <c r="L951" s="198" t="e">
        <f t="shared" si="93"/>
        <v>#VALUE!</v>
      </c>
      <c r="M951" s="199" t="e">
        <f t="shared" si="94"/>
        <v>#VALUE!</v>
      </c>
      <c r="N951" s="200" t="str" cm="1">
        <f t="array" ref="N951">INDEX($A:$G, ($B951*$B$4)+3,COLUMN(F951))</f>
        <v>Total Interest Charged</v>
      </c>
      <c r="O951" s="201" t="e">
        <f t="shared" si="92"/>
        <v>#VALUE!</v>
      </c>
    </row>
    <row r="952" spans="3:15" x14ac:dyDescent="0.25">
      <c r="C952" s="197" t="e">
        <f t="shared" si="95"/>
        <v>#DIV/0!</v>
      </c>
      <c r="D952" s="216" t="e">
        <f>IF(F952="","",IF($B$3='Budget Calculator'!$A$14, 'Loan Calculator'!$L$12-E952+H952, IF($B$3='Budget Calculator'!$A$13,  'Loan Calculator'!$N$12-E952+H952, IF($B$3='Budget Calculator'!$A$12,  'Loan Calculator'!$P$12-E952+H952, 0))))</f>
        <v>#DIV/0!</v>
      </c>
      <c r="E952" s="217" t="e">
        <f>IF(('Loan Calculator'!$G$4/$B$4)*C951&gt;=0, ('Loan Calculator'!$G$4/$B$4)*C951, 1/0)</f>
        <v>#DIV/0!</v>
      </c>
      <c r="F952" s="200" t="e">
        <f t="shared" si="96"/>
        <v>#DIV/0!</v>
      </c>
      <c r="G952" s="212" t="e">
        <f t="shared" si="91"/>
        <v>#DIV/0!</v>
      </c>
      <c r="K952" s="197" t="str" cm="1">
        <f t="array" ref="K952">INDEX($A:$G, ($B952*$B$4)+3,COLUMN(C952))</f>
        <v>Owing</v>
      </c>
      <c r="L952" s="198" t="e">
        <f t="shared" si="93"/>
        <v>#VALUE!</v>
      </c>
      <c r="M952" s="199" t="e">
        <f t="shared" si="94"/>
        <v>#VALUE!</v>
      </c>
      <c r="N952" s="200" t="str" cm="1">
        <f t="array" ref="N952">INDEX($A:$G, ($B952*$B$4)+3,COLUMN(F952))</f>
        <v>Total Interest Charged</v>
      </c>
      <c r="O952" s="201" t="e">
        <f t="shared" si="92"/>
        <v>#VALUE!</v>
      </c>
    </row>
    <row r="953" spans="3:15" x14ac:dyDescent="0.25">
      <c r="C953" s="197" t="e">
        <f t="shared" si="95"/>
        <v>#DIV/0!</v>
      </c>
      <c r="D953" s="216" t="e">
        <f>IF(F953="","",IF($B$3='Budget Calculator'!$A$14, 'Loan Calculator'!$L$12-E953+H953, IF($B$3='Budget Calculator'!$A$13,  'Loan Calculator'!$N$12-E953+H953, IF($B$3='Budget Calculator'!$A$12,  'Loan Calculator'!$P$12-E953+H953, 0))))</f>
        <v>#DIV/0!</v>
      </c>
      <c r="E953" s="217" t="e">
        <f>IF(('Loan Calculator'!$G$4/$B$4)*C952&gt;=0, ('Loan Calculator'!$G$4/$B$4)*C952, 1/0)</f>
        <v>#DIV/0!</v>
      </c>
      <c r="F953" s="200" t="e">
        <f t="shared" si="96"/>
        <v>#DIV/0!</v>
      </c>
      <c r="G953" s="212" t="e">
        <f t="shared" si="91"/>
        <v>#DIV/0!</v>
      </c>
      <c r="K953" s="197" t="str" cm="1">
        <f t="array" ref="K953">INDEX($A:$G, ($B953*$B$4)+3,COLUMN(C953))</f>
        <v>Owing</v>
      </c>
      <c r="L953" s="198" t="e">
        <f t="shared" si="93"/>
        <v>#VALUE!</v>
      </c>
      <c r="M953" s="199" t="e">
        <f t="shared" si="94"/>
        <v>#VALUE!</v>
      </c>
      <c r="N953" s="200" t="str" cm="1">
        <f t="array" ref="N953">INDEX($A:$G, ($B953*$B$4)+3,COLUMN(F953))</f>
        <v>Total Interest Charged</v>
      </c>
      <c r="O953" s="201" t="e">
        <f t="shared" si="92"/>
        <v>#VALUE!</v>
      </c>
    </row>
    <row r="954" spans="3:15" x14ac:dyDescent="0.25">
      <c r="C954" s="197" t="e">
        <f t="shared" si="95"/>
        <v>#DIV/0!</v>
      </c>
      <c r="D954" s="216" t="e">
        <f>IF(F954="","",IF($B$3='Budget Calculator'!$A$14, 'Loan Calculator'!$L$12-E954+H954, IF($B$3='Budget Calculator'!$A$13,  'Loan Calculator'!$N$12-E954+H954, IF($B$3='Budget Calculator'!$A$12,  'Loan Calculator'!$P$12-E954+H954, 0))))</f>
        <v>#DIV/0!</v>
      </c>
      <c r="E954" s="217" t="e">
        <f>IF(('Loan Calculator'!$G$4/$B$4)*C953&gt;=0, ('Loan Calculator'!$G$4/$B$4)*C953, 1/0)</f>
        <v>#DIV/0!</v>
      </c>
      <c r="F954" s="200" t="e">
        <f t="shared" si="96"/>
        <v>#DIV/0!</v>
      </c>
      <c r="G954" s="212" t="e">
        <f t="shared" si="91"/>
        <v>#DIV/0!</v>
      </c>
      <c r="K954" s="197" t="str" cm="1">
        <f t="array" ref="K954">INDEX($A:$G, ($B954*$B$4)+3,COLUMN(C954))</f>
        <v>Owing</v>
      </c>
      <c r="L954" s="198" t="e">
        <f t="shared" si="93"/>
        <v>#VALUE!</v>
      </c>
      <c r="M954" s="199" t="e">
        <f t="shared" si="94"/>
        <v>#VALUE!</v>
      </c>
      <c r="N954" s="200" t="str" cm="1">
        <f t="array" ref="N954">INDEX($A:$G, ($B954*$B$4)+3,COLUMN(F954))</f>
        <v>Total Interest Charged</v>
      </c>
      <c r="O954" s="201" t="e">
        <f t="shared" si="92"/>
        <v>#VALUE!</v>
      </c>
    </row>
    <row r="955" spans="3:15" x14ac:dyDescent="0.25">
      <c r="C955" s="197" t="e">
        <f t="shared" si="95"/>
        <v>#DIV/0!</v>
      </c>
      <c r="D955" s="216" t="e">
        <f>IF(F955="","",IF($B$3='Budget Calculator'!$A$14, 'Loan Calculator'!$L$12-E955+H955, IF($B$3='Budget Calculator'!$A$13,  'Loan Calculator'!$N$12-E955+H955, IF($B$3='Budget Calculator'!$A$12,  'Loan Calculator'!$P$12-E955+H955, 0))))</f>
        <v>#DIV/0!</v>
      </c>
      <c r="E955" s="217" t="e">
        <f>IF(('Loan Calculator'!$G$4/$B$4)*C954&gt;=0, ('Loan Calculator'!$G$4/$B$4)*C954, 1/0)</f>
        <v>#DIV/0!</v>
      </c>
      <c r="F955" s="200" t="e">
        <f t="shared" si="96"/>
        <v>#DIV/0!</v>
      </c>
      <c r="G955" s="212" t="e">
        <f t="shared" si="91"/>
        <v>#DIV/0!</v>
      </c>
      <c r="K955" s="197" t="str" cm="1">
        <f t="array" ref="K955">INDEX($A:$G, ($B955*$B$4)+3,COLUMN(C955))</f>
        <v>Owing</v>
      </c>
      <c r="L955" s="198" t="e">
        <f t="shared" si="93"/>
        <v>#VALUE!</v>
      </c>
      <c r="M955" s="199" t="e">
        <f t="shared" si="94"/>
        <v>#VALUE!</v>
      </c>
      <c r="N955" s="200" t="str" cm="1">
        <f t="array" ref="N955">INDEX($A:$G, ($B955*$B$4)+3,COLUMN(F955))</f>
        <v>Total Interest Charged</v>
      </c>
      <c r="O955" s="201" t="e">
        <f t="shared" si="92"/>
        <v>#VALUE!</v>
      </c>
    </row>
    <row r="956" spans="3:15" x14ac:dyDescent="0.25">
      <c r="C956" s="197" t="e">
        <f t="shared" si="95"/>
        <v>#DIV/0!</v>
      </c>
      <c r="D956" s="216" t="e">
        <f>IF(F956="","",IF($B$3='Budget Calculator'!$A$14, 'Loan Calculator'!$L$12-E956+H956, IF($B$3='Budget Calculator'!$A$13,  'Loan Calculator'!$N$12-E956+H956, IF($B$3='Budget Calculator'!$A$12,  'Loan Calculator'!$P$12-E956+H956, 0))))</f>
        <v>#DIV/0!</v>
      </c>
      <c r="E956" s="217" t="e">
        <f>IF(('Loan Calculator'!$G$4/$B$4)*C955&gt;=0, ('Loan Calculator'!$G$4/$B$4)*C955, 1/0)</f>
        <v>#DIV/0!</v>
      </c>
      <c r="F956" s="200" t="e">
        <f t="shared" si="96"/>
        <v>#DIV/0!</v>
      </c>
      <c r="G956" s="212" t="e">
        <f t="shared" si="91"/>
        <v>#DIV/0!</v>
      </c>
      <c r="K956" s="197" t="str" cm="1">
        <f t="array" ref="K956">INDEX($A:$G, ($B956*$B$4)+3,COLUMN(C956))</f>
        <v>Owing</v>
      </c>
      <c r="L956" s="198" t="e">
        <f t="shared" si="93"/>
        <v>#VALUE!</v>
      </c>
      <c r="M956" s="199" t="e">
        <f t="shared" si="94"/>
        <v>#VALUE!</v>
      </c>
      <c r="N956" s="200" t="str" cm="1">
        <f t="array" ref="N956">INDEX($A:$G, ($B956*$B$4)+3,COLUMN(F956))</f>
        <v>Total Interest Charged</v>
      </c>
      <c r="O956" s="201" t="e">
        <f t="shared" si="92"/>
        <v>#VALUE!</v>
      </c>
    </row>
    <row r="957" spans="3:15" x14ac:dyDescent="0.25">
      <c r="C957" s="197" t="e">
        <f t="shared" si="95"/>
        <v>#DIV/0!</v>
      </c>
      <c r="D957" s="216" t="e">
        <f>IF(F957="","",IF($B$3='Budget Calculator'!$A$14, 'Loan Calculator'!$L$12-E957+H957, IF($B$3='Budget Calculator'!$A$13,  'Loan Calculator'!$N$12-E957+H957, IF($B$3='Budget Calculator'!$A$12,  'Loan Calculator'!$P$12-E957+H957, 0))))</f>
        <v>#DIV/0!</v>
      </c>
      <c r="E957" s="217" t="e">
        <f>IF(('Loan Calculator'!$G$4/$B$4)*C956&gt;=0, ('Loan Calculator'!$G$4/$B$4)*C956, 1/0)</f>
        <v>#DIV/0!</v>
      </c>
      <c r="F957" s="200" t="e">
        <f t="shared" si="96"/>
        <v>#DIV/0!</v>
      </c>
      <c r="G957" s="212" t="e">
        <f t="shared" si="91"/>
        <v>#DIV/0!</v>
      </c>
      <c r="K957" s="197" t="str" cm="1">
        <f t="array" ref="K957">INDEX($A:$G, ($B957*$B$4)+3,COLUMN(C957))</f>
        <v>Owing</v>
      </c>
      <c r="L957" s="198" t="e">
        <f t="shared" si="93"/>
        <v>#VALUE!</v>
      </c>
      <c r="M957" s="199" t="e">
        <f t="shared" si="94"/>
        <v>#VALUE!</v>
      </c>
      <c r="N957" s="200" t="str" cm="1">
        <f t="array" ref="N957">INDEX($A:$G, ($B957*$B$4)+3,COLUMN(F957))</f>
        <v>Total Interest Charged</v>
      </c>
      <c r="O957" s="201" t="e">
        <f t="shared" si="92"/>
        <v>#VALUE!</v>
      </c>
    </row>
    <row r="958" spans="3:15" x14ac:dyDescent="0.25">
      <c r="C958" s="197" t="e">
        <f t="shared" si="95"/>
        <v>#DIV/0!</v>
      </c>
      <c r="D958" s="216" t="e">
        <f>IF(F958="","",IF($B$3='Budget Calculator'!$A$14, 'Loan Calculator'!$L$12-E958+H958, IF($B$3='Budget Calculator'!$A$13,  'Loan Calculator'!$N$12-E958+H958, IF($B$3='Budget Calculator'!$A$12,  'Loan Calculator'!$P$12-E958+H958, 0))))</f>
        <v>#DIV/0!</v>
      </c>
      <c r="E958" s="217" t="e">
        <f>IF(('Loan Calculator'!$G$4/$B$4)*C957&gt;=0, ('Loan Calculator'!$G$4/$B$4)*C957, 1/0)</f>
        <v>#DIV/0!</v>
      </c>
      <c r="F958" s="200" t="e">
        <f t="shared" si="96"/>
        <v>#DIV/0!</v>
      </c>
      <c r="G958" s="212" t="e">
        <f t="shared" si="91"/>
        <v>#DIV/0!</v>
      </c>
      <c r="K958" s="197" t="str" cm="1">
        <f t="array" ref="K958">INDEX($A:$G, ($B958*$B$4)+3,COLUMN(C958))</f>
        <v>Owing</v>
      </c>
      <c r="L958" s="198" t="e">
        <f t="shared" si="93"/>
        <v>#VALUE!</v>
      </c>
      <c r="M958" s="199" t="e">
        <f t="shared" si="94"/>
        <v>#VALUE!</v>
      </c>
      <c r="N958" s="200" t="str" cm="1">
        <f t="array" ref="N958">INDEX($A:$G, ($B958*$B$4)+3,COLUMN(F958))</f>
        <v>Total Interest Charged</v>
      </c>
      <c r="O958" s="201" t="e">
        <f t="shared" si="92"/>
        <v>#VALUE!</v>
      </c>
    </row>
    <row r="959" spans="3:15" x14ac:dyDescent="0.25">
      <c r="C959" s="197" t="e">
        <f t="shared" si="95"/>
        <v>#DIV/0!</v>
      </c>
      <c r="D959" s="216" t="e">
        <f>IF(F959="","",IF($B$3='Budget Calculator'!$A$14, 'Loan Calculator'!$L$12-E959+H959, IF($B$3='Budget Calculator'!$A$13,  'Loan Calculator'!$N$12-E959+H959, IF($B$3='Budget Calculator'!$A$12,  'Loan Calculator'!$P$12-E959+H959, 0))))</f>
        <v>#DIV/0!</v>
      </c>
      <c r="E959" s="217" t="e">
        <f>IF(('Loan Calculator'!$G$4/$B$4)*C958&gt;=0, ('Loan Calculator'!$G$4/$B$4)*C958, 1/0)</f>
        <v>#DIV/0!</v>
      </c>
      <c r="F959" s="200" t="e">
        <f t="shared" si="96"/>
        <v>#DIV/0!</v>
      </c>
      <c r="G959" s="212" t="e">
        <f t="shared" si="91"/>
        <v>#DIV/0!</v>
      </c>
      <c r="K959" s="197" t="str" cm="1">
        <f t="array" ref="K959">INDEX($A:$G, ($B959*$B$4)+3,COLUMN(C959))</f>
        <v>Owing</v>
      </c>
      <c r="L959" s="198" t="e">
        <f t="shared" si="93"/>
        <v>#VALUE!</v>
      </c>
      <c r="M959" s="199" t="e">
        <f t="shared" si="94"/>
        <v>#VALUE!</v>
      </c>
      <c r="N959" s="200" t="str" cm="1">
        <f t="array" ref="N959">INDEX($A:$G, ($B959*$B$4)+3,COLUMN(F959))</f>
        <v>Total Interest Charged</v>
      </c>
      <c r="O959" s="201" t="e">
        <f t="shared" si="92"/>
        <v>#VALUE!</v>
      </c>
    </row>
    <row r="960" spans="3:15" x14ac:dyDescent="0.25">
      <c r="C960" s="197" t="e">
        <f t="shared" si="95"/>
        <v>#DIV/0!</v>
      </c>
      <c r="D960" s="216" t="e">
        <f>IF(F960="","",IF($B$3='Budget Calculator'!$A$14, 'Loan Calculator'!$L$12-E960+H960, IF($B$3='Budget Calculator'!$A$13,  'Loan Calculator'!$N$12-E960+H960, IF($B$3='Budget Calculator'!$A$12,  'Loan Calculator'!$P$12-E960+H960, 0))))</f>
        <v>#DIV/0!</v>
      </c>
      <c r="E960" s="217" t="e">
        <f>IF(('Loan Calculator'!$G$4/$B$4)*C959&gt;=0, ('Loan Calculator'!$G$4/$B$4)*C959, 1/0)</f>
        <v>#DIV/0!</v>
      </c>
      <c r="F960" s="200" t="e">
        <f t="shared" si="96"/>
        <v>#DIV/0!</v>
      </c>
      <c r="G960" s="212" t="e">
        <f t="shared" si="91"/>
        <v>#DIV/0!</v>
      </c>
      <c r="K960" s="197" t="str" cm="1">
        <f t="array" ref="K960">INDEX($A:$G, ($B960*$B$4)+3,COLUMN(C960))</f>
        <v>Owing</v>
      </c>
      <c r="L960" s="198" t="e">
        <f t="shared" si="93"/>
        <v>#VALUE!</v>
      </c>
      <c r="M960" s="199" t="e">
        <f t="shared" si="94"/>
        <v>#VALUE!</v>
      </c>
      <c r="N960" s="200" t="str" cm="1">
        <f t="array" ref="N960">INDEX($A:$G, ($B960*$B$4)+3,COLUMN(F960))</f>
        <v>Total Interest Charged</v>
      </c>
      <c r="O960" s="201" t="e">
        <f t="shared" si="92"/>
        <v>#VALUE!</v>
      </c>
    </row>
    <row r="961" spans="3:15" x14ac:dyDescent="0.25">
      <c r="C961" s="197" t="e">
        <f t="shared" si="95"/>
        <v>#DIV/0!</v>
      </c>
      <c r="D961" s="216" t="e">
        <f>IF(F961="","",IF($B$3='Budget Calculator'!$A$14, 'Loan Calculator'!$L$12-E961+H961, IF($B$3='Budget Calculator'!$A$13,  'Loan Calculator'!$N$12-E961+H961, IF($B$3='Budget Calculator'!$A$12,  'Loan Calculator'!$P$12-E961+H961, 0))))</f>
        <v>#DIV/0!</v>
      </c>
      <c r="E961" s="217" t="e">
        <f>IF(('Loan Calculator'!$G$4/$B$4)*C960&gt;=0, ('Loan Calculator'!$G$4/$B$4)*C960, 1/0)</f>
        <v>#DIV/0!</v>
      </c>
      <c r="F961" s="200" t="e">
        <f t="shared" si="96"/>
        <v>#DIV/0!</v>
      </c>
      <c r="G961" s="212" t="e">
        <f t="shared" si="91"/>
        <v>#DIV/0!</v>
      </c>
      <c r="K961" s="197" t="str" cm="1">
        <f t="array" ref="K961">INDEX($A:$G, ($B961*$B$4)+3,COLUMN(C961))</f>
        <v>Owing</v>
      </c>
      <c r="L961" s="198" t="e">
        <f t="shared" si="93"/>
        <v>#VALUE!</v>
      </c>
      <c r="M961" s="199" t="e">
        <f t="shared" si="94"/>
        <v>#VALUE!</v>
      </c>
      <c r="N961" s="200" t="str" cm="1">
        <f t="array" ref="N961">INDEX($A:$G, ($B961*$B$4)+3,COLUMN(F961))</f>
        <v>Total Interest Charged</v>
      </c>
      <c r="O961" s="201" t="e">
        <f t="shared" si="92"/>
        <v>#VALUE!</v>
      </c>
    </row>
    <row r="962" spans="3:15" x14ac:dyDescent="0.25">
      <c r="C962" s="197" t="e">
        <f t="shared" si="95"/>
        <v>#DIV/0!</v>
      </c>
      <c r="D962" s="216" t="e">
        <f>IF(F962="","",IF($B$3='Budget Calculator'!$A$14, 'Loan Calculator'!$L$12-E962+H962, IF($B$3='Budget Calculator'!$A$13,  'Loan Calculator'!$N$12-E962+H962, IF($B$3='Budget Calculator'!$A$12,  'Loan Calculator'!$P$12-E962+H962, 0))))</f>
        <v>#DIV/0!</v>
      </c>
      <c r="E962" s="217" t="e">
        <f>IF(('Loan Calculator'!$G$4/$B$4)*C961&gt;=0, ('Loan Calculator'!$G$4/$B$4)*C961, 1/0)</f>
        <v>#DIV/0!</v>
      </c>
      <c r="F962" s="200" t="e">
        <f t="shared" si="96"/>
        <v>#DIV/0!</v>
      </c>
      <c r="G962" s="212" t="e">
        <f t="shared" si="91"/>
        <v>#DIV/0!</v>
      </c>
      <c r="K962" s="197" t="str" cm="1">
        <f t="array" ref="K962">INDEX($A:$G, ($B962*$B$4)+3,COLUMN(C962))</f>
        <v>Owing</v>
      </c>
      <c r="L962" s="198" t="e">
        <f t="shared" si="93"/>
        <v>#VALUE!</v>
      </c>
      <c r="M962" s="199" t="e">
        <f t="shared" si="94"/>
        <v>#VALUE!</v>
      </c>
      <c r="N962" s="200" t="str" cm="1">
        <f t="array" ref="N962">INDEX($A:$G, ($B962*$B$4)+3,COLUMN(F962))</f>
        <v>Total Interest Charged</v>
      </c>
      <c r="O962" s="201" t="e">
        <f t="shared" si="92"/>
        <v>#VALUE!</v>
      </c>
    </row>
    <row r="963" spans="3:15" x14ac:dyDescent="0.25">
      <c r="C963" s="197" t="e">
        <f t="shared" si="95"/>
        <v>#DIV/0!</v>
      </c>
      <c r="D963" s="216" t="e">
        <f>IF(F963="","",IF($B$3='Budget Calculator'!$A$14, 'Loan Calculator'!$L$12-E963+H963, IF($B$3='Budget Calculator'!$A$13,  'Loan Calculator'!$N$12-E963+H963, IF($B$3='Budget Calculator'!$A$12,  'Loan Calculator'!$P$12-E963+H963, 0))))</f>
        <v>#DIV/0!</v>
      </c>
      <c r="E963" s="217" t="e">
        <f>IF(('Loan Calculator'!$G$4/$B$4)*C962&gt;=0, ('Loan Calculator'!$G$4/$B$4)*C962, 1/0)</f>
        <v>#DIV/0!</v>
      </c>
      <c r="F963" s="200" t="e">
        <f t="shared" si="96"/>
        <v>#DIV/0!</v>
      </c>
      <c r="G963" s="212" t="e">
        <f t="shared" si="91"/>
        <v>#DIV/0!</v>
      </c>
      <c r="K963" s="197" t="str" cm="1">
        <f t="array" ref="K963">INDEX($A:$G, ($B963*$B$4)+3,COLUMN(C963))</f>
        <v>Owing</v>
      </c>
      <c r="L963" s="198" t="e">
        <f t="shared" si="93"/>
        <v>#VALUE!</v>
      </c>
      <c r="M963" s="199" t="e">
        <f t="shared" si="94"/>
        <v>#VALUE!</v>
      </c>
      <c r="N963" s="200" t="str" cm="1">
        <f t="array" ref="N963">INDEX($A:$G, ($B963*$B$4)+3,COLUMN(F963))</f>
        <v>Total Interest Charged</v>
      </c>
      <c r="O963" s="201" t="e">
        <f t="shared" si="92"/>
        <v>#VALUE!</v>
      </c>
    </row>
    <row r="964" spans="3:15" x14ac:dyDescent="0.25">
      <c r="C964" s="197" t="e">
        <f t="shared" si="95"/>
        <v>#DIV/0!</v>
      </c>
      <c r="D964" s="216" t="e">
        <f>IF(F964="","",IF($B$3='Budget Calculator'!$A$14, 'Loan Calculator'!$L$12-E964+H964, IF($B$3='Budget Calculator'!$A$13,  'Loan Calculator'!$N$12-E964+H964, IF($B$3='Budget Calculator'!$A$12,  'Loan Calculator'!$P$12-E964+H964, 0))))</f>
        <v>#DIV/0!</v>
      </c>
      <c r="E964" s="217" t="e">
        <f>IF(('Loan Calculator'!$G$4/$B$4)*C963&gt;=0, ('Loan Calculator'!$G$4/$B$4)*C963, 1/0)</f>
        <v>#DIV/0!</v>
      </c>
      <c r="F964" s="200" t="e">
        <f t="shared" si="96"/>
        <v>#DIV/0!</v>
      </c>
      <c r="G964" s="212" t="e">
        <f t="shared" si="91"/>
        <v>#DIV/0!</v>
      </c>
      <c r="K964" s="197" t="str" cm="1">
        <f t="array" ref="K964">INDEX($A:$G, ($B964*$B$4)+3,COLUMN(C964))</f>
        <v>Owing</v>
      </c>
      <c r="L964" s="198" t="e">
        <f t="shared" si="93"/>
        <v>#VALUE!</v>
      </c>
      <c r="M964" s="199" t="e">
        <f t="shared" si="94"/>
        <v>#VALUE!</v>
      </c>
      <c r="N964" s="200" t="str" cm="1">
        <f t="array" ref="N964">INDEX($A:$G, ($B964*$B$4)+3,COLUMN(F964))</f>
        <v>Total Interest Charged</v>
      </c>
      <c r="O964" s="201" t="e">
        <f t="shared" si="92"/>
        <v>#VALUE!</v>
      </c>
    </row>
    <row r="965" spans="3:15" x14ac:dyDescent="0.25">
      <c r="C965" s="197" t="e">
        <f t="shared" si="95"/>
        <v>#DIV/0!</v>
      </c>
      <c r="D965" s="216" t="e">
        <f>IF(F965="","",IF($B$3='Budget Calculator'!$A$14, 'Loan Calculator'!$L$12-E965+H965, IF($B$3='Budget Calculator'!$A$13,  'Loan Calculator'!$N$12-E965+H965, IF($B$3='Budget Calculator'!$A$12,  'Loan Calculator'!$P$12-E965+H965, 0))))</f>
        <v>#DIV/0!</v>
      </c>
      <c r="E965" s="217" t="e">
        <f>IF(('Loan Calculator'!$G$4/$B$4)*C964&gt;=0, ('Loan Calculator'!$G$4/$B$4)*C964, 1/0)</f>
        <v>#DIV/0!</v>
      </c>
      <c r="F965" s="200" t="e">
        <f t="shared" si="96"/>
        <v>#DIV/0!</v>
      </c>
      <c r="G965" s="212" t="e">
        <f t="shared" si="91"/>
        <v>#DIV/0!</v>
      </c>
      <c r="K965" s="197" t="str" cm="1">
        <f t="array" ref="K965">INDEX($A:$G, ($B965*$B$4)+3,COLUMN(C965))</f>
        <v>Owing</v>
      </c>
      <c r="L965" s="198" t="e">
        <f t="shared" si="93"/>
        <v>#VALUE!</v>
      </c>
      <c r="M965" s="199" t="e">
        <f t="shared" si="94"/>
        <v>#VALUE!</v>
      </c>
      <c r="N965" s="200" t="str" cm="1">
        <f t="array" ref="N965">INDEX($A:$G, ($B965*$B$4)+3,COLUMN(F965))</f>
        <v>Total Interest Charged</v>
      </c>
      <c r="O965" s="201" t="e">
        <f t="shared" si="92"/>
        <v>#VALUE!</v>
      </c>
    </row>
    <row r="966" spans="3:15" x14ac:dyDescent="0.25">
      <c r="C966" s="197" t="e">
        <f t="shared" si="95"/>
        <v>#DIV/0!</v>
      </c>
      <c r="D966" s="216" t="e">
        <f>IF(F966="","",IF($B$3='Budget Calculator'!$A$14, 'Loan Calculator'!$L$12-E966+H966, IF($B$3='Budget Calculator'!$A$13,  'Loan Calculator'!$N$12-E966+H966, IF($B$3='Budget Calculator'!$A$12,  'Loan Calculator'!$P$12-E966+H966, 0))))</f>
        <v>#DIV/0!</v>
      </c>
      <c r="E966" s="217" t="e">
        <f>IF(('Loan Calculator'!$G$4/$B$4)*C965&gt;=0, ('Loan Calculator'!$G$4/$B$4)*C965, 1/0)</f>
        <v>#DIV/0!</v>
      </c>
      <c r="F966" s="200" t="e">
        <f t="shared" si="96"/>
        <v>#DIV/0!</v>
      </c>
      <c r="G966" s="212" t="e">
        <f t="shared" ref="G966:G1029" si="97">IF(IFERROR(C966, 1/0), B966, IF(C966=0, B966, 1/0))</f>
        <v>#DIV/0!</v>
      </c>
      <c r="K966" s="197" t="str" cm="1">
        <f t="array" ref="K966">INDEX($A:$G, ($B966*$B$4)+3,COLUMN(C966))</f>
        <v>Owing</v>
      </c>
      <c r="L966" s="198" t="e">
        <f t="shared" si="93"/>
        <v>#VALUE!</v>
      </c>
      <c r="M966" s="199" t="e">
        <f t="shared" si="94"/>
        <v>#VALUE!</v>
      </c>
      <c r="N966" s="200" t="str" cm="1">
        <f t="array" ref="N966">INDEX($A:$G, ($B966*$B$4)+3,COLUMN(F966))</f>
        <v>Total Interest Charged</v>
      </c>
      <c r="O966" s="201" t="e">
        <f t="shared" ref="O966:O1029" si="98">IF(IFERROR(K966, 1/0), J966, IF(K966=0, J966, 1/0))</f>
        <v>#VALUE!</v>
      </c>
    </row>
    <row r="967" spans="3:15" x14ac:dyDescent="0.25">
      <c r="C967" s="197" t="e">
        <f t="shared" si="95"/>
        <v>#DIV/0!</v>
      </c>
      <c r="D967" s="216" t="e">
        <f>IF(F967="","",IF($B$3='Budget Calculator'!$A$14, 'Loan Calculator'!$L$12-E967+H967, IF($B$3='Budget Calculator'!$A$13,  'Loan Calculator'!$N$12-E967+H967, IF($B$3='Budget Calculator'!$A$12,  'Loan Calculator'!$P$12-E967+H967, 0))))</f>
        <v>#DIV/0!</v>
      </c>
      <c r="E967" s="217" t="e">
        <f>IF(('Loan Calculator'!$G$4/$B$4)*C966&gt;=0, ('Loan Calculator'!$G$4/$B$4)*C966, 1/0)</f>
        <v>#DIV/0!</v>
      </c>
      <c r="F967" s="200" t="e">
        <f t="shared" si="96"/>
        <v>#DIV/0!</v>
      </c>
      <c r="G967" s="212" t="e">
        <f t="shared" si="97"/>
        <v>#DIV/0!</v>
      </c>
      <c r="K967" s="197" t="str" cm="1">
        <f t="array" ref="K967">INDEX($A:$G, ($B967*$B$4)+3,COLUMN(C967))</f>
        <v>Owing</v>
      </c>
      <c r="L967" s="198" t="e">
        <f t="shared" ref="L967:L1030" si="99">K966-K967</f>
        <v>#VALUE!</v>
      </c>
      <c r="M967" s="199" t="e">
        <f t="shared" ref="M967:M1030" si="100">N967-N966</f>
        <v>#VALUE!</v>
      </c>
      <c r="N967" s="200" t="str" cm="1">
        <f t="array" ref="N967">INDEX($A:$G, ($B967*$B$4)+3,COLUMN(F967))</f>
        <v>Total Interest Charged</v>
      </c>
      <c r="O967" s="201" t="e">
        <f t="shared" si="98"/>
        <v>#VALUE!</v>
      </c>
    </row>
    <row r="968" spans="3:15" x14ac:dyDescent="0.25">
      <c r="C968" s="197" t="e">
        <f t="shared" si="95"/>
        <v>#DIV/0!</v>
      </c>
      <c r="D968" s="216" t="e">
        <f>IF(F968="","",IF($B$3='Budget Calculator'!$A$14, 'Loan Calculator'!$L$12-E968+H968, IF($B$3='Budget Calculator'!$A$13,  'Loan Calculator'!$N$12-E968+H968, IF($B$3='Budget Calculator'!$A$12,  'Loan Calculator'!$P$12-E968+H968, 0))))</f>
        <v>#DIV/0!</v>
      </c>
      <c r="E968" s="217" t="e">
        <f>IF(('Loan Calculator'!$G$4/$B$4)*C967&gt;=0, ('Loan Calculator'!$G$4/$B$4)*C967, 1/0)</f>
        <v>#DIV/0!</v>
      </c>
      <c r="F968" s="200" t="e">
        <f t="shared" si="96"/>
        <v>#DIV/0!</v>
      </c>
      <c r="G968" s="212" t="e">
        <f t="shared" si="97"/>
        <v>#DIV/0!</v>
      </c>
      <c r="K968" s="197" t="str" cm="1">
        <f t="array" ref="K968">INDEX($A:$G, ($B968*$B$4)+3,COLUMN(C968))</f>
        <v>Owing</v>
      </c>
      <c r="L968" s="198" t="e">
        <f t="shared" si="99"/>
        <v>#VALUE!</v>
      </c>
      <c r="M968" s="199" t="e">
        <f t="shared" si="100"/>
        <v>#VALUE!</v>
      </c>
      <c r="N968" s="200" t="str" cm="1">
        <f t="array" ref="N968">INDEX($A:$G, ($B968*$B$4)+3,COLUMN(F968))</f>
        <v>Total Interest Charged</v>
      </c>
      <c r="O968" s="201" t="e">
        <f t="shared" si="98"/>
        <v>#VALUE!</v>
      </c>
    </row>
    <row r="969" spans="3:15" x14ac:dyDescent="0.25">
      <c r="C969" s="197" t="e">
        <f t="shared" si="95"/>
        <v>#DIV/0!</v>
      </c>
      <c r="D969" s="216" t="e">
        <f>IF(F969="","",IF($B$3='Budget Calculator'!$A$14, 'Loan Calculator'!$L$12-E969+H969, IF($B$3='Budget Calculator'!$A$13,  'Loan Calculator'!$N$12-E969+H969, IF($B$3='Budget Calculator'!$A$12,  'Loan Calculator'!$P$12-E969+H969, 0))))</f>
        <v>#DIV/0!</v>
      </c>
      <c r="E969" s="217" t="e">
        <f>IF(('Loan Calculator'!$G$4/$B$4)*C968&gt;=0, ('Loan Calculator'!$G$4/$B$4)*C968, 1/0)</f>
        <v>#DIV/0!</v>
      </c>
      <c r="F969" s="200" t="e">
        <f t="shared" si="96"/>
        <v>#DIV/0!</v>
      </c>
      <c r="G969" s="212" t="e">
        <f t="shared" si="97"/>
        <v>#DIV/0!</v>
      </c>
      <c r="K969" s="197" t="str" cm="1">
        <f t="array" ref="K969">INDEX($A:$G, ($B969*$B$4)+3,COLUMN(C969))</f>
        <v>Owing</v>
      </c>
      <c r="L969" s="198" t="e">
        <f t="shared" si="99"/>
        <v>#VALUE!</v>
      </c>
      <c r="M969" s="199" t="e">
        <f t="shared" si="100"/>
        <v>#VALUE!</v>
      </c>
      <c r="N969" s="200" t="str" cm="1">
        <f t="array" ref="N969">INDEX($A:$G, ($B969*$B$4)+3,COLUMN(F969))</f>
        <v>Total Interest Charged</v>
      </c>
      <c r="O969" s="201" t="e">
        <f t="shared" si="98"/>
        <v>#VALUE!</v>
      </c>
    </row>
    <row r="970" spans="3:15" x14ac:dyDescent="0.25">
      <c r="C970" s="197" t="e">
        <f t="shared" si="95"/>
        <v>#DIV/0!</v>
      </c>
      <c r="D970" s="216" t="e">
        <f>IF(F970="","",IF($B$3='Budget Calculator'!$A$14, 'Loan Calculator'!$L$12-E970+H970, IF($B$3='Budget Calculator'!$A$13,  'Loan Calculator'!$N$12-E970+H970, IF($B$3='Budget Calculator'!$A$12,  'Loan Calculator'!$P$12-E970+H970, 0))))</f>
        <v>#DIV/0!</v>
      </c>
      <c r="E970" s="217" t="e">
        <f>IF(('Loan Calculator'!$G$4/$B$4)*C969&gt;=0, ('Loan Calculator'!$G$4/$B$4)*C969, 1/0)</f>
        <v>#DIV/0!</v>
      </c>
      <c r="F970" s="200" t="e">
        <f t="shared" si="96"/>
        <v>#DIV/0!</v>
      </c>
      <c r="G970" s="212" t="e">
        <f t="shared" si="97"/>
        <v>#DIV/0!</v>
      </c>
      <c r="K970" s="197" t="str" cm="1">
        <f t="array" ref="K970">INDEX($A:$G, ($B970*$B$4)+3,COLUMN(C970))</f>
        <v>Owing</v>
      </c>
      <c r="L970" s="198" t="e">
        <f t="shared" si="99"/>
        <v>#VALUE!</v>
      </c>
      <c r="M970" s="199" t="e">
        <f t="shared" si="100"/>
        <v>#VALUE!</v>
      </c>
      <c r="N970" s="200" t="str" cm="1">
        <f t="array" ref="N970">INDEX($A:$G, ($B970*$B$4)+3,COLUMN(F970))</f>
        <v>Total Interest Charged</v>
      </c>
      <c r="O970" s="201" t="e">
        <f t="shared" si="98"/>
        <v>#VALUE!</v>
      </c>
    </row>
    <row r="971" spans="3:15" x14ac:dyDescent="0.25">
      <c r="C971" s="197" t="e">
        <f t="shared" si="95"/>
        <v>#DIV/0!</v>
      </c>
      <c r="D971" s="216" t="e">
        <f>IF(F971="","",IF($B$3='Budget Calculator'!$A$14, 'Loan Calculator'!$L$12-E971+H971, IF($B$3='Budget Calculator'!$A$13,  'Loan Calculator'!$N$12-E971+H971, IF($B$3='Budget Calculator'!$A$12,  'Loan Calculator'!$P$12-E971+H971, 0))))</f>
        <v>#DIV/0!</v>
      </c>
      <c r="E971" s="217" t="e">
        <f>IF(('Loan Calculator'!$G$4/$B$4)*C970&gt;=0, ('Loan Calculator'!$G$4/$B$4)*C970, 1/0)</f>
        <v>#DIV/0!</v>
      </c>
      <c r="F971" s="200" t="e">
        <f t="shared" si="96"/>
        <v>#DIV/0!</v>
      </c>
      <c r="G971" s="212" t="e">
        <f t="shared" si="97"/>
        <v>#DIV/0!</v>
      </c>
      <c r="K971" s="197" t="str" cm="1">
        <f t="array" ref="K971">INDEX($A:$G, ($B971*$B$4)+3,COLUMN(C971))</f>
        <v>Owing</v>
      </c>
      <c r="L971" s="198" t="e">
        <f t="shared" si="99"/>
        <v>#VALUE!</v>
      </c>
      <c r="M971" s="199" t="e">
        <f t="shared" si="100"/>
        <v>#VALUE!</v>
      </c>
      <c r="N971" s="200" t="str" cm="1">
        <f t="array" ref="N971">INDEX($A:$G, ($B971*$B$4)+3,COLUMN(F971))</f>
        <v>Total Interest Charged</v>
      </c>
      <c r="O971" s="201" t="e">
        <f t="shared" si="98"/>
        <v>#VALUE!</v>
      </c>
    </row>
    <row r="972" spans="3:15" x14ac:dyDescent="0.25">
      <c r="C972" s="197" t="e">
        <f t="shared" si="95"/>
        <v>#DIV/0!</v>
      </c>
      <c r="D972" s="216" t="e">
        <f>IF(F972="","",IF($B$3='Budget Calculator'!$A$14, 'Loan Calculator'!$L$12-E972+H972, IF($B$3='Budget Calculator'!$A$13,  'Loan Calculator'!$N$12-E972+H972, IF($B$3='Budget Calculator'!$A$12,  'Loan Calculator'!$P$12-E972+H972, 0))))</f>
        <v>#DIV/0!</v>
      </c>
      <c r="E972" s="217" t="e">
        <f>IF(('Loan Calculator'!$G$4/$B$4)*C971&gt;=0, ('Loan Calculator'!$G$4/$B$4)*C971, 1/0)</f>
        <v>#DIV/0!</v>
      </c>
      <c r="F972" s="200" t="e">
        <f t="shared" si="96"/>
        <v>#DIV/0!</v>
      </c>
      <c r="G972" s="212" t="e">
        <f t="shared" si="97"/>
        <v>#DIV/0!</v>
      </c>
      <c r="K972" s="197" t="str" cm="1">
        <f t="array" ref="K972">INDEX($A:$G, ($B972*$B$4)+3,COLUMN(C972))</f>
        <v>Owing</v>
      </c>
      <c r="L972" s="198" t="e">
        <f t="shared" si="99"/>
        <v>#VALUE!</v>
      </c>
      <c r="M972" s="199" t="e">
        <f t="shared" si="100"/>
        <v>#VALUE!</v>
      </c>
      <c r="N972" s="200" t="str" cm="1">
        <f t="array" ref="N972">INDEX($A:$G, ($B972*$B$4)+3,COLUMN(F972))</f>
        <v>Total Interest Charged</v>
      </c>
      <c r="O972" s="201" t="e">
        <f t="shared" si="98"/>
        <v>#VALUE!</v>
      </c>
    </row>
    <row r="973" spans="3:15" x14ac:dyDescent="0.25">
      <c r="C973" s="197" t="e">
        <f t="shared" si="95"/>
        <v>#DIV/0!</v>
      </c>
      <c r="D973" s="216" t="e">
        <f>IF(F973="","",IF($B$3='Budget Calculator'!$A$14, 'Loan Calculator'!$L$12-E973+H973, IF($B$3='Budget Calculator'!$A$13,  'Loan Calculator'!$N$12-E973+H973, IF($B$3='Budget Calculator'!$A$12,  'Loan Calculator'!$P$12-E973+H973, 0))))</f>
        <v>#DIV/0!</v>
      </c>
      <c r="E973" s="217" t="e">
        <f>IF(('Loan Calculator'!$G$4/$B$4)*C972&gt;=0, ('Loan Calculator'!$G$4/$B$4)*C972, 1/0)</f>
        <v>#DIV/0!</v>
      </c>
      <c r="F973" s="200" t="e">
        <f t="shared" si="96"/>
        <v>#DIV/0!</v>
      </c>
      <c r="G973" s="212" t="e">
        <f t="shared" si="97"/>
        <v>#DIV/0!</v>
      </c>
      <c r="K973" s="197" t="str" cm="1">
        <f t="array" ref="K973">INDEX($A:$G, ($B973*$B$4)+3,COLUMN(C973))</f>
        <v>Owing</v>
      </c>
      <c r="L973" s="198" t="e">
        <f t="shared" si="99"/>
        <v>#VALUE!</v>
      </c>
      <c r="M973" s="199" t="e">
        <f t="shared" si="100"/>
        <v>#VALUE!</v>
      </c>
      <c r="N973" s="200" t="str" cm="1">
        <f t="array" ref="N973">INDEX($A:$G, ($B973*$B$4)+3,COLUMN(F973))</f>
        <v>Total Interest Charged</v>
      </c>
      <c r="O973" s="201" t="e">
        <f t="shared" si="98"/>
        <v>#VALUE!</v>
      </c>
    </row>
    <row r="974" spans="3:15" x14ac:dyDescent="0.25">
      <c r="C974" s="197" t="e">
        <f t="shared" si="95"/>
        <v>#DIV/0!</v>
      </c>
      <c r="D974" s="216" t="e">
        <f>IF(F974="","",IF($B$3='Budget Calculator'!$A$14, 'Loan Calculator'!$L$12-E974+H974, IF($B$3='Budget Calculator'!$A$13,  'Loan Calculator'!$N$12-E974+H974, IF($B$3='Budget Calculator'!$A$12,  'Loan Calculator'!$P$12-E974+H974, 0))))</f>
        <v>#DIV/0!</v>
      </c>
      <c r="E974" s="217" t="e">
        <f>IF(('Loan Calculator'!$G$4/$B$4)*C973&gt;=0, ('Loan Calculator'!$G$4/$B$4)*C973, 1/0)</f>
        <v>#DIV/0!</v>
      </c>
      <c r="F974" s="200" t="e">
        <f t="shared" si="96"/>
        <v>#DIV/0!</v>
      </c>
      <c r="G974" s="212" t="e">
        <f t="shared" si="97"/>
        <v>#DIV/0!</v>
      </c>
      <c r="K974" s="197" t="str" cm="1">
        <f t="array" ref="K974">INDEX($A:$G, ($B974*$B$4)+3,COLUMN(C974))</f>
        <v>Owing</v>
      </c>
      <c r="L974" s="198" t="e">
        <f t="shared" si="99"/>
        <v>#VALUE!</v>
      </c>
      <c r="M974" s="199" t="e">
        <f t="shared" si="100"/>
        <v>#VALUE!</v>
      </c>
      <c r="N974" s="200" t="str" cm="1">
        <f t="array" ref="N974">INDEX($A:$G, ($B974*$B$4)+3,COLUMN(F974))</f>
        <v>Total Interest Charged</v>
      </c>
      <c r="O974" s="201" t="e">
        <f t="shared" si="98"/>
        <v>#VALUE!</v>
      </c>
    </row>
    <row r="975" spans="3:15" x14ac:dyDescent="0.25">
      <c r="C975" s="197" t="e">
        <f t="shared" si="95"/>
        <v>#DIV/0!</v>
      </c>
      <c r="D975" s="216" t="e">
        <f>IF(F975="","",IF($B$3='Budget Calculator'!$A$14, 'Loan Calculator'!$L$12-E975+H975, IF($B$3='Budget Calculator'!$A$13,  'Loan Calculator'!$N$12-E975+H975, IF($B$3='Budget Calculator'!$A$12,  'Loan Calculator'!$P$12-E975+H975, 0))))</f>
        <v>#DIV/0!</v>
      </c>
      <c r="E975" s="217" t="e">
        <f>IF(('Loan Calculator'!$G$4/$B$4)*C974&gt;=0, ('Loan Calculator'!$G$4/$B$4)*C974, 1/0)</f>
        <v>#DIV/0!</v>
      </c>
      <c r="F975" s="200" t="e">
        <f t="shared" si="96"/>
        <v>#DIV/0!</v>
      </c>
      <c r="G975" s="212" t="e">
        <f t="shared" si="97"/>
        <v>#DIV/0!</v>
      </c>
      <c r="K975" s="197" t="str" cm="1">
        <f t="array" ref="K975">INDEX($A:$G, ($B975*$B$4)+3,COLUMN(C975))</f>
        <v>Owing</v>
      </c>
      <c r="L975" s="198" t="e">
        <f t="shared" si="99"/>
        <v>#VALUE!</v>
      </c>
      <c r="M975" s="199" t="e">
        <f t="shared" si="100"/>
        <v>#VALUE!</v>
      </c>
      <c r="N975" s="200" t="str" cm="1">
        <f t="array" ref="N975">INDEX($A:$G, ($B975*$B$4)+3,COLUMN(F975))</f>
        <v>Total Interest Charged</v>
      </c>
      <c r="O975" s="201" t="e">
        <f t="shared" si="98"/>
        <v>#VALUE!</v>
      </c>
    </row>
    <row r="976" spans="3:15" x14ac:dyDescent="0.25">
      <c r="C976" s="197" t="e">
        <f t="shared" si="95"/>
        <v>#DIV/0!</v>
      </c>
      <c r="D976" s="216" t="e">
        <f>IF(F976="","",IF($B$3='Budget Calculator'!$A$14, 'Loan Calculator'!$L$12-E976+H976, IF($B$3='Budget Calculator'!$A$13,  'Loan Calculator'!$N$12-E976+H976, IF($B$3='Budget Calculator'!$A$12,  'Loan Calculator'!$P$12-E976+H976, 0))))</f>
        <v>#DIV/0!</v>
      </c>
      <c r="E976" s="217" t="e">
        <f>IF(('Loan Calculator'!$G$4/$B$4)*C975&gt;=0, ('Loan Calculator'!$G$4/$B$4)*C975, 1/0)</f>
        <v>#DIV/0!</v>
      </c>
      <c r="F976" s="200" t="e">
        <f t="shared" si="96"/>
        <v>#DIV/0!</v>
      </c>
      <c r="G976" s="212" t="e">
        <f t="shared" si="97"/>
        <v>#DIV/0!</v>
      </c>
      <c r="K976" s="197" t="str" cm="1">
        <f t="array" ref="K976">INDEX($A:$G, ($B976*$B$4)+3,COLUMN(C976))</f>
        <v>Owing</v>
      </c>
      <c r="L976" s="198" t="e">
        <f t="shared" si="99"/>
        <v>#VALUE!</v>
      </c>
      <c r="M976" s="199" t="e">
        <f t="shared" si="100"/>
        <v>#VALUE!</v>
      </c>
      <c r="N976" s="200" t="str" cm="1">
        <f t="array" ref="N976">INDEX($A:$G, ($B976*$B$4)+3,COLUMN(F976))</f>
        <v>Total Interest Charged</v>
      </c>
      <c r="O976" s="201" t="e">
        <f t="shared" si="98"/>
        <v>#VALUE!</v>
      </c>
    </row>
    <row r="977" spans="3:15" x14ac:dyDescent="0.25">
      <c r="C977" s="197" t="e">
        <f t="shared" si="95"/>
        <v>#DIV/0!</v>
      </c>
      <c r="D977" s="216" t="e">
        <f>IF(F977="","",IF($B$3='Budget Calculator'!$A$14, 'Loan Calculator'!$L$12-E977+H977, IF($B$3='Budget Calculator'!$A$13,  'Loan Calculator'!$N$12-E977+H977, IF($B$3='Budget Calculator'!$A$12,  'Loan Calculator'!$P$12-E977+H977, 0))))</f>
        <v>#DIV/0!</v>
      </c>
      <c r="E977" s="217" t="e">
        <f>IF(('Loan Calculator'!$G$4/$B$4)*C976&gt;=0, ('Loan Calculator'!$G$4/$B$4)*C976, 1/0)</f>
        <v>#DIV/0!</v>
      </c>
      <c r="F977" s="200" t="e">
        <f t="shared" si="96"/>
        <v>#DIV/0!</v>
      </c>
      <c r="G977" s="212" t="e">
        <f t="shared" si="97"/>
        <v>#DIV/0!</v>
      </c>
      <c r="K977" s="197" t="str" cm="1">
        <f t="array" ref="K977">INDEX($A:$G, ($B977*$B$4)+3,COLUMN(C977))</f>
        <v>Owing</v>
      </c>
      <c r="L977" s="198" t="e">
        <f t="shared" si="99"/>
        <v>#VALUE!</v>
      </c>
      <c r="M977" s="199" t="e">
        <f t="shared" si="100"/>
        <v>#VALUE!</v>
      </c>
      <c r="N977" s="200" t="str" cm="1">
        <f t="array" ref="N977">INDEX($A:$G, ($B977*$B$4)+3,COLUMN(F977))</f>
        <v>Total Interest Charged</v>
      </c>
      <c r="O977" s="201" t="e">
        <f t="shared" si="98"/>
        <v>#VALUE!</v>
      </c>
    </row>
    <row r="978" spans="3:15" x14ac:dyDescent="0.25">
      <c r="C978" s="197" t="e">
        <f t="shared" si="95"/>
        <v>#DIV/0!</v>
      </c>
      <c r="D978" s="216" t="e">
        <f>IF(F978="","",IF($B$3='Budget Calculator'!$A$14, 'Loan Calculator'!$L$12-E978+H978, IF($B$3='Budget Calculator'!$A$13,  'Loan Calculator'!$N$12-E978+H978, IF($B$3='Budget Calculator'!$A$12,  'Loan Calculator'!$P$12-E978+H978, 0))))</f>
        <v>#DIV/0!</v>
      </c>
      <c r="E978" s="217" t="e">
        <f>IF(('Loan Calculator'!$G$4/$B$4)*C977&gt;=0, ('Loan Calculator'!$G$4/$B$4)*C977, 1/0)</f>
        <v>#DIV/0!</v>
      </c>
      <c r="F978" s="200" t="e">
        <f t="shared" si="96"/>
        <v>#DIV/0!</v>
      </c>
      <c r="G978" s="212" t="e">
        <f t="shared" si="97"/>
        <v>#DIV/0!</v>
      </c>
      <c r="K978" s="197" t="str" cm="1">
        <f t="array" ref="K978">INDEX($A:$G, ($B978*$B$4)+3,COLUMN(C978))</f>
        <v>Owing</v>
      </c>
      <c r="L978" s="198" t="e">
        <f t="shared" si="99"/>
        <v>#VALUE!</v>
      </c>
      <c r="M978" s="199" t="e">
        <f t="shared" si="100"/>
        <v>#VALUE!</v>
      </c>
      <c r="N978" s="200" t="str" cm="1">
        <f t="array" ref="N978">INDEX($A:$G, ($B978*$B$4)+3,COLUMN(F978))</f>
        <v>Total Interest Charged</v>
      </c>
      <c r="O978" s="201" t="e">
        <f t="shared" si="98"/>
        <v>#VALUE!</v>
      </c>
    </row>
    <row r="979" spans="3:15" x14ac:dyDescent="0.25">
      <c r="C979" s="197" t="e">
        <f t="shared" si="95"/>
        <v>#DIV/0!</v>
      </c>
      <c r="D979" s="216" t="e">
        <f>IF(F979="","",IF($B$3='Budget Calculator'!$A$14, 'Loan Calculator'!$L$12-E979+H979, IF($B$3='Budget Calculator'!$A$13,  'Loan Calculator'!$N$12-E979+H979, IF($B$3='Budget Calculator'!$A$12,  'Loan Calculator'!$P$12-E979+H979, 0))))</f>
        <v>#DIV/0!</v>
      </c>
      <c r="E979" s="217" t="e">
        <f>IF(('Loan Calculator'!$G$4/$B$4)*C978&gt;=0, ('Loan Calculator'!$G$4/$B$4)*C978, 1/0)</f>
        <v>#DIV/0!</v>
      </c>
      <c r="F979" s="200" t="e">
        <f t="shared" si="96"/>
        <v>#DIV/0!</v>
      </c>
      <c r="G979" s="212" t="e">
        <f t="shared" si="97"/>
        <v>#DIV/0!</v>
      </c>
      <c r="K979" s="197" t="str" cm="1">
        <f t="array" ref="K979">INDEX($A:$G, ($B979*$B$4)+3,COLUMN(C979))</f>
        <v>Owing</v>
      </c>
      <c r="L979" s="198" t="e">
        <f t="shared" si="99"/>
        <v>#VALUE!</v>
      </c>
      <c r="M979" s="199" t="e">
        <f t="shared" si="100"/>
        <v>#VALUE!</v>
      </c>
      <c r="N979" s="200" t="str" cm="1">
        <f t="array" ref="N979">INDEX($A:$G, ($B979*$B$4)+3,COLUMN(F979))</f>
        <v>Total Interest Charged</v>
      </c>
      <c r="O979" s="201" t="e">
        <f t="shared" si="98"/>
        <v>#VALUE!</v>
      </c>
    </row>
    <row r="980" spans="3:15" x14ac:dyDescent="0.25">
      <c r="C980" s="197" t="e">
        <f t="shared" si="95"/>
        <v>#DIV/0!</v>
      </c>
      <c r="D980" s="216" t="e">
        <f>IF(F980="","",IF($B$3='Budget Calculator'!$A$14, 'Loan Calculator'!$L$12-E980+H980, IF($B$3='Budget Calculator'!$A$13,  'Loan Calculator'!$N$12-E980+H980, IF($B$3='Budget Calculator'!$A$12,  'Loan Calculator'!$P$12-E980+H980, 0))))</f>
        <v>#DIV/0!</v>
      </c>
      <c r="E980" s="217" t="e">
        <f>IF(('Loan Calculator'!$G$4/$B$4)*C979&gt;=0, ('Loan Calculator'!$G$4/$B$4)*C979, 1/0)</f>
        <v>#DIV/0!</v>
      </c>
      <c r="F980" s="200" t="e">
        <f t="shared" si="96"/>
        <v>#DIV/0!</v>
      </c>
      <c r="G980" s="212" t="e">
        <f t="shared" si="97"/>
        <v>#DIV/0!</v>
      </c>
      <c r="K980" s="197" t="str" cm="1">
        <f t="array" ref="K980">INDEX($A:$G, ($B980*$B$4)+3,COLUMN(C980))</f>
        <v>Owing</v>
      </c>
      <c r="L980" s="198" t="e">
        <f t="shared" si="99"/>
        <v>#VALUE!</v>
      </c>
      <c r="M980" s="199" t="e">
        <f t="shared" si="100"/>
        <v>#VALUE!</v>
      </c>
      <c r="N980" s="200" t="str" cm="1">
        <f t="array" ref="N980">INDEX($A:$G, ($B980*$B$4)+3,COLUMN(F980))</f>
        <v>Total Interest Charged</v>
      </c>
      <c r="O980" s="201" t="e">
        <f t="shared" si="98"/>
        <v>#VALUE!</v>
      </c>
    </row>
    <row r="981" spans="3:15" x14ac:dyDescent="0.25">
      <c r="C981" s="197" t="e">
        <f t="shared" si="95"/>
        <v>#DIV/0!</v>
      </c>
      <c r="D981" s="216" t="e">
        <f>IF(F981="","",IF($B$3='Budget Calculator'!$A$14, 'Loan Calculator'!$L$12-E981+H981, IF($B$3='Budget Calculator'!$A$13,  'Loan Calculator'!$N$12-E981+H981, IF($B$3='Budget Calculator'!$A$12,  'Loan Calculator'!$P$12-E981+H981, 0))))</f>
        <v>#DIV/0!</v>
      </c>
      <c r="E981" s="217" t="e">
        <f>IF(('Loan Calculator'!$G$4/$B$4)*C980&gt;=0, ('Loan Calculator'!$G$4/$B$4)*C980, 1/0)</f>
        <v>#DIV/0!</v>
      </c>
      <c r="F981" s="200" t="e">
        <f t="shared" si="96"/>
        <v>#DIV/0!</v>
      </c>
      <c r="G981" s="212" t="e">
        <f t="shared" si="97"/>
        <v>#DIV/0!</v>
      </c>
      <c r="K981" s="197" t="str" cm="1">
        <f t="array" ref="K981">INDEX($A:$G, ($B981*$B$4)+3,COLUMN(C981))</f>
        <v>Owing</v>
      </c>
      <c r="L981" s="198" t="e">
        <f t="shared" si="99"/>
        <v>#VALUE!</v>
      </c>
      <c r="M981" s="199" t="e">
        <f t="shared" si="100"/>
        <v>#VALUE!</v>
      </c>
      <c r="N981" s="200" t="str" cm="1">
        <f t="array" ref="N981">INDEX($A:$G, ($B981*$B$4)+3,COLUMN(F981))</f>
        <v>Total Interest Charged</v>
      </c>
      <c r="O981" s="201" t="e">
        <f t="shared" si="98"/>
        <v>#VALUE!</v>
      </c>
    </row>
    <row r="982" spans="3:15" x14ac:dyDescent="0.25">
      <c r="C982" s="197" t="e">
        <f t="shared" si="95"/>
        <v>#DIV/0!</v>
      </c>
      <c r="D982" s="216" t="e">
        <f>IF(F982="","",IF($B$3='Budget Calculator'!$A$14, 'Loan Calculator'!$L$12-E982+H982, IF($B$3='Budget Calculator'!$A$13,  'Loan Calculator'!$N$12-E982+H982, IF($B$3='Budget Calculator'!$A$12,  'Loan Calculator'!$P$12-E982+H982, 0))))</f>
        <v>#DIV/0!</v>
      </c>
      <c r="E982" s="217" t="e">
        <f>IF(('Loan Calculator'!$G$4/$B$4)*C981&gt;=0, ('Loan Calculator'!$G$4/$B$4)*C981, 1/0)</f>
        <v>#DIV/0!</v>
      </c>
      <c r="F982" s="200" t="e">
        <f t="shared" si="96"/>
        <v>#DIV/0!</v>
      </c>
      <c r="G982" s="212" t="e">
        <f t="shared" si="97"/>
        <v>#DIV/0!</v>
      </c>
      <c r="K982" s="197" t="str" cm="1">
        <f t="array" ref="K982">INDEX($A:$G, ($B982*$B$4)+3,COLUMN(C982))</f>
        <v>Owing</v>
      </c>
      <c r="L982" s="198" t="e">
        <f t="shared" si="99"/>
        <v>#VALUE!</v>
      </c>
      <c r="M982" s="199" t="e">
        <f t="shared" si="100"/>
        <v>#VALUE!</v>
      </c>
      <c r="N982" s="200" t="str" cm="1">
        <f t="array" ref="N982">INDEX($A:$G, ($B982*$B$4)+3,COLUMN(F982))</f>
        <v>Total Interest Charged</v>
      </c>
      <c r="O982" s="201" t="e">
        <f t="shared" si="98"/>
        <v>#VALUE!</v>
      </c>
    </row>
    <row r="983" spans="3:15" x14ac:dyDescent="0.25">
      <c r="C983" s="197" t="e">
        <f t="shared" si="95"/>
        <v>#DIV/0!</v>
      </c>
      <c r="D983" s="216" t="e">
        <f>IF(F983="","",IF($B$3='Budget Calculator'!$A$14, 'Loan Calculator'!$L$12-E983+H983, IF($B$3='Budget Calculator'!$A$13,  'Loan Calculator'!$N$12-E983+H983, IF($B$3='Budget Calculator'!$A$12,  'Loan Calculator'!$P$12-E983+H983, 0))))</f>
        <v>#DIV/0!</v>
      </c>
      <c r="E983" s="217" t="e">
        <f>IF(('Loan Calculator'!$G$4/$B$4)*C982&gt;=0, ('Loan Calculator'!$G$4/$B$4)*C982, 1/0)</f>
        <v>#DIV/0!</v>
      </c>
      <c r="F983" s="200" t="e">
        <f t="shared" si="96"/>
        <v>#DIV/0!</v>
      </c>
      <c r="G983" s="212" t="e">
        <f t="shared" si="97"/>
        <v>#DIV/0!</v>
      </c>
      <c r="K983" s="197" t="str" cm="1">
        <f t="array" ref="K983">INDEX($A:$G, ($B983*$B$4)+3,COLUMN(C983))</f>
        <v>Owing</v>
      </c>
      <c r="L983" s="198" t="e">
        <f t="shared" si="99"/>
        <v>#VALUE!</v>
      </c>
      <c r="M983" s="199" t="e">
        <f t="shared" si="100"/>
        <v>#VALUE!</v>
      </c>
      <c r="N983" s="200" t="str" cm="1">
        <f t="array" ref="N983">INDEX($A:$G, ($B983*$B$4)+3,COLUMN(F983))</f>
        <v>Total Interest Charged</v>
      </c>
      <c r="O983" s="201" t="e">
        <f t="shared" si="98"/>
        <v>#VALUE!</v>
      </c>
    </row>
    <row r="984" spans="3:15" x14ac:dyDescent="0.25">
      <c r="C984" s="197" t="e">
        <f t="shared" ref="C984:C1047" si="101">IF(F984="","",C983-D984)</f>
        <v>#DIV/0!</v>
      </c>
      <c r="D984" s="216" t="e">
        <f>IF(F984="","",IF($B$3='Budget Calculator'!$A$14, 'Loan Calculator'!$L$12-E984+H984, IF($B$3='Budget Calculator'!$A$13,  'Loan Calculator'!$N$12-E984+H984, IF($B$3='Budget Calculator'!$A$12,  'Loan Calculator'!$P$12-E984+H984, 0))))</f>
        <v>#DIV/0!</v>
      </c>
      <c r="E984" s="217" t="e">
        <f>IF(('Loan Calculator'!$G$4/$B$4)*C983&gt;=0, ('Loan Calculator'!$G$4/$B$4)*C983, 1/0)</f>
        <v>#DIV/0!</v>
      </c>
      <c r="F984" s="200" t="e">
        <f t="shared" ref="F984:F1047" si="102">IF(F983="", "", IF(E984+F983&gt;F983, E984+F983, ""))</f>
        <v>#DIV/0!</v>
      </c>
      <c r="G984" s="212" t="e">
        <f t="shared" si="97"/>
        <v>#DIV/0!</v>
      </c>
      <c r="K984" s="197" t="str" cm="1">
        <f t="array" ref="K984">INDEX($A:$G, ($B984*$B$4)+3,COLUMN(C984))</f>
        <v>Owing</v>
      </c>
      <c r="L984" s="198" t="e">
        <f t="shared" si="99"/>
        <v>#VALUE!</v>
      </c>
      <c r="M984" s="199" t="e">
        <f t="shared" si="100"/>
        <v>#VALUE!</v>
      </c>
      <c r="N984" s="200" t="str" cm="1">
        <f t="array" ref="N984">INDEX($A:$G, ($B984*$B$4)+3,COLUMN(F984))</f>
        <v>Total Interest Charged</v>
      </c>
      <c r="O984" s="201" t="e">
        <f t="shared" si="98"/>
        <v>#VALUE!</v>
      </c>
    </row>
    <row r="985" spans="3:15" x14ac:dyDescent="0.25">
      <c r="C985" s="197" t="e">
        <f t="shared" si="101"/>
        <v>#DIV/0!</v>
      </c>
      <c r="D985" s="216" t="e">
        <f>IF(F985="","",IF($B$3='Budget Calculator'!$A$14, 'Loan Calculator'!$L$12-E985+H985, IF($B$3='Budget Calculator'!$A$13,  'Loan Calculator'!$N$12-E985+H985, IF($B$3='Budget Calculator'!$A$12,  'Loan Calculator'!$P$12-E985+H985, 0))))</f>
        <v>#DIV/0!</v>
      </c>
      <c r="E985" s="217" t="e">
        <f>IF(('Loan Calculator'!$G$4/$B$4)*C984&gt;=0, ('Loan Calculator'!$G$4/$B$4)*C984, 1/0)</f>
        <v>#DIV/0!</v>
      </c>
      <c r="F985" s="200" t="e">
        <f t="shared" si="102"/>
        <v>#DIV/0!</v>
      </c>
      <c r="G985" s="212" t="e">
        <f t="shared" si="97"/>
        <v>#DIV/0!</v>
      </c>
      <c r="K985" s="197" t="str" cm="1">
        <f t="array" ref="K985">INDEX($A:$G, ($B985*$B$4)+3,COLUMN(C985))</f>
        <v>Owing</v>
      </c>
      <c r="L985" s="198" t="e">
        <f t="shared" si="99"/>
        <v>#VALUE!</v>
      </c>
      <c r="M985" s="199" t="e">
        <f t="shared" si="100"/>
        <v>#VALUE!</v>
      </c>
      <c r="N985" s="200" t="str" cm="1">
        <f t="array" ref="N985">INDEX($A:$G, ($B985*$B$4)+3,COLUMN(F985))</f>
        <v>Total Interest Charged</v>
      </c>
      <c r="O985" s="201" t="e">
        <f t="shared" si="98"/>
        <v>#VALUE!</v>
      </c>
    </row>
    <row r="986" spans="3:15" x14ac:dyDescent="0.25">
      <c r="C986" s="197" t="e">
        <f t="shared" si="101"/>
        <v>#DIV/0!</v>
      </c>
      <c r="D986" s="216" t="e">
        <f>IF(F986="","",IF($B$3='Budget Calculator'!$A$14, 'Loan Calculator'!$L$12-E986+H986, IF($B$3='Budget Calculator'!$A$13,  'Loan Calculator'!$N$12-E986+H986, IF($B$3='Budget Calculator'!$A$12,  'Loan Calculator'!$P$12-E986+H986, 0))))</f>
        <v>#DIV/0!</v>
      </c>
      <c r="E986" s="217" t="e">
        <f>IF(('Loan Calculator'!$G$4/$B$4)*C985&gt;=0, ('Loan Calculator'!$G$4/$B$4)*C985, 1/0)</f>
        <v>#DIV/0!</v>
      </c>
      <c r="F986" s="200" t="e">
        <f t="shared" si="102"/>
        <v>#DIV/0!</v>
      </c>
      <c r="G986" s="212" t="e">
        <f t="shared" si="97"/>
        <v>#DIV/0!</v>
      </c>
      <c r="K986" s="197" t="str" cm="1">
        <f t="array" ref="K986">INDEX($A:$G, ($B986*$B$4)+3,COLUMN(C986))</f>
        <v>Owing</v>
      </c>
      <c r="L986" s="198" t="e">
        <f t="shared" si="99"/>
        <v>#VALUE!</v>
      </c>
      <c r="M986" s="199" t="e">
        <f t="shared" si="100"/>
        <v>#VALUE!</v>
      </c>
      <c r="N986" s="200" t="str" cm="1">
        <f t="array" ref="N986">INDEX($A:$G, ($B986*$B$4)+3,COLUMN(F986))</f>
        <v>Total Interest Charged</v>
      </c>
      <c r="O986" s="201" t="e">
        <f t="shared" si="98"/>
        <v>#VALUE!</v>
      </c>
    </row>
    <row r="987" spans="3:15" x14ac:dyDescent="0.25">
      <c r="C987" s="197" t="e">
        <f t="shared" si="101"/>
        <v>#DIV/0!</v>
      </c>
      <c r="D987" s="216" t="e">
        <f>IF(F987="","",IF($B$3='Budget Calculator'!$A$14, 'Loan Calculator'!$L$12-E987+H987, IF($B$3='Budget Calculator'!$A$13,  'Loan Calculator'!$N$12-E987+H987, IF($B$3='Budget Calculator'!$A$12,  'Loan Calculator'!$P$12-E987+H987, 0))))</f>
        <v>#DIV/0!</v>
      </c>
      <c r="E987" s="217" t="e">
        <f>IF(('Loan Calculator'!$G$4/$B$4)*C986&gt;=0, ('Loan Calculator'!$G$4/$B$4)*C986, 1/0)</f>
        <v>#DIV/0!</v>
      </c>
      <c r="F987" s="200" t="e">
        <f t="shared" si="102"/>
        <v>#DIV/0!</v>
      </c>
      <c r="G987" s="212" t="e">
        <f t="shared" si="97"/>
        <v>#DIV/0!</v>
      </c>
      <c r="K987" s="197" t="str" cm="1">
        <f t="array" ref="K987">INDEX($A:$G, ($B987*$B$4)+3,COLUMN(C987))</f>
        <v>Owing</v>
      </c>
      <c r="L987" s="198" t="e">
        <f t="shared" si="99"/>
        <v>#VALUE!</v>
      </c>
      <c r="M987" s="199" t="e">
        <f t="shared" si="100"/>
        <v>#VALUE!</v>
      </c>
      <c r="N987" s="200" t="str" cm="1">
        <f t="array" ref="N987">INDEX($A:$G, ($B987*$B$4)+3,COLUMN(F987))</f>
        <v>Total Interest Charged</v>
      </c>
      <c r="O987" s="201" t="e">
        <f t="shared" si="98"/>
        <v>#VALUE!</v>
      </c>
    </row>
    <row r="988" spans="3:15" x14ac:dyDescent="0.25">
      <c r="C988" s="197" t="e">
        <f t="shared" si="101"/>
        <v>#DIV/0!</v>
      </c>
      <c r="D988" s="216" t="e">
        <f>IF(F988="","",IF($B$3='Budget Calculator'!$A$14, 'Loan Calculator'!$L$12-E988+H988, IF($B$3='Budget Calculator'!$A$13,  'Loan Calculator'!$N$12-E988+H988, IF($B$3='Budget Calculator'!$A$12,  'Loan Calculator'!$P$12-E988+H988, 0))))</f>
        <v>#DIV/0!</v>
      </c>
      <c r="E988" s="217" t="e">
        <f>IF(('Loan Calculator'!$G$4/$B$4)*C987&gt;=0, ('Loan Calculator'!$G$4/$B$4)*C987, 1/0)</f>
        <v>#DIV/0!</v>
      </c>
      <c r="F988" s="200" t="e">
        <f t="shared" si="102"/>
        <v>#DIV/0!</v>
      </c>
      <c r="G988" s="212" t="e">
        <f t="shared" si="97"/>
        <v>#DIV/0!</v>
      </c>
      <c r="K988" s="197" t="str" cm="1">
        <f t="array" ref="K988">INDEX($A:$G, ($B988*$B$4)+3,COLUMN(C988))</f>
        <v>Owing</v>
      </c>
      <c r="L988" s="198" t="e">
        <f t="shared" si="99"/>
        <v>#VALUE!</v>
      </c>
      <c r="M988" s="199" t="e">
        <f t="shared" si="100"/>
        <v>#VALUE!</v>
      </c>
      <c r="N988" s="200" t="str" cm="1">
        <f t="array" ref="N988">INDEX($A:$G, ($B988*$B$4)+3,COLUMN(F988))</f>
        <v>Total Interest Charged</v>
      </c>
      <c r="O988" s="201" t="e">
        <f t="shared" si="98"/>
        <v>#VALUE!</v>
      </c>
    </row>
    <row r="989" spans="3:15" x14ac:dyDescent="0.25">
      <c r="C989" s="197" t="e">
        <f t="shared" si="101"/>
        <v>#DIV/0!</v>
      </c>
      <c r="D989" s="216" t="e">
        <f>IF(F989="","",IF($B$3='Budget Calculator'!$A$14, 'Loan Calculator'!$L$12-E989+H989, IF($B$3='Budget Calculator'!$A$13,  'Loan Calculator'!$N$12-E989+H989, IF($B$3='Budget Calculator'!$A$12,  'Loan Calculator'!$P$12-E989+H989, 0))))</f>
        <v>#DIV/0!</v>
      </c>
      <c r="E989" s="217" t="e">
        <f>IF(('Loan Calculator'!$G$4/$B$4)*C988&gt;=0, ('Loan Calculator'!$G$4/$B$4)*C988, 1/0)</f>
        <v>#DIV/0!</v>
      </c>
      <c r="F989" s="200" t="e">
        <f t="shared" si="102"/>
        <v>#DIV/0!</v>
      </c>
      <c r="G989" s="212" t="e">
        <f t="shared" si="97"/>
        <v>#DIV/0!</v>
      </c>
      <c r="K989" s="197" t="str" cm="1">
        <f t="array" ref="K989">INDEX($A:$G, ($B989*$B$4)+3,COLUMN(C989))</f>
        <v>Owing</v>
      </c>
      <c r="L989" s="198" t="e">
        <f t="shared" si="99"/>
        <v>#VALUE!</v>
      </c>
      <c r="M989" s="199" t="e">
        <f t="shared" si="100"/>
        <v>#VALUE!</v>
      </c>
      <c r="N989" s="200" t="str" cm="1">
        <f t="array" ref="N989">INDEX($A:$G, ($B989*$B$4)+3,COLUMN(F989))</f>
        <v>Total Interest Charged</v>
      </c>
      <c r="O989" s="201" t="e">
        <f t="shared" si="98"/>
        <v>#VALUE!</v>
      </c>
    </row>
    <row r="990" spans="3:15" x14ac:dyDescent="0.25">
      <c r="C990" s="197" t="e">
        <f t="shared" si="101"/>
        <v>#DIV/0!</v>
      </c>
      <c r="D990" s="216" t="e">
        <f>IF(F990="","",IF($B$3='Budget Calculator'!$A$14, 'Loan Calculator'!$L$12-E990+H990, IF($B$3='Budget Calculator'!$A$13,  'Loan Calculator'!$N$12-E990+H990, IF($B$3='Budget Calculator'!$A$12,  'Loan Calculator'!$P$12-E990+H990, 0))))</f>
        <v>#DIV/0!</v>
      </c>
      <c r="E990" s="217" t="e">
        <f>IF(('Loan Calculator'!$G$4/$B$4)*C989&gt;=0, ('Loan Calculator'!$G$4/$B$4)*C989, 1/0)</f>
        <v>#DIV/0!</v>
      </c>
      <c r="F990" s="200" t="e">
        <f t="shared" si="102"/>
        <v>#DIV/0!</v>
      </c>
      <c r="G990" s="212" t="e">
        <f t="shared" si="97"/>
        <v>#DIV/0!</v>
      </c>
      <c r="K990" s="197" t="str" cm="1">
        <f t="array" ref="K990">INDEX($A:$G, ($B990*$B$4)+3,COLUMN(C990))</f>
        <v>Owing</v>
      </c>
      <c r="L990" s="198" t="e">
        <f t="shared" si="99"/>
        <v>#VALUE!</v>
      </c>
      <c r="M990" s="199" t="e">
        <f t="shared" si="100"/>
        <v>#VALUE!</v>
      </c>
      <c r="N990" s="200" t="str" cm="1">
        <f t="array" ref="N990">INDEX($A:$G, ($B990*$B$4)+3,COLUMN(F990))</f>
        <v>Total Interest Charged</v>
      </c>
      <c r="O990" s="201" t="e">
        <f t="shared" si="98"/>
        <v>#VALUE!</v>
      </c>
    </row>
    <row r="991" spans="3:15" x14ac:dyDescent="0.25">
      <c r="C991" s="197" t="e">
        <f t="shared" si="101"/>
        <v>#DIV/0!</v>
      </c>
      <c r="D991" s="216" t="e">
        <f>IF(F991="","",IF($B$3='Budget Calculator'!$A$14, 'Loan Calculator'!$L$12-E991+H991, IF($B$3='Budget Calculator'!$A$13,  'Loan Calculator'!$N$12-E991+H991, IF($B$3='Budget Calculator'!$A$12,  'Loan Calculator'!$P$12-E991+H991, 0))))</f>
        <v>#DIV/0!</v>
      </c>
      <c r="E991" s="217" t="e">
        <f>IF(('Loan Calculator'!$G$4/$B$4)*C990&gt;=0, ('Loan Calculator'!$G$4/$B$4)*C990, 1/0)</f>
        <v>#DIV/0!</v>
      </c>
      <c r="F991" s="200" t="e">
        <f t="shared" si="102"/>
        <v>#DIV/0!</v>
      </c>
      <c r="G991" s="212" t="e">
        <f t="shared" si="97"/>
        <v>#DIV/0!</v>
      </c>
      <c r="K991" s="197" t="str" cm="1">
        <f t="array" ref="K991">INDEX($A:$G, ($B991*$B$4)+3,COLUMN(C991))</f>
        <v>Owing</v>
      </c>
      <c r="L991" s="198" t="e">
        <f t="shared" si="99"/>
        <v>#VALUE!</v>
      </c>
      <c r="M991" s="199" t="e">
        <f t="shared" si="100"/>
        <v>#VALUE!</v>
      </c>
      <c r="N991" s="200" t="str" cm="1">
        <f t="array" ref="N991">INDEX($A:$G, ($B991*$B$4)+3,COLUMN(F991))</f>
        <v>Total Interest Charged</v>
      </c>
      <c r="O991" s="201" t="e">
        <f t="shared" si="98"/>
        <v>#VALUE!</v>
      </c>
    </row>
    <row r="992" spans="3:15" x14ac:dyDescent="0.25">
      <c r="C992" s="197" t="e">
        <f t="shared" si="101"/>
        <v>#DIV/0!</v>
      </c>
      <c r="D992" s="216" t="e">
        <f>IF(F992="","",IF($B$3='Budget Calculator'!$A$14, 'Loan Calculator'!$L$12-E992+H992, IF($B$3='Budget Calculator'!$A$13,  'Loan Calculator'!$N$12-E992+H992, IF($B$3='Budget Calculator'!$A$12,  'Loan Calculator'!$P$12-E992+H992, 0))))</f>
        <v>#DIV/0!</v>
      </c>
      <c r="E992" s="217" t="e">
        <f>IF(('Loan Calculator'!$G$4/$B$4)*C991&gt;=0, ('Loan Calculator'!$G$4/$B$4)*C991, 1/0)</f>
        <v>#DIV/0!</v>
      </c>
      <c r="F992" s="200" t="e">
        <f t="shared" si="102"/>
        <v>#DIV/0!</v>
      </c>
      <c r="G992" s="212" t="e">
        <f t="shared" si="97"/>
        <v>#DIV/0!</v>
      </c>
      <c r="K992" s="197" t="str" cm="1">
        <f t="array" ref="K992">INDEX($A:$G, ($B992*$B$4)+3,COLUMN(C992))</f>
        <v>Owing</v>
      </c>
      <c r="L992" s="198" t="e">
        <f t="shared" si="99"/>
        <v>#VALUE!</v>
      </c>
      <c r="M992" s="199" t="e">
        <f t="shared" si="100"/>
        <v>#VALUE!</v>
      </c>
      <c r="N992" s="200" t="str" cm="1">
        <f t="array" ref="N992">INDEX($A:$G, ($B992*$B$4)+3,COLUMN(F992))</f>
        <v>Total Interest Charged</v>
      </c>
      <c r="O992" s="201" t="e">
        <f t="shared" si="98"/>
        <v>#VALUE!</v>
      </c>
    </row>
    <row r="993" spans="3:15" x14ac:dyDescent="0.25">
      <c r="C993" s="197" t="e">
        <f t="shared" si="101"/>
        <v>#DIV/0!</v>
      </c>
      <c r="D993" s="216" t="e">
        <f>IF(F993="","",IF($B$3='Budget Calculator'!$A$14, 'Loan Calculator'!$L$12-E993+H993, IF($B$3='Budget Calculator'!$A$13,  'Loan Calculator'!$N$12-E993+H993, IF($B$3='Budget Calculator'!$A$12,  'Loan Calculator'!$P$12-E993+H993, 0))))</f>
        <v>#DIV/0!</v>
      </c>
      <c r="E993" s="217" t="e">
        <f>IF(('Loan Calculator'!$G$4/$B$4)*C992&gt;=0, ('Loan Calculator'!$G$4/$B$4)*C992, 1/0)</f>
        <v>#DIV/0!</v>
      </c>
      <c r="F993" s="200" t="e">
        <f t="shared" si="102"/>
        <v>#DIV/0!</v>
      </c>
      <c r="G993" s="212" t="e">
        <f t="shared" si="97"/>
        <v>#DIV/0!</v>
      </c>
      <c r="K993" s="197" t="str" cm="1">
        <f t="array" ref="K993">INDEX($A:$G, ($B993*$B$4)+3,COLUMN(C993))</f>
        <v>Owing</v>
      </c>
      <c r="L993" s="198" t="e">
        <f t="shared" si="99"/>
        <v>#VALUE!</v>
      </c>
      <c r="M993" s="199" t="e">
        <f t="shared" si="100"/>
        <v>#VALUE!</v>
      </c>
      <c r="N993" s="200" t="str" cm="1">
        <f t="array" ref="N993">INDEX($A:$G, ($B993*$B$4)+3,COLUMN(F993))</f>
        <v>Total Interest Charged</v>
      </c>
      <c r="O993" s="201" t="e">
        <f t="shared" si="98"/>
        <v>#VALUE!</v>
      </c>
    </row>
    <row r="994" spans="3:15" x14ac:dyDescent="0.25">
      <c r="C994" s="197" t="e">
        <f t="shared" si="101"/>
        <v>#DIV/0!</v>
      </c>
      <c r="D994" s="216" t="e">
        <f>IF(F994="","",IF($B$3='Budget Calculator'!$A$14, 'Loan Calculator'!$L$12-E994+H994, IF($B$3='Budget Calculator'!$A$13,  'Loan Calculator'!$N$12-E994+H994, IF($B$3='Budget Calculator'!$A$12,  'Loan Calculator'!$P$12-E994+H994, 0))))</f>
        <v>#DIV/0!</v>
      </c>
      <c r="E994" s="217" t="e">
        <f>IF(('Loan Calculator'!$G$4/$B$4)*C993&gt;=0, ('Loan Calculator'!$G$4/$B$4)*C993, 1/0)</f>
        <v>#DIV/0!</v>
      </c>
      <c r="F994" s="200" t="e">
        <f t="shared" si="102"/>
        <v>#DIV/0!</v>
      </c>
      <c r="G994" s="212" t="e">
        <f t="shared" si="97"/>
        <v>#DIV/0!</v>
      </c>
      <c r="K994" s="197" t="str" cm="1">
        <f t="array" ref="K994">INDEX($A:$G, ($B994*$B$4)+3,COLUMN(C994))</f>
        <v>Owing</v>
      </c>
      <c r="L994" s="198" t="e">
        <f t="shared" si="99"/>
        <v>#VALUE!</v>
      </c>
      <c r="M994" s="199" t="e">
        <f t="shared" si="100"/>
        <v>#VALUE!</v>
      </c>
      <c r="N994" s="200" t="str" cm="1">
        <f t="array" ref="N994">INDEX($A:$G, ($B994*$B$4)+3,COLUMN(F994))</f>
        <v>Total Interest Charged</v>
      </c>
      <c r="O994" s="201" t="e">
        <f t="shared" si="98"/>
        <v>#VALUE!</v>
      </c>
    </row>
    <row r="995" spans="3:15" x14ac:dyDescent="0.25">
      <c r="C995" s="197" t="e">
        <f t="shared" si="101"/>
        <v>#DIV/0!</v>
      </c>
      <c r="D995" s="216" t="e">
        <f>IF(F995="","",IF($B$3='Budget Calculator'!$A$14, 'Loan Calculator'!$L$12-E995+H995, IF($B$3='Budget Calculator'!$A$13,  'Loan Calculator'!$N$12-E995+H995, IF($B$3='Budget Calculator'!$A$12,  'Loan Calculator'!$P$12-E995+H995, 0))))</f>
        <v>#DIV/0!</v>
      </c>
      <c r="E995" s="217" t="e">
        <f>IF(('Loan Calculator'!$G$4/$B$4)*C994&gt;=0, ('Loan Calculator'!$G$4/$B$4)*C994, 1/0)</f>
        <v>#DIV/0!</v>
      </c>
      <c r="F995" s="200" t="e">
        <f t="shared" si="102"/>
        <v>#DIV/0!</v>
      </c>
      <c r="G995" s="212" t="e">
        <f t="shared" si="97"/>
        <v>#DIV/0!</v>
      </c>
      <c r="K995" s="197" t="str" cm="1">
        <f t="array" ref="K995">INDEX($A:$G, ($B995*$B$4)+3,COLUMN(C995))</f>
        <v>Owing</v>
      </c>
      <c r="L995" s="198" t="e">
        <f t="shared" si="99"/>
        <v>#VALUE!</v>
      </c>
      <c r="M995" s="199" t="e">
        <f t="shared" si="100"/>
        <v>#VALUE!</v>
      </c>
      <c r="N995" s="200" t="str" cm="1">
        <f t="array" ref="N995">INDEX($A:$G, ($B995*$B$4)+3,COLUMN(F995))</f>
        <v>Total Interest Charged</v>
      </c>
      <c r="O995" s="201" t="e">
        <f t="shared" si="98"/>
        <v>#VALUE!</v>
      </c>
    </row>
    <row r="996" spans="3:15" x14ac:dyDescent="0.25">
      <c r="C996" s="197" t="e">
        <f t="shared" si="101"/>
        <v>#DIV/0!</v>
      </c>
      <c r="D996" s="216" t="e">
        <f>IF(F996="","",IF($B$3='Budget Calculator'!$A$14, 'Loan Calculator'!$L$12-E996+H996, IF($B$3='Budget Calculator'!$A$13,  'Loan Calculator'!$N$12-E996+H996, IF($B$3='Budget Calculator'!$A$12,  'Loan Calculator'!$P$12-E996+H996, 0))))</f>
        <v>#DIV/0!</v>
      </c>
      <c r="E996" s="217" t="e">
        <f>IF(('Loan Calculator'!$G$4/$B$4)*C995&gt;=0, ('Loan Calculator'!$G$4/$B$4)*C995, 1/0)</f>
        <v>#DIV/0!</v>
      </c>
      <c r="F996" s="200" t="e">
        <f t="shared" si="102"/>
        <v>#DIV/0!</v>
      </c>
      <c r="G996" s="212" t="e">
        <f t="shared" si="97"/>
        <v>#DIV/0!</v>
      </c>
      <c r="K996" s="197" t="str" cm="1">
        <f t="array" ref="K996">INDEX($A:$G, ($B996*$B$4)+3,COLUMN(C996))</f>
        <v>Owing</v>
      </c>
      <c r="L996" s="198" t="e">
        <f t="shared" si="99"/>
        <v>#VALUE!</v>
      </c>
      <c r="M996" s="199" t="e">
        <f t="shared" si="100"/>
        <v>#VALUE!</v>
      </c>
      <c r="N996" s="200" t="str" cm="1">
        <f t="array" ref="N996">INDEX($A:$G, ($B996*$B$4)+3,COLUMN(F996))</f>
        <v>Total Interest Charged</v>
      </c>
      <c r="O996" s="201" t="e">
        <f t="shared" si="98"/>
        <v>#VALUE!</v>
      </c>
    </row>
    <row r="997" spans="3:15" x14ac:dyDescent="0.25">
      <c r="C997" s="197" t="e">
        <f t="shared" si="101"/>
        <v>#DIV/0!</v>
      </c>
      <c r="D997" s="216" t="e">
        <f>IF(F997="","",IF($B$3='Budget Calculator'!$A$14, 'Loan Calculator'!$L$12-E997+H997, IF($B$3='Budget Calculator'!$A$13,  'Loan Calculator'!$N$12-E997+H997, IF($B$3='Budget Calculator'!$A$12,  'Loan Calculator'!$P$12-E997+H997, 0))))</f>
        <v>#DIV/0!</v>
      </c>
      <c r="E997" s="217" t="e">
        <f>IF(('Loan Calculator'!$G$4/$B$4)*C996&gt;=0, ('Loan Calculator'!$G$4/$B$4)*C996, 1/0)</f>
        <v>#DIV/0!</v>
      </c>
      <c r="F997" s="200" t="e">
        <f t="shared" si="102"/>
        <v>#DIV/0!</v>
      </c>
      <c r="G997" s="212" t="e">
        <f t="shared" si="97"/>
        <v>#DIV/0!</v>
      </c>
      <c r="K997" s="197" t="str" cm="1">
        <f t="array" ref="K997">INDEX($A:$G, ($B997*$B$4)+3,COLUMN(C997))</f>
        <v>Owing</v>
      </c>
      <c r="L997" s="198" t="e">
        <f t="shared" si="99"/>
        <v>#VALUE!</v>
      </c>
      <c r="M997" s="199" t="e">
        <f t="shared" si="100"/>
        <v>#VALUE!</v>
      </c>
      <c r="N997" s="200" t="str" cm="1">
        <f t="array" ref="N997">INDEX($A:$G, ($B997*$B$4)+3,COLUMN(F997))</f>
        <v>Total Interest Charged</v>
      </c>
      <c r="O997" s="201" t="e">
        <f t="shared" si="98"/>
        <v>#VALUE!</v>
      </c>
    </row>
    <row r="998" spans="3:15" x14ac:dyDescent="0.25">
      <c r="C998" s="197" t="e">
        <f t="shared" si="101"/>
        <v>#DIV/0!</v>
      </c>
      <c r="D998" s="216" t="e">
        <f>IF(F998="","",IF($B$3='Budget Calculator'!$A$14, 'Loan Calculator'!$L$12-E998+H998, IF($B$3='Budget Calculator'!$A$13,  'Loan Calculator'!$N$12-E998+H998, IF($B$3='Budget Calculator'!$A$12,  'Loan Calculator'!$P$12-E998+H998, 0))))</f>
        <v>#DIV/0!</v>
      </c>
      <c r="E998" s="217" t="e">
        <f>IF(('Loan Calculator'!$G$4/$B$4)*C997&gt;=0, ('Loan Calculator'!$G$4/$B$4)*C997, 1/0)</f>
        <v>#DIV/0!</v>
      </c>
      <c r="F998" s="200" t="e">
        <f t="shared" si="102"/>
        <v>#DIV/0!</v>
      </c>
      <c r="G998" s="212" t="e">
        <f t="shared" si="97"/>
        <v>#DIV/0!</v>
      </c>
      <c r="K998" s="197" t="str" cm="1">
        <f t="array" ref="K998">INDEX($A:$G, ($B998*$B$4)+3,COLUMN(C998))</f>
        <v>Owing</v>
      </c>
      <c r="L998" s="198" t="e">
        <f t="shared" si="99"/>
        <v>#VALUE!</v>
      </c>
      <c r="M998" s="199" t="e">
        <f t="shared" si="100"/>
        <v>#VALUE!</v>
      </c>
      <c r="N998" s="200" t="str" cm="1">
        <f t="array" ref="N998">INDEX($A:$G, ($B998*$B$4)+3,COLUMN(F998))</f>
        <v>Total Interest Charged</v>
      </c>
      <c r="O998" s="201" t="e">
        <f t="shared" si="98"/>
        <v>#VALUE!</v>
      </c>
    </row>
    <row r="999" spans="3:15" x14ac:dyDescent="0.25">
      <c r="C999" s="197" t="e">
        <f t="shared" si="101"/>
        <v>#DIV/0!</v>
      </c>
      <c r="D999" s="216" t="e">
        <f>IF(F999="","",IF($B$3='Budget Calculator'!$A$14, 'Loan Calculator'!$L$12-E999+H999, IF($B$3='Budget Calculator'!$A$13,  'Loan Calculator'!$N$12-E999+H999, IF($B$3='Budget Calculator'!$A$12,  'Loan Calculator'!$P$12-E999+H999, 0))))</f>
        <v>#DIV/0!</v>
      </c>
      <c r="E999" s="217" t="e">
        <f>IF(('Loan Calculator'!$G$4/$B$4)*C998&gt;=0, ('Loan Calculator'!$G$4/$B$4)*C998, 1/0)</f>
        <v>#DIV/0!</v>
      </c>
      <c r="F999" s="200" t="e">
        <f t="shared" si="102"/>
        <v>#DIV/0!</v>
      </c>
      <c r="G999" s="212" t="e">
        <f t="shared" si="97"/>
        <v>#DIV/0!</v>
      </c>
      <c r="K999" s="197" t="str" cm="1">
        <f t="array" ref="K999">INDEX($A:$G, ($B999*$B$4)+3,COLUMN(C999))</f>
        <v>Owing</v>
      </c>
      <c r="L999" s="198" t="e">
        <f t="shared" si="99"/>
        <v>#VALUE!</v>
      </c>
      <c r="M999" s="199" t="e">
        <f t="shared" si="100"/>
        <v>#VALUE!</v>
      </c>
      <c r="N999" s="200" t="str" cm="1">
        <f t="array" ref="N999">INDEX($A:$G, ($B999*$B$4)+3,COLUMN(F999))</f>
        <v>Total Interest Charged</v>
      </c>
      <c r="O999" s="201" t="e">
        <f t="shared" si="98"/>
        <v>#VALUE!</v>
      </c>
    </row>
    <row r="1000" spans="3:15" x14ac:dyDescent="0.25">
      <c r="C1000" s="197" t="e">
        <f t="shared" si="101"/>
        <v>#DIV/0!</v>
      </c>
      <c r="D1000" s="216" t="e">
        <f>IF(F1000="","",IF($B$3='Budget Calculator'!$A$14, 'Loan Calculator'!$L$12-E1000+H1000, IF($B$3='Budget Calculator'!$A$13,  'Loan Calculator'!$N$12-E1000+H1000, IF($B$3='Budget Calculator'!$A$12,  'Loan Calculator'!$P$12-E1000+H1000, 0))))</f>
        <v>#DIV/0!</v>
      </c>
      <c r="E1000" s="217" t="e">
        <f>IF(('Loan Calculator'!$G$4/$B$4)*C999&gt;=0, ('Loan Calculator'!$G$4/$B$4)*C999, 1/0)</f>
        <v>#DIV/0!</v>
      </c>
      <c r="F1000" s="200" t="e">
        <f t="shared" si="102"/>
        <v>#DIV/0!</v>
      </c>
      <c r="G1000" s="212" t="e">
        <f t="shared" si="97"/>
        <v>#DIV/0!</v>
      </c>
      <c r="K1000" s="197" t="str" cm="1">
        <f t="array" ref="K1000">INDEX($A:$G, ($B1000*$B$4)+3,COLUMN(C1000))</f>
        <v>Owing</v>
      </c>
      <c r="L1000" s="198" t="e">
        <f t="shared" si="99"/>
        <v>#VALUE!</v>
      </c>
      <c r="M1000" s="199" t="e">
        <f t="shared" si="100"/>
        <v>#VALUE!</v>
      </c>
      <c r="N1000" s="200" t="str" cm="1">
        <f t="array" ref="N1000">INDEX($A:$G, ($B1000*$B$4)+3,COLUMN(F1000))</f>
        <v>Total Interest Charged</v>
      </c>
      <c r="O1000" s="201" t="e">
        <f t="shared" si="98"/>
        <v>#VALUE!</v>
      </c>
    </row>
    <row r="1001" spans="3:15" x14ac:dyDescent="0.25">
      <c r="C1001" s="197" t="e">
        <f t="shared" si="101"/>
        <v>#DIV/0!</v>
      </c>
      <c r="D1001" s="216" t="e">
        <f>IF(F1001="","",IF($B$3='Budget Calculator'!$A$14, 'Loan Calculator'!$L$12-E1001+H1001, IF($B$3='Budget Calculator'!$A$13,  'Loan Calculator'!$N$12-E1001+H1001, IF($B$3='Budget Calculator'!$A$12,  'Loan Calculator'!$P$12-E1001+H1001, 0))))</f>
        <v>#DIV/0!</v>
      </c>
      <c r="E1001" s="217" t="e">
        <f>IF(('Loan Calculator'!$G$4/$B$4)*C1000&gt;=0, ('Loan Calculator'!$G$4/$B$4)*C1000, 1/0)</f>
        <v>#DIV/0!</v>
      </c>
      <c r="F1001" s="200" t="e">
        <f t="shared" si="102"/>
        <v>#DIV/0!</v>
      </c>
      <c r="G1001" s="212" t="e">
        <f t="shared" si="97"/>
        <v>#DIV/0!</v>
      </c>
      <c r="K1001" s="197" t="str" cm="1">
        <f t="array" ref="K1001">INDEX($A:$G, ($B1001*$B$4)+3,COLUMN(C1001))</f>
        <v>Owing</v>
      </c>
      <c r="L1001" s="198" t="e">
        <f t="shared" si="99"/>
        <v>#VALUE!</v>
      </c>
      <c r="M1001" s="199" t="e">
        <f t="shared" si="100"/>
        <v>#VALUE!</v>
      </c>
      <c r="N1001" s="200" t="str" cm="1">
        <f t="array" ref="N1001">INDEX($A:$G, ($B1001*$B$4)+3,COLUMN(F1001))</f>
        <v>Total Interest Charged</v>
      </c>
      <c r="O1001" s="201" t="e">
        <f t="shared" si="98"/>
        <v>#VALUE!</v>
      </c>
    </row>
    <row r="1002" spans="3:15" x14ac:dyDescent="0.25">
      <c r="C1002" s="197" t="e">
        <f t="shared" si="101"/>
        <v>#DIV/0!</v>
      </c>
      <c r="D1002" s="216" t="e">
        <f>IF(F1002="","",IF($B$3='Budget Calculator'!$A$14, 'Loan Calculator'!$L$12-E1002+H1002, IF($B$3='Budget Calculator'!$A$13,  'Loan Calculator'!$N$12-E1002+H1002, IF($B$3='Budget Calculator'!$A$12,  'Loan Calculator'!$P$12-E1002+H1002, 0))))</f>
        <v>#DIV/0!</v>
      </c>
      <c r="E1002" s="217" t="e">
        <f>IF(('Loan Calculator'!$G$4/$B$4)*C1001&gt;=0, ('Loan Calculator'!$G$4/$B$4)*C1001, 1/0)</f>
        <v>#DIV/0!</v>
      </c>
      <c r="F1002" s="200" t="e">
        <f t="shared" si="102"/>
        <v>#DIV/0!</v>
      </c>
      <c r="G1002" s="212" t="e">
        <f t="shared" si="97"/>
        <v>#DIV/0!</v>
      </c>
      <c r="K1002" s="197" t="str" cm="1">
        <f t="array" ref="K1002">INDEX($A:$G, ($B1002*$B$4)+3,COLUMN(C1002))</f>
        <v>Owing</v>
      </c>
      <c r="L1002" s="198" t="e">
        <f t="shared" si="99"/>
        <v>#VALUE!</v>
      </c>
      <c r="M1002" s="199" t="e">
        <f t="shared" si="100"/>
        <v>#VALUE!</v>
      </c>
      <c r="N1002" s="200" t="str" cm="1">
        <f t="array" ref="N1002">INDEX($A:$G, ($B1002*$B$4)+3,COLUMN(F1002))</f>
        <v>Total Interest Charged</v>
      </c>
      <c r="O1002" s="201" t="e">
        <f t="shared" si="98"/>
        <v>#VALUE!</v>
      </c>
    </row>
    <row r="1003" spans="3:15" x14ac:dyDescent="0.25">
      <c r="C1003" s="197" t="e">
        <f t="shared" si="101"/>
        <v>#DIV/0!</v>
      </c>
      <c r="D1003" s="216" t="e">
        <f>IF(F1003="","",IF($B$3='Budget Calculator'!$A$14, 'Loan Calculator'!$L$12-E1003+H1003, IF($B$3='Budget Calculator'!$A$13,  'Loan Calculator'!$N$12-E1003+H1003, IF($B$3='Budget Calculator'!$A$12,  'Loan Calculator'!$P$12-E1003+H1003, 0))))</f>
        <v>#DIV/0!</v>
      </c>
      <c r="E1003" s="217" t="e">
        <f>IF(('Loan Calculator'!$G$4/$B$4)*C1002&gt;=0, ('Loan Calculator'!$G$4/$B$4)*C1002, 1/0)</f>
        <v>#DIV/0!</v>
      </c>
      <c r="F1003" s="200" t="e">
        <f t="shared" si="102"/>
        <v>#DIV/0!</v>
      </c>
      <c r="G1003" s="212" t="e">
        <f t="shared" si="97"/>
        <v>#DIV/0!</v>
      </c>
      <c r="K1003" s="197" t="str" cm="1">
        <f t="array" ref="K1003">INDEX($A:$G, ($B1003*$B$4)+3,COLUMN(C1003))</f>
        <v>Owing</v>
      </c>
      <c r="L1003" s="198" t="e">
        <f t="shared" si="99"/>
        <v>#VALUE!</v>
      </c>
      <c r="M1003" s="199" t="e">
        <f t="shared" si="100"/>
        <v>#VALUE!</v>
      </c>
      <c r="N1003" s="200" t="str" cm="1">
        <f t="array" ref="N1003">INDEX($A:$G, ($B1003*$B$4)+3,COLUMN(F1003))</f>
        <v>Total Interest Charged</v>
      </c>
      <c r="O1003" s="201" t="e">
        <f t="shared" si="98"/>
        <v>#VALUE!</v>
      </c>
    </row>
    <row r="1004" spans="3:15" x14ac:dyDescent="0.25">
      <c r="C1004" s="197" t="e">
        <f t="shared" si="101"/>
        <v>#DIV/0!</v>
      </c>
      <c r="D1004" s="216" t="e">
        <f>IF(F1004="","",IF($B$3='Budget Calculator'!$A$14, 'Loan Calculator'!$L$12-E1004+H1004, IF($B$3='Budget Calculator'!$A$13,  'Loan Calculator'!$N$12-E1004+H1004, IF($B$3='Budget Calculator'!$A$12,  'Loan Calculator'!$P$12-E1004+H1004, 0))))</f>
        <v>#DIV/0!</v>
      </c>
      <c r="E1004" s="217" t="e">
        <f>IF(('Loan Calculator'!$G$4/$B$4)*C1003&gt;=0, ('Loan Calculator'!$G$4/$B$4)*C1003, 1/0)</f>
        <v>#DIV/0!</v>
      </c>
      <c r="F1004" s="200" t="e">
        <f t="shared" si="102"/>
        <v>#DIV/0!</v>
      </c>
      <c r="G1004" s="212" t="e">
        <f t="shared" si="97"/>
        <v>#DIV/0!</v>
      </c>
      <c r="K1004" s="197" t="str" cm="1">
        <f t="array" ref="K1004">INDEX($A:$G, ($B1004*$B$4)+3,COLUMN(C1004))</f>
        <v>Owing</v>
      </c>
      <c r="L1004" s="198" t="e">
        <f t="shared" si="99"/>
        <v>#VALUE!</v>
      </c>
      <c r="M1004" s="199" t="e">
        <f t="shared" si="100"/>
        <v>#VALUE!</v>
      </c>
      <c r="N1004" s="200" t="str" cm="1">
        <f t="array" ref="N1004">INDEX($A:$G, ($B1004*$B$4)+3,COLUMN(F1004))</f>
        <v>Total Interest Charged</v>
      </c>
      <c r="O1004" s="201" t="e">
        <f t="shared" si="98"/>
        <v>#VALUE!</v>
      </c>
    </row>
    <row r="1005" spans="3:15" x14ac:dyDescent="0.25">
      <c r="C1005" s="197" t="e">
        <f t="shared" si="101"/>
        <v>#DIV/0!</v>
      </c>
      <c r="D1005" s="216" t="e">
        <f>IF(F1005="","",IF($B$3='Budget Calculator'!$A$14, 'Loan Calculator'!$L$12-E1005+H1005, IF($B$3='Budget Calculator'!$A$13,  'Loan Calculator'!$N$12-E1005+H1005, IF($B$3='Budget Calculator'!$A$12,  'Loan Calculator'!$P$12-E1005+H1005, 0))))</f>
        <v>#DIV/0!</v>
      </c>
      <c r="E1005" s="217" t="e">
        <f>IF(('Loan Calculator'!$G$4/$B$4)*C1004&gt;=0, ('Loan Calculator'!$G$4/$B$4)*C1004, 1/0)</f>
        <v>#DIV/0!</v>
      </c>
      <c r="F1005" s="200" t="e">
        <f t="shared" si="102"/>
        <v>#DIV/0!</v>
      </c>
      <c r="G1005" s="212" t="e">
        <f t="shared" si="97"/>
        <v>#DIV/0!</v>
      </c>
      <c r="K1005" s="197" t="str" cm="1">
        <f t="array" ref="K1005">INDEX($A:$G, ($B1005*$B$4)+3,COLUMN(C1005))</f>
        <v>Owing</v>
      </c>
      <c r="L1005" s="198" t="e">
        <f t="shared" si="99"/>
        <v>#VALUE!</v>
      </c>
      <c r="M1005" s="199" t="e">
        <f t="shared" si="100"/>
        <v>#VALUE!</v>
      </c>
      <c r="N1005" s="200" t="str" cm="1">
        <f t="array" ref="N1005">INDEX($A:$G, ($B1005*$B$4)+3,COLUMN(F1005))</f>
        <v>Total Interest Charged</v>
      </c>
      <c r="O1005" s="201" t="e">
        <f t="shared" si="98"/>
        <v>#VALUE!</v>
      </c>
    </row>
    <row r="1006" spans="3:15" x14ac:dyDescent="0.25">
      <c r="C1006" s="197" t="e">
        <f t="shared" si="101"/>
        <v>#DIV/0!</v>
      </c>
      <c r="D1006" s="216" t="e">
        <f>IF(F1006="","",IF($B$3='Budget Calculator'!$A$14, 'Loan Calculator'!$L$12-E1006+H1006, IF($B$3='Budget Calculator'!$A$13,  'Loan Calculator'!$N$12-E1006+H1006, IF($B$3='Budget Calculator'!$A$12,  'Loan Calculator'!$P$12-E1006+H1006, 0))))</f>
        <v>#DIV/0!</v>
      </c>
      <c r="E1006" s="217" t="e">
        <f>IF(('Loan Calculator'!$G$4/$B$4)*C1005&gt;=0, ('Loan Calculator'!$G$4/$B$4)*C1005, 1/0)</f>
        <v>#DIV/0!</v>
      </c>
      <c r="F1006" s="200" t="e">
        <f t="shared" si="102"/>
        <v>#DIV/0!</v>
      </c>
      <c r="G1006" s="212" t="e">
        <f t="shared" si="97"/>
        <v>#DIV/0!</v>
      </c>
      <c r="K1006" s="197" t="str" cm="1">
        <f t="array" ref="K1006">INDEX($A:$G, ($B1006*$B$4)+3,COLUMN(C1006))</f>
        <v>Owing</v>
      </c>
      <c r="L1006" s="198" t="e">
        <f t="shared" si="99"/>
        <v>#VALUE!</v>
      </c>
      <c r="M1006" s="199" t="e">
        <f t="shared" si="100"/>
        <v>#VALUE!</v>
      </c>
      <c r="N1006" s="200" t="str" cm="1">
        <f t="array" ref="N1006">INDEX($A:$G, ($B1006*$B$4)+3,COLUMN(F1006))</f>
        <v>Total Interest Charged</v>
      </c>
      <c r="O1006" s="201" t="e">
        <f t="shared" si="98"/>
        <v>#VALUE!</v>
      </c>
    </row>
    <row r="1007" spans="3:15" x14ac:dyDescent="0.25">
      <c r="C1007" s="197" t="e">
        <f t="shared" si="101"/>
        <v>#DIV/0!</v>
      </c>
      <c r="D1007" s="216" t="e">
        <f>IF(F1007="","",IF($B$3='Budget Calculator'!$A$14, 'Loan Calculator'!$L$12-E1007+H1007, IF($B$3='Budget Calculator'!$A$13,  'Loan Calculator'!$N$12-E1007+H1007, IF($B$3='Budget Calculator'!$A$12,  'Loan Calculator'!$P$12-E1007+H1007, 0))))</f>
        <v>#DIV/0!</v>
      </c>
      <c r="E1007" s="217" t="e">
        <f>IF(('Loan Calculator'!$G$4/$B$4)*C1006&gt;=0, ('Loan Calculator'!$G$4/$B$4)*C1006, 1/0)</f>
        <v>#DIV/0!</v>
      </c>
      <c r="F1007" s="200" t="e">
        <f t="shared" si="102"/>
        <v>#DIV/0!</v>
      </c>
      <c r="G1007" s="212" t="e">
        <f t="shared" si="97"/>
        <v>#DIV/0!</v>
      </c>
      <c r="K1007" s="197" t="str" cm="1">
        <f t="array" ref="K1007">INDEX($A:$G, ($B1007*$B$4)+3,COLUMN(C1007))</f>
        <v>Owing</v>
      </c>
      <c r="L1007" s="198" t="e">
        <f t="shared" si="99"/>
        <v>#VALUE!</v>
      </c>
      <c r="M1007" s="199" t="e">
        <f t="shared" si="100"/>
        <v>#VALUE!</v>
      </c>
      <c r="N1007" s="200" t="str" cm="1">
        <f t="array" ref="N1007">INDEX($A:$G, ($B1007*$B$4)+3,COLUMN(F1007))</f>
        <v>Total Interest Charged</v>
      </c>
      <c r="O1007" s="201" t="e">
        <f t="shared" si="98"/>
        <v>#VALUE!</v>
      </c>
    </row>
    <row r="1008" spans="3:15" x14ac:dyDescent="0.25">
      <c r="C1008" s="197" t="e">
        <f t="shared" si="101"/>
        <v>#DIV/0!</v>
      </c>
      <c r="D1008" s="216" t="e">
        <f>IF(F1008="","",IF($B$3='Budget Calculator'!$A$14, 'Loan Calculator'!$L$12-E1008+H1008, IF($B$3='Budget Calculator'!$A$13,  'Loan Calculator'!$N$12-E1008+H1008, IF($B$3='Budget Calculator'!$A$12,  'Loan Calculator'!$P$12-E1008+H1008, 0))))</f>
        <v>#DIV/0!</v>
      </c>
      <c r="E1008" s="217" t="e">
        <f>IF(('Loan Calculator'!$G$4/$B$4)*C1007&gt;=0, ('Loan Calculator'!$G$4/$B$4)*C1007, 1/0)</f>
        <v>#DIV/0!</v>
      </c>
      <c r="F1008" s="200" t="e">
        <f t="shared" si="102"/>
        <v>#DIV/0!</v>
      </c>
      <c r="G1008" s="212" t="e">
        <f t="shared" si="97"/>
        <v>#DIV/0!</v>
      </c>
      <c r="K1008" s="197" t="str" cm="1">
        <f t="array" ref="K1008">INDEX($A:$G, ($B1008*$B$4)+3,COLUMN(C1008))</f>
        <v>Owing</v>
      </c>
      <c r="L1008" s="198" t="e">
        <f t="shared" si="99"/>
        <v>#VALUE!</v>
      </c>
      <c r="M1008" s="199" t="e">
        <f t="shared" si="100"/>
        <v>#VALUE!</v>
      </c>
      <c r="N1008" s="200" t="str" cm="1">
        <f t="array" ref="N1008">INDEX($A:$G, ($B1008*$B$4)+3,COLUMN(F1008))</f>
        <v>Total Interest Charged</v>
      </c>
      <c r="O1008" s="201" t="e">
        <f t="shared" si="98"/>
        <v>#VALUE!</v>
      </c>
    </row>
    <row r="1009" spans="3:15" x14ac:dyDescent="0.25">
      <c r="C1009" s="197" t="e">
        <f t="shared" si="101"/>
        <v>#DIV/0!</v>
      </c>
      <c r="D1009" s="216" t="e">
        <f>IF(F1009="","",IF($B$3='Budget Calculator'!$A$14, 'Loan Calculator'!$L$12-E1009+H1009, IF($B$3='Budget Calculator'!$A$13,  'Loan Calculator'!$N$12-E1009+H1009, IF($B$3='Budget Calculator'!$A$12,  'Loan Calculator'!$P$12-E1009+H1009, 0))))</f>
        <v>#DIV/0!</v>
      </c>
      <c r="E1009" s="217" t="e">
        <f>IF(('Loan Calculator'!$G$4/$B$4)*C1008&gt;=0, ('Loan Calculator'!$G$4/$B$4)*C1008, 1/0)</f>
        <v>#DIV/0!</v>
      </c>
      <c r="F1009" s="200" t="e">
        <f t="shared" si="102"/>
        <v>#DIV/0!</v>
      </c>
      <c r="G1009" s="212" t="e">
        <f t="shared" si="97"/>
        <v>#DIV/0!</v>
      </c>
      <c r="K1009" s="197" t="str" cm="1">
        <f t="array" ref="K1009">INDEX($A:$G, ($B1009*$B$4)+3,COLUMN(C1009))</f>
        <v>Owing</v>
      </c>
      <c r="L1009" s="198" t="e">
        <f t="shared" si="99"/>
        <v>#VALUE!</v>
      </c>
      <c r="M1009" s="199" t="e">
        <f t="shared" si="100"/>
        <v>#VALUE!</v>
      </c>
      <c r="N1009" s="200" t="str" cm="1">
        <f t="array" ref="N1009">INDEX($A:$G, ($B1009*$B$4)+3,COLUMN(F1009))</f>
        <v>Total Interest Charged</v>
      </c>
      <c r="O1009" s="201" t="e">
        <f t="shared" si="98"/>
        <v>#VALUE!</v>
      </c>
    </row>
    <row r="1010" spans="3:15" x14ac:dyDescent="0.25">
      <c r="C1010" s="197" t="e">
        <f t="shared" si="101"/>
        <v>#DIV/0!</v>
      </c>
      <c r="D1010" s="216" t="e">
        <f>IF(F1010="","",IF($B$3='Budget Calculator'!$A$14, 'Loan Calculator'!$L$12-E1010+H1010, IF($B$3='Budget Calculator'!$A$13,  'Loan Calculator'!$N$12-E1010+H1010, IF($B$3='Budget Calculator'!$A$12,  'Loan Calculator'!$P$12-E1010+H1010, 0))))</f>
        <v>#DIV/0!</v>
      </c>
      <c r="E1010" s="217" t="e">
        <f>IF(('Loan Calculator'!$G$4/$B$4)*C1009&gt;=0, ('Loan Calculator'!$G$4/$B$4)*C1009, 1/0)</f>
        <v>#DIV/0!</v>
      </c>
      <c r="F1010" s="200" t="e">
        <f t="shared" si="102"/>
        <v>#DIV/0!</v>
      </c>
      <c r="G1010" s="212" t="e">
        <f t="shared" si="97"/>
        <v>#DIV/0!</v>
      </c>
      <c r="K1010" s="197" t="str" cm="1">
        <f t="array" ref="K1010">INDEX($A:$G, ($B1010*$B$4)+3,COLUMN(C1010))</f>
        <v>Owing</v>
      </c>
      <c r="L1010" s="198" t="e">
        <f t="shared" si="99"/>
        <v>#VALUE!</v>
      </c>
      <c r="M1010" s="199" t="e">
        <f t="shared" si="100"/>
        <v>#VALUE!</v>
      </c>
      <c r="N1010" s="200" t="str" cm="1">
        <f t="array" ref="N1010">INDEX($A:$G, ($B1010*$B$4)+3,COLUMN(F1010))</f>
        <v>Total Interest Charged</v>
      </c>
      <c r="O1010" s="201" t="e">
        <f t="shared" si="98"/>
        <v>#VALUE!</v>
      </c>
    </row>
    <row r="1011" spans="3:15" x14ac:dyDescent="0.25">
      <c r="C1011" s="197" t="e">
        <f t="shared" si="101"/>
        <v>#DIV/0!</v>
      </c>
      <c r="D1011" s="216" t="e">
        <f>IF(F1011="","",IF($B$3='Budget Calculator'!$A$14, 'Loan Calculator'!$L$12-E1011+H1011, IF($B$3='Budget Calculator'!$A$13,  'Loan Calculator'!$N$12-E1011+H1011, IF($B$3='Budget Calculator'!$A$12,  'Loan Calculator'!$P$12-E1011+H1011, 0))))</f>
        <v>#DIV/0!</v>
      </c>
      <c r="E1011" s="217" t="e">
        <f>IF(('Loan Calculator'!$G$4/$B$4)*C1010&gt;=0, ('Loan Calculator'!$G$4/$B$4)*C1010, 1/0)</f>
        <v>#DIV/0!</v>
      </c>
      <c r="F1011" s="200" t="e">
        <f t="shared" si="102"/>
        <v>#DIV/0!</v>
      </c>
      <c r="G1011" s="212" t="e">
        <f t="shared" si="97"/>
        <v>#DIV/0!</v>
      </c>
      <c r="K1011" s="197" t="str" cm="1">
        <f t="array" ref="K1011">INDEX($A:$G, ($B1011*$B$4)+3,COLUMN(C1011))</f>
        <v>Owing</v>
      </c>
      <c r="L1011" s="198" t="e">
        <f t="shared" si="99"/>
        <v>#VALUE!</v>
      </c>
      <c r="M1011" s="199" t="e">
        <f t="shared" si="100"/>
        <v>#VALUE!</v>
      </c>
      <c r="N1011" s="200" t="str" cm="1">
        <f t="array" ref="N1011">INDEX($A:$G, ($B1011*$B$4)+3,COLUMN(F1011))</f>
        <v>Total Interest Charged</v>
      </c>
      <c r="O1011" s="201" t="e">
        <f t="shared" si="98"/>
        <v>#VALUE!</v>
      </c>
    </row>
    <row r="1012" spans="3:15" x14ac:dyDescent="0.25">
      <c r="C1012" s="197" t="e">
        <f t="shared" si="101"/>
        <v>#DIV/0!</v>
      </c>
      <c r="D1012" s="216" t="e">
        <f>IF(F1012="","",IF($B$3='Budget Calculator'!$A$14, 'Loan Calculator'!$L$12-E1012+H1012, IF($B$3='Budget Calculator'!$A$13,  'Loan Calculator'!$N$12-E1012+H1012, IF($B$3='Budget Calculator'!$A$12,  'Loan Calculator'!$P$12-E1012+H1012, 0))))</f>
        <v>#DIV/0!</v>
      </c>
      <c r="E1012" s="217" t="e">
        <f>IF(('Loan Calculator'!$G$4/$B$4)*C1011&gt;=0, ('Loan Calculator'!$G$4/$B$4)*C1011, 1/0)</f>
        <v>#DIV/0!</v>
      </c>
      <c r="F1012" s="200" t="e">
        <f t="shared" si="102"/>
        <v>#DIV/0!</v>
      </c>
      <c r="G1012" s="212" t="e">
        <f t="shared" si="97"/>
        <v>#DIV/0!</v>
      </c>
      <c r="K1012" s="197" t="str" cm="1">
        <f t="array" ref="K1012">INDEX($A:$G, ($B1012*$B$4)+3,COLUMN(C1012))</f>
        <v>Owing</v>
      </c>
      <c r="L1012" s="198" t="e">
        <f t="shared" si="99"/>
        <v>#VALUE!</v>
      </c>
      <c r="M1012" s="199" t="e">
        <f t="shared" si="100"/>
        <v>#VALUE!</v>
      </c>
      <c r="N1012" s="200" t="str" cm="1">
        <f t="array" ref="N1012">INDEX($A:$G, ($B1012*$B$4)+3,COLUMN(F1012))</f>
        <v>Total Interest Charged</v>
      </c>
      <c r="O1012" s="201" t="e">
        <f t="shared" si="98"/>
        <v>#VALUE!</v>
      </c>
    </row>
    <row r="1013" spans="3:15" x14ac:dyDescent="0.25">
      <c r="C1013" s="197" t="e">
        <f t="shared" si="101"/>
        <v>#DIV/0!</v>
      </c>
      <c r="D1013" s="216" t="e">
        <f>IF(F1013="","",IF($B$3='Budget Calculator'!$A$14, 'Loan Calculator'!$L$12-E1013+H1013, IF($B$3='Budget Calculator'!$A$13,  'Loan Calculator'!$N$12-E1013+H1013, IF($B$3='Budget Calculator'!$A$12,  'Loan Calculator'!$P$12-E1013+H1013, 0))))</f>
        <v>#DIV/0!</v>
      </c>
      <c r="E1013" s="217" t="e">
        <f>IF(('Loan Calculator'!$G$4/$B$4)*C1012&gt;=0, ('Loan Calculator'!$G$4/$B$4)*C1012, 1/0)</f>
        <v>#DIV/0!</v>
      </c>
      <c r="F1013" s="200" t="e">
        <f t="shared" si="102"/>
        <v>#DIV/0!</v>
      </c>
      <c r="G1013" s="212" t="e">
        <f t="shared" si="97"/>
        <v>#DIV/0!</v>
      </c>
      <c r="K1013" s="197" t="str" cm="1">
        <f t="array" ref="K1013">INDEX($A:$G, ($B1013*$B$4)+3,COLUMN(C1013))</f>
        <v>Owing</v>
      </c>
      <c r="L1013" s="198" t="e">
        <f t="shared" si="99"/>
        <v>#VALUE!</v>
      </c>
      <c r="M1013" s="199" t="e">
        <f t="shared" si="100"/>
        <v>#VALUE!</v>
      </c>
      <c r="N1013" s="200" t="str" cm="1">
        <f t="array" ref="N1013">INDEX($A:$G, ($B1013*$B$4)+3,COLUMN(F1013))</f>
        <v>Total Interest Charged</v>
      </c>
      <c r="O1013" s="201" t="e">
        <f t="shared" si="98"/>
        <v>#VALUE!</v>
      </c>
    </row>
    <row r="1014" spans="3:15" x14ac:dyDescent="0.25">
      <c r="C1014" s="197" t="e">
        <f t="shared" si="101"/>
        <v>#DIV/0!</v>
      </c>
      <c r="D1014" s="216" t="e">
        <f>IF(F1014="","",IF($B$3='Budget Calculator'!$A$14, 'Loan Calculator'!$L$12-E1014+H1014, IF($B$3='Budget Calculator'!$A$13,  'Loan Calculator'!$N$12-E1014+H1014, IF($B$3='Budget Calculator'!$A$12,  'Loan Calculator'!$P$12-E1014+H1014, 0))))</f>
        <v>#DIV/0!</v>
      </c>
      <c r="E1014" s="217" t="e">
        <f>IF(('Loan Calculator'!$G$4/$B$4)*C1013&gt;=0, ('Loan Calculator'!$G$4/$B$4)*C1013, 1/0)</f>
        <v>#DIV/0!</v>
      </c>
      <c r="F1014" s="200" t="e">
        <f t="shared" si="102"/>
        <v>#DIV/0!</v>
      </c>
      <c r="G1014" s="212" t="e">
        <f t="shared" si="97"/>
        <v>#DIV/0!</v>
      </c>
      <c r="K1014" s="197" t="str" cm="1">
        <f t="array" ref="K1014">INDEX($A:$G, ($B1014*$B$4)+3,COLUMN(C1014))</f>
        <v>Owing</v>
      </c>
      <c r="L1014" s="198" t="e">
        <f t="shared" si="99"/>
        <v>#VALUE!</v>
      </c>
      <c r="M1014" s="199" t="e">
        <f t="shared" si="100"/>
        <v>#VALUE!</v>
      </c>
      <c r="N1014" s="200" t="str" cm="1">
        <f t="array" ref="N1014">INDEX($A:$G, ($B1014*$B$4)+3,COLUMN(F1014))</f>
        <v>Total Interest Charged</v>
      </c>
      <c r="O1014" s="201" t="e">
        <f t="shared" si="98"/>
        <v>#VALUE!</v>
      </c>
    </row>
    <row r="1015" spans="3:15" x14ac:dyDescent="0.25">
      <c r="C1015" s="197" t="e">
        <f t="shared" si="101"/>
        <v>#DIV/0!</v>
      </c>
      <c r="D1015" s="216" t="e">
        <f>IF(F1015="","",IF($B$3='Budget Calculator'!$A$14, 'Loan Calculator'!$L$12-E1015+H1015, IF($B$3='Budget Calculator'!$A$13,  'Loan Calculator'!$N$12-E1015+H1015, IF($B$3='Budget Calculator'!$A$12,  'Loan Calculator'!$P$12-E1015+H1015, 0))))</f>
        <v>#DIV/0!</v>
      </c>
      <c r="E1015" s="217" t="e">
        <f>IF(('Loan Calculator'!$G$4/$B$4)*C1014&gt;=0, ('Loan Calculator'!$G$4/$B$4)*C1014, 1/0)</f>
        <v>#DIV/0!</v>
      </c>
      <c r="F1015" s="200" t="e">
        <f t="shared" si="102"/>
        <v>#DIV/0!</v>
      </c>
      <c r="G1015" s="212" t="e">
        <f t="shared" si="97"/>
        <v>#DIV/0!</v>
      </c>
      <c r="K1015" s="197" t="str" cm="1">
        <f t="array" ref="K1015">INDEX($A:$G, ($B1015*$B$4)+3,COLUMN(C1015))</f>
        <v>Owing</v>
      </c>
      <c r="L1015" s="198" t="e">
        <f t="shared" si="99"/>
        <v>#VALUE!</v>
      </c>
      <c r="M1015" s="199" t="e">
        <f t="shared" si="100"/>
        <v>#VALUE!</v>
      </c>
      <c r="N1015" s="200" t="str" cm="1">
        <f t="array" ref="N1015">INDEX($A:$G, ($B1015*$B$4)+3,COLUMN(F1015))</f>
        <v>Total Interest Charged</v>
      </c>
      <c r="O1015" s="201" t="e">
        <f t="shared" si="98"/>
        <v>#VALUE!</v>
      </c>
    </row>
    <row r="1016" spans="3:15" x14ac:dyDescent="0.25">
      <c r="C1016" s="197" t="e">
        <f t="shared" si="101"/>
        <v>#DIV/0!</v>
      </c>
      <c r="D1016" s="216" t="e">
        <f>IF(F1016="","",IF($B$3='Budget Calculator'!$A$14, 'Loan Calculator'!$L$12-E1016+H1016, IF($B$3='Budget Calculator'!$A$13,  'Loan Calculator'!$N$12-E1016+H1016, IF($B$3='Budget Calculator'!$A$12,  'Loan Calculator'!$P$12-E1016+H1016, 0))))</f>
        <v>#DIV/0!</v>
      </c>
      <c r="E1016" s="217" t="e">
        <f>IF(('Loan Calculator'!$G$4/$B$4)*C1015&gt;=0, ('Loan Calculator'!$G$4/$B$4)*C1015, 1/0)</f>
        <v>#DIV/0!</v>
      </c>
      <c r="F1016" s="200" t="e">
        <f t="shared" si="102"/>
        <v>#DIV/0!</v>
      </c>
      <c r="G1016" s="212" t="e">
        <f t="shared" si="97"/>
        <v>#DIV/0!</v>
      </c>
      <c r="K1016" s="197" t="str" cm="1">
        <f t="array" ref="K1016">INDEX($A:$G, ($B1016*$B$4)+3,COLUMN(C1016))</f>
        <v>Owing</v>
      </c>
      <c r="L1016" s="198" t="e">
        <f t="shared" si="99"/>
        <v>#VALUE!</v>
      </c>
      <c r="M1016" s="199" t="e">
        <f t="shared" si="100"/>
        <v>#VALUE!</v>
      </c>
      <c r="N1016" s="200" t="str" cm="1">
        <f t="array" ref="N1016">INDEX($A:$G, ($B1016*$B$4)+3,COLUMN(F1016))</f>
        <v>Total Interest Charged</v>
      </c>
      <c r="O1016" s="201" t="e">
        <f t="shared" si="98"/>
        <v>#VALUE!</v>
      </c>
    </row>
    <row r="1017" spans="3:15" x14ac:dyDescent="0.25">
      <c r="C1017" s="197" t="e">
        <f t="shared" si="101"/>
        <v>#DIV/0!</v>
      </c>
      <c r="D1017" s="216" t="e">
        <f>IF(F1017="","",IF($B$3='Budget Calculator'!$A$14, 'Loan Calculator'!$L$12-E1017+H1017, IF($B$3='Budget Calculator'!$A$13,  'Loan Calculator'!$N$12-E1017+H1017, IF($B$3='Budget Calculator'!$A$12,  'Loan Calculator'!$P$12-E1017+H1017, 0))))</f>
        <v>#DIV/0!</v>
      </c>
      <c r="E1017" s="217" t="e">
        <f>IF(('Loan Calculator'!$G$4/$B$4)*C1016&gt;=0, ('Loan Calculator'!$G$4/$B$4)*C1016, 1/0)</f>
        <v>#DIV/0!</v>
      </c>
      <c r="F1017" s="200" t="e">
        <f t="shared" si="102"/>
        <v>#DIV/0!</v>
      </c>
      <c r="G1017" s="212" t="e">
        <f t="shared" si="97"/>
        <v>#DIV/0!</v>
      </c>
      <c r="K1017" s="197" t="str" cm="1">
        <f t="array" ref="K1017">INDEX($A:$G, ($B1017*$B$4)+3,COLUMN(C1017))</f>
        <v>Owing</v>
      </c>
      <c r="L1017" s="198" t="e">
        <f t="shared" si="99"/>
        <v>#VALUE!</v>
      </c>
      <c r="M1017" s="199" t="e">
        <f t="shared" si="100"/>
        <v>#VALUE!</v>
      </c>
      <c r="N1017" s="200" t="str" cm="1">
        <f t="array" ref="N1017">INDEX($A:$G, ($B1017*$B$4)+3,COLUMN(F1017))</f>
        <v>Total Interest Charged</v>
      </c>
      <c r="O1017" s="201" t="e">
        <f t="shared" si="98"/>
        <v>#VALUE!</v>
      </c>
    </row>
    <row r="1018" spans="3:15" x14ac:dyDescent="0.25">
      <c r="C1018" s="197" t="e">
        <f t="shared" si="101"/>
        <v>#DIV/0!</v>
      </c>
      <c r="D1018" s="216" t="e">
        <f>IF(F1018="","",IF($B$3='Budget Calculator'!$A$14, 'Loan Calculator'!$L$12-E1018+H1018, IF($B$3='Budget Calculator'!$A$13,  'Loan Calculator'!$N$12-E1018+H1018, IF($B$3='Budget Calculator'!$A$12,  'Loan Calculator'!$P$12-E1018+H1018, 0))))</f>
        <v>#DIV/0!</v>
      </c>
      <c r="E1018" s="217" t="e">
        <f>IF(('Loan Calculator'!$G$4/$B$4)*C1017&gt;=0, ('Loan Calculator'!$G$4/$B$4)*C1017, 1/0)</f>
        <v>#DIV/0!</v>
      </c>
      <c r="F1018" s="200" t="e">
        <f t="shared" si="102"/>
        <v>#DIV/0!</v>
      </c>
      <c r="G1018" s="212" t="e">
        <f t="shared" si="97"/>
        <v>#DIV/0!</v>
      </c>
      <c r="K1018" s="197" t="str" cm="1">
        <f t="array" ref="K1018">INDEX($A:$G, ($B1018*$B$4)+3,COLUMN(C1018))</f>
        <v>Owing</v>
      </c>
      <c r="L1018" s="198" t="e">
        <f t="shared" si="99"/>
        <v>#VALUE!</v>
      </c>
      <c r="M1018" s="199" t="e">
        <f t="shared" si="100"/>
        <v>#VALUE!</v>
      </c>
      <c r="N1018" s="200" t="str" cm="1">
        <f t="array" ref="N1018">INDEX($A:$G, ($B1018*$B$4)+3,COLUMN(F1018))</f>
        <v>Total Interest Charged</v>
      </c>
      <c r="O1018" s="201" t="e">
        <f t="shared" si="98"/>
        <v>#VALUE!</v>
      </c>
    </row>
    <row r="1019" spans="3:15" x14ac:dyDescent="0.25">
      <c r="C1019" s="197" t="e">
        <f t="shared" si="101"/>
        <v>#DIV/0!</v>
      </c>
      <c r="D1019" s="216" t="e">
        <f>IF(F1019="","",IF($B$3='Budget Calculator'!$A$14, 'Loan Calculator'!$L$12-E1019+H1019, IF($B$3='Budget Calculator'!$A$13,  'Loan Calculator'!$N$12-E1019+H1019, IF($B$3='Budget Calculator'!$A$12,  'Loan Calculator'!$P$12-E1019+H1019, 0))))</f>
        <v>#DIV/0!</v>
      </c>
      <c r="E1019" s="217" t="e">
        <f>IF(('Loan Calculator'!$G$4/$B$4)*C1018&gt;=0, ('Loan Calculator'!$G$4/$B$4)*C1018, 1/0)</f>
        <v>#DIV/0!</v>
      </c>
      <c r="F1019" s="200" t="e">
        <f t="shared" si="102"/>
        <v>#DIV/0!</v>
      </c>
      <c r="G1019" s="212" t="e">
        <f t="shared" si="97"/>
        <v>#DIV/0!</v>
      </c>
      <c r="K1019" s="197" t="str" cm="1">
        <f t="array" ref="K1019">INDEX($A:$G, ($B1019*$B$4)+3,COLUMN(C1019))</f>
        <v>Owing</v>
      </c>
      <c r="L1019" s="198" t="e">
        <f t="shared" si="99"/>
        <v>#VALUE!</v>
      </c>
      <c r="M1019" s="199" t="e">
        <f t="shared" si="100"/>
        <v>#VALUE!</v>
      </c>
      <c r="N1019" s="200" t="str" cm="1">
        <f t="array" ref="N1019">INDEX($A:$G, ($B1019*$B$4)+3,COLUMN(F1019))</f>
        <v>Total Interest Charged</v>
      </c>
      <c r="O1019" s="201" t="e">
        <f t="shared" si="98"/>
        <v>#VALUE!</v>
      </c>
    </row>
    <row r="1020" spans="3:15" x14ac:dyDescent="0.25">
      <c r="C1020" s="197" t="e">
        <f t="shared" si="101"/>
        <v>#DIV/0!</v>
      </c>
      <c r="D1020" s="216" t="e">
        <f>IF(F1020="","",IF($B$3='Budget Calculator'!$A$14, 'Loan Calculator'!$L$12-E1020+H1020, IF($B$3='Budget Calculator'!$A$13,  'Loan Calculator'!$N$12-E1020+H1020, IF($B$3='Budget Calculator'!$A$12,  'Loan Calculator'!$P$12-E1020+H1020, 0))))</f>
        <v>#DIV/0!</v>
      </c>
      <c r="E1020" s="217" t="e">
        <f>IF(('Loan Calculator'!$G$4/$B$4)*C1019&gt;=0, ('Loan Calculator'!$G$4/$B$4)*C1019, 1/0)</f>
        <v>#DIV/0!</v>
      </c>
      <c r="F1020" s="200" t="e">
        <f t="shared" si="102"/>
        <v>#DIV/0!</v>
      </c>
      <c r="G1020" s="212" t="e">
        <f t="shared" si="97"/>
        <v>#DIV/0!</v>
      </c>
      <c r="K1020" s="197" t="str" cm="1">
        <f t="array" ref="K1020">INDEX($A:$G, ($B1020*$B$4)+3,COLUMN(C1020))</f>
        <v>Owing</v>
      </c>
      <c r="L1020" s="198" t="e">
        <f t="shared" si="99"/>
        <v>#VALUE!</v>
      </c>
      <c r="M1020" s="199" t="e">
        <f t="shared" si="100"/>
        <v>#VALUE!</v>
      </c>
      <c r="N1020" s="200" t="str" cm="1">
        <f t="array" ref="N1020">INDEX($A:$G, ($B1020*$B$4)+3,COLUMN(F1020))</f>
        <v>Total Interest Charged</v>
      </c>
      <c r="O1020" s="201" t="e">
        <f t="shared" si="98"/>
        <v>#VALUE!</v>
      </c>
    </row>
    <row r="1021" spans="3:15" x14ac:dyDescent="0.25">
      <c r="C1021" s="197" t="e">
        <f t="shared" si="101"/>
        <v>#DIV/0!</v>
      </c>
      <c r="D1021" s="216" t="e">
        <f>IF(F1021="","",IF($B$3='Budget Calculator'!$A$14, 'Loan Calculator'!$L$12-E1021+H1021, IF($B$3='Budget Calculator'!$A$13,  'Loan Calculator'!$N$12-E1021+H1021, IF($B$3='Budget Calculator'!$A$12,  'Loan Calculator'!$P$12-E1021+H1021, 0))))</f>
        <v>#DIV/0!</v>
      </c>
      <c r="E1021" s="217" t="e">
        <f>IF(('Loan Calculator'!$G$4/$B$4)*C1020&gt;=0, ('Loan Calculator'!$G$4/$B$4)*C1020, 1/0)</f>
        <v>#DIV/0!</v>
      </c>
      <c r="F1021" s="200" t="e">
        <f t="shared" si="102"/>
        <v>#DIV/0!</v>
      </c>
      <c r="G1021" s="212" t="e">
        <f t="shared" si="97"/>
        <v>#DIV/0!</v>
      </c>
      <c r="K1021" s="197" t="str" cm="1">
        <f t="array" ref="K1021">INDEX($A:$G, ($B1021*$B$4)+3,COLUMN(C1021))</f>
        <v>Owing</v>
      </c>
      <c r="L1021" s="198" t="e">
        <f t="shared" si="99"/>
        <v>#VALUE!</v>
      </c>
      <c r="M1021" s="199" t="e">
        <f t="shared" si="100"/>
        <v>#VALUE!</v>
      </c>
      <c r="N1021" s="200" t="str" cm="1">
        <f t="array" ref="N1021">INDEX($A:$G, ($B1021*$B$4)+3,COLUMN(F1021))</f>
        <v>Total Interest Charged</v>
      </c>
      <c r="O1021" s="201" t="e">
        <f t="shared" si="98"/>
        <v>#VALUE!</v>
      </c>
    </row>
    <row r="1022" spans="3:15" x14ac:dyDescent="0.25">
      <c r="C1022" s="197" t="e">
        <f t="shared" si="101"/>
        <v>#DIV/0!</v>
      </c>
      <c r="D1022" s="216" t="e">
        <f>IF(F1022="","",IF($B$3='Budget Calculator'!$A$14, 'Loan Calculator'!$L$12-E1022+H1022, IF($B$3='Budget Calculator'!$A$13,  'Loan Calculator'!$N$12-E1022+H1022, IF($B$3='Budget Calculator'!$A$12,  'Loan Calculator'!$P$12-E1022+H1022, 0))))</f>
        <v>#DIV/0!</v>
      </c>
      <c r="E1022" s="217" t="e">
        <f>IF(('Loan Calculator'!$G$4/$B$4)*C1021&gt;=0, ('Loan Calculator'!$G$4/$B$4)*C1021, 1/0)</f>
        <v>#DIV/0!</v>
      </c>
      <c r="F1022" s="200" t="e">
        <f t="shared" si="102"/>
        <v>#DIV/0!</v>
      </c>
      <c r="G1022" s="212" t="e">
        <f t="shared" si="97"/>
        <v>#DIV/0!</v>
      </c>
      <c r="K1022" s="197" t="str" cm="1">
        <f t="array" ref="K1022">INDEX($A:$G, ($B1022*$B$4)+3,COLUMN(C1022))</f>
        <v>Owing</v>
      </c>
      <c r="L1022" s="198" t="e">
        <f t="shared" si="99"/>
        <v>#VALUE!</v>
      </c>
      <c r="M1022" s="199" t="e">
        <f t="shared" si="100"/>
        <v>#VALUE!</v>
      </c>
      <c r="N1022" s="200" t="str" cm="1">
        <f t="array" ref="N1022">INDEX($A:$G, ($B1022*$B$4)+3,COLUMN(F1022))</f>
        <v>Total Interest Charged</v>
      </c>
      <c r="O1022" s="201" t="e">
        <f t="shared" si="98"/>
        <v>#VALUE!</v>
      </c>
    </row>
    <row r="1023" spans="3:15" x14ac:dyDescent="0.25">
      <c r="C1023" s="197" t="e">
        <f t="shared" si="101"/>
        <v>#DIV/0!</v>
      </c>
      <c r="D1023" s="216" t="e">
        <f>IF(F1023="","",IF($B$3='Budget Calculator'!$A$14, 'Loan Calculator'!$L$12-E1023+H1023, IF($B$3='Budget Calculator'!$A$13,  'Loan Calculator'!$N$12-E1023+H1023, IF($B$3='Budget Calculator'!$A$12,  'Loan Calculator'!$P$12-E1023+H1023, 0))))</f>
        <v>#DIV/0!</v>
      </c>
      <c r="E1023" s="217" t="e">
        <f>IF(('Loan Calculator'!$G$4/$B$4)*C1022&gt;=0, ('Loan Calculator'!$G$4/$B$4)*C1022, 1/0)</f>
        <v>#DIV/0!</v>
      </c>
      <c r="F1023" s="200" t="e">
        <f t="shared" si="102"/>
        <v>#DIV/0!</v>
      </c>
      <c r="G1023" s="212" t="e">
        <f t="shared" si="97"/>
        <v>#DIV/0!</v>
      </c>
      <c r="K1023" s="197" t="str" cm="1">
        <f t="array" ref="K1023">INDEX($A:$G, ($B1023*$B$4)+3,COLUMN(C1023))</f>
        <v>Owing</v>
      </c>
      <c r="L1023" s="198" t="e">
        <f t="shared" si="99"/>
        <v>#VALUE!</v>
      </c>
      <c r="M1023" s="199" t="e">
        <f t="shared" si="100"/>
        <v>#VALUE!</v>
      </c>
      <c r="N1023" s="200" t="str" cm="1">
        <f t="array" ref="N1023">INDEX($A:$G, ($B1023*$B$4)+3,COLUMN(F1023))</f>
        <v>Total Interest Charged</v>
      </c>
      <c r="O1023" s="201" t="e">
        <f t="shared" si="98"/>
        <v>#VALUE!</v>
      </c>
    </row>
    <row r="1024" spans="3:15" x14ac:dyDescent="0.25">
      <c r="C1024" s="197" t="e">
        <f t="shared" si="101"/>
        <v>#DIV/0!</v>
      </c>
      <c r="D1024" s="216" t="e">
        <f>IF(F1024="","",IF($B$3='Budget Calculator'!$A$14, 'Loan Calculator'!$L$12-E1024+H1024, IF($B$3='Budget Calculator'!$A$13,  'Loan Calculator'!$N$12-E1024+H1024, IF($B$3='Budget Calculator'!$A$12,  'Loan Calculator'!$P$12-E1024+H1024, 0))))</f>
        <v>#DIV/0!</v>
      </c>
      <c r="E1024" s="217" t="e">
        <f>IF(('Loan Calculator'!$G$4/$B$4)*C1023&gt;=0, ('Loan Calculator'!$G$4/$B$4)*C1023, 1/0)</f>
        <v>#DIV/0!</v>
      </c>
      <c r="F1024" s="200" t="e">
        <f t="shared" si="102"/>
        <v>#DIV/0!</v>
      </c>
      <c r="G1024" s="212" t="e">
        <f t="shared" si="97"/>
        <v>#DIV/0!</v>
      </c>
      <c r="K1024" s="197" t="str" cm="1">
        <f t="array" ref="K1024">INDEX($A:$G, ($B1024*$B$4)+3,COLUMN(C1024))</f>
        <v>Owing</v>
      </c>
      <c r="L1024" s="198" t="e">
        <f t="shared" si="99"/>
        <v>#VALUE!</v>
      </c>
      <c r="M1024" s="199" t="e">
        <f t="shared" si="100"/>
        <v>#VALUE!</v>
      </c>
      <c r="N1024" s="200" t="str" cm="1">
        <f t="array" ref="N1024">INDEX($A:$G, ($B1024*$B$4)+3,COLUMN(F1024))</f>
        <v>Total Interest Charged</v>
      </c>
      <c r="O1024" s="201" t="e">
        <f t="shared" si="98"/>
        <v>#VALUE!</v>
      </c>
    </row>
    <row r="1025" spans="3:15" x14ac:dyDescent="0.25">
      <c r="C1025" s="197" t="e">
        <f t="shared" si="101"/>
        <v>#DIV/0!</v>
      </c>
      <c r="D1025" s="216" t="e">
        <f>IF(F1025="","",IF($B$3='Budget Calculator'!$A$14, 'Loan Calculator'!$L$12-E1025+H1025, IF($B$3='Budget Calculator'!$A$13,  'Loan Calculator'!$N$12-E1025+H1025, IF($B$3='Budget Calculator'!$A$12,  'Loan Calculator'!$P$12-E1025+H1025, 0))))</f>
        <v>#DIV/0!</v>
      </c>
      <c r="E1025" s="217" t="e">
        <f>IF(('Loan Calculator'!$G$4/$B$4)*C1024&gt;=0, ('Loan Calculator'!$G$4/$B$4)*C1024, 1/0)</f>
        <v>#DIV/0!</v>
      </c>
      <c r="F1025" s="200" t="e">
        <f t="shared" si="102"/>
        <v>#DIV/0!</v>
      </c>
      <c r="G1025" s="212" t="e">
        <f t="shared" si="97"/>
        <v>#DIV/0!</v>
      </c>
      <c r="K1025" s="197" t="str" cm="1">
        <f t="array" ref="K1025">INDEX($A:$G, ($B1025*$B$4)+3,COLUMN(C1025))</f>
        <v>Owing</v>
      </c>
      <c r="L1025" s="198" t="e">
        <f t="shared" si="99"/>
        <v>#VALUE!</v>
      </c>
      <c r="M1025" s="199" t="e">
        <f t="shared" si="100"/>
        <v>#VALUE!</v>
      </c>
      <c r="N1025" s="200" t="str" cm="1">
        <f t="array" ref="N1025">INDEX($A:$G, ($B1025*$B$4)+3,COLUMN(F1025))</f>
        <v>Total Interest Charged</v>
      </c>
      <c r="O1025" s="201" t="e">
        <f t="shared" si="98"/>
        <v>#VALUE!</v>
      </c>
    </row>
    <row r="1026" spans="3:15" x14ac:dyDescent="0.25">
      <c r="C1026" s="197" t="e">
        <f t="shared" si="101"/>
        <v>#DIV/0!</v>
      </c>
      <c r="D1026" s="216" t="e">
        <f>IF(F1026="","",IF($B$3='Budget Calculator'!$A$14, 'Loan Calculator'!$L$12-E1026+H1026, IF($B$3='Budget Calculator'!$A$13,  'Loan Calculator'!$N$12-E1026+H1026, IF($B$3='Budget Calculator'!$A$12,  'Loan Calculator'!$P$12-E1026+H1026, 0))))</f>
        <v>#DIV/0!</v>
      </c>
      <c r="E1026" s="217" t="e">
        <f>IF(('Loan Calculator'!$G$4/$B$4)*C1025&gt;=0, ('Loan Calculator'!$G$4/$B$4)*C1025, 1/0)</f>
        <v>#DIV/0!</v>
      </c>
      <c r="F1026" s="200" t="e">
        <f t="shared" si="102"/>
        <v>#DIV/0!</v>
      </c>
      <c r="G1026" s="212" t="e">
        <f t="shared" si="97"/>
        <v>#DIV/0!</v>
      </c>
      <c r="K1026" s="197" t="str" cm="1">
        <f t="array" ref="K1026">INDEX($A:$G, ($B1026*$B$4)+3,COLUMN(C1026))</f>
        <v>Owing</v>
      </c>
      <c r="L1026" s="198" t="e">
        <f t="shared" si="99"/>
        <v>#VALUE!</v>
      </c>
      <c r="M1026" s="199" t="e">
        <f t="shared" si="100"/>
        <v>#VALUE!</v>
      </c>
      <c r="N1026" s="200" t="str" cm="1">
        <f t="array" ref="N1026">INDEX($A:$G, ($B1026*$B$4)+3,COLUMN(F1026))</f>
        <v>Total Interest Charged</v>
      </c>
      <c r="O1026" s="201" t="e">
        <f t="shared" si="98"/>
        <v>#VALUE!</v>
      </c>
    </row>
    <row r="1027" spans="3:15" x14ac:dyDescent="0.25">
      <c r="C1027" s="197" t="e">
        <f t="shared" si="101"/>
        <v>#DIV/0!</v>
      </c>
      <c r="D1027" s="216" t="e">
        <f>IF(F1027="","",IF($B$3='Budget Calculator'!$A$14, 'Loan Calculator'!$L$12-E1027+H1027, IF($B$3='Budget Calculator'!$A$13,  'Loan Calculator'!$N$12-E1027+H1027, IF($B$3='Budget Calculator'!$A$12,  'Loan Calculator'!$P$12-E1027+H1027, 0))))</f>
        <v>#DIV/0!</v>
      </c>
      <c r="E1027" s="217" t="e">
        <f>IF(('Loan Calculator'!$G$4/$B$4)*C1026&gt;=0, ('Loan Calculator'!$G$4/$B$4)*C1026, 1/0)</f>
        <v>#DIV/0!</v>
      </c>
      <c r="F1027" s="200" t="e">
        <f t="shared" si="102"/>
        <v>#DIV/0!</v>
      </c>
      <c r="G1027" s="212" t="e">
        <f t="shared" si="97"/>
        <v>#DIV/0!</v>
      </c>
      <c r="K1027" s="197" t="str" cm="1">
        <f t="array" ref="K1027">INDEX($A:$G, ($B1027*$B$4)+3,COLUMN(C1027))</f>
        <v>Owing</v>
      </c>
      <c r="L1027" s="198" t="e">
        <f t="shared" si="99"/>
        <v>#VALUE!</v>
      </c>
      <c r="M1027" s="199" t="e">
        <f t="shared" si="100"/>
        <v>#VALUE!</v>
      </c>
      <c r="N1027" s="200" t="str" cm="1">
        <f t="array" ref="N1027">INDEX($A:$G, ($B1027*$B$4)+3,COLUMN(F1027))</f>
        <v>Total Interest Charged</v>
      </c>
      <c r="O1027" s="201" t="e">
        <f t="shared" si="98"/>
        <v>#VALUE!</v>
      </c>
    </row>
    <row r="1028" spans="3:15" x14ac:dyDescent="0.25">
      <c r="C1028" s="197" t="e">
        <f t="shared" si="101"/>
        <v>#DIV/0!</v>
      </c>
      <c r="D1028" s="216" t="e">
        <f>IF(F1028="","",IF($B$3='Budget Calculator'!$A$14, 'Loan Calculator'!$L$12-E1028+H1028, IF($B$3='Budget Calculator'!$A$13,  'Loan Calculator'!$N$12-E1028+H1028, IF($B$3='Budget Calculator'!$A$12,  'Loan Calculator'!$P$12-E1028+H1028, 0))))</f>
        <v>#DIV/0!</v>
      </c>
      <c r="E1028" s="217" t="e">
        <f>IF(('Loan Calculator'!$G$4/$B$4)*C1027&gt;=0, ('Loan Calculator'!$G$4/$B$4)*C1027, 1/0)</f>
        <v>#DIV/0!</v>
      </c>
      <c r="F1028" s="200" t="e">
        <f t="shared" si="102"/>
        <v>#DIV/0!</v>
      </c>
      <c r="G1028" s="212" t="e">
        <f t="shared" si="97"/>
        <v>#DIV/0!</v>
      </c>
      <c r="K1028" s="197" t="str" cm="1">
        <f t="array" ref="K1028">INDEX($A:$G, ($B1028*$B$4)+3,COLUMN(C1028))</f>
        <v>Owing</v>
      </c>
      <c r="L1028" s="198" t="e">
        <f t="shared" si="99"/>
        <v>#VALUE!</v>
      </c>
      <c r="M1028" s="199" t="e">
        <f t="shared" si="100"/>
        <v>#VALUE!</v>
      </c>
      <c r="N1028" s="200" t="str" cm="1">
        <f t="array" ref="N1028">INDEX($A:$G, ($B1028*$B$4)+3,COLUMN(F1028))</f>
        <v>Total Interest Charged</v>
      </c>
      <c r="O1028" s="201" t="e">
        <f t="shared" si="98"/>
        <v>#VALUE!</v>
      </c>
    </row>
    <row r="1029" spans="3:15" x14ac:dyDescent="0.25">
      <c r="C1029" s="197" t="e">
        <f t="shared" si="101"/>
        <v>#DIV/0!</v>
      </c>
      <c r="D1029" s="216" t="e">
        <f>IF(F1029="","",IF($B$3='Budget Calculator'!$A$14, 'Loan Calculator'!$L$12-E1029+H1029, IF($B$3='Budget Calculator'!$A$13,  'Loan Calculator'!$N$12-E1029+H1029, IF($B$3='Budget Calculator'!$A$12,  'Loan Calculator'!$P$12-E1029+H1029, 0))))</f>
        <v>#DIV/0!</v>
      </c>
      <c r="E1029" s="217" t="e">
        <f>IF(('Loan Calculator'!$G$4/$B$4)*C1028&gt;=0, ('Loan Calculator'!$G$4/$B$4)*C1028, 1/0)</f>
        <v>#DIV/0!</v>
      </c>
      <c r="F1029" s="200" t="e">
        <f t="shared" si="102"/>
        <v>#DIV/0!</v>
      </c>
      <c r="G1029" s="212" t="e">
        <f t="shared" si="97"/>
        <v>#DIV/0!</v>
      </c>
      <c r="K1029" s="197" t="str" cm="1">
        <f t="array" ref="K1029">INDEX($A:$G, ($B1029*$B$4)+3,COLUMN(C1029))</f>
        <v>Owing</v>
      </c>
      <c r="L1029" s="198" t="e">
        <f t="shared" si="99"/>
        <v>#VALUE!</v>
      </c>
      <c r="M1029" s="199" t="e">
        <f t="shared" si="100"/>
        <v>#VALUE!</v>
      </c>
      <c r="N1029" s="200" t="str" cm="1">
        <f t="array" ref="N1029">INDEX($A:$G, ($B1029*$B$4)+3,COLUMN(F1029))</f>
        <v>Total Interest Charged</v>
      </c>
      <c r="O1029" s="201" t="e">
        <f t="shared" si="98"/>
        <v>#VALUE!</v>
      </c>
    </row>
    <row r="1030" spans="3:15" x14ac:dyDescent="0.25">
      <c r="C1030" s="197" t="e">
        <f t="shared" si="101"/>
        <v>#DIV/0!</v>
      </c>
      <c r="D1030" s="216" t="e">
        <f>IF(F1030="","",IF($B$3='Budget Calculator'!$A$14, 'Loan Calculator'!$L$12-E1030+H1030, IF($B$3='Budget Calculator'!$A$13,  'Loan Calculator'!$N$12-E1030+H1030, IF($B$3='Budget Calculator'!$A$12,  'Loan Calculator'!$P$12-E1030+H1030, 0))))</f>
        <v>#DIV/0!</v>
      </c>
      <c r="E1030" s="217" t="e">
        <f>IF(('Loan Calculator'!$G$4/$B$4)*C1029&gt;=0, ('Loan Calculator'!$G$4/$B$4)*C1029, 1/0)</f>
        <v>#DIV/0!</v>
      </c>
      <c r="F1030" s="200" t="e">
        <f t="shared" si="102"/>
        <v>#DIV/0!</v>
      </c>
      <c r="G1030" s="212" t="e">
        <f t="shared" ref="G1030:G1093" si="103">IF(IFERROR(C1030, 1/0), B1030, IF(C1030=0, B1030, 1/0))</f>
        <v>#DIV/0!</v>
      </c>
      <c r="K1030" s="197" t="str" cm="1">
        <f t="array" ref="K1030">INDEX($A:$G, ($B1030*$B$4)+3,COLUMN(C1030))</f>
        <v>Owing</v>
      </c>
      <c r="L1030" s="198" t="e">
        <f t="shared" si="99"/>
        <v>#VALUE!</v>
      </c>
      <c r="M1030" s="199" t="e">
        <f t="shared" si="100"/>
        <v>#VALUE!</v>
      </c>
      <c r="N1030" s="200" t="str" cm="1">
        <f t="array" ref="N1030">INDEX($A:$G, ($B1030*$B$4)+3,COLUMN(F1030))</f>
        <v>Total Interest Charged</v>
      </c>
      <c r="O1030" s="201" t="e">
        <f t="shared" ref="O1030:O1093" si="104">IF(IFERROR(K1030, 1/0), J1030, IF(K1030=0, J1030, 1/0))</f>
        <v>#VALUE!</v>
      </c>
    </row>
    <row r="1031" spans="3:15" x14ac:dyDescent="0.25">
      <c r="C1031" s="197" t="e">
        <f t="shared" si="101"/>
        <v>#DIV/0!</v>
      </c>
      <c r="D1031" s="216" t="e">
        <f>IF(F1031="","",IF($B$3='Budget Calculator'!$A$14, 'Loan Calculator'!$L$12-E1031+H1031, IF($B$3='Budget Calculator'!$A$13,  'Loan Calculator'!$N$12-E1031+H1031, IF($B$3='Budget Calculator'!$A$12,  'Loan Calculator'!$P$12-E1031+H1031, 0))))</f>
        <v>#DIV/0!</v>
      </c>
      <c r="E1031" s="217" t="e">
        <f>IF(('Loan Calculator'!$G$4/$B$4)*C1030&gt;=0, ('Loan Calculator'!$G$4/$B$4)*C1030, 1/0)</f>
        <v>#DIV/0!</v>
      </c>
      <c r="F1031" s="200" t="e">
        <f t="shared" si="102"/>
        <v>#DIV/0!</v>
      </c>
      <c r="G1031" s="212" t="e">
        <f t="shared" si="103"/>
        <v>#DIV/0!</v>
      </c>
      <c r="K1031" s="197" t="str" cm="1">
        <f t="array" ref="K1031">INDEX($A:$G, ($B1031*$B$4)+3,COLUMN(C1031))</f>
        <v>Owing</v>
      </c>
      <c r="L1031" s="198" t="e">
        <f t="shared" ref="L1031:L1094" si="105">K1030-K1031</f>
        <v>#VALUE!</v>
      </c>
      <c r="M1031" s="199" t="e">
        <f t="shared" ref="M1031:M1094" si="106">N1031-N1030</f>
        <v>#VALUE!</v>
      </c>
      <c r="N1031" s="200" t="str" cm="1">
        <f t="array" ref="N1031">INDEX($A:$G, ($B1031*$B$4)+3,COLUMN(F1031))</f>
        <v>Total Interest Charged</v>
      </c>
      <c r="O1031" s="201" t="e">
        <f t="shared" si="104"/>
        <v>#VALUE!</v>
      </c>
    </row>
    <row r="1032" spans="3:15" x14ac:dyDescent="0.25">
      <c r="C1032" s="197" t="e">
        <f t="shared" si="101"/>
        <v>#DIV/0!</v>
      </c>
      <c r="D1032" s="216" t="e">
        <f>IF(F1032="","",IF($B$3='Budget Calculator'!$A$14, 'Loan Calculator'!$L$12-E1032+H1032, IF($B$3='Budget Calculator'!$A$13,  'Loan Calculator'!$N$12-E1032+H1032, IF($B$3='Budget Calculator'!$A$12,  'Loan Calculator'!$P$12-E1032+H1032, 0))))</f>
        <v>#DIV/0!</v>
      </c>
      <c r="E1032" s="217" t="e">
        <f>IF(('Loan Calculator'!$G$4/$B$4)*C1031&gt;=0, ('Loan Calculator'!$G$4/$B$4)*C1031, 1/0)</f>
        <v>#DIV/0!</v>
      </c>
      <c r="F1032" s="200" t="e">
        <f t="shared" si="102"/>
        <v>#DIV/0!</v>
      </c>
      <c r="G1032" s="212" t="e">
        <f t="shared" si="103"/>
        <v>#DIV/0!</v>
      </c>
      <c r="K1032" s="197" t="str" cm="1">
        <f t="array" ref="K1032">INDEX($A:$G, ($B1032*$B$4)+3,COLUMN(C1032))</f>
        <v>Owing</v>
      </c>
      <c r="L1032" s="198" t="e">
        <f t="shared" si="105"/>
        <v>#VALUE!</v>
      </c>
      <c r="M1032" s="199" t="e">
        <f t="shared" si="106"/>
        <v>#VALUE!</v>
      </c>
      <c r="N1032" s="200" t="str" cm="1">
        <f t="array" ref="N1032">INDEX($A:$G, ($B1032*$B$4)+3,COLUMN(F1032))</f>
        <v>Total Interest Charged</v>
      </c>
      <c r="O1032" s="201" t="e">
        <f t="shared" si="104"/>
        <v>#VALUE!</v>
      </c>
    </row>
    <row r="1033" spans="3:15" x14ac:dyDescent="0.25">
      <c r="C1033" s="197" t="e">
        <f t="shared" si="101"/>
        <v>#DIV/0!</v>
      </c>
      <c r="D1033" s="216" t="e">
        <f>IF(F1033="","",IF($B$3='Budget Calculator'!$A$14, 'Loan Calculator'!$L$12-E1033+H1033, IF($B$3='Budget Calculator'!$A$13,  'Loan Calculator'!$N$12-E1033+H1033, IF($B$3='Budget Calculator'!$A$12,  'Loan Calculator'!$P$12-E1033+H1033, 0))))</f>
        <v>#DIV/0!</v>
      </c>
      <c r="E1033" s="217" t="e">
        <f>IF(('Loan Calculator'!$G$4/$B$4)*C1032&gt;=0, ('Loan Calculator'!$G$4/$B$4)*C1032, 1/0)</f>
        <v>#DIV/0!</v>
      </c>
      <c r="F1033" s="200" t="e">
        <f t="shared" si="102"/>
        <v>#DIV/0!</v>
      </c>
      <c r="G1033" s="212" t="e">
        <f t="shared" si="103"/>
        <v>#DIV/0!</v>
      </c>
      <c r="K1033" s="197" t="str" cm="1">
        <f t="array" ref="K1033">INDEX($A:$G, ($B1033*$B$4)+3,COLUMN(C1033))</f>
        <v>Owing</v>
      </c>
      <c r="L1033" s="198" t="e">
        <f t="shared" si="105"/>
        <v>#VALUE!</v>
      </c>
      <c r="M1033" s="199" t="e">
        <f t="shared" si="106"/>
        <v>#VALUE!</v>
      </c>
      <c r="N1033" s="200" t="str" cm="1">
        <f t="array" ref="N1033">INDEX($A:$G, ($B1033*$B$4)+3,COLUMN(F1033))</f>
        <v>Total Interest Charged</v>
      </c>
      <c r="O1033" s="201" t="e">
        <f t="shared" si="104"/>
        <v>#VALUE!</v>
      </c>
    </row>
    <row r="1034" spans="3:15" x14ac:dyDescent="0.25">
      <c r="C1034" s="197" t="e">
        <f t="shared" si="101"/>
        <v>#DIV/0!</v>
      </c>
      <c r="D1034" s="216" t="e">
        <f>IF(F1034="","",IF($B$3='Budget Calculator'!$A$14, 'Loan Calculator'!$L$12-E1034+H1034, IF($B$3='Budget Calculator'!$A$13,  'Loan Calculator'!$N$12-E1034+H1034, IF($B$3='Budget Calculator'!$A$12,  'Loan Calculator'!$P$12-E1034+H1034, 0))))</f>
        <v>#DIV/0!</v>
      </c>
      <c r="E1034" s="217" t="e">
        <f>IF(('Loan Calculator'!$G$4/$B$4)*C1033&gt;=0, ('Loan Calculator'!$G$4/$B$4)*C1033, 1/0)</f>
        <v>#DIV/0!</v>
      </c>
      <c r="F1034" s="200" t="e">
        <f t="shared" si="102"/>
        <v>#DIV/0!</v>
      </c>
      <c r="G1034" s="212" t="e">
        <f t="shared" si="103"/>
        <v>#DIV/0!</v>
      </c>
      <c r="K1034" s="197" t="str" cm="1">
        <f t="array" ref="K1034">INDEX($A:$G, ($B1034*$B$4)+3,COLUMN(C1034))</f>
        <v>Owing</v>
      </c>
      <c r="L1034" s="198" t="e">
        <f t="shared" si="105"/>
        <v>#VALUE!</v>
      </c>
      <c r="M1034" s="199" t="e">
        <f t="shared" si="106"/>
        <v>#VALUE!</v>
      </c>
      <c r="N1034" s="200" t="str" cm="1">
        <f t="array" ref="N1034">INDEX($A:$G, ($B1034*$B$4)+3,COLUMN(F1034))</f>
        <v>Total Interest Charged</v>
      </c>
      <c r="O1034" s="201" t="e">
        <f t="shared" si="104"/>
        <v>#VALUE!</v>
      </c>
    </row>
    <row r="1035" spans="3:15" x14ac:dyDescent="0.25">
      <c r="C1035" s="197" t="e">
        <f t="shared" si="101"/>
        <v>#DIV/0!</v>
      </c>
      <c r="D1035" s="216" t="e">
        <f>IF(F1035="","",IF($B$3='Budget Calculator'!$A$14, 'Loan Calculator'!$L$12-E1035+H1035, IF($B$3='Budget Calculator'!$A$13,  'Loan Calculator'!$N$12-E1035+H1035, IF($B$3='Budget Calculator'!$A$12,  'Loan Calculator'!$P$12-E1035+H1035, 0))))</f>
        <v>#DIV/0!</v>
      </c>
      <c r="E1035" s="217" t="e">
        <f>IF(('Loan Calculator'!$G$4/$B$4)*C1034&gt;=0, ('Loan Calculator'!$G$4/$B$4)*C1034, 1/0)</f>
        <v>#DIV/0!</v>
      </c>
      <c r="F1035" s="200" t="e">
        <f t="shared" si="102"/>
        <v>#DIV/0!</v>
      </c>
      <c r="G1035" s="212" t="e">
        <f t="shared" si="103"/>
        <v>#DIV/0!</v>
      </c>
      <c r="K1035" s="197" t="str" cm="1">
        <f t="array" ref="K1035">INDEX($A:$G, ($B1035*$B$4)+3,COLUMN(C1035))</f>
        <v>Owing</v>
      </c>
      <c r="L1035" s="198" t="e">
        <f t="shared" si="105"/>
        <v>#VALUE!</v>
      </c>
      <c r="M1035" s="199" t="e">
        <f t="shared" si="106"/>
        <v>#VALUE!</v>
      </c>
      <c r="N1035" s="200" t="str" cm="1">
        <f t="array" ref="N1035">INDEX($A:$G, ($B1035*$B$4)+3,COLUMN(F1035))</f>
        <v>Total Interest Charged</v>
      </c>
      <c r="O1035" s="201" t="e">
        <f t="shared" si="104"/>
        <v>#VALUE!</v>
      </c>
    </row>
    <row r="1036" spans="3:15" x14ac:dyDescent="0.25">
      <c r="C1036" s="197" t="e">
        <f t="shared" si="101"/>
        <v>#DIV/0!</v>
      </c>
      <c r="D1036" s="216" t="e">
        <f>IF(F1036="","",IF($B$3='Budget Calculator'!$A$14, 'Loan Calculator'!$L$12-E1036+H1036, IF($B$3='Budget Calculator'!$A$13,  'Loan Calculator'!$N$12-E1036+H1036, IF($B$3='Budget Calculator'!$A$12,  'Loan Calculator'!$P$12-E1036+H1036, 0))))</f>
        <v>#DIV/0!</v>
      </c>
      <c r="E1036" s="217" t="e">
        <f>IF(('Loan Calculator'!$G$4/$B$4)*C1035&gt;=0, ('Loan Calculator'!$G$4/$B$4)*C1035, 1/0)</f>
        <v>#DIV/0!</v>
      </c>
      <c r="F1036" s="200" t="e">
        <f t="shared" si="102"/>
        <v>#DIV/0!</v>
      </c>
      <c r="G1036" s="212" t="e">
        <f t="shared" si="103"/>
        <v>#DIV/0!</v>
      </c>
      <c r="K1036" s="197" t="str" cm="1">
        <f t="array" ref="K1036">INDEX($A:$G, ($B1036*$B$4)+3,COLUMN(C1036))</f>
        <v>Owing</v>
      </c>
      <c r="L1036" s="198" t="e">
        <f t="shared" si="105"/>
        <v>#VALUE!</v>
      </c>
      <c r="M1036" s="199" t="e">
        <f t="shared" si="106"/>
        <v>#VALUE!</v>
      </c>
      <c r="N1036" s="200" t="str" cm="1">
        <f t="array" ref="N1036">INDEX($A:$G, ($B1036*$B$4)+3,COLUMN(F1036))</f>
        <v>Total Interest Charged</v>
      </c>
      <c r="O1036" s="201" t="e">
        <f t="shared" si="104"/>
        <v>#VALUE!</v>
      </c>
    </row>
    <row r="1037" spans="3:15" x14ac:dyDescent="0.25">
      <c r="C1037" s="197" t="e">
        <f t="shared" si="101"/>
        <v>#DIV/0!</v>
      </c>
      <c r="D1037" s="216" t="e">
        <f>IF(F1037="","",IF($B$3='Budget Calculator'!$A$14, 'Loan Calculator'!$L$12-E1037+H1037, IF($B$3='Budget Calculator'!$A$13,  'Loan Calculator'!$N$12-E1037+H1037, IF($B$3='Budget Calculator'!$A$12,  'Loan Calculator'!$P$12-E1037+H1037, 0))))</f>
        <v>#DIV/0!</v>
      </c>
      <c r="E1037" s="217" t="e">
        <f>IF(('Loan Calculator'!$G$4/$B$4)*C1036&gt;=0, ('Loan Calculator'!$G$4/$B$4)*C1036, 1/0)</f>
        <v>#DIV/0!</v>
      </c>
      <c r="F1037" s="200" t="e">
        <f t="shared" si="102"/>
        <v>#DIV/0!</v>
      </c>
      <c r="G1037" s="212" t="e">
        <f t="shared" si="103"/>
        <v>#DIV/0!</v>
      </c>
      <c r="K1037" s="197" t="str" cm="1">
        <f t="array" ref="K1037">INDEX($A:$G, ($B1037*$B$4)+3,COLUMN(C1037))</f>
        <v>Owing</v>
      </c>
      <c r="L1037" s="198" t="e">
        <f t="shared" si="105"/>
        <v>#VALUE!</v>
      </c>
      <c r="M1037" s="199" t="e">
        <f t="shared" si="106"/>
        <v>#VALUE!</v>
      </c>
      <c r="N1037" s="200" t="str" cm="1">
        <f t="array" ref="N1037">INDEX($A:$G, ($B1037*$B$4)+3,COLUMN(F1037))</f>
        <v>Total Interest Charged</v>
      </c>
      <c r="O1037" s="201" t="e">
        <f t="shared" si="104"/>
        <v>#VALUE!</v>
      </c>
    </row>
    <row r="1038" spans="3:15" x14ac:dyDescent="0.25">
      <c r="C1038" s="197" t="e">
        <f t="shared" si="101"/>
        <v>#DIV/0!</v>
      </c>
      <c r="D1038" s="216" t="e">
        <f>IF(F1038="","",IF($B$3='Budget Calculator'!$A$14, 'Loan Calculator'!$L$12-E1038+H1038, IF($B$3='Budget Calculator'!$A$13,  'Loan Calculator'!$N$12-E1038+H1038, IF($B$3='Budget Calculator'!$A$12,  'Loan Calculator'!$P$12-E1038+H1038, 0))))</f>
        <v>#DIV/0!</v>
      </c>
      <c r="E1038" s="217" t="e">
        <f>IF(('Loan Calculator'!$G$4/$B$4)*C1037&gt;=0, ('Loan Calculator'!$G$4/$B$4)*C1037, 1/0)</f>
        <v>#DIV/0!</v>
      </c>
      <c r="F1038" s="200" t="e">
        <f t="shared" si="102"/>
        <v>#DIV/0!</v>
      </c>
      <c r="G1038" s="212" t="e">
        <f t="shared" si="103"/>
        <v>#DIV/0!</v>
      </c>
      <c r="K1038" s="197" t="str" cm="1">
        <f t="array" ref="K1038">INDEX($A:$G, ($B1038*$B$4)+3,COLUMN(C1038))</f>
        <v>Owing</v>
      </c>
      <c r="L1038" s="198" t="e">
        <f t="shared" si="105"/>
        <v>#VALUE!</v>
      </c>
      <c r="M1038" s="199" t="e">
        <f t="shared" si="106"/>
        <v>#VALUE!</v>
      </c>
      <c r="N1038" s="200" t="str" cm="1">
        <f t="array" ref="N1038">INDEX($A:$G, ($B1038*$B$4)+3,COLUMN(F1038))</f>
        <v>Total Interest Charged</v>
      </c>
      <c r="O1038" s="201" t="e">
        <f t="shared" si="104"/>
        <v>#VALUE!</v>
      </c>
    </row>
    <row r="1039" spans="3:15" x14ac:dyDescent="0.25">
      <c r="C1039" s="197" t="e">
        <f t="shared" si="101"/>
        <v>#DIV/0!</v>
      </c>
      <c r="D1039" s="216" t="e">
        <f>IF(F1039="","",IF($B$3='Budget Calculator'!$A$14, 'Loan Calculator'!$L$12-E1039+H1039, IF($B$3='Budget Calculator'!$A$13,  'Loan Calculator'!$N$12-E1039+H1039, IF($B$3='Budget Calculator'!$A$12,  'Loan Calculator'!$P$12-E1039+H1039, 0))))</f>
        <v>#DIV/0!</v>
      </c>
      <c r="E1039" s="217" t="e">
        <f>IF(('Loan Calculator'!$G$4/$B$4)*C1038&gt;=0, ('Loan Calculator'!$G$4/$B$4)*C1038, 1/0)</f>
        <v>#DIV/0!</v>
      </c>
      <c r="F1039" s="200" t="e">
        <f t="shared" si="102"/>
        <v>#DIV/0!</v>
      </c>
      <c r="G1039" s="212" t="e">
        <f t="shared" si="103"/>
        <v>#DIV/0!</v>
      </c>
      <c r="K1039" s="197" t="str" cm="1">
        <f t="array" ref="K1039">INDEX($A:$G, ($B1039*$B$4)+3,COLUMN(C1039))</f>
        <v>Owing</v>
      </c>
      <c r="L1039" s="198" t="e">
        <f t="shared" si="105"/>
        <v>#VALUE!</v>
      </c>
      <c r="M1039" s="199" t="e">
        <f t="shared" si="106"/>
        <v>#VALUE!</v>
      </c>
      <c r="N1039" s="200" t="str" cm="1">
        <f t="array" ref="N1039">INDEX($A:$G, ($B1039*$B$4)+3,COLUMN(F1039))</f>
        <v>Total Interest Charged</v>
      </c>
      <c r="O1039" s="201" t="e">
        <f t="shared" si="104"/>
        <v>#VALUE!</v>
      </c>
    </row>
    <row r="1040" spans="3:15" x14ac:dyDescent="0.25">
      <c r="C1040" s="197" t="e">
        <f t="shared" si="101"/>
        <v>#DIV/0!</v>
      </c>
      <c r="D1040" s="216" t="e">
        <f>IF(F1040="","",IF($B$3='Budget Calculator'!$A$14, 'Loan Calculator'!$L$12-E1040+H1040, IF($B$3='Budget Calculator'!$A$13,  'Loan Calculator'!$N$12-E1040+H1040, IF($B$3='Budget Calculator'!$A$12,  'Loan Calculator'!$P$12-E1040+H1040, 0))))</f>
        <v>#DIV/0!</v>
      </c>
      <c r="E1040" s="217" t="e">
        <f>IF(('Loan Calculator'!$G$4/$B$4)*C1039&gt;=0, ('Loan Calculator'!$G$4/$B$4)*C1039, 1/0)</f>
        <v>#DIV/0!</v>
      </c>
      <c r="F1040" s="200" t="e">
        <f t="shared" si="102"/>
        <v>#DIV/0!</v>
      </c>
      <c r="G1040" s="212" t="e">
        <f t="shared" si="103"/>
        <v>#DIV/0!</v>
      </c>
      <c r="K1040" s="197" t="str" cm="1">
        <f t="array" ref="K1040">INDEX($A:$G, ($B1040*$B$4)+3,COLUMN(C1040))</f>
        <v>Owing</v>
      </c>
      <c r="L1040" s="198" t="e">
        <f t="shared" si="105"/>
        <v>#VALUE!</v>
      </c>
      <c r="M1040" s="199" t="e">
        <f t="shared" si="106"/>
        <v>#VALUE!</v>
      </c>
      <c r="N1040" s="200" t="str" cm="1">
        <f t="array" ref="N1040">INDEX($A:$G, ($B1040*$B$4)+3,COLUMN(F1040))</f>
        <v>Total Interest Charged</v>
      </c>
      <c r="O1040" s="201" t="e">
        <f t="shared" si="104"/>
        <v>#VALUE!</v>
      </c>
    </row>
    <row r="1041" spans="3:15" x14ac:dyDescent="0.25">
      <c r="C1041" s="197" t="e">
        <f t="shared" si="101"/>
        <v>#DIV/0!</v>
      </c>
      <c r="D1041" s="216" t="e">
        <f>IF(F1041="","",IF($B$3='Budget Calculator'!$A$14, 'Loan Calculator'!$L$12-E1041+H1041, IF($B$3='Budget Calculator'!$A$13,  'Loan Calculator'!$N$12-E1041+H1041, IF($B$3='Budget Calculator'!$A$12,  'Loan Calculator'!$P$12-E1041+H1041, 0))))</f>
        <v>#DIV/0!</v>
      </c>
      <c r="E1041" s="217" t="e">
        <f>IF(('Loan Calculator'!$G$4/$B$4)*C1040&gt;=0, ('Loan Calculator'!$G$4/$B$4)*C1040, 1/0)</f>
        <v>#DIV/0!</v>
      </c>
      <c r="F1041" s="200" t="e">
        <f t="shared" si="102"/>
        <v>#DIV/0!</v>
      </c>
      <c r="G1041" s="212" t="e">
        <f t="shared" si="103"/>
        <v>#DIV/0!</v>
      </c>
      <c r="K1041" s="197" t="str" cm="1">
        <f t="array" ref="K1041">INDEX($A:$G, ($B1041*$B$4)+3,COLUMN(C1041))</f>
        <v>Owing</v>
      </c>
      <c r="L1041" s="198" t="e">
        <f t="shared" si="105"/>
        <v>#VALUE!</v>
      </c>
      <c r="M1041" s="199" t="e">
        <f t="shared" si="106"/>
        <v>#VALUE!</v>
      </c>
      <c r="N1041" s="200" t="str" cm="1">
        <f t="array" ref="N1041">INDEX($A:$G, ($B1041*$B$4)+3,COLUMN(F1041))</f>
        <v>Total Interest Charged</v>
      </c>
      <c r="O1041" s="201" t="e">
        <f t="shared" si="104"/>
        <v>#VALUE!</v>
      </c>
    </row>
    <row r="1042" spans="3:15" x14ac:dyDescent="0.25">
      <c r="C1042" s="197" t="e">
        <f t="shared" si="101"/>
        <v>#DIV/0!</v>
      </c>
      <c r="D1042" s="216" t="e">
        <f>IF(F1042="","",IF($B$3='Budget Calculator'!$A$14, 'Loan Calculator'!$L$12-E1042+H1042, IF($B$3='Budget Calculator'!$A$13,  'Loan Calculator'!$N$12-E1042+H1042, IF($B$3='Budget Calculator'!$A$12,  'Loan Calculator'!$P$12-E1042+H1042, 0))))</f>
        <v>#DIV/0!</v>
      </c>
      <c r="E1042" s="217" t="e">
        <f>IF(('Loan Calculator'!$G$4/$B$4)*C1041&gt;=0, ('Loan Calculator'!$G$4/$B$4)*C1041, 1/0)</f>
        <v>#DIV/0!</v>
      </c>
      <c r="F1042" s="200" t="e">
        <f t="shared" si="102"/>
        <v>#DIV/0!</v>
      </c>
      <c r="G1042" s="212" t="e">
        <f t="shared" si="103"/>
        <v>#DIV/0!</v>
      </c>
      <c r="K1042" s="197" t="str" cm="1">
        <f t="array" ref="K1042">INDEX($A:$G, ($B1042*$B$4)+3,COLUMN(C1042))</f>
        <v>Owing</v>
      </c>
      <c r="L1042" s="198" t="e">
        <f t="shared" si="105"/>
        <v>#VALUE!</v>
      </c>
      <c r="M1042" s="199" t="e">
        <f t="shared" si="106"/>
        <v>#VALUE!</v>
      </c>
      <c r="N1042" s="200" t="str" cm="1">
        <f t="array" ref="N1042">INDEX($A:$G, ($B1042*$B$4)+3,COLUMN(F1042))</f>
        <v>Total Interest Charged</v>
      </c>
      <c r="O1042" s="201" t="e">
        <f t="shared" si="104"/>
        <v>#VALUE!</v>
      </c>
    </row>
    <row r="1043" spans="3:15" x14ac:dyDescent="0.25">
      <c r="C1043" s="197" t="e">
        <f t="shared" si="101"/>
        <v>#DIV/0!</v>
      </c>
      <c r="D1043" s="216" t="e">
        <f>IF(F1043="","",IF($B$3='Budget Calculator'!$A$14, 'Loan Calculator'!$L$12-E1043+H1043, IF($B$3='Budget Calculator'!$A$13,  'Loan Calculator'!$N$12-E1043+H1043, IF($B$3='Budget Calculator'!$A$12,  'Loan Calculator'!$P$12-E1043+H1043, 0))))</f>
        <v>#DIV/0!</v>
      </c>
      <c r="E1043" s="217" t="e">
        <f>IF(('Loan Calculator'!$G$4/$B$4)*C1042&gt;=0, ('Loan Calculator'!$G$4/$B$4)*C1042, 1/0)</f>
        <v>#DIV/0!</v>
      </c>
      <c r="F1043" s="200" t="e">
        <f t="shared" si="102"/>
        <v>#DIV/0!</v>
      </c>
      <c r="G1043" s="212" t="e">
        <f t="shared" si="103"/>
        <v>#DIV/0!</v>
      </c>
      <c r="K1043" s="197" t="str" cm="1">
        <f t="array" ref="K1043">INDEX($A:$G, ($B1043*$B$4)+3,COLUMN(C1043))</f>
        <v>Owing</v>
      </c>
      <c r="L1043" s="198" t="e">
        <f t="shared" si="105"/>
        <v>#VALUE!</v>
      </c>
      <c r="M1043" s="199" t="e">
        <f t="shared" si="106"/>
        <v>#VALUE!</v>
      </c>
      <c r="N1043" s="200" t="str" cm="1">
        <f t="array" ref="N1043">INDEX($A:$G, ($B1043*$B$4)+3,COLUMN(F1043))</f>
        <v>Total Interest Charged</v>
      </c>
      <c r="O1043" s="201" t="e">
        <f t="shared" si="104"/>
        <v>#VALUE!</v>
      </c>
    </row>
    <row r="1044" spans="3:15" x14ac:dyDescent="0.25">
      <c r="C1044" s="197" t="e">
        <f t="shared" si="101"/>
        <v>#DIV/0!</v>
      </c>
      <c r="D1044" s="216" t="e">
        <f>IF(F1044="","",IF($B$3='Budget Calculator'!$A$14, 'Loan Calculator'!$L$12-E1044+H1044, IF($B$3='Budget Calculator'!$A$13,  'Loan Calculator'!$N$12-E1044+H1044, IF($B$3='Budget Calculator'!$A$12,  'Loan Calculator'!$P$12-E1044+H1044, 0))))</f>
        <v>#DIV/0!</v>
      </c>
      <c r="E1044" s="217" t="e">
        <f>IF(('Loan Calculator'!$G$4/$B$4)*C1043&gt;=0, ('Loan Calculator'!$G$4/$B$4)*C1043, 1/0)</f>
        <v>#DIV/0!</v>
      </c>
      <c r="F1044" s="200" t="e">
        <f t="shared" si="102"/>
        <v>#DIV/0!</v>
      </c>
      <c r="G1044" s="212" t="e">
        <f t="shared" si="103"/>
        <v>#DIV/0!</v>
      </c>
      <c r="K1044" s="197" t="str" cm="1">
        <f t="array" ref="K1044">INDEX($A:$G, ($B1044*$B$4)+3,COLUMN(C1044))</f>
        <v>Owing</v>
      </c>
      <c r="L1044" s="198" t="e">
        <f t="shared" si="105"/>
        <v>#VALUE!</v>
      </c>
      <c r="M1044" s="199" t="e">
        <f t="shared" si="106"/>
        <v>#VALUE!</v>
      </c>
      <c r="N1044" s="200" t="str" cm="1">
        <f t="array" ref="N1044">INDEX($A:$G, ($B1044*$B$4)+3,COLUMN(F1044))</f>
        <v>Total Interest Charged</v>
      </c>
      <c r="O1044" s="201" t="e">
        <f t="shared" si="104"/>
        <v>#VALUE!</v>
      </c>
    </row>
    <row r="1045" spans="3:15" x14ac:dyDescent="0.25">
      <c r="C1045" s="197" t="e">
        <f t="shared" si="101"/>
        <v>#DIV/0!</v>
      </c>
      <c r="D1045" s="216" t="e">
        <f>IF(F1045="","",IF($B$3='Budget Calculator'!$A$14, 'Loan Calculator'!$L$12-E1045+H1045, IF($B$3='Budget Calculator'!$A$13,  'Loan Calculator'!$N$12-E1045+H1045, IF($B$3='Budget Calculator'!$A$12,  'Loan Calculator'!$P$12-E1045+H1045, 0))))</f>
        <v>#DIV/0!</v>
      </c>
      <c r="E1045" s="217" t="e">
        <f>IF(('Loan Calculator'!$G$4/$B$4)*C1044&gt;=0, ('Loan Calculator'!$G$4/$B$4)*C1044, 1/0)</f>
        <v>#DIV/0!</v>
      </c>
      <c r="F1045" s="200" t="e">
        <f t="shared" si="102"/>
        <v>#DIV/0!</v>
      </c>
      <c r="G1045" s="212" t="e">
        <f t="shared" si="103"/>
        <v>#DIV/0!</v>
      </c>
      <c r="K1045" s="197" t="str" cm="1">
        <f t="array" ref="K1045">INDEX($A:$G, ($B1045*$B$4)+3,COLUMN(C1045))</f>
        <v>Owing</v>
      </c>
      <c r="L1045" s="198" t="e">
        <f t="shared" si="105"/>
        <v>#VALUE!</v>
      </c>
      <c r="M1045" s="199" t="e">
        <f t="shared" si="106"/>
        <v>#VALUE!</v>
      </c>
      <c r="N1045" s="200" t="str" cm="1">
        <f t="array" ref="N1045">INDEX($A:$G, ($B1045*$B$4)+3,COLUMN(F1045))</f>
        <v>Total Interest Charged</v>
      </c>
      <c r="O1045" s="201" t="e">
        <f t="shared" si="104"/>
        <v>#VALUE!</v>
      </c>
    </row>
    <row r="1046" spans="3:15" x14ac:dyDescent="0.25">
      <c r="C1046" s="197" t="e">
        <f t="shared" si="101"/>
        <v>#DIV/0!</v>
      </c>
      <c r="D1046" s="216" t="e">
        <f>IF(F1046="","",IF($B$3='Budget Calculator'!$A$14, 'Loan Calculator'!$L$12-E1046+H1046, IF($B$3='Budget Calculator'!$A$13,  'Loan Calculator'!$N$12-E1046+H1046, IF($B$3='Budget Calculator'!$A$12,  'Loan Calculator'!$P$12-E1046+H1046, 0))))</f>
        <v>#DIV/0!</v>
      </c>
      <c r="E1046" s="217" t="e">
        <f>IF(('Loan Calculator'!$G$4/$B$4)*C1045&gt;=0, ('Loan Calculator'!$G$4/$B$4)*C1045, 1/0)</f>
        <v>#DIV/0!</v>
      </c>
      <c r="F1046" s="200" t="e">
        <f t="shared" si="102"/>
        <v>#DIV/0!</v>
      </c>
      <c r="G1046" s="212" t="e">
        <f t="shared" si="103"/>
        <v>#DIV/0!</v>
      </c>
      <c r="K1046" s="197" t="str" cm="1">
        <f t="array" ref="K1046">INDEX($A:$G, ($B1046*$B$4)+3,COLUMN(C1046))</f>
        <v>Owing</v>
      </c>
      <c r="L1046" s="198" t="e">
        <f t="shared" si="105"/>
        <v>#VALUE!</v>
      </c>
      <c r="M1046" s="199" t="e">
        <f t="shared" si="106"/>
        <v>#VALUE!</v>
      </c>
      <c r="N1046" s="200" t="str" cm="1">
        <f t="array" ref="N1046">INDEX($A:$G, ($B1046*$B$4)+3,COLUMN(F1046))</f>
        <v>Total Interest Charged</v>
      </c>
      <c r="O1046" s="201" t="e">
        <f t="shared" si="104"/>
        <v>#VALUE!</v>
      </c>
    </row>
    <row r="1047" spans="3:15" x14ac:dyDescent="0.25">
      <c r="C1047" s="197" t="e">
        <f t="shared" si="101"/>
        <v>#DIV/0!</v>
      </c>
      <c r="D1047" s="216" t="e">
        <f>IF(F1047="","",IF($B$3='Budget Calculator'!$A$14, 'Loan Calculator'!$L$12-E1047+H1047, IF($B$3='Budget Calculator'!$A$13,  'Loan Calculator'!$N$12-E1047+H1047, IF($B$3='Budget Calculator'!$A$12,  'Loan Calculator'!$P$12-E1047+H1047, 0))))</f>
        <v>#DIV/0!</v>
      </c>
      <c r="E1047" s="217" t="e">
        <f>IF(('Loan Calculator'!$G$4/$B$4)*C1046&gt;=0, ('Loan Calculator'!$G$4/$B$4)*C1046, 1/0)</f>
        <v>#DIV/0!</v>
      </c>
      <c r="F1047" s="200" t="e">
        <f t="shared" si="102"/>
        <v>#DIV/0!</v>
      </c>
      <c r="G1047" s="212" t="e">
        <f t="shared" si="103"/>
        <v>#DIV/0!</v>
      </c>
      <c r="K1047" s="197" t="str" cm="1">
        <f t="array" ref="K1047">INDEX($A:$G, ($B1047*$B$4)+3,COLUMN(C1047))</f>
        <v>Owing</v>
      </c>
      <c r="L1047" s="198" t="e">
        <f t="shared" si="105"/>
        <v>#VALUE!</v>
      </c>
      <c r="M1047" s="199" t="e">
        <f t="shared" si="106"/>
        <v>#VALUE!</v>
      </c>
      <c r="N1047" s="200" t="str" cm="1">
        <f t="array" ref="N1047">INDEX($A:$G, ($B1047*$B$4)+3,COLUMN(F1047))</f>
        <v>Total Interest Charged</v>
      </c>
      <c r="O1047" s="201" t="e">
        <f t="shared" si="104"/>
        <v>#VALUE!</v>
      </c>
    </row>
    <row r="1048" spans="3:15" x14ac:dyDescent="0.25">
      <c r="C1048" s="197" t="e">
        <f t="shared" ref="C1048:C1111" si="107">IF(F1048="","",C1047-D1048)</f>
        <v>#DIV/0!</v>
      </c>
      <c r="D1048" s="216" t="e">
        <f>IF(F1048="","",IF($B$3='Budget Calculator'!$A$14, 'Loan Calculator'!$L$12-E1048+H1048, IF($B$3='Budget Calculator'!$A$13,  'Loan Calculator'!$N$12-E1048+H1048, IF($B$3='Budget Calculator'!$A$12,  'Loan Calculator'!$P$12-E1048+H1048, 0))))</f>
        <v>#DIV/0!</v>
      </c>
      <c r="E1048" s="217" t="e">
        <f>IF(('Loan Calculator'!$G$4/$B$4)*C1047&gt;=0, ('Loan Calculator'!$G$4/$B$4)*C1047, 1/0)</f>
        <v>#DIV/0!</v>
      </c>
      <c r="F1048" s="200" t="e">
        <f t="shared" ref="F1048:F1111" si="108">IF(F1047="", "", IF(E1048+F1047&gt;F1047, E1048+F1047, ""))</f>
        <v>#DIV/0!</v>
      </c>
      <c r="G1048" s="212" t="e">
        <f t="shared" si="103"/>
        <v>#DIV/0!</v>
      </c>
      <c r="K1048" s="197" t="str" cm="1">
        <f t="array" ref="K1048">INDEX($A:$G, ($B1048*$B$4)+3,COLUMN(C1048))</f>
        <v>Owing</v>
      </c>
      <c r="L1048" s="198" t="e">
        <f t="shared" si="105"/>
        <v>#VALUE!</v>
      </c>
      <c r="M1048" s="199" t="e">
        <f t="shared" si="106"/>
        <v>#VALUE!</v>
      </c>
      <c r="N1048" s="200" t="str" cm="1">
        <f t="array" ref="N1048">INDEX($A:$G, ($B1048*$B$4)+3,COLUMN(F1048))</f>
        <v>Total Interest Charged</v>
      </c>
      <c r="O1048" s="201" t="e">
        <f t="shared" si="104"/>
        <v>#VALUE!</v>
      </c>
    </row>
    <row r="1049" spans="3:15" x14ac:dyDescent="0.25">
      <c r="C1049" s="197" t="e">
        <f t="shared" si="107"/>
        <v>#DIV/0!</v>
      </c>
      <c r="D1049" s="216" t="e">
        <f>IF(F1049="","",IF($B$3='Budget Calculator'!$A$14, 'Loan Calculator'!$L$12-E1049+H1049, IF($B$3='Budget Calculator'!$A$13,  'Loan Calculator'!$N$12-E1049+H1049, IF($B$3='Budget Calculator'!$A$12,  'Loan Calculator'!$P$12-E1049+H1049, 0))))</f>
        <v>#DIV/0!</v>
      </c>
      <c r="E1049" s="217" t="e">
        <f>IF(('Loan Calculator'!$G$4/$B$4)*C1048&gt;=0, ('Loan Calculator'!$G$4/$B$4)*C1048, 1/0)</f>
        <v>#DIV/0!</v>
      </c>
      <c r="F1049" s="200" t="e">
        <f t="shared" si="108"/>
        <v>#DIV/0!</v>
      </c>
      <c r="G1049" s="212" t="e">
        <f t="shared" si="103"/>
        <v>#DIV/0!</v>
      </c>
      <c r="K1049" s="197" t="str" cm="1">
        <f t="array" ref="K1049">INDEX($A:$G, ($B1049*$B$4)+3,COLUMN(C1049))</f>
        <v>Owing</v>
      </c>
      <c r="L1049" s="198" t="e">
        <f t="shared" si="105"/>
        <v>#VALUE!</v>
      </c>
      <c r="M1049" s="199" t="e">
        <f t="shared" si="106"/>
        <v>#VALUE!</v>
      </c>
      <c r="N1049" s="200" t="str" cm="1">
        <f t="array" ref="N1049">INDEX($A:$G, ($B1049*$B$4)+3,COLUMN(F1049))</f>
        <v>Total Interest Charged</v>
      </c>
      <c r="O1049" s="201" t="e">
        <f t="shared" si="104"/>
        <v>#VALUE!</v>
      </c>
    </row>
    <row r="1050" spans="3:15" x14ac:dyDescent="0.25">
      <c r="C1050" s="197" t="e">
        <f t="shared" si="107"/>
        <v>#DIV/0!</v>
      </c>
      <c r="D1050" s="216" t="e">
        <f>IF(F1050="","",IF($B$3='Budget Calculator'!$A$14, 'Loan Calculator'!$L$12-E1050+H1050, IF($B$3='Budget Calculator'!$A$13,  'Loan Calculator'!$N$12-E1050+H1050, IF($B$3='Budget Calculator'!$A$12,  'Loan Calculator'!$P$12-E1050+H1050, 0))))</f>
        <v>#DIV/0!</v>
      </c>
      <c r="E1050" s="217" t="e">
        <f>IF(('Loan Calculator'!$G$4/$B$4)*C1049&gt;=0, ('Loan Calculator'!$G$4/$B$4)*C1049, 1/0)</f>
        <v>#DIV/0!</v>
      </c>
      <c r="F1050" s="200" t="e">
        <f t="shared" si="108"/>
        <v>#DIV/0!</v>
      </c>
      <c r="G1050" s="212" t="e">
        <f t="shared" si="103"/>
        <v>#DIV/0!</v>
      </c>
      <c r="K1050" s="197" t="str" cm="1">
        <f t="array" ref="K1050">INDEX($A:$G, ($B1050*$B$4)+3,COLUMN(C1050))</f>
        <v>Owing</v>
      </c>
      <c r="L1050" s="198" t="e">
        <f t="shared" si="105"/>
        <v>#VALUE!</v>
      </c>
      <c r="M1050" s="199" t="e">
        <f t="shared" si="106"/>
        <v>#VALUE!</v>
      </c>
      <c r="N1050" s="200" t="str" cm="1">
        <f t="array" ref="N1050">INDEX($A:$G, ($B1050*$B$4)+3,COLUMN(F1050))</f>
        <v>Total Interest Charged</v>
      </c>
      <c r="O1050" s="201" t="e">
        <f t="shared" si="104"/>
        <v>#VALUE!</v>
      </c>
    </row>
    <row r="1051" spans="3:15" x14ac:dyDescent="0.25">
      <c r="C1051" s="197" t="e">
        <f t="shared" si="107"/>
        <v>#DIV/0!</v>
      </c>
      <c r="D1051" s="216" t="e">
        <f>IF(F1051="","",IF($B$3='Budget Calculator'!$A$14, 'Loan Calculator'!$L$12-E1051+H1051, IF($B$3='Budget Calculator'!$A$13,  'Loan Calculator'!$N$12-E1051+H1051, IF($B$3='Budget Calculator'!$A$12,  'Loan Calculator'!$P$12-E1051+H1051, 0))))</f>
        <v>#DIV/0!</v>
      </c>
      <c r="E1051" s="217" t="e">
        <f>IF(('Loan Calculator'!$G$4/$B$4)*C1050&gt;=0, ('Loan Calculator'!$G$4/$B$4)*C1050, 1/0)</f>
        <v>#DIV/0!</v>
      </c>
      <c r="F1051" s="200" t="e">
        <f t="shared" si="108"/>
        <v>#DIV/0!</v>
      </c>
      <c r="G1051" s="212" t="e">
        <f t="shared" si="103"/>
        <v>#DIV/0!</v>
      </c>
      <c r="K1051" s="197" t="str" cm="1">
        <f t="array" ref="K1051">INDEX($A:$G, ($B1051*$B$4)+3,COLUMN(C1051))</f>
        <v>Owing</v>
      </c>
      <c r="L1051" s="198" t="e">
        <f t="shared" si="105"/>
        <v>#VALUE!</v>
      </c>
      <c r="M1051" s="199" t="e">
        <f t="shared" si="106"/>
        <v>#VALUE!</v>
      </c>
      <c r="N1051" s="200" t="str" cm="1">
        <f t="array" ref="N1051">INDEX($A:$G, ($B1051*$B$4)+3,COLUMN(F1051))</f>
        <v>Total Interest Charged</v>
      </c>
      <c r="O1051" s="201" t="e">
        <f t="shared" si="104"/>
        <v>#VALUE!</v>
      </c>
    </row>
    <row r="1052" spans="3:15" x14ac:dyDescent="0.25">
      <c r="C1052" s="197" t="e">
        <f t="shared" si="107"/>
        <v>#DIV/0!</v>
      </c>
      <c r="D1052" s="216" t="e">
        <f>IF(F1052="","",IF($B$3='Budget Calculator'!$A$14, 'Loan Calculator'!$L$12-E1052+H1052, IF($B$3='Budget Calculator'!$A$13,  'Loan Calculator'!$N$12-E1052+H1052, IF($B$3='Budget Calculator'!$A$12,  'Loan Calculator'!$P$12-E1052+H1052, 0))))</f>
        <v>#DIV/0!</v>
      </c>
      <c r="E1052" s="217" t="e">
        <f>IF(('Loan Calculator'!$G$4/$B$4)*C1051&gt;=0, ('Loan Calculator'!$G$4/$B$4)*C1051, 1/0)</f>
        <v>#DIV/0!</v>
      </c>
      <c r="F1052" s="200" t="e">
        <f t="shared" si="108"/>
        <v>#DIV/0!</v>
      </c>
      <c r="G1052" s="212" t="e">
        <f t="shared" si="103"/>
        <v>#DIV/0!</v>
      </c>
      <c r="K1052" s="197" t="str" cm="1">
        <f t="array" ref="K1052">INDEX($A:$G, ($B1052*$B$4)+3,COLUMN(C1052))</f>
        <v>Owing</v>
      </c>
      <c r="L1052" s="198" t="e">
        <f t="shared" si="105"/>
        <v>#VALUE!</v>
      </c>
      <c r="M1052" s="199" t="e">
        <f t="shared" si="106"/>
        <v>#VALUE!</v>
      </c>
      <c r="N1052" s="200" t="str" cm="1">
        <f t="array" ref="N1052">INDEX($A:$G, ($B1052*$B$4)+3,COLUMN(F1052))</f>
        <v>Total Interest Charged</v>
      </c>
      <c r="O1052" s="201" t="e">
        <f t="shared" si="104"/>
        <v>#VALUE!</v>
      </c>
    </row>
    <row r="1053" spans="3:15" x14ac:dyDescent="0.25">
      <c r="C1053" s="197" t="e">
        <f t="shared" si="107"/>
        <v>#DIV/0!</v>
      </c>
      <c r="D1053" s="216" t="e">
        <f>IF(F1053="","",IF($B$3='Budget Calculator'!$A$14, 'Loan Calculator'!$L$12-E1053+H1053, IF($B$3='Budget Calculator'!$A$13,  'Loan Calculator'!$N$12-E1053+H1053, IF($B$3='Budget Calculator'!$A$12,  'Loan Calculator'!$P$12-E1053+H1053, 0))))</f>
        <v>#DIV/0!</v>
      </c>
      <c r="E1053" s="217" t="e">
        <f>IF(('Loan Calculator'!$G$4/$B$4)*C1052&gt;=0, ('Loan Calculator'!$G$4/$B$4)*C1052, 1/0)</f>
        <v>#DIV/0!</v>
      </c>
      <c r="F1053" s="200" t="e">
        <f t="shared" si="108"/>
        <v>#DIV/0!</v>
      </c>
      <c r="G1053" s="212" t="e">
        <f t="shared" si="103"/>
        <v>#DIV/0!</v>
      </c>
      <c r="K1053" s="197" t="str" cm="1">
        <f t="array" ref="K1053">INDEX($A:$G, ($B1053*$B$4)+3,COLUMN(C1053))</f>
        <v>Owing</v>
      </c>
      <c r="L1053" s="198" t="e">
        <f t="shared" si="105"/>
        <v>#VALUE!</v>
      </c>
      <c r="M1053" s="199" t="e">
        <f t="shared" si="106"/>
        <v>#VALUE!</v>
      </c>
      <c r="N1053" s="200" t="str" cm="1">
        <f t="array" ref="N1053">INDEX($A:$G, ($B1053*$B$4)+3,COLUMN(F1053))</f>
        <v>Total Interest Charged</v>
      </c>
      <c r="O1053" s="201" t="e">
        <f t="shared" si="104"/>
        <v>#VALUE!</v>
      </c>
    </row>
    <row r="1054" spans="3:15" x14ac:dyDescent="0.25">
      <c r="C1054" s="197" t="e">
        <f t="shared" si="107"/>
        <v>#DIV/0!</v>
      </c>
      <c r="D1054" s="216" t="e">
        <f>IF(F1054="","",IF($B$3='Budget Calculator'!$A$14, 'Loan Calculator'!$L$12-E1054+H1054, IF($B$3='Budget Calculator'!$A$13,  'Loan Calculator'!$N$12-E1054+H1054, IF($B$3='Budget Calculator'!$A$12,  'Loan Calculator'!$P$12-E1054+H1054, 0))))</f>
        <v>#DIV/0!</v>
      </c>
      <c r="E1054" s="217" t="e">
        <f>IF(('Loan Calculator'!$G$4/$B$4)*C1053&gt;=0, ('Loan Calculator'!$G$4/$B$4)*C1053, 1/0)</f>
        <v>#DIV/0!</v>
      </c>
      <c r="F1054" s="200" t="e">
        <f t="shared" si="108"/>
        <v>#DIV/0!</v>
      </c>
      <c r="G1054" s="212" t="e">
        <f t="shared" si="103"/>
        <v>#DIV/0!</v>
      </c>
      <c r="K1054" s="197" t="str" cm="1">
        <f t="array" ref="K1054">INDEX($A:$G, ($B1054*$B$4)+3,COLUMN(C1054))</f>
        <v>Owing</v>
      </c>
      <c r="L1054" s="198" t="e">
        <f t="shared" si="105"/>
        <v>#VALUE!</v>
      </c>
      <c r="M1054" s="199" t="e">
        <f t="shared" si="106"/>
        <v>#VALUE!</v>
      </c>
      <c r="N1054" s="200" t="str" cm="1">
        <f t="array" ref="N1054">INDEX($A:$G, ($B1054*$B$4)+3,COLUMN(F1054))</f>
        <v>Total Interest Charged</v>
      </c>
      <c r="O1054" s="201" t="e">
        <f t="shared" si="104"/>
        <v>#VALUE!</v>
      </c>
    </row>
    <row r="1055" spans="3:15" x14ac:dyDescent="0.25">
      <c r="C1055" s="197" t="e">
        <f t="shared" si="107"/>
        <v>#DIV/0!</v>
      </c>
      <c r="D1055" s="216" t="e">
        <f>IF(F1055="","",IF($B$3='Budget Calculator'!$A$14, 'Loan Calculator'!$L$12-E1055+H1055, IF($B$3='Budget Calculator'!$A$13,  'Loan Calculator'!$N$12-E1055+H1055, IF($B$3='Budget Calculator'!$A$12,  'Loan Calculator'!$P$12-E1055+H1055, 0))))</f>
        <v>#DIV/0!</v>
      </c>
      <c r="E1055" s="217" t="e">
        <f>IF(('Loan Calculator'!$G$4/$B$4)*C1054&gt;=0, ('Loan Calculator'!$G$4/$B$4)*C1054, 1/0)</f>
        <v>#DIV/0!</v>
      </c>
      <c r="F1055" s="200" t="e">
        <f t="shared" si="108"/>
        <v>#DIV/0!</v>
      </c>
      <c r="G1055" s="212" t="e">
        <f t="shared" si="103"/>
        <v>#DIV/0!</v>
      </c>
      <c r="K1055" s="197" t="str" cm="1">
        <f t="array" ref="K1055">INDEX($A:$G, ($B1055*$B$4)+3,COLUMN(C1055))</f>
        <v>Owing</v>
      </c>
      <c r="L1055" s="198" t="e">
        <f t="shared" si="105"/>
        <v>#VALUE!</v>
      </c>
      <c r="M1055" s="199" t="e">
        <f t="shared" si="106"/>
        <v>#VALUE!</v>
      </c>
      <c r="N1055" s="200" t="str" cm="1">
        <f t="array" ref="N1055">INDEX($A:$G, ($B1055*$B$4)+3,COLUMN(F1055))</f>
        <v>Total Interest Charged</v>
      </c>
      <c r="O1055" s="201" t="e">
        <f t="shared" si="104"/>
        <v>#VALUE!</v>
      </c>
    </row>
    <row r="1056" spans="3:15" x14ac:dyDescent="0.25">
      <c r="C1056" s="197" t="e">
        <f t="shared" si="107"/>
        <v>#DIV/0!</v>
      </c>
      <c r="D1056" s="216" t="e">
        <f>IF(F1056="","",IF($B$3='Budget Calculator'!$A$14, 'Loan Calculator'!$L$12-E1056+H1056, IF($B$3='Budget Calculator'!$A$13,  'Loan Calculator'!$N$12-E1056+H1056, IF($B$3='Budget Calculator'!$A$12,  'Loan Calculator'!$P$12-E1056+H1056, 0))))</f>
        <v>#DIV/0!</v>
      </c>
      <c r="E1056" s="217" t="e">
        <f>IF(('Loan Calculator'!$G$4/$B$4)*C1055&gt;=0, ('Loan Calculator'!$G$4/$B$4)*C1055, 1/0)</f>
        <v>#DIV/0!</v>
      </c>
      <c r="F1056" s="200" t="e">
        <f t="shared" si="108"/>
        <v>#DIV/0!</v>
      </c>
      <c r="G1056" s="212" t="e">
        <f t="shared" si="103"/>
        <v>#DIV/0!</v>
      </c>
      <c r="K1056" s="197" t="str" cm="1">
        <f t="array" ref="K1056">INDEX($A:$G, ($B1056*$B$4)+3,COLUMN(C1056))</f>
        <v>Owing</v>
      </c>
      <c r="L1056" s="198" t="e">
        <f t="shared" si="105"/>
        <v>#VALUE!</v>
      </c>
      <c r="M1056" s="199" t="e">
        <f t="shared" si="106"/>
        <v>#VALUE!</v>
      </c>
      <c r="N1056" s="200" t="str" cm="1">
        <f t="array" ref="N1056">INDEX($A:$G, ($B1056*$B$4)+3,COLUMN(F1056))</f>
        <v>Total Interest Charged</v>
      </c>
      <c r="O1056" s="201" t="e">
        <f t="shared" si="104"/>
        <v>#VALUE!</v>
      </c>
    </row>
    <row r="1057" spans="3:15" x14ac:dyDescent="0.25">
      <c r="C1057" s="197" t="e">
        <f t="shared" si="107"/>
        <v>#DIV/0!</v>
      </c>
      <c r="D1057" s="216" t="e">
        <f>IF(F1057="","",IF($B$3='Budget Calculator'!$A$14, 'Loan Calculator'!$L$12-E1057+H1057, IF($B$3='Budget Calculator'!$A$13,  'Loan Calculator'!$N$12-E1057+H1057, IF($B$3='Budget Calculator'!$A$12,  'Loan Calculator'!$P$12-E1057+H1057, 0))))</f>
        <v>#DIV/0!</v>
      </c>
      <c r="E1057" s="217" t="e">
        <f>IF(('Loan Calculator'!$G$4/$B$4)*C1056&gt;=0, ('Loan Calculator'!$G$4/$B$4)*C1056, 1/0)</f>
        <v>#DIV/0!</v>
      </c>
      <c r="F1057" s="200" t="e">
        <f t="shared" si="108"/>
        <v>#DIV/0!</v>
      </c>
      <c r="G1057" s="212" t="e">
        <f t="shared" si="103"/>
        <v>#DIV/0!</v>
      </c>
      <c r="K1057" s="197" t="str" cm="1">
        <f t="array" ref="K1057">INDEX($A:$G, ($B1057*$B$4)+3,COLUMN(C1057))</f>
        <v>Owing</v>
      </c>
      <c r="L1057" s="198" t="e">
        <f t="shared" si="105"/>
        <v>#VALUE!</v>
      </c>
      <c r="M1057" s="199" t="e">
        <f t="shared" si="106"/>
        <v>#VALUE!</v>
      </c>
      <c r="N1057" s="200" t="str" cm="1">
        <f t="array" ref="N1057">INDEX($A:$G, ($B1057*$B$4)+3,COLUMN(F1057))</f>
        <v>Total Interest Charged</v>
      </c>
      <c r="O1057" s="201" t="e">
        <f t="shared" si="104"/>
        <v>#VALUE!</v>
      </c>
    </row>
    <row r="1058" spans="3:15" x14ac:dyDescent="0.25">
      <c r="C1058" s="197" t="e">
        <f t="shared" si="107"/>
        <v>#DIV/0!</v>
      </c>
      <c r="D1058" s="216" t="e">
        <f>IF(F1058="","",IF($B$3='Budget Calculator'!$A$14, 'Loan Calculator'!$L$12-E1058+H1058, IF($B$3='Budget Calculator'!$A$13,  'Loan Calculator'!$N$12-E1058+H1058, IF($B$3='Budget Calculator'!$A$12,  'Loan Calculator'!$P$12-E1058+H1058, 0))))</f>
        <v>#DIV/0!</v>
      </c>
      <c r="E1058" s="217" t="e">
        <f>IF(('Loan Calculator'!$G$4/$B$4)*C1057&gt;=0, ('Loan Calculator'!$G$4/$B$4)*C1057, 1/0)</f>
        <v>#DIV/0!</v>
      </c>
      <c r="F1058" s="200" t="e">
        <f t="shared" si="108"/>
        <v>#DIV/0!</v>
      </c>
      <c r="G1058" s="212" t="e">
        <f t="shared" si="103"/>
        <v>#DIV/0!</v>
      </c>
      <c r="K1058" s="197" t="str" cm="1">
        <f t="array" ref="K1058">INDEX($A:$G, ($B1058*$B$4)+3,COLUMN(C1058))</f>
        <v>Owing</v>
      </c>
      <c r="L1058" s="198" t="e">
        <f t="shared" si="105"/>
        <v>#VALUE!</v>
      </c>
      <c r="M1058" s="199" t="e">
        <f t="shared" si="106"/>
        <v>#VALUE!</v>
      </c>
      <c r="N1058" s="200" t="str" cm="1">
        <f t="array" ref="N1058">INDEX($A:$G, ($B1058*$B$4)+3,COLUMN(F1058))</f>
        <v>Total Interest Charged</v>
      </c>
      <c r="O1058" s="201" t="e">
        <f t="shared" si="104"/>
        <v>#VALUE!</v>
      </c>
    </row>
    <row r="1059" spans="3:15" x14ac:dyDescent="0.25">
      <c r="C1059" s="197" t="e">
        <f t="shared" si="107"/>
        <v>#DIV/0!</v>
      </c>
      <c r="D1059" s="216" t="e">
        <f>IF(F1059="","",IF($B$3='Budget Calculator'!$A$14, 'Loan Calculator'!$L$12-E1059+H1059, IF($B$3='Budget Calculator'!$A$13,  'Loan Calculator'!$N$12-E1059+H1059, IF($B$3='Budget Calculator'!$A$12,  'Loan Calculator'!$P$12-E1059+H1059, 0))))</f>
        <v>#DIV/0!</v>
      </c>
      <c r="E1059" s="217" t="e">
        <f>IF(('Loan Calculator'!$G$4/$B$4)*C1058&gt;=0, ('Loan Calculator'!$G$4/$B$4)*C1058, 1/0)</f>
        <v>#DIV/0!</v>
      </c>
      <c r="F1059" s="200" t="e">
        <f t="shared" si="108"/>
        <v>#DIV/0!</v>
      </c>
      <c r="G1059" s="212" t="e">
        <f t="shared" si="103"/>
        <v>#DIV/0!</v>
      </c>
      <c r="K1059" s="197" t="str" cm="1">
        <f t="array" ref="K1059">INDEX($A:$G, ($B1059*$B$4)+3,COLUMN(C1059))</f>
        <v>Owing</v>
      </c>
      <c r="L1059" s="198" t="e">
        <f t="shared" si="105"/>
        <v>#VALUE!</v>
      </c>
      <c r="M1059" s="199" t="e">
        <f t="shared" si="106"/>
        <v>#VALUE!</v>
      </c>
      <c r="N1059" s="200" t="str" cm="1">
        <f t="array" ref="N1059">INDEX($A:$G, ($B1059*$B$4)+3,COLUMN(F1059))</f>
        <v>Total Interest Charged</v>
      </c>
      <c r="O1059" s="201" t="e">
        <f t="shared" si="104"/>
        <v>#VALUE!</v>
      </c>
    </row>
    <row r="1060" spans="3:15" x14ac:dyDescent="0.25">
      <c r="C1060" s="197" t="e">
        <f t="shared" si="107"/>
        <v>#DIV/0!</v>
      </c>
      <c r="D1060" s="216" t="e">
        <f>IF(F1060="","",IF($B$3='Budget Calculator'!$A$14, 'Loan Calculator'!$L$12-E1060+H1060, IF($B$3='Budget Calculator'!$A$13,  'Loan Calculator'!$N$12-E1060+H1060, IF($B$3='Budget Calculator'!$A$12,  'Loan Calculator'!$P$12-E1060+H1060, 0))))</f>
        <v>#DIV/0!</v>
      </c>
      <c r="E1060" s="217" t="e">
        <f>IF(('Loan Calculator'!$G$4/$B$4)*C1059&gt;=0, ('Loan Calculator'!$G$4/$B$4)*C1059, 1/0)</f>
        <v>#DIV/0!</v>
      </c>
      <c r="F1060" s="200" t="e">
        <f t="shared" si="108"/>
        <v>#DIV/0!</v>
      </c>
      <c r="G1060" s="212" t="e">
        <f t="shared" si="103"/>
        <v>#DIV/0!</v>
      </c>
      <c r="K1060" s="197" t="str" cm="1">
        <f t="array" ref="K1060">INDEX($A:$G, ($B1060*$B$4)+3,COLUMN(C1060))</f>
        <v>Owing</v>
      </c>
      <c r="L1060" s="198" t="e">
        <f t="shared" si="105"/>
        <v>#VALUE!</v>
      </c>
      <c r="M1060" s="199" t="e">
        <f t="shared" si="106"/>
        <v>#VALUE!</v>
      </c>
      <c r="N1060" s="200" t="str" cm="1">
        <f t="array" ref="N1060">INDEX($A:$G, ($B1060*$B$4)+3,COLUMN(F1060))</f>
        <v>Total Interest Charged</v>
      </c>
      <c r="O1060" s="201" t="e">
        <f t="shared" si="104"/>
        <v>#VALUE!</v>
      </c>
    </row>
    <row r="1061" spans="3:15" x14ac:dyDescent="0.25">
      <c r="C1061" s="197" t="e">
        <f t="shared" si="107"/>
        <v>#DIV/0!</v>
      </c>
      <c r="D1061" s="216" t="e">
        <f>IF(F1061="","",IF($B$3='Budget Calculator'!$A$14, 'Loan Calculator'!$L$12-E1061+H1061, IF($B$3='Budget Calculator'!$A$13,  'Loan Calculator'!$N$12-E1061+H1061, IF($B$3='Budget Calculator'!$A$12,  'Loan Calculator'!$P$12-E1061+H1061, 0))))</f>
        <v>#DIV/0!</v>
      </c>
      <c r="E1061" s="217" t="e">
        <f>IF(('Loan Calculator'!$G$4/$B$4)*C1060&gt;=0, ('Loan Calculator'!$G$4/$B$4)*C1060, 1/0)</f>
        <v>#DIV/0!</v>
      </c>
      <c r="F1061" s="200" t="e">
        <f t="shared" si="108"/>
        <v>#DIV/0!</v>
      </c>
      <c r="G1061" s="212" t="e">
        <f t="shared" si="103"/>
        <v>#DIV/0!</v>
      </c>
      <c r="K1061" s="197" t="str" cm="1">
        <f t="array" ref="K1061">INDEX($A:$G, ($B1061*$B$4)+3,COLUMN(C1061))</f>
        <v>Owing</v>
      </c>
      <c r="L1061" s="198" t="e">
        <f t="shared" si="105"/>
        <v>#VALUE!</v>
      </c>
      <c r="M1061" s="199" t="e">
        <f t="shared" si="106"/>
        <v>#VALUE!</v>
      </c>
      <c r="N1061" s="200" t="str" cm="1">
        <f t="array" ref="N1061">INDEX($A:$G, ($B1061*$B$4)+3,COLUMN(F1061))</f>
        <v>Total Interest Charged</v>
      </c>
      <c r="O1061" s="201" t="e">
        <f t="shared" si="104"/>
        <v>#VALUE!</v>
      </c>
    </row>
    <row r="1062" spans="3:15" x14ac:dyDescent="0.25">
      <c r="C1062" s="197" t="e">
        <f t="shared" si="107"/>
        <v>#DIV/0!</v>
      </c>
      <c r="D1062" s="216" t="e">
        <f>IF(F1062="","",IF($B$3='Budget Calculator'!$A$14, 'Loan Calculator'!$L$12-E1062+H1062, IF($B$3='Budget Calculator'!$A$13,  'Loan Calculator'!$N$12-E1062+H1062, IF($B$3='Budget Calculator'!$A$12,  'Loan Calculator'!$P$12-E1062+H1062, 0))))</f>
        <v>#DIV/0!</v>
      </c>
      <c r="E1062" s="217" t="e">
        <f>IF(('Loan Calculator'!$G$4/$B$4)*C1061&gt;=0, ('Loan Calculator'!$G$4/$B$4)*C1061, 1/0)</f>
        <v>#DIV/0!</v>
      </c>
      <c r="F1062" s="200" t="e">
        <f t="shared" si="108"/>
        <v>#DIV/0!</v>
      </c>
      <c r="G1062" s="212" t="e">
        <f t="shared" si="103"/>
        <v>#DIV/0!</v>
      </c>
      <c r="K1062" s="197" t="str" cm="1">
        <f t="array" ref="K1062">INDEX($A:$G, ($B1062*$B$4)+3,COLUMN(C1062))</f>
        <v>Owing</v>
      </c>
      <c r="L1062" s="198" t="e">
        <f t="shared" si="105"/>
        <v>#VALUE!</v>
      </c>
      <c r="M1062" s="199" t="e">
        <f t="shared" si="106"/>
        <v>#VALUE!</v>
      </c>
      <c r="N1062" s="200" t="str" cm="1">
        <f t="array" ref="N1062">INDEX($A:$G, ($B1062*$B$4)+3,COLUMN(F1062))</f>
        <v>Total Interest Charged</v>
      </c>
      <c r="O1062" s="201" t="e">
        <f t="shared" si="104"/>
        <v>#VALUE!</v>
      </c>
    </row>
    <row r="1063" spans="3:15" x14ac:dyDescent="0.25">
      <c r="C1063" s="197" t="e">
        <f t="shared" si="107"/>
        <v>#DIV/0!</v>
      </c>
      <c r="D1063" s="216" t="e">
        <f>IF(F1063="","",IF($B$3='Budget Calculator'!$A$14, 'Loan Calculator'!$L$12-E1063+H1063, IF($B$3='Budget Calculator'!$A$13,  'Loan Calculator'!$N$12-E1063+H1063, IF($B$3='Budget Calculator'!$A$12,  'Loan Calculator'!$P$12-E1063+H1063, 0))))</f>
        <v>#DIV/0!</v>
      </c>
      <c r="E1063" s="217" t="e">
        <f>IF(('Loan Calculator'!$G$4/$B$4)*C1062&gt;=0, ('Loan Calculator'!$G$4/$B$4)*C1062, 1/0)</f>
        <v>#DIV/0!</v>
      </c>
      <c r="F1063" s="200" t="e">
        <f t="shared" si="108"/>
        <v>#DIV/0!</v>
      </c>
      <c r="G1063" s="212" t="e">
        <f t="shared" si="103"/>
        <v>#DIV/0!</v>
      </c>
      <c r="K1063" s="197" t="str" cm="1">
        <f t="array" ref="K1063">INDEX($A:$G, ($B1063*$B$4)+3,COLUMN(C1063))</f>
        <v>Owing</v>
      </c>
      <c r="L1063" s="198" t="e">
        <f t="shared" si="105"/>
        <v>#VALUE!</v>
      </c>
      <c r="M1063" s="199" t="e">
        <f t="shared" si="106"/>
        <v>#VALUE!</v>
      </c>
      <c r="N1063" s="200" t="str" cm="1">
        <f t="array" ref="N1063">INDEX($A:$G, ($B1063*$B$4)+3,COLUMN(F1063))</f>
        <v>Total Interest Charged</v>
      </c>
      <c r="O1063" s="201" t="e">
        <f t="shared" si="104"/>
        <v>#VALUE!</v>
      </c>
    </row>
    <row r="1064" spans="3:15" x14ac:dyDescent="0.25">
      <c r="C1064" s="197" t="e">
        <f t="shared" si="107"/>
        <v>#DIV/0!</v>
      </c>
      <c r="D1064" s="216" t="e">
        <f>IF(F1064="","",IF($B$3='Budget Calculator'!$A$14, 'Loan Calculator'!$L$12-E1064+H1064, IF($B$3='Budget Calculator'!$A$13,  'Loan Calculator'!$N$12-E1064+H1064, IF($B$3='Budget Calculator'!$A$12,  'Loan Calculator'!$P$12-E1064+H1064, 0))))</f>
        <v>#DIV/0!</v>
      </c>
      <c r="E1064" s="217" t="e">
        <f>IF(('Loan Calculator'!$G$4/$B$4)*C1063&gt;=0, ('Loan Calculator'!$G$4/$B$4)*C1063, 1/0)</f>
        <v>#DIV/0!</v>
      </c>
      <c r="F1064" s="200" t="e">
        <f t="shared" si="108"/>
        <v>#DIV/0!</v>
      </c>
      <c r="G1064" s="212" t="e">
        <f t="shared" si="103"/>
        <v>#DIV/0!</v>
      </c>
      <c r="K1064" s="197" t="str" cm="1">
        <f t="array" ref="K1064">INDEX($A:$G, ($B1064*$B$4)+3,COLUMN(C1064))</f>
        <v>Owing</v>
      </c>
      <c r="L1064" s="198" t="e">
        <f t="shared" si="105"/>
        <v>#VALUE!</v>
      </c>
      <c r="M1064" s="199" t="e">
        <f t="shared" si="106"/>
        <v>#VALUE!</v>
      </c>
      <c r="N1064" s="200" t="str" cm="1">
        <f t="array" ref="N1064">INDEX($A:$G, ($B1064*$B$4)+3,COLUMN(F1064))</f>
        <v>Total Interest Charged</v>
      </c>
      <c r="O1064" s="201" t="e">
        <f t="shared" si="104"/>
        <v>#VALUE!</v>
      </c>
    </row>
    <row r="1065" spans="3:15" x14ac:dyDescent="0.25">
      <c r="C1065" s="197" t="e">
        <f t="shared" si="107"/>
        <v>#DIV/0!</v>
      </c>
      <c r="D1065" s="216" t="e">
        <f>IF(F1065="","",IF($B$3='Budget Calculator'!$A$14, 'Loan Calculator'!$L$12-E1065+H1065, IF($B$3='Budget Calculator'!$A$13,  'Loan Calculator'!$N$12-E1065+H1065, IF($B$3='Budget Calculator'!$A$12,  'Loan Calculator'!$P$12-E1065+H1065, 0))))</f>
        <v>#DIV/0!</v>
      </c>
      <c r="E1065" s="217" t="e">
        <f>IF(('Loan Calculator'!$G$4/$B$4)*C1064&gt;=0, ('Loan Calculator'!$G$4/$B$4)*C1064, 1/0)</f>
        <v>#DIV/0!</v>
      </c>
      <c r="F1065" s="200" t="e">
        <f t="shared" si="108"/>
        <v>#DIV/0!</v>
      </c>
      <c r="G1065" s="212" t="e">
        <f t="shared" si="103"/>
        <v>#DIV/0!</v>
      </c>
      <c r="K1065" s="197" t="str" cm="1">
        <f t="array" ref="K1065">INDEX($A:$G, ($B1065*$B$4)+3,COLUMN(C1065))</f>
        <v>Owing</v>
      </c>
      <c r="L1065" s="198" t="e">
        <f t="shared" si="105"/>
        <v>#VALUE!</v>
      </c>
      <c r="M1065" s="199" t="e">
        <f t="shared" si="106"/>
        <v>#VALUE!</v>
      </c>
      <c r="N1065" s="200" t="str" cm="1">
        <f t="array" ref="N1065">INDEX($A:$G, ($B1065*$B$4)+3,COLUMN(F1065))</f>
        <v>Total Interest Charged</v>
      </c>
      <c r="O1065" s="201" t="e">
        <f t="shared" si="104"/>
        <v>#VALUE!</v>
      </c>
    </row>
    <row r="1066" spans="3:15" x14ac:dyDescent="0.25">
      <c r="C1066" s="197" t="e">
        <f t="shared" si="107"/>
        <v>#DIV/0!</v>
      </c>
      <c r="D1066" s="216" t="e">
        <f>IF(F1066="","",IF($B$3='Budget Calculator'!$A$14, 'Loan Calculator'!$L$12-E1066+H1066, IF($B$3='Budget Calculator'!$A$13,  'Loan Calculator'!$N$12-E1066+H1066, IF($B$3='Budget Calculator'!$A$12,  'Loan Calculator'!$P$12-E1066+H1066, 0))))</f>
        <v>#DIV/0!</v>
      </c>
      <c r="E1066" s="217" t="e">
        <f>IF(('Loan Calculator'!$G$4/$B$4)*C1065&gt;=0, ('Loan Calculator'!$G$4/$B$4)*C1065, 1/0)</f>
        <v>#DIV/0!</v>
      </c>
      <c r="F1066" s="200" t="e">
        <f t="shared" si="108"/>
        <v>#DIV/0!</v>
      </c>
      <c r="G1066" s="212" t="e">
        <f t="shared" si="103"/>
        <v>#DIV/0!</v>
      </c>
      <c r="K1066" s="197" t="str" cm="1">
        <f t="array" ref="K1066">INDEX($A:$G, ($B1066*$B$4)+3,COLUMN(C1066))</f>
        <v>Owing</v>
      </c>
      <c r="L1066" s="198" t="e">
        <f t="shared" si="105"/>
        <v>#VALUE!</v>
      </c>
      <c r="M1066" s="199" t="e">
        <f t="shared" si="106"/>
        <v>#VALUE!</v>
      </c>
      <c r="N1066" s="200" t="str" cm="1">
        <f t="array" ref="N1066">INDEX($A:$G, ($B1066*$B$4)+3,COLUMN(F1066))</f>
        <v>Total Interest Charged</v>
      </c>
      <c r="O1066" s="201" t="e">
        <f t="shared" si="104"/>
        <v>#VALUE!</v>
      </c>
    </row>
    <row r="1067" spans="3:15" x14ac:dyDescent="0.25">
      <c r="C1067" s="197" t="e">
        <f t="shared" si="107"/>
        <v>#DIV/0!</v>
      </c>
      <c r="D1067" s="216" t="e">
        <f>IF(F1067="","",IF($B$3='Budget Calculator'!$A$14, 'Loan Calculator'!$L$12-E1067+H1067, IF($B$3='Budget Calculator'!$A$13,  'Loan Calculator'!$N$12-E1067+H1067, IF($B$3='Budget Calculator'!$A$12,  'Loan Calculator'!$P$12-E1067+H1067, 0))))</f>
        <v>#DIV/0!</v>
      </c>
      <c r="E1067" s="217" t="e">
        <f>IF(('Loan Calculator'!$G$4/$B$4)*C1066&gt;=0, ('Loan Calculator'!$G$4/$B$4)*C1066, 1/0)</f>
        <v>#DIV/0!</v>
      </c>
      <c r="F1067" s="200" t="e">
        <f t="shared" si="108"/>
        <v>#DIV/0!</v>
      </c>
      <c r="G1067" s="212" t="e">
        <f t="shared" si="103"/>
        <v>#DIV/0!</v>
      </c>
      <c r="K1067" s="197" t="str" cm="1">
        <f t="array" ref="K1067">INDEX($A:$G, ($B1067*$B$4)+3,COLUMN(C1067))</f>
        <v>Owing</v>
      </c>
      <c r="L1067" s="198" t="e">
        <f t="shared" si="105"/>
        <v>#VALUE!</v>
      </c>
      <c r="M1067" s="199" t="e">
        <f t="shared" si="106"/>
        <v>#VALUE!</v>
      </c>
      <c r="N1067" s="200" t="str" cm="1">
        <f t="array" ref="N1067">INDEX($A:$G, ($B1067*$B$4)+3,COLUMN(F1067))</f>
        <v>Total Interest Charged</v>
      </c>
      <c r="O1067" s="201" t="e">
        <f t="shared" si="104"/>
        <v>#VALUE!</v>
      </c>
    </row>
    <row r="1068" spans="3:15" x14ac:dyDescent="0.25">
      <c r="C1068" s="197" t="e">
        <f t="shared" si="107"/>
        <v>#DIV/0!</v>
      </c>
      <c r="D1068" s="216" t="e">
        <f>IF(F1068="","",IF($B$3='Budget Calculator'!$A$14, 'Loan Calculator'!$L$12-E1068+H1068, IF($B$3='Budget Calculator'!$A$13,  'Loan Calculator'!$N$12-E1068+H1068, IF($B$3='Budget Calculator'!$A$12,  'Loan Calculator'!$P$12-E1068+H1068, 0))))</f>
        <v>#DIV/0!</v>
      </c>
      <c r="E1068" s="217" t="e">
        <f>IF(('Loan Calculator'!$G$4/$B$4)*C1067&gt;=0, ('Loan Calculator'!$G$4/$B$4)*C1067, 1/0)</f>
        <v>#DIV/0!</v>
      </c>
      <c r="F1068" s="200" t="e">
        <f t="shared" si="108"/>
        <v>#DIV/0!</v>
      </c>
      <c r="G1068" s="212" t="e">
        <f t="shared" si="103"/>
        <v>#DIV/0!</v>
      </c>
      <c r="K1068" s="197" t="str" cm="1">
        <f t="array" ref="K1068">INDEX($A:$G, ($B1068*$B$4)+3,COLUMN(C1068))</f>
        <v>Owing</v>
      </c>
      <c r="L1068" s="198" t="e">
        <f t="shared" si="105"/>
        <v>#VALUE!</v>
      </c>
      <c r="M1068" s="199" t="e">
        <f t="shared" si="106"/>
        <v>#VALUE!</v>
      </c>
      <c r="N1068" s="200" t="str" cm="1">
        <f t="array" ref="N1068">INDEX($A:$G, ($B1068*$B$4)+3,COLUMN(F1068))</f>
        <v>Total Interest Charged</v>
      </c>
      <c r="O1068" s="201" t="e">
        <f t="shared" si="104"/>
        <v>#VALUE!</v>
      </c>
    </row>
    <row r="1069" spans="3:15" x14ac:dyDescent="0.25">
      <c r="C1069" s="197" t="e">
        <f t="shared" si="107"/>
        <v>#DIV/0!</v>
      </c>
      <c r="D1069" s="216" t="e">
        <f>IF(F1069="","",IF($B$3='Budget Calculator'!$A$14, 'Loan Calculator'!$L$12-E1069+H1069, IF($B$3='Budget Calculator'!$A$13,  'Loan Calculator'!$N$12-E1069+H1069, IF($B$3='Budget Calculator'!$A$12,  'Loan Calculator'!$P$12-E1069+H1069, 0))))</f>
        <v>#DIV/0!</v>
      </c>
      <c r="E1069" s="217" t="e">
        <f>IF(('Loan Calculator'!$G$4/$B$4)*C1068&gt;=0, ('Loan Calculator'!$G$4/$B$4)*C1068, 1/0)</f>
        <v>#DIV/0!</v>
      </c>
      <c r="F1069" s="200" t="e">
        <f t="shared" si="108"/>
        <v>#DIV/0!</v>
      </c>
      <c r="G1069" s="212" t="e">
        <f t="shared" si="103"/>
        <v>#DIV/0!</v>
      </c>
      <c r="K1069" s="197" t="str" cm="1">
        <f t="array" ref="K1069">INDEX($A:$G, ($B1069*$B$4)+3,COLUMN(C1069))</f>
        <v>Owing</v>
      </c>
      <c r="L1069" s="198" t="e">
        <f t="shared" si="105"/>
        <v>#VALUE!</v>
      </c>
      <c r="M1069" s="199" t="e">
        <f t="shared" si="106"/>
        <v>#VALUE!</v>
      </c>
      <c r="N1069" s="200" t="str" cm="1">
        <f t="array" ref="N1069">INDEX($A:$G, ($B1069*$B$4)+3,COLUMN(F1069))</f>
        <v>Total Interest Charged</v>
      </c>
      <c r="O1069" s="201" t="e">
        <f t="shared" si="104"/>
        <v>#VALUE!</v>
      </c>
    </row>
    <row r="1070" spans="3:15" x14ac:dyDescent="0.25">
      <c r="C1070" s="197" t="e">
        <f t="shared" si="107"/>
        <v>#DIV/0!</v>
      </c>
      <c r="D1070" s="216" t="e">
        <f>IF(F1070="","",IF($B$3='Budget Calculator'!$A$14, 'Loan Calculator'!$L$12-E1070+H1070, IF($B$3='Budget Calculator'!$A$13,  'Loan Calculator'!$N$12-E1070+H1070, IF($B$3='Budget Calculator'!$A$12,  'Loan Calculator'!$P$12-E1070+H1070, 0))))</f>
        <v>#DIV/0!</v>
      </c>
      <c r="E1070" s="217" t="e">
        <f>IF(('Loan Calculator'!$G$4/$B$4)*C1069&gt;=0, ('Loan Calculator'!$G$4/$B$4)*C1069, 1/0)</f>
        <v>#DIV/0!</v>
      </c>
      <c r="F1070" s="200" t="e">
        <f t="shared" si="108"/>
        <v>#DIV/0!</v>
      </c>
      <c r="G1070" s="212" t="e">
        <f t="shared" si="103"/>
        <v>#DIV/0!</v>
      </c>
      <c r="K1070" s="197" t="str" cm="1">
        <f t="array" ref="K1070">INDEX($A:$G, ($B1070*$B$4)+3,COLUMN(C1070))</f>
        <v>Owing</v>
      </c>
      <c r="L1070" s="198" t="e">
        <f t="shared" si="105"/>
        <v>#VALUE!</v>
      </c>
      <c r="M1070" s="199" t="e">
        <f t="shared" si="106"/>
        <v>#VALUE!</v>
      </c>
      <c r="N1070" s="200" t="str" cm="1">
        <f t="array" ref="N1070">INDEX($A:$G, ($B1070*$B$4)+3,COLUMN(F1070))</f>
        <v>Total Interest Charged</v>
      </c>
      <c r="O1070" s="201" t="e">
        <f t="shared" si="104"/>
        <v>#VALUE!</v>
      </c>
    </row>
    <row r="1071" spans="3:15" x14ac:dyDescent="0.25">
      <c r="C1071" s="197" t="e">
        <f t="shared" si="107"/>
        <v>#DIV/0!</v>
      </c>
      <c r="D1071" s="216" t="e">
        <f>IF(F1071="","",IF($B$3='Budget Calculator'!$A$14, 'Loan Calculator'!$L$12-E1071+H1071, IF($B$3='Budget Calculator'!$A$13,  'Loan Calculator'!$N$12-E1071+H1071, IF($B$3='Budget Calculator'!$A$12,  'Loan Calculator'!$P$12-E1071+H1071, 0))))</f>
        <v>#DIV/0!</v>
      </c>
      <c r="E1071" s="217" t="e">
        <f>IF(('Loan Calculator'!$G$4/$B$4)*C1070&gt;=0, ('Loan Calculator'!$G$4/$B$4)*C1070, 1/0)</f>
        <v>#DIV/0!</v>
      </c>
      <c r="F1071" s="200" t="e">
        <f t="shared" si="108"/>
        <v>#DIV/0!</v>
      </c>
      <c r="G1071" s="212" t="e">
        <f t="shared" si="103"/>
        <v>#DIV/0!</v>
      </c>
      <c r="K1071" s="197" t="str" cm="1">
        <f t="array" ref="K1071">INDEX($A:$G, ($B1071*$B$4)+3,COLUMN(C1071))</f>
        <v>Owing</v>
      </c>
      <c r="L1071" s="198" t="e">
        <f t="shared" si="105"/>
        <v>#VALUE!</v>
      </c>
      <c r="M1071" s="199" t="e">
        <f t="shared" si="106"/>
        <v>#VALUE!</v>
      </c>
      <c r="N1071" s="200" t="str" cm="1">
        <f t="array" ref="N1071">INDEX($A:$G, ($B1071*$B$4)+3,COLUMN(F1071))</f>
        <v>Total Interest Charged</v>
      </c>
      <c r="O1071" s="201" t="e">
        <f t="shared" si="104"/>
        <v>#VALUE!</v>
      </c>
    </row>
    <row r="1072" spans="3:15" x14ac:dyDescent="0.25">
      <c r="C1072" s="197" t="e">
        <f t="shared" si="107"/>
        <v>#DIV/0!</v>
      </c>
      <c r="D1072" s="216" t="e">
        <f>IF(F1072="","",IF($B$3='Budget Calculator'!$A$14, 'Loan Calculator'!$L$12-E1072+H1072, IF($B$3='Budget Calculator'!$A$13,  'Loan Calculator'!$N$12-E1072+H1072, IF($B$3='Budget Calculator'!$A$12,  'Loan Calculator'!$P$12-E1072+H1072, 0))))</f>
        <v>#DIV/0!</v>
      </c>
      <c r="E1072" s="217" t="e">
        <f>IF(('Loan Calculator'!$G$4/$B$4)*C1071&gt;=0, ('Loan Calculator'!$G$4/$B$4)*C1071, 1/0)</f>
        <v>#DIV/0!</v>
      </c>
      <c r="F1072" s="200" t="e">
        <f t="shared" si="108"/>
        <v>#DIV/0!</v>
      </c>
      <c r="G1072" s="212" t="e">
        <f t="shared" si="103"/>
        <v>#DIV/0!</v>
      </c>
      <c r="K1072" s="197" t="str" cm="1">
        <f t="array" ref="K1072">INDEX($A:$G, ($B1072*$B$4)+3,COLUMN(C1072))</f>
        <v>Owing</v>
      </c>
      <c r="L1072" s="198" t="e">
        <f t="shared" si="105"/>
        <v>#VALUE!</v>
      </c>
      <c r="M1072" s="199" t="e">
        <f t="shared" si="106"/>
        <v>#VALUE!</v>
      </c>
      <c r="N1072" s="200" t="str" cm="1">
        <f t="array" ref="N1072">INDEX($A:$G, ($B1072*$B$4)+3,COLUMN(F1072))</f>
        <v>Total Interest Charged</v>
      </c>
      <c r="O1072" s="201" t="e">
        <f t="shared" si="104"/>
        <v>#VALUE!</v>
      </c>
    </row>
    <row r="1073" spans="3:15" x14ac:dyDescent="0.25">
      <c r="C1073" s="197" t="e">
        <f t="shared" si="107"/>
        <v>#DIV/0!</v>
      </c>
      <c r="D1073" s="216" t="e">
        <f>IF(F1073="","",IF($B$3='Budget Calculator'!$A$14, 'Loan Calculator'!$L$12-E1073+H1073, IF($B$3='Budget Calculator'!$A$13,  'Loan Calculator'!$N$12-E1073+H1073, IF($B$3='Budget Calculator'!$A$12,  'Loan Calculator'!$P$12-E1073+H1073, 0))))</f>
        <v>#DIV/0!</v>
      </c>
      <c r="E1073" s="217" t="e">
        <f>IF(('Loan Calculator'!$G$4/$B$4)*C1072&gt;=0, ('Loan Calculator'!$G$4/$B$4)*C1072, 1/0)</f>
        <v>#DIV/0!</v>
      </c>
      <c r="F1073" s="200" t="e">
        <f t="shared" si="108"/>
        <v>#DIV/0!</v>
      </c>
      <c r="G1073" s="212" t="e">
        <f t="shared" si="103"/>
        <v>#DIV/0!</v>
      </c>
      <c r="K1073" s="197" t="str" cm="1">
        <f t="array" ref="K1073">INDEX($A:$G, ($B1073*$B$4)+3,COLUMN(C1073))</f>
        <v>Owing</v>
      </c>
      <c r="L1073" s="198" t="e">
        <f t="shared" si="105"/>
        <v>#VALUE!</v>
      </c>
      <c r="M1073" s="199" t="e">
        <f t="shared" si="106"/>
        <v>#VALUE!</v>
      </c>
      <c r="N1073" s="200" t="str" cm="1">
        <f t="array" ref="N1073">INDEX($A:$G, ($B1073*$B$4)+3,COLUMN(F1073))</f>
        <v>Total Interest Charged</v>
      </c>
      <c r="O1073" s="201" t="e">
        <f t="shared" si="104"/>
        <v>#VALUE!</v>
      </c>
    </row>
    <row r="1074" spans="3:15" x14ac:dyDescent="0.25">
      <c r="C1074" s="197" t="e">
        <f t="shared" si="107"/>
        <v>#DIV/0!</v>
      </c>
      <c r="D1074" s="216" t="e">
        <f>IF(F1074="","",IF($B$3='Budget Calculator'!$A$14, 'Loan Calculator'!$L$12-E1074+H1074, IF($B$3='Budget Calculator'!$A$13,  'Loan Calculator'!$N$12-E1074+H1074, IF($B$3='Budget Calculator'!$A$12,  'Loan Calculator'!$P$12-E1074+H1074, 0))))</f>
        <v>#DIV/0!</v>
      </c>
      <c r="E1074" s="217" t="e">
        <f>IF(('Loan Calculator'!$G$4/$B$4)*C1073&gt;=0, ('Loan Calculator'!$G$4/$B$4)*C1073, 1/0)</f>
        <v>#DIV/0!</v>
      </c>
      <c r="F1074" s="200" t="e">
        <f t="shared" si="108"/>
        <v>#DIV/0!</v>
      </c>
      <c r="G1074" s="212" t="e">
        <f t="shared" si="103"/>
        <v>#DIV/0!</v>
      </c>
      <c r="K1074" s="197" t="str" cm="1">
        <f t="array" ref="K1074">INDEX($A:$G, ($B1074*$B$4)+3,COLUMN(C1074))</f>
        <v>Owing</v>
      </c>
      <c r="L1074" s="198" t="e">
        <f t="shared" si="105"/>
        <v>#VALUE!</v>
      </c>
      <c r="M1074" s="199" t="e">
        <f t="shared" si="106"/>
        <v>#VALUE!</v>
      </c>
      <c r="N1074" s="200" t="str" cm="1">
        <f t="array" ref="N1074">INDEX($A:$G, ($B1074*$B$4)+3,COLUMN(F1074))</f>
        <v>Total Interest Charged</v>
      </c>
      <c r="O1074" s="201" t="e">
        <f t="shared" si="104"/>
        <v>#VALUE!</v>
      </c>
    </row>
    <row r="1075" spans="3:15" x14ac:dyDescent="0.25">
      <c r="C1075" s="197" t="e">
        <f t="shared" si="107"/>
        <v>#DIV/0!</v>
      </c>
      <c r="D1075" s="216" t="e">
        <f>IF(F1075="","",IF($B$3='Budget Calculator'!$A$14, 'Loan Calculator'!$L$12-E1075+H1075, IF($B$3='Budget Calculator'!$A$13,  'Loan Calculator'!$N$12-E1075+H1075, IF($B$3='Budget Calculator'!$A$12,  'Loan Calculator'!$P$12-E1075+H1075, 0))))</f>
        <v>#DIV/0!</v>
      </c>
      <c r="E1075" s="217" t="e">
        <f>IF(('Loan Calculator'!$G$4/$B$4)*C1074&gt;=0, ('Loan Calculator'!$G$4/$B$4)*C1074, 1/0)</f>
        <v>#DIV/0!</v>
      </c>
      <c r="F1075" s="200" t="e">
        <f t="shared" si="108"/>
        <v>#DIV/0!</v>
      </c>
      <c r="G1075" s="212" t="e">
        <f t="shared" si="103"/>
        <v>#DIV/0!</v>
      </c>
      <c r="K1075" s="197" t="str" cm="1">
        <f t="array" ref="K1075">INDEX($A:$G, ($B1075*$B$4)+3,COLUMN(C1075))</f>
        <v>Owing</v>
      </c>
      <c r="L1075" s="198" t="e">
        <f t="shared" si="105"/>
        <v>#VALUE!</v>
      </c>
      <c r="M1075" s="199" t="e">
        <f t="shared" si="106"/>
        <v>#VALUE!</v>
      </c>
      <c r="N1075" s="200" t="str" cm="1">
        <f t="array" ref="N1075">INDEX($A:$G, ($B1075*$B$4)+3,COLUMN(F1075))</f>
        <v>Total Interest Charged</v>
      </c>
      <c r="O1075" s="201" t="e">
        <f t="shared" si="104"/>
        <v>#VALUE!</v>
      </c>
    </row>
    <row r="1076" spans="3:15" x14ac:dyDescent="0.25">
      <c r="C1076" s="197" t="e">
        <f t="shared" si="107"/>
        <v>#DIV/0!</v>
      </c>
      <c r="D1076" s="216" t="e">
        <f>IF(F1076="","",IF($B$3='Budget Calculator'!$A$14, 'Loan Calculator'!$L$12-E1076+H1076, IF($B$3='Budget Calculator'!$A$13,  'Loan Calculator'!$N$12-E1076+H1076, IF($B$3='Budget Calculator'!$A$12,  'Loan Calculator'!$P$12-E1076+H1076, 0))))</f>
        <v>#DIV/0!</v>
      </c>
      <c r="E1076" s="217" t="e">
        <f>IF(('Loan Calculator'!$G$4/$B$4)*C1075&gt;=0, ('Loan Calculator'!$G$4/$B$4)*C1075, 1/0)</f>
        <v>#DIV/0!</v>
      </c>
      <c r="F1076" s="200" t="e">
        <f t="shared" si="108"/>
        <v>#DIV/0!</v>
      </c>
      <c r="G1076" s="212" t="e">
        <f t="shared" si="103"/>
        <v>#DIV/0!</v>
      </c>
      <c r="K1076" s="197" t="str" cm="1">
        <f t="array" ref="K1076">INDEX($A:$G, ($B1076*$B$4)+3,COLUMN(C1076))</f>
        <v>Owing</v>
      </c>
      <c r="L1076" s="198" t="e">
        <f t="shared" si="105"/>
        <v>#VALUE!</v>
      </c>
      <c r="M1076" s="199" t="e">
        <f t="shared" si="106"/>
        <v>#VALUE!</v>
      </c>
      <c r="N1076" s="200" t="str" cm="1">
        <f t="array" ref="N1076">INDEX($A:$G, ($B1076*$B$4)+3,COLUMN(F1076))</f>
        <v>Total Interest Charged</v>
      </c>
      <c r="O1076" s="201" t="e">
        <f t="shared" si="104"/>
        <v>#VALUE!</v>
      </c>
    </row>
    <row r="1077" spans="3:15" x14ac:dyDescent="0.25">
      <c r="C1077" s="197" t="e">
        <f t="shared" si="107"/>
        <v>#DIV/0!</v>
      </c>
      <c r="D1077" s="216" t="e">
        <f>IF(F1077="","",IF($B$3='Budget Calculator'!$A$14, 'Loan Calculator'!$L$12-E1077+H1077, IF($B$3='Budget Calculator'!$A$13,  'Loan Calculator'!$N$12-E1077+H1077, IF($B$3='Budget Calculator'!$A$12,  'Loan Calculator'!$P$12-E1077+H1077, 0))))</f>
        <v>#DIV/0!</v>
      </c>
      <c r="E1077" s="217" t="e">
        <f>IF(('Loan Calculator'!$G$4/$B$4)*C1076&gt;=0, ('Loan Calculator'!$G$4/$B$4)*C1076, 1/0)</f>
        <v>#DIV/0!</v>
      </c>
      <c r="F1077" s="200" t="e">
        <f t="shared" si="108"/>
        <v>#DIV/0!</v>
      </c>
      <c r="G1077" s="212" t="e">
        <f t="shared" si="103"/>
        <v>#DIV/0!</v>
      </c>
      <c r="K1077" s="197" t="str" cm="1">
        <f t="array" ref="K1077">INDEX($A:$G, ($B1077*$B$4)+3,COLUMN(C1077))</f>
        <v>Owing</v>
      </c>
      <c r="L1077" s="198" t="e">
        <f t="shared" si="105"/>
        <v>#VALUE!</v>
      </c>
      <c r="M1077" s="199" t="e">
        <f t="shared" si="106"/>
        <v>#VALUE!</v>
      </c>
      <c r="N1077" s="200" t="str" cm="1">
        <f t="array" ref="N1077">INDEX($A:$G, ($B1077*$B$4)+3,COLUMN(F1077))</f>
        <v>Total Interest Charged</v>
      </c>
      <c r="O1077" s="201" t="e">
        <f t="shared" si="104"/>
        <v>#VALUE!</v>
      </c>
    </row>
    <row r="1078" spans="3:15" x14ac:dyDescent="0.25">
      <c r="C1078" s="197" t="e">
        <f t="shared" si="107"/>
        <v>#DIV/0!</v>
      </c>
      <c r="D1078" s="216" t="e">
        <f>IF(F1078="","",IF($B$3='Budget Calculator'!$A$14, 'Loan Calculator'!$L$12-E1078+H1078, IF($B$3='Budget Calculator'!$A$13,  'Loan Calculator'!$N$12-E1078+H1078, IF($B$3='Budget Calculator'!$A$12,  'Loan Calculator'!$P$12-E1078+H1078, 0))))</f>
        <v>#DIV/0!</v>
      </c>
      <c r="E1078" s="217" t="e">
        <f>IF(('Loan Calculator'!$G$4/$B$4)*C1077&gt;=0, ('Loan Calculator'!$G$4/$B$4)*C1077, 1/0)</f>
        <v>#DIV/0!</v>
      </c>
      <c r="F1078" s="200" t="e">
        <f t="shared" si="108"/>
        <v>#DIV/0!</v>
      </c>
      <c r="G1078" s="212" t="e">
        <f t="shared" si="103"/>
        <v>#DIV/0!</v>
      </c>
      <c r="K1078" s="197" t="str" cm="1">
        <f t="array" ref="K1078">INDEX($A:$G, ($B1078*$B$4)+3,COLUMN(C1078))</f>
        <v>Owing</v>
      </c>
      <c r="L1078" s="198" t="e">
        <f t="shared" si="105"/>
        <v>#VALUE!</v>
      </c>
      <c r="M1078" s="199" t="e">
        <f t="shared" si="106"/>
        <v>#VALUE!</v>
      </c>
      <c r="N1078" s="200" t="str" cm="1">
        <f t="array" ref="N1078">INDEX($A:$G, ($B1078*$B$4)+3,COLUMN(F1078))</f>
        <v>Total Interest Charged</v>
      </c>
      <c r="O1078" s="201" t="e">
        <f t="shared" si="104"/>
        <v>#VALUE!</v>
      </c>
    </row>
    <row r="1079" spans="3:15" x14ac:dyDescent="0.25">
      <c r="C1079" s="197" t="e">
        <f t="shared" si="107"/>
        <v>#DIV/0!</v>
      </c>
      <c r="D1079" s="216" t="e">
        <f>IF(F1079="","",IF($B$3='Budget Calculator'!$A$14, 'Loan Calculator'!$L$12-E1079+H1079, IF($B$3='Budget Calculator'!$A$13,  'Loan Calculator'!$N$12-E1079+H1079, IF($B$3='Budget Calculator'!$A$12,  'Loan Calculator'!$P$12-E1079+H1079, 0))))</f>
        <v>#DIV/0!</v>
      </c>
      <c r="E1079" s="217" t="e">
        <f>IF(('Loan Calculator'!$G$4/$B$4)*C1078&gt;=0, ('Loan Calculator'!$G$4/$B$4)*C1078, 1/0)</f>
        <v>#DIV/0!</v>
      </c>
      <c r="F1079" s="200" t="e">
        <f t="shared" si="108"/>
        <v>#DIV/0!</v>
      </c>
      <c r="G1079" s="212" t="e">
        <f t="shared" si="103"/>
        <v>#DIV/0!</v>
      </c>
      <c r="K1079" s="197" t="str" cm="1">
        <f t="array" ref="K1079">INDEX($A:$G, ($B1079*$B$4)+3,COLUMN(C1079))</f>
        <v>Owing</v>
      </c>
      <c r="L1079" s="198" t="e">
        <f t="shared" si="105"/>
        <v>#VALUE!</v>
      </c>
      <c r="M1079" s="199" t="e">
        <f t="shared" si="106"/>
        <v>#VALUE!</v>
      </c>
      <c r="N1079" s="200" t="str" cm="1">
        <f t="array" ref="N1079">INDEX($A:$G, ($B1079*$B$4)+3,COLUMN(F1079))</f>
        <v>Total Interest Charged</v>
      </c>
      <c r="O1079" s="201" t="e">
        <f t="shared" si="104"/>
        <v>#VALUE!</v>
      </c>
    </row>
    <row r="1080" spans="3:15" x14ac:dyDescent="0.25">
      <c r="C1080" s="197" t="e">
        <f t="shared" si="107"/>
        <v>#DIV/0!</v>
      </c>
      <c r="D1080" s="216" t="e">
        <f>IF(F1080="","",IF($B$3='Budget Calculator'!$A$14, 'Loan Calculator'!$L$12-E1080+H1080, IF($B$3='Budget Calculator'!$A$13,  'Loan Calculator'!$N$12-E1080+H1080, IF($B$3='Budget Calculator'!$A$12,  'Loan Calculator'!$P$12-E1080+H1080, 0))))</f>
        <v>#DIV/0!</v>
      </c>
      <c r="E1080" s="217" t="e">
        <f>IF(('Loan Calculator'!$G$4/$B$4)*C1079&gt;=0, ('Loan Calculator'!$G$4/$B$4)*C1079, 1/0)</f>
        <v>#DIV/0!</v>
      </c>
      <c r="F1080" s="200" t="e">
        <f t="shared" si="108"/>
        <v>#DIV/0!</v>
      </c>
      <c r="G1080" s="212" t="e">
        <f t="shared" si="103"/>
        <v>#DIV/0!</v>
      </c>
      <c r="K1080" s="197" t="str" cm="1">
        <f t="array" ref="K1080">INDEX($A:$G, ($B1080*$B$4)+3,COLUMN(C1080))</f>
        <v>Owing</v>
      </c>
      <c r="L1080" s="198" t="e">
        <f t="shared" si="105"/>
        <v>#VALUE!</v>
      </c>
      <c r="M1080" s="199" t="e">
        <f t="shared" si="106"/>
        <v>#VALUE!</v>
      </c>
      <c r="N1080" s="200" t="str" cm="1">
        <f t="array" ref="N1080">INDEX($A:$G, ($B1080*$B$4)+3,COLUMN(F1080))</f>
        <v>Total Interest Charged</v>
      </c>
      <c r="O1080" s="201" t="e">
        <f t="shared" si="104"/>
        <v>#VALUE!</v>
      </c>
    </row>
    <row r="1081" spans="3:15" x14ac:dyDescent="0.25">
      <c r="C1081" s="197" t="e">
        <f t="shared" si="107"/>
        <v>#DIV/0!</v>
      </c>
      <c r="D1081" s="216" t="e">
        <f>IF(F1081="","",IF($B$3='Budget Calculator'!$A$14, 'Loan Calculator'!$L$12-E1081+H1081, IF($B$3='Budget Calculator'!$A$13,  'Loan Calculator'!$N$12-E1081+H1081, IF($B$3='Budget Calculator'!$A$12,  'Loan Calculator'!$P$12-E1081+H1081, 0))))</f>
        <v>#DIV/0!</v>
      </c>
      <c r="E1081" s="217" t="e">
        <f>IF(('Loan Calculator'!$G$4/$B$4)*C1080&gt;=0, ('Loan Calculator'!$G$4/$B$4)*C1080, 1/0)</f>
        <v>#DIV/0!</v>
      </c>
      <c r="F1081" s="200" t="e">
        <f t="shared" si="108"/>
        <v>#DIV/0!</v>
      </c>
      <c r="G1081" s="212" t="e">
        <f t="shared" si="103"/>
        <v>#DIV/0!</v>
      </c>
      <c r="K1081" s="197" t="str" cm="1">
        <f t="array" ref="K1081">INDEX($A:$G, ($B1081*$B$4)+3,COLUMN(C1081))</f>
        <v>Owing</v>
      </c>
      <c r="L1081" s="198" t="e">
        <f t="shared" si="105"/>
        <v>#VALUE!</v>
      </c>
      <c r="M1081" s="199" t="e">
        <f t="shared" si="106"/>
        <v>#VALUE!</v>
      </c>
      <c r="N1081" s="200" t="str" cm="1">
        <f t="array" ref="N1081">INDEX($A:$G, ($B1081*$B$4)+3,COLUMN(F1081))</f>
        <v>Total Interest Charged</v>
      </c>
      <c r="O1081" s="201" t="e">
        <f t="shared" si="104"/>
        <v>#VALUE!</v>
      </c>
    </row>
    <row r="1082" spans="3:15" x14ac:dyDescent="0.25">
      <c r="C1082" s="197" t="e">
        <f t="shared" si="107"/>
        <v>#DIV/0!</v>
      </c>
      <c r="D1082" s="216" t="e">
        <f>IF(F1082="","",IF($B$3='Budget Calculator'!$A$14, 'Loan Calculator'!$L$12-E1082+H1082, IF($B$3='Budget Calculator'!$A$13,  'Loan Calculator'!$N$12-E1082+H1082, IF($B$3='Budget Calculator'!$A$12,  'Loan Calculator'!$P$12-E1082+H1082, 0))))</f>
        <v>#DIV/0!</v>
      </c>
      <c r="E1082" s="217" t="e">
        <f>IF(('Loan Calculator'!$G$4/$B$4)*C1081&gt;=0, ('Loan Calculator'!$G$4/$B$4)*C1081, 1/0)</f>
        <v>#DIV/0!</v>
      </c>
      <c r="F1082" s="200" t="e">
        <f t="shared" si="108"/>
        <v>#DIV/0!</v>
      </c>
      <c r="G1082" s="212" t="e">
        <f t="shared" si="103"/>
        <v>#DIV/0!</v>
      </c>
      <c r="K1082" s="197" t="str" cm="1">
        <f t="array" ref="K1082">INDEX($A:$G, ($B1082*$B$4)+3,COLUMN(C1082))</f>
        <v>Owing</v>
      </c>
      <c r="L1082" s="198" t="e">
        <f t="shared" si="105"/>
        <v>#VALUE!</v>
      </c>
      <c r="M1082" s="199" t="e">
        <f t="shared" si="106"/>
        <v>#VALUE!</v>
      </c>
      <c r="N1082" s="200" t="str" cm="1">
        <f t="array" ref="N1082">INDEX($A:$G, ($B1082*$B$4)+3,COLUMN(F1082))</f>
        <v>Total Interest Charged</v>
      </c>
      <c r="O1082" s="201" t="e">
        <f t="shared" si="104"/>
        <v>#VALUE!</v>
      </c>
    </row>
    <row r="1083" spans="3:15" x14ac:dyDescent="0.25">
      <c r="C1083" s="197" t="e">
        <f t="shared" si="107"/>
        <v>#DIV/0!</v>
      </c>
      <c r="D1083" s="216" t="e">
        <f>IF(F1083="","",IF($B$3='Budget Calculator'!$A$14, 'Loan Calculator'!$L$12-E1083+H1083, IF($B$3='Budget Calculator'!$A$13,  'Loan Calculator'!$N$12-E1083+H1083, IF($B$3='Budget Calculator'!$A$12,  'Loan Calculator'!$P$12-E1083+H1083, 0))))</f>
        <v>#DIV/0!</v>
      </c>
      <c r="E1083" s="217" t="e">
        <f>IF(('Loan Calculator'!$G$4/$B$4)*C1082&gt;=0, ('Loan Calculator'!$G$4/$B$4)*C1082, 1/0)</f>
        <v>#DIV/0!</v>
      </c>
      <c r="F1083" s="200" t="e">
        <f t="shared" si="108"/>
        <v>#DIV/0!</v>
      </c>
      <c r="G1083" s="212" t="e">
        <f t="shared" si="103"/>
        <v>#DIV/0!</v>
      </c>
      <c r="K1083" s="197" t="str" cm="1">
        <f t="array" ref="K1083">INDEX($A:$G, ($B1083*$B$4)+3,COLUMN(C1083))</f>
        <v>Owing</v>
      </c>
      <c r="L1083" s="198" t="e">
        <f t="shared" si="105"/>
        <v>#VALUE!</v>
      </c>
      <c r="M1083" s="199" t="e">
        <f t="shared" si="106"/>
        <v>#VALUE!</v>
      </c>
      <c r="N1083" s="200" t="str" cm="1">
        <f t="array" ref="N1083">INDEX($A:$G, ($B1083*$B$4)+3,COLUMN(F1083))</f>
        <v>Total Interest Charged</v>
      </c>
      <c r="O1083" s="201" t="e">
        <f t="shared" si="104"/>
        <v>#VALUE!</v>
      </c>
    </row>
    <row r="1084" spans="3:15" x14ac:dyDescent="0.25">
      <c r="C1084" s="197" t="e">
        <f t="shared" si="107"/>
        <v>#DIV/0!</v>
      </c>
      <c r="D1084" s="216" t="e">
        <f>IF(F1084="","",IF($B$3='Budget Calculator'!$A$14, 'Loan Calculator'!$L$12-E1084+H1084, IF($B$3='Budget Calculator'!$A$13,  'Loan Calculator'!$N$12-E1084+H1084, IF($B$3='Budget Calculator'!$A$12,  'Loan Calculator'!$P$12-E1084+H1084, 0))))</f>
        <v>#DIV/0!</v>
      </c>
      <c r="E1084" s="217" t="e">
        <f>IF(('Loan Calculator'!$G$4/$B$4)*C1083&gt;=0, ('Loan Calculator'!$G$4/$B$4)*C1083, 1/0)</f>
        <v>#DIV/0!</v>
      </c>
      <c r="F1084" s="200" t="e">
        <f t="shared" si="108"/>
        <v>#DIV/0!</v>
      </c>
      <c r="G1084" s="212" t="e">
        <f t="shared" si="103"/>
        <v>#DIV/0!</v>
      </c>
      <c r="K1084" s="197" t="str" cm="1">
        <f t="array" ref="K1084">INDEX($A:$G, ($B1084*$B$4)+3,COLUMN(C1084))</f>
        <v>Owing</v>
      </c>
      <c r="L1084" s="198" t="e">
        <f t="shared" si="105"/>
        <v>#VALUE!</v>
      </c>
      <c r="M1084" s="199" t="e">
        <f t="shared" si="106"/>
        <v>#VALUE!</v>
      </c>
      <c r="N1084" s="200" t="str" cm="1">
        <f t="array" ref="N1084">INDEX($A:$G, ($B1084*$B$4)+3,COLUMN(F1084))</f>
        <v>Total Interest Charged</v>
      </c>
      <c r="O1084" s="201" t="e">
        <f t="shared" si="104"/>
        <v>#VALUE!</v>
      </c>
    </row>
    <row r="1085" spans="3:15" x14ac:dyDescent="0.25">
      <c r="C1085" s="197" t="e">
        <f t="shared" si="107"/>
        <v>#DIV/0!</v>
      </c>
      <c r="D1085" s="216" t="e">
        <f>IF(F1085="","",IF($B$3='Budget Calculator'!$A$14, 'Loan Calculator'!$L$12-E1085+H1085, IF($B$3='Budget Calculator'!$A$13,  'Loan Calculator'!$N$12-E1085+H1085, IF($B$3='Budget Calculator'!$A$12,  'Loan Calculator'!$P$12-E1085+H1085, 0))))</f>
        <v>#DIV/0!</v>
      </c>
      <c r="E1085" s="217" t="e">
        <f>IF(('Loan Calculator'!$G$4/$B$4)*C1084&gt;=0, ('Loan Calculator'!$G$4/$B$4)*C1084, 1/0)</f>
        <v>#DIV/0!</v>
      </c>
      <c r="F1085" s="200" t="e">
        <f t="shared" si="108"/>
        <v>#DIV/0!</v>
      </c>
      <c r="G1085" s="212" t="e">
        <f t="shared" si="103"/>
        <v>#DIV/0!</v>
      </c>
      <c r="K1085" s="197" t="str" cm="1">
        <f t="array" ref="K1085">INDEX($A:$G, ($B1085*$B$4)+3,COLUMN(C1085))</f>
        <v>Owing</v>
      </c>
      <c r="L1085" s="198" t="e">
        <f t="shared" si="105"/>
        <v>#VALUE!</v>
      </c>
      <c r="M1085" s="199" t="e">
        <f t="shared" si="106"/>
        <v>#VALUE!</v>
      </c>
      <c r="N1085" s="200" t="str" cm="1">
        <f t="array" ref="N1085">INDEX($A:$G, ($B1085*$B$4)+3,COLUMN(F1085))</f>
        <v>Total Interest Charged</v>
      </c>
      <c r="O1085" s="201" t="e">
        <f t="shared" si="104"/>
        <v>#VALUE!</v>
      </c>
    </row>
    <row r="1086" spans="3:15" x14ac:dyDescent="0.25">
      <c r="C1086" s="197" t="e">
        <f t="shared" si="107"/>
        <v>#DIV/0!</v>
      </c>
      <c r="D1086" s="216" t="e">
        <f>IF(F1086="","",IF($B$3='Budget Calculator'!$A$14, 'Loan Calculator'!$L$12-E1086+H1086, IF($B$3='Budget Calculator'!$A$13,  'Loan Calculator'!$N$12-E1086+H1086, IF($B$3='Budget Calculator'!$A$12,  'Loan Calculator'!$P$12-E1086+H1086, 0))))</f>
        <v>#DIV/0!</v>
      </c>
      <c r="E1086" s="217" t="e">
        <f>IF(('Loan Calculator'!$G$4/$B$4)*C1085&gt;=0, ('Loan Calculator'!$G$4/$B$4)*C1085, 1/0)</f>
        <v>#DIV/0!</v>
      </c>
      <c r="F1086" s="200" t="e">
        <f t="shared" si="108"/>
        <v>#DIV/0!</v>
      </c>
      <c r="G1086" s="212" t="e">
        <f t="shared" si="103"/>
        <v>#DIV/0!</v>
      </c>
      <c r="K1086" s="197" t="str" cm="1">
        <f t="array" ref="K1086">INDEX($A:$G, ($B1086*$B$4)+3,COLUMN(C1086))</f>
        <v>Owing</v>
      </c>
      <c r="L1086" s="198" t="e">
        <f t="shared" si="105"/>
        <v>#VALUE!</v>
      </c>
      <c r="M1086" s="199" t="e">
        <f t="shared" si="106"/>
        <v>#VALUE!</v>
      </c>
      <c r="N1086" s="200" t="str" cm="1">
        <f t="array" ref="N1086">INDEX($A:$G, ($B1086*$B$4)+3,COLUMN(F1086))</f>
        <v>Total Interest Charged</v>
      </c>
      <c r="O1086" s="201" t="e">
        <f t="shared" si="104"/>
        <v>#VALUE!</v>
      </c>
    </row>
    <row r="1087" spans="3:15" x14ac:dyDescent="0.25">
      <c r="C1087" s="197" t="e">
        <f t="shared" si="107"/>
        <v>#DIV/0!</v>
      </c>
      <c r="D1087" s="216" t="e">
        <f>IF(F1087="","",IF($B$3='Budget Calculator'!$A$14, 'Loan Calculator'!$L$12-E1087+H1087, IF($B$3='Budget Calculator'!$A$13,  'Loan Calculator'!$N$12-E1087+H1087, IF($B$3='Budget Calculator'!$A$12,  'Loan Calculator'!$P$12-E1087+H1087, 0))))</f>
        <v>#DIV/0!</v>
      </c>
      <c r="E1087" s="217" t="e">
        <f>IF(('Loan Calculator'!$G$4/$B$4)*C1086&gt;=0, ('Loan Calculator'!$G$4/$B$4)*C1086, 1/0)</f>
        <v>#DIV/0!</v>
      </c>
      <c r="F1087" s="200" t="e">
        <f t="shared" si="108"/>
        <v>#DIV/0!</v>
      </c>
      <c r="G1087" s="212" t="e">
        <f t="shared" si="103"/>
        <v>#DIV/0!</v>
      </c>
      <c r="K1087" s="197" t="str" cm="1">
        <f t="array" ref="K1087">INDEX($A:$G, ($B1087*$B$4)+3,COLUMN(C1087))</f>
        <v>Owing</v>
      </c>
      <c r="L1087" s="198" t="e">
        <f t="shared" si="105"/>
        <v>#VALUE!</v>
      </c>
      <c r="M1087" s="199" t="e">
        <f t="shared" si="106"/>
        <v>#VALUE!</v>
      </c>
      <c r="N1087" s="200" t="str" cm="1">
        <f t="array" ref="N1087">INDEX($A:$G, ($B1087*$B$4)+3,COLUMN(F1087))</f>
        <v>Total Interest Charged</v>
      </c>
      <c r="O1087" s="201" t="e">
        <f t="shared" si="104"/>
        <v>#VALUE!</v>
      </c>
    </row>
    <row r="1088" spans="3:15" x14ac:dyDescent="0.25">
      <c r="C1088" s="197" t="e">
        <f t="shared" si="107"/>
        <v>#DIV/0!</v>
      </c>
      <c r="D1088" s="216" t="e">
        <f>IF(F1088="","",IF($B$3='Budget Calculator'!$A$14, 'Loan Calculator'!$L$12-E1088+H1088, IF($B$3='Budget Calculator'!$A$13,  'Loan Calculator'!$N$12-E1088+H1088, IF($B$3='Budget Calculator'!$A$12,  'Loan Calculator'!$P$12-E1088+H1088, 0))))</f>
        <v>#DIV/0!</v>
      </c>
      <c r="E1088" s="217" t="e">
        <f>IF(('Loan Calculator'!$G$4/$B$4)*C1087&gt;=0, ('Loan Calculator'!$G$4/$B$4)*C1087, 1/0)</f>
        <v>#DIV/0!</v>
      </c>
      <c r="F1088" s="200" t="e">
        <f t="shared" si="108"/>
        <v>#DIV/0!</v>
      </c>
      <c r="G1088" s="212" t="e">
        <f t="shared" si="103"/>
        <v>#DIV/0!</v>
      </c>
      <c r="K1088" s="197" t="str" cm="1">
        <f t="array" ref="K1088">INDEX($A:$G, ($B1088*$B$4)+3,COLUMN(C1088))</f>
        <v>Owing</v>
      </c>
      <c r="L1088" s="198" t="e">
        <f t="shared" si="105"/>
        <v>#VALUE!</v>
      </c>
      <c r="M1088" s="199" t="e">
        <f t="shared" si="106"/>
        <v>#VALUE!</v>
      </c>
      <c r="N1088" s="200" t="str" cm="1">
        <f t="array" ref="N1088">INDEX($A:$G, ($B1088*$B$4)+3,COLUMN(F1088))</f>
        <v>Total Interest Charged</v>
      </c>
      <c r="O1088" s="201" t="e">
        <f t="shared" si="104"/>
        <v>#VALUE!</v>
      </c>
    </row>
    <row r="1089" spans="3:15" x14ac:dyDescent="0.25">
      <c r="C1089" s="197" t="e">
        <f t="shared" si="107"/>
        <v>#DIV/0!</v>
      </c>
      <c r="D1089" s="216" t="e">
        <f>IF(F1089="","",IF($B$3='Budget Calculator'!$A$14, 'Loan Calculator'!$L$12-E1089+H1089, IF($B$3='Budget Calculator'!$A$13,  'Loan Calculator'!$N$12-E1089+H1089, IF($B$3='Budget Calculator'!$A$12,  'Loan Calculator'!$P$12-E1089+H1089, 0))))</f>
        <v>#DIV/0!</v>
      </c>
      <c r="E1089" s="217" t="e">
        <f>IF(('Loan Calculator'!$G$4/$B$4)*C1088&gt;=0, ('Loan Calculator'!$G$4/$B$4)*C1088, 1/0)</f>
        <v>#DIV/0!</v>
      </c>
      <c r="F1089" s="200" t="e">
        <f t="shared" si="108"/>
        <v>#DIV/0!</v>
      </c>
      <c r="G1089" s="212" t="e">
        <f t="shared" si="103"/>
        <v>#DIV/0!</v>
      </c>
      <c r="K1089" s="197" t="str" cm="1">
        <f t="array" ref="K1089">INDEX($A:$G, ($B1089*$B$4)+3,COLUMN(C1089))</f>
        <v>Owing</v>
      </c>
      <c r="L1089" s="198" t="e">
        <f t="shared" si="105"/>
        <v>#VALUE!</v>
      </c>
      <c r="M1089" s="199" t="e">
        <f t="shared" si="106"/>
        <v>#VALUE!</v>
      </c>
      <c r="N1089" s="200" t="str" cm="1">
        <f t="array" ref="N1089">INDEX($A:$G, ($B1089*$B$4)+3,COLUMN(F1089))</f>
        <v>Total Interest Charged</v>
      </c>
      <c r="O1089" s="201" t="e">
        <f t="shared" si="104"/>
        <v>#VALUE!</v>
      </c>
    </row>
    <row r="1090" spans="3:15" x14ac:dyDescent="0.25">
      <c r="C1090" s="197" t="e">
        <f t="shared" si="107"/>
        <v>#DIV/0!</v>
      </c>
      <c r="D1090" s="216" t="e">
        <f>IF(F1090="","",IF($B$3='Budget Calculator'!$A$14, 'Loan Calculator'!$L$12-E1090+H1090, IF($B$3='Budget Calculator'!$A$13,  'Loan Calculator'!$N$12-E1090+H1090, IF($B$3='Budget Calculator'!$A$12,  'Loan Calculator'!$P$12-E1090+H1090, 0))))</f>
        <v>#DIV/0!</v>
      </c>
      <c r="E1090" s="217" t="e">
        <f>IF(('Loan Calculator'!$G$4/$B$4)*C1089&gt;=0, ('Loan Calculator'!$G$4/$B$4)*C1089, 1/0)</f>
        <v>#DIV/0!</v>
      </c>
      <c r="F1090" s="200" t="e">
        <f t="shared" si="108"/>
        <v>#DIV/0!</v>
      </c>
      <c r="G1090" s="212" t="e">
        <f t="shared" si="103"/>
        <v>#DIV/0!</v>
      </c>
      <c r="K1090" s="197" t="str" cm="1">
        <f t="array" ref="K1090">INDEX($A:$G, ($B1090*$B$4)+3,COLUMN(C1090))</f>
        <v>Owing</v>
      </c>
      <c r="L1090" s="198" t="e">
        <f t="shared" si="105"/>
        <v>#VALUE!</v>
      </c>
      <c r="M1090" s="199" t="e">
        <f t="shared" si="106"/>
        <v>#VALUE!</v>
      </c>
      <c r="N1090" s="200" t="str" cm="1">
        <f t="array" ref="N1090">INDEX($A:$G, ($B1090*$B$4)+3,COLUMN(F1090))</f>
        <v>Total Interest Charged</v>
      </c>
      <c r="O1090" s="201" t="e">
        <f t="shared" si="104"/>
        <v>#VALUE!</v>
      </c>
    </row>
    <row r="1091" spans="3:15" x14ac:dyDescent="0.25">
      <c r="C1091" s="197" t="e">
        <f t="shared" si="107"/>
        <v>#DIV/0!</v>
      </c>
      <c r="D1091" s="216" t="e">
        <f>IF(F1091="","",IF($B$3='Budget Calculator'!$A$14, 'Loan Calculator'!$L$12-E1091+H1091, IF($B$3='Budget Calculator'!$A$13,  'Loan Calculator'!$N$12-E1091+H1091, IF($B$3='Budget Calculator'!$A$12,  'Loan Calculator'!$P$12-E1091+H1091, 0))))</f>
        <v>#DIV/0!</v>
      </c>
      <c r="E1091" s="217" t="e">
        <f>IF(('Loan Calculator'!$G$4/$B$4)*C1090&gt;=0, ('Loan Calculator'!$G$4/$B$4)*C1090, 1/0)</f>
        <v>#DIV/0!</v>
      </c>
      <c r="F1091" s="200" t="e">
        <f t="shared" si="108"/>
        <v>#DIV/0!</v>
      </c>
      <c r="G1091" s="212" t="e">
        <f t="shared" si="103"/>
        <v>#DIV/0!</v>
      </c>
      <c r="K1091" s="197" t="str" cm="1">
        <f t="array" ref="K1091">INDEX($A:$G, ($B1091*$B$4)+3,COLUMN(C1091))</f>
        <v>Owing</v>
      </c>
      <c r="L1091" s="198" t="e">
        <f t="shared" si="105"/>
        <v>#VALUE!</v>
      </c>
      <c r="M1091" s="199" t="e">
        <f t="shared" si="106"/>
        <v>#VALUE!</v>
      </c>
      <c r="N1091" s="200" t="str" cm="1">
        <f t="array" ref="N1091">INDEX($A:$G, ($B1091*$B$4)+3,COLUMN(F1091))</f>
        <v>Total Interest Charged</v>
      </c>
      <c r="O1091" s="201" t="e">
        <f t="shared" si="104"/>
        <v>#VALUE!</v>
      </c>
    </row>
    <row r="1092" spans="3:15" x14ac:dyDescent="0.25">
      <c r="C1092" s="197" t="e">
        <f t="shared" si="107"/>
        <v>#DIV/0!</v>
      </c>
      <c r="D1092" s="216" t="e">
        <f>IF(F1092="","",IF($B$3='Budget Calculator'!$A$14, 'Loan Calculator'!$L$12-E1092+H1092, IF($B$3='Budget Calculator'!$A$13,  'Loan Calculator'!$N$12-E1092+H1092, IF($B$3='Budget Calculator'!$A$12,  'Loan Calculator'!$P$12-E1092+H1092, 0))))</f>
        <v>#DIV/0!</v>
      </c>
      <c r="E1092" s="217" t="e">
        <f>IF(('Loan Calculator'!$G$4/$B$4)*C1091&gt;=0, ('Loan Calculator'!$G$4/$B$4)*C1091, 1/0)</f>
        <v>#DIV/0!</v>
      </c>
      <c r="F1092" s="200" t="e">
        <f t="shared" si="108"/>
        <v>#DIV/0!</v>
      </c>
      <c r="G1092" s="212" t="e">
        <f t="shared" si="103"/>
        <v>#DIV/0!</v>
      </c>
      <c r="K1092" s="197" t="str" cm="1">
        <f t="array" ref="K1092">INDEX($A:$G, ($B1092*$B$4)+3,COLUMN(C1092))</f>
        <v>Owing</v>
      </c>
      <c r="L1092" s="198" t="e">
        <f t="shared" si="105"/>
        <v>#VALUE!</v>
      </c>
      <c r="M1092" s="199" t="e">
        <f t="shared" si="106"/>
        <v>#VALUE!</v>
      </c>
      <c r="N1092" s="200" t="str" cm="1">
        <f t="array" ref="N1092">INDEX($A:$G, ($B1092*$B$4)+3,COLUMN(F1092))</f>
        <v>Total Interest Charged</v>
      </c>
      <c r="O1092" s="201" t="e">
        <f t="shared" si="104"/>
        <v>#VALUE!</v>
      </c>
    </row>
    <row r="1093" spans="3:15" x14ac:dyDescent="0.25">
      <c r="C1093" s="197" t="e">
        <f t="shared" si="107"/>
        <v>#DIV/0!</v>
      </c>
      <c r="D1093" s="216" t="e">
        <f>IF(F1093="","",IF($B$3='Budget Calculator'!$A$14, 'Loan Calculator'!$L$12-E1093+H1093, IF($B$3='Budget Calculator'!$A$13,  'Loan Calculator'!$N$12-E1093+H1093, IF($B$3='Budget Calculator'!$A$12,  'Loan Calculator'!$P$12-E1093+H1093, 0))))</f>
        <v>#DIV/0!</v>
      </c>
      <c r="E1093" s="217" t="e">
        <f>IF(('Loan Calculator'!$G$4/$B$4)*C1092&gt;=0, ('Loan Calculator'!$G$4/$B$4)*C1092, 1/0)</f>
        <v>#DIV/0!</v>
      </c>
      <c r="F1093" s="200" t="e">
        <f t="shared" si="108"/>
        <v>#DIV/0!</v>
      </c>
      <c r="G1093" s="212" t="e">
        <f t="shared" si="103"/>
        <v>#DIV/0!</v>
      </c>
      <c r="K1093" s="197" t="str" cm="1">
        <f t="array" ref="K1093">INDEX($A:$G, ($B1093*$B$4)+3,COLUMN(C1093))</f>
        <v>Owing</v>
      </c>
      <c r="L1093" s="198" t="e">
        <f t="shared" si="105"/>
        <v>#VALUE!</v>
      </c>
      <c r="M1093" s="199" t="e">
        <f t="shared" si="106"/>
        <v>#VALUE!</v>
      </c>
      <c r="N1093" s="200" t="str" cm="1">
        <f t="array" ref="N1093">INDEX($A:$G, ($B1093*$B$4)+3,COLUMN(F1093))</f>
        <v>Total Interest Charged</v>
      </c>
      <c r="O1093" s="201" t="e">
        <f t="shared" si="104"/>
        <v>#VALUE!</v>
      </c>
    </row>
    <row r="1094" spans="3:15" x14ac:dyDescent="0.25">
      <c r="C1094" s="197" t="e">
        <f t="shared" si="107"/>
        <v>#DIV/0!</v>
      </c>
      <c r="D1094" s="216" t="e">
        <f>IF(F1094="","",IF($B$3='Budget Calculator'!$A$14, 'Loan Calculator'!$L$12-E1094+H1094, IF($B$3='Budget Calculator'!$A$13,  'Loan Calculator'!$N$12-E1094+H1094, IF($B$3='Budget Calculator'!$A$12,  'Loan Calculator'!$P$12-E1094+H1094, 0))))</f>
        <v>#DIV/0!</v>
      </c>
      <c r="E1094" s="217" t="e">
        <f>IF(('Loan Calculator'!$G$4/$B$4)*C1093&gt;=0, ('Loan Calculator'!$G$4/$B$4)*C1093, 1/0)</f>
        <v>#DIV/0!</v>
      </c>
      <c r="F1094" s="200" t="e">
        <f t="shared" si="108"/>
        <v>#DIV/0!</v>
      </c>
      <c r="G1094" s="212" t="e">
        <f t="shared" ref="G1094:G1157" si="109">IF(IFERROR(C1094, 1/0), B1094, IF(C1094=0, B1094, 1/0))</f>
        <v>#DIV/0!</v>
      </c>
      <c r="K1094" s="197" t="str" cm="1">
        <f t="array" ref="K1094">INDEX($A:$G, ($B1094*$B$4)+3,COLUMN(C1094))</f>
        <v>Owing</v>
      </c>
      <c r="L1094" s="198" t="e">
        <f t="shared" si="105"/>
        <v>#VALUE!</v>
      </c>
      <c r="M1094" s="199" t="e">
        <f t="shared" si="106"/>
        <v>#VALUE!</v>
      </c>
      <c r="N1094" s="200" t="str" cm="1">
        <f t="array" ref="N1094">INDEX($A:$G, ($B1094*$B$4)+3,COLUMN(F1094))</f>
        <v>Total Interest Charged</v>
      </c>
      <c r="O1094" s="201" t="e">
        <f t="shared" ref="O1094:O1157" si="110">IF(IFERROR(K1094, 1/0), J1094, IF(K1094=0, J1094, 1/0))</f>
        <v>#VALUE!</v>
      </c>
    </row>
    <row r="1095" spans="3:15" x14ac:dyDescent="0.25">
      <c r="C1095" s="197" t="e">
        <f t="shared" si="107"/>
        <v>#DIV/0!</v>
      </c>
      <c r="D1095" s="216" t="e">
        <f>IF(F1095="","",IF($B$3='Budget Calculator'!$A$14, 'Loan Calculator'!$L$12-E1095+H1095, IF($B$3='Budget Calculator'!$A$13,  'Loan Calculator'!$N$12-E1095+H1095, IF($B$3='Budget Calculator'!$A$12,  'Loan Calculator'!$P$12-E1095+H1095, 0))))</f>
        <v>#DIV/0!</v>
      </c>
      <c r="E1095" s="217" t="e">
        <f>IF(('Loan Calculator'!$G$4/$B$4)*C1094&gt;=0, ('Loan Calculator'!$G$4/$B$4)*C1094, 1/0)</f>
        <v>#DIV/0!</v>
      </c>
      <c r="F1095" s="200" t="e">
        <f t="shared" si="108"/>
        <v>#DIV/0!</v>
      </c>
      <c r="G1095" s="212" t="e">
        <f t="shared" si="109"/>
        <v>#DIV/0!</v>
      </c>
      <c r="K1095" s="197" t="str" cm="1">
        <f t="array" ref="K1095">INDEX($A:$G, ($B1095*$B$4)+3,COLUMN(C1095))</f>
        <v>Owing</v>
      </c>
      <c r="L1095" s="198" t="e">
        <f t="shared" ref="L1095:L1158" si="111">K1094-K1095</f>
        <v>#VALUE!</v>
      </c>
      <c r="M1095" s="199" t="e">
        <f t="shared" ref="M1095:M1158" si="112">N1095-N1094</f>
        <v>#VALUE!</v>
      </c>
      <c r="N1095" s="200" t="str" cm="1">
        <f t="array" ref="N1095">INDEX($A:$G, ($B1095*$B$4)+3,COLUMN(F1095))</f>
        <v>Total Interest Charged</v>
      </c>
      <c r="O1095" s="201" t="e">
        <f t="shared" si="110"/>
        <v>#VALUE!</v>
      </c>
    </row>
    <row r="1096" spans="3:15" x14ac:dyDescent="0.25">
      <c r="C1096" s="197" t="e">
        <f t="shared" si="107"/>
        <v>#DIV/0!</v>
      </c>
      <c r="D1096" s="216" t="e">
        <f>IF(F1096="","",IF($B$3='Budget Calculator'!$A$14, 'Loan Calculator'!$L$12-E1096+H1096, IF($B$3='Budget Calculator'!$A$13,  'Loan Calculator'!$N$12-E1096+H1096, IF($B$3='Budget Calculator'!$A$12,  'Loan Calculator'!$P$12-E1096+H1096, 0))))</f>
        <v>#DIV/0!</v>
      </c>
      <c r="E1096" s="217" t="e">
        <f>IF(('Loan Calculator'!$G$4/$B$4)*C1095&gt;=0, ('Loan Calculator'!$G$4/$B$4)*C1095, 1/0)</f>
        <v>#DIV/0!</v>
      </c>
      <c r="F1096" s="200" t="e">
        <f t="shared" si="108"/>
        <v>#DIV/0!</v>
      </c>
      <c r="G1096" s="212" t="e">
        <f t="shared" si="109"/>
        <v>#DIV/0!</v>
      </c>
      <c r="K1096" s="197" t="str" cm="1">
        <f t="array" ref="K1096">INDEX($A:$G, ($B1096*$B$4)+3,COLUMN(C1096))</f>
        <v>Owing</v>
      </c>
      <c r="L1096" s="198" t="e">
        <f t="shared" si="111"/>
        <v>#VALUE!</v>
      </c>
      <c r="M1096" s="199" t="e">
        <f t="shared" si="112"/>
        <v>#VALUE!</v>
      </c>
      <c r="N1096" s="200" t="str" cm="1">
        <f t="array" ref="N1096">INDEX($A:$G, ($B1096*$B$4)+3,COLUMN(F1096))</f>
        <v>Total Interest Charged</v>
      </c>
      <c r="O1096" s="201" t="e">
        <f t="shared" si="110"/>
        <v>#VALUE!</v>
      </c>
    </row>
    <row r="1097" spans="3:15" x14ac:dyDescent="0.25">
      <c r="C1097" s="197" t="e">
        <f t="shared" si="107"/>
        <v>#DIV/0!</v>
      </c>
      <c r="D1097" s="216" t="e">
        <f>IF(F1097="","",IF($B$3='Budget Calculator'!$A$14, 'Loan Calculator'!$L$12-E1097+H1097, IF($B$3='Budget Calculator'!$A$13,  'Loan Calculator'!$N$12-E1097+H1097, IF($B$3='Budget Calculator'!$A$12,  'Loan Calculator'!$P$12-E1097+H1097, 0))))</f>
        <v>#DIV/0!</v>
      </c>
      <c r="E1097" s="217" t="e">
        <f>IF(('Loan Calculator'!$G$4/$B$4)*C1096&gt;=0, ('Loan Calculator'!$G$4/$B$4)*C1096, 1/0)</f>
        <v>#DIV/0!</v>
      </c>
      <c r="F1097" s="200" t="e">
        <f t="shared" si="108"/>
        <v>#DIV/0!</v>
      </c>
      <c r="G1097" s="212" t="e">
        <f t="shared" si="109"/>
        <v>#DIV/0!</v>
      </c>
      <c r="K1097" s="197" t="str" cm="1">
        <f t="array" ref="K1097">INDEX($A:$G, ($B1097*$B$4)+3,COLUMN(C1097))</f>
        <v>Owing</v>
      </c>
      <c r="L1097" s="198" t="e">
        <f t="shared" si="111"/>
        <v>#VALUE!</v>
      </c>
      <c r="M1097" s="199" t="e">
        <f t="shared" si="112"/>
        <v>#VALUE!</v>
      </c>
      <c r="N1097" s="200" t="str" cm="1">
        <f t="array" ref="N1097">INDEX($A:$G, ($B1097*$B$4)+3,COLUMN(F1097))</f>
        <v>Total Interest Charged</v>
      </c>
      <c r="O1097" s="201" t="e">
        <f t="shared" si="110"/>
        <v>#VALUE!</v>
      </c>
    </row>
    <row r="1098" spans="3:15" x14ac:dyDescent="0.25">
      <c r="C1098" s="197" t="e">
        <f t="shared" si="107"/>
        <v>#DIV/0!</v>
      </c>
      <c r="D1098" s="216" t="e">
        <f>IF(F1098="","",IF($B$3='Budget Calculator'!$A$14, 'Loan Calculator'!$L$12-E1098+H1098, IF($B$3='Budget Calculator'!$A$13,  'Loan Calculator'!$N$12-E1098+H1098, IF($B$3='Budget Calculator'!$A$12,  'Loan Calculator'!$P$12-E1098+H1098, 0))))</f>
        <v>#DIV/0!</v>
      </c>
      <c r="E1098" s="217" t="e">
        <f>IF(('Loan Calculator'!$G$4/$B$4)*C1097&gt;=0, ('Loan Calculator'!$G$4/$B$4)*C1097, 1/0)</f>
        <v>#DIV/0!</v>
      </c>
      <c r="F1098" s="200" t="e">
        <f t="shared" si="108"/>
        <v>#DIV/0!</v>
      </c>
      <c r="G1098" s="212" t="e">
        <f t="shared" si="109"/>
        <v>#DIV/0!</v>
      </c>
      <c r="K1098" s="197" t="str" cm="1">
        <f t="array" ref="K1098">INDEX($A:$G, ($B1098*$B$4)+3,COLUMN(C1098))</f>
        <v>Owing</v>
      </c>
      <c r="L1098" s="198" t="e">
        <f t="shared" si="111"/>
        <v>#VALUE!</v>
      </c>
      <c r="M1098" s="199" t="e">
        <f t="shared" si="112"/>
        <v>#VALUE!</v>
      </c>
      <c r="N1098" s="200" t="str" cm="1">
        <f t="array" ref="N1098">INDEX($A:$G, ($B1098*$B$4)+3,COLUMN(F1098))</f>
        <v>Total Interest Charged</v>
      </c>
      <c r="O1098" s="201" t="e">
        <f t="shared" si="110"/>
        <v>#VALUE!</v>
      </c>
    </row>
    <row r="1099" spans="3:15" x14ac:dyDescent="0.25">
      <c r="C1099" s="197" t="e">
        <f t="shared" si="107"/>
        <v>#DIV/0!</v>
      </c>
      <c r="D1099" s="216" t="e">
        <f>IF(F1099="","",IF($B$3='Budget Calculator'!$A$14, 'Loan Calculator'!$L$12-E1099+H1099, IF($B$3='Budget Calculator'!$A$13,  'Loan Calculator'!$N$12-E1099+H1099, IF($B$3='Budget Calculator'!$A$12,  'Loan Calculator'!$P$12-E1099+H1099, 0))))</f>
        <v>#DIV/0!</v>
      </c>
      <c r="E1099" s="217" t="e">
        <f>IF(('Loan Calculator'!$G$4/$B$4)*C1098&gt;=0, ('Loan Calculator'!$G$4/$B$4)*C1098, 1/0)</f>
        <v>#DIV/0!</v>
      </c>
      <c r="F1099" s="200" t="e">
        <f t="shared" si="108"/>
        <v>#DIV/0!</v>
      </c>
      <c r="G1099" s="212" t="e">
        <f t="shared" si="109"/>
        <v>#DIV/0!</v>
      </c>
      <c r="K1099" s="197" t="str" cm="1">
        <f t="array" ref="K1099">INDEX($A:$G, ($B1099*$B$4)+3,COLUMN(C1099))</f>
        <v>Owing</v>
      </c>
      <c r="L1099" s="198" t="e">
        <f t="shared" si="111"/>
        <v>#VALUE!</v>
      </c>
      <c r="M1099" s="199" t="e">
        <f t="shared" si="112"/>
        <v>#VALUE!</v>
      </c>
      <c r="N1099" s="200" t="str" cm="1">
        <f t="array" ref="N1099">INDEX($A:$G, ($B1099*$B$4)+3,COLUMN(F1099))</f>
        <v>Total Interest Charged</v>
      </c>
      <c r="O1099" s="201" t="e">
        <f t="shared" si="110"/>
        <v>#VALUE!</v>
      </c>
    </row>
    <row r="1100" spans="3:15" x14ac:dyDescent="0.25">
      <c r="C1100" s="197" t="e">
        <f t="shared" si="107"/>
        <v>#DIV/0!</v>
      </c>
      <c r="D1100" s="216" t="e">
        <f>IF(F1100="","",IF($B$3='Budget Calculator'!$A$14, 'Loan Calculator'!$L$12-E1100+H1100, IF($B$3='Budget Calculator'!$A$13,  'Loan Calculator'!$N$12-E1100+H1100, IF($B$3='Budget Calculator'!$A$12,  'Loan Calculator'!$P$12-E1100+H1100, 0))))</f>
        <v>#DIV/0!</v>
      </c>
      <c r="E1100" s="217" t="e">
        <f>IF(('Loan Calculator'!$G$4/$B$4)*C1099&gt;=0, ('Loan Calculator'!$G$4/$B$4)*C1099, 1/0)</f>
        <v>#DIV/0!</v>
      </c>
      <c r="F1100" s="200" t="e">
        <f t="shared" si="108"/>
        <v>#DIV/0!</v>
      </c>
      <c r="G1100" s="212" t="e">
        <f t="shared" si="109"/>
        <v>#DIV/0!</v>
      </c>
      <c r="K1100" s="197" t="str" cm="1">
        <f t="array" ref="K1100">INDEX($A:$G, ($B1100*$B$4)+3,COLUMN(C1100))</f>
        <v>Owing</v>
      </c>
      <c r="L1100" s="198" t="e">
        <f t="shared" si="111"/>
        <v>#VALUE!</v>
      </c>
      <c r="M1100" s="199" t="e">
        <f t="shared" si="112"/>
        <v>#VALUE!</v>
      </c>
      <c r="N1100" s="200" t="str" cm="1">
        <f t="array" ref="N1100">INDEX($A:$G, ($B1100*$B$4)+3,COLUMN(F1100))</f>
        <v>Total Interest Charged</v>
      </c>
      <c r="O1100" s="201" t="e">
        <f t="shared" si="110"/>
        <v>#VALUE!</v>
      </c>
    </row>
    <row r="1101" spans="3:15" x14ac:dyDescent="0.25">
      <c r="C1101" s="197" t="e">
        <f t="shared" si="107"/>
        <v>#DIV/0!</v>
      </c>
      <c r="D1101" s="216" t="e">
        <f>IF(F1101="","",IF($B$3='Budget Calculator'!$A$14, 'Loan Calculator'!$L$12-E1101+H1101, IF($B$3='Budget Calculator'!$A$13,  'Loan Calculator'!$N$12-E1101+H1101, IF($B$3='Budget Calculator'!$A$12,  'Loan Calculator'!$P$12-E1101+H1101, 0))))</f>
        <v>#DIV/0!</v>
      </c>
      <c r="E1101" s="217" t="e">
        <f>IF(('Loan Calculator'!$G$4/$B$4)*C1100&gt;=0, ('Loan Calculator'!$G$4/$B$4)*C1100, 1/0)</f>
        <v>#DIV/0!</v>
      </c>
      <c r="F1101" s="200" t="e">
        <f t="shared" si="108"/>
        <v>#DIV/0!</v>
      </c>
      <c r="G1101" s="212" t="e">
        <f t="shared" si="109"/>
        <v>#DIV/0!</v>
      </c>
      <c r="K1101" s="197" t="str" cm="1">
        <f t="array" ref="K1101">INDEX($A:$G, ($B1101*$B$4)+3,COLUMN(C1101))</f>
        <v>Owing</v>
      </c>
      <c r="L1101" s="198" t="e">
        <f t="shared" si="111"/>
        <v>#VALUE!</v>
      </c>
      <c r="M1101" s="199" t="e">
        <f t="shared" si="112"/>
        <v>#VALUE!</v>
      </c>
      <c r="N1101" s="200" t="str" cm="1">
        <f t="array" ref="N1101">INDEX($A:$G, ($B1101*$B$4)+3,COLUMN(F1101))</f>
        <v>Total Interest Charged</v>
      </c>
      <c r="O1101" s="201" t="e">
        <f t="shared" si="110"/>
        <v>#VALUE!</v>
      </c>
    </row>
    <row r="1102" spans="3:15" x14ac:dyDescent="0.25">
      <c r="C1102" s="197" t="e">
        <f t="shared" si="107"/>
        <v>#DIV/0!</v>
      </c>
      <c r="D1102" s="216" t="e">
        <f>IF(F1102="","",IF($B$3='Budget Calculator'!$A$14, 'Loan Calculator'!$L$12-E1102+H1102, IF($B$3='Budget Calculator'!$A$13,  'Loan Calculator'!$N$12-E1102+H1102, IF($B$3='Budget Calculator'!$A$12,  'Loan Calculator'!$P$12-E1102+H1102, 0))))</f>
        <v>#DIV/0!</v>
      </c>
      <c r="E1102" s="217" t="e">
        <f>IF(('Loan Calculator'!$G$4/$B$4)*C1101&gt;=0, ('Loan Calculator'!$G$4/$B$4)*C1101, 1/0)</f>
        <v>#DIV/0!</v>
      </c>
      <c r="F1102" s="200" t="e">
        <f t="shared" si="108"/>
        <v>#DIV/0!</v>
      </c>
      <c r="G1102" s="212" t="e">
        <f t="shared" si="109"/>
        <v>#DIV/0!</v>
      </c>
      <c r="K1102" s="197" t="str" cm="1">
        <f t="array" ref="K1102">INDEX($A:$G, ($B1102*$B$4)+3,COLUMN(C1102))</f>
        <v>Owing</v>
      </c>
      <c r="L1102" s="198" t="e">
        <f t="shared" si="111"/>
        <v>#VALUE!</v>
      </c>
      <c r="M1102" s="199" t="e">
        <f t="shared" si="112"/>
        <v>#VALUE!</v>
      </c>
      <c r="N1102" s="200" t="str" cm="1">
        <f t="array" ref="N1102">INDEX($A:$G, ($B1102*$B$4)+3,COLUMN(F1102))</f>
        <v>Total Interest Charged</v>
      </c>
      <c r="O1102" s="201" t="e">
        <f t="shared" si="110"/>
        <v>#VALUE!</v>
      </c>
    </row>
    <row r="1103" spans="3:15" x14ac:dyDescent="0.25">
      <c r="C1103" s="197" t="e">
        <f t="shared" si="107"/>
        <v>#DIV/0!</v>
      </c>
      <c r="D1103" s="216" t="e">
        <f>IF(F1103="","",IF($B$3='Budget Calculator'!$A$14, 'Loan Calculator'!$L$12-E1103+H1103, IF($B$3='Budget Calculator'!$A$13,  'Loan Calculator'!$N$12-E1103+H1103, IF($B$3='Budget Calculator'!$A$12,  'Loan Calculator'!$P$12-E1103+H1103, 0))))</f>
        <v>#DIV/0!</v>
      </c>
      <c r="E1103" s="217" t="e">
        <f>IF(('Loan Calculator'!$G$4/$B$4)*C1102&gt;=0, ('Loan Calculator'!$G$4/$B$4)*C1102, 1/0)</f>
        <v>#DIV/0!</v>
      </c>
      <c r="F1103" s="200" t="e">
        <f t="shared" si="108"/>
        <v>#DIV/0!</v>
      </c>
      <c r="G1103" s="212" t="e">
        <f t="shared" si="109"/>
        <v>#DIV/0!</v>
      </c>
      <c r="K1103" s="197" t="str" cm="1">
        <f t="array" ref="K1103">INDEX($A:$G, ($B1103*$B$4)+3,COLUMN(C1103))</f>
        <v>Owing</v>
      </c>
      <c r="L1103" s="198" t="e">
        <f t="shared" si="111"/>
        <v>#VALUE!</v>
      </c>
      <c r="M1103" s="199" t="e">
        <f t="shared" si="112"/>
        <v>#VALUE!</v>
      </c>
      <c r="N1103" s="200" t="str" cm="1">
        <f t="array" ref="N1103">INDEX($A:$G, ($B1103*$B$4)+3,COLUMN(F1103))</f>
        <v>Total Interest Charged</v>
      </c>
      <c r="O1103" s="201" t="e">
        <f t="shared" si="110"/>
        <v>#VALUE!</v>
      </c>
    </row>
    <row r="1104" spans="3:15" x14ac:dyDescent="0.25">
      <c r="C1104" s="197" t="e">
        <f t="shared" si="107"/>
        <v>#DIV/0!</v>
      </c>
      <c r="D1104" s="216" t="e">
        <f>IF(F1104="","",IF($B$3='Budget Calculator'!$A$14, 'Loan Calculator'!$L$12-E1104+H1104, IF($B$3='Budget Calculator'!$A$13,  'Loan Calculator'!$N$12-E1104+H1104, IF($B$3='Budget Calculator'!$A$12,  'Loan Calculator'!$P$12-E1104+H1104, 0))))</f>
        <v>#DIV/0!</v>
      </c>
      <c r="E1104" s="217" t="e">
        <f>IF(('Loan Calculator'!$G$4/$B$4)*C1103&gt;=0, ('Loan Calculator'!$G$4/$B$4)*C1103, 1/0)</f>
        <v>#DIV/0!</v>
      </c>
      <c r="F1104" s="200" t="e">
        <f t="shared" si="108"/>
        <v>#DIV/0!</v>
      </c>
      <c r="G1104" s="212" t="e">
        <f t="shared" si="109"/>
        <v>#DIV/0!</v>
      </c>
      <c r="K1104" s="197" t="str" cm="1">
        <f t="array" ref="K1104">INDEX($A:$G, ($B1104*$B$4)+3,COLUMN(C1104))</f>
        <v>Owing</v>
      </c>
      <c r="L1104" s="198" t="e">
        <f t="shared" si="111"/>
        <v>#VALUE!</v>
      </c>
      <c r="M1104" s="199" t="e">
        <f t="shared" si="112"/>
        <v>#VALUE!</v>
      </c>
      <c r="N1104" s="200" t="str" cm="1">
        <f t="array" ref="N1104">INDEX($A:$G, ($B1104*$B$4)+3,COLUMN(F1104))</f>
        <v>Total Interest Charged</v>
      </c>
      <c r="O1104" s="201" t="e">
        <f t="shared" si="110"/>
        <v>#VALUE!</v>
      </c>
    </row>
    <row r="1105" spans="3:15" x14ac:dyDescent="0.25">
      <c r="C1105" s="197" t="e">
        <f t="shared" si="107"/>
        <v>#DIV/0!</v>
      </c>
      <c r="D1105" s="216" t="e">
        <f>IF(F1105="","",IF($B$3='Budget Calculator'!$A$14, 'Loan Calculator'!$L$12-E1105+H1105, IF($B$3='Budget Calculator'!$A$13,  'Loan Calculator'!$N$12-E1105+H1105, IF($B$3='Budget Calculator'!$A$12,  'Loan Calculator'!$P$12-E1105+H1105, 0))))</f>
        <v>#DIV/0!</v>
      </c>
      <c r="E1105" s="217" t="e">
        <f>IF(('Loan Calculator'!$G$4/$B$4)*C1104&gt;=0, ('Loan Calculator'!$G$4/$B$4)*C1104, 1/0)</f>
        <v>#DIV/0!</v>
      </c>
      <c r="F1105" s="200" t="e">
        <f t="shared" si="108"/>
        <v>#DIV/0!</v>
      </c>
      <c r="G1105" s="212" t="e">
        <f t="shared" si="109"/>
        <v>#DIV/0!</v>
      </c>
      <c r="K1105" s="197" t="str" cm="1">
        <f t="array" ref="K1105">INDEX($A:$G, ($B1105*$B$4)+3,COLUMN(C1105))</f>
        <v>Owing</v>
      </c>
      <c r="L1105" s="198" t="e">
        <f t="shared" si="111"/>
        <v>#VALUE!</v>
      </c>
      <c r="M1105" s="199" t="e">
        <f t="shared" si="112"/>
        <v>#VALUE!</v>
      </c>
      <c r="N1105" s="200" t="str" cm="1">
        <f t="array" ref="N1105">INDEX($A:$G, ($B1105*$B$4)+3,COLUMN(F1105))</f>
        <v>Total Interest Charged</v>
      </c>
      <c r="O1105" s="201" t="e">
        <f t="shared" si="110"/>
        <v>#VALUE!</v>
      </c>
    </row>
    <row r="1106" spans="3:15" x14ac:dyDescent="0.25">
      <c r="C1106" s="197" t="e">
        <f t="shared" si="107"/>
        <v>#DIV/0!</v>
      </c>
      <c r="D1106" s="216" t="e">
        <f>IF(F1106="","",IF($B$3='Budget Calculator'!$A$14, 'Loan Calculator'!$L$12-E1106+H1106, IF($B$3='Budget Calculator'!$A$13,  'Loan Calculator'!$N$12-E1106+H1106, IF($B$3='Budget Calculator'!$A$12,  'Loan Calculator'!$P$12-E1106+H1106, 0))))</f>
        <v>#DIV/0!</v>
      </c>
      <c r="E1106" s="217" t="e">
        <f>IF(('Loan Calculator'!$G$4/$B$4)*C1105&gt;=0, ('Loan Calculator'!$G$4/$B$4)*C1105, 1/0)</f>
        <v>#DIV/0!</v>
      </c>
      <c r="F1106" s="200" t="e">
        <f t="shared" si="108"/>
        <v>#DIV/0!</v>
      </c>
      <c r="G1106" s="212" t="e">
        <f t="shared" si="109"/>
        <v>#DIV/0!</v>
      </c>
      <c r="K1106" s="197" t="str" cm="1">
        <f t="array" ref="K1106">INDEX($A:$G, ($B1106*$B$4)+3,COLUMN(C1106))</f>
        <v>Owing</v>
      </c>
      <c r="L1106" s="198" t="e">
        <f t="shared" si="111"/>
        <v>#VALUE!</v>
      </c>
      <c r="M1106" s="199" t="e">
        <f t="shared" si="112"/>
        <v>#VALUE!</v>
      </c>
      <c r="N1106" s="200" t="str" cm="1">
        <f t="array" ref="N1106">INDEX($A:$G, ($B1106*$B$4)+3,COLUMN(F1106))</f>
        <v>Total Interest Charged</v>
      </c>
      <c r="O1106" s="201" t="e">
        <f t="shared" si="110"/>
        <v>#VALUE!</v>
      </c>
    </row>
    <row r="1107" spans="3:15" x14ac:dyDescent="0.25">
      <c r="C1107" s="197" t="e">
        <f t="shared" si="107"/>
        <v>#DIV/0!</v>
      </c>
      <c r="D1107" s="216" t="e">
        <f>IF(F1107="","",IF($B$3='Budget Calculator'!$A$14, 'Loan Calculator'!$L$12-E1107+H1107, IF($B$3='Budget Calculator'!$A$13,  'Loan Calculator'!$N$12-E1107+H1107, IF($B$3='Budget Calculator'!$A$12,  'Loan Calculator'!$P$12-E1107+H1107, 0))))</f>
        <v>#DIV/0!</v>
      </c>
      <c r="E1107" s="217" t="e">
        <f>IF(('Loan Calculator'!$G$4/$B$4)*C1106&gt;=0, ('Loan Calculator'!$G$4/$B$4)*C1106, 1/0)</f>
        <v>#DIV/0!</v>
      </c>
      <c r="F1107" s="200" t="e">
        <f t="shared" si="108"/>
        <v>#DIV/0!</v>
      </c>
      <c r="G1107" s="212" t="e">
        <f t="shared" si="109"/>
        <v>#DIV/0!</v>
      </c>
      <c r="K1107" s="197" t="str" cm="1">
        <f t="array" ref="K1107">INDEX($A:$G, ($B1107*$B$4)+3,COLUMN(C1107))</f>
        <v>Owing</v>
      </c>
      <c r="L1107" s="198" t="e">
        <f t="shared" si="111"/>
        <v>#VALUE!</v>
      </c>
      <c r="M1107" s="199" t="e">
        <f t="shared" si="112"/>
        <v>#VALUE!</v>
      </c>
      <c r="N1107" s="200" t="str" cm="1">
        <f t="array" ref="N1107">INDEX($A:$G, ($B1107*$B$4)+3,COLUMN(F1107))</f>
        <v>Total Interest Charged</v>
      </c>
      <c r="O1107" s="201" t="e">
        <f t="shared" si="110"/>
        <v>#VALUE!</v>
      </c>
    </row>
    <row r="1108" spans="3:15" x14ac:dyDescent="0.25">
      <c r="C1108" s="197" t="e">
        <f t="shared" si="107"/>
        <v>#DIV/0!</v>
      </c>
      <c r="D1108" s="216" t="e">
        <f>IF(F1108="","",IF($B$3='Budget Calculator'!$A$14, 'Loan Calculator'!$L$12-E1108+H1108, IF($B$3='Budget Calculator'!$A$13,  'Loan Calculator'!$N$12-E1108+H1108, IF($B$3='Budget Calculator'!$A$12,  'Loan Calculator'!$P$12-E1108+H1108, 0))))</f>
        <v>#DIV/0!</v>
      </c>
      <c r="E1108" s="217" t="e">
        <f>IF(('Loan Calculator'!$G$4/$B$4)*C1107&gt;=0, ('Loan Calculator'!$G$4/$B$4)*C1107, 1/0)</f>
        <v>#DIV/0!</v>
      </c>
      <c r="F1108" s="200" t="e">
        <f t="shared" si="108"/>
        <v>#DIV/0!</v>
      </c>
      <c r="G1108" s="212" t="e">
        <f t="shared" si="109"/>
        <v>#DIV/0!</v>
      </c>
      <c r="K1108" s="197" t="str" cm="1">
        <f t="array" ref="K1108">INDEX($A:$G, ($B1108*$B$4)+3,COLUMN(C1108))</f>
        <v>Owing</v>
      </c>
      <c r="L1108" s="198" t="e">
        <f t="shared" si="111"/>
        <v>#VALUE!</v>
      </c>
      <c r="M1108" s="199" t="e">
        <f t="shared" si="112"/>
        <v>#VALUE!</v>
      </c>
      <c r="N1108" s="200" t="str" cm="1">
        <f t="array" ref="N1108">INDEX($A:$G, ($B1108*$B$4)+3,COLUMN(F1108))</f>
        <v>Total Interest Charged</v>
      </c>
      <c r="O1108" s="201" t="e">
        <f t="shared" si="110"/>
        <v>#VALUE!</v>
      </c>
    </row>
    <row r="1109" spans="3:15" x14ac:dyDescent="0.25">
      <c r="C1109" s="197" t="e">
        <f t="shared" si="107"/>
        <v>#DIV/0!</v>
      </c>
      <c r="D1109" s="216" t="e">
        <f>IF(F1109="","",IF($B$3='Budget Calculator'!$A$14, 'Loan Calculator'!$L$12-E1109+H1109, IF($B$3='Budget Calculator'!$A$13,  'Loan Calculator'!$N$12-E1109+H1109, IF($B$3='Budget Calculator'!$A$12,  'Loan Calculator'!$P$12-E1109+H1109, 0))))</f>
        <v>#DIV/0!</v>
      </c>
      <c r="E1109" s="217" t="e">
        <f>IF(('Loan Calculator'!$G$4/$B$4)*C1108&gt;=0, ('Loan Calculator'!$G$4/$B$4)*C1108, 1/0)</f>
        <v>#DIV/0!</v>
      </c>
      <c r="F1109" s="200" t="e">
        <f t="shared" si="108"/>
        <v>#DIV/0!</v>
      </c>
      <c r="G1109" s="212" t="e">
        <f t="shared" si="109"/>
        <v>#DIV/0!</v>
      </c>
      <c r="K1109" s="197" t="str" cm="1">
        <f t="array" ref="K1109">INDEX($A:$G, ($B1109*$B$4)+3,COLUMN(C1109))</f>
        <v>Owing</v>
      </c>
      <c r="L1109" s="198" t="e">
        <f t="shared" si="111"/>
        <v>#VALUE!</v>
      </c>
      <c r="M1109" s="199" t="e">
        <f t="shared" si="112"/>
        <v>#VALUE!</v>
      </c>
      <c r="N1109" s="200" t="str" cm="1">
        <f t="array" ref="N1109">INDEX($A:$G, ($B1109*$B$4)+3,COLUMN(F1109))</f>
        <v>Total Interest Charged</v>
      </c>
      <c r="O1109" s="201" t="e">
        <f t="shared" si="110"/>
        <v>#VALUE!</v>
      </c>
    </row>
    <row r="1110" spans="3:15" x14ac:dyDescent="0.25">
      <c r="C1110" s="197" t="e">
        <f t="shared" si="107"/>
        <v>#DIV/0!</v>
      </c>
      <c r="D1110" s="216" t="e">
        <f>IF(F1110="","",IF($B$3='Budget Calculator'!$A$14, 'Loan Calculator'!$L$12-E1110+H1110, IF($B$3='Budget Calculator'!$A$13,  'Loan Calculator'!$N$12-E1110+H1110, IF($B$3='Budget Calculator'!$A$12,  'Loan Calculator'!$P$12-E1110+H1110, 0))))</f>
        <v>#DIV/0!</v>
      </c>
      <c r="E1110" s="217" t="e">
        <f>IF(('Loan Calculator'!$G$4/$B$4)*C1109&gt;=0, ('Loan Calculator'!$G$4/$B$4)*C1109, 1/0)</f>
        <v>#DIV/0!</v>
      </c>
      <c r="F1110" s="200" t="e">
        <f t="shared" si="108"/>
        <v>#DIV/0!</v>
      </c>
      <c r="G1110" s="212" t="e">
        <f t="shared" si="109"/>
        <v>#DIV/0!</v>
      </c>
      <c r="K1110" s="197" t="str" cm="1">
        <f t="array" ref="K1110">INDEX($A:$G, ($B1110*$B$4)+3,COLUMN(C1110))</f>
        <v>Owing</v>
      </c>
      <c r="L1110" s="198" t="e">
        <f t="shared" si="111"/>
        <v>#VALUE!</v>
      </c>
      <c r="M1110" s="199" t="e">
        <f t="shared" si="112"/>
        <v>#VALUE!</v>
      </c>
      <c r="N1110" s="200" t="str" cm="1">
        <f t="array" ref="N1110">INDEX($A:$G, ($B1110*$B$4)+3,COLUMN(F1110))</f>
        <v>Total Interest Charged</v>
      </c>
      <c r="O1110" s="201" t="e">
        <f t="shared" si="110"/>
        <v>#VALUE!</v>
      </c>
    </row>
    <row r="1111" spans="3:15" x14ac:dyDescent="0.25">
      <c r="C1111" s="197" t="e">
        <f t="shared" si="107"/>
        <v>#DIV/0!</v>
      </c>
      <c r="D1111" s="216" t="e">
        <f>IF(F1111="","",IF($B$3='Budget Calculator'!$A$14, 'Loan Calculator'!$L$12-E1111+H1111, IF($B$3='Budget Calculator'!$A$13,  'Loan Calculator'!$N$12-E1111+H1111, IF($B$3='Budget Calculator'!$A$12,  'Loan Calculator'!$P$12-E1111+H1111, 0))))</f>
        <v>#DIV/0!</v>
      </c>
      <c r="E1111" s="217" t="e">
        <f>IF(('Loan Calculator'!$G$4/$B$4)*C1110&gt;=0, ('Loan Calculator'!$G$4/$B$4)*C1110, 1/0)</f>
        <v>#DIV/0!</v>
      </c>
      <c r="F1111" s="200" t="e">
        <f t="shared" si="108"/>
        <v>#DIV/0!</v>
      </c>
      <c r="G1111" s="212" t="e">
        <f t="shared" si="109"/>
        <v>#DIV/0!</v>
      </c>
      <c r="K1111" s="197" t="str" cm="1">
        <f t="array" ref="K1111">INDEX($A:$G, ($B1111*$B$4)+3,COLUMN(C1111))</f>
        <v>Owing</v>
      </c>
      <c r="L1111" s="198" t="e">
        <f t="shared" si="111"/>
        <v>#VALUE!</v>
      </c>
      <c r="M1111" s="199" t="e">
        <f t="shared" si="112"/>
        <v>#VALUE!</v>
      </c>
      <c r="N1111" s="200" t="str" cm="1">
        <f t="array" ref="N1111">INDEX($A:$G, ($B1111*$B$4)+3,COLUMN(F1111))</f>
        <v>Total Interest Charged</v>
      </c>
      <c r="O1111" s="201" t="e">
        <f t="shared" si="110"/>
        <v>#VALUE!</v>
      </c>
    </row>
    <row r="1112" spans="3:15" x14ac:dyDescent="0.25">
      <c r="C1112" s="197" t="e">
        <f t="shared" ref="C1112:C1175" si="113">IF(F1112="","",C1111-D1112)</f>
        <v>#DIV/0!</v>
      </c>
      <c r="D1112" s="216" t="e">
        <f>IF(F1112="","",IF($B$3='Budget Calculator'!$A$14, 'Loan Calculator'!$L$12-E1112+H1112, IF($B$3='Budget Calculator'!$A$13,  'Loan Calculator'!$N$12-E1112+H1112, IF($B$3='Budget Calculator'!$A$12,  'Loan Calculator'!$P$12-E1112+H1112, 0))))</f>
        <v>#DIV/0!</v>
      </c>
      <c r="E1112" s="217" t="e">
        <f>IF(('Loan Calculator'!$G$4/$B$4)*C1111&gt;=0, ('Loan Calculator'!$G$4/$B$4)*C1111, 1/0)</f>
        <v>#DIV/0!</v>
      </c>
      <c r="F1112" s="200" t="e">
        <f t="shared" ref="F1112:F1175" si="114">IF(F1111="", "", IF(E1112+F1111&gt;F1111, E1112+F1111, ""))</f>
        <v>#DIV/0!</v>
      </c>
      <c r="G1112" s="212" t="e">
        <f t="shared" si="109"/>
        <v>#DIV/0!</v>
      </c>
      <c r="K1112" s="197" t="str" cm="1">
        <f t="array" ref="K1112">INDEX($A:$G, ($B1112*$B$4)+3,COLUMN(C1112))</f>
        <v>Owing</v>
      </c>
      <c r="L1112" s="198" t="e">
        <f t="shared" si="111"/>
        <v>#VALUE!</v>
      </c>
      <c r="M1112" s="199" t="e">
        <f t="shared" si="112"/>
        <v>#VALUE!</v>
      </c>
      <c r="N1112" s="200" t="str" cm="1">
        <f t="array" ref="N1112">INDEX($A:$G, ($B1112*$B$4)+3,COLUMN(F1112))</f>
        <v>Total Interest Charged</v>
      </c>
      <c r="O1112" s="201" t="e">
        <f t="shared" si="110"/>
        <v>#VALUE!</v>
      </c>
    </row>
    <row r="1113" spans="3:15" x14ac:dyDescent="0.25">
      <c r="C1113" s="197" t="e">
        <f t="shared" si="113"/>
        <v>#DIV/0!</v>
      </c>
      <c r="D1113" s="216" t="e">
        <f>IF(F1113="","",IF($B$3='Budget Calculator'!$A$14, 'Loan Calculator'!$L$12-E1113+H1113, IF($B$3='Budget Calculator'!$A$13,  'Loan Calculator'!$N$12-E1113+H1113, IF($B$3='Budget Calculator'!$A$12,  'Loan Calculator'!$P$12-E1113+H1113, 0))))</f>
        <v>#DIV/0!</v>
      </c>
      <c r="E1113" s="217" t="e">
        <f>IF(('Loan Calculator'!$G$4/$B$4)*C1112&gt;=0, ('Loan Calculator'!$G$4/$B$4)*C1112, 1/0)</f>
        <v>#DIV/0!</v>
      </c>
      <c r="F1113" s="200" t="e">
        <f t="shared" si="114"/>
        <v>#DIV/0!</v>
      </c>
      <c r="G1113" s="212" t="e">
        <f t="shared" si="109"/>
        <v>#DIV/0!</v>
      </c>
      <c r="K1113" s="197" t="str" cm="1">
        <f t="array" ref="K1113">INDEX($A:$G, ($B1113*$B$4)+3,COLUMN(C1113))</f>
        <v>Owing</v>
      </c>
      <c r="L1113" s="198" t="e">
        <f t="shared" si="111"/>
        <v>#VALUE!</v>
      </c>
      <c r="M1113" s="199" t="e">
        <f t="shared" si="112"/>
        <v>#VALUE!</v>
      </c>
      <c r="N1113" s="200" t="str" cm="1">
        <f t="array" ref="N1113">INDEX($A:$G, ($B1113*$B$4)+3,COLUMN(F1113))</f>
        <v>Total Interest Charged</v>
      </c>
      <c r="O1113" s="201" t="e">
        <f t="shared" si="110"/>
        <v>#VALUE!</v>
      </c>
    </row>
    <row r="1114" spans="3:15" x14ac:dyDescent="0.25">
      <c r="C1114" s="197" t="e">
        <f t="shared" si="113"/>
        <v>#DIV/0!</v>
      </c>
      <c r="D1114" s="216" t="e">
        <f>IF(F1114="","",IF($B$3='Budget Calculator'!$A$14, 'Loan Calculator'!$L$12-E1114+H1114, IF($B$3='Budget Calculator'!$A$13,  'Loan Calculator'!$N$12-E1114+H1114, IF($B$3='Budget Calculator'!$A$12,  'Loan Calculator'!$P$12-E1114+H1114, 0))))</f>
        <v>#DIV/0!</v>
      </c>
      <c r="E1114" s="217" t="e">
        <f>IF(('Loan Calculator'!$G$4/$B$4)*C1113&gt;=0, ('Loan Calculator'!$G$4/$B$4)*C1113, 1/0)</f>
        <v>#DIV/0!</v>
      </c>
      <c r="F1114" s="200" t="e">
        <f t="shared" si="114"/>
        <v>#DIV/0!</v>
      </c>
      <c r="G1114" s="212" t="e">
        <f t="shared" si="109"/>
        <v>#DIV/0!</v>
      </c>
      <c r="K1114" s="197" t="str" cm="1">
        <f t="array" ref="K1114">INDEX($A:$G, ($B1114*$B$4)+3,COLUMN(C1114))</f>
        <v>Owing</v>
      </c>
      <c r="L1114" s="198" t="e">
        <f t="shared" si="111"/>
        <v>#VALUE!</v>
      </c>
      <c r="M1114" s="199" t="e">
        <f t="shared" si="112"/>
        <v>#VALUE!</v>
      </c>
      <c r="N1114" s="200" t="str" cm="1">
        <f t="array" ref="N1114">INDEX($A:$G, ($B1114*$B$4)+3,COLUMN(F1114))</f>
        <v>Total Interest Charged</v>
      </c>
      <c r="O1114" s="201" t="e">
        <f t="shared" si="110"/>
        <v>#VALUE!</v>
      </c>
    </row>
    <row r="1115" spans="3:15" x14ac:dyDescent="0.25">
      <c r="C1115" s="197" t="e">
        <f t="shared" si="113"/>
        <v>#DIV/0!</v>
      </c>
      <c r="D1115" s="216" t="e">
        <f>IF(F1115="","",IF($B$3='Budget Calculator'!$A$14, 'Loan Calculator'!$L$12-E1115+H1115, IF($B$3='Budget Calculator'!$A$13,  'Loan Calculator'!$N$12-E1115+H1115, IF($B$3='Budget Calculator'!$A$12,  'Loan Calculator'!$P$12-E1115+H1115, 0))))</f>
        <v>#DIV/0!</v>
      </c>
      <c r="E1115" s="217" t="e">
        <f>IF(('Loan Calculator'!$G$4/$B$4)*C1114&gt;=0, ('Loan Calculator'!$G$4/$B$4)*C1114, 1/0)</f>
        <v>#DIV/0!</v>
      </c>
      <c r="F1115" s="200" t="e">
        <f t="shared" si="114"/>
        <v>#DIV/0!</v>
      </c>
      <c r="G1115" s="212" t="e">
        <f t="shared" si="109"/>
        <v>#DIV/0!</v>
      </c>
      <c r="K1115" s="197" t="str" cm="1">
        <f t="array" ref="K1115">INDEX($A:$G, ($B1115*$B$4)+3,COLUMN(C1115))</f>
        <v>Owing</v>
      </c>
      <c r="L1115" s="198" t="e">
        <f t="shared" si="111"/>
        <v>#VALUE!</v>
      </c>
      <c r="M1115" s="199" t="e">
        <f t="shared" si="112"/>
        <v>#VALUE!</v>
      </c>
      <c r="N1115" s="200" t="str" cm="1">
        <f t="array" ref="N1115">INDEX($A:$G, ($B1115*$B$4)+3,COLUMN(F1115))</f>
        <v>Total Interest Charged</v>
      </c>
      <c r="O1115" s="201" t="e">
        <f t="shared" si="110"/>
        <v>#VALUE!</v>
      </c>
    </row>
    <row r="1116" spans="3:15" x14ac:dyDescent="0.25">
      <c r="C1116" s="197" t="e">
        <f t="shared" si="113"/>
        <v>#DIV/0!</v>
      </c>
      <c r="D1116" s="216" t="e">
        <f>IF(F1116="","",IF($B$3='Budget Calculator'!$A$14, 'Loan Calculator'!$L$12-E1116+H1116, IF($B$3='Budget Calculator'!$A$13,  'Loan Calculator'!$N$12-E1116+H1116, IF($B$3='Budget Calculator'!$A$12,  'Loan Calculator'!$P$12-E1116+H1116, 0))))</f>
        <v>#DIV/0!</v>
      </c>
      <c r="E1116" s="217" t="e">
        <f>IF(('Loan Calculator'!$G$4/$B$4)*C1115&gt;=0, ('Loan Calculator'!$G$4/$B$4)*C1115, 1/0)</f>
        <v>#DIV/0!</v>
      </c>
      <c r="F1116" s="200" t="e">
        <f t="shared" si="114"/>
        <v>#DIV/0!</v>
      </c>
      <c r="G1116" s="212" t="e">
        <f t="shared" si="109"/>
        <v>#DIV/0!</v>
      </c>
      <c r="K1116" s="197" t="str" cm="1">
        <f t="array" ref="K1116">INDEX($A:$G, ($B1116*$B$4)+3,COLUMN(C1116))</f>
        <v>Owing</v>
      </c>
      <c r="L1116" s="198" t="e">
        <f t="shared" si="111"/>
        <v>#VALUE!</v>
      </c>
      <c r="M1116" s="199" t="e">
        <f t="shared" si="112"/>
        <v>#VALUE!</v>
      </c>
      <c r="N1116" s="200" t="str" cm="1">
        <f t="array" ref="N1116">INDEX($A:$G, ($B1116*$B$4)+3,COLUMN(F1116))</f>
        <v>Total Interest Charged</v>
      </c>
      <c r="O1116" s="201" t="e">
        <f t="shared" si="110"/>
        <v>#VALUE!</v>
      </c>
    </row>
    <row r="1117" spans="3:15" x14ac:dyDescent="0.25">
      <c r="C1117" s="197" t="e">
        <f t="shared" si="113"/>
        <v>#DIV/0!</v>
      </c>
      <c r="D1117" s="216" t="e">
        <f>IF(F1117="","",IF($B$3='Budget Calculator'!$A$14, 'Loan Calculator'!$L$12-E1117+H1117, IF($B$3='Budget Calculator'!$A$13,  'Loan Calculator'!$N$12-E1117+H1117, IF($B$3='Budget Calculator'!$A$12,  'Loan Calculator'!$P$12-E1117+H1117, 0))))</f>
        <v>#DIV/0!</v>
      </c>
      <c r="E1117" s="217" t="e">
        <f>IF(('Loan Calculator'!$G$4/$B$4)*C1116&gt;=0, ('Loan Calculator'!$G$4/$B$4)*C1116, 1/0)</f>
        <v>#DIV/0!</v>
      </c>
      <c r="F1117" s="200" t="e">
        <f t="shared" si="114"/>
        <v>#DIV/0!</v>
      </c>
      <c r="G1117" s="212" t="e">
        <f t="shared" si="109"/>
        <v>#DIV/0!</v>
      </c>
      <c r="K1117" s="197" t="str" cm="1">
        <f t="array" ref="K1117">INDEX($A:$G, ($B1117*$B$4)+3,COLUMN(C1117))</f>
        <v>Owing</v>
      </c>
      <c r="L1117" s="198" t="e">
        <f t="shared" si="111"/>
        <v>#VALUE!</v>
      </c>
      <c r="M1117" s="199" t="e">
        <f t="shared" si="112"/>
        <v>#VALUE!</v>
      </c>
      <c r="N1117" s="200" t="str" cm="1">
        <f t="array" ref="N1117">INDEX($A:$G, ($B1117*$B$4)+3,COLUMN(F1117))</f>
        <v>Total Interest Charged</v>
      </c>
      <c r="O1117" s="201" t="e">
        <f t="shared" si="110"/>
        <v>#VALUE!</v>
      </c>
    </row>
    <row r="1118" spans="3:15" x14ac:dyDescent="0.25">
      <c r="C1118" s="197" t="e">
        <f t="shared" si="113"/>
        <v>#DIV/0!</v>
      </c>
      <c r="D1118" s="216" t="e">
        <f>IF(F1118="","",IF($B$3='Budget Calculator'!$A$14, 'Loan Calculator'!$L$12-E1118+H1118, IF($B$3='Budget Calculator'!$A$13,  'Loan Calculator'!$N$12-E1118+H1118, IF($B$3='Budget Calculator'!$A$12,  'Loan Calculator'!$P$12-E1118+H1118, 0))))</f>
        <v>#DIV/0!</v>
      </c>
      <c r="E1118" s="217" t="e">
        <f>IF(('Loan Calculator'!$G$4/$B$4)*C1117&gt;=0, ('Loan Calculator'!$G$4/$B$4)*C1117, 1/0)</f>
        <v>#DIV/0!</v>
      </c>
      <c r="F1118" s="200" t="e">
        <f t="shared" si="114"/>
        <v>#DIV/0!</v>
      </c>
      <c r="G1118" s="212" t="e">
        <f t="shared" si="109"/>
        <v>#DIV/0!</v>
      </c>
      <c r="K1118" s="197" t="str" cm="1">
        <f t="array" ref="K1118">INDEX($A:$G, ($B1118*$B$4)+3,COLUMN(C1118))</f>
        <v>Owing</v>
      </c>
      <c r="L1118" s="198" t="e">
        <f t="shared" si="111"/>
        <v>#VALUE!</v>
      </c>
      <c r="M1118" s="199" t="e">
        <f t="shared" si="112"/>
        <v>#VALUE!</v>
      </c>
      <c r="N1118" s="200" t="str" cm="1">
        <f t="array" ref="N1118">INDEX($A:$G, ($B1118*$B$4)+3,COLUMN(F1118))</f>
        <v>Total Interest Charged</v>
      </c>
      <c r="O1118" s="201" t="e">
        <f t="shared" si="110"/>
        <v>#VALUE!</v>
      </c>
    </row>
    <row r="1119" spans="3:15" x14ac:dyDescent="0.25">
      <c r="C1119" s="197" t="e">
        <f t="shared" si="113"/>
        <v>#DIV/0!</v>
      </c>
      <c r="D1119" s="216" t="e">
        <f>IF(F1119="","",IF($B$3='Budget Calculator'!$A$14, 'Loan Calculator'!$L$12-E1119+H1119, IF($B$3='Budget Calculator'!$A$13,  'Loan Calculator'!$N$12-E1119+H1119, IF($B$3='Budget Calculator'!$A$12,  'Loan Calculator'!$P$12-E1119+H1119, 0))))</f>
        <v>#DIV/0!</v>
      </c>
      <c r="E1119" s="217" t="e">
        <f>IF(('Loan Calculator'!$G$4/$B$4)*C1118&gt;=0, ('Loan Calculator'!$G$4/$B$4)*C1118, 1/0)</f>
        <v>#DIV/0!</v>
      </c>
      <c r="F1119" s="200" t="e">
        <f t="shared" si="114"/>
        <v>#DIV/0!</v>
      </c>
      <c r="G1119" s="212" t="e">
        <f t="shared" si="109"/>
        <v>#DIV/0!</v>
      </c>
      <c r="K1119" s="197" t="str" cm="1">
        <f t="array" ref="K1119">INDEX($A:$G, ($B1119*$B$4)+3,COLUMN(C1119))</f>
        <v>Owing</v>
      </c>
      <c r="L1119" s="198" t="e">
        <f t="shared" si="111"/>
        <v>#VALUE!</v>
      </c>
      <c r="M1119" s="199" t="e">
        <f t="shared" si="112"/>
        <v>#VALUE!</v>
      </c>
      <c r="N1119" s="200" t="str" cm="1">
        <f t="array" ref="N1119">INDEX($A:$G, ($B1119*$B$4)+3,COLUMN(F1119))</f>
        <v>Total Interest Charged</v>
      </c>
      <c r="O1119" s="201" t="e">
        <f t="shared" si="110"/>
        <v>#VALUE!</v>
      </c>
    </row>
    <row r="1120" spans="3:15" x14ac:dyDescent="0.25">
      <c r="C1120" s="197" t="e">
        <f t="shared" si="113"/>
        <v>#DIV/0!</v>
      </c>
      <c r="D1120" s="216" t="e">
        <f>IF(F1120="","",IF($B$3='Budget Calculator'!$A$14, 'Loan Calculator'!$L$12-E1120+H1120, IF($B$3='Budget Calculator'!$A$13,  'Loan Calculator'!$N$12-E1120+H1120, IF($B$3='Budget Calculator'!$A$12,  'Loan Calculator'!$P$12-E1120+H1120, 0))))</f>
        <v>#DIV/0!</v>
      </c>
      <c r="E1120" s="217" t="e">
        <f>IF(('Loan Calculator'!$G$4/$B$4)*C1119&gt;=0, ('Loan Calculator'!$G$4/$B$4)*C1119, 1/0)</f>
        <v>#DIV/0!</v>
      </c>
      <c r="F1120" s="200" t="e">
        <f t="shared" si="114"/>
        <v>#DIV/0!</v>
      </c>
      <c r="G1120" s="212" t="e">
        <f t="shared" si="109"/>
        <v>#DIV/0!</v>
      </c>
      <c r="K1120" s="197" t="str" cm="1">
        <f t="array" ref="K1120">INDEX($A:$G, ($B1120*$B$4)+3,COLUMN(C1120))</f>
        <v>Owing</v>
      </c>
      <c r="L1120" s="198" t="e">
        <f t="shared" si="111"/>
        <v>#VALUE!</v>
      </c>
      <c r="M1120" s="199" t="e">
        <f t="shared" si="112"/>
        <v>#VALUE!</v>
      </c>
      <c r="N1120" s="200" t="str" cm="1">
        <f t="array" ref="N1120">INDEX($A:$G, ($B1120*$B$4)+3,COLUMN(F1120))</f>
        <v>Total Interest Charged</v>
      </c>
      <c r="O1120" s="201" t="e">
        <f t="shared" si="110"/>
        <v>#VALUE!</v>
      </c>
    </row>
    <row r="1121" spans="3:15" x14ac:dyDescent="0.25">
      <c r="C1121" s="197" t="e">
        <f t="shared" si="113"/>
        <v>#DIV/0!</v>
      </c>
      <c r="D1121" s="216" t="e">
        <f>IF(F1121="","",IF($B$3='Budget Calculator'!$A$14, 'Loan Calculator'!$L$12-E1121+H1121, IF($B$3='Budget Calculator'!$A$13,  'Loan Calculator'!$N$12-E1121+H1121, IF($B$3='Budget Calculator'!$A$12,  'Loan Calculator'!$P$12-E1121+H1121, 0))))</f>
        <v>#DIV/0!</v>
      </c>
      <c r="E1121" s="217" t="e">
        <f>IF(('Loan Calculator'!$G$4/$B$4)*C1120&gt;=0, ('Loan Calculator'!$G$4/$B$4)*C1120, 1/0)</f>
        <v>#DIV/0!</v>
      </c>
      <c r="F1121" s="200" t="e">
        <f t="shared" si="114"/>
        <v>#DIV/0!</v>
      </c>
      <c r="G1121" s="212" t="e">
        <f t="shared" si="109"/>
        <v>#DIV/0!</v>
      </c>
      <c r="K1121" s="197" t="str" cm="1">
        <f t="array" ref="K1121">INDEX($A:$G, ($B1121*$B$4)+3,COLUMN(C1121))</f>
        <v>Owing</v>
      </c>
      <c r="L1121" s="198" t="e">
        <f t="shared" si="111"/>
        <v>#VALUE!</v>
      </c>
      <c r="M1121" s="199" t="e">
        <f t="shared" si="112"/>
        <v>#VALUE!</v>
      </c>
      <c r="N1121" s="200" t="str" cm="1">
        <f t="array" ref="N1121">INDEX($A:$G, ($B1121*$B$4)+3,COLUMN(F1121))</f>
        <v>Total Interest Charged</v>
      </c>
      <c r="O1121" s="201" t="e">
        <f t="shared" si="110"/>
        <v>#VALUE!</v>
      </c>
    </row>
    <row r="1122" spans="3:15" x14ac:dyDescent="0.25">
      <c r="C1122" s="197" t="e">
        <f t="shared" si="113"/>
        <v>#DIV/0!</v>
      </c>
      <c r="D1122" s="216" t="e">
        <f>IF(F1122="","",IF($B$3='Budget Calculator'!$A$14, 'Loan Calculator'!$L$12-E1122+H1122, IF($B$3='Budget Calculator'!$A$13,  'Loan Calculator'!$N$12-E1122+H1122, IF($B$3='Budget Calculator'!$A$12,  'Loan Calculator'!$P$12-E1122+H1122, 0))))</f>
        <v>#DIV/0!</v>
      </c>
      <c r="E1122" s="217" t="e">
        <f>IF(('Loan Calculator'!$G$4/$B$4)*C1121&gt;=0, ('Loan Calculator'!$G$4/$B$4)*C1121, 1/0)</f>
        <v>#DIV/0!</v>
      </c>
      <c r="F1122" s="200" t="e">
        <f t="shared" si="114"/>
        <v>#DIV/0!</v>
      </c>
      <c r="G1122" s="212" t="e">
        <f t="shared" si="109"/>
        <v>#DIV/0!</v>
      </c>
      <c r="K1122" s="197" t="str" cm="1">
        <f t="array" ref="K1122">INDEX($A:$G, ($B1122*$B$4)+3,COLUMN(C1122))</f>
        <v>Owing</v>
      </c>
      <c r="L1122" s="198" t="e">
        <f t="shared" si="111"/>
        <v>#VALUE!</v>
      </c>
      <c r="M1122" s="199" t="e">
        <f t="shared" si="112"/>
        <v>#VALUE!</v>
      </c>
      <c r="N1122" s="200" t="str" cm="1">
        <f t="array" ref="N1122">INDEX($A:$G, ($B1122*$B$4)+3,COLUMN(F1122))</f>
        <v>Total Interest Charged</v>
      </c>
      <c r="O1122" s="201" t="e">
        <f t="shared" si="110"/>
        <v>#VALUE!</v>
      </c>
    </row>
    <row r="1123" spans="3:15" x14ac:dyDescent="0.25">
      <c r="C1123" s="197" t="e">
        <f t="shared" si="113"/>
        <v>#DIV/0!</v>
      </c>
      <c r="D1123" s="216" t="e">
        <f>IF(F1123="","",IF($B$3='Budget Calculator'!$A$14, 'Loan Calculator'!$L$12-E1123+H1123, IF($B$3='Budget Calculator'!$A$13,  'Loan Calculator'!$N$12-E1123+H1123, IF($B$3='Budget Calculator'!$A$12,  'Loan Calculator'!$P$12-E1123+H1123, 0))))</f>
        <v>#DIV/0!</v>
      </c>
      <c r="E1123" s="217" t="e">
        <f>IF(('Loan Calculator'!$G$4/$B$4)*C1122&gt;=0, ('Loan Calculator'!$G$4/$B$4)*C1122, 1/0)</f>
        <v>#DIV/0!</v>
      </c>
      <c r="F1123" s="200" t="e">
        <f t="shared" si="114"/>
        <v>#DIV/0!</v>
      </c>
      <c r="G1123" s="212" t="e">
        <f t="shared" si="109"/>
        <v>#DIV/0!</v>
      </c>
      <c r="K1123" s="197" t="str" cm="1">
        <f t="array" ref="K1123">INDEX($A:$G, ($B1123*$B$4)+3,COLUMN(C1123))</f>
        <v>Owing</v>
      </c>
      <c r="L1123" s="198" t="e">
        <f t="shared" si="111"/>
        <v>#VALUE!</v>
      </c>
      <c r="M1123" s="199" t="e">
        <f t="shared" si="112"/>
        <v>#VALUE!</v>
      </c>
      <c r="N1123" s="200" t="str" cm="1">
        <f t="array" ref="N1123">INDEX($A:$G, ($B1123*$B$4)+3,COLUMN(F1123))</f>
        <v>Total Interest Charged</v>
      </c>
      <c r="O1123" s="201" t="e">
        <f t="shared" si="110"/>
        <v>#VALUE!</v>
      </c>
    </row>
    <row r="1124" spans="3:15" x14ac:dyDescent="0.25">
      <c r="C1124" s="197" t="e">
        <f t="shared" si="113"/>
        <v>#DIV/0!</v>
      </c>
      <c r="D1124" s="216" t="e">
        <f>IF(F1124="","",IF($B$3='Budget Calculator'!$A$14, 'Loan Calculator'!$L$12-E1124+H1124, IF($B$3='Budget Calculator'!$A$13,  'Loan Calculator'!$N$12-E1124+H1124, IF($B$3='Budget Calculator'!$A$12,  'Loan Calculator'!$P$12-E1124+H1124, 0))))</f>
        <v>#DIV/0!</v>
      </c>
      <c r="E1124" s="217" t="e">
        <f>IF(('Loan Calculator'!$G$4/$B$4)*C1123&gt;=0, ('Loan Calculator'!$G$4/$B$4)*C1123, 1/0)</f>
        <v>#DIV/0!</v>
      </c>
      <c r="F1124" s="200" t="e">
        <f t="shared" si="114"/>
        <v>#DIV/0!</v>
      </c>
      <c r="G1124" s="212" t="e">
        <f t="shared" si="109"/>
        <v>#DIV/0!</v>
      </c>
      <c r="K1124" s="197" t="str" cm="1">
        <f t="array" ref="K1124">INDEX($A:$G, ($B1124*$B$4)+3,COLUMN(C1124))</f>
        <v>Owing</v>
      </c>
      <c r="L1124" s="198" t="e">
        <f t="shared" si="111"/>
        <v>#VALUE!</v>
      </c>
      <c r="M1124" s="199" t="e">
        <f t="shared" si="112"/>
        <v>#VALUE!</v>
      </c>
      <c r="N1124" s="200" t="str" cm="1">
        <f t="array" ref="N1124">INDEX($A:$G, ($B1124*$B$4)+3,COLUMN(F1124))</f>
        <v>Total Interest Charged</v>
      </c>
      <c r="O1124" s="201" t="e">
        <f t="shared" si="110"/>
        <v>#VALUE!</v>
      </c>
    </row>
    <row r="1125" spans="3:15" x14ac:dyDescent="0.25">
      <c r="C1125" s="197" t="e">
        <f t="shared" si="113"/>
        <v>#DIV/0!</v>
      </c>
      <c r="D1125" s="216" t="e">
        <f>IF(F1125="","",IF($B$3='Budget Calculator'!$A$14, 'Loan Calculator'!$L$12-E1125+H1125, IF($B$3='Budget Calculator'!$A$13,  'Loan Calculator'!$N$12-E1125+H1125, IF($B$3='Budget Calculator'!$A$12,  'Loan Calculator'!$P$12-E1125+H1125, 0))))</f>
        <v>#DIV/0!</v>
      </c>
      <c r="E1125" s="217" t="e">
        <f>IF(('Loan Calculator'!$G$4/$B$4)*C1124&gt;=0, ('Loan Calculator'!$G$4/$B$4)*C1124, 1/0)</f>
        <v>#DIV/0!</v>
      </c>
      <c r="F1125" s="200" t="e">
        <f t="shared" si="114"/>
        <v>#DIV/0!</v>
      </c>
      <c r="G1125" s="212" t="e">
        <f t="shared" si="109"/>
        <v>#DIV/0!</v>
      </c>
      <c r="K1125" s="197" t="str" cm="1">
        <f t="array" ref="K1125">INDEX($A:$G, ($B1125*$B$4)+3,COLUMN(C1125))</f>
        <v>Owing</v>
      </c>
      <c r="L1125" s="198" t="e">
        <f t="shared" si="111"/>
        <v>#VALUE!</v>
      </c>
      <c r="M1125" s="199" t="e">
        <f t="shared" si="112"/>
        <v>#VALUE!</v>
      </c>
      <c r="N1125" s="200" t="str" cm="1">
        <f t="array" ref="N1125">INDEX($A:$G, ($B1125*$B$4)+3,COLUMN(F1125))</f>
        <v>Total Interest Charged</v>
      </c>
      <c r="O1125" s="201" t="e">
        <f t="shared" si="110"/>
        <v>#VALUE!</v>
      </c>
    </row>
    <row r="1126" spans="3:15" x14ac:dyDescent="0.25">
      <c r="C1126" s="197" t="e">
        <f t="shared" si="113"/>
        <v>#DIV/0!</v>
      </c>
      <c r="D1126" s="216" t="e">
        <f>IF(F1126="","",IF($B$3='Budget Calculator'!$A$14, 'Loan Calculator'!$L$12-E1126+H1126, IF($B$3='Budget Calculator'!$A$13,  'Loan Calculator'!$N$12-E1126+H1126, IF($B$3='Budget Calculator'!$A$12,  'Loan Calculator'!$P$12-E1126+H1126, 0))))</f>
        <v>#DIV/0!</v>
      </c>
      <c r="E1126" s="217" t="e">
        <f>IF(('Loan Calculator'!$G$4/$B$4)*C1125&gt;=0, ('Loan Calculator'!$G$4/$B$4)*C1125, 1/0)</f>
        <v>#DIV/0!</v>
      </c>
      <c r="F1126" s="200" t="e">
        <f t="shared" si="114"/>
        <v>#DIV/0!</v>
      </c>
      <c r="G1126" s="212" t="e">
        <f t="shared" si="109"/>
        <v>#DIV/0!</v>
      </c>
      <c r="K1126" s="197" t="str" cm="1">
        <f t="array" ref="K1126">INDEX($A:$G, ($B1126*$B$4)+3,COLUMN(C1126))</f>
        <v>Owing</v>
      </c>
      <c r="L1126" s="198" t="e">
        <f t="shared" si="111"/>
        <v>#VALUE!</v>
      </c>
      <c r="M1126" s="199" t="e">
        <f t="shared" si="112"/>
        <v>#VALUE!</v>
      </c>
      <c r="N1126" s="200" t="str" cm="1">
        <f t="array" ref="N1126">INDEX($A:$G, ($B1126*$B$4)+3,COLUMN(F1126))</f>
        <v>Total Interest Charged</v>
      </c>
      <c r="O1126" s="201" t="e">
        <f t="shared" si="110"/>
        <v>#VALUE!</v>
      </c>
    </row>
    <row r="1127" spans="3:15" x14ac:dyDescent="0.25">
      <c r="C1127" s="197" t="e">
        <f t="shared" si="113"/>
        <v>#DIV/0!</v>
      </c>
      <c r="D1127" s="216" t="e">
        <f>IF(F1127="","",IF($B$3='Budget Calculator'!$A$14, 'Loan Calculator'!$L$12-E1127+H1127, IF($B$3='Budget Calculator'!$A$13,  'Loan Calculator'!$N$12-E1127+H1127, IF($B$3='Budget Calculator'!$A$12,  'Loan Calculator'!$P$12-E1127+H1127, 0))))</f>
        <v>#DIV/0!</v>
      </c>
      <c r="E1127" s="217" t="e">
        <f>IF(('Loan Calculator'!$G$4/$B$4)*C1126&gt;=0, ('Loan Calculator'!$G$4/$B$4)*C1126, 1/0)</f>
        <v>#DIV/0!</v>
      </c>
      <c r="F1127" s="200" t="e">
        <f t="shared" si="114"/>
        <v>#DIV/0!</v>
      </c>
      <c r="G1127" s="212" t="e">
        <f t="shared" si="109"/>
        <v>#DIV/0!</v>
      </c>
      <c r="K1127" s="197" t="str" cm="1">
        <f t="array" ref="K1127">INDEX($A:$G, ($B1127*$B$4)+3,COLUMN(C1127))</f>
        <v>Owing</v>
      </c>
      <c r="L1127" s="198" t="e">
        <f t="shared" si="111"/>
        <v>#VALUE!</v>
      </c>
      <c r="M1127" s="199" t="e">
        <f t="shared" si="112"/>
        <v>#VALUE!</v>
      </c>
      <c r="N1127" s="200" t="str" cm="1">
        <f t="array" ref="N1127">INDEX($A:$G, ($B1127*$B$4)+3,COLUMN(F1127))</f>
        <v>Total Interest Charged</v>
      </c>
      <c r="O1127" s="201" t="e">
        <f t="shared" si="110"/>
        <v>#VALUE!</v>
      </c>
    </row>
    <row r="1128" spans="3:15" x14ac:dyDescent="0.25">
      <c r="C1128" s="197" t="e">
        <f t="shared" si="113"/>
        <v>#DIV/0!</v>
      </c>
      <c r="D1128" s="216" t="e">
        <f>IF(F1128="","",IF($B$3='Budget Calculator'!$A$14, 'Loan Calculator'!$L$12-E1128+H1128, IF($B$3='Budget Calculator'!$A$13,  'Loan Calculator'!$N$12-E1128+H1128, IF($B$3='Budget Calculator'!$A$12,  'Loan Calculator'!$P$12-E1128+H1128, 0))))</f>
        <v>#DIV/0!</v>
      </c>
      <c r="E1128" s="217" t="e">
        <f>IF(('Loan Calculator'!$G$4/$B$4)*C1127&gt;=0, ('Loan Calculator'!$G$4/$B$4)*C1127, 1/0)</f>
        <v>#DIV/0!</v>
      </c>
      <c r="F1128" s="200" t="e">
        <f t="shared" si="114"/>
        <v>#DIV/0!</v>
      </c>
      <c r="G1128" s="212" t="e">
        <f t="shared" si="109"/>
        <v>#DIV/0!</v>
      </c>
      <c r="K1128" s="197" t="str" cm="1">
        <f t="array" ref="K1128">INDEX($A:$G, ($B1128*$B$4)+3,COLUMN(C1128))</f>
        <v>Owing</v>
      </c>
      <c r="L1128" s="198" t="e">
        <f t="shared" si="111"/>
        <v>#VALUE!</v>
      </c>
      <c r="M1128" s="199" t="e">
        <f t="shared" si="112"/>
        <v>#VALUE!</v>
      </c>
      <c r="N1128" s="200" t="str" cm="1">
        <f t="array" ref="N1128">INDEX($A:$G, ($B1128*$B$4)+3,COLUMN(F1128))</f>
        <v>Total Interest Charged</v>
      </c>
      <c r="O1128" s="201" t="e">
        <f t="shared" si="110"/>
        <v>#VALUE!</v>
      </c>
    </row>
    <row r="1129" spans="3:15" x14ac:dyDescent="0.25">
      <c r="C1129" s="197" t="e">
        <f t="shared" si="113"/>
        <v>#DIV/0!</v>
      </c>
      <c r="D1129" s="216" t="e">
        <f>IF(F1129="","",IF($B$3='Budget Calculator'!$A$14, 'Loan Calculator'!$L$12-E1129+H1129, IF($B$3='Budget Calculator'!$A$13,  'Loan Calculator'!$N$12-E1129+H1129, IF($B$3='Budget Calculator'!$A$12,  'Loan Calculator'!$P$12-E1129+H1129, 0))))</f>
        <v>#DIV/0!</v>
      </c>
      <c r="E1129" s="217" t="e">
        <f>IF(('Loan Calculator'!$G$4/$B$4)*C1128&gt;=0, ('Loan Calculator'!$G$4/$B$4)*C1128, 1/0)</f>
        <v>#DIV/0!</v>
      </c>
      <c r="F1129" s="200" t="e">
        <f t="shared" si="114"/>
        <v>#DIV/0!</v>
      </c>
      <c r="G1129" s="212" t="e">
        <f t="shared" si="109"/>
        <v>#DIV/0!</v>
      </c>
      <c r="K1129" s="197" t="str" cm="1">
        <f t="array" ref="K1129">INDEX($A:$G, ($B1129*$B$4)+3,COLUMN(C1129))</f>
        <v>Owing</v>
      </c>
      <c r="L1129" s="198" t="e">
        <f t="shared" si="111"/>
        <v>#VALUE!</v>
      </c>
      <c r="M1129" s="199" t="e">
        <f t="shared" si="112"/>
        <v>#VALUE!</v>
      </c>
      <c r="N1129" s="200" t="str" cm="1">
        <f t="array" ref="N1129">INDEX($A:$G, ($B1129*$B$4)+3,COLUMN(F1129))</f>
        <v>Total Interest Charged</v>
      </c>
      <c r="O1129" s="201" t="e">
        <f t="shared" si="110"/>
        <v>#VALUE!</v>
      </c>
    </row>
    <row r="1130" spans="3:15" x14ac:dyDescent="0.25">
      <c r="C1130" s="197" t="e">
        <f t="shared" si="113"/>
        <v>#DIV/0!</v>
      </c>
      <c r="D1130" s="216" t="e">
        <f>IF(F1130="","",IF($B$3='Budget Calculator'!$A$14, 'Loan Calculator'!$L$12-E1130+H1130, IF($B$3='Budget Calculator'!$A$13,  'Loan Calculator'!$N$12-E1130+H1130, IF($B$3='Budget Calculator'!$A$12,  'Loan Calculator'!$P$12-E1130+H1130, 0))))</f>
        <v>#DIV/0!</v>
      </c>
      <c r="E1130" s="217" t="e">
        <f>IF(('Loan Calculator'!$G$4/$B$4)*C1129&gt;=0, ('Loan Calculator'!$G$4/$B$4)*C1129, 1/0)</f>
        <v>#DIV/0!</v>
      </c>
      <c r="F1130" s="200" t="e">
        <f t="shared" si="114"/>
        <v>#DIV/0!</v>
      </c>
      <c r="G1130" s="212" t="e">
        <f t="shared" si="109"/>
        <v>#DIV/0!</v>
      </c>
      <c r="K1130" s="197" t="str" cm="1">
        <f t="array" ref="K1130">INDEX($A:$G, ($B1130*$B$4)+3,COLUMN(C1130))</f>
        <v>Owing</v>
      </c>
      <c r="L1130" s="198" t="e">
        <f t="shared" si="111"/>
        <v>#VALUE!</v>
      </c>
      <c r="M1130" s="199" t="e">
        <f t="shared" si="112"/>
        <v>#VALUE!</v>
      </c>
      <c r="N1130" s="200" t="str" cm="1">
        <f t="array" ref="N1130">INDEX($A:$G, ($B1130*$B$4)+3,COLUMN(F1130))</f>
        <v>Total Interest Charged</v>
      </c>
      <c r="O1130" s="201" t="e">
        <f t="shared" si="110"/>
        <v>#VALUE!</v>
      </c>
    </row>
    <row r="1131" spans="3:15" x14ac:dyDescent="0.25">
      <c r="C1131" s="197" t="e">
        <f t="shared" si="113"/>
        <v>#DIV/0!</v>
      </c>
      <c r="D1131" s="216" t="e">
        <f>IF(F1131="","",IF($B$3='Budget Calculator'!$A$14, 'Loan Calculator'!$L$12-E1131+H1131, IF($B$3='Budget Calculator'!$A$13,  'Loan Calculator'!$N$12-E1131+H1131, IF($B$3='Budget Calculator'!$A$12,  'Loan Calculator'!$P$12-E1131+H1131, 0))))</f>
        <v>#DIV/0!</v>
      </c>
      <c r="E1131" s="217" t="e">
        <f>IF(('Loan Calculator'!$G$4/$B$4)*C1130&gt;=0, ('Loan Calculator'!$G$4/$B$4)*C1130, 1/0)</f>
        <v>#DIV/0!</v>
      </c>
      <c r="F1131" s="200" t="e">
        <f t="shared" si="114"/>
        <v>#DIV/0!</v>
      </c>
      <c r="G1131" s="212" t="e">
        <f t="shared" si="109"/>
        <v>#DIV/0!</v>
      </c>
      <c r="K1131" s="197" t="str" cm="1">
        <f t="array" ref="K1131">INDEX($A:$G, ($B1131*$B$4)+3,COLUMN(C1131))</f>
        <v>Owing</v>
      </c>
      <c r="L1131" s="198" t="e">
        <f t="shared" si="111"/>
        <v>#VALUE!</v>
      </c>
      <c r="M1131" s="199" t="e">
        <f t="shared" si="112"/>
        <v>#VALUE!</v>
      </c>
      <c r="N1131" s="200" t="str" cm="1">
        <f t="array" ref="N1131">INDEX($A:$G, ($B1131*$B$4)+3,COLUMN(F1131))</f>
        <v>Total Interest Charged</v>
      </c>
      <c r="O1131" s="201" t="e">
        <f t="shared" si="110"/>
        <v>#VALUE!</v>
      </c>
    </row>
    <row r="1132" spans="3:15" x14ac:dyDescent="0.25">
      <c r="C1132" s="197" t="e">
        <f t="shared" si="113"/>
        <v>#DIV/0!</v>
      </c>
      <c r="D1132" s="216" t="e">
        <f>IF(F1132="","",IF($B$3='Budget Calculator'!$A$14, 'Loan Calculator'!$L$12-E1132+H1132, IF($B$3='Budget Calculator'!$A$13,  'Loan Calculator'!$N$12-E1132+H1132, IF($B$3='Budget Calculator'!$A$12,  'Loan Calculator'!$P$12-E1132+H1132, 0))))</f>
        <v>#DIV/0!</v>
      </c>
      <c r="E1132" s="217" t="e">
        <f>IF(('Loan Calculator'!$G$4/$B$4)*C1131&gt;=0, ('Loan Calculator'!$G$4/$B$4)*C1131, 1/0)</f>
        <v>#DIV/0!</v>
      </c>
      <c r="F1132" s="200" t="e">
        <f t="shared" si="114"/>
        <v>#DIV/0!</v>
      </c>
      <c r="G1132" s="212" t="e">
        <f t="shared" si="109"/>
        <v>#DIV/0!</v>
      </c>
      <c r="K1132" s="197" t="str" cm="1">
        <f t="array" ref="K1132">INDEX($A:$G, ($B1132*$B$4)+3,COLUMN(C1132))</f>
        <v>Owing</v>
      </c>
      <c r="L1132" s="198" t="e">
        <f t="shared" si="111"/>
        <v>#VALUE!</v>
      </c>
      <c r="M1132" s="199" t="e">
        <f t="shared" si="112"/>
        <v>#VALUE!</v>
      </c>
      <c r="N1132" s="200" t="str" cm="1">
        <f t="array" ref="N1132">INDEX($A:$G, ($B1132*$B$4)+3,COLUMN(F1132))</f>
        <v>Total Interest Charged</v>
      </c>
      <c r="O1132" s="201" t="e">
        <f t="shared" si="110"/>
        <v>#VALUE!</v>
      </c>
    </row>
    <row r="1133" spans="3:15" x14ac:dyDescent="0.25">
      <c r="C1133" s="197" t="e">
        <f t="shared" si="113"/>
        <v>#DIV/0!</v>
      </c>
      <c r="D1133" s="216" t="e">
        <f>IF(F1133="","",IF($B$3='Budget Calculator'!$A$14, 'Loan Calculator'!$L$12-E1133+H1133, IF($B$3='Budget Calculator'!$A$13,  'Loan Calculator'!$N$12-E1133+H1133, IF($B$3='Budget Calculator'!$A$12,  'Loan Calculator'!$P$12-E1133+H1133, 0))))</f>
        <v>#DIV/0!</v>
      </c>
      <c r="E1133" s="217" t="e">
        <f>IF(('Loan Calculator'!$G$4/$B$4)*C1132&gt;=0, ('Loan Calculator'!$G$4/$B$4)*C1132, 1/0)</f>
        <v>#DIV/0!</v>
      </c>
      <c r="F1133" s="200" t="e">
        <f t="shared" si="114"/>
        <v>#DIV/0!</v>
      </c>
      <c r="G1133" s="212" t="e">
        <f t="shared" si="109"/>
        <v>#DIV/0!</v>
      </c>
      <c r="K1133" s="197" t="str" cm="1">
        <f t="array" ref="K1133">INDEX($A:$G, ($B1133*$B$4)+3,COLUMN(C1133))</f>
        <v>Owing</v>
      </c>
      <c r="L1133" s="198" t="e">
        <f t="shared" si="111"/>
        <v>#VALUE!</v>
      </c>
      <c r="M1133" s="199" t="e">
        <f t="shared" si="112"/>
        <v>#VALUE!</v>
      </c>
      <c r="N1133" s="200" t="str" cm="1">
        <f t="array" ref="N1133">INDEX($A:$G, ($B1133*$B$4)+3,COLUMN(F1133))</f>
        <v>Total Interest Charged</v>
      </c>
      <c r="O1133" s="201" t="e">
        <f t="shared" si="110"/>
        <v>#VALUE!</v>
      </c>
    </row>
    <row r="1134" spans="3:15" x14ac:dyDescent="0.25">
      <c r="C1134" s="197" t="e">
        <f t="shared" si="113"/>
        <v>#DIV/0!</v>
      </c>
      <c r="D1134" s="216" t="e">
        <f>IF(F1134="","",IF($B$3='Budget Calculator'!$A$14, 'Loan Calculator'!$L$12-E1134+H1134, IF($B$3='Budget Calculator'!$A$13,  'Loan Calculator'!$N$12-E1134+H1134, IF($B$3='Budget Calculator'!$A$12,  'Loan Calculator'!$P$12-E1134+H1134, 0))))</f>
        <v>#DIV/0!</v>
      </c>
      <c r="E1134" s="217" t="e">
        <f>IF(('Loan Calculator'!$G$4/$B$4)*C1133&gt;=0, ('Loan Calculator'!$G$4/$B$4)*C1133, 1/0)</f>
        <v>#DIV/0!</v>
      </c>
      <c r="F1134" s="200" t="e">
        <f t="shared" si="114"/>
        <v>#DIV/0!</v>
      </c>
      <c r="G1134" s="212" t="e">
        <f t="shared" si="109"/>
        <v>#DIV/0!</v>
      </c>
      <c r="K1134" s="197" t="str" cm="1">
        <f t="array" ref="K1134">INDEX($A:$G, ($B1134*$B$4)+3,COLUMN(C1134))</f>
        <v>Owing</v>
      </c>
      <c r="L1134" s="198" t="e">
        <f t="shared" si="111"/>
        <v>#VALUE!</v>
      </c>
      <c r="M1134" s="199" t="e">
        <f t="shared" si="112"/>
        <v>#VALUE!</v>
      </c>
      <c r="N1134" s="200" t="str" cm="1">
        <f t="array" ref="N1134">INDEX($A:$G, ($B1134*$B$4)+3,COLUMN(F1134))</f>
        <v>Total Interest Charged</v>
      </c>
      <c r="O1134" s="201" t="e">
        <f t="shared" si="110"/>
        <v>#VALUE!</v>
      </c>
    </row>
    <row r="1135" spans="3:15" x14ac:dyDescent="0.25">
      <c r="C1135" s="197" t="e">
        <f t="shared" si="113"/>
        <v>#DIV/0!</v>
      </c>
      <c r="D1135" s="216" t="e">
        <f>IF(F1135="","",IF($B$3='Budget Calculator'!$A$14, 'Loan Calculator'!$L$12-E1135+H1135, IF($B$3='Budget Calculator'!$A$13,  'Loan Calculator'!$N$12-E1135+H1135, IF($B$3='Budget Calculator'!$A$12,  'Loan Calculator'!$P$12-E1135+H1135, 0))))</f>
        <v>#DIV/0!</v>
      </c>
      <c r="E1135" s="217" t="e">
        <f>IF(('Loan Calculator'!$G$4/$B$4)*C1134&gt;=0, ('Loan Calculator'!$G$4/$B$4)*C1134, 1/0)</f>
        <v>#DIV/0!</v>
      </c>
      <c r="F1135" s="200" t="e">
        <f t="shared" si="114"/>
        <v>#DIV/0!</v>
      </c>
      <c r="G1135" s="212" t="e">
        <f t="shared" si="109"/>
        <v>#DIV/0!</v>
      </c>
      <c r="K1135" s="197" t="str" cm="1">
        <f t="array" ref="K1135">INDEX($A:$G, ($B1135*$B$4)+3,COLUMN(C1135))</f>
        <v>Owing</v>
      </c>
      <c r="L1135" s="198" t="e">
        <f t="shared" si="111"/>
        <v>#VALUE!</v>
      </c>
      <c r="M1135" s="199" t="e">
        <f t="shared" si="112"/>
        <v>#VALUE!</v>
      </c>
      <c r="N1135" s="200" t="str" cm="1">
        <f t="array" ref="N1135">INDEX($A:$G, ($B1135*$B$4)+3,COLUMN(F1135))</f>
        <v>Total Interest Charged</v>
      </c>
      <c r="O1135" s="201" t="e">
        <f t="shared" si="110"/>
        <v>#VALUE!</v>
      </c>
    </row>
    <row r="1136" spans="3:15" x14ac:dyDescent="0.25">
      <c r="C1136" s="197" t="e">
        <f t="shared" si="113"/>
        <v>#DIV/0!</v>
      </c>
      <c r="D1136" s="216" t="e">
        <f>IF(F1136="","",IF($B$3='Budget Calculator'!$A$14, 'Loan Calculator'!$L$12-E1136+H1136, IF($B$3='Budget Calculator'!$A$13,  'Loan Calculator'!$N$12-E1136+H1136, IF($B$3='Budget Calculator'!$A$12,  'Loan Calculator'!$P$12-E1136+H1136, 0))))</f>
        <v>#DIV/0!</v>
      </c>
      <c r="E1136" s="217" t="e">
        <f>IF(('Loan Calculator'!$G$4/$B$4)*C1135&gt;=0, ('Loan Calculator'!$G$4/$B$4)*C1135, 1/0)</f>
        <v>#DIV/0!</v>
      </c>
      <c r="F1136" s="200" t="e">
        <f t="shared" si="114"/>
        <v>#DIV/0!</v>
      </c>
      <c r="G1136" s="212" t="e">
        <f t="shared" si="109"/>
        <v>#DIV/0!</v>
      </c>
      <c r="K1136" s="197" t="str" cm="1">
        <f t="array" ref="K1136">INDEX($A:$G, ($B1136*$B$4)+3,COLUMN(C1136))</f>
        <v>Owing</v>
      </c>
      <c r="L1136" s="198" t="e">
        <f t="shared" si="111"/>
        <v>#VALUE!</v>
      </c>
      <c r="M1136" s="199" t="e">
        <f t="shared" si="112"/>
        <v>#VALUE!</v>
      </c>
      <c r="N1136" s="200" t="str" cm="1">
        <f t="array" ref="N1136">INDEX($A:$G, ($B1136*$B$4)+3,COLUMN(F1136))</f>
        <v>Total Interest Charged</v>
      </c>
      <c r="O1136" s="201" t="e">
        <f t="shared" si="110"/>
        <v>#VALUE!</v>
      </c>
    </row>
    <row r="1137" spans="3:15" x14ac:dyDescent="0.25">
      <c r="C1137" s="197" t="e">
        <f t="shared" si="113"/>
        <v>#DIV/0!</v>
      </c>
      <c r="D1137" s="216" t="e">
        <f>IF(F1137="","",IF($B$3='Budget Calculator'!$A$14, 'Loan Calculator'!$L$12-E1137+H1137, IF($B$3='Budget Calculator'!$A$13,  'Loan Calculator'!$N$12-E1137+H1137, IF($B$3='Budget Calculator'!$A$12,  'Loan Calculator'!$P$12-E1137+H1137, 0))))</f>
        <v>#DIV/0!</v>
      </c>
      <c r="E1137" s="217" t="e">
        <f>IF(('Loan Calculator'!$G$4/$B$4)*C1136&gt;=0, ('Loan Calculator'!$G$4/$B$4)*C1136, 1/0)</f>
        <v>#DIV/0!</v>
      </c>
      <c r="F1137" s="200" t="e">
        <f t="shared" si="114"/>
        <v>#DIV/0!</v>
      </c>
      <c r="G1137" s="212" t="e">
        <f t="shared" si="109"/>
        <v>#DIV/0!</v>
      </c>
      <c r="K1137" s="197" t="str" cm="1">
        <f t="array" ref="K1137">INDEX($A:$G, ($B1137*$B$4)+3,COLUMN(C1137))</f>
        <v>Owing</v>
      </c>
      <c r="L1137" s="198" t="e">
        <f t="shared" si="111"/>
        <v>#VALUE!</v>
      </c>
      <c r="M1137" s="199" t="e">
        <f t="shared" si="112"/>
        <v>#VALUE!</v>
      </c>
      <c r="N1137" s="200" t="str" cm="1">
        <f t="array" ref="N1137">INDEX($A:$G, ($B1137*$B$4)+3,COLUMN(F1137))</f>
        <v>Total Interest Charged</v>
      </c>
      <c r="O1137" s="201" t="e">
        <f t="shared" si="110"/>
        <v>#VALUE!</v>
      </c>
    </row>
    <row r="1138" spans="3:15" x14ac:dyDescent="0.25">
      <c r="C1138" s="197" t="e">
        <f t="shared" si="113"/>
        <v>#DIV/0!</v>
      </c>
      <c r="D1138" s="216" t="e">
        <f>IF(F1138="","",IF($B$3='Budget Calculator'!$A$14, 'Loan Calculator'!$L$12-E1138+H1138, IF($B$3='Budget Calculator'!$A$13,  'Loan Calculator'!$N$12-E1138+H1138, IF($B$3='Budget Calculator'!$A$12,  'Loan Calculator'!$P$12-E1138+H1138, 0))))</f>
        <v>#DIV/0!</v>
      </c>
      <c r="E1138" s="217" t="e">
        <f>IF(('Loan Calculator'!$G$4/$B$4)*C1137&gt;=0, ('Loan Calculator'!$G$4/$B$4)*C1137, 1/0)</f>
        <v>#DIV/0!</v>
      </c>
      <c r="F1138" s="200" t="e">
        <f t="shared" si="114"/>
        <v>#DIV/0!</v>
      </c>
      <c r="G1138" s="212" t="e">
        <f t="shared" si="109"/>
        <v>#DIV/0!</v>
      </c>
      <c r="K1138" s="197" t="str" cm="1">
        <f t="array" ref="K1138">INDEX($A:$G, ($B1138*$B$4)+3,COLUMN(C1138))</f>
        <v>Owing</v>
      </c>
      <c r="L1138" s="198" t="e">
        <f t="shared" si="111"/>
        <v>#VALUE!</v>
      </c>
      <c r="M1138" s="199" t="e">
        <f t="shared" si="112"/>
        <v>#VALUE!</v>
      </c>
      <c r="N1138" s="200" t="str" cm="1">
        <f t="array" ref="N1138">INDEX($A:$G, ($B1138*$B$4)+3,COLUMN(F1138))</f>
        <v>Total Interest Charged</v>
      </c>
      <c r="O1138" s="201" t="e">
        <f t="shared" si="110"/>
        <v>#VALUE!</v>
      </c>
    </row>
    <row r="1139" spans="3:15" x14ac:dyDescent="0.25">
      <c r="C1139" s="197" t="e">
        <f t="shared" si="113"/>
        <v>#DIV/0!</v>
      </c>
      <c r="D1139" s="216" t="e">
        <f>IF(F1139="","",IF($B$3='Budget Calculator'!$A$14, 'Loan Calculator'!$L$12-E1139+H1139, IF($B$3='Budget Calculator'!$A$13,  'Loan Calculator'!$N$12-E1139+H1139, IF($B$3='Budget Calculator'!$A$12,  'Loan Calculator'!$P$12-E1139+H1139, 0))))</f>
        <v>#DIV/0!</v>
      </c>
      <c r="E1139" s="217" t="e">
        <f>IF(('Loan Calculator'!$G$4/$B$4)*C1138&gt;=0, ('Loan Calculator'!$G$4/$B$4)*C1138, 1/0)</f>
        <v>#DIV/0!</v>
      </c>
      <c r="F1139" s="200" t="e">
        <f t="shared" si="114"/>
        <v>#DIV/0!</v>
      </c>
      <c r="G1139" s="212" t="e">
        <f t="shared" si="109"/>
        <v>#DIV/0!</v>
      </c>
      <c r="K1139" s="197" t="str" cm="1">
        <f t="array" ref="K1139">INDEX($A:$G, ($B1139*$B$4)+3,COLUMN(C1139))</f>
        <v>Owing</v>
      </c>
      <c r="L1139" s="198" t="e">
        <f t="shared" si="111"/>
        <v>#VALUE!</v>
      </c>
      <c r="M1139" s="199" t="e">
        <f t="shared" si="112"/>
        <v>#VALUE!</v>
      </c>
      <c r="N1139" s="200" t="str" cm="1">
        <f t="array" ref="N1139">INDEX($A:$G, ($B1139*$B$4)+3,COLUMN(F1139))</f>
        <v>Total Interest Charged</v>
      </c>
      <c r="O1139" s="201" t="e">
        <f t="shared" si="110"/>
        <v>#VALUE!</v>
      </c>
    </row>
    <row r="1140" spans="3:15" x14ac:dyDescent="0.25">
      <c r="C1140" s="197" t="e">
        <f t="shared" si="113"/>
        <v>#DIV/0!</v>
      </c>
      <c r="D1140" s="216" t="e">
        <f>IF(F1140="","",IF($B$3='Budget Calculator'!$A$14, 'Loan Calculator'!$L$12-E1140+H1140, IF($B$3='Budget Calculator'!$A$13,  'Loan Calculator'!$N$12-E1140+H1140, IF($B$3='Budget Calculator'!$A$12,  'Loan Calculator'!$P$12-E1140+H1140, 0))))</f>
        <v>#DIV/0!</v>
      </c>
      <c r="E1140" s="217" t="e">
        <f>IF(('Loan Calculator'!$G$4/$B$4)*C1139&gt;=0, ('Loan Calculator'!$G$4/$B$4)*C1139, 1/0)</f>
        <v>#DIV/0!</v>
      </c>
      <c r="F1140" s="200" t="e">
        <f t="shared" si="114"/>
        <v>#DIV/0!</v>
      </c>
      <c r="G1140" s="212" t="e">
        <f t="shared" si="109"/>
        <v>#DIV/0!</v>
      </c>
      <c r="K1140" s="197" t="str" cm="1">
        <f t="array" ref="K1140">INDEX($A:$G, ($B1140*$B$4)+3,COLUMN(C1140))</f>
        <v>Owing</v>
      </c>
      <c r="L1140" s="198" t="e">
        <f t="shared" si="111"/>
        <v>#VALUE!</v>
      </c>
      <c r="M1140" s="199" t="e">
        <f t="shared" si="112"/>
        <v>#VALUE!</v>
      </c>
      <c r="N1140" s="200" t="str" cm="1">
        <f t="array" ref="N1140">INDEX($A:$G, ($B1140*$B$4)+3,COLUMN(F1140))</f>
        <v>Total Interest Charged</v>
      </c>
      <c r="O1140" s="201" t="e">
        <f t="shared" si="110"/>
        <v>#VALUE!</v>
      </c>
    </row>
    <row r="1141" spans="3:15" x14ac:dyDescent="0.25">
      <c r="C1141" s="197" t="e">
        <f t="shared" si="113"/>
        <v>#DIV/0!</v>
      </c>
      <c r="D1141" s="216" t="e">
        <f>IF(F1141="","",IF($B$3='Budget Calculator'!$A$14, 'Loan Calculator'!$L$12-E1141+H1141, IF($B$3='Budget Calculator'!$A$13,  'Loan Calculator'!$N$12-E1141+H1141, IF($B$3='Budget Calculator'!$A$12,  'Loan Calculator'!$P$12-E1141+H1141, 0))))</f>
        <v>#DIV/0!</v>
      </c>
      <c r="E1141" s="217" t="e">
        <f>IF(('Loan Calculator'!$G$4/$B$4)*C1140&gt;=0, ('Loan Calculator'!$G$4/$B$4)*C1140, 1/0)</f>
        <v>#DIV/0!</v>
      </c>
      <c r="F1141" s="200" t="e">
        <f t="shared" si="114"/>
        <v>#DIV/0!</v>
      </c>
      <c r="G1141" s="212" t="e">
        <f t="shared" si="109"/>
        <v>#DIV/0!</v>
      </c>
      <c r="K1141" s="197" t="str" cm="1">
        <f t="array" ref="K1141">INDEX($A:$G, ($B1141*$B$4)+3,COLUMN(C1141))</f>
        <v>Owing</v>
      </c>
      <c r="L1141" s="198" t="e">
        <f t="shared" si="111"/>
        <v>#VALUE!</v>
      </c>
      <c r="M1141" s="199" t="e">
        <f t="shared" si="112"/>
        <v>#VALUE!</v>
      </c>
      <c r="N1141" s="200" t="str" cm="1">
        <f t="array" ref="N1141">INDEX($A:$G, ($B1141*$B$4)+3,COLUMN(F1141))</f>
        <v>Total Interest Charged</v>
      </c>
      <c r="O1141" s="201" t="e">
        <f t="shared" si="110"/>
        <v>#VALUE!</v>
      </c>
    </row>
    <row r="1142" spans="3:15" x14ac:dyDescent="0.25">
      <c r="C1142" s="197" t="e">
        <f t="shared" si="113"/>
        <v>#DIV/0!</v>
      </c>
      <c r="D1142" s="216" t="e">
        <f>IF(F1142="","",IF($B$3='Budget Calculator'!$A$14, 'Loan Calculator'!$L$12-E1142+H1142, IF($B$3='Budget Calculator'!$A$13,  'Loan Calculator'!$N$12-E1142+H1142, IF($B$3='Budget Calculator'!$A$12,  'Loan Calculator'!$P$12-E1142+H1142, 0))))</f>
        <v>#DIV/0!</v>
      </c>
      <c r="E1142" s="217" t="e">
        <f>IF(('Loan Calculator'!$G$4/$B$4)*C1141&gt;=0, ('Loan Calculator'!$G$4/$B$4)*C1141, 1/0)</f>
        <v>#DIV/0!</v>
      </c>
      <c r="F1142" s="200" t="e">
        <f t="shared" si="114"/>
        <v>#DIV/0!</v>
      </c>
      <c r="G1142" s="212" t="e">
        <f t="shared" si="109"/>
        <v>#DIV/0!</v>
      </c>
      <c r="K1142" s="197" t="str" cm="1">
        <f t="array" ref="K1142">INDEX($A:$G, ($B1142*$B$4)+3,COLUMN(C1142))</f>
        <v>Owing</v>
      </c>
      <c r="L1142" s="198" t="e">
        <f t="shared" si="111"/>
        <v>#VALUE!</v>
      </c>
      <c r="M1142" s="199" t="e">
        <f t="shared" si="112"/>
        <v>#VALUE!</v>
      </c>
      <c r="N1142" s="200" t="str" cm="1">
        <f t="array" ref="N1142">INDEX($A:$G, ($B1142*$B$4)+3,COLUMN(F1142))</f>
        <v>Total Interest Charged</v>
      </c>
      <c r="O1142" s="201" t="e">
        <f t="shared" si="110"/>
        <v>#VALUE!</v>
      </c>
    </row>
    <row r="1143" spans="3:15" x14ac:dyDescent="0.25">
      <c r="C1143" s="197" t="e">
        <f t="shared" si="113"/>
        <v>#DIV/0!</v>
      </c>
      <c r="D1143" s="216" t="e">
        <f>IF(F1143="","",IF($B$3='Budget Calculator'!$A$14, 'Loan Calculator'!$L$12-E1143+H1143, IF($B$3='Budget Calculator'!$A$13,  'Loan Calculator'!$N$12-E1143+H1143, IF($B$3='Budget Calculator'!$A$12,  'Loan Calculator'!$P$12-E1143+H1143, 0))))</f>
        <v>#DIV/0!</v>
      </c>
      <c r="E1143" s="217" t="e">
        <f>IF(('Loan Calculator'!$G$4/$B$4)*C1142&gt;=0, ('Loan Calculator'!$G$4/$B$4)*C1142, 1/0)</f>
        <v>#DIV/0!</v>
      </c>
      <c r="F1143" s="200" t="e">
        <f t="shared" si="114"/>
        <v>#DIV/0!</v>
      </c>
      <c r="G1143" s="212" t="e">
        <f t="shared" si="109"/>
        <v>#DIV/0!</v>
      </c>
      <c r="K1143" s="197" t="str" cm="1">
        <f t="array" ref="K1143">INDEX($A:$G, ($B1143*$B$4)+3,COLUMN(C1143))</f>
        <v>Owing</v>
      </c>
      <c r="L1143" s="198" t="e">
        <f t="shared" si="111"/>
        <v>#VALUE!</v>
      </c>
      <c r="M1143" s="199" t="e">
        <f t="shared" si="112"/>
        <v>#VALUE!</v>
      </c>
      <c r="N1143" s="200" t="str" cm="1">
        <f t="array" ref="N1143">INDEX($A:$G, ($B1143*$B$4)+3,COLUMN(F1143))</f>
        <v>Total Interest Charged</v>
      </c>
      <c r="O1143" s="201" t="e">
        <f t="shared" si="110"/>
        <v>#VALUE!</v>
      </c>
    </row>
    <row r="1144" spans="3:15" x14ac:dyDescent="0.25">
      <c r="C1144" s="197" t="e">
        <f t="shared" si="113"/>
        <v>#DIV/0!</v>
      </c>
      <c r="D1144" s="216" t="e">
        <f>IF(F1144="","",IF($B$3='Budget Calculator'!$A$14, 'Loan Calculator'!$L$12-E1144+H1144, IF($B$3='Budget Calculator'!$A$13,  'Loan Calculator'!$N$12-E1144+H1144, IF($B$3='Budget Calculator'!$A$12,  'Loan Calculator'!$P$12-E1144+H1144, 0))))</f>
        <v>#DIV/0!</v>
      </c>
      <c r="E1144" s="217" t="e">
        <f>IF(('Loan Calculator'!$G$4/$B$4)*C1143&gt;=0, ('Loan Calculator'!$G$4/$B$4)*C1143, 1/0)</f>
        <v>#DIV/0!</v>
      </c>
      <c r="F1144" s="200" t="e">
        <f t="shared" si="114"/>
        <v>#DIV/0!</v>
      </c>
      <c r="G1144" s="212" t="e">
        <f t="shared" si="109"/>
        <v>#DIV/0!</v>
      </c>
      <c r="K1144" s="197" t="str" cm="1">
        <f t="array" ref="K1144">INDEX($A:$G, ($B1144*$B$4)+3,COLUMN(C1144))</f>
        <v>Owing</v>
      </c>
      <c r="L1144" s="198" t="e">
        <f t="shared" si="111"/>
        <v>#VALUE!</v>
      </c>
      <c r="M1144" s="199" t="e">
        <f t="shared" si="112"/>
        <v>#VALUE!</v>
      </c>
      <c r="N1144" s="200" t="str" cm="1">
        <f t="array" ref="N1144">INDEX($A:$G, ($B1144*$B$4)+3,COLUMN(F1144))</f>
        <v>Total Interest Charged</v>
      </c>
      <c r="O1144" s="201" t="e">
        <f t="shared" si="110"/>
        <v>#VALUE!</v>
      </c>
    </row>
    <row r="1145" spans="3:15" x14ac:dyDescent="0.25">
      <c r="C1145" s="197" t="e">
        <f t="shared" si="113"/>
        <v>#DIV/0!</v>
      </c>
      <c r="D1145" s="216" t="e">
        <f>IF(F1145="","",IF($B$3='Budget Calculator'!$A$14, 'Loan Calculator'!$L$12-E1145+H1145, IF($B$3='Budget Calculator'!$A$13,  'Loan Calculator'!$N$12-E1145+H1145, IF($B$3='Budget Calculator'!$A$12,  'Loan Calculator'!$P$12-E1145+H1145, 0))))</f>
        <v>#DIV/0!</v>
      </c>
      <c r="E1145" s="217" t="e">
        <f>IF(('Loan Calculator'!$G$4/$B$4)*C1144&gt;=0, ('Loan Calculator'!$G$4/$B$4)*C1144, 1/0)</f>
        <v>#DIV/0!</v>
      </c>
      <c r="F1145" s="200" t="e">
        <f t="shared" si="114"/>
        <v>#DIV/0!</v>
      </c>
      <c r="G1145" s="212" t="e">
        <f t="shared" si="109"/>
        <v>#DIV/0!</v>
      </c>
      <c r="K1145" s="197" t="str" cm="1">
        <f t="array" ref="K1145">INDEX($A:$G, ($B1145*$B$4)+3,COLUMN(C1145))</f>
        <v>Owing</v>
      </c>
      <c r="L1145" s="198" t="e">
        <f t="shared" si="111"/>
        <v>#VALUE!</v>
      </c>
      <c r="M1145" s="199" t="e">
        <f t="shared" si="112"/>
        <v>#VALUE!</v>
      </c>
      <c r="N1145" s="200" t="str" cm="1">
        <f t="array" ref="N1145">INDEX($A:$G, ($B1145*$B$4)+3,COLUMN(F1145))</f>
        <v>Total Interest Charged</v>
      </c>
      <c r="O1145" s="201" t="e">
        <f t="shared" si="110"/>
        <v>#VALUE!</v>
      </c>
    </row>
    <row r="1146" spans="3:15" x14ac:dyDescent="0.25">
      <c r="C1146" s="197" t="e">
        <f t="shared" si="113"/>
        <v>#DIV/0!</v>
      </c>
      <c r="D1146" s="216" t="e">
        <f>IF(F1146="","",IF($B$3='Budget Calculator'!$A$14, 'Loan Calculator'!$L$12-E1146+H1146, IF($B$3='Budget Calculator'!$A$13,  'Loan Calculator'!$N$12-E1146+H1146, IF($B$3='Budget Calculator'!$A$12,  'Loan Calculator'!$P$12-E1146+H1146, 0))))</f>
        <v>#DIV/0!</v>
      </c>
      <c r="E1146" s="217" t="e">
        <f>IF(('Loan Calculator'!$G$4/$B$4)*C1145&gt;=0, ('Loan Calculator'!$G$4/$B$4)*C1145, 1/0)</f>
        <v>#DIV/0!</v>
      </c>
      <c r="F1146" s="200" t="e">
        <f t="shared" si="114"/>
        <v>#DIV/0!</v>
      </c>
      <c r="G1146" s="212" t="e">
        <f t="shared" si="109"/>
        <v>#DIV/0!</v>
      </c>
      <c r="K1146" s="197" t="str" cm="1">
        <f t="array" ref="K1146">INDEX($A:$G, ($B1146*$B$4)+3,COLUMN(C1146))</f>
        <v>Owing</v>
      </c>
      <c r="L1146" s="198" t="e">
        <f t="shared" si="111"/>
        <v>#VALUE!</v>
      </c>
      <c r="M1146" s="199" t="e">
        <f t="shared" si="112"/>
        <v>#VALUE!</v>
      </c>
      <c r="N1146" s="200" t="str" cm="1">
        <f t="array" ref="N1146">INDEX($A:$G, ($B1146*$B$4)+3,COLUMN(F1146))</f>
        <v>Total Interest Charged</v>
      </c>
      <c r="O1146" s="201" t="e">
        <f t="shared" si="110"/>
        <v>#VALUE!</v>
      </c>
    </row>
    <row r="1147" spans="3:15" x14ac:dyDescent="0.25">
      <c r="C1147" s="197" t="e">
        <f t="shared" si="113"/>
        <v>#DIV/0!</v>
      </c>
      <c r="D1147" s="216" t="e">
        <f>IF(F1147="","",IF($B$3='Budget Calculator'!$A$14, 'Loan Calculator'!$L$12-E1147+H1147, IF($B$3='Budget Calculator'!$A$13,  'Loan Calculator'!$N$12-E1147+H1147, IF($B$3='Budget Calculator'!$A$12,  'Loan Calculator'!$P$12-E1147+H1147, 0))))</f>
        <v>#DIV/0!</v>
      </c>
      <c r="E1147" s="217" t="e">
        <f>IF(('Loan Calculator'!$G$4/$B$4)*C1146&gt;=0, ('Loan Calculator'!$G$4/$B$4)*C1146, 1/0)</f>
        <v>#DIV/0!</v>
      </c>
      <c r="F1147" s="200" t="e">
        <f t="shared" si="114"/>
        <v>#DIV/0!</v>
      </c>
      <c r="G1147" s="212" t="e">
        <f t="shared" si="109"/>
        <v>#DIV/0!</v>
      </c>
      <c r="K1147" s="197" t="str" cm="1">
        <f t="array" ref="K1147">INDEX($A:$G, ($B1147*$B$4)+3,COLUMN(C1147))</f>
        <v>Owing</v>
      </c>
      <c r="L1147" s="198" t="e">
        <f t="shared" si="111"/>
        <v>#VALUE!</v>
      </c>
      <c r="M1147" s="199" t="e">
        <f t="shared" si="112"/>
        <v>#VALUE!</v>
      </c>
      <c r="N1147" s="200" t="str" cm="1">
        <f t="array" ref="N1147">INDEX($A:$G, ($B1147*$B$4)+3,COLUMN(F1147))</f>
        <v>Total Interest Charged</v>
      </c>
      <c r="O1147" s="201" t="e">
        <f t="shared" si="110"/>
        <v>#VALUE!</v>
      </c>
    </row>
    <row r="1148" spans="3:15" x14ac:dyDescent="0.25">
      <c r="C1148" s="197" t="e">
        <f t="shared" si="113"/>
        <v>#DIV/0!</v>
      </c>
      <c r="D1148" s="216" t="e">
        <f>IF(F1148="","",IF($B$3='Budget Calculator'!$A$14, 'Loan Calculator'!$L$12-E1148+H1148, IF($B$3='Budget Calculator'!$A$13,  'Loan Calculator'!$N$12-E1148+H1148, IF($B$3='Budget Calculator'!$A$12,  'Loan Calculator'!$P$12-E1148+H1148, 0))))</f>
        <v>#DIV/0!</v>
      </c>
      <c r="E1148" s="217" t="e">
        <f>IF(('Loan Calculator'!$G$4/$B$4)*C1147&gt;=0, ('Loan Calculator'!$G$4/$B$4)*C1147, 1/0)</f>
        <v>#DIV/0!</v>
      </c>
      <c r="F1148" s="200" t="e">
        <f t="shared" si="114"/>
        <v>#DIV/0!</v>
      </c>
      <c r="G1148" s="212" t="e">
        <f t="shared" si="109"/>
        <v>#DIV/0!</v>
      </c>
      <c r="K1148" s="197" t="str" cm="1">
        <f t="array" ref="K1148">INDEX($A:$G, ($B1148*$B$4)+3,COLUMN(C1148))</f>
        <v>Owing</v>
      </c>
      <c r="L1148" s="198" t="e">
        <f t="shared" si="111"/>
        <v>#VALUE!</v>
      </c>
      <c r="M1148" s="199" t="e">
        <f t="shared" si="112"/>
        <v>#VALUE!</v>
      </c>
      <c r="N1148" s="200" t="str" cm="1">
        <f t="array" ref="N1148">INDEX($A:$G, ($B1148*$B$4)+3,COLUMN(F1148))</f>
        <v>Total Interest Charged</v>
      </c>
      <c r="O1148" s="201" t="e">
        <f t="shared" si="110"/>
        <v>#VALUE!</v>
      </c>
    </row>
    <row r="1149" spans="3:15" x14ac:dyDescent="0.25">
      <c r="C1149" s="197" t="e">
        <f t="shared" si="113"/>
        <v>#DIV/0!</v>
      </c>
      <c r="D1149" s="216" t="e">
        <f>IF(F1149="","",IF($B$3='Budget Calculator'!$A$14, 'Loan Calculator'!$L$12-E1149+H1149, IF($B$3='Budget Calculator'!$A$13,  'Loan Calculator'!$N$12-E1149+H1149, IF($B$3='Budget Calculator'!$A$12,  'Loan Calculator'!$P$12-E1149+H1149, 0))))</f>
        <v>#DIV/0!</v>
      </c>
      <c r="E1149" s="217" t="e">
        <f>IF(('Loan Calculator'!$G$4/$B$4)*C1148&gt;=0, ('Loan Calculator'!$G$4/$B$4)*C1148, 1/0)</f>
        <v>#DIV/0!</v>
      </c>
      <c r="F1149" s="200" t="e">
        <f t="shared" si="114"/>
        <v>#DIV/0!</v>
      </c>
      <c r="G1149" s="212" t="e">
        <f t="shared" si="109"/>
        <v>#DIV/0!</v>
      </c>
      <c r="K1149" s="197" t="str" cm="1">
        <f t="array" ref="K1149">INDEX($A:$G, ($B1149*$B$4)+3,COLUMN(C1149))</f>
        <v>Owing</v>
      </c>
      <c r="L1149" s="198" t="e">
        <f t="shared" si="111"/>
        <v>#VALUE!</v>
      </c>
      <c r="M1149" s="199" t="e">
        <f t="shared" si="112"/>
        <v>#VALUE!</v>
      </c>
      <c r="N1149" s="200" t="str" cm="1">
        <f t="array" ref="N1149">INDEX($A:$G, ($B1149*$B$4)+3,COLUMN(F1149))</f>
        <v>Total Interest Charged</v>
      </c>
      <c r="O1149" s="201" t="e">
        <f t="shared" si="110"/>
        <v>#VALUE!</v>
      </c>
    </row>
    <row r="1150" spans="3:15" x14ac:dyDescent="0.25">
      <c r="C1150" s="197" t="e">
        <f t="shared" si="113"/>
        <v>#DIV/0!</v>
      </c>
      <c r="D1150" s="216" t="e">
        <f>IF(F1150="","",IF($B$3='Budget Calculator'!$A$14, 'Loan Calculator'!$L$12-E1150+H1150, IF($B$3='Budget Calculator'!$A$13,  'Loan Calculator'!$N$12-E1150+H1150, IF($B$3='Budget Calculator'!$A$12,  'Loan Calculator'!$P$12-E1150+H1150, 0))))</f>
        <v>#DIV/0!</v>
      </c>
      <c r="E1150" s="217" t="e">
        <f>IF(('Loan Calculator'!$G$4/$B$4)*C1149&gt;=0, ('Loan Calculator'!$G$4/$B$4)*C1149, 1/0)</f>
        <v>#DIV/0!</v>
      </c>
      <c r="F1150" s="200" t="e">
        <f t="shared" si="114"/>
        <v>#DIV/0!</v>
      </c>
      <c r="G1150" s="212" t="e">
        <f t="shared" si="109"/>
        <v>#DIV/0!</v>
      </c>
      <c r="K1150" s="197" t="str" cm="1">
        <f t="array" ref="K1150">INDEX($A:$G, ($B1150*$B$4)+3,COLUMN(C1150))</f>
        <v>Owing</v>
      </c>
      <c r="L1150" s="198" t="e">
        <f t="shared" si="111"/>
        <v>#VALUE!</v>
      </c>
      <c r="M1150" s="199" t="e">
        <f t="shared" si="112"/>
        <v>#VALUE!</v>
      </c>
      <c r="N1150" s="200" t="str" cm="1">
        <f t="array" ref="N1150">INDEX($A:$G, ($B1150*$B$4)+3,COLUMN(F1150))</f>
        <v>Total Interest Charged</v>
      </c>
      <c r="O1150" s="201" t="e">
        <f t="shared" si="110"/>
        <v>#VALUE!</v>
      </c>
    </row>
    <row r="1151" spans="3:15" x14ac:dyDescent="0.25">
      <c r="C1151" s="197" t="e">
        <f t="shared" si="113"/>
        <v>#DIV/0!</v>
      </c>
      <c r="D1151" s="216" t="e">
        <f>IF(F1151="","",IF($B$3='Budget Calculator'!$A$14, 'Loan Calculator'!$L$12-E1151+H1151, IF($B$3='Budget Calculator'!$A$13,  'Loan Calculator'!$N$12-E1151+H1151, IF($B$3='Budget Calculator'!$A$12,  'Loan Calculator'!$P$12-E1151+H1151, 0))))</f>
        <v>#DIV/0!</v>
      </c>
      <c r="E1151" s="217" t="e">
        <f>IF(('Loan Calculator'!$G$4/$B$4)*C1150&gt;=0, ('Loan Calculator'!$G$4/$B$4)*C1150, 1/0)</f>
        <v>#DIV/0!</v>
      </c>
      <c r="F1151" s="200" t="e">
        <f t="shared" si="114"/>
        <v>#DIV/0!</v>
      </c>
      <c r="G1151" s="212" t="e">
        <f t="shared" si="109"/>
        <v>#DIV/0!</v>
      </c>
      <c r="K1151" s="197" t="str" cm="1">
        <f t="array" ref="K1151">INDEX($A:$G, ($B1151*$B$4)+3,COLUMN(C1151))</f>
        <v>Owing</v>
      </c>
      <c r="L1151" s="198" t="e">
        <f t="shared" si="111"/>
        <v>#VALUE!</v>
      </c>
      <c r="M1151" s="199" t="e">
        <f t="shared" si="112"/>
        <v>#VALUE!</v>
      </c>
      <c r="N1151" s="200" t="str" cm="1">
        <f t="array" ref="N1151">INDEX($A:$G, ($B1151*$B$4)+3,COLUMN(F1151))</f>
        <v>Total Interest Charged</v>
      </c>
      <c r="O1151" s="201" t="e">
        <f t="shared" si="110"/>
        <v>#VALUE!</v>
      </c>
    </row>
    <row r="1152" spans="3:15" x14ac:dyDescent="0.25">
      <c r="C1152" s="197" t="e">
        <f t="shared" si="113"/>
        <v>#DIV/0!</v>
      </c>
      <c r="D1152" s="216" t="e">
        <f>IF(F1152="","",IF($B$3='Budget Calculator'!$A$14, 'Loan Calculator'!$L$12-E1152+H1152, IF($B$3='Budget Calculator'!$A$13,  'Loan Calculator'!$N$12-E1152+H1152, IF($B$3='Budget Calculator'!$A$12,  'Loan Calculator'!$P$12-E1152+H1152, 0))))</f>
        <v>#DIV/0!</v>
      </c>
      <c r="E1152" s="217" t="e">
        <f>IF(('Loan Calculator'!$G$4/$B$4)*C1151&gt;=0, ('Loan Calculator'!$G$4/$B$4)*C1151, 1/0)</f>
        <v>#DIV/0!</v>
      </c>
      <c r="F1152" s="200" t="e">
        <f t="shared" si="114"/>
        <v>#DIV/0!</v>
      </c>
      <c r="G1152" s="212" t="e">
        <f t="shared" si="109"/>
        <v>#DIV/0!</v>
      </c>
      <c r="K1152" s="197" t="str" cm="1">
        <f t="array" ref="K1152">INDEX($A:$G, ($B1152*$B$4)+3,COLUMN(C1152))</f>
        <v>Owing</v>
      </c>
      <c r="L1152" s="198" t="e">
        <f t="shared" si="111"/>
        <v>#VALUE!</v>
      </c>
      <c r="M1152" s="199" t="e">
        <f t="shared" si="112"/>
        <v>#VALUE!</v>
      </c>
      <c r="N1152" s="200" t="str" cm="1">
        <f t="array" ref="N1152">INDEX($A:$G, ($B1152*$B$4)+3,COLUMN(F1152))</f>
        <v>Total Interest Charged</v>
      </c>
      <c r="O1152" s="201" t="e">
        <f t="shared" si="110"/>
        <v>#VALUE!</v>
      </c>
    </row>
    <row r="1153" spans="3:15" x14ac:dyDescent="0.25">
      <c r="C1153" s="197" t="e">
        <f t="shared" si="113"/>
        <v>#DIV/0!</v>
      </c>
      <c r="D1153" s="216" t="e">
        <f>IF(F1153="","",IF($B$3='Budget Calculator'!$A$14, 'Loan Calculator'!$L$12-E1153+H1153, IF($B$3='Budget Calculator'!$A$13,  'Loan Calculator'!$N$12-E1153+H1153, IF($B$3='Budget Calculator'!$A$12,  'Loan Calculator'!$P$12-E1153+H1153, 0))))</f>
        <v>#DIV/0!</v>
      </c>
      <c r="E1153" s="217" t="e">
        <f>IF(('Loan Calculator'!$G$4/$B$4)*C1152&gt;=0, ('Loan Calculator'!$G$4/$B$4)*C1152, 1/0)</f>
        <v>#DIV/0!</v>
      </c>
      <c r="F1153" s="200" t="e">
        <f t="shared" si="114"/>
        <v>#DIV/0!</v>
      </c>
      <c r="G1153" s="212" t="e">
        <f t="shared" si="109"/>
        <v>#DIV/0!</v>
      </c>
      <c r="K1153" s="197" t="str" cm="1">
        <f t="array" ref="K1153">INDEX($A:$G, ($B1153*$B$4)+3,COLUMN(C1153))</f>
        <v>Owing</v>
      </c>
      <c r="L1153" s="198" t="e">
        <f t="shared" si="111"/>
        <v>#VALUE!</v>
      </c>
      <c r="M1153" s="199" t="e">
        <f t="shared" si="112"/>
        <v>#VALUE!</v>
      </c>
      <c r="N1153" s="200" t="str" cm="1">
        <f t="array" ref="N1153">INDEX($A:$G, ($B1153*$B$4)+3,COLUMN(F1153))</f>
        <v>Total Interest Charged</v>
      </c>
      <c r="O1153" s="201" t="e">
        <f t="shared" si="110"/>
        <v>#VALUE!</v>
      </c>
    </row>
    <row r="1154" spans="3:15" x14ac:dyDescent="0.25">
      <c r="C1154" s="197" t="e">
        <f t="shared" si="113"/>
        <v>#DIV/0!</v>
      </c>
      <c r="D1154" s="216" t="e">
        <f>IF(F1154="","",IF($B$3='Budget Calculator'!$A$14, 'Loan Calculator'!$L$12-E1154+H1154, IF($B$3='Budget Calculator'!$A$13,  'Loan Calculator'!$N$12-E1154+H1154, IF($B$3='Budget Calculator'!$A$12,  'Loan Calculator'!$P$12-E1154+H1154, 0))))</f>
        <v>#DIV/0!</v>
      </c>
      <c r="E1154" s="217" t="e">
        <f>IF(('Loan Calculator'!$G$4/$B$4)*C1153&gt;=0, ('Loan Calculator'!$G$4/$B$4)*C1153, 1/0)</f>
        <v>#DIV/0!</v>
      </c>
      <c r="F1154" s="200" t="e">
        <f t="shared" si="114"/>
        <v>#DIV/0!</v>
      </c>
      <c r="G1154" s="212" t="e">
        <f t="shared" si="109"/>
        <v>#DIV/0!</v>
      </c>
      <c r="K1154" s="197" t="str" cm="1">
        <f t="array" ref="K1154">INDEX($A:$G, ($B1154*$B$4)+3,COLUMN(C1154))</f>
        <v>Owing</v>
      </c>
      <c r="L1154" s="198" t="e">
        <f t="shared" si="111"/>
        <v>#VALUE!</v>
      </c>
      <c r="M1154" s="199" t="e">
        <f t="shared" si="112"/>
        <v>#VALUE!</v>
      </c>
      <c r="N1154" s="200" t="str" cm="1">
        <f t="array" ref="N1154">INDEX($A:$G, ($B1154*$B$4)+3,COLUMN(F1154))</f>
        <v>Total Interest Charged</v>
      </c>
      <c r="O1154" s="201" t="e">
        <f t="shared" si="110"/>
        <v>#VALUE!</v>
      </c>
    </row>
    <row r="1155" spans="3:15" x14ac:dyDescent="0.25">
      <c r="C1155" s="197" t="e">
        <f t="shared" si="113"/>
        <v>#DIV/0!</v>
      </c>
      <c r="D1155" s="216" t="e">
        <f>IF(F1155="","",IF($B$3='Budget Calculator'!$A$14, 'Loan Calculator'!$L$12-E1155+H1155, IF($B$3='Budget Calculator'!$A$13,  'Loan Calculator'!$N$12-E1155+H1155, IF($B$3='Budget Calculator'!$A$12,  'Loan Calculator'!$P$12-E1155+H1155, 0))))</f>
        <v>#DIV/0!</v>
      </c>
      <c r="E1155" s="217" t="e">
        <f>IF(('Loan Calculator'!$G$4/$B$4)*C1154&gt;=0, ('Loan Calculator'!$G$4/$B$4)*C1154, 1/0)</f>
        <v>#DIV/0!</v>
      </c>
      <c r="F1155" s="200" t="e">
        <f t="shared" si="114"/>
        <v>#DIV/0!</v>
      </c>
      <c r="G1155" s="212" t="e">
        <f t="shared" si="109"/>
        <v>#DIV/0!</v>
      </c>
      <c r="K1155" s="197" t="str" cm="1">
        <f t="array" ref="K1155">INDEX($A:$G, ($B1155*$B$4)+3,COLUMN(C1155))</f>
        <v>Owing</v>
      </c>
      <c r="L1155" s="198" t="e">
        <f t="shared" si="111"/>
        <v>#VALUE!</v>
      </c>
      <c r="M1155" s="199" t="e">
        <f t="shared" si="112"/>
        <v>#VALUE!</v>
      </c>
      <c r="N1155" s="200" t="str" cm="1">
        <f t="array" ref="N1155">INDEX($A:$G, ($B1155*$B$4)+3,COLUMN(F1155))</f>
        <v>Total Interest Charged</v>
      </c>
      <c r="O1155" s="201" t="e">
        <f t="shared" si="110"/>
        <v>#VALUE!</v>
      </c>
    </row>
    <row r="1156" spans="3:15" x14ac:dyDescent="0.25">
      <c r="C1156" s="197" t="e">
        <f t="shared" si="113"/>
        <v>#DIV/0!</v>
      </c>
      <c r="D1156" s="216" t="e">
        <f>IF(F1156="","",IF($B$3='Budget Calculator'!$A$14, 'Loan Calculator'!$L$12-E1156+H1156, IF($B$3='Budget Calculator'!$A$13,  'Loan Calculator'!$N$12-E1156+H1156, IF($B$3='Budget Calculator'!$A$12,  'Loan Calculator'!$P$12-E1156+H1156, 0))))</f>
        <v>#DIV/0!</v>
      </c>
      <c r="E1156" s="217" t="e">
        <f>IF(('Loan Calculator'!$G$4/$B$4)*C1155&gt;=0, ('Loan Calculator'!$G$4/$B$4)*C1155, 1/0)</f>
        <v>#DIV/0!</v>
      </c>
      <c r="F1156" s="200" t="e">
        <f t="shared" si="114"/>
        <v>#DIV/0!</v>
      </c>
      <c r="G1156" s="212" t="e">
        <f t="shared" si="109"/>
        <v>#DIV/0!</v>
      </c>
      <c r="K1156" s="197" t="str" cm="1">
        <f t="array" ref="K1156">INDEX($A:$G, ($B1156*$B$4)+3,COLUMN(C1156))</f>
        <v>Owing</v>
      </c>
      <c r="L1156" s="198" t="e">
        <f t="shared" si="111"/>
        <v>#VALUE!</v>
      </c>
      <c r="M1156" s="199" t="e">
        <f t="shared" si="112"/>
        <v>#VALUE!</v>
      </c>
      <c r="N1156" s="200" t="str" cm="1">
        <f t="array" ref="N1156">INDEX($A:$G, ($B1156*$B$4)+3,COLUMN(F1156))</f>
        <v>Total Interest Charged</v>
      </c>
      <c r="O1156" s="201" t="e">
        <f t="shared" si="110"/>
        <v>#VALUE!</v>
      </c>
    </row>
    <row r="1157" spans="3:15" x14ac:dyDescent="0.25">
      <c r="C1157" s="197" t="e">
        <f t="shared" si="113"/>
        <v>#DIV/0!</v>
      </c>
      <c r="D1157" s="216" t="e">
        <f>IF(F1157="","",IF($B$3='Budget Calculator'!$A$14, 'Loan Calculator'!$L$12-E1157+H1157, IF($B$3='Budget Calculator'!$A$13,  'Loan Calculator'!$N$12-E1157+H1157, IF($B$3='Budget Calculator'!$A$12,  'Loan Calculator'!$P$12-E1157+H1157, 0))))</f>
        <v>#DIV/0!</v>
      </c>
      <c r="E1157" s="217" t="e">
        <f>IF(('Loan Calculator'!$G$4/$B$4)*C1156&gt;=0, ('Loan Calculator'!$G$4/$B$4)*C1156, 1/0)</f>
        <v>#DIV/0!</v>
      </c>
      <c r="F1157" s="200" t="e">
        <f t="shared" si="114"/>
        <v>#DIV/0!</v>
      </c>
      <c r="G1157" s="212" t="e">
        <f t="shared" si="109"/>
        <v>#DIV/0!</v>
      </c>
      <c r="K1157" s="197" t="str" cm="1">
        <f t="array" ref="K1157">INDEX($A:$G, ($B1157*$B$4)+3,COLUMN(C1157))</f>
        <v>Owing</v>
      </c>
      <c r="L1157" s="198" t="e">
        <f t="shared" si="111"/>
        <v>#VALUE!</v>
      </c>
      <c r="M1157" s="199" t="e">
        <f t="shared" si="112"/>
        <v>#VALUE!</v>
      </c>
      <c r="N1157" s="200" t="str" cm="1">
        <f t="array" ref="N1157">INDEX($A:$G, ($B1157*$B$4)+3,COLUMN(F1157))</f>
        <v>Total Interest Charged</v>
      </c>
      <c r="O1157" s="201" t="e">
        <f t="shared" si="110"/>
        <v>#VALUE!</v>
      </c>
    </row>
    <row r="1158" spans="3:15" x14ac:dyDescent="0.25">
      <c r="C1158" s="197" t="e">
        <f t="shared" si="113"/>
        <v>#DIV/0!</v>
      </c>
      <c r="D1158" s="216" t="e">
        <f>IF(F1158="","",IF($B$3='Budget Calculator'!$A$14, 'Loan Calculator'!$L$12-E1158+H1158, IF($B$3='Budget Calculator'!$A$13,  'Loan Calculator'!$N$12-E1158+H1158, IF($B$3='Budget Calculator'!$A$12,  'Loan Calculator'!$P$12-E1158+H1158, 0))))</f>
        <v>#DIV/0!</v>
      </c>
      <c r="E1158" s="217" t="e">
        <f>IF(('Loan Calculator'!$G$4/$B$4)*C1157&gt;=0, ('Loan Calculator'!$G$4/$B$4)*C1157, 1/0)</f>
        <v>#DIV/0!</v>
      </c>
      <c r="F1158" s="200" t="e">
        <f t="shared" si="114"/>
        <v>#DIV/0!</v>
      </c>
      <c r="G1158" s="212" t="e">
        <f t="shared" ref="G1158:G1221" si="115">IF(IFERROR(C1158, 1/0), B1158, IF(C1158=0, B1158, 1/0))</f>
        <v>#DIV/0!</v>
      </c>
      <c r="K1158" s="197" t="str" cm="1">
        <f t="array" ref="K1158">INDEX($A:$G, ($B1158*$B$4)+3,COLUMN(C1158))</f>
        <v>Owing</v>
      </c>
      <c r="L1158" s="198" t="e">
        <f t="shared" si="111"/>
        <v>#VALUE!</v>
      </c>
      <c r="M1158" s="199" t="e">
        <f t="shared" si="112"/>
        <v>#VALUE!</v>
      </c>
      <c r="N1158" s="200" t="str" cm="1">
        <f t="array" ref="N1158">INDEX($A:$G, ($B1158*$B$4)+3,COLUMN(F1158))</f>
        <v>Total Interest Charged</v>
      </c>
      <c r="O1158" s="201" t="e">
        <f t="shared" ref="O1158:O1221" si="116">IF(IFERROR(K1158, 1/0), J1158, IF(K1158=0, J1158, 1/0))</f>
        <v>#VALUE!</v>
      </c>
    </row>
    <row r="1159" spans="3:15" x14ac:dyDescent="0.25">
      <c r="C1159" s="197" t="e">
        <f t="shared" si="113"/>
        <v>#DIV/0!</v>
      </c>
      <c r="D1159" s="216" t="e">
        <f>IF(F1159="","",IF($B$3='Budget Calculator'!$A$14, 'Loan Calculator'!$L$12-E1159+H1159, IF($B$3='Budget Calculator'!$A$13,  'Loan Calculator'!$N$12-E1159+H1159, IF($B$3='Budget Calculator'!$A$12,  'Loan Calculator'!$P$12-E1159+H1159, 0))))</f>
        <v>#DIV/0!</v>
      </c>
      <c r="E1159" s="217" t="e">
        <f>IF(('Loan Calculator'!$G$4/$B$4)*C1158&gt;=0, ('Loan Calculator'!$G$4/$B$4)*C1158, 1/0)</f>
        <v>#DIV/0!</v>
      </c>
      <c r="F1159" s="200" t="e">
        <f t="shared" si="114"/>
        <v>#DIV/0!</v>
      </c>
      <c r="G1159" s="212" t="e">
        <f t="shared" si="115"/>
        <v>#DIV/0!</v>
      </c>
      <c r="K1159" s="197" t="str" cm="1">
        <f t="array" ref="K1159">INDEX($A:$G, ($B1159*$B$4)+3,COLUMN(C1159))</f>
        <v>Owing</v>
      </c>
      <c r="L1159" s="198" t="e">
        <f t="shared" ref="L1159:L1222" si="117">K1158-K1159</f>
        <v>#VALUE!</v>
      </c>
      <c r="M1159" s="199" t="e">
        <f t="shared" ref="M1159:M1222" si="118">N1159-N1158</f>
        <v>#VALUE!</v>
      </c>
      <c r="N1159" s="200" t="str" cm="1">
        <f t="array" ref="N1159">INDEX($A:$G, ($B1159*$B$4)+3,COLUMN(F1159))</f>
        <v>Total Interest Charged</v>
      </c>
      <c r="O1159" s="201" t="e">
        <f t="shared" si="116"/>
        <v>#VALUE!</v>
      </c>
    </row>
    <row r="1160" spans="3:15" x14ac:dyDescent="0.25">
      <c r="C1160" s="197" t="e">
        <f t="shared" si="113"/>
        <v>#DIV/0!</v>
      </c>
      <c r="D1160" s="216" t="e">
        <f>IF(F1160="","",IF($B$3='Budget Calculator'!$A$14, 'Loan Calculator'!$L$12-E1160+H1160, IF($B$3='Budget Calculator'!$A$13,  'Loan Calculator'!$N$12-E1160+H1160, IF($B$3='Budget Calculator'!$A$12,  'Loan Calculator'!$P$12-E1160+H1160, 0))))</f>
        <v>#DIV/0!</v>
      </c>
      <c r="E1160" s="217" t="e">
        <f>IF(('Loan Calculator'!$G$4/$B$4)*C1159&gt;=0, ('Loan Calculator'!$G$4/$B$4)*C1159, 1/0)</f>
        <v>#DIV/0!</v>
      </c>
      <c r="F1160" s="200" t="e">
        <f t="shared" si="114"/>
        <v>#DIV/0!</v>
      </c>
      <c r="G1160" s="212" t="e">
        <f t="shared" si="115"/>
        <v>#DIV/0!</v>
      </c>
      <c r="K1160" s="197" t="str" cm="1">
        <f t="array" ref="K1160">INDEX($A:$G, ($B1160*$B$4)+3,COLUMN(C1160))</f>
        <v>Owing</v>
      </c>
      <c r="L1160" s="198" t="e">
        <f t="shared" si="117"/>
        <v>#VALUE!</v>
      </c>
      <c r="M1160" s="199" t="e">
        <f t="shared" si="118"/>
        <v>#VALUE!</v>
      </c>
      <c r="N1160" s="200" t="str" cm="1">
        <f t="array" ref="N1160">INDEX($A:$G, ($B1160*$B$4)+3,COLUMN(F1160))</f>
        <v>Total Interest Charged</v>
      </c>
      <c r="O1160" s="201" t="e">
        <f t="shared" si="116"/>
        <v>#VALUE!</v>
      </c>
    </row>
    <row r="1161" spans="3:15" x14ac:dyDescent="0.25">
      <c r="C1161" s="197" t="e">
        <f t="shared" si="113"/>
        <v>#DIV/0!</v>
      </c>
      <c r="D1161" s="216" t="e">
        <f>IF(F1161="","",IF($B$3='Budget Calculator'!$A$14, 'Loan Calculator'!$L$12-E1161+H1161, IF($B$3='Budget Calculator'!$A$13,  'Loan Calculator'!$N$12-E1161+H1161, IF($B$3='Budget Calculator'!$A$12,  'Loan Calculator'!$P$12-E1161+H1161, 0))))</f>
        <v>#DIV/0!</v>
      </c>
      <c r="E1161" s="217" t="e">
        <f>IF(('Loan Calculator'!$G$4/$B$4)*C1160&gt;=0, ('Loan Calculator'!$G$4/$B$4)*C1160, 1/0)</f>
        <v>#DIV/0!</v>
      </c>
      <c r="F1161" s="200" t="e">
        <f t="shared" si="114"/>
        <v>#DIV/0!</v>
      </c>
      <c r="G1161" s="212" t="e">
        <f t="shared" si="115"/>
        <v>#DIV/0!</v>
      </c>
      <c r="K1161" s="197" t="str" cm="1">
        <f t="array" ref="K1161">INDEX($A:$G, ($B1161*$B$4)+3,COLUMN(C1161))</f>
        <v>Owing</v>
      </c>
      <c r="L1161" s="198" t="e">
        <f t="shared" si="117"/>
        <v>#VALUE!</v>
      </c>
      <c r="M1161" s="199" t="e">
        <f t="shared" si="118"/>
        <v>#VALUE!</v>
      </c>
      <c r="N1161" s="200" t="str" cm="1">
        <f t="array" ref="N1161">INDEX($A:$G, ($B1161*$B$4)+3,COLUMN(F1161))</f>
        <v>Total Interest Charged</v>
      </c>
      <c r="O1161" s="201" t="e">
        <f t="shared" si="116"/>
        <v>#VALUE!</v>
      </c>
    </row>
    <row r="1162" spans="3:15" x14ac:dyDescent="0.25">
      <c r="C1162" s="197" t="e">
        <f t="shared" si="113"/>
        <v>#DIV/0!</v>
      </c>
      <c r="D1162" s="216" t="e">
        <f>IF(F1162="","",IF($B$3='Budget Calculator'!$A$14, 'Loan Calculator'!$L$12-E1162+H1162, IF($B$3='Budget Calculator'!$A$13,  'Loan Calculator'!$N$12-E1162+H1162, IF($B$3='Budget Calculator'!$A$12,  'Loan Calculator'!$P$12-E1162+H1162, 0))))</f>
        <v>#DIV/0!</v>
      </c>
      <c r="E1162" s="217" t="e">
        <f>IF(('Loan Calculator'!$G$4/$B$4)*C1161&gt;=0, ('Loan Calculator'!$G$4/$B$4)*C1161, 1/0)</f>
        <v>#DIV/0!</v>
      </c>
      <c r="F1162" s="200" t="e">
        <f t="shared" si="114"/>
        <v>#DIV/0!</v>
      </c>
      <c r="G1162" s="212" t="e">
        <f t="shared" si="115"/>
        <v>#DIV/0!</v>
      </c>
      <c r="K1162" s="197" t="str" cm="1">
        <f t="array" ref="K1162">INDEX($A:$G, ($B1162*$B$4)+3,COLUMN(C1162))</f>
        <v>Owing</v>
      </c>
      <c r="L1162" s="198" t="e">
        <f t="shared" si="117"/>
        <v>#VALUE!</v>
      </c>
      <c r="M1162" s="199" t="e">
        <f t="shared" si="118"/>
        <v>#VALUE!</v>
      </c>
      <c r="N1162" s="200" t="str" cm="1">
        <f t="array" ref="N1162">INDEX($A:$G, ($B1162*$B$4)+3,COLUMN(F1162))</f>
        <v>Total Interest Charged</v>
      </c>
      <c r="O1162" s="201" t="e">
        <f t="shared" si="116"/>
        <v>#VALUE!</v>
      </c>
    </row>
    <row r="1163" spans="3:15" x14ac:dyDescent="0.25">
      <c r="C1163" s="197" t="e">
        <f t="shared" si="113"/>
        <v>#DIV/0!</v>
      </c>
      <c r="D1163" s="216" t="e">
        <f>IF(F1163="","",IF($B$3='Budget Calculator'!$A$14, 'Loan Calculator'!$L$12-E1163+H1163, IF($B$3='Budget Calculator'!$A$13,  'Loan Calculator'!$N$12-E1163+H1163, IF($B$3='Budget Calculator'!$A$12,  'Loan Calculator'!$P$12-E1163+H1163, 0))))</f>
        <v>#DIV/0!</v>
      </c>
      <c r="E1163" s="217" t="e">
        <f>IF(('Loan Calculator'!$G$4/$B$4)*C1162&gt;=0, ('Loan Calculator'!$G$4/$B$4)*C1162, 1/0)</f>
        <v>#DIV/0!</v>
      </c>
      <c r="F1163" s="200" t="e">
        <f t="shared" si="114"/>
        <v>#DIV/0!</v>
      </c>
      <c r="G1163" s="212" t="e">
        <f t="shared" si="115"/>
        <v>#DIV/0!</v>
      </c>
      <c r="K1163" s="197" t="str" cm="1">
        <f t="array" ref="K1163">INDEX($A:$G, ($B1163*$B$4)+3,COLUMN(C1163))</f>
        <v>Owing</v>
      </c>
      <c r="L1163" s="198" t="e">
        <f t="shared" si="117"/>
        <v>#VALUE!</v>
      </c>
      <c r="M1163" s="199" t="e">
        <f t="shared" si="118"/>
        <v>#VALUE!</v>
      </c>
      <c r="N1163" s="200" t="str" cm="1">
        <f t="array" ref="N1163">INDEX($A:$G, ($B1163*$B$4)+3,COLUMN(F1163))</f>
        <v>Total Interest Charged</v>
      </c>
      <c r="O1163" s="201" t="e">
        <f t="shared" si="116"/>
        <v>#VALUE!</v>
      </c>
    </row>
    <row r="1164" spans="3:15" x14ac:dyDescent="0.25">
      <c r="C1164" s="197" t="e">
        <f t="shared" si="113"/>
        <v>#DIV/0!</v>
      </c>
      <c r="D1164" s="216" t="e">
        <f>IF(F1164="","",IF($B$3='Budget Calculator'!$A$14, 'Loan Calculator'!$L$12-E1164+H1164, IF($B$3='Budget Calculator'!$A$13,  'Loan Calculator'!$N$12-E1164+H1164, IF($B$3='Budget Calculator'!$A$12,  'Loan Calculator'!$P$12-E1164+H1164, 0))))</f>
        <v>#DIV/0!</v>
      </c>
      <c r="E1164" s="217" t="e">
        <f>IF(('Loan Calculator'!$G$4/$B$4)*C1163&gt;=0, ('Loan Calculator'!$G$4/$B$4)*C1163, 1/0)</f>
        <v>#DIV/0!</v>
      </c>
      <c r="F1164" s="200" t="e">
        <f t="shared" si="114"/>
        <v>#DIV/0!</v>
      </c>
      <c r="G1164" s="212" t="e">
        <f t="shared" si="115"/>
        <v>#DIV/0!</v>
      </c>
      <c r="K1164" s="197" t="str" cm="1">
        <f t="array" ref="K1164">INDEX($A:$G, ($B1164*$B$4)+3,COLUMN(C1164))</f>
        <v>Owing</v>
      </c>
      <c r="L1164" s="198" t="e">
        <f t="shared" si="117"/>
        <v>#VALUE!</v>
      </c>
      <c r="M1164" s="199" t="e">
        <f t="shared" si="118"/>
        <v>#VALUE!</v>
      </c>
      <c r="N1164" s="200" t="str" cm="1">
        <f t="array" ref="N1164">INDEX($A:$G, ($B1164*$B$4)+3,COLUMN(F1164))</f>
        <v>Total Interest Charged</v>
      </c>
      <c r="O1164" s="201" t="e">
        <f t="shared" si="116"/>
        <v>#VALUE!</v>
      </c>
    </row>
    <row r="1165" spans="3:15" x14ac:dyDescent="0.25">
      <c r="C1165" s="197" t="e">
        <f t="shared" si="113"/>
        <v>#DIV/0!</v>
      </c>
      <c r="D1165" s="216" t="e">
        <f>IF(F1165="","",IF($B$3='Budget Calculator'!$A$14, 'Loan Calculator'!$L$12-E1165+H1165, IF($B$3='Budget Calculator'!$A$13,  'Loan Calculator'!$N$12-E1165+H1165, IF($B$3='Budget Calculator'!$A$12,  'Loan Calculator'!$P$12-E1165+H1165, 0))))</f>
        <v>#DIV/0!</v>
      </c>
      <c r="E1165" s="217" t="e">
        <f>IF(('Loan Calculator'!$G$4/$B$4)*C1164&gt;=0, ('Loan Calculator'!$G$4/$B$4)*C1164, 1/0)</f>
        <v>#DIV/0!</v>
      </c>
      <c r="F1165" s="200" t="e">
        <f t="shared" si="114"/>
        <v>#DIV/0!</v>
      </c>
      <c r="G1165" s="212" t="e">
        <f t="shared" si="115"/>
        <v>#DIV/0!</v>
      </c>
      <c r="K1165" s="197" t="str" cm="1">
        <f t="array" ref="K1165">INDEX($A:$G, ($B1165*$B$4)+3,COLUMN(C1165))</f>
        <v>Owing</v>
      </c>
      <c r="L1165" s="198" t="e">
        <f t="shared" si="117"/>
        <v>#VALUE!</v>
      </c>
      <c r="M1165" s="199" t="e">
        <f t="shared" si="118"/>
        <v>#VALUE!</v>
      </c>
      <c r="N1165" s="200" t="str" cm="1">
        <f t="array" ref="N1165">INDEX($A:$G, ($B1165*$B$4)+3,COLUMN(F1165))</f>
        <v>Total Interest Charged</v>
      </c>
      <c r="O1165" s="201" t="e">
        <f t="shared" si="116"/>
        <v>#VALUE!</v>
      </c>
    </row>
    <row r="1166" spans="3:15" x14ac:dyDescent="0.25">
      <c r="C1166" s="197" t="e">
        <f t="shared" si="113"/>
        <v>#DIV/0!</v>
      </c>
      <c r="D1166" s="216" t="e">
        <f>IF(F1166="","",IF($B$3='Budget Calculator'!$A$14, 'Loan Calculator'!$L$12-E1166+H1166, IF($B$3='Budget Calculator'!$A$13,  'Loan Calculator'!$N$12-E1166+H1166, IF($B$3='Budget Calculator'!$A$12,  'Loan Calculator'!$P$12-E1166+H1166, 0))))</f>
        <v>#DIV/0!</v>
      </c>
      <c r="E1166" s="217" t="e">
        <f>IF(('Loan Calculator'!$G$4/$B$4)*C1165&gt;=0, ('Loan Calculator'!$G$4/$B$4)*C1165, 1/0)</f>
        <v>#DIV/0!</v>
      </c>
      <c r="F1166" s="200" t="e">
        <f t="shared" si="114"/>
        <v>#DIV/0!</v>
      </c>
      <c r="G1166" s="212" t="e">
        <f t="shared" si="115"/>
        <v>#DIV/0!</v>
      </c>
      <c r="K1166" s="197" t="str" cm="1">
        <f t="array" ref="K1166">INDEX($A:$G, ($B1166*$B$4)+3,COLUMN(C1166))</f>
        <v>Owing</v>
      </c>
      <c r="L1166" s="198" t="e">
        <f t="shared" si="117"/>
        <v>#VALUE!</v>
      </c>
      <c r="M1166" s="199" t="e">
        <f t="shared" si="118"/>
        <v>#VALUE!</v>
      </c>
      <c r="N1166" s="200" t="str" cm="1">
        <f t="array" ref="N1166">INDEX($A:$G, ($B1166*$B$4)+3,COLUMN(F1166))</f>
        <v>Total Interest Charged</v>
      </c>
      <c r="O1166" s="201" t="e">
        <f t="shared" si="116"/>
        <v>#VALUE!</v>
      </c>
    </row>
    <row r="1167" spans="3:15" x14ac:dyDescent="0.25">
      <c r="C1167" s="197" t="e">
        <f t="shared" si="113"/>
        <v>#DIV/0!</v>
      </c>
      <c r="D1167" s="216" t="e">
        <f>IF(F1167="","",IF($B$3='Budget Calculator'!$A$14, 'Loan Calculator'!$L$12-E1167+H1167, IF($B$3='Budget Calculator'!$A$13,  'Loan Calculator'!$N$12-E1167+H1167, IF($B$3='Budget Calculator'!$A$12,  'Loan Calculator'!$P$12-E1167+H1167, 0))))</f>
        <v>#DIV/0!</v>
      </c>
      <c r="E1167" s="217" t="e">
        <f>IF(('Loan Calculator'!$G$4/$B$4)*C1166&gt;=0, ('Loan Calculator'!$G$4/$B$4)*C1166, 1/0)</f>
        <v>#DIV/0!</v>
      </c>
      <c r="F1167" s="200" t="e">
        <f t="shared" si="114"/>
        <v>#DIV/0!</v>
      </c>
      <c r="G1167" s="212" t="e">
        <f t="shared" si="115"/>
        <v>#DIV/0!</v>
      </c>
      <c r="K1167" s="197" t="str" cm="1">
        <f t="array" ref="K1167">INDEX($A:$G, ($B1167*$B$4)+3,COLUMN(C1167))</f>
        <v>Owing</v>
      </c>
      <c r="L1167" s="198" t="e">
        <f t="shared" si="117"/>
        <v>#VALUE!</v>
      </c>
      <c r="M1167" s="199" t="e">
        <f t="shared" si="118"/>
        <v>#VALUE!</v>
      </c>
      <c r="N1167" s="200" t="str" cm="1">
        <f t="array" ref="N1167">INDEX($A:$G, ($B1167*$B$4)+3,COLUMN(F1167))</f>
        <v>Total Interest Charged</v>
      </c>
      <c r="O1167" s="201" t="e">
        <f t="shared" si="116"/>
        <v>#VALUE!</v>
      </c>
    </row>
    <row r="1168" spans="3:15" x14ac:dyDescent="0.25">
      <c r="C1168" s="197" t="e">
        <f t="shared" si="113"/>
        <v>#DIV/0!</v>
      </c>
      <c r="D1168" s="216" t="e">
        <f>IF(F1168="","",IF($B$3='Budget Calculator'!$A$14, 'Loan Calculator'!$L$12-E1168+H1168, IF($B$3='Budget Calculator'!$A$13,  'Loan Calculator'!$N$12-E1168+H1168, IF($B$3='Budget Calculator'!$A$12,  'Loan Calculator'!$P$12-E1168+H1168, 0))))</f>
        <v>#DIV/0!</v>
      </c>
      <c r="E1168" s="217" t="e">
        <f>IF(('Loan Calculator'!$G$4/$B$4)*C1167&gt;=0, ('Loan Calculator'!$G$4/$B$4)*C1167, 1/0)</f>
        <v>#DIV/0!</v>
      </c>
      <c r="F1168" s="200" t="e">
        <f t="shared" si="114"/>
        <v>#DIV/0!</v>
      </c>
      <c r="G1168" s="212" t="e">
        <f t="shared" si="115"/>
        <v>#DIV/0!</v>
      </c>
      <c r="K1168" s="197" t="str" cm="1">
        <f t="array" ref="K1168">INDEX($A:$G, ($B1168*$B$4)+3,COLUMN(C1168))</f>
        <v>Owing</v>
      </c>
      <c r="L1168" s="198" t="e">
        <f t="shared" si="117"/>
        <v>#VALUE!</v>
      </c>
      <c r="M1168" s="199" t="e">
        <f t="shared" si="118"/>
        <v>#VALUE!</v>
      </c>
      <c r="N1168" s="200" t="str" cm="1">
        <f t="array" ref="N1168">INDEX($A:$G, ($B1168*$B$4)+3,COLUMN(F1168))</f>
        <v>Total Interest Charged</v>
      </c>
      <c r="O1168" s="201" t="e">
        <f t="shared" si="116"/>
        <v>#VALUE!</v>
      </c>
    </row>
    <row r="1169" spans="3:15" x14ac:dyDescent="0.25">
      <c r="C1169" s="197" t="e">
        <f t="shared" si="113"/>
        <v>#DIV/0!</v>
      </c>
      <c r="D1169" s="216" t="e">
        <f>IF(F1169="","",IF($B$3='Budget Calculator'!$A$14, 'Loan Calculator'!$L$12-E1169+H1169, IF($B$3='Budget Calculator'!$A$13,  'Loan Calculator'!$N$12-E1169+H1169, IF($B$3='Budget Calculator'!$A$12,  'Loan Calculator'!$P$12-E1169+H1169, 0))))</f>
        <v>#DIV/0!</v>
      </c>
      <c r="E1169" s="217" t="e">
        <f>IF(('Loan Calculator'!$G$4/$B$4)*C1168&gt;=0, ('Loan Calculator'!$G$4/$B$4)*C1168, 1/0)</f>
        <v>#DIV/0!</v>
      </c>
      <c r="F1169" s="200" t="e">
        <f t="shared" si="114"/>
        <v>#DIV/0!</v>
      </c>
      <c r="G1169" s="212" t="e">
        <f t="shared" si="115"/>
        <v>#DIV/0!</v>
      </c>
      <c r="K1169" s="197" t="str" cm="1">
        <f t="array" ref="K1169">INDEX($A:$G, ($B1169*$B$4)+3,COLUMN(C1169))</f>
        <v>Owing</v>
      </c>
      <c r="L1169" s="198" t="e">
        <f t="shared" si="117"/>
        <v>#VALUE!</v>
      </c>
      <c r="M1169" s="199" t="e">
        <f t="shared" si="118"/>
        <v>#VALUE!</v>
      </c>
      <c r="N1169" s="200" t="str" cm="1">
        <f t="array" ref="N1169">INDEX($A:$G, ($B1169*$B$4)+3,COLUMN(F1169))</f>
        <v>Total Interest Charged</v>
      </c>
      <c r="O1169" s="201" t="e">
        <f t="shared" si="116"/>
        <v>#VALUE!</v>
      </c>
    </row>
    <row r="1170" spans="3:15" x14ac:dyDescent="0.25">
      <c r="C1170" s="197" t="e">
        <f t="shared" si="113"/>
        <v>#DIV/0!</v>
      </c>
      <c r="D1170" s="216" t="e">
        <f>IF(F1170="","",IF($B$3='Budget Calculator'!$A$14, 'Loan Calculator'!$L$12-E1170+H1170, IF($B$3='Budget Calculator'!$A$13,  'Loan Calculator'!$N$12-E1170+H1170, IF($B$3='Budget Calculator'!$A$12,  'Loan Calculator'!$P$12-E1170+H1170, 0))))</f>
        <v>#DIV/0!</v>
      </c>
      <c r="E1170" s="217" t="e">
        <f>IF(('Loan Calculator'!$G$4/$B$4)*C1169&gt;=0, ('Loan Calculator'!$G$4/$B$4)*C1169, 1/0)</f>
        <v>#DIV/0!</v>
      </c>
      <c r="F1170" s="200" t="e">
        <f t="shared" si="114"/>
        <v>#DIV/0!</v>
      </c>
      <c r="G1170" s="212" t="e">
        <f t="shared" si="115"/>
        <v>#DIV/0!</v>
      </c>
      <c r="K1170" s="197" t="str" cm="1">
        <f t="array" ref="K1170">INDEX($A:$G, ($B1170*$B$4)+3,COLUMN(C1170))</f>
        <v>Owing</v>
      </c>
      <c r="L1170" s="198" t="e">
        <f t="shared" si="117"/>
        <v>#VALUE!</v>
      </c>
      <c r="M1170" s="199" t="e">
        <f t="shared" si="118"/>
        <v>#VALUE!</v>
      </c>
      <c r="N1170" s="200" t="str" cm="1">
        <f t="array" ref="N1170">INDEX($A:$G, ($B1170*$B$4)+3,COLUMN(F1170))</f>
        <v>Total Interest Charged</v>
      </c>
      <c r="O1170" s="201" t="e">
        <f t="shared" si="116"/>
        <v>#VALUE!</v>
      </c>
    </row>
    <row r="1171" spans="3:15" x14ac:dyDescent="0.25">
      <c r="C1171" s="197" t="e">
        <f t="shared" si="113"/>
        <v>#DIV/0!</v>
      </c>
      <c r="D1171" s="216" t="e">
        <f>IF(F1171="","",IF($B$3='Budget Calculator'!$A$14, 'Loan Calculator'!$L$12-E1171+H1171, IF($B$3='Budget Calculator'!$A$13,  'Loan Calculator'!$N$12-E1171+H1171, IF($B$3='Budget Calculator'!$A$12,  'Loan Calculator'!$P$12-E1171+H1171, 0))))</f>
        <v>#DIV/0!</v>
      </c>
      <c r="E1171" s="217" t="e">
        <f>IF(('Loan Calculator'!$G$4/$B$4)*C1170&gt;=0, ('Loan Calculator'!$G$4/$B$4)*C1170, 1/0)</f>
        <v>#DIV/0!</v>
      </c>
      <c r="F1171" s="200" t="e">
        <f t="shared" si="114"/>
        <v>#DIV/0!</v>
      </c>
      <c r="G1171" s="212" t="e">
        <f t="shared" si="115"/>
        <v>#DIV/0!</v>
      </c>
      <c r="K1171" s="197" t="str" cm="1">
        <f t="array" ref="K1171">INDEX($A:$G, ($B1171*$B$4)+3,COLUMN(C1171))</f>
        <v>Owing</v>
      </c>
      <c r="L1171" s="198" t="e">
        <f t="shared" si="117"/>
        <v>#VALUE!</v>
      </c>
      <c r="M1171" s="199" t="e">
        <f t="shared" si="118"/>
        <v>#VALUE!</v>
      </c>
      <c r="N1171" s="200" t="str" cm="1">
        <f t="array" ref="N1171">INDEX($A:$G, ($B1171*$B$4)+3,COLUMN(F1171))</f>
        <v>Total Interest Charged</v>
      </c>
      <c r="O1171" s="201" t="e">
        <f t="shared" si="116"/>
        <v>#VALUE!</v>
      </c>
    </row>
    <row r="1172" spans="3:15" x14ac:dyDescent="0.25">
      <c r="C1172" s="197" t="e">
        <f t="shared" si="113"/>
        <v>#DIV/0!</v>
      </c>
      <c r="D1172" s="216" t="e">
        <f>IF(F1172="","",IF($B$3='Budget Calculator'!$A$14, 'Loan Calculator'!$L$12-E1172+H1172, IF($B$3='Budget Calculator'!$A$13,  'Loan Calculator'!$N$12-E1172+H1172, IF($B$3='Budget Calculator'!$A$12,  'Loan Calculator'!$P$12-E1172+H1172, 0))))</f>
        <v>#DIV/0!</v>
      </c>
      <c r="E1172" s="217" t="e">
        <f>IF(('Loan Calculator'!$G$4/$B$4)*C1171&gt;=0, ('Loan Calculator'!$G$4/$B$4)*C1171, 1/0)</f>
        <v>#DIV/0!</v>
      </c>
      <c r="F1172" s="200" t="e">
        <f t="shared" si="114"/>
        <v>#DIV/0!</v>
      </c>
      <c r="G1172" s="212" t="e">
        <f t="shared" si="115"/>
        <v>#DIV/0!</v>
      </c>
      <c r="K1172" s="197" t="str" cm="1">
        <f t="array" ref="K1172">INDEX($A:$G, ($B1172*$B$4)+3,COLUMN(C1172))</f>
        <v>Owing</v>
      </c>
      <c r="L1172" s="198" t="e">
        <f t="shared" si="117"/>
        <v>#VALUE!</v>
      </c>
      <c r="M1172" s="199" t="e">
        <f t="shared" si="118"/>
        <v>#VALUE!</v>
      </c>
      <c r="N1172" s="200" t="str" cm="1">
        <f t="array" ref="N1172">INDEX($A:$G, ($B1172*$B$4)+3,COLUMN(F1172))</f>
        <v>Total Interest Charged</v>
      </c>
      <c r="O1172" s="201" t="e">
        <f t="shared" si="116"/>
        <v>#VALUE!</v>
      </c>
    </row>
    <row r="1173" spans="3:15" x14ac:dyDescent="0.25">
      <c r="C1173" s="197" t="e">
        <f t="shared" si="113"/>
        <v>#DIV/0!</v>
      </c>
      <c r="D1173" s="216" t="e">
        <f>IF(F1173="","",IF($B$3='Budget Calculator'!$A$14, 'Loan Calculator'!$L$12-E1173+H1173, IF($B$3='Budget Calculator'!$A$13,  'Loan Calculator'!$N$12-E1173+H1173, IF($B$3='Budget Calculator'!$A$12,  'Loan Calculator'!$P$12-E1173+H1173, 0))))</f>
        <v>#DIV/0!</v>
      </c>
      <c r="E1173" s="217" t="e">
        <f>IF(('Loan Calculator'!$G$4/$B$4)*C1172&gt;=0, ('Loan Calculator'!$G$4/$B$4)*C1172, 1/0)</f>
        <v>#DIV/0!</v>
      </c>
      <c r="F1173" s="200" t="e">
        <f t="shared" si="114"/>
        <v>#DIV/0!</v>
      </c>
      <c r="G1173" s="212" t="e">
        <f t="shared" si="115"/>
        <v>#DIV/0!</v>
      </c>
      <c r="K1173" s="197" t="str" cm="1">
        <f t="array" ref="K1173">INDEX($A:$G, ($B1173*$B$4)+3,COLUMN(C1173))</f>
        <v>Owing</v>
      </c>
      <c r="L1173" s="198" t="e">
        <f t="shared" si="117"/>
        <v>#VALUE!</v>
      </c>
      <c r="M1173" s="199" t="e">
        <f t="shared" si="118"/>
        <v>#VALUE!</v>
      </c>
      <c r="N1173" s="200" t="str" cm="1">
        <f t="array" ref="N1173">INDEX($A:$G, ($B1173*$B$4)+3,COLUMN(F1173))</f>
        <v>Total Interest Charged</v>
      </c>
      <c r="O1173" s="201" t="e">
        <f t="shared" si="116"/>
        <v>#VALUE!</v>
      </c>
    </row>
    <row r="1174" spans="3:15" x14ac:dyDescent="0.25">
      <c r="C1174" s="197" t="e">
        <f t="shared" si="113"/>
        <v>#DIV/0!</v>
      </c>
      <c r="D1174" s="216" t="e">
        <f>IF(F1174="","",IF($B$3='Budget Calculator'!$A$14, 'Loan Calculator'!$L$12-E1174+H1174, IF($B$3='Budget Calculator'!$A$13,  'Loan Calculator'!$N$12-E1174+H1174, IF($B$3='Budget Calculator'!$A$12,  'Loan Calculator'!$P$12-E1174+H1174, 0))))</f>
        <v>#DIV/0!</v>
      </c>
      <c r="E1174" s="217" t="e">
        <f>IF(('Loan Calculator'!$G$4/$B$4)*C1173&gt;=0, ('Loan Calculator'!$G$4/$B$4)*C1173, 1/0)</f>
        <v>#DIV/0!</v>
      </c>
      <c r="F1174" s="200" t="e">
        <f t="shared" si="114"/>
        <v>#DIV/0!</v>
      </c>
      <c r="G1174" s="212" t="e">
        <f t="shared" si="115"/>
        <v>#DIV/0!</v>
      </c>
      <c r="K1174" s="197" t="str" cm="1">
        <f t="array" ref="K1174">INDEX($A:$G, ($B1174*$B$4)+3,COLUMN(C1174))</f>
        <v>Owing</v>
      </c>
      <c r="L1174" s="198" t="e">
        <f t="shared" si="117"/>
        <v>#VALUE!</v>
      </c>
      <c r="M1174" s="199" t="e">
        <f t="shared" si="118"/>
        <v>#VALUE!</v>
      </c>
      <c r="N1174" s="200" t="str" cm="1">
        <f t="array" ref="N1174">INDEX($A:$G, ($B1174*$B$4)+3,COLUMN(F1174))</f>
        <v>Total Interest Charged</v>
      </c>
      <c r="O1174" s="201" t="e">
        <f t="shared" si="116"/>
        <v>#VALUE!</v>
      </c>
    </row>
    <row r="1175" spans="3:15" x14ac:dyDescent="0.25">
      <c r="C1175" s="197" t="e">
        <f t="shared" si="113"/>
        <v>#DIV/0!</v>
      </c>
      <c r="D1175" s="216" t="e">
        <f>IF(F1175="","",IF($B$3='Budget Calculator'!$A$14, 'Loan Calculator'!$L$12-E1175+H1175, IF($B$3='Budget Calculator'!$A$13,  'Loan Calculator'!$N$12-E1175+H1175, IF($B$3='Budget Calculator'!$A$12,  'Loan Calculator'!$P$12-E1175+H1175, 0))))</f>
        <v>#DIV/0!</v>
      </c>
      <c r="E1175" s="217" t="e">
        <f>IF(('Loan Calculator'!$G$4/$B$4)*C1174&gt;=0, ('Loan Calculator'!$G$4/$B$4)*C1174, 1/0)</f>
        <v>#DIV/0!</v>
      </c>
      <c r="F1175" s="200" t="e">
        <f t="shared" si="114"/>
        <v>#DIV/0!</v>
      </c>
      <c r="G1175" s="212" t="e">
        <f t="shared" si="115"/>
        <v>#DIV/0!</v>
      </c>
      <c r="K1175" s="197" t="str" cm="1">
        <f t="array" ref="K1175">INDEX($A:$G, ($B1175*$B$4)+3,COLUMN(C1175))</f>
        <v>Owing</v>
      </c>
      <c r="L1175" s="198" t="e">
        <f t="shared" si="117"/>
        <v>#VALUE!</v>
      </c>
      <c r="M1175" s="199" t="e">
        <f t="shared" si="118"/>
        <v>#VALUE!</v>
      </c>
      <c r="N1175" s="200" t="str" cm="1">
        <f t="array" ref="N1175">INDEX($A:$G, ($B1175*$B$4)+3,COLUMN(F1175))</f>
        <v>Total Interest Charged</v>
      </c>
      <c r="O1175" s="201" t="e">
        <f t="shared" si="116"/>
        <v>#VALUE!</v>
      </c>
    </row>
    <row r="1176" spans="3:15" x14ac:dyDescent="0.25">
      <c r="C1176" s="197" t="e">
        <f t="shared" ref="C1176:C1239" si="119">IF(F1176="","",C1175-D1176)</f>
        <v>#DIV/0!</v>
      </c>
      <c r="D1176" s="216" t="e">
        <f>IF(F1176="","",IF($B$3='Budget Calculator'!$A$14, 'Loan Calculator'!$L$12-E1176+H1176, IF($B$3='Budget Calculator'!$A$13,  'Loan Calculator'!$N$12-E1176+H1176, IF($B$3='Budget Calculator'!$A$12,  'Loan Calculator'!$P$12-E1176+H1176, 0))))</f>
        <v>#DIV/0!</v>
      </c>
      <c r="E1176" s="217" t="e">
        <f>IF(('Loan Calculator'!$G$4/$B$4)*C1175&gt;=0, ('Loan Calculator'!$G$4/$B$4)*C1175, 1/0)</f>
        <v>#DIV/0!</v>
      </c>
      <c r="F1176" s="200" t="e">
        <f t="shared" ref="F1176:F1239" si="120">IF(F1175="", "", IF(E1176+F1175&gt;F1175, E1176+F1175, ""))</f>
        <v>#DIV/0!</v>
      </c>
      <c r="G1176" s="212" t="e">
        <f t="shared" si="115"/>
        <v>#DIV/0!</v>
      </c>
      <c r="K1176" s="197" t="str" cm="1">
        <f t="array" ref="K1176">INDEX($A:$G, ($B1176*$B$4)+3,COLUMN(C1176))</f>
        <v>Owing</v>
      </c>
      <c r="L1176" s="198" t="e">
        <f t="shared" si="117"/>
        <v>#VALUE!</v>
      </c>
      <c r="M1176" s="199" t="e">
        <f t="shared" si="118"/>
        <v>#VALUE!</v>
      </c>
      <c r="N1176" s="200" t="str" cm="1">
        <f t="array" ref="N1176">INDEX($A:$G, ($B1176*$B$4)+3,COLUMN(F1176))</f>
        <v>Total Interest Charged</v>
      </c>
      <c r="O1176" s="201" t="e">
        <f t="shared" si="116"/>
        <v>#VALUE!</v>
      </c>
    </row>
    <row r="1177" spans="3:15" x14ac:dyDescent="0.25">
      <c r="C1177" s="197" t="e">
        <f t="shared" si="119"/>
        <v>#DIV/0!</v>
      </c>
      <c r="D1177" s="216" t="e">
        <f>IF(F1177="","",IF($B$3='Budget Calculator'!$A$14, 'Loan Calculator'!$L$12-E1177+H1177, IF($B$3='Budget Calculator'!$A$13,  'Loan Calculator'!$N$12-E1177+H1177, IF($B$3='Budget Calculator'!$A$12,  'Loan Calculator'!$P$12-E1177+H1177, 0))))</f>
        <v>#DIV/0!</v>
      </c>
      <c r="E1177" s="217" t="e">
        <f>IF(('Loan Calculator'!$G$4/$B$4)*C1176&gt;=0, ('Loan Calculator'!$G$4/$B$4)*C1176, 1/0)</f>
        <v>#DIV/0!</v>
      </c>
      <c r="F1177" s="200" t="e">
        <f t="shared" si="120"/>
        <v>#DIV/0!</v>
      </c>
      <c r="G1177" s="212" t="e">
        <f t="shared" si="115"/>
        <v>#DIV/0!</v>
      </c>
      <c r="K1177" s="197" t="str" cm="1">
        <f t="array" ref="K1177">INDEX($A:$G, ($B1177*$B$4)+3,COLUMN(C1177))</f>
        <v>Owing</v>
      </c>
      <c r="L1177" s="198" t="e">
        <f t="shared" si="117"/>
        <v>#VALUE!</v>
      </c>
      <c r="M1177" s="199" t="e">
        <f t="shared" si="118"/>
        <v>#VALUE!</v>
      </c>
      <c r="N1177" s="200" t="str" cm="1">
        <f t="array" ref="N1177">INDEX($A:$G, ($B1177*$B$4)+3,COLUMN(F1177))</f>
        <v>Total Interest Charged</v>
      </c>
      <c r="O1177" s="201" t="e">
        <f t="shared" si="116"/>
        <v>#VALUE!</v>
      </c>
    </row>
    <row r="1178" spans="3:15" x14ac:dyDescent="0.25">
      <c r="C1178" s="197" t="e">
        <f t="shared" si="119"/>
        <v>#DIV/0!</v>
      </c>
      <c r="D1178" s="216" t="e">
        <f>IF(F1178="","",IF($B$3='Budget Calculator'!$A$14, 'Loan Calculator'!$L$12-E1178+H1178, IF($B$3='Budget Calculator'!$A$13,  'Loan Calculator'!$N$12-E1178+H1178, IF($B$3='Budget Calculator'!$A$12,  'Loan Calculator'!$P$12-E1178+H1178, 0))))</f>
        <v>#DIV/0!</v>
      </c>
      <c r="E1178" s="217" t="e">
        <f>IF(('Loan Calculator'!$G$4/$B$4)*C1177&gt;=0, ('Loan Calculator'!$G$4/$B$4)*C1177, 1/0)</f>
        <v>#DIV/0!</v>
      </c>
      <c r="F1178" s="200" t="e">
        <f t="shared" si="120"/>
        <v>#DIV/0!</v>
      </c>
      <c r="G1178" s="212" t="e">
        <f t="shared" si="115"/>
        <v>#DIV/0!</v>
      </c>
      <c r="K1178" s="197" t="str" cm="1">
        <f t="array" ref="K1178">INDEX($A:$G, ($B1178*$B$4)+3,COLUMN(C1178))</f>
        <v>Owing</v>
      </c>
      <c r="L1178" s="198" t="e">
        <f t="shared" si="117"/>
        <v>#VALUE!</v>
      </c>
      <c r="M1178" s="199" t="e">
        <f t="shared" si="118"/>
        <v>#VALUE!</v>
      </c>
      <c r="N1178" s="200" t="str" cm="1">
        <f t="array" ref="N1178">INDEX($A:$G, ($B1178*$B$4)+3,COLUMN(F1178))</f>
        <v>Total Interest Charged</v>
      </c>
      <c r="O1178" s="201" t="e">
        <f t="shared" si="116"/>
        <v>#VALUE!</v>
      </c>
    </row>
    <row r="1179" spans="3:15" x14ac:dyDescent="0.25">
      <c r="C1179" s="197" t="e">
        <f t="shared" si="119"/>
        <v>#DIV/0!</v>
      </c>
      <c r="D1179" s="216" t="e">
        <f>IF(F1179="","",IF($B$3='Budget Calculator'!$A$14, 'Loan Calculator'!$L$12-E1179+H1179, IF($B$3='Budget Calculator'!$A$13,  'Loan Calculator'!$N$12-E1179+H1179, IF($B$3='Budget Calculator'!$A$12,  'Loan Calculator'!$P$12-E1179+H1179, 0))))</f>
        <v>#DIV/0!</v>
      </c>
      <c r="E1179" s="217" t="e">
        <f>IF(('Loan Calculator'!$G$4/$B$4)*C1178&gt;=0, ('Loan Calculator'!$G$4/$B$4)*C1178, 1/0)</f>
        <v>#DIV/0!</v>
      </c>
      <c r="F1179" s="200" t="e">
        <f t="shared" si="120"/>
        <v>#DIV/0!</v>
      </c>
      <c r="G1179" s="212" t="e">
        <f t="shared" si="115"/>
        <v>#DIV/0!</v>
      </c>
      <c r="K1179" s="197" t="str" cm="1">
        <f t="array" ref="K1179">INDEX($A:$G, ($B1179*$B$4)+3,COLUMN(C1179))</f>
        <v>Owing</v>
      </c>
      <c r="L1179" s="198" t="e">
        <f t="shared" si="117"/>
        <v>#VALUE!</v>
      </c>
      <c r="M1179" s="199" t="e">
        <f t="shared" si="118"/>
        <v>#VALUE!</v>
      </c>
      <c r="N1179" s="200" t="str" cm="1">
        <f t="array" ref="N1179">INDEX($A:$G, ($B1179*$B$4)+3,COLUMN(F1179))</f>
        <v>Total Interest Charged</v>
      </c>
      <c r="O1179" s="201" t="e">
        <f t="shared" si="116"/>
        <v>#VALUE!</v>
      </c>
    </row>
    <row r="1180" spans="3:15" x14ac:dyDescent="0.25">
      <c r="C1180" s="197" t="e">
        <f t="shared" si="119"/>
        <v>#DIV/0!</v>
      </c>
      <c r="D1180" s="216" t="e">
        <f>IF(F1180="","",IF($B$3='Budget Calculator'!$A$14, 'Loan Calculator'!$L$12-E1180+H1180, IF($B$3='Budget Calculator'!$A$13,  'Loan Calculator'!$N$12-E1180+H1180, IF($B$3='Budget Calculator'!$A$12,  'Loan Calculator'!$P$12-E1180+H1180, 0))))</f>
        <v>#DIV/0!</v>
      </c>
      <c r="E1180" s="217" t="e">
        <f>IF(('Loan Calculator'!$G$4/$B$4)*C1179&gt;=0, ('Loan Calculator'!$G$4/$B$4)*C1179, 1/0)</f>
        <v>#DIV/0!</v>
      </c>
      <c r="F1180" s="200" t="e">
        <f t="shared" si="120"/>
        <v>#DIV/0!</v>
      </c>
      <c r="G1180" s="212" t="e">
        <f t="shared" si="115"/>
        <v>#DIV/0!</v>
      </c>
      <c r="K1180" s="197" t="str" cm="1">
        <f t="array" ref="K1180">INDEX($A:$G, ($B1180*$B$4)+3,COLUMN(C1180))</f>
        <v>Owing</v>
      </c>
      <c r="L1180" s="198" t="e">
        <f t="shared" si="117"/>
        <v>#VALUE!</v>
      </c>
      <c r="M1180" s="199" t="e">
        <f t="shared" si="118"/>
        <v>#VALUE!</v>
      </c>
      <c r="N1180" s="200" t="str" cm="1">
        <f t="array" ref="N1180">INDEX($A:$G, ($B1180*$B$4)+3,COLUMN(F1180))</f>
        <v>Total Interest Charged</v>
      </c>
      <c r="O1180" s="201" t="e">
        <f t="shared" si="116"/>
        <v>#VALUE!</v>
      </c>
    </row>
    <row r="1181" spans="3:15" x14ac:dyDescent="0.25">
      <c r="C1181" s="197" t="e">
        <f t="shared" si="119"/>
        <v>#DIV/0!</v>
      </c>
      <c r="D1181" s="216" t="e">
        <f>IF(F1181="","",IF($B$3='Budget Calculator'!$A$14, 'Loan Calculator'!$L$12-E1181+H1181, IF($B$3='Budget Calculator'!$A$13,  'Loan Calculator'!$N$12-E1181+H1181, IF($B$3='Budget Calculator'!$A$12,  'Loan Calculator'!$P$12-E1181+H1181, 0))))</f>
        <v>#DIV/0!</v>
      </c>
      <c r="E1181" s="217" t="e">
        <f>IF(('Loan Calculator'!$G$4/$B$4)*C1180&gt;=0, ('Loan Calculator'!$G$4/$B$4)*C1180, 1/0)</f>
        <v>#DIV/0!</v>
      </c>
      <c r="F1181" s="200" t="e">
        <f t="shared" si="120"/>
        <v>#DIV/0!</v>
      </c>
      <c r="G1181" s="212" t="e">
        <f t="shared" si="115"/>
        <v>#DIV/0!</v>
      </c>
      <c r="K1181" s="197" t="str" cm="1">
        <f t="array" ref="K1181">INDEX($A:$G, ($B1181*$B$4)+3,COLUMN(C1181))</f>
        <v>Owing</v>
      </c>
      <c r="L1181" s="198" t="e">
        <f t="shared" si="117"/>
        <v>#VALUE!</v>
      </c>
      <c r="M1181" s="199" t="e">
        <f t="shared" si="118"/>
        <v>#VALUE!</v>
      </c>
      <c r="N1181" s="200" t="str" cm="1">
        <f t="array" ref="N1181">INDEX($A:$G, ($B1181*$B$4)+3,COLUMN(F1181))</f>
        <v>Total Interest Charged</v>
      </c>
      <c r="O1181" s="201" t="e">
        <f t="shared" si="116"/>
        <v>#VALUE!</v>
      </c>
    </row>
    <row r="1182" spans="3:15" x14ac:dyDescent="0.25">
      <c r="C1182" s="197" t="e">
        <f t="shared" si="119"/>
        <v>#DIV/0!</v>
      </c>
      <c r="D1182" s="216" t="e">
        <f>IF(F1182="","",IF($B$3='Budget Calculator'!$A$14, 'Loan Calculator'!$L$12-E1182+H1182, IF($B$3='Budget Calculator'!$A$13,  'Loan Calculator'!$N$12-E1182+H1182, IF($B$3='Budget Calculator'!$A$12,  'Loan Calculator'!$P$12-E1182+H1182, 0))))</f>
        <v>#DIV/0!</v>
      </c>
      <c r="E1182" s="217" t="e">
        <f>IF(('Loan Calculator'!$G$4/$B$4)*C1181&gt;=0, ('Loan Calculator'!$G$4/$B$4)*C1181, 1/0)</f>
        <v>#DIV/0!</v>
      </c>
      <c r="F1182" s="200" t="e">
        <f t="shared" si="120"/>
        <v>#DIV/0!</v>
      </c>
      <c r="G1182" s="212" t="e">
        <f t="shared" si="115"/>
        <v>#DIV/0!</v>
      </c>
      <c r="K1182" s="197" t="str" cm="1">
        <f t="array" ref="K1182">INDEX($A:$G, ($B1182*$B$4)+3,COLUMN(C1182))</f>
        <v>Owing</v>
      </c>
      <c r="L1182" s="198" t="e">
        <f t="shared" si="117"/>
        <v>#VALUE!</v>
      </c>
      <c r="M1182" s="199" t="e">
        <f t="shared" si="118"/>
        <v>#VALUE!</v>
      </c>
      <c r="N1182" s="200" t="str" cm="1">
        <f t="array" ref="N1182">INDEX($A:$G, ($B1182*$B$4)+3,COLUMN(F1182))</f>
        <v>Total Interest Charged</v>
      </c>
      <c r="O1182" s="201" t="e">
        <f t="shared" si="116"/>
        <v>#VALUE!</v>
      </c>
    </row>
    <row r="1183" spans="3:15" x14ac:dyDescent="0.25">
      <c r="C1183" s="197" t="e">
        <f t="shared" si="119"/>
        <v>#DIV/0!</v>
      </c>
      <c r="D1183" s="216" t="e">
        <f>IF(F1183="","",IF($B$3='Budget Calculator'!$A$14, 'Loan Calculator'!$L$12-E1183+H1183, IF($B$3='Budget Calculator'!$A$13,  'Loan Calculator'!$N$12-E1183+H1183, IF($B$3='Budget Calculator'!$A$12,  'Loan Calculator'!$P$12-E1183+H1183, 0))))</f>
        <v>#DIV/0!</v>
      </c>
      <c r="E1183" s="217" t="e">
        <f>IF(('Loan Calculator'!$G$4/$B$4)*C1182&gt;=0, ('Loan Calculator'!$G$4/$B$4)*C1182, 1/0)</f>
        <v>#DIV/0!</v>
      </c>
      <c r="F1183" s="200" t="e">
        <f t="shared" si="120"/>
        <v>#DIV/0!</v>
      </c>
      <c r="G1183" s="212" t="e">
        <f t="shared" si="115"/>
        <v>#DIV/0!</v>
      </c>
      <c r="K1183" s="197" t="str" cm="1">
        <f t="array" ref="K1183">INDEX($A:$G, ($B1183*$B$4)+3,COLUMN(C1183))</f>
        <v>Owing</v>
      </c>
      <c r="L1183" s="198" t="e">
        <f t="shared" si="117"/>
        <v>#VALUE!</v>
      </c>
      <c r="M1183" s="199" t="e">
        <f t="shared" si="118"/>
        <v>#VALUE!</v>
      </c>
      <c r="N1183" s="200" t="str" cm="1">
        <f t="array" ref="N1183">INDEX($A:$G, ($B1183*$B$4)+3,COLUMN(F1183))</f>
        <v>Total Interest Charged</v>
      </c>
      <c r="O1183" s="201" t="e">
        <f t="shared" si="116"/>
        <v>#VALUE!</v>
      </c>
    </row>
    <row r="1184" spans="3:15" x14ac:dyDescent="0.25">
      <c r="C1184" s="197" t="e">
        <f t="shared" si="119"/>
        <v>#DIV/0!</v>
      </c>
      <c r="D1184" s="216" t="e">
        <f>IF(F1184="","",IF($B$3='Budget Calculator'!$A$14, 'Loan Calculator'!$L$12-E1184+H1184, IF($B$3='Budget Calculator'!$A$13,  'Loan Calculator'!$N$12-E1184+H1184, IF($B$3='Budget Calculator'!$A$12,  'Loan Calculator'!$P$12-E1184+H1184, 0))))</f>
        <v>#DIV/0!</v>
      </c>
      <c r="E1184" s="217" t="e">
        <f>IF(('Loan Calculator'!$G$4/$B$4)*C1183&gt;=0, ('Loan Calculator'!$G$4/$B$4)*C1183, 1/0)</f>
        <v>#DIV/0!</v>
      </c>
      <c r="F1184" s="200" t="e">
        <f t="shared" si="120"/>
        <v>#DIV/0!</v>
      </c>
      <c r="G1184" s="212" t="e">
        <f t="shared" si="115"/>
        <v>#DIV/0!</v>
      </c>
      <c r="K1184" s="197" t="str" cm="1">
        <f t="array" ref="K1184">INDEX($A:$G, ($B1184*$B$4)+3,COLUMN(C1184))</f>
        <v>Owing</v>
      </c>
      <c r="L1184" s="198" t="e">
        <f t="shared" si="117"/>
        <v>#VALUE!</v>
      </c>
      <c r="M1184" s="199" t="e">
        <f t="shared" si="118"/>
        <v>#VALUE!</v>
      </c>
      <c r="N1184" s="200" t="str" cm="1">
        <f t="array" ref="N1184">INDEX($A:$G, ($B1184*$B$4)+3,COLUMN(F1184))</f>
        <v>Total Interest Charged</v>
      </c>
      <c r="O1184" s="201" t="e">
        <f t="shared" si="116"/>
        <v>#VALUE!</v>
      </c>
    </row>
    <row r="1185" spans="3:15" x14ac:dyDescent="0.25">
      <c r="C1185" s="197" t="e">
        <f t="shared" si="119"/>
        <v>#DIV/0!</v>
      </c>
      <c r="D1185" s="216" t="e">
        <f>IF(F1185="","",IF($B$3='Budget Calculator'!$A$14, 'Loan Calculator'!$L$12-E1185+H1185, IF($B$3='Budget Calculator'!$A$13,  'Loan Calculator'!$N$12-E1185+H1185, IF($B$3='Budget Calculator'!$A$12,  'Loan Calculator'!$P$12-E1185+H1185, 0))))</f>
        <v>#DIV/0!</v>
      </c>
      <c r="E1185" s="217" t="e">
        <f>IF(('Loan Calculator'!$G$4/$B$4)*C1184&gt;=0, ('Loan Calculator'!$G$4/$B$4)*C1184, 1/0)</f>
        <v>#DIV/0!</v>
      </c>
      <c r="F1185" s="200" t="e">
        <f t="shared" si="120"/>
        <v>#DIV/0!</v>
      </c>
      <c r="G1185" s="212" t="e">
        <f t="shared" si="115"/>
        <v>#DIV/0!</v>
      </c>
      <c r="K1185" s="197" t="str" cm="1">
        <f t="array" ref="K1185">INDEX($A:$G, ($B1185*$B$4)+3,COLUMN(C1185))</f>
        <v>Owing</v>
      </c>
      <c r="L1185" s="198" t="e">
        <f t="shared" si="117"/>
        <v>#VALUE!</v>
      </c>
      <c r="M1185" s="199" t="e">
        <f t="shared" si="118"/>
        <v>#VALUE!</v>
      </c>
      <c r="N1185" s="200" t="str" cm="1">
        <f t="array" ref="N1185">INDEX($A:$G, ($B1185*$B$4)+3,COLUMN(F1185))</f>
        <v>Total Interest Charged</v>
      </c>
      <c r="O1185" s="201" t="e">
        <f t="shared" si="116"/>
        <v>#VALUE!</v>
      </c>
    </row>
    <row r="1186" spans="3:15" x14ac:dyDescent="0.25">
      <c r="C1186" s="197" t="e">
        <f t="shared" si="119"/>
        <v>#DIV/0!</v>
      </c>
      <c r="D1186" s="216" t="e">
        <f>IF(F1186="","",IF($B$3='Budget Calculator'!$A$14, 'Loan Calculator'!$L$12-E1186+H1186, IF($B$3='Budget Calculator'!$A$13,  'Loan Calculator'!$N$12-E1186+H1186, IF($B$3='Budget Calculator'!$A$12,  'Loan Calculator'!$P$12-E1186+H1186, 0))))</f>
        <v>#DIV/0!</v>
      </c>
      <c r="E1186" s="217" t="e">
        <f>IF(('Loan Calculator'!$G$4/$B$4)*C1185&gt;=0, ('Loan Calculator'!$G$4/$B$4)*C1185, 1/0)</f>
        <v>#DIV/0!</v>
      </c>
      <c r="F1186" s="200" t="e">
        <f t="shared" si="120"/>
        <v>#DIV/0!</v>
      </c>
      <c r="G1186" s="212" t="e">
        <f t="shared" si="115"/>
        <v>#DIV/0!</v>
      </c>
      <c r="K1186" s="197" t="str" cm="1">
        <f t="array" ref="K1186">INDEX($A:$G, ($B1186*$B$4)+3,COLUMN(C1186))</f>
        <v>Owing</v>
      </c>
      <c r="L1186" s="198" t="e">
        <f t="shared" si="117"/>
        <v>#VALUE!</v>
      </c>
      <c r="M1186" s="199" t="e">
        <f t="shared" si="118"/>
        <v>#VALUE!</v>
      </c>
      <c r="N1186" s="200" t="str" cm="1">
        <f t="array" ref="N1186">INDEX($A:$G, ($B1186*$B$4)+3,COLUMN(F1186))</f>
        <v>Total Interest Charged</v>
      </c>
      <c r="O1186" s="201" t="e">
        <f t="shared" si="116"/>
        <v>#VALUE!</v>
      </c>
    </row>
    <row r="1187" spans="3:15" x14ac:dyDescent="0.25">
      <c r="C1187" s="197" t="e">
        <f t="shared" si="119"/>
        <v>#DIV/0!</v>
      </c>
      <c r="D1187" s="216" t="e">
        <f>IF(F1187="","",IF($B$3='Budget Calculator'!$A$14, 'Loan Calculator'!$L$12-E1187+H1187, IF($B$3='Budget Calculator'!$A$13,  'Loan Calculator'!$N$12-E1187+H1187, IF($B$3='Budget Calculator'!$A$12,  'Loan Calculator'!$P$12-E1187+H1187, 0))))</f>
        <v>#DIV/0!</v>
      </c>
      <c r="E1187" s="217" t="e">
        <f>IF(('Loan Calculator'!$G$4/$B$4)*C1186&gt;=0, ('Loan Calculator'!$G$4/$B$4)*C1186, 1/0)</f>
        <v>#DIV/0!</v>
      </c>
      <c r="F1187" s="200" t="e">
        <f t="shared" si="120"/>
        <v>#DIV/0!</v>
      </c>
      <c r="G1187" s="212" t="e">
        <f t="shared" si="115"/>
        <v>#DIV/0!</v>
      </c>
      <c r="K1187" s="197" t="str" cm="1">
        <f t="array" ref="K1187">INDEX($A:$G, ($B1187*$B$4)+3,COLUMN(C1187))</f>
        <v>Owing</v>
      </c>
      <c r="L1187" s="198" t="e">
        <f t="shared" si="117"/>
        <v>#VALUE!</v>
      </c>
      <c r="M1187" s="199" t="e">
        <f t="shared" si="118"/>
        <v>#VALUE!</v>
      </c>
      <c r="N1187" s="200" t="str" cm="1">
        <f t="array" ref="N1187">INDEX($A:$G, ($B1187*$B$4)+3,COLUMN(F1187))</f>
        <v>Total Interest Charged</v>
      </c>
      <c r="O1187" s="201" t="e">
        <f t="shared" si="116"/>
        <v>#VALUE!</v>
      </c>
    </row>
    <row r="1188" spans="3:15" x14ac:dyDescent="0.25">
      <c r="C1188" s="197" t="e">
        <f t="shared" si="119"/>
        <v>#DIV/0!</v>
      </c>
      <c r="D1188" s="216" t="e">
        <f>IF(F1188="","",IF($B$3='Budget Calculator'!$A$14, 'Loan Calculator'!$L$12-E1188+H1188, IF($B$3='Budget Calculator'!$A$13,  'Loan Calculator'!$N$12-E1188+H1188, IF($B$3='Budget Calculator'!$A$12,  'Loan Calculator'!$P$12-E1188+H1188, 0))))</f>
        <v>#DIV/0!</v>
      </c>
      <c r="E1188" s="217" t="e">
        <f>IF(('Loan Calculator'!$G$4/$B$4)*C1187&gt;=0, ('Loan Calculator'!$G$4/$B$4)*C1187, 1/0)</f>
        <v>#DIV/0!</v>
      </c>
      <c r="F1188" s="200" t="e">
        <f t="shared" si="120"/>
        <v>#DIV/0!</v>
      </c>
      <c r="G1188" s="212" t="e">
        <f t="shared" si="115"/>
        <v>#DIV/0!</v>
      </c>
      <c r="K1188" s="197" t="str" cm="1">
        <f t="array" ref="K1188">INDEX($A:$G, ($B1188*$B$4)+3,COLUMN(C1188))</f>
        <v>Owing</v>
      </c>
      <c r="L1188" s="198" t="e">
        <f t="shared" si="117"/>
        <v>#VALUE!</v>
      </c>
      <c r="M1188" s="199" t="e">
        <f t="shared" si="118"/>
        <v>#VALUE!</v>
      </c>
      <c r="N1188" s="200" t="str" cm="1">
        <f t="array" ref="N1188">INDEX($A:$G, ($B1188*$B$4)+3,COLUMN(F1188))</f>
        <v>Total Interest Charged</v>
      </c>
      <c r="O1188" s="201" t="e">
        <f t="shared" si="116"/>
        <v>#VALUE!</v>
      </c>
    </row>
    <row r="1189" spans="3:15" x14ac:dyDescent="0.25">
      <c r="C1189" s="197" t="e">
        <f t="shared" si="119"/>
        <v>#DIV/0!</v>
      </c>
      <c r="D1189" s="216" t="e">
        <f>IF(F1189="","",IF($B$3='Budget Calculator'!$A$14, 'Loan Calculator'!$L$12-E1189+H1189, IF($B$3='Budget Calculator'!$A$13,  'Loan Calculator'!$N$12-E1189+H1189, IF($B$3='Budget Calculator'!$A$12,  'Loan Calculator'!$P$12-E1189+H1189, 0))))</f>
        <v>#DIV/0!</v>
      </c>
      <c r="E1189" s="217" t="e">
        <f>IF(('Loan Calculator'!$G$4/$B$4)*C1188&gt;=0, ('Loan Calculator'!$G$4/$B$4)*C1188, 1/0)</f>
        <v>#DIV/0!</v>
      </c>
      <c r="F1189" s="200" t="e">
        <f t="shared" si="120"/>
        <v>#DIV/0!</v>
      </c>
      <c r="G1189" s="212" t="e">
        <f t="shared" si="115"/>
        <v>#DIV/0!</v>
      </c>
      <c r="K1189" s="197" t="str" cm="1">
        <f t="array" ref="K1189">INDEX($A:$G, ($B1189*$B$4)+3,COLUMN(C1189))</f>
        <v>Owing</v>
      </c>
      <c r="L1189" s="198" t="e">
        <f t="shared" si="117"/>
        <v>#VALUE!</v>
      </c>
      <c r="M1189" s="199" t="e">
        <f t="shared" si="118"/>
        <v>#VALUE!</v>
      </c>
      <c r="N1189" s="200" t="str" cm="1">
        <f t="array" ref="N1189">INDEX($A:$G, ($B1189*$B$4)+3,COLUMN(F1189))</f>
        <v>Total Interest Charged</v>
      </c>
      <c r="O1189" s="201" t="e">
        <f t="shared" si="116"/>
        <v>#VALUE!</v>
      </c>
    </row>
    <row r="1190" spans="3:15" x14ac:dyDescent="0.25">
      <c r="C1190" s="197" t="e">
        <f t="shared" si="119"/>
        <v>#DIV/0!</v>
      </c>
      <c r="D1190" s="216" t="e">
        <f>IF(F1190="","",IF($B$3='Budget Calculator'!$A$14, 'Loan Calculator'!$L$12-E1190+H1190, IF($B$3='Budget Calculator'!$A$13,  'Loan Calculator'!$N$12-E1190+H1190, IF($B$3='Budget Calculator'!$A$12,  'Loan Calculator'!$P$12-E1190+H1190, 0))))</f>
        <v>#DIV/0!</v>
      </c>
      <c r="E1190" s="217" t="e">
        <f>IF(('Loan Calculator'!$G$4/$B$4)*C1189&gt;=0, ('Loan Calculator'!$G$4/$B$4)*C1189, 1/0)</f>
        <v>#DIV/0!</v>
      </c>
      <c r="F1190" s="200" t="e">
        <f t="shared" si="120"/>
        <v>#DIV/0!</v>
      </c>
      <c r="G1190" s="212" t="e">
        <f t="shared" si="115"/>
        <v>#DIV/0!</v>
      </c>
      <c r="K1190" s="197" t="str" cm="1">
        <f t="array" ref="K1190">INDEX($A:$G, ($B1190*$B$4)+3,COLUMN(C1190))</f>
        <v>Owing</v>
      </c>
      <c r="L1190" s="198" t="e">
        <f t="shared" si="117"/>
        <v>#VALUE!</v>
      </c>
      <c r="M1190" s="199" t="e">
        <f t="shared" si="118"/>
        <v>#VALUE!</v>
      </c>
      <c r="N1190" s="200" t="str" cm="1">
        <f t="array" ref="N1190">INDEX($A:$G, ($B1190*$B$4)+3,COLUMN(F1190))</f>
        <v>Total Interest Charged</v>
      </c>
      <c r="O1190" s="201" t="e">
        <f t="shared" si="116"/>
        <v>#VALUE!</v>
      </c>
    </row>
    <row r="1191" spans="3:15" x14ac:dyDescent="0.25">
      <c r="C1191" s="197" t="e">
        <f t="shared" si="119"/>
        <v>#DIV/0!</v>
      </c>
      <c r="D1191" s="216" t="e">
        <f>IF(F1191="","",IF($B$3='Budget Calculator'!$A$14, 'Loan Calculator'!$L$12-E1191+H1191, IF($B$3='Budget Calculator'!$A$13,  'Loan Calculator'!$N$12-E1191+H1191, IF($B$3='Budget Calculator'!$A$12,  'Loan Calculator'!$P$12-E1191+H1191, 0))))</f>
        <v>#DIV/0!</v>
      </c>
      <c r="E1191" s="217" t="e">
        <f>IF(('Loan Calculator'!$G$4/$B$4)*C1190&gt;=0, ('Loan Calculator'!$G$4/$B$4)*C1190, 1/0)</f>
        <v>#DIV/0!</v>
      </c>
      <c r="F1191" s="200" t="e">
        <f t="shared" si="120"/>
        <v>#DIV/0!</v>
      </c>
      <c r="G1191" s="212" t="e">
        <f t="shared" si="115"/>
        <v>#DIV/0!</v>
      </c>
      <c r="K1191" s="197" t="str" cm="1">
        <f t="array" ref="K1191">INDEX($A:$G, ($B1191*$B$4)+3,COLUMN(C1191))</f>
        <v>Owing</v>
      </c>
      <c r="L1191" s="198" t="e">
        <f t="shared" si="117"/>
        <v>#VALUE!</v>
      </c>
      <c r="M1191" s="199" t="e">
        <f t="shared" si="118"/>
        <v>#VALUE!</v>
      </c>
      <c r="N1191" s="200" t="str" cm="1">
        <f t="array" ref="N1191">INDEX($A:$G, ($B1191*$B$4)+3,COLUMN(F1191))</f>
        <v>Total Interest Charged</v>
      </c>
      <c r="O1191" s="201" t="e">
        <f t="shared" si="116"/>
        <v>#VALUE!</v>
      </c>
    </row>
    <row r="1192" spans="3:15" x14ac:dyDescent="0.25">
      <c r="C1192" s="197" t="e">
        <f t="shared" si="119"/>
        <v>#DIV/0!</v>
      </c>
      <c r="D1192" s="216" t="e">
        <f>IF(F1192="","",IF($B$3='Budget Calculator'!$A$14, 'Loan Calculator'!$L$12-E1192+H1192, IF($B$3='Budget Calculator'!$A$13,  'Loan Calculator'!$N$12-E1192+H1192, IF($B$3='Budget Calculator'!$A$12,  'Loan Calculator'!$P$12-E1192+H1192, 0))))</f>
        <v>#DIV/0!</v>
      </c>
      <c r="E1192" s="217" t="e">
        <f>IF(('Loan Calculator'!$G$4/$B$4)*C1191&gt;=0, ('Loan Calculator'!$G$4/$B$4)*C1191, 1/0)</f>
        <v>#DIV/0!</v>
      </c>
      <c r="F1192" s="200" t="e">
        <f t="shared" si="120"/>
        <v>#DIV/0!</v>
      </c>
      <c r="G1192" s="212" t="e">
        <f t="shared" si="115"/>
        <v>#DIV/0!</v>
      </c>
      <c r="K1192" s="197" t="str" cm="1">
        <f t="array" ref="K1192">INDEX($A:$G, ($B1192*$B$4)+3,COLUMN(C1192))</f>
        <v>Owing</v>
      </c>
      <c r="L1192" s="198" t="e">
        <f t="shared" si="117"/>
        <v>#VALUE!</v>
      </c>
      <c r="M1192" s="199" t="e">
        <f t="shared" si="118"/>
        <v>#VALUE!</v>
      </c>
      <c r="N1192" s="200" t="str" cm="1">
        <f t="array" ref="N1192">INDEX($A:$G, ($B1192*$B$4)+3,COLUMN(F1192))</f>
        <v>Total Interest Charged</v>
      </c>
      <c r="O1192" s="201" t="e">
        <f t="shared" si="116"/>
        <v>#VALUE!</v>
      </c>
    </row>
    <row r="1193" spans="3:15" x14ac:dyDescent="0.25">
      <c r="C1193" s="197" t="e">
        <f t="shared" si="119"/>
        <v>#DIV/0!</v>
      </c>
      <c r="D1193" s="216" t="e">
        <f>IF(F1193="","",IF($B$3='Budget Calculator'!$A$14, 'Loan Calculator'!$L$12-E1193+H1193, IF($B$3='Budget Calculator'!$A$13,  'Loan Calculator'!$N$12-E1193+H1193, IF($B$3='Budget Calculator'!$A$12,  'Loan Calculator'!$P$12-E1193+H1193, 0))))</f>
        <v>#DIV/0!</v>
      </c>
      <c r="E1193" s="217" t="e">
        <f>IF(('Loan Calculator'!$G$4/$B$4)*C1192&gt;=0, ('Loan Calculator'!$G$4/$B$4)*C1192, 1/0)</f>
        <v>#DIV/0!</v>
      </c>
      <c r="F1193" s="200" t="e">
        <f t="shared" si="120"/>
        <v>#DIV/0!</v>
      </c>
      <c r="G1193" s="212" t="e">
        <f t="shared" si="115"/>
        <v>#DIV/0!</v>
      </c>
      <c r="K1193" s="197" t="str" cm="1">
        <f t="array" ref="K1193">INDEX($A:$G, ($B1193*$B$4)+3,COLUMN(C1193))</f>
        <v>Owing</v>
      </c>
      <c r="L1193" s="198" t="e">
        <f t="shared" si="117"/>
        <v>#VALUE!</v>
      </c>
      <c r="M1193" s="199" t="e">
        <f t="shared" si="118"/>
        <v>#VALUE!</v>
      </c>
      <c r="N1193" s="200" t="str" cm="1">
        <f t="array" ref="N1193">INDEX($A:$G, ($B1193*$B$4)+3,COLUMN(F1193))</f>
        <v>Total Interest Charged</v>
      </c>
      <c r="O1193" s="201" t="e">
        <f t="shared" si="116"/>
        <v>#VALUE!</v>
      </c>
    </row>
    <row r="1194" spans="3:15" x14ac:dyDescent="0.25">
      <c r="C1194" s="197" t="e">
        <f t="shared" si="119"/>
        <v>#DIV/0!</v>
      </c>
      <c r="D1194" s="216" t="e">
        <f>IF(F1194="","",IF($B$3='Budget Calculator'!$A$14, 'Loan Calculator'!$L$12-E1194+H1194, IF($B$3='Budget Calculator'!$A$13,  'Loan Calculator'!$N$12-E1194+H1194, IF($B$3='Budget Calculator'!$A$12,  'Loan Calculator'!$P$12-E1194+H1194, 0))))</f>
        <v>#DIV/0!</v>
      </c>
      <c r="E1194" s="217" t="e">
        <f>IF(('Loan Calculator'!$G$4/$B$4)*C1193&gt;=0, ('Loan Calculator'!$G$4/$B$4)*C1193, 1/0)</f>
        <v>#DIV/0!</v>
      </c>
      <c r="F1194" s="200" t="e">
        <f t="shared" si="120"/>
        <v>#DIV/0!</v>
      </c>
      <c r="G1194" s="212" t="e">
        <f t="shared" si="115"/>
        <v>#DIV/0!</v>
      </c>
      <c r="K1194" s="197" t="str" cm="1">
        <f t="array" ref="K1194">INDEX($A:$G, ($B1194*$B$4)+3,COLUMN(C1194))</f>
        <v>Owing</v>
      </c>
      <c r="L1194" s="198" t="e">
        <f t="shared" si="117"/>
        <v>#VALUE!</v>
      </c>
      <c r="M1194" s="199" t="e">
        <f t="shared" si="118"/>
        <v>#VALUE!</v>
      </c>
      <c r="N1194" s="200" t="str" cm="1">
        <f t="array" ref="N1194">INDEX($A:$G, ($B1194*$B$4)+3,COLUMN(F1194))</f>
        <v>Total Interest Charged</v>
      </c>
      <c r="O1194" s="201" t="e">
        <f t="shared" si="116"/>
        <v>#VALUE!</v>
      </c>
    </row>
    <row r="1195" spans="3:15" x14ac:dyDescent="0.25">
      <c r="C1195" s="197" t="e">
        <f t="shared" si="119"/>
        <v>#DIV/0!</v>
      </c>
      <c r="D1195" s="216" t="e">
        <f>IF(F1195="","",IF($B$3='Budget Calculator'!$A$14, 'Loan Calculator'!$L$12-E1195+H1195, IF($B$3='Budget Calculator'!$A$13,  'Loan Calculator'!$N$12-E1195+H1195, IF($B$3='Budget Calculator'!$A$12,  'Loan Calculator'!$P$12-E1195+H1195, 0))))</f>
        <v>#DIV/0!</v>
      </c>
      <c r="E1195" s="217" t="e">
        <f>IF(('Loan Calculator'!$G$4/$B$4)*C1194&gt;=0, ('Loan Calculator'!$G$4/$B$4)*C1194, 1/0)</f>
        <v>#DIV/0!</v>
      </c>
      <c r="F1195" s="200" t="e">
        <f t="shared" si="120"/>
        <v>#DIV/0!</v>
      </c>
      <c r="G1195" s="212" t="e">
        <f t="shared" si="115"/>
        <v>#DIV/0!</v>
      </c>
      <c r="K1195" s="197" t="str" cm="1">
        <f t="array" ref="K1195">INDEX($A:$G, ($B1195*$B$4)+3,COLUMN(C1195))</f>
        <v>Owing</v>
      </c>
      <c r="L1195" s="198" t="e">
        <f t="shared" si="117"/>
        <v>#VALUE!</v>
      </c>
      <c r="M1195" s="199" t="e">
        <f t="shared" si="118"/>
        <v>#VALUE!</v>
      </c>
      <c r="N1195" s="200" t="str" cm="1">
        <f t="array" ref="N1195">INDEX($A:$G, ($B1195*$B$4)+3,COLUMN(F1195))</f>
        <v>Total Interest Charged</v>
      </c>
      <c r="O1195" s="201" t="e">
        <f t="shared" si="116"/>
        <v>#VALUE!</v>
      </c>
    </row>
    <row r="1196" spans="3:15" x14ac:dyDescent="0.25">
      <c r="C1196" s="197" t="e">
        <f t="shared" si="119"/>
        <v>#DIV/0!</v>
      </c>
      <c r="D1196" s="216" t="e">
        <f>IF(F1196="","",IF($B$3='Budget Calculator'!$A$14, 'Loan Calculator'!$L$12-E1196+H1196, IF($B$3='Budget Calculator'!$A$13,  'Loan Calculator'!$N$12-E1196+H1196, IF($B$3='Budget Calculator'!$A$12,  'Loan Calculator'!$P$12-E1196+H1196, 0))))</f>
        <v>#DIV/0!</v>
      </c>
      <c r="E1196" s="217" t="e">
        <f>IF(('Loan Calculator'!$G$4/$B$4)*C1195&gt;=0, ('Loan Calculator'!$G$4/$B$4)*C1195, 1/0)</f>
        <v>#DIV/0!</v>
      </c>
      <c r="F1196" s="200" t="e">
        <f t="shared" si="120"/>
        <v>#DIV/0!</v>
      </c>
      <c r="G1196" s="212" t="e">
        <f t="shared" si="115"/>
        <v>#DIV/0!</v>
      </c>
      <c r="K1196" s="197" t="str" cm="1">
        <f t="array" ref="K1196">INDEX($A:$G, ($B1196*$B$4)+3,COLUMN(C1196))</f>
        <v>Owing</v>
      </c>
      <c r="L1196" s="198" t="e">
        <f t="shared" si="117"/>
        <v>#VALUE!</v>
      </c>
      <c r="M1196" s="199" t="e">
        <f t="shared" si="118"/>
        <v>#VALUE!</v>
      </c>
      <c r="N1196" s="200" t="str" cm="1">
        <f t="array" ref="N1196">INDEX($A:$G, ($B1196*$B$4)+3,COLUMN(F1196))</f>
        <v>Total Interest Charged</v>
      </c>
      <c r="O1196" s="201" t="e">
        <f t="shared" si="116"/>
        <v>#VALUE!</v>
      </c>
    </row>
    <row r="1197" spans="3:15" x14ac:dyDescent="0.25">
      <c r="C1197" s="197" t="e">
        <f t="shared" si="119"/>
        <v>#DIV/0!</v>
      </c>
      <c r="D1197" s="216" t="e">
        <f>IF(F1197="","",IF($B$3='Budget Calculator'!$A$14, 'Loan Calculator'!$L$12-E1197+H1197, IF($B$3='Budget Calculator'!$A$13,  'Loan Calculator'!$N$12-E1197+H1197, IF($B$3='Budget Calculator'!$A$12,  'Loan Calculator'!$P$12-E1197+H1197, 0))))</f>
        <v>#DIV/0!</v>
      </c>
      <c r="E1197" s="217" t="e">
        <f>IF(('Loan Calculator'!$G$4/$B$4)*C1196&gt;=0, ('Loan Calculator'!$G$4/$B$4)*C1196, 1/0)</f>
        <v>#DIV/0!</v>
      </c>
      <c r="F1197" s="200" t="e">
        <f t="shared" si="120"/>
        <v>#DIV/0!</v>
      </c>
      <c r="G1197" s="212" t="e">
        <f t="shared" si="115"/>
        <v>#DIV/0!</v>
      </c>
      <c r="K1197" s="197" t="str" cm="1">
        <f t="array" ref="K1197">INDEX($A:$G, ($B1197*$B$4)+3,COLUMN(C1197))</f>
        <v>Owing</v>
      </c>
      <c r="L1197" s="198" t="e">
        <f t="shared" si="117"/>
        <v>#VALUE!</v>
      </c>
      <c r="M1197" s="199" t="e">
        <f t="shared" si="118"/>
        <v>#VALUE!</v>
      </c>
      <c r="N1197" s="200" t="str" cm="1">
        <f t="array" ref="N1197">INDEX($A:$G, ($B1197*$B$4)+3,COLUMN(F1197))</f>
        <v>Total Interest Charged</v>
      </c>
      <c r="O1197" s="201" t="e">
        <f t="shared" si="116"/>
        <v>#VALUE!</v>
      </c>
    </row>
    <row r="1198" spans="3:15" x14ac:dyDescent="0.25">
      <c r="C1198" s="197" t="e">
        <f t="shared" si="119"/>
        <v>#DIV/0!</v>
      </c>
      <c r="D1198" s="216" t="e">
        <f>IF(F1198="","",IF($B$3='Budget Calculator'!$A$14, 'Loan Calculator'!$L$12-E1198+H1198, IF($B$3='Budget Calculator'!$A$13,  'Loan Calculator'!$N$12-E1198+H1198, IF($B$3='Budget Calculator'!$A$12,  'Loan Calculator'!$P$12-E1198+H1198, 0))))</f>
        <v>#DIV/0!</v>
      </c>
      <c r="E1198" s="217" t="e">
        <f>IF(('Loan Calculator'!$G$4/$B$4)*C1197&gt;=0, ('Loan Calculator'!$G$4/$B$4)*C1197, 1/0)</f>
        <v>#DIV/0!</v>
      </c>
      <c r="F1198" s="200" t="e">
        <f t="shared" si="120"/>
        <v>#DIV/0!</v>
      </c>
      <c r="G1198" s="212" t="e">
        <f t="shared" si="115"/>
        <v>#DIV/0!</v>
      </c>
      <c r="K1198" s="197" t="str" cm="1">
        <f t="array" ref="K1198">INDEX($A:$G, ($B1198*$B$4)+3,COLUMN(C1198))</f>
        <v>Owing</v>
      </c>
      <c r="L1198" s="198" t="e">
        <f t="shared" si="117"/>
        <v>#VALUE!</v>
      </c>
      <c r="M1198" s="199" t="e">
        <f t="shared" si="118"/>
        <v>#VALUE!</v>
      </c>
      <c r="N1198" s="200" t="str" cm="1">
        <f t="array" ref="N1198">INDEX($A:$G, ($B1198*$B$4)+3,COLUMN(F1198))</f>
        <v>Total Interest Charged</v>
      </c>
      <c r="O1198" s="201" t="e">
        <f t="shared" si="116"/>
        <v>#VALUE!</v>
      </c>
    </row>
    <row r="1199" spans="3:15" x14ac:dyDescent="0.25">
      <c r="C1199" s="197" t="e">
        <f t="shared" si="119"/>
        <v>#DIV/0!</v>
      </c>
      <c r="D1199" s="216" t="e">
        <f>IF(F1199="","",IF($B$3='Budget Calculator'!$A$14, 'Loan Calculator'!$L$12-E1199+H1199, IF($B$3='Budget Calculator'!$A$13,  'Loan Calculator'!$N$12-E1199+H1199, IF($B$3='Budget Calculator'!$A$12,  'Loan Calculator'!$P$12-E1199+H1199, 0))))</f>
        <v>#DIV/0!</v>
      </c>
      <c r="E1199" s="217" t="e">
        <f>IF(('Loan Calculator'!$G$4/$B$4)*C1198&gt;=0, ('Loan Calculator'!$G$4/$B$4)*C1198, 1/0)</f>
        <v>#DIV/0!</v>
      </c>
      <c r="F1199" s="200" t="e">
        <f t="shared" si="120"/>
        <v>#DIV/0!</v>
      </c>
      <c r="G1199" s="212" t="e">
        <f t="shared" si="115"/>
        <v>#DIV/0!</v>
      </c>
      <c r="K1199" s="197" t="str" cm="1">
        <f t="array" ref="K1199">INDEX($A:$G, ($B1199*$B$4)+3,COLUMN(C1199))</f>
        <v>Owing</v>
      </c>
      <c r="L1199" s="198" t="e">
        <f t="shared" si="117"/>
        <v>#VALUE!</v>
      </c>
      <c r="M1199" s="199" t="e">
        <f t="shared" si="118"/>
        <v>#VALUE!</v>
      </c>
      <c r="N1199" s="200" t="str" cm="1">
        <f t="array" ref="N1199">INDEX($A:$G, ($B1199*$B$4)+3,COLUMN(F1199))</f>
        <v>Total Interest Charged</v>
      </c>
      <c r="O1199" s="201" t="e">
        <f t="shared" si="116"/>
        <v>#VALUE!</v>
      </c>
    </row>
    <row r="1200" spans="3:15" x14ac:dyDescent="0.25">
      <c r="C1200" s="197" t="e">
        <f t="shared" si="119"/>
        <v>#DIV/0!</v>
      </c>
      <c r="D1200" s="216" t="e">
        <f>IF(F1200="","",IF($B$3='Budget Calculator'!$A$14, 'Loan Calculator'!$L$12-E1200+H1200, IF($B$3='Budget Calculator'!$A$13,  'Loan Calculator'!$N$12-E1200+H1200, IF($B$3='Budget Calculator'!$A$12,  'Loan Calculator'!$P$12-E1200+H1200, 0))))</f>
        <v>#DIV/0!</v>
      </c>
      <c r="E1200" s="217" t="e">
        <f>IF(('Loan Calculator'!$G$4/$B$4)*C1199&gt;=0, ('Loan Calculator'!$G$4/$B$4)*C1199, 1/0)</f>
        <v>#DIV/0!</v>
      </c>
      <c r="F1200" s="200" t="e">
        <f t="shared" si="120"/>
        <v>#DIV/0!</v>
      </c>
      <c r="G1200" s="212" t="e">
        <f t="shared" si="115"/>
        <v>#DIV/0!</v>
      </c>
      <c r="K1200" s="197" t="str" cm="1">
        <f t="array" ref="K1200">INDEX($A:$G, ($B1200*$B$4)+3,COLUMN(C1200))</f>
        <v>Owing</v>
      </c>
      <c r="L1200" s="198" t="e">
        <f t="shared" si="117"/>
        <v>#VALUE!</v>
      </c>
      <c r="M1200" s="199" t="e">
        <f t="shared" si="118"/>
        <v>#VALUE!</v>
      </c>
      <c r="N1200" s="200" t="str" cm="1">
        <f t="array" ref="N1200">INDEX($A:$G, ($B1200*$B$4)+3,COLUMN(F1200))</f>
        <v>Total Interest Charged</v>
      </c>
      <c r="O1200" s="201" t="e">
        <f t="shared" si="116"/>
        <v>#VALUE!</v>
      </c>
    </row>
    <row r="1201" spans="3:15" x14ac:dyDescent="0.25">
      <c r="C1201" s="197" t="e">
        <f t="shared" si="119"/>
        <v>#DIV/0!</v>
      </c>
      <c r="D1201" s="216" t="e">
        <f>IF(F1201="","",IF($B$3='Budget Calculator'!$A$14, 'Loan Calculator'!$L$12-E1201+H1201, IF($B$3='Budget Calculator'!$A$13,  'Loan Calculator'!$N$12-E1201+H1201, IF($B$3='Budget Calculator'!$A$12,  'Loan Calculator'!$P$12-E1201+H1201, 0))))</f>
        <v>#DIV/0!</v>
      </c>
      <c r="E1201" s="217" t="e">
        <f>IF(('Loan Calculator'!$G$4/$B$4)*C1200&gt;=0, ('Loan Calculator'!$G$4/$B$4)*C1200, 1/0)</f>
        <v>#DIV/0!</v>
      </c>
      <c r="F1201" s="200" t="e">
        <f t="shared" si="120"/>
        <v>#DIV/0!</v>
      </c>
      <c r="G1201" s="212" t="e">
        <f t="shared" si="115"/>
        <v>#DIV/0!</v>
      </c>
      <c r="K1201" s="197" t="str" cm="1">
        <f t="array" ref="K1201">INDEX($A:$G, ($B1201*$B$4)+3,COLUMN(C1201))</f>
        <v>Owing</v>
      </c>
      <c r="L1201" s="198" t="e">
        <f t="shared" si="117"/>
        <v>#VALUE!</v>
      </c>
      <c r="M1201" s="199" t="e">
        <f t="shared" si="118"/>
        <v>#VALUE!</v>
      </c>
      <c r="N1201" s="200" t="str" cm="1">
        <f t="array" ref="N1201">INDEX($A:$G, ($B1201*$B$4)+3,COLUMN(F1201))</f>
        <v>Total Interest Charged</v>
      </c>
      <c r="O1201" s="201" t="e">
        <f t="shared" si="116"/>
        <v>#VALUE!</v>
      </c>
    </row>
    <row r="1202" spans="3:15" x14ac:dyDescent="0.25">
      <c r="C1202" s="197" t="e">
        <f t="shared" si="119"/>
        <v>#DIV/0!</v>
      </c>
      <c r="D1202" s="216" t="e">
        <f>IF(F1202="","",IF($B$3='Budget Calculator'!$A$14, 'Loan Calculator'!$L$12-E1202+H1202, IF($B$3='Budget Calculator'!$A$13,  'Loan Calculator'!$N$12-E1202+H1202, IF($B$3='Budget Calculator'!$A$12,  'Loan Calculator'!$P$12-E1202+H1202, 0))))</f>
        <v>#DIV/0!</v>
      </c>
      <c r="E1202" s="217" t="e">
        <f>IF(('Loan Calculator'!$G$4/$B$4)*C1201&gt;=0, ('Loan Calculator'!$G$4/$B$4)*C1201, 1/0)</f>
        <v>#DIV/0!</v>
      </c>
      <c r="F1202" s="200" t="e">
        <f t="shared" si="120"/>
        <v>#DIV/0!</v>
      </c>
      <c r="G1202" s="212" t="e">
        <f t="shared" si="115"/>
        <v>#DIV/0!</v>
      </c>
      <c r="K1202" s="197" t="str" cm="1">
        <f t="array" ref="K1202">INDEX($A:$G, ($B1202*$B$4)+3,COLUMN(C1202))</f>
        <v>Owing</v>
      </c>
      <c r="L1202" s="198" t="e">
        <f t="shared" si="117"/>
        <v>#VALUE!</v>
      </c>
      <c r="M1202" s="199" t="e">
        <f t="shared" si="118"/>
        <v>#VALUE!</v>
      </c>
      <c r="N1202" s="200" t="str" cm="1">
        <f t="array" ref="N1202">INDEX($A:$G, ($B1202*$B$4)+3,COLUMN(F1202))</f>
        <v>Total Interest Charged</v>
      </c>
      <c r="O1202" s="201" t="e">
        <f t="shared" si="116"/>
        <v>#VALUE!</v>
      </c>
    </row>
    <row r="1203" spans="3:15" x14ac:dyDescent="0.25">
      <c r="C1203" s="197" t="e">
        <f t="shared" si="119"/>
        <v>#DIV/0!</v>
      </c>
      <c r="D1203" s="216" t="e">
        <f>IF(F1203="","",IF($B$3='Budget Calculator'!$A$14, 'Loan Calculator'!$L$12-E1203+H1203, IF($B$3='Budget Calculator'!$A$13,  'Loan Calculator'!$N$12-E1203+H1203, IF($B$3='Budget Calculator'!$A$12,  'Loan Calculator'!$P$12-E1203+H1203, 0))))</f>
        <v>#DIV/0!</v>
      </c>
      <c r="E1203" s="217" t="e">
        <f>IF(('Loan Calculator'!$G$4/$B$4)*C1202&gt;=0, ('Loan Calculator'!$G$4/$B$4)*C1202, 1/0)</f>
        <v>#DIV/0!</v>
      </c>
      <c r="F1203" s="200" t="e">
        <f t="shared" si="120"/>
        <v>#DIV/0!</v>
      </c>
      <c r="G1203" s="212" t="e">
        <f t="shared" si="115"/>
        <v>#DIV/0!</v>
      </c>
      <c r="K1203" s="197" t="str" cm="1">
        <f t="array" ref="K1203">INDEX($A:$G, ($B1203*$B$4)+3,COLUMN(C1203))</f>
        <v>Owing</v>
      </c>
      <c r="L1203" s="198" t="e">
        <f t="shared" si="117"/>
        <v>#VALUE!</v>
      </c>
      <c r="M1203" s="199" t="e">
        <f t="shared" si="118"/>
        <v>#VALUE!</v>
      </c>
      <c r="N1203" s="200" t="str" cm="1">
        <f t="array" ref="N1203">INDEX($A:$G, ($B1203*$B$4)+3,COLUMN(F1203))</f>
        <v>Total Interest Charged</v>
      </c>
      <c r="O1203" s="201" t="e">
        <f t="shared" si="116"/>
        <v>#VALUE!</v>
      </c>
    </row>
    <row r="1204" spans="3:15" x14ac:dyDescent="0.25">
      <c r="C1204" s="197" t="e">
        <f t="shared" si="119"/>
        <v>#DIV/0!</v>
      </c>
      <c r="D1204" s="216" t="e">
        <f>IF(F1204="","",IF($B$3='Budget Calculator'!$A$14, 'Loan Calculator'!$L$12-E1204+H1204, IF($B$3='Budget Calculator'!$A$13,  'Loan Calculator'!$N$12-E1204+H1204, IF($B$3='Budget Calculator'!$A$12,  'Loan Calculator'!$P$12-E1204+H1204, 0))))</f>
        <v>#DIV/0!</v>
      </c>
      <c r="E1204" s="217" t="e">
        <f>IF(('Loan Calculator'!$G$4/$B$4)*C1203&gt;=0, ('Loan Calculator'!$G$4/$B$4)*C1203, 1/0)</f>
        <v>#DIV/0!</v>
      </c>
      <c r="F1204" s="200" t="e">
        <f t="shared" si="120"/>
        <v>#DIV/0!</v>
      </c>
      <c r="G1204" s="212" t="e">
        <f t="shared" si="115"/>
        <v>#DIV/0!</v>
      </c>
      <c r="K1204" s="197" t="str" cm="1">
        <f t="array" ref="K1204">INDEX($A:$G, ($B1204*$B$4)+3,COLUMN(C1204))</f>
        <v>Owing</v>
      </c>
      <c r="L1204" s="198" t="e">
        <f t="shared" si="117"/>
        <v>#VALUE!</v>
      </c>
      <c r="M1204" s="199" t="e">
        <f t="shared" si="118"/>
        <v>#VALUE!</v>
      </c>
      <c r="N1204" s="200" t="str" cm="1">
        <f t="array" ref="N1204">INDEX($A:$G, ($B1204*$B$4)+3,COLUMN(F1204))</f>
        <v>Total Interest Charged</v>
      </c>
      <c r="O1204" s="201" t="e">
        <f t="shared" si="116"/>
        <v>#VALUE!</v>
      </c>
    </row>
    <row r="1205" spans="3:15" x14ac:dyDescent="0.25">
      <c r="C1205" s="197" t="e">
        <f t="shared" si="119"/>
        <v>#DIV/0!</v>
      </c>
      <c r="D1205" s="216" t="e">
        <f>IF(F1205="","",IF($B$3='Budget Calculator'!$A$14, 'Loan Calculator'!$L$12-E1205+H1205, IF($B$3='Budget Calculator'!$A$13,  'Loan Calculator'!$N$12-E1205+H1205, IF($B$3='Budget Calculator'!$A$12,  'Loan Calculator'!$P$12-E1205+H1205, 0))))</f>
        <v>#DIV/0!</v>
      </c>
      <c r="E1205" s="217" t="e">
        <f>IF(('Loan Calculator'!$G$4/$B$4)*C1204&gt;=0, ('Loan Calculator'!$G$4/$B$4)*C1204, 1/0)</f>
        <v>#DIV/0!</v>
      </c>
      <c r="F1205" s="200" t="e">
        <f t="shared" si="120"/>
        <v>#DIV/0!</v>
      </c>
      <c r="G1205" s="212" t="e">
        <f t="shared" si="115"/>
        <v>#DIV/0!</v>
      </c>
      <c r="K1205" s="197" t="str" cm="1">
        <f t="array" ref="K1205">INDEX($A:$G, ($B1205*$B$4)+3,COLUMN(C1205))</f>
        <v>Owing</v>
      </c>
      <c r="L1205" s="198" t="e">
        <f t="shared" si="117"/>
        <v>#VALUE!</v>
      </c>
      <c r="M1205" s="199" t="e">
        <f t="shared" si="118"/>
        <v>#VALUE!</v>
      </c>
      <c r="N1205" s="200" t="str" cm="1">
        <f t="array" ref="N1205">INDEX($A:$G, ($B1205*$B$4)+3,COLUMN(F1205))</f>
        <v>Total Interest Charged</v>
      </c>
      <c r="O1205" s="201" t="e">
        <f t="shared" si="116"/>
        <v>#VALUE!</v>
      </c>
    </row>
    <row r="1206" spans="3:15" x14ac:dyDescent="0.25">
      <c r="C1206" s="197" t="e">
        <f t="shared" si="119"/>
        <v>#DIV/0!</v>
      </c>
      <c r="D1206" s="216" t="e">
        <f>IF(F1206="","",IF($B$3='Budget Calculator'!$A$14, 'Loan Calculator'!$L$12-E1206+H1206, IF($B$3='Budget Calculator'!$A$13,  'Loan Calculator'!$N$12-E1206+H1206, IF($B$3='Budget Calculator'!$A$12,  'Loan Calculator'!$P$12-E1206+H1206, 0))))</f>
        <v>#DIV/0!</v>
      </c>
      <c r="E1206" s="217" t="e">
        <f>IF(('Loan Calculator'!$G$4/$B$4)*C1205&gt;=0, ('Loan Calculator'!$G$4/$B$4)*C1205, 1/0)</f>
        <v>#DIV/0!</v>
      </c>
      <c r="F1206" s="200" t="e">
        <f t="shared" si="120"/>
        <v>#DIV/0!</v>
      </c>
      <c r="G1206" s="212" t="e">
        <f t="shared" si="115"/>
        <v>#DIV/0!</v>
      </c>
      <c r="K1206" s="197" t="str" cm="1">
        <f t="array" ref="K1206">INDEX($A:$G, ($B1206*$B$4)+3,COLUMN(C1206))</f>
        <v>Owing</v>
      </c>
      <c r="L1206" s="198" t="e">
        <f t="shared" si="117"/>
        <v>#VALUE!</v>
      </c>
      <c r="M1206" s="199" t="e">
        <f t="shared" si="118"/>
        <v>#VALUE!</v>
      </c>
      <c r="N1206" s="200" t="str" cm="1">
        <f t="array" ref="N1206">INDEX($A:$G, ($B1206*$B$4)+3,COLUMN(F1206))</f>
        <v>Total Interest Charged</v>
      </c>
      <c r="O1206" s="201" t="e">
        <f t="shared" si="116"/>
        <v>#VALUE!</v>
      </c>
    </row>
    <row r="1207" spans="3:15" x14ac:dyDescent="0.25">
      <c r="C1207" s="197" t="e">
        <f t="shared" si="119"/>
        <v>#DIV/0!</v>
      </c>
      <c r="D1207" s="216" t="e">
        <f>IF(F1207="","",IF($B$3='Budget Calculator'!$A$14, 'Loan Calculator'!$L$12-E1207+H1207, IF($B$3='Budget Calculator'!$A$13,  'Loan Calculator'!$N$12-E1207+H1207, IF($B$3='Budget Calculator'!$A$12,  'Loan Calculator'!$P$12-E1207+H1207, 0))))</f>
        <v>#DIV/0!</v>
      </c>
      <c r="E1207" s="217" t="e">
        <f>IF(('Loan Calculator'!$G$4/$B$4)*C1206&gt;=0, ('Loan Calculator'!$G$4/$B$4)*C1206, 1/0)</f>
        <v>#DIV/0!</v>
      </c>
      <c r="F1207" s="200" t="e">
        <f t="shared" si="120"/>
        <v>#DIV/0!</v>
      </c>
      <c r="G1207" s="212" t="e">
        <f t="shared" si="115"/>
        <v>#DIV/0!</v>
      </c>
      <c r="K1207" s="197" t="str" cm="1">
        <f t="array" ref="K1207">INDEX($A:$G, ($B1207*$B$4)+3,COLUMN(C1207))</f>
        <v>Owing</v>
      </c>
      <c r="L1207" s="198" t="e">
        <f t="shared" si="117"/>
        <v>#VALUE!</v>
      </c>
      <c r="M1207" s="199" t="e">
        <f t="shared" si="118"/>
        <v>#VALUE!</v>
      </c>
      <c r="N1207" s="200" t="str" cm="1">
        <f t="array" ref="N1207">INDEX($A:$G, ($B1207*$B$4)+3,COLUMN(F1207))</f>
        <v>Total Interest Charged</v>
      </c>
      <c r="O1207" s="201" t="e">
        <f t="shared" si="116"/>
        <v>#VALUE!</v>
      </c>
    </row>
    <row r="1208" spans="3:15" x14ac:dyDescent="0.25">
      <c r="C1208" s="197" t="e">
        <f t="shared" si="119"/>
        <v>#DIV/0!</v>
      </c>
      <c r="D1208" s="216" t="e">
        <f>IF(F1208="","",IF($B$3='Budget Calculator'!$A$14, 'Loan Calculator'!$L$12-E1208+H1208, IF($B$3='Budget Calculator'!$A$13,  'Loan Calculator'!$N$12-E1208+H1208, IF($B$3='Budget Calculator'!$A$12,  'Loan Calculator'!$P$12-E1208+H1208, 0))))</f>
        <v>#DIV/0!</v>
      </c>
      <c r="E1208" s="217" t="e">
        <f>IF(('Loan Calculator'!$G$4/$B$4)*C1207&gt;=0, ('Loan Calculator'!$G$4/$B$4)*C1207, 1/0)</f>
        <v>#DIV/0!</v>
      </c>
      <c r="F1208" s="200" t="e">
        <f t="shared" si="120"/>
        <v>#DIV/0!</v>
      </c>
      <c r="G1208" s="212" t="e">
        <f t="shared" si="115"/>
        <v>#DIV/0!</v>
      </c>
      <c r="K1208" s="197" t="str" cm="1">
        <f t="array" ref="K1208">INDEX($A:$G, ($B1208*$B$4)+3,COLUMN(C1208))</f>
        <v>Owing</v>
      </c>
      <c r="L1208" s="198" t="e">
        <f t="shared" si="117"/>
        <v>#VALUE!</v>
      </c>
      <c r="M1208" s="199" t="e">
        <f t="shared" si="118"/>
        <v>#VALUE!</v>
      </c>
      <c r="N1208" s="200" t="str" cm="1">
        <f t="array" ref="N1208">INDEX($A:$G, ($B1208*$B$4)+3,COLUMN(F1208))</f>
        <v>Total Interest Charged</v>
      </c>
      <c r="O1208" s="201" t="e">
        <f t="shared" si="116"/>
        <v>#VALUE!</v>
      </c>
    </row>
    <row r="1209" spans="3:15" x14ac:dyDescent="0.25">
      <c r="C1209" s="197" t="e">
        <f t="shared" si="119"/>
        <v>#DIV/0!</v>
      </c>
      <c r="D1209" s="216" t="e">
        <f>IF(F1209="","",IF($B$3='Budget Calculator'!$A$14, 'Loan Calculator'!$L$12-E1209+H1209, IF($B$3='Budget Calculator'!$A$13,  'Loan Calculator'!$N$12-E1209+H1209, IF($B$3='Budget Calculator'!$A$12,  'Loan Calculator'!$P$12-E1209+H1209, 0))))</f>
        <v>#DIV/0!</v>
      </c>
      <c r="E1209" s="217" t="e">
        <f>IF(('Loan Calculator'!$G$4/$B$4)*C1208&gt;=0, ('Loan Calculator'!$G$4/$B$4)*C1208, 1/0)</f>
        <v>#DIV/0!</v>
      </c>
      <c r="F1209" s="200" t="e">
        <f t="shared" si="120"/>
        <v>#DIV/0!</v>
      </c>
      <c r="G1209" s="212" t="e">
        <f t="shared" si="115"/>
        <v>#DIV/0!</v>
      </c>
      <c r="K1209" s="197" t="str" cm="1">
        <f t="array" ref="K1209">INDEX($A:$G, ($B1209*$B$4)+3,COLUMN(C1209))</f>
        <v>Owing</v>
      </c>
      <c r="L1209" s="198" t="e">
        <f t="shared" si="117"/>
        <v>#VALUE!</v>
      </c>
      <c r="M1209" s="199" t="e">
        <f t="shared" si="118"/>
        <v>#VALUE!</v>
      </c>
      <c r="N1209" s="200" t="str" cm="1">
        <f t="array" ref="N1209">INDEX($A:$G, ($B1209*$B$4)+3,COLUMN(F1209))</f>
        <v>Total Interest Charged</v>
      </c>
      <c r="O1209" s="201" t="e">
        <f t="shared" si="116"/>
        <v>#VALUE!</v>
      </c>
    </row>
    <row r="1210" spans="3:15" x14ac:dyDescent="0.25">
      <c r="C1210" s="197" t="e">
        <f t="shared" si="119"/>
        <v>#DIV/0!</v>
      </c>
      <c r="D1210" s="216" t="e">
        <f>IF(F1210="","",IF($B$3='Budget Calculator'!$A$14, 'Loan Calculator'!$L$12-E1210+H1210, IF($B$3='Budget Calculator'!$A$13,  'Loan Calculator'!$N$12-E1210+H1210, IF($B$3='Budget Calculator'!$A$12,  'Loan Calculator'!$P$12-E1210+H1210, 0))))</f>
        <v>#DIV/0!</v>
      </c>
      <c r="E1210" s="217" t="e">
        <f>IF(('Loan Calculator'!$G$4/$B$4)*C1209&gt;=0, ('Loan Calculator'!$G$4/$B$4)*C1209, 1/0)</f>
        <v>#DIV/0!</v>
      </c>
      <c r="F1210" s="200" t="e">
        <f t="shared" si="120"/>
        <v>#DIV/0!</v>
      </c>
      <c r="G1210" s="212" t="e">
        <f t="shared" si="115"/>
        <v>#DIV/0!</v>
      </c>
      <c r="K1210" s="197" t="str" cm="1">
        <f t="array" ref="K1210">INDEX($A:$G, ($B1210*$B$4)+3,COLUMN(C1210))</f>
        <v>Owing</v>
      </c>
      <c r="L1210" s="198" t="e">
        <f t="shared" si="117"/>
        <v>#VALUE!</v>
      </c>
      <c r="M1210" s="199" t="e">
        <f t="shared" si="118"/>
        <v>#VALUE!</v>
      </c>
      <c r="N1210" s="200" t="str" cm="1">
        <f t="array" ref="N1210">INDEX($A:$G, ($B1210*$B$4)+3,COLUMN(F1210))</f>
        <v>Total Interest Charged</v>
      </c>
      <c r="O1210" s="201" t="e">
        <f t="shared" si="116"/>
        <v>#VALUE!</v>
      </c>
    </row>
    <row r="1211" spans="3:15" x14ac:dyDescent="0.25">
      <c r="C1211" s="197" t="e">
        <f t="shared" si="119"/>
        <v>#DIV/0!</v>
      </c>
      <c r="D1211" s="216" t="e">
        <f>IF(F1211="","",IF($B$3='Budget Calculator'!$A$14, 'Loan Calculator'!$L$12-E1211+H1211, IF($B$3='Budget Calculator'!$A$13,  'Loan Calculator'!$N$12-E1211+H1211, IF($B$3='Budget Calculator'!$A$12,  'Loan Calculator'!$P$12-E1211+H1211, 0))))</f>
        <v>#DIV/0!</v>
      </c>
      <c r="E1211" s="217" t="e">
        <f>IF(('Loan Calculator'!$G$4/$B$4)*C1210&gt;=0, ('Loan Calculator'!$G$4/$B$4)*C1210, 1/0)</f>
        <v>#DIV/0!</v>
      </c>
      <c r="F1211" s="200" t="e">
        <f t="shared" si="120"/>
        <v>#DIV/0!</v>
      </c>
      <c r="G1211" s="212" t="e">
        <f t="shared" si="115"/>
        <v>#DIV/0!</v>
      </c>
      <c r="K1211" s="197" t="str" cm="1">
        <f t="array" ref="K1211">INDEX($A:$G, ($B1211*$B$4)+3,COLUMN(C1211))</f>
        <v>Owing</v>
      </c>
      <c r="L1211" s="198" t="e">
        <f t="shared" si="117"/>
        <v>#VALUE!</v>
      </c>
      <c r="M1211" s="199" t="e">
        <f t="shared" si="118"/>
        <v>#VALUE!</v>
      </c>
      <c r="N1211" s="200" t="str" cm="1">
        <f t="array" ref="N1211">INDEX($A:$G, ($B1211*$B$4)+3,COLUMN(F1211))</f>
        <v>Total Interest Charged</v>
      </c>
      <c r="O1211" s="201" t="e">
        <f t="shared" si="116"/>
        <v>#VALUE!</v>
      </c>
    </row>
    <row r="1212" spans="3:15" x14ac:dyDescent="0.25">
      <c r="C1212" s="197" t="e">
        <f t="shared" si="119"/>
        <v>#DIV/0!</v>
      </c>
      <c r="D1212" s="216" t="e">
        <f>IF(F1212="","",IF($B$3='Budget Calculator'!$A$14, 'Loan Calculator'!$L$12-E1212+H1212, IF($B$3='Budget Calculator'!$A$13,  'Loan Calculator'!$N$12-E1212+H1212, IF($B$3='Budget Calculator'!$A$12,  'Loan Calculator'!$P$12-E1212+H1212, 0))))</f>
        <v>#DIV/0!</v>
      </c>
      <c r="E1212" s="217" t="e">
        <f>IF(('Loan Calculator'!$G$4/$B$4)*C1211&gt;=0, ('Loan Calculator'!$G$4/$B$4)*C1211, 1/0)</f>
        <v>#DIV/0!</v>
      </c>
      <c r="F1212" s="200" t="e">
        <f t="shared" si="120"/>
        <v>#DIV/0!</v>
      </c>
      <c r="G1212" s="212" t="e">
        <f t="shared" si="115"/>
        <v>#DIV/0!</v>
      </c>
      <c r="K1212" s="197" t="str" cm="1">
        <f t="array" ref="K1212">INDEX($A:$G, ($B1212*$B$4)+3,COLUMN(C1212))</f>
        <v>Owing</v>
      </c>
      <c r="L1212" s="198" t="e">
        <f t="shared" si="117"/>
        <v>#VALUE!</v>
      </c>
      <c r="M1212" s="199" t="e">
        <f t="shared" si="118"/>
        <v>#VALUE!</v>
      </c>
      <c r="N1212" s="200" t="str" cm="1">
        <f t="array" ref="N1212">INDEX($A:$G, ($B1212*$B$4)+3,COLUMN(F1212))</f>
        <v>Total Interest Charged</v>
      </c>
      <c r="O1212" s="201" t="e">
        <f t="shared" si="116"/>
        <v>#VALUE!</v>
      </c>
    </row>
    <row r="1213" spans="3:15" x14ac:dyDescent="0.25">
      <c r="C1213" s="197" t="e">
        <f t="shared" si="119"/>
        <v>#DIV/0!</v>
      </c>
      <c r="D1213" s="216" t="e">
        <f>IF(F1213="","",IF($B$3='Budget Calculator'!$A$14, 'Loan Calculator'!$L$12-E1213+H1213, IF($B$3='Budget Calculator'!$A$13,  'Loan Calculator'!$N$12-E1213+H1213, IF($B$3='Budget Calculator'!$A$12,  'Loan Calculator'!$P$12-E1213+H1213, 0))))</f>
        <v>#DIV/0!</v>
      </c>
      <c r="E1213" s="217" t="e">
        <f>IF(('Loan Calculator'!$G$4/$B$4)*C1212&gt;=0, ('Loan Calculator'!$G$4/$B$4)*C1212, 1/0)</f>
        <v>#DIV/0!</v>
      </c>
      <c r="F1213" s="200" t="e">
        <f t="shared" si="120"/>
        <v>#DIV/0!</v>
      </c>
      <c r="G1213" s="212" t="e">
        <f t="shared" si="115"/>
        <v>#DIV/0!</v>
      </c>
      <c r="K1213" s="197" t="str" cm="1">
        <f t="array" ref="K1213">INDEX($A:$G, ($B1213*$B$4)+3,COLUMN(C1213))</f>
        <v>Owing</v>
      </c>
      <c r="L1213" s="198" t="e">
        <f t="shared" si="117"/>
        <v>#VALUE!</v>
      </c>
      <c r="M1213" s="199" t="e">
        <f t="shared" si="118"/>
        <v>#VALUE!</v>
      </c>
      <c r="N1213" s="200" t="str" cm="1">
        <f t="array" ref="N1213">INDEX($A:$G, ($B1213*$B$4)+3,COLUMN(F1213))</f>
        <v>Total Interest Charged</v>
      </c>
      <c r="O1213" s="201" t="e">
        <f t="shared" si="116"/>
        <v>#VALUE!</v>
      </c>
    </row>
    <row r="1214" spans="3:15" x14ac:dyDescent="0.25">
      <c r="C1214" s="197" t="e">
        <f t="shared" si="119"/>
        <v>#DIV/0!</v>
      </c>
      <c r="D1214" s="216" t="e">
        <f>IF(F1214="","",IF($B$3='Budget Calculator'!$A$14, 'Loan Calculator'!$L$12-E1214+H1214, IF($B$3='Budget Calculator'!$A$13,  'Loan Calculator'!$N$12-E1214+H1214, IF($B$3='Budget Calculator'!$A$12,  'Loan Calculator'!$P$12-E1214+H1214, 0))))</f>
        <v>#DIV/0!</v>
      </c>
      <c r="E1214" s="217" t="e">
        <f>IF(('Loan Calculator'!$G$4/$B$4)*C1213&gt;=0, ('Loan Calculator'!$G$4/$B$4)*C1213, 1/0)</f>
        <v>#DIV/0!</v>
      </c>
      <c r="F1214" s="200" t="e">
        <f t="shared" si="120"/>
        <v>#DIV/0!</v>
      </c>
      <c r="G1214" s="212" t="e">
        <f t="shared" si="115"/>
        <v>#DIV/0!</v>
      </c>
      <c r="K1214" s="197" t="str" cm="1">
        <f t="array" ref="K1214">INDEX($A:$G, ($B1214*$B$4)+3,COLUMN(C1214))</f>
        <v>Owing</v>
      </c>
      <c r="L1214" s="198" t="e">
        <f t="shared" si="117"/>
        <v>#VALUE!</v>
      </c>
      <c r="M1214" s="199" t="e">
        <f t="shared" si="118"/>
        <v>#VALUE!</v>
      </c>
      <c r="N1214" s="200" t="str" cm="1">
        <f t="array" ref="N1214">INDEX($A:$G, ($B1214*$B$4)+3,COLUMN(F1214))</f>
        <v>Total Interest Charged</v>
      </c>
      <c r="O1214" s="201" t="e">
        <f t="shared" si="116"/>
        <v>#VALUE!</v>
      </c>
    </row>
    <row r="1215" spans="3:15" x14ac:dyDescent="0.25">
      <c r="C1215" s="197" t="e">
        <f t="shared" si="119"/>
        <v>#DIV/0!</v>
      </c>
      <c r="D1215" s="216" t="e">
        <f>IF(F1215="","",IF($B$3='Budget Calculator'!$A$14, 'Loan Calculator'!$L$12-E1215+H1215, IF($B$3='Budget Calculator'!$A$13,  'Loan Calculator'!$N$12-E1215+H1215, IF($B$3='Budget Calculator'!$A$12,  'Loan Calculator'!$P$12-E1215+H1215, 0))))</f>
        <v>#DIV/0!</v>
      </c>
      <c r="E1215" s="217" t="e">
        <f>IF(('Loan Calculator'!$G$4/$B$4)*C1214&gt;=0, ('Loan Calculator'!$G$4/$B$4)*C1214, 1/0)</f>
        <v>#DIV/0!</v>
      </c>
      <c r="F1215" s="200" t="e">
        <f t="shared" si="120"/>
        <v>#DIV/0!</v>
      </c>
      <c r="G1215" s="212" t="e">
        <f t="shared" si="115"/>
        <v>#DIV/0!</v>
      </c>
      <c r="K1215" s="197" t="str" cm="1">
        <f t="array" ref="K1215">INDEX($A:$G, ($B1215*$B$4)+3,COLUMN(C1215))</f>
        <v>Owing</v>
      </c>
      <c r="L1215" s="198" t="e">
        <f t="shared" si="117"/>
        <v>#VALUE!</v>
      </c>
      <c r="M1215" s="199" t="e">
        <f t="shared" si="118"/>
        <v>#VALUE!</v>
      </c>
      <c r="N1215" s="200" t="str" cm="1">
        <f t="array" ref="N1215">INDEX($A:$G, ($B1215*$B$4)+3,COLUMN(F1215))</f>
        <v>Total Interest Charged</v>
      </c>
      <c r="O1215" s="201" t="e">
        <f t="shared" si="116"/>
        <v>#VALUE!</v>
      </c>
    </row>
    <row r="1216" spans="3:15" x14ac:dyDescent="0.25">
      <c r="C1216" s="197" t="e">
        <f t="shared" si="119"/>
        <v>#DIV/0!</v>
      </c>
      <c r="D1216" s="216" t="e">
        <f>IF(F1216="","",IF($B$3='Budget Calculator'!$A$14, 'Loan Calculator'!$L$12-E1216+H1216, IF($B$3='Budget Calculator'!$A$13,  'Loan Calculator'!$N$12-E1216+H1216, IF($B$3='Budget Calculator'!$A$12,  'Loan Calculator'!$P$12-E1216+H1216, 0))))</f>
        <v>#DIV/0!</v>
      </c>
      <c r="E1216" s="217" t="e">
        <f>IF(('Loan Calculator'!$G$4/$B$4)*C1215&gt;=0, ('Loan Calculator'!$G$4/$B$4)*C1215, 1/0)</f>
        <v>#DIV/0!</v>
      </c>
      <c r="F1216" s="200" t="e">
        <f t="shared" si="120"/>
        <v>#DIV/0!</v>
      </c>
      <c r="G1216" s="212" t="e">
        <f t="shared" si="115"/>
        <v>#DIV/0!</v>
      </c>
      <c r="K1216" s="197" t="str" cm="1">
        <f t="array" ref="K1216">INDEX($A:$G, ($B1216*$B$4)+3,COLUMN(C1216))</f>
        <v>Owing</v>
      </c>
      <c r="L1216" s="198" t="e">
        <f t="shared" si="117"/>
        <v>#VALUE!</v>
      </c>
      <c r="M1216" s="199" t="e">
        <f t="shared" si="118"/>
        <v>#VALUE!</v>
      </c>
      <c r="N1216" s="200" t="str" cm="1">
        <f t="array" ref="N1216">INDEX($A:$G, ($B1216*$B$4)+3,COLUMN(F1216))</f>
        <v>Total Interest Charged</v>
      </c>
      <c r="O1216" s="201" t="e">
        <f t="shared" si="116"/>
        <v>#VALUE!</v>
      </c>
    </row>
    <row r="1217" spans="3:15" x14ac:dyDescent="0.25">
      <c r="C1217" s="197" t="e">
        <f t="shared" si="119"/>
        <v>#DIV/0!</v>
      </c>
      <c r="D1217" s="216" t="e">
        <f>IF(F1217="","",IF($B$3='Budget Calculator'!$A$14, 'Loan Calculator'!$L$12-E1217+H1217, IF($B$3='Budget Calculator'!$A$13,  'Loan Calculator'!$N$12-E1217+H1217, IF($B$3='Budget Calculator'!$A$12,  'Loan Calculator'!$P$12-E1217+H1217, 0))))</f>
        <v>#DIV/0!</v>
      </c>
      <c r="E1217" s="217" t="e">
        <f>IF(('Loan Calculator'!$G$4/$B$4)*C1216&gt;=0, ('Loan Calculator'!$G$4/$B$4)*C1216, 1/0)</f>
        <v>#DIV/0!</v>
      </c>
      <c r="F1217" s="200" t="e">
        <f t="shared" si="120"/>
        <v>#DIV/0!</v>
      </c>
      <c r="G1217" s="212" t="e">
        <f t="shared" si="115"/>
        <v>#DIV/0!</v>
      </c>
      <c r="K1217" s="197" t="str" cm="1">
        <f t="array" ref="K1217">INDEX($A:$G, ($B1217*$B$4)+3,COLUMN(C1217))</f>
        <v>Owing</v>
      </c>
      <c r="L1217" s="198" t="e">
        <f t="shared" si="117"/>
        <v>#VALUE!</v>
      </c>
      <c r="M1217" s="199" t="e">
        <f t="shared" si="118"/>
        <v>#VALUE!</v>
      </c>
      <c r="N1217" s="200" t="str" cm="1">
        <f t="array" ref="N1217">INDEX($A:$G, ($B1217*$B$4)+3,COLUMN(F1217))</f>
        <v>Total Interest Charged</v>
      </c>
      <c r="O1217" s="201" t="e">
        <f t="shared" si="116"/>
        <v>#VALUE!</v>
      </c>
    </row>
    <row r="1218" spans="3:15" x14ac:dyDescent="0.25">
      <c r="C1218" s="197" t="e">
        <f t="shared" si="119"/>
        <v>#DIV/0!</v>
      </c>
      <c r="D1218" s="216" t="e">
        <f>IF(F1218="","",IF($B$3='Budget Calculator'!$A$14, 'Loan Calculator'!$L$12-E1218+H1218, IF($B$3='Budget Calculator'!$A$13,  'Loan Calculator'!$N$12-E1218+H1218, IF($B$3='Budget Calculator'!$A$12,  'Loan Calculator'!$P$12-E1218+H1218, 0))))</f>
        <v>#DIV/0!</v>
      </c>
      <c r="E1218" s="217" t="e">
        <f>IF(('Loan Calculator'!$G$4/$B$4)*C1217&gt;=0, ('Loan Calculator'!$G$4/$B$4)*C1217, 1/0)</f>
        <v>#DIV/0!</v>
      </c>
      <c r="F1218" s="200" t="e">
        <f t="shared" si="120"/>
        <v>#DIV/0!</v>
      </c>
      <c r="G1218" s="212" t="e">
        <f t="shared" si="115"/>
        <v>#DIV/0!</v>
      </c>
      <c r="K1218" s="197" t="str" cm="1">
        <f t="array" ref="K1218">INDEX($A:$G, ($B1218*$B$4)+3,COLUMN(C1218))</f>
        <v>Owing</v>
      </c>
      <c r="L1218" s="198" t="e">
        <f t="shared" si="117"/>
        <v>#VALUE!</v>
      </c>
      <c r="M1218" s="199" t="e">
        <f t="shared" si="118"/>
        <v>#VALUE!</v>
      </c>
      <c r="N1218" s="200" t="str" cm="1">
        <f t="array" ref="N1218">INDEX($A:$G, ($B1218*$B$4)+3,COLUMN(F1218))</f>
        <v>Total Interest Charged</v>
      </c>
      <c r="O1218" s="201" t="e">
        <f t="shared" si="116"/>
        <v>#VALUE!</v>
      </c>
    </row>
    <row r="1219" spans="3:15" x14ac:dyDescent="0.25">
      <c r="C1219" s="197" t="e">
        <f t="shared" si="119"/>
        <v>#DIV/0!</v>
      </c>
      <c r="D1219" s="216" t="e">
        <f>IF(F1219="","",IF($B$3='Budget Calculator'!$A$14, 'Loan Calculator'!$L$12-E1219+H1219, IF($B$3='Budget Calculator'!$A$13,  'Loan Calculator'!$N$12-E1219+H1219, IF($B$3='Budget Calculator'!$A$12,  'Loan Calculator'!$P$12-E1219+H1219, 0))))</f>
        <v>#DIV/0!</v>
      </c>
      <c r="E1219" s="217" t="e">
        <f>IF(('Loan Calculator'!$G$4/$B$4)*C1218&gt;=0, ('Loan Calculator'!$G$4/$B$4)*C1218, 1/0)</f>
        <v>#DIV/0!</v>
      </c>
      <c r="F1219" s="200" t="e">
        <f t="shared" si="120"/>
        <v>#DIV/0!</v>
      </c>
      <c r="G1219" s="212" t="e">
        <f t="shared" si="115"/>
        <v>#DIV/0!</v>
      </c>
      <c r="K1219" s="197" t="str" cm="1">
        <f t="array" ref="K1219">INDEX($A:$G, ($B1219*$B$4)+3,COLUMN(C1219))</f>
        <v>Owing</v>
      </c>
      <c r="L1219" s="198" t="e">
        <f t="shared" si="117"/>
        <v>#VALUE!</v>
      </c>
      <c r="M1219" s="199" t="e">
        <f t="shared" si="118"/>
        <v>#VALUE!</v>
      </c>
      <c r="N1219" s="200" t="str" cm="1">
        <f t="array" ref="N1219">INDEX($A:$G, ($B1219*$B$4)+3,COLUMN(F1219))</f>
        <v>Total Interest Charged</v>
      </c>
      <c r="O1219" s="201" t="e">
        <f t="shared" si="116"/>
        <v>#VALUE!</v>
      </c>
    </row>
    <row r="1220" spans="3:15" x14ac:dyDescent="0.25">
      <c r="C1220" s="197" t="e">
        <f t="shared" si="119"/>
        <v>#DIV/0!</v>
      </c>
      <c r="D1220" s="216" t="e">
        <f>IF(F1220="","",IF($B$3='Budget Calculator'!$A$14, 'Loan Calculator'!$L$12-E1220+H1220, IF($B$3='Budget Calculator'!$A$13,  'Loan Calculator'!$N$12-E1220+H1220, IF($B$3='Budget Calculator'!$A$12,  'Loan Calculator'!$P$12-E1220+H1220, 0))))</f>
        <v>#DIV/0!</v>
      </c>
      <c r="E1220" s="217" t="e">
        <f>IF(('Loan Calculator'!$G$4/$B$4)*C1219&gt;=0, ('Loan Calculator'!$G$4/$B$4)*C1219, 1/0)</f>
        <v>#DIV/0!</v>
      </c>
      <c r="F1220" s="200" t="e">
        <f t="shared" si="120"/>
        <v>#DIV/0!</v>
      </c>
      <c r="G1220" s="212" t="e">
        <f t="shared" si="115"/>
        <v>#DIV/0!</v>
      </c>
      <c r="K1220" s="197" t="str" cm="1">
        <f t="array" ref="K1220">INDEX($A:$G, ($B1220*$B$4)+3,COLUMN(C1220))</f>
        <v>Owing</v>
      </c>
      <c r="L1220" s="198" t="e">
        <f t="shared" si="117"/>
        <v>#VALUE!</v>
      </c>
      <c r="M1220" s="199" t="e">
        <f t="shared" si="118"/>
        <v>#VALUE!</v>
      </c>
      <c r="N1220" s="200" t="str" cm="1">
        <f t="array" ref="N1220">INDEX($A:$G, ($B1220*$B$4)+3,COLUMN(F1220))</f>
        <v>Total Interest Charged</v>
      </c>
      <c r="O1220" s="201" t="e">
        <f t="shared" si="116"/>
        <v>#VALUE!</v>
      </c>
    </row>
    <row r="1221" spans="3:15" x14ac:dyDescent="0.25">
      <c r="C1221" s="197" t="e">
        <f t="shared" si="119"/>
        <v>#DIV/0!</v>
      </c>
      <c r="D1221" s="216" t="e">
        <f>IF(F1221="","",IF($B$3='Budget Calculator'!$A$14, 'Loan Calculator'!$L$12-E1221+H1221, IF($B$3='Budget Calculator'!$A$13,  'Loan Calculator'!$N$12-E1221+H1221, IF($B$3='Budget Calculator'!$A$12,  'Loan Calculator'!$P$12-E1221+H1221, 0))))</f>
        <v>#DIV/0!</v>
      </c>
      <c r="E1221" s="217" t="e">
        <f>IF(('Loan Calculator'!$G$4/$B$4)*C1220&gt;=0, ('Loan Calculator'!$G$4/$B$4)*C1220, 1/0)</f>
        <v>#DIV/0!</v>
      </c>
      <c r="F1221" s="200" t="e">
        <f t="shared" si="120"/>
        <v>#DIV/0!</v>
      </c>
      <c r="G1221" s="212" t="e">
        <f t="shared" si="115"/>
        <v>#DIV/0!</v>
      </c>
      <c r="K1221" s="197" t="str" cm="1">
        <f t="array" ref="K1221">INDEX($A:$G, ($B1221*$B$4)+3,COLUMN(C1221))</f>
        <v>Owing</v>
      </c>
      <c r="L1221" s="198" t="e">
        <f t="shared" si="117"/>
        <v>#VALUE!</v>
      </c>
      <c r="M1221" s="199" t="e">
        <f t="shared" si="118"/>
        <v>#VALUE!</v>
      </c>
      <c r="N1221" s="200" t="str" cm="1">
        <f t="array" ref="N1221">INDEX($A:$G, ($B1221*$B$4)+3,COLUMN(F1221))</f>
        <v>Total Interest Charged</v>
      </c>
      <c r="O1221" s="201" t="e">
        <f t="shared" si="116"/>
        <v>#VALUE!</v>
      </c>
    </row>
    <row r="1222" spans="3:15" x14ac:dyDescent="0.25">
      <c r="C1222" s="197" t="e">
        <f t="shared" si="119"/>
        <v>#DIV/0!</v>
      </c>
      <c r="D1222" s="216" t="e">
        <f>IF(F1222="","",IF($B$3='Budget Calculator'!$A$14, 'Loan Calculator'!$L$12-E1222+H1222, IF($B$3='Budget Calculator'!$A$13,  'Loan Calculator'!$N$12-E1222+H1222, IF($B$3='Budget Calculator'!$A$12,  'Loan Calculator'!$P$12-E1222+H1222, 0))))</f>
        <v>#DIV/0!</v>
      </c>
      <c r="E1222" s="217" t="e">
        <f>IF(('Loan Calculator'!$G$4/$B$4)*C1221&gt;=0, ('Loan Calculator'!$G$4/$B$4)*C1221, 1/0)</f>
        <v>#DIV/0!</v>
      </c>
      <c r="F1222" s="200" t="e">
        <f t="shared" si="120"/>
        <v>#DIV/0!</v>
      </c>
      <c r="G1222" s="212" t="e">
        <f t="shared" ref="G1222:G1285" si="121">IF(IFERROR(C1222, 1/0), B1222, IF(C1222=0, B1222, 1/0))</f>
        <v>#DIV/0!</v>
      </c>
      <c r="K1222" s="197" t="str" cm="1">
        <f t="array" ref="K1222">INDEX($A:$G, ($B1222*$B$4)+3,COLUMN(C1222))</f>
        <v>Owing</v>
      </c>
      <c r="L1222" s="198" t="e">
        <f t="shared" si="117"/>
        <v>#VALUE!</v>
      </c>
      <c r="M1222" s="199" t="e">
        <f t="shared" si="118"/>
        <v>#VALUE!</v>
      </c>
      <c r="N1222" s="200" t="str" cm="1">
        <f t="array" ref="N1222">INDEX($A:$G, ($B1222*$B$4)+3,COLUMN(F1222))</f>
        <v>Total Interest Charged</v>
      </c>
      <c r="O1222" s="201" t="e">
        <f t="shared" ref="O1222:O1285" si="122">IF(IFERROR(K1222, 1/0), J1222, IF(K1222=0, J1222, 1/0))</f>
        <v>#VALUE!</v>
      </c>
    </row>
    <row r="1223" spans="3:15" x14ac:dyDescent="0.25">
      <c r="C1223" s="197" t="e">
        <f t="shared" si="119"/>
        <v>#DIV/0!</v>
      </c>
      <c r="D1223" s="216" t="e">
        <f>IF(F1223="","",IF($B$3='Budget Calculator'!$A$14, 'Loan Calculator'!$L$12-E1223+H1223, IF($B$3='Budget Calculator'!$A$13,  'Loan Calculator'!$N$12-E1223+H1223, IF($B$3='Budget Calculator'!$A$12,  'Loan Calculator'!$P$12-E1223+H1223, 0))))</f>
        <v>#DIV/0!</v>
      </c>
      <c r="E1223" s="217" t="e">
        <f>IF(('Loan Calculator'!$G$4/$B$4)*C1222&gt;=0, ('Loan Calculator'!$G$4/$B$4)*C1222, 1/0)</f>
        <v>#DIV/0!</v>
      </c>
      <c r="F1223" s="200" t="e">
        <f t="shared" si="120"/>
        <v>#DIV/0!</v>
      </c>
      <c r="G1223" s="212" t="e">
        <f t="shared" si="121"/>
        <v>#DIV/0!</v>
      </c>
      <c r="K1223" s="197" t="str" cm="1">
        <f t="array" ref="K1223">INDEX($A:$G, ($B1223*$B$4)+3,COLUMN(C1223))</f>
        <v>Owing</v>
      </c>
      <c r="L1223" s="198" t="e">
        <f t="shared" ref="L1223:L1286" si="123">K1222-K1223</f>
        <v>#VALUE!</v>
      </c>
      <c r="M1223" s="199" t="e">
        <f t="shared" ref="M1223:M1286" si="124">N1223-N1222</f>
        <v>#VALUE!</v>
      </c>
      <c r="N1223" s="200" t="str" cm="1">
        <f t="array" ref="N1223">INDEX($A:$G, ($B1223*$B$4)+3,COLUMN(F1223))</f>
        <v>Total Interest Charged</v>
      </c>
      <c r="O1223" s="201" t="e">
        <f t="shared" si="122"/>
        <v>#VALUE!</v>
      </c>
    </row>
    <row r="1224" spans="3:15" x14ac:dyDescent="0.25">
      <c r="C1224" s="197" t="e">
        <f t="shared" si="119"/>
        <v>#DIV/0!</v>
      </c>
      <c r="D1224" s="216" t="e">
        <f>IF(F1224="","",IF($B$3='Budget Calculator'!$A$14, 'Loan Calculator'!$L$12-E1224+H1224, IF($B$3='Budget Calculator'!$A$13,  'Loan Calculator'!$N$12-E1224+H1224, IF($B$3='Budget Calculator'!$A$12,  'Loan Calculator'!$P$12-E1224+H1224, 0))))</f>
        <v>#DIV/0!</v>
      </c>
      <c r="E1224" s="217" t="e">
        <f>IF(('Loan Calculator'!$G$4/$B$4)*C1223&gt;=0, ('Loan Calculator'!$G$4/$B$4)*C1223, 1/0)</f>
        <v>#DIV/0!</v>
      </c>
      <c r="F1224" s="200" t="e">
        <f t="shared" si="120"/>
        <v>#DIV/0!</v>
      </c>
      <c r="G1224" s="212" t="e">
        <f t="shared" si="121"/>
        <v>#DIV/0!</v>
      </c>
      <c r="K1224" s="197" t="str" cm="1">
        <f t="array" ref="K1224">INDEX($A:$G, ($B1224*$B$4)+3,COLUMN(C1224))</f>
        <v>Owing</v>
      </c>
      <c r="L1224" s="198" t="e">
        <f t="shared" si="123"/>
        <v>#VALUE!</v>
      </c>
      <c r="M1224" s="199" t="e">
        <f t="shared" si="124"/>
        <v>#VALUE!</v>
      </c>
      <c r="N1224" s="200" t="str" cm="1">
        <f t="array" ref="N1224">INDEX($A:$G, ($B1224*$B$4)+3,COLUMN(F1224))</f>
        <v>Total Interest Charged</v>
      </c>
      <c r="O1224" s="201" t="e">
        <f t="shared" si="122"/>
        <v>#VALUE!</v>
      </c>
    </row>
    <row r="1225" spans="3:15" x14ac:dyDescent="0.25">
      <c r="C1225" s="197" t="e">
        <f t="shared" si="119"/>
        <v>#DIV/0!</v>
      </c>
      <c r="D1225" s="216" t="e">
        <f>IF(F1225="","",IF($B$3='Budget Calculator'!$A$14, 'Loan Calculator'!$L$12-E1225+H1225, IF($B$3='Budget Calculator'!$A$13,  'Loan Calculator'!$N$12-E1225+H1225, IF($B$3='Budget Calculator'!$A$12,  'Loan Calculator'!$P$12-E1225+H1225, 0))))</f>
        <v>#DIV/0!</v>
      </c>
      <c r="E1225" s="217" t="e">
        <f>IF(('Loan Calculator'!$G$4/$B$4)*C1224&gt;=0, ('Loan Calculator'!$G$4/$B$4)*C1224, 1/0)</f>
        <v>#DIV/0!</v>
      </c>
      <c r="F1225" s="200" t="e">
        <f t="shared" si="120"/>
        <v>#DIV/0!</v>
      </c>
      <c r="G1225" s="212" t="e">
        <f t="shared" si="121"/>
        <v>#DIV/0!</v>
      </c>
      <c r="K1225" s="197" t="str" cm="1">
        <f t="array" ref="K1225">INDEX($A:$G, ($B1225*$B$4)+3,COLUMN(C1225))</f>
        <v>Owing</v>
      </c>
      <c r="L1225" s="198" t="e">
        <f t="shared" si="123"/>
        <v>#VALUE!</v>
      </c>
      <c r="M1225" s="199" t="e">
        <f t="shared" si="124"/>
        <v>#VALUE!</v>
      </c>
      <c r="N1225" s="200" t="str" cm="1">
        <f t="array" ref="N1225">INDEX($A:$G, ($B1225*$B$4)+3,COLUMN(F1225))</f>
        <v>Total Interest Charged</v>
      </c>
      <c r="O1225" s="201" t="e">
        <f t="shared" si="122"/>
        <v>#VALUE!</v>
      </c>
    </row>
    <row r="1226" spans="3:15" x14ac:dyDescent="0.25">
      <c r="C1226" s="197" t="e">
        <f t="shared" si="119"/>
        <v>#DIV/0!</v>
      </c>
      <c r="D1226" s="216" t="e">
        <f>IF(F1226="","",IF($B$3='Budget Calculator'!$A$14, 'Loan Calculator'!$L$12-E1226+H1226, IF($B$3='Budget Calculator'!$A$13,  'Loan Calculator'!$N$12-E1226+H1226, IF($B$3='Budget Calculator'!$A$12,  'Loan Calculator'!$P$12-E1226+H1226, 0))))</f>
        <v>#DIV/0!</v>
      </c>
      <c r="E1226" s="217" t="e">
        <f>IF(('Loan Calculator'!$G$4/$B$4)*C1225&gt;=0, ('Loan Calculator'!$G$4/$B$4)*C1225, 1/0)</f>
        <v>#DIV/0!</v>
      </c>
      <c r="F1226" s="200" t="e">
        <f t="shared" si="120"/>
        <v>#DIV/0!</v>
      </c>
      <c r="G1226" s="212" t="e">
        <f t="shared" si="121"/>
        <v>#DIV/0!</v>
      </c>
      <c r="K1226" s="197" t="str" cm="1">
        <f t="array" ref="K1226">INDEX($A:$G, ($B1226*$B$4)+3,COLUMN(C1226))</f>
        <v>Owing</v>
      </c>
      <c r="L1226" s="198" t="e">
        <f t="shared" si="123"/>
        <v>#VALUE!</v>
      </c>
      <c r="M1226" s="199" t="e">
        <f t="shared" si="124"/>
        <v>#VALUE!</v>
      </c>
      <c r="N1226" s="200" t="str" cm="1">
        <f t="array" ref="N1226">INDEX($A:$G, ($B1226*$B$4)+3,COLUMN(F1226))</f>
        <v>Total Interest Charged</v>
      </c>
      <c r="O1226" s="201" t="e">
        <f t="shared" si="122"/>
        <v>#VALUE!</v>
      </c>
    </row>
    <row r="1227" spans="3:15" x14ac:dyDescent="0.25">
      <c r="C1227" s="197" t="e">
        <f t="shared" si="119"/>
        <v>#DIV/0!</v>
      </c>
      <c r="D1227" s="216" t="e">
        <f>IF(F1227="","",IF($B$3='Budget Calculator'!$A$14, 'Loan Calculator'!$L$12-E1227+H1227, IF($B$3='Budget Calculator'!$A$13,  'Loan Calculator'!$N$12-E1227+H1227, IF($B$3='Budget Calculator'!$A$12,  'Loan Calculator'!$P$12-E1227+H1227, 0))))</f>
        <v>#DIV/0!</v>
      </c>
      <c r="E1227" s="217" t="e">
        <f>IF(('Loan Calculator'!$G$4/$B$4)*C1226&gt;=0, ('Loan Calculator'!$G$4/$B$4)*C1226, 1/0)</f>
        <v>#DIV/0!</v>
      </c>
      <c r="F1227" s="200" t="e">
        <f t="shared" si="120"/>
        <v>#DIV/0!</v>
      </c>
      <c r="G1227" s="212" t="e">
        <f t="shared" si="121"/>
        <v>#DIV/0!</v>
      </c>
      <c r="K1227" s="197" t="str" cm="1">
        <f t="array" ref="K1227">INDEX($A:$G, ($B1227*$B$4)+3,COLUMN(C1227))</f>
        <v>Owing</v>
      </c>
      <c r="L1227" s="198" t="e">
        <f t="shared" si="123"/>
        <v>#VALUE!</v>
      </c>
      <c r="M1227" s="199" t="e">
        <f t="shared" si="124"/>
        <v>#VALUE!</v>
      </c>
      <c r="N1227" s="200" t="str" cm="1">
        <f t="array" ref="N1227">INDEX($A:$G, ($B1227*$B$4)+3,COLUMN(F1227))</f>
        <v>Total Interest Charged</v>
      </c>
      <c r="O1227" s="201" t="e">
        <f t="shared" si="122"/>
        <v>#VALUE!</v>
      </c>
    </row>
    <row r="1228" spans="3:15" x14ac:dyDescent="0.25">
      <c r="C1228" s="197" t="e">
        <f t="shared" si="119"/>
        <v>#DIV/0!</v>
      </c>
      <c r="D1228" s="216" t="e">
        <f>IF(F1228="","",IF($B$3='Budget Calculator'!$A$14, 'Loan Calculator'!$L$12-E1228+H1228, IF($B$3='Budget Calculator'!$A$13,  'Loan Calculator'!$N$12-E1228+H1228, IF($B$3='Budget Calculator'!$A$12,  'Loan Calculator'!$P$12-E1228+H1228, 0))))</f>
        <v>#DIV/0!</v>
      </c>
      <c r="E1228" s="217" t="e">
        <f>IF(('Loan Calculator'!$G$4/$B$4)*C1227&gt;=0, ('Loan Calculator'!$G$4/$B$4)*C1227, 1/0)</f>
        <v>#DIV/0!</v>
      </c>
      <c r="F1228" s="200" t="e">
        <f t="shared" si="120"/>
        <v>#DIV/0!</v>
      </c>
      <c r="G1228" s="212" t="e">
        <f t="shared" si="121"/>
        <v>#DIV/0!</v>
      </c>
      <c r="K1228" s="197" t="str" cm="1">
        <f t="array" ref="K1228">INDEX($A:$G, ($B1228*$B$4)+3,COLUMN(C1228))</f>
        <v>Owing</v>
      </c>
      <c r="L1228" s="198" t="e">
        <f t="shared" si="123"/>
        <v>#VALUE!</v>
      </c>
      <c r="M1228" s="199" t="e">
        <f t="shared" si="124"/>
        <v>#VALUE!</v>
      </c>
      <c r="N1228" s="200" t="str" cm="1">
        <f t="array" ref="N1228">INDEX($A:$G, ($B1228*$B$4)+3,COLUMN(F1228))</f>
        <v>Total Interest Charged</v>
      </c>
      <c r="O1228" s="201" t="e">
        <f t="shared" si="122"/>
        <v>#VALUE!</v>
      </c>
    </row>
    <row r="1229" spans="3:15" x14ac:dyDescent="0.25">
      <c r="C1229" s="197" t="e">
        <f t="shared" si="119"/>
        <v>#DIV/0!</v>
      </c>
      <c r="D1229" s="216" t="e">
        <f>IF(F1229="","",IF($B$3='Budget Calculator'!$A$14, 'Loan Calculator'!$L$12-E1229+H1229, IF($B$3='Budget Calculator'!$A$13,  'Loan Calculator'!$N$12-E1229+H1229, IF($B$3='Budget Calculator'!$A$12,  'Loan Calculator'!$P$12-E1229+H1229, 0))))</f>
        <v>#DIV/0!</v>
      </c>
      <c r="E1229" s="217" t="e">
        <f>IF(('Loan Calculator'!$G$4/$B$4)*C1228&gt;=0, ('Loan Calculator'!$G$4/$B$4)*C1228, 1/0)</f>
        <v>#DIV/0!</v>
      </c>
      <c r="F1229" s="200" t="e">
        <f t="shared" si="120"/>
        <v>#DIV/0!</v>
      </c>
      <c r="G1229" s="212" t="e">
        <f t="shared" si="121"/>
        <v>#DIV/0!</v>
      </c>
      <c r="K1229" s="197" t="str" cm="1">
        <f t="array" ref="K1229">INDEX($A:$G, ($B1229*$B$4)+3,COLUMN(C1229))</f>
        <v>Owing</v>
      </c>
      <c r="L1229" s="198" t="e">
        <f t="shared" si="123"/>
        <v>#VALUE!</v>
      </c>
      <c r="M1229" s="199" t="e">
        <f t="shared" si="124"/>
        <v>#VALUE!</v>
      </c>
      <c r="N1229" s="200" t="str" cm="1">
        <f t="array" ref="N1229">INDEX($A:$G, ($B1229*$B$4)+3,COLUMN(F1229))</f>
        <v>Total Interest Charged</v>
      </c>
      <c r="O1229" s="201" t="e">
        <f t="shared" si="122"/>
        <v>#VALUE!</v>
      </c>
    </row>
    <row r="1230" spans="3:15" x14ac:dyDescent="0.25">
      <c r="C1230" s="197" t="e">
        <f t="shared" si="119"/>
        <v>#DIV/0!</v>
      </c>
      <c r="D1230" s="216" t="e">
        <f>IF(F1230="","",IF($B$3='Budget Calculator'!$A$14, 'Loan Calculator'!$L$12-E1230+H1230, IF($B$3='Budget Calculator'!$A$13,  'Loan Calculator'!$N$12-E1230+H1230, IF($B$3='Budget Calculator'!$A$12,  'Loan Calculator'!$P$12-E1230+H1230, 0))))</f>
        <v>#DIV/0!</v>
      </c>
      <c r="E1230" s="217" t="e">
        <f>IF(('Loan Calculator'!$G$4/$B$4)*C1229&gt;=0, ('Loan Calculator'!$G$4/$B$4)*C1229, 1/0)</f>
        <v>#DIV/0!</v>
      </c>
      <c r="F1230" s="200" t="e">
        <f t="shared" si="120"/>
        <v>#DIV/0!</v>
      </c>
      <c r="G1230" s="212" t="e">
        <f t="shared" si="121"/>
        <v>#DIV/0!</v>
      </c>
      <c r="K1230" s="197" t="str" cm="1">
        <f t="array" ref="K1230">INDEX($A:$G, ($B1230*$B$4)+3,COLUMN(C1230))</f>
        <v>Owing</v>
      </c>
      <c r="L1230" s="198" t="e">
        <f t="shared" si="123"/>
        <v>#VALUE!</v>
      </c>
      <c r="M1230" s="199" t="e">
        <f t="shared" si="124"/>
        <v>#VALUE!</v>
      </c>
      <c r="N1230" s="200" t="str" cm="1">
        <f t="array" ref="N1230">INDEX($A:$G, ($B1230*$B$4)+3,COLUMN(F1230))</f>
        <v>Total Interest Charged</v>
      </c>
      <c r="O1230" s="201" t="e">
        <f t="shared" si="122"/>
        <v>#VALUE!</v>
      </c>
    </row>
    <row r="1231" spans="3:15" x14ac:dyDescent="0.25">
      <c r="C1231" s="197" t="e">
        <f t="shared" si="119"/>
        <v>#DIV/0!</v>
      </c>
      <c r="D1231" s="216" t="e">
        <f>IF(F1231="","",IF($B$3='Budget Calculator'!$A$14, 'Loan Calculator'!$L$12-E1231+H1231, IF($B$3='Budget Calculator'!$A$13,  'Loan Calculator'!$N$12-E1231+H1231, IF($B$3='Budget Calculator'!$A$12,  'Loan Calculator'!$P$12-E1231+H1231, 0))))</f>
        <v>#DIV/0!</v>
      </c>
      <c r="E1231" s="217" t="e">
        <f>IF(('Loan Calculator'!$G$4/$B$4)*C1230&gt;=0, ('Loan Calculator'!$G$4/$B$4)*C1230, 1/0)</f>
        <v>#DIV/0!</v>
      </c>
      <c r="F1231" s="200" t="e">
        <f t="shared" si="120"/>
        <v>#DIV/0!</v>
      </c>
      <c r="G1231" s="212" t="e">
        <f t="shared" si="121"/>
        <v>#DIV/0!</v>
      </c>
      <c r="K1231" s="197" t="str" cm="1">
        <f t="array" ref="K1231">INDEX($A:$G, ($B1231*$B$4)+3,COLUMN(C1231))</f>
        <v>Owing</v>
      </c>
      <c r="L1231" s="198" t="e">
        <f t="shared" si="123"/>
        <v>#VALUE!</v>
      </c>
      <c r="M1231" s="199" t="e">
        <f t="shared" si="124"/>
        <v>#VALUE!</v>
      </c>
      <c r="N1231" s="200" t="str" cm="1">
        <f t="array" ref="N1231">INDEX($A:$G, ($B1231*$B$4)+3,COLUMN(F1231))</f>
        <v>Total Interest Charged</v>
      </c>
      <c r="O1231" s="201" t="e">
        <f t="shared" si="122"/>
        <v>#VALUE!</v>
      </c>
    </row>
    <row r="1232" spans="3:15" x14ac:dyDescent="0.25">
      <c r="C1232" s="197" t="e">
        <f t="shared" si="119"/>
        <v>#DIV/0!</v>
      </c>
      <c r="D1232" s="216" t="e">
        <f>IF(F1232="","",IF($B$3='Budget Calculator'!$A$14, 'Loan Calculator'!$L$12-E1232+H1232, IF($B$3='Budget Calculator'!$A$13,  'Loan Calculator'!$N$12-E1232+H1232, IF($B$3='Budget Calculator'!$A$12,  'Loan Calculator'!$P$12-E1232+H1232, 0))))</f>
        <v>#DIV/0!</v>
      </c>
      <c r="E1232" s="217" t="e">
        <f>IF(('Loan Calculator'!$G$4/$B$4)*C1231&gt;=0, ('Loan Calculator'!$G$4/$B$4)*C1231, 1/0)</f>
        <v>#DIV/0!</v>
      </c>
      <c r="F1232" s="200" t="e">
        <f t="shared" si="120"/>
        <v>#DIV/0!</v>
      </c>
      <c r="G1232" s="212" t="e">
        <f t="shared" si="121"/>
        <v>#DIV/0!</v>
      </c>
      <c r="K1232" s="197" t="str" cm="1">
        <f t="array" ref="K1232">INDEX($A:$G, ($B1232*$B$4)+3,COLUMN(C1232))</f>
        <v>Owing</v>
      </c>
      <c r="L1232" s="198" t="e">
        <f t="shared" si="123"/>
        <v>#VALUE!</v>
      </c>
      <c r="M1232" s="199" t="e">
        <f t="shared" si="124"/>
        <v>#VALUE!</v>
      </c>
      <c r="N1232" s="200" t="str" cm="1">
        <f t="array" ref="N1232">INDEX($A:$G, ($B1232*$B$4)+3,COLUMN(F1232))</f>
        <v>Total Interest Charged</v>
      </c>
      <c r="O1232" s="201" t="e">
        <f t="shared" si="122"/>
        <v>#VALUE!</v>
      </c>
    </row>
    <row r="1233" spans="3:15" x14ac:dyDescent="0.25">
      <c r="C1233" s="197" t="e">
        <f t="shared" si="119"/>
        <v>#DIV/0!</v>
      </c>
      <c r="D1233" s="216" t="e">
        <f>IF(F1233="","",IF($B$3='Budget Calculator'!$A$14, 'Loan Calculator'!$L$12-E1233+H1233, IF($B$3='Budget Calculator'!$A$13,  'Loan Calculator'!$N$12-E1233+H1233, IF($B$3='Budget Calculator'!$A$12,  'Loan Calculator'!$P$12-E1233+H1233, 0))))</f>
        <v>#DIV/0!</v>
      </c>
      <c r="E1233" s="217" t="e">
        <f>IF(('Loan Calculator'!$G$4/$B$4)*C1232&gt;=0, ('Loan Calculator'!$G$4/$B$4)*C1232, 1/0)</f>
        <v>#DIV/0!</v>
      </c>
      <c r="F1233" s="200" t="e">
        <f t="shared" si="120"/>
        <v>#DIV/0!</v>
      </c>
      <c r="G1233" s="212" t="e">
        <f t="shared" si="121"/>
        <v>#DIV/0!</v>
      </c>
      <c r="K1233" s="197" t="str" cm="1">
        <f t="array" ref="K1233">INDEX($A:$G, ($B1233*$B$4)+3,COLUMN(C1233))</f>
        <v>Owing</v>
      </c>
      <c r="L1233" s="198" t="e">
        <f t="shared" si="123"/>
        <v>#VALUE!</v>
      </c>
      <c r="M1233" s="199" t="e">
        <f t="shared" si="124"/>
        <v>#VALUE!</v>
      </c>
      <c r="N1233" s="200" t="str" cm="1">
        <f t="array" ref="N1233">INDEX($A:$G, ($B1233*$B$4)+3,COLUMN(F1233))</f>
        <v>Total Interest Charged</v>
      </c>
      <c r="O1233" s="201" t="e">
        <f t="shared" si="122"/>
        <v>#VALUE!</v>
      </c>
    </row>
    <row r="1234" spans="3:15" x14ac:dyDescent="0.25">
      <c r="C1234" s="197" t="e">
        <f t="shared" si="119"/>
        <v>#DIV/0!</v>
      </c>
      <c r="D1234" s="216" t="e">
        <f>IF(F1234="","",IF($B$3='Budget Calculator'!$A$14, 'Loan Calculator'!$L$12-E1234+H1234, IF($B$3='Budget Calculator'!$A$13,  'Loan Calculator'!$N$12-E1234+H1234, IF($B$3='Budget Calculator'!$A$12,  'Loan Calculator'!$P$12-E1234+H1234, 0))))</f>
        <v>#DIV/0!</v>
      </c>
      <c r="E1234" s="217" t="e">
        <f>IF(('Loan Calculator'!$G$4/$B$4)*C1233&gt;=0, ('Loan Calculator'!$G$4/$B$4)*C1233, 1/0)</f>
        <v>#DIV/0!</v>
      </c>
      <c r="F1234" s="200" t="e">
        <f t="shared" si="120"/>
        <v>#DIV/0!</v>
      </c>
      <c r="G1234" s="212" t="e">
        <f t="shared" si="121"/>
        <v>#DIV/0!</v>
      </c>
      <c r="K1234" s="197" t="str" cm="1">
        <f t="array" ref="K1234">INDEX($A:$G, ($B1234*$B$4)+3,COLUMN(C1234))</f>
        <v>Owing</v>
      </c>
      <c r="L1234" s="198" t="e">
        <f t="shared" si="123"/>
        <v>#VALUE!</v>
      </c>
      <c r="M1234" s="199" t="e">
        <f t="shared" si="124"/>
        <v>#VALUE!</v>
      </c>
      <c r="N1234" s="200" t="str" cm="1">
        <f t="array" ref="N1234">INDEX($A:$G, ($B1234*$B$4)+3,COLUMN(F1234))</f>
        <v>Total Interest Charged</v>
      </c>
      <c r="O1234" s="201" t="e">
        <f t="shared" si="122"/>
        <v>#VALUE!</v>
      </c>
    </row>
    <row r="1235" spans="3:15" x14ac:dyDescent="0.25">
      <c r="C1235" s="197" t="e">
        <f t="shared" si="119"/>
        <v>#DIV/0!</v>
      </c>
      <c r="D1235" s="216" t="e">
        <f>IF(F1235="","",IF($B$3='Budget Calculator'!$A$14, 'Loan Calculator'!$L$12-E1235+H1235, IF($B$3='Budget Calculator'!$A$13,  'Loan Calculator'!$N$12-E1235+H1235, IF($B$3='Budget Calculator'!$A$12,  'Loan Calculator'!$P$12-E1235+H1235, 0))))</f>
        <v>#DIV/0!</v>
      </c>
      <c r="E1235" s="217" t="e">
        <f>IF(('Loan Calculator'!$G$4/$B$4)*C1234&gt;=0, ('Loan Calculator'!$G$4/$B$4)*C1234, 1/0)</f>
        <v>#DIV/0!</v>
      </c>
      <c r="F1235" s="200" t="e">
        <f t="shared" si="120"/>
        <v>#DIV/0!</v>
      </c>
      <c r="G1235" s="212" t="e">
        <f t="shared" si="121"/>
        <v>#DIV/0!</v>
      </c>
      <c r="K1235" s="197" t="str" cm="1">
        <f t="array" ref="K1235">INDEX($A:$G, ($B1235*$B$4)+3,COLUMN(C1235))</f>
        <v>Owing</v>
      </c>
      <c r="L1235" s="198" t="e">
        <f t="shared" si="123"/>
        <v>#VALUE!</v>
      </c>
      <c r="M1235" s="199" t="e">
        <f t="shared" si="124"/>
        <v>#VALUE!</v>
      </c>
      <c r="N1235" s="200" t="str" cm="1">
        <f t="array" ref="N1235">INDEX($A:$G, ($B1235*$B$4)+3,COLUMN(F1235))</f>
        <v>Total Interest Charged</v>
      </c>
      <c r="O1235" s="201" t="e">
        <f t="shared" si="122"/>
        <v>#VALUE!</v>
      </c>
    </row>
    <row r="1236" spans="3:15" x14ac:dyDescent="0.25">
      <c r="C1236" s="197" t="e">
        <f t="shared" si="119"/>
        <v>#DIV/0!</v>
      </c>
      <c r="D1236" s="216" t="e">
        <f>IF(F1236="","",IF($B$3='Budget Calculator'!$A$14, 'Loan Calculator'!$L$12-E1236+H1236, IF($B$3='Budget Calculator'!$A$13,  'Loan Calculator'!$N$12-E1236+H1236, IF($B$3='Budget Calculator'!$A$12,  'Loan Calculator'!$P$12-E1236+H1236, 0))))</f>
        <v>#DIV/0!</v>
      </c>
      <c r="E1236" s="217" t="e">
        <f>IF(('Loan Calculator'!$G$4/$B$4)*C1235&gt;=0, ('Loan Calculator'!$G$4/$B$4)*C1235, 1/0)</f>
        <v>#DIV/0!</v>
      </c>
      <c r="F1236" s="200" t="e">
        <f t="shared" si="120"/>
        <v>#DIV/0!</v>
      </c>
      <c r="G1236" s="212" t="e">
        <f t="shared" si="121"/>
        <v>#DIV/0!</v>
      </c>
      <c r="K1236" s="197" t="str" cm="1">
        <f t="array" ref="K1236">INDEX($A:$G, ($B1236*$B$4)+3,COLUMN(C1236))</f>
        <v>Owing</v>
      </c>
      <c r="L1236" s="198" t="e">
        <f t="shared" si="123"/>
        <v>#VALUE!</v>
      </c>
      <c r="M1236" s="199" t="e">
        <f t="shared" si="124"/>
        <v>#VALUE!</v>
      </c>
      <c r="N1236" s="200" t="str" cm="1">
        <f t="array" ref="N1236">INDEX($A:$G, ($B1236*$B$4)+3,COLUMN(F1236))</f>
        <v>Total Interest Charged</v>
      </c>
      <c r="O1236" s="201" t="e">
        <f t="shared" si="122"/>
        <v>#VALUE!</v>
      </c>
    </row>
    <row r="1237" spans="3:15" x14ac:dyDescent="0.25">
      <c r="C1237" s="197" t="e">
        <f t="shared" si="119"/>
        <v>#DIV/0!</v>
      </c>
      <c r="D1237" s="216" t="e">
        <f>IF(F1237="","",IF($B$3='Budget Calculator'!$A$14, 'Loan Calculator'!$L$12-E1237+H1237, IF($B$3='Budget Calculator'!$A$13,  'Loan Calculator'!$N$12-E1237+H1237, IF($B$3='Budget Calculator'!$A$12,  'Loan Calculator'!$P$12-E1237+H1237, 0))))</f>
        <v>#DIV/0!</v>
      </c>
      <c r="E1237" s="217" t="e">
        <f>IF(('Loan Calculator'!$G$4/$B$4)*C1236&gt;=0, ('Loan Calculator'!$G$4/$B$4)*C1236, 1/0)</f>
        <v>#DIV/0!</v>
      </c>
      <c r="F1237" s="200" t="e">
        <f t="shared" si="120"/>
        <v>#DIV/0!</v>
      </c>
      <c r="G1237" s="212" t="e">
        <f t="shared" si="121"/>
        <v>#DIV/0!</v>
      </c>
      <c r="K1237" s="197" t="str" cm="1">
        <f t="array" ref="K1237">INDEX($A:$G, ($B1237*$B$4)+3,COLUMN(C1237))</f>
        <v>Owing</v>
      </c>
      <c r="L1237" s="198" t="e">
        <f t="shared" si="123"/>
        <v>#VALUE!</v>
      </c>
      <c r="M1237" s="199" t="e">
        <f t="shared" si="124"/>
        <v>#VALUE!</v>
      </c>
      <c r="N1237" s="200" t="str" cm="1">
        <f t="array" ref="N1237">INDEX($A:$G, ($B1237*$B$4)+3,COLUMN(F1237))</f>
        <v>Total Interest Charged</v>
      </c>
      <c r="O1237" s="201" t="e">
        <f t="shared" si="122"/>
        <v>#VALUE!</v>
      </c>
    </row>
    <row r="1238" spans="3:15" x14ac:dyDescent="0.25">
      <c r="C1238" s="197" t="e">
        <f t="shared" si="119"/>
        <v>#DIV/0!</v>
      </c>
      <c r="D1238" s="216" t="e">
        <f>IF(F1238="","",IF($B$3='Budget Calculator'!$A$14, 'Loan Calculator'!$L$12-E1238+H1238, IF($B$3='Budget Calculator'!$A$13,  'Loan Calculator'!$N$12-E1238+H1238, IF($B$3='Budget Calculator'!$A$12,  'Loan Calculator'!$P$12-E1238+H1238, 0))))</f>
        <v>#DIV/0!</v>
      </c>
      <c r="E1238" s="217" t="e">
        <f>IF(('Loan Calculator'!$G$4/$B$4)*C1237&gt;=0, ('Loan Calculator'!$G$4/$B$4)*C1237, 1/0)</f>
        <v>#DIV/0!</v>
      </c>
      <c r="F1238" s="200" t="e">
        <f t="shared" si="120"/>
        <v>#DIV/0!</v>
      </c>
      <c r="G1238" s="212" t="e">
        <f t="shared" si="121"/>
        <v>#DIV/0!</v>
      </c>
      <c r="K1238" s="197" t="str" cm="1">
        <f t="array" ref="K1238">INDEX($A:$G, ($B1238*$B$4)+3,COLUMN(C1238))</f>
        <v>Owing</v>
      </c>
      <c r="L1238" s="198" t="e">
        <f t="shared" si="123"/>
        <v>#VALUE!</v>
      </c>
      <c r="M1238" s="199" t="e">
        <f t="shared" si="124"/>
        <v>#VALUE!</v>
      </c>
      <c r="N1238" s="200" t="str" cm="1">
        <f t="array" ref="N1238">INDEX($A:$G, ($B1238*$B$4)+3,COLUMN(F1238))</f>
        <v>Total Interest Charged</v>
      </c>
      <c r="O1238" s="201" t="e">
        <f t="shared" si="122"/>
        <v>#VALUE!</v>
      </c>
    </row>
    <row r="1239" spans="3:15" x14ac:dyDescent="0.25">
      <c r="C1239" s="197" t="e">
        <f t="shared" si="119"/>
        <v>#DIV/0!</v>
      </c>
      <c r="D1239" s="216" t="e">
        <f>IF(F1239="","",IF($B$3='Budget Calculator'!$A$14, 'Loan Calculator'!$L$12-E1239+H1239, IF($B$3='Budget Calculator'!$A$13,  'Loan Calculator'!$N$12-E1239+H1239, IF($B$3='Budget Calculator'!$A$12,  'Loan Calculator'!$P$12-E1239+H1239, 0))))</f>
        <v>#DIV/0!</v>
      </c>
      <c r="E1239" s="217" t="e">
        <f>IF(('Loan Calculator'!$G$4/$B$4)*C1238&gt;=0, ('Loan Calculator'!$G$4/$B$4)*C1238, 1/0)</f>
        <v>#DIV/0!</v>
      </c>
      <c r="F1239" s="200" t="e">
        <f t="shared" si="120"/>
        <v>#DIV/0!</v>
      </c>
      <c r="G1239" s="212" t="e">
        <f t="shared" si="121"/>
        <v>#DIV/0!</v>
      </c>
      <c r="K1239" s="197" t="str" cm="1">
        <f t="array" ref="K1239">INDEX($A:$G, ($B1239*$B$4)+3,COLUMN(C1239))</f>
        <v>Owing</v>
      </c>
      <c r="L1239" s="198" t="e">
        <f t="shared" si="123"/>
        <v>#VALUE!</v>
      </c>
      <c r="M1239" s="199" t="e">
        <f t="shared" si="124"/>
        <v>#VALUE!</v>
      </c>
      <c r="N1239" s="200" t="str" cm="1">
        <f t="array" ref="N1239">INDEX($A:$G, ($B1239*$B$4)+3,COLUMN(F1239))</f>
        <v>Total Interest Charged</v>
      </c>
      <c r="O1239" s="201" t="e">
        <f t="shared" si="122"/>
        <v>#VALUE!</v>
      </c>
    </row>
    <row r="1240" spans="3:15" x14ac:dyDescent="0.25">
      <c r="C1240" s="197" t="e">
        <f t="shared" ref="C1240:C1303" si="125">IF(F1240="","",C1239-D1240)</f>
        <v>#DIV/0!</v>
      </c>
      <c r="D1240" s="216" t="e">
        <f>IF(F1240="","",IF($B$3='Budget Calculator'!$A$14, 'Loan Calculator'!$L$12-E1240+H1240, IF($B$3='Budget Calculator'!$A$13,  'Loan Calculator'!$N$12-E1240+H1240, IF($B$3='Budget Calculator'!$A$12,  'Loan Calculator'!$P$12-E1240+H1240, 0))))</f>
        <v>#DIV/0!</v>
      </c>
      <c r="E1240" s="217" t="e">
        <f>IF(('Loan Calculator'!$G$4/$B$4)*C1239&gt;=0, ('Loan Calculator'!$G$4/$B$4)*C1239, 1/0)</f>
        <v>#DIV/0!</v>
      </c>
      <c r="F1240" s="200" t="e">
        <f t="shared" ref="F1240:F1303" si="126">IF(F1239="", "", IF(E1240+F1239&gt;F1239, E1240+F1239, ""))</f>
        <v>#DIV/0!</v>
      </c>
      <c r="G1240" s="212" t="e">
        <f t="shared" si="121"/>
        <v>#DIV/0!</v>
      </c>
      <c r="K1240" s="197" t="str" cm="1">
        <f t="array" ref="K1240">INDEX($A:$G, ($B1240*$B$4)+3,COLUMN(C1240))</f>
        <v>Owing</v>
      </c>
      <c r="L1240" s="198" t="e">
        <f t="shared" si="123"/>
        <v>#VALUE!</v>
      </c>
      <c r="M1240" s="199" t="e">
        <f t="shared" si="124"/>
        <v>#VALUE!</v>
      </c>
      <c r="N1240" s="200" t="str" cm="1">
        <f t="array" ref="N1240">INDEX($A:$G, ($B1240*$B$4)+3,COLUMN(F1240))</f>
        <v>Total Interest Charged</v>
      </c>
      <c r="O1240" s="201" t="e">
        <f t="shared" si="122"/>
        <v>#VALUE!</v>
      </c>
    </row>
    <row r="1241" spans="3:15" x14ac:dyDescent="0.25">
      <c r="C1241" s="197" t="e">
        <f t="shared" si="125"/>
        <v>#DIV/0!</v>
      </c>
      <c r="D1241" s="216" t="e">
        <f>IF(F1241="","",IF($B$3='Budget Calculator'!$A$14, 'Loan Calculator'!$L$12-E1241+H1241, IF($B$3='Budget Calculator'!$A$13,  'Loan Calculator'!$N$12-E1241+H1241, IF($B$3='Budget Calculator'!$A$12,  'Loan Calculator'!$P$12-E1241+H1241, 0))))</f>
        <v>#DIV/0!</v>
      </c>
      <c r="E1241" s="217" t="e">
        <f>IF(('Loan Calculator'!$G$4/$B$4)*C1240&gt;=0, ('Loan Calculator'!$G$4/$B$4)*C1240, 1/0)</f>
        <v>#DIV/0!</v>
      </c>
      <c r="F1241" s="200" t="e">
        <f t="shared" si="126"/>
        <v>#DIV/0!</v>
      </c>
      <c r="G1241" s="212" t="e">
        <f t="shared" si="121"/>
        <v>#DIV/0!</v>
      </c>
      <c r="K1241" s="197" t="str" cm="1">
        <f t="array" ref="K1241">INDEX($A:$G, ($B1241*$B$4)+3,COLUMN(C1241))</f>
        <v>Owing</v>
      </c>
      <c r="L1241" s="198" t="e">
        <f t="shared" si="123"/>
        <v>#VALUE!</v>
      </c>
      <c r="M1241" s="199" t="e">
        <f t="shared" si="124"/>
        <v>#VALUE!</v>
      </c>
      <c r="N1241" s="200" t="str" cm="1">
        <f t="array" ref="N1241">INDEX($A:$G, ($B1241*$B$4)+3,COLUMN(F1241))</f>
        <v>Total Interest Charged</v>
      </c>
      <c r="O1241" s="201" t="e">
        <f t="shared" si="122"/>
        <v>#VALUE!</v>
      </c>
    </row>
    <row r="1242" spans="3:15" x14ac:dyDescent="0.25">
      <c r="C1242" s="197" t="e">
        <f t="shared" si="125"/>
        <v>#DIV/0!</v>
      </c>
      <c r="D1242" s="216" t="e">
        <f>IF(F1242="","",IF($B$3='Budget Calculator'!$A$14, 'Loan Calculator'!$L$12-E1242+H1242, IF($B$3='Budget Calculator'!$A$13,  'Loan Calculator'!$N$12-E1242+H1242, IF($B$3='Budget Calculator'!$A$12,  'Loan Calculator'!$P$12-E1242+H1242, 0))))</f>
        <v>#DIV/0!</v>
      </c>
      <c r="E1242" s="217" t="e">
        <f>IF(('Loan Calculator'!$G$4/$B$4)*C1241&gt;=0, ('Loan Calculator'!$G$4/$B$4)*C1241, 1/0)</f>
        <v>#DIV/0!</v>
      </c>
      <c r="F1242" s="200" t="e">
        <f t="shared" si="126"/>
        <v>#DIV/0!</v>
      </c>
      <c r="G1242" s="212" t="e">
        <f t="shared" si="121"/>
        <v>#DIV/0!</v>
      </c>
      <c r="K1242" s="197" t="str" cm="1">
        <f t="array" ref="K1242">INDEX($A:$G, ($B1242*$B$4)+3,COLUMN(C1242))</f>
        <v>Owing</v>
      </c>
      <c r="L1242" s="198" t="e">
        <f t="shared" si="123"/>
        <v>#VALUE!</v>
      </c>
      <c r="M1242" s="199" t="e">
        <f t="shared" si="124"/>
        <v>#VALUE!</v>
      </c>
      <c r="N1242" s="200" t="str" cm="1">
        <f t="array" ref="N1242">INDEX($A:$G, ($B1242*$B$4)+3,COLUMN(F1242))</f>
        <v>Total Interest Charged</v>
      </c>
      <c r="O1242" s="201" t="e">
        <f t="shared" si="122"/>
        <v>#VALUE!</v>
      </c>
    </row>
    <row r="1243" spans="3:15" x14ac:dyDescent="0.25">
      <c r="C1243" s="197" t="e">
        <f t="shared" si="125"/>
        <v>#DIV/0!</v>
      </c>
      <c r="D1243" s="216" t="e">
        <f>IF(F1243="","",IF($B$3='Budget Calculator'!$A$14, 'Loan Calculator'!$L$12-E1243+H1243, IF($B$3='Budget Calculator'!$A$13,  'Loan Calculator'!$N$12-E1243+H1243, IF($B$3='Budget Calculator'!$A$12,  'Loan Calculator'!$P$12-E1243+H1243, 0))))</f>
        <v>#DIV/0!</v>
      </c>
      <c r="E1243" s="217" t="e">
        <f>IF(('Loan Calculator'!$G$4/$B$4)*C1242&gt;=0, ('Loan Calculator'!$G$4/$B$4)*C1242, 1/0)</f>
        <v>#DIV/0!</v>
      </c>
      <c r="F1243" s="200" t="e">
        <f t="shared" si="126"/>
        <v>#DIV/0!</v>
      </c>
      <c r="G1243" s="212" t="e">
        <f t="shared" si="121"/>
        <v>#DIV/0!</v>
      </c>
      <c r="K1243" s="197" t="str" cm="1">
        <f t="array" ref="K1243">INDEX($A:$G, ($B1243*$B$4)+3,COLUMN(C1243))</f>
        <v>Owing</v>
      </c>
      <c r="L1243" s="198" t="e">
        <f t="shared" si="123"/>
        <v>#VALUE!</v>
      </c>
      <c r="M1243" s="199" t="e">
        <f t="shared" si="124"/>
        <v>#VALUE!</v>
      </c>
      <c r="N1243" s="200" t="str" cm="1">
        <f t="array" ref="N1243">INDEX($A:$G, ($B1243*$B$4)+3,COLUMN(F1243))</f>
        <v>Total Interest Charged</v>
      </c>
      <c r="O1243" s="201" t="e">
        <f t="shared" si="122"/>
        <v>#VALUE!</v>
      </c>
    </row>
    <row r="1244" spans="3:15" x14ac:dyDescent="0.25">
      <c r="C1244" s="197" t="e">
        <f t="shared" si="125"/>
        <v>#DIV/0!</v>
      </c>
      <c r="D1244" s="216" t="e">
        <f>IF(F1244="","",IF($B$3='Budget Calculator'!$A$14, 'Loan Calculator'!$L$12-E1244+H1244, IF($B$3='Budget Calculator'!$A$13,  'Loan Calculator'!$N$12-E1244+H1244, IF($B$3='Budget Calculator'!$A$12,  'Loan Calculator'!$P$12-E1244+H1244, 0))))</f>
        <v>#DIV/0!</v>
      </c>
      <c r="E1244" s="217" t="e">
        <f>IF(('Loan Calculator'!$G$4/$B$4)*C1243&gt;=0, ('Loan Calculator'!$G$4/$B$4)*C1243, 1/0)</f>
        <v>#DIV/0!</v>
      </c>
      <c r="F1244" s="200" t="e">
        <f t="shared" si="126"/>
        <v>#DIV/0!</v>
      </c>
      <c r="G1244" s="212" t="e">
        <f t="shared" si="121"/>
        <v>#DIV/0!</v>
      </c>
      <c r="K1244" s="197" t="str" cm="1">
        <f t="array" ref="K1244">INDEX($A:$G, ($B1244*$B$4)+3,COLUMN(C1244))</f>
        <v>Owing</v>
      </c>
      <c r="L1244" s="198" t="e">
        <f t="shared" si="123"/>
        <v>#VALUE!</v>
      </c>
      <c r="M1244" s="199" t="e">
        <f t="shared" si="124"/>
        <v>#VALUE!</v>
      </c>
      <c r="N1244" s="200" t="str" cm="1">
        <f t="array" ref="N1244">INDEX($A:$G, ($B1244*$B$4)+3,COLUMN(F1244))</f>
        <v>Total Interest Charged</v>
      </c>
      <c r="O1244" s="201" t="e">
        <f t="shared" si="122"/>
        <v>#VALUE!</v>
      </c>
    </row>
    <row r="1245" spans="3:15" x14ac:dyDescent="0.25">
      <c r="C1245" s="197" t="e">
        <f t="shared" si="125"/>
        <v>#DIV/0!</v>
      </c>
      <c r="D1245" s="216" t="e">
        <f>IF(F1245="","",IF($B$3='Budget Calculator'!$A$14, 'Loan Calculator'!$L$12-E1245+H1245, IF($B$3='Budget Calculator'!$A$13,  'Loan Calculator'!$N$12-E1245+H1245, IF($B$3='Budget Calculator'!$A$12,  'Loan Calculator'!$P$12-E1245+H1245, 0))))</f>
        <v>#DIV/0!</v>
      </c>
      <c r="E1245" s="217" t="e">
        <f>IF(('Loan Calculator'!$G$4/$B$4)*C1244&gt;=0, ('Loan Calculator'!$G$4/$B$4)*C1244, 1/0)</f>
        <v>#DIV/0!</v>
      </c>
      <c r="F1245" s="200" t="e">
        <f t="shared" si="126"/>
        <v>#DIV/0!</v>
      </c>
      <c r="G1245" s="212" t="e">
        <f t="shared" si="121"/>
        <v>#DIV/0!</v>
      </c>
      <c r="K1245" s="197" t="str" cm="1">
        <f t="array" ref="K1245">INDEX($A:$G, ($B1245*$B$4)+3,COLUMN(C1245))</f>
        <v>Owing</v>
      </c>
      <c r="L1245" s="198" t="e">
        <f t="shared" si="123"/>
        <v>#VALUE!</v>
      </c>
      <c r="M1245" s="199" t="e">
        <f t="shared" si="124"/>
        <v>#VALUE!</v>
      </c>
      <c r="N1245" s="200" t="str" cm="1">
        <f t="array" ref="N1245">INDEX($A:$G, ($B1245*$B$4)+3,COLUMN(F1245))</f>
        <v>Total Interest Charged</v>
      </c>
      <c r="O1245" s="201" t="e">
        <f t="shared" si="122"/>
        <v>#VALUE!</v>
      </c>
    </row>
    <row r="1246" spans="3:15" x14ac:dyDescent="0.25">
      <c r="C1246" s="197" t="e">
        <f t="shared" si="125"/>
        <v>#DIV/0!</v>
      </c>
      <c r="D1246" s="216" t="e">
        <f>IF(F1246="","",IF($B$3='Budget Calculator'!$A$14, 'Loan Calculator'!$L$12-E1246+H1246, IF($B$3='Budget Calculator'!$A$13,  'Loan Calculator'!$N$12-E1246+H1246, IF($B$3='Budget Calculator'!$A$12,  'Loan Calculator'!$P$12-E1246+H1246, 0))))</f>
        <v>#DIV/0!</v>
      </c>
      <c r="E1246" s="217" t="e">
        <f>IF(('Loan Calculator'!$G$4/$B$4)*C1245&gt;=0, ('Loan Calculator'!$G$4/$B$4)*C1245, 1/0)</f>
        <v>#DIV/0!</v>
      </c>
      <c r="F1246" s="200" t="e">
        <f t="shared" si="126"/>
        <v>#DIV/0!</v>
      </c>
      <c r="G1246" s="212" t="e">
        <f t="shared" si="121"/>
        <v>#DIV/0!</v>
      </c>
      <c r="K1246" s="197" t="str" cm="1">
        <f t="array" ref="K1246">INDEX($A:$G, ($B1246*$B$4)+3,COLUMN(C1246))</f>
        <v>Owing</v>
      </c>
      <c r="L1246" s="198" t="e">
        <f t="shared" si="123"/>
        <v>#VALUE!</v>
      </c>
      <c r="M1246" s="199" t="e">
        <f t="shared" si="124"/>
        <v>#VALUE!</v>
      </c>
      <c r="N1246" s="200" t="str" cm="1">
        <f t="array" ref="N1246">INDEX($A:$G, ($B1246*$B$4)+3,COLUMN(F1246))</f>
        <v>Total Interest Charged</v>
      </c>
      <c r="O1246" s="201" t="e">
        <f t="shared" si="122"/>
        <v>#VALUE!</v>
      </c>
    </row>
    <row r="1247" spans="3:15" x14ac:dyDescent="0.25">
      <c r="C1247" s="197" t="e">
        <f t="shared" si="125"/>
        <v>#DIV/0!</v>
      </c>
      <c r="D1247" s="216" t="e">
        <f>IF(F1247="","",IF($B$3='Budget Calculator'!$A$14, 'Loan Calculator'!$L$12-E1247+H1247, IF($B$3='Budget Calculator'!$A$13,  'Loan Calculator'!$N$12-E1247+H1247, IF($B$3='Budget Calculator'!$A$12,  'Loan Calculator'!$P$12-E1247+H1247, 0))))</f>
        <v>#DIV/0!</v>
      </c>
      <c r="E1247" s="217" t="e">
        <f>IF(('Loan Calculator'!$G$4/$B$4)*C1246&gt;=0, ('Loan Calculator'!$G$4/$B$4)*C1246, 1/0)</f>
        <v>#DIV/0!</v>
      </c>
      <c r="F1247" s="200" t="e">
        <f t="shared" si="126"/>
        <v>#DIV/0!</v>
      </c>
      <c r="G1247" s="212" t="e">
        <f t="shared" si="121"/>
        <v>#DIV/0!</v>
      </c>
      <c r="K1247" s="197" t="str" cm="1">
        <f t="array" ref="K1247">INDEX($A:$G, ($B1247*$B$4)+3,COLUMN(C1247))</f>
        <v>Owing</v>
      </c>
      <c r="L1247" s="198" t="e">
        <f t="shared" si="123"/>
        <v>#VALUE!</v>
      </c>
      <c r="M1247" s="199" t="e">
        <f t="shared" si="124"/>
        <v>#VALUE!</v>
      </c>
      <c r="N1247" s="200" t="str" cm="1">
        <f t="array" ref="N1247">INDEX($A:$G, ($B1247*$B$4)+3,COLUMN(F1247))</f>
        <v>Total Interest Charged</v>
      </c>
      <c r="O1247" s="201" t="e">
        <f t="shared" si="122"/>
        <v>#VALUE!</v>
      </c>
    </row>
    <row r="1248" spans="3:15" x14ac:dyDescent="0.25">
      <c r="C1248" s="197" t="e">
        <f t="shared" si="125"/>
        <v>#DIV/0!</v>
      </c>
      <c r="D1248" s="216" t="e">
        <f>IF(F1248="","",IF($B$3='Budget Calculator'!$A$14, 'Loan Calculator'!$L$12-E1248+H1248, IF($B$3='Budget Calculator'!$A$13,  'Loan Calculator'!$N$12-E1248+H1248, IF($B$3='Budget Calculator'!$A$12,  'Loan Calculator'!$P$12-E1248+H1248, 0))))</f>
        <v>#DIV/0!</v>
      </c>
      <c r="E1248" s="217" t="e">
        <f>IF(('Loan Calculator'!$G$4/$B$4)*C1247&gt;=0, ('Loan Calculator'!$G$4/$B$4)*C1247, 1/0)</f>
        <v>#DIV/0!</v>
      </c>
      <c r="F1248" s="200" t="e">
        <f t="shared" si="126"/>
        <v>#DIV/0!</v>
      </c>
      <c r="G1248" s="212" t="e">
        <f t="shared" si="121"/>
        <v>#DIV/0!</v>
      </c>
      <c r="K1248" s="197" t="str" cm="1">
        <f t="array" ref="K1248">INDEX($A:$G, ($B1248*$B$4)+3,COLUMN(C1248))</f>
        <v>Owing</v>
      </c>
      <c r="L1248" s="198" t="e">
        <f t="shared" si="123"/>
        <v>#VALUE!</v>
      </c>
      <c r="M1248" s="199" t="e">
        <f t="shared" si="124"/>
        <v>#VALUE!</v>
      </c>
      <c r="N1248" s="200" t="str" cm="1">
        <f t="array" ref="N1248">INDEX($A:$G, ($B1248*$B$4)+3,COLUMN(F1248))</f>
        <v>Total Interest Charged</v>
      </c>
      <c r="O1248" s="201" t="e">
        <f t="shared" si="122"/>
        <v>#VALUE!</v>
      </c>
    </row>
    <row r="1249" spans="3:15" x14ac:dyDescent="0.25">
      <c r="C1249" s="197" t="e">
        <f t="shared" si="125"/>
        <v>#DIV/0!</v>
      </c>
      <c r="D1249" s="216" t="e">
        <f>IF(F1249="","",IF($B$3='Budget Calculator'!$A$14, 'Loan Calculator'!$L$12-E1249+H1249, IF($B$3='Budget Calculator'!$A$13,  'Loan Calculator'!$N$12-E1249+H1249, IF($B$3='Budget Calculator'!$A$12,  'Loan Calculator'!$P$12-E1249+H1249, 0))))</f>
        <v>#DIV/0!</v>
      </c>
      <c r="E1249" s="217" t="e">
        <f>IF(('Loan Calculator'!$G$4/$B$4)*C1248&gt;=0, ('Loan Calculator'!$G$4/$B$4)*C1248, 1/0)</f>
        <v>#DIV/0!</v>
      </c>
      <c r="F1249" s="200" t="e">
        <f t="shared" si="126"/>
        <v>#DIV/0!</v>
      </c>
      <c r="G1249" s="212" t="e">
        <f t="shared" si="121"/>
        <v>#DIV/0!</v>
      </c>
      <c r="K1249" s="197" t="str" cm="1">
        <f t="array" ref="K1249">INDEX($A:$G, ($B1249*$B$4)+3,COLUMN(C1249))</f>
        <v>Owing</v>
      </c>
      <c r="L1249" s="198" t="e">
        <f t="shared" si="123"/>
        <v>#VALUE!</v>
      </c>
      <c r="M1249" s="199" t="e">
        <f t="shared" si="124"/>
        <v>#VALUE!</v>
      </c>
      <c r="N1249" s="200" t="str" cm="1">
        <f t="array" ref="N1249">INDEX($A:$G, ($B1249*$B$4)+3,COLUMN(F1249))</f>
        <v>Total Interest Charged</v>
      </c>
      <c r="O1249" s="201" t="e">
        <f t="shared" si="122"/>
        <v>#VALUE!</v>
      </c>
    </row>
    <row r="1250" spans="3:15" x14ac:dyDescent="0.25">
      <c r="C1250" s="197" t="e">
        <f t="shared" si="125"/>
        <v>#DIV/0!</v>
      </c>
      <c r="D1250" s="216" t="e">
        <f>IF(F1250="","",IF($B$3='Budget Calculator'!$A$14, 'Loan Calculator'!$L$12-E1250+H1250, IF($B$3='Budget Calculator'!$A$13,  'Loan Calculator'!$N$12-E1250+H1250, IF($B$3='Budget Calculator'!$A$12,  'Loan Calculator'!$P$12-E1250+H1250, 0))))</f>
        <v>#DIV/0!</v>
      </c>
      <c r="E1250" s="217" t="e">
        <f>IF(('Loan Calculator'!$G$4/$B$4)*C1249&gt;=0, ('Loan Calculator'!$G$4/$B$4)*C1249, 1/0)</f>
        <v>#DIV/0!</v>
      </c>
      <c r="F1250" s="200" t="e">
        <f t="shared" si="126"/>
        <v>#DIV/0!</v>
      </c>
      <c r="G1250" s="212" t="e">
        <f t="shared" si="121"/>
        <v>#DIV/0!</v>
      </c>
      <c r="K1250" s="197" t="str" cm="1">
        <f t="array" ref="K1250">INDEX($A:$G, ($B1250*$B$4)+3,COLUMN(C1250))</f>
        <v>Owing</v>
      </c>
      <c r="L1250" s="198" t="e">
        <f t="shared" si="123"/>
        <v>#VALUE!</v>
      </c>
      <c r="M1250" s="199" t="e">
        <f t="shared" si="124"/>
        <v>#VALUE!</v>
      </c>
      <c r="N1250" s="200" t="str" cm="1">
        <f t="array" ref="N1250">INDEX($A:$G, ($B1250*$B$4)+3,COLUMN(F1250))</f>
        <v>Total Interest Charged</v>
      </c>
      <c r="O1250" s="201" t="e">
        <f t="shared" si="122"/>
        <v>#VALUE!</v>
      </c>
    </row>
    <row r="1251" spans="3:15" x14ac:dyDescent="0.25">
      <c r="C1251" s="197" t="e">
        <f t="shared" si="125"/>
        <v>#DIV/0!</v>
      </c>
      <c r="D1251" s="216" t="e">
        <f>IF(F1251="","",IF($B$3='Budget Calculator'!$A$14, 'Loan Calculator'!$L$12-E1251+H1251, IF($B$3='Budget Calculator'!$A$13,  'Loan Calculator'!$N$12-E1251+H1251, IF($B$3='Budget Calculator'!$A$12,  'Loan Calculator'!$P$12-E1251+H1251, 0))))</f>
        <v>#DIV/0!</v>
      </c>
      <c r="E1251" s="217" t="e">
        <f>IF(('Loan Calculator'!$G$4/$B$4)*C1250&gt;=0, ('Loan Calculator'!$G$4/$B$4)*C1250, 1/0)</f>
        <v>#DIV/0!</v>
      </c>
      <c r="F1251" s="200" t="e">
        <f t="shared" si="126"/>
        <v>#DIV/0!</v>
      </c>
      <c r="G1251" s="212" t="e">
        <f t="shared" si="121"/>
        <v>#DIV/0!</v>
      </c>
      <c r="K1251" s="197" t="str" cm="1">
        <f t="array" ref="K1251">INDEX($A:$G, ($B1251*$B$4)+3,COLUMN(C1251))</f>
        <v>Owing</v>
      </c>
      <c r="L1251" s="198" t="e">
        <f t="shared" si="123"/>
        <v>#VALUE!</v>
      </c>
      <c r="M1251" s="199" t="e">
        <f t="shared" si="124"/>
        <v>#VALUE!</v>
      </c>
      <c r="N1251" s="200" t="str" cm="1">
        <f t="array" ref="N1251">INDEX($A:$G, ($B1251*$B$4)+3,COLUMN(F1251))</f>
        <v>Total Interest Charged</v>
      </c>
      <c r="O1251" s="201" t="e">
        <f t="shared" si="122"/>
        <v>#VALUE!</v>
      </c>
    </row>
    <row r="1252" spans="3:15" x14ac:dyDescent="0.25">
      <c r="C1252" s="197" t="e">
        <f t="shared" si="125"/>
        <v>#DIV/0!</v>
      </c>
      <c r="D1252" s="216" t="e">
        <f>IF(F1252="","",IF($B$3='Budget Calculator'!$A$14, 'Loan Calculator'!$L$12-E1252+H1252, IF($B$3='Budget Calculator'!$A$13,  'Loan Calculator'!$N$12-E1252+H1252, IF($B$3='Budget Calculator'!$A$12,  'Loan Calculator'!$P$12-E1252+H1252, 0))))</f>
        <v>#DIV/0!</v>
      </c>
      <c r="E1252" s="217" t="e">
        <f>IF(('Loan Calculator'!$G$4/$B$4)*C1251&gt;=0, ('Loan Calculator'!$G$4/$B$4)*C1251, 1/0)</f>
        <v>#DIV/0!</v>
      </c>
      <c r="F1252" s="200" t="e">
        <f t="shared" si="126"/>
        <v>#DIV/0!</v>
      </c>
      <c r="G1252" s="212" t="e">
        <f t="shared" si="121"/>
        <v>#DIV/0!</v>
      </c>
      <c r="K1252" s="197" t="str" cm="1">
        <f t="array" ref="K1252">INDEX($A:$G, ($B1252*$B$4)+3,COLUMN(C1252))</f>
        <v>Owing</v>
      </c>
      <c r="L1252" s="198" t="e">
        <f t="shared" si="123"/>
        <v>#VALUE!</v>
      </c>
      <c r="M1252" s="199" t="e">
        <f t="shared" si="124"/>
        <v>#VALUE!</v>
      </c>
      <c r="N1252" s="200" t="str" cm="1">
        <f t="array" ref="N1252">INDEX($A:$G, ($B1252*$B$4)+3,COLUMN(F1252))</f>
        <v>Total Interest Charged</v>
      </c>
      <c r="O1252" s="201" t="e">
        <f t="shared" si="122"/>
        <v>#VALUE!</v>
      </c>
    </row>
    <row r="1253" spans="3:15" x14ac:dyDescent="0.25">
      <c r="C1253" s="197" t="e">
        <f t="shared" si="125"/>
        <v>#DIV/0!</v>
      </c>
      <c r="D1253" s="216" t="e">
        <f>IF(F1253="","",IF($B$3='Budget Calculator'!$A$14, 'Loan Calculator'!$L$12-E1253+H1253, IF($B$3='Budget Calculator'!$A$13,  'Loan Calculator'!$N$12-E1253+H1253, IF($B$3='Budget Calculator'!$A$12,  'Loan Calculator'!$P$12-E1253+H1253, 0))))</f>
        <v>#DIV/0!</v>
      </c>
      <c r="E1253" s="217" t="e">
        <f>IF(('Loan Calculator'!$G$4/$B$4)*C1252&gt;=0, ('Loan Calculator'!$G$4/$B$4)*C1252, 1/0)</f>
        <v>#DIV/0!</v>
      </c>
      <c r="F1253" s="200" t="e">
        <f t="shared" si="126"/>
        <v>#DIV/0!</v>
      </c>
      <c r="G1253" s="212" t="e">
        <f t="shared" si="121"/>
        <v>#DIV/0!</v>
      </c>
      <c r="K1253" s="197" t="str" cm="1">
        <f t="array" ref="K1253">INDEX($A:$G, ($B1253*$B$4)+3,COLUMN(C1253))</f>
        <v>Owing</v>
      </c>
      <c r="L1253" s="198" t="e">
        <f t="shared" si="123"/>
        <v>#VALUE!</v>
      </c>
      <c r="M1253" s="199" t="e">
        <f t="shared" si="124"/>
        <v>#VALUE!</v>
      </c>
      <c r="N1253" s="200" t="str" cm="1">
        <f t="array" ref="N1253">INDEX($A:$G, ($B1253*$B$4)+3,COLUMN(F1253))</f>
        <v>Total Interest Charged</v>
      </c>
      <c r="O1253" s="201" t="e">
        <f t="shared" si="122"/>
        <v>#VALUE!</v>
      </c>
    </row>
    <row r="1254" spans="3:15" x14ac:dyDescent="0.25">
      <c r="C1254" s="197" t="e">
        <f t="shared" si="125"/>
        <v>#DIV/0!</v>
      </c>
      <c r="D1254" s="216" t="e">
        <f>IF(F1254="","",IF($B$3='Budget Calculator'!$A$14, 'Loan Calculator'!$L$12-E1254+H1254, IF($B$3='Budget Calculator'!$A$13,  'Loan Calculator'!$N$12-E1254+H1254, IF($B$3='Budget Calculator'!$A$12,  'Loan Calculator'!$P$12-E1254+H1254, 0))))</f>
        <v>#DIV/0!</v>
      </c>
      <c r="E1254" s="217" t="e">
        <f>IF(('Loan Calculator'!$G$4/$B$4)*C1253&gt;=0, ('Loan Calculator'!$G$4/$B$4)*C1253, 1/0)</f>
        <v>#DIV/0!</v>
      </c>
      <c r="F1254" s="200" t="e">
        <f t="shared" si="126"/>
        <v>#DIV/0!</v>
      </c>
      <c r="G1254" s="212" t="e">
        <f t="shared" si="121"/>
        <v>#DIV/0!</v>
      </c>
      <c r="K1254" s="197" t="str" cm="1">
        <f t="array" ref="K1254">INDEX($A:$G, ($B1254*$B$4)+3,COLUMN(C1254))</f>
        <v>Owing</v>
      </c>
      <c r="L1254" s="198" t="e">
        <f t="shared" si="123"/>
        <v>#VALUE!</v>
      </c>
      <c r="M1254" s="199" t="e">
        <f t="shared" si="124"/>
        <v>#VALUE!</v>
      </c>
      <c r="N1254" s="200" t="str" cm="1">
        <f t="array" ref="N1254">INDEX($A:$G, ($B1254*$B$4)+3,COLUMN(F1254))</f>
        <v>Total Interest Charged</v>
      </c>
      <c r="O1254" s="201" t="e">
        <f t="shared" si="122"/>
        <v>#VALUE!</v>
      </c>
    </row>
    <row r="1255" spans="3:15" x14ac:dyDescent="0.25">
      <c r="C1255" s="197" t="e">
        <f t="shared" si="125"/>
        <v>#DIV/0!</v>
      </c>
      <c r="D1255" s="216" t="e">
        <f>IF(F1255="","",IF($B$3='Budget Calculator'!$A$14, 'Loan Calculator'!$L$12-E1255+H1255, IF($B$3='Budget Calculator'!$A$13,  'Loan Calculator'!$N$12-E1255+H1255, IF($B$3='Budget Calculator'!$A$12,  'Loan Calculator'!$P$12-E1255+H1255, 0))))</f>
        <v>#DIV/0!</v>
      </c>
      <c r="E1255" s="217" t="e">
        <f>IF(('Loan Calculator'!$G$4/$B$4)*C1254&gt;=0, ('Loan Calculator'!$G$4/$B$4)*C1254, 1/0)</f>
        <v>#DIV/0!</v>
      </c>
      <c r="F1255" s="200" t="e">
        <f t="shared" si="126"/>
        <v>#DIV/0!</v>
      </c>
      <c r="G1255" s="212" t="e">
        <f t="shared" si="121"/>
        <v>#DIV/0!</v>
      </c>
      <c r="K1255" s="197" t="str" cm="1">
        <f t="array" ref="K1255">INDEX($A:$G, ($B1255*$B$4)+3,COLUMN(C1255))</f>
        <v>Owing</v>
      </c>
      <c r="L1255" s="198" t="e">
        <f t="shared" si="123"/>
        <v>#VALUE!</v>
      </c>
      <c r="M1255" s="199" t="e">
        <f t="shared" si="124"/>
        <v>#VALUE!</v>
      </c>
      <c r="N1255" s="200" t="str" cm="1">
        <f t="array" ref="N1255">INDEX($A:$G, ($B1255*$B$4)+3,COLUMN(F1255))</f>
        <v>Total Interest Charged</v>
      </c>
      <c r="O1255" s="201" t="e">
        <f t="shared" si="122"/>
        <v>#VALUE!</v>
      </c>
    </row>
    <row r="1256" spans="3:15" x14ac:dyDescent="0.25">
      <c r="C1256" s="197" t="e">
        <f t="shared" si="125"/>
        <v>#DIV/0!</v>
      </c>
      <c r="D1256" s="216" t="e">
        <f>IF(F1256="","",IF($B$3='Budget Calculator'!$A$14, 'Loan Calculator'!$L$12-E1256+H1256, IF($B$3='Budget Calculator'!$A$13,  'Loan Calculator'!$N$12-E1256+H1256, IF($B$3='Budget Calculator'!$A$12,  'Loan Calculator'!$P$12-E1256+H1256, 0))))</f>
        <v>#DIV/0!</v>
      </c>
      <c r="E1256" s="217" t="e">
        <f>IF(('Loan Calculator'!$G$4/$B$4)*C1255&gt;=0, ('Loan Calculator'!$G$4/$B$4)*C1255, 1/0)</f>
        <v>#DIV/0!</v>
      </c>
      <c r="F1256" s="200" t="e">
        <f t="shared" si="126"/>
        <v>#DIV/0!</v>
      </c>
      <c r="G1256" s="212" t="e">
        <f t="shared" si="121"/>
        <v>#DIV/0!</v>
      </c>
      <c r="K1256" s="197" t="str" cm="1">
        <f t="array" ref="K1256">INDEX($A:$G, ($B1256*$B$4)+3,COLUMN(C1256))</f>
        <v>Owing</v>
      </c>
      <c r="L1256" s="198" t="e">
        <f t="shared" si="123"/>
        <v>#VALUE!</v>
      </c>
      <c r="M1256" s="199" t="e">
        <f t="shared" si="124"/>
        <v>#VALUE!</v>
      </c>
      <c r="N1256" s="200" t="str" cm="1">
        <f t="array" ref="N1256">INDEX($A:$G, ($B1256*$B$4)+3,COLUMN(F1256))</f>
        <v>Total Interest Charged</v>
      </c>
      <c r="O1256" s="201" t="e">
        <f t="shared" si="122"/>
        <v>#VALUE!</v>
      </c>
    </row>
    <row r="1257" spans="3:15" x14ac:dyDescent="0.25">
      <c r="C1257" s="197" t="e">
        <f t="shared" si="125"/>
        <v>#DIV/0!</v>
      </c>
      <c r="D1257" s="216" t="e">
        <f>IF(F1257="","",IF($B$3='Budget Calculator'!$A$14, 'Loan Calculator'!$L$12-E1257+H1257, IF($B$3='Budget Calculator'!$A$13,  'Loan Calculator'!$N$12-E1257+H1257, IF($B$3='Budget Calculator'!$A$12,  'Loan Calculator'!$P$12-E1257+H1257, 0))))</f>
        <v>#DIV/0!</v>
      </c>
      <c r="E1257" s="217" t="e">
        <f>IF(('Loan Calculator'!$G$4/$B$4)*C1256&gt;=0, ('Loan Calculator'!$G$4/$B$4)*C1256, 1/0)</f>
        <v>#DIV/0!</v>
      </c>
      <c r="F1257" s="200" t="e">
        <f t="shared" si="126"/>
        <v>#DIV/0!</v>
      </c>
      <c r="G1257" s="212" t="e">
        <f t="shared" si="121"/>
        <v>#DIV/0!</v>
      </c>
      <c r="K1257" s="197" t="str" cm="1">
        <f t="array" ref="K1257">INDEX($A:$G, ($B1257*$B$4)+3,COLUMN(C1257))</f>
        <v>Owing</v>
      </c>
      <c r="L1257" s="198" t="e">
        <f t="shared" si="123"/>
        <v>#VALUE!</v>
      </c>
      <c r="M1257" s="199" t="e">
        <f t="shared" si="124"/>
        <v>#VALUE!</v>
      </c>
      <c r="N1257" s="200" t="str" cm="1">
        <f t="array" ref="N1257">INDEX($A:$G, ($B1257*$B$4)+3,COLUMN(F1257))</f>
        <v>Total Interest Charged</v>
      </c>
      <c r="O1257" s="201" t="e">
        <f t="shared" si="122"/>
        <v>#VALUE!</v>
      </c>
    </row>
    <row r="1258" spans="3:15" x14ac:dyDescent="0.25">
      <c r="C1258" s="197" t="e">
        <f t="shared" si="125"/>
        <v>#DIV/0!</v>
      </c>
      <c r="D1258" s="216" t="e">
        <f>IF(F1258="","",IF($B$3='Budget Calculator'!$A$14, 'Loan Calculator'!$L$12-E1258+H1258, IF($B$3='Budget Calculator'!$A$13,  'Loan Calculator'!$N$12-E1258+H1258, IF($B$3='Budget Calculator'!$A$12,  'Loan Calculator'!$P$12-E1258+H1258, 0))))</f>
        <v>#DIV/0!</v>
      </c>
      <c r="E1258" s="217" t="e">
        <f>IF(('Loan Calculator'!$G$4/$B$4)*C1257&gt;=0, ('Loan Calculator'!$G$4/$B$4)*C1257, 1/0)</f>
        <v>#DIV/0!</v>
      </c>
      <c r="F1258" s="200" t="e">
        <f t="shared" si="126"/>
        <v>#DIV/0!</v>
      </c>
      <c r="G1258" s="212" t="e">
        <f t="shared" si="121"/>
        <v>#DIV/0!</v>
      </c>
      <c r="K1258" s="197" t="str" cm="1">
        <f t="array" ref="K1258">INDEX($A:$G, ($B1258*$B$4)+3,COLUMN(C1258))</f>
        <v>Owing</v>
      </c>
      <c r="L1258" s="198" t="e">
        <f t="shared" si="123"/>
        <v>#VALUE!</v>
      </c>
      <c r="M1258" s="199" t="e">
        <f t="shared" si="124"/>
        <v>#VALUE!</v>
      </c>
      <c r="N1258" s="200" t="str" cm="1">
        <f t="array" ref="N1258">INDEX($A:$G, ($B1258*$B$4)+3,COLUMN(F1258))</f>
        <v>Total Interest Charged</v>
      </c>
      <c r="O1258" s="201" t="e">
        <f t="shared" si="122"/>
        <v>#VALUE!</v>
      </c>
    </row>
    <row r="1259" spans="3:15" x14ac:dyDescent="0.25">
      <c r="C1259" s="197" t="e">
        <f t="shared" si="125"/>
        <v>#DIV/0!</v>
      </c>
      <c r="D1259" s="216" t="e">
        <f>IF(F1259="","",IF($B$3='Budget Calculator'!$A$14, 'Loan Calculator'!$L$12-E1259+H1259, IF($B$3='Budget Calculator'!$A$13,  'Loan Calculator'!$N$12-E1259+H1259, IF($B$3='Budget Calculator'!$A$12,  'Loan Calculator'!$P$12-E1259+H1259, 0))))</f>
        <v>#DIV/0!</v>
      </c>
      <c r="E1259" s="217" t="e">
        <f>IF(('Loan Calculator'!$G$4/$B$4)*C1258&gt;=0, ('Loan Calculator'!$G$4/$B$4)*C1258, 1/0)</f>
        <v>#DIV/0!</v>
      </c>
      <c r="F1259" s="200" t="e">
        <f t="shared" si="126"/>
        <v>#DIV/0!</v>
      </c>
      <c r="G1259" s="212" t="e">
        <f t="shared" si="121"/>
        <v>#DIV/0!</v>
      </c>
      <c r="K1259" s="197" t="str" cm="1">
        <f t="array" ref="K1259">INDEX($A:$G, ($B1259*$B$4)+3,COLUMN(C1259))</f>
        <v>Owing</v>
      </c>
      <c r="L1259" s="198" t="e">
        <f t="shared" si="123"/>
        <v>#VALUE!</v>
      </c>
      <c r="M1259" s="199" t="e">
        <f t="shared" si="124"/>
        <v>#VALUE!</v>
      </c>
      <c r="N1259" s="200" t="str" cm="1">
        <f t="array" ref="N1259">INDEX($A:$G, ($B1259*$B$4)+3,COLUMN(F1259))</f>
        <v>Total Interest Charged</v>
      </c>
      <c r="O1259" s="201" t="e">
        <f t="shared" si="122"/>
        <v>#VALUE!</v>
      </c>
    </row>
    <row r="1260" spans="3:15" x14ac:dyDescent="0.25">
      <c r="C1260" s="197" t="e">
        <f t="shared" si="125"/>
        <v>#DIV/0!</v>
      </c>
      <c r="D1260" s="216" t="e">
        <f>IF(F1260="","",IF($B$3='Budget Calculator'!$A$14, 'Loan Calculator'!$L$12-E1260+H1260, IF($B$3='Budget Calculator'!$A$13,  'Loan Calculator'!$N$12-E1260+H1260, IF($B$3='Budget Calculator'!$A$12,  'Loan Calculator'!$P$12-E1260+H1260, 0))))</f>
        <v>#DIV/0!</v>
      </c>
      <c r="E1260" s="217" t="e">
        <f>IF(('Loan Calculator'!$G$4/$B$4)*C1259&gt;=0, ('Loan Calculator'!$G$4/$B$4)*C1259, 1/0)</f>
        <v>#DIV/0!</v>
      </c>
      <c r="F1260" s="200" t="e">
        <f t="shared" si="126"/>
        <v>#DIV/0!</v>
      </c>
      <c r="G1260" s="212" t="e">
        <f t="shared" si="121"/>
        <v>#DIV/0!</v>
      </c>
      <c r="K1260" s="197" t="str" cm="1">
        <f t="array" ref="K1260">INDEX($A:$G, ($B1260*$B$4)+3,COLUMN(C1260))</f>
        <v>Owing</v>
      </c>
      <c r="L1260" s="198" t="e">
        <f t="shared" si="123"/>
        <v>#VALUE!</v>
      </c>
      <c r="M1260" s="199" t="e">
        <f t="shared" si="124"/>
        <v>#VALUE!</v>
      </c>
      <c r="N1260" s="200" t="str" cm="1">
        <f t="array" ref="N1260">INDEX($A:$G, ($B1260*$B$4)+3,COLUMN(F1260))</f>
        <v>Total Interest Charged</v>
      </c>
      <c r="O1260" s="201" t="e">
        <f t="shared" si="122"/>
        <v>#VALUE!</v>
      </c>
    </row>
    <row r="1261" spans="3:15" x14ac:dyDescent="0.25">
      <c r="C1261" s="197" t="e">
        <f t="shared" si="125"/>
        <v>#DIV/0!</v>
      </c>
      <c r="D1261" s="216" t="e">
        <f>IF(F1261="","",IF($B$3='Budget Calculator'!$A$14, 'Loan Calculator'!$L$12-E1261+H1261, IF($B$3='Budget Calculator'!$A$13,  'Loan Calculator'!$N$12-E1261+H1261, IF($B$3='Budget Calculator'!$A$12,  'Loan Calculator'!$P$12-E1261+H1261, 0))))</f>
        <v>#DIV/0!</v>
      </c>
      <c r="E1261" s="217" t="e">
        <f>IF(('Loan Calculator'!$G$4/$B$4)*C1260&gt;=0, ('Loan Calculator'!$G$4/$B$4)*C1260, 1/0)</f>
        <v>#DIV/0!</v>
      </c>
      <c r="F1261" s="200" t="e">
        <f t="shared" si="126"/>
        <v>#DIV/0!</v>
      </c>
      <c r="G1261" s="212" t="e">
        <f t="shared" si="121"/>
        <v>#DIV/0!</v>
      </c>
      <c r="K1261" s="197" t="str" cm="1">
        <f t="array" ref="K1261">INDEX($A:$G, ($B1261*$B$4)+3,COLUMN(C1261))</f>
        <v>Owing</v>
      </c>
      <c r="L1261" s="198" t="e">
        <f t="shared" si="123"/>
        <v>#VALUE!</v>
      </c>
      <c r="M1261" s="199" t="e">
        <f t="shared" si="124"/>
        <v>#VALUE!</v>
      </c>
      <c r="N1261" s="200" t="str" cm="1">
        <f t="array" ref="N1261">INDEX($A:$G, ($B1261*$B$4)+3,COLUMN(F1261))</f>
        <v>Total Interest Charged</v>
      </c>
      <c r="O1261" s="201" t="e">
        <f t="shared" si="122"/>
        <v>#VALUE!</v>
      </c>
    </row>
    <row r="1262" spans="3:15" x14ac:dyDescent="0.25">
      <c r="C1262" s="197" t="e">
        <f t="shared" si="125"/>
        <v>#DIV/0!</v>
      </c>
      <c r="D1262" s="216" t="e">
        <f>IF(F1262="","",IF($B$3='Budget Calculator'!$A$14, 'Loan Calculator'!$L$12-E1262+H1262, IF($B$3='Budget Calculator'!$A$13,  'Loan Calculator'!$N$12-E1262+H1262, IF($B$3='Budget Calculator'!$A$12,  'Loan Calculator'!$P$12-E1262+H1262, 0))))</f>
        <v>#DIV/0!</v>
      </c>
      <c r="E1262" s="217" t="e">
        <f>IF(('Loan Calculator'!$G$4/$B$4)*C1261&gt;=0, ('Loan Calculator'!$G$4/$B$4)*C1261, 1/0)</f>
        <v>#DIV/0!</v>
      </c>
      <c r="F1262" s="200" t="e">
        <f t="shared" si="126"/>
        <v>#DIV/0!</v>
      </c>
      <c r="G1262" s="212" t="e">
        <f t="shared" si="121"/>
        <v>#DIV/0!</v>
      </c>
      <c r="K1262" s="197" t="str" cm="1">
        <f t="array" ref="K1262">INDEX($A:$G, ($B1262*$B$4)+3,COLUMN(C1262))</f>
        <v>Owing</v>
      </c>
      <c r="L1262" s="198" t="e">
        <f t="shared" si="123"/>
        <v>#VALUE!</v>
      </c>
      <c r="M1262" s="199" t="e">
        <f t="shared" si="124"/>
        <v>#VALUE!</v>
      </c>
      <c r="N1262" s="200" t="str" cm="1">
        <f t="array" ref="N1262">INDEX($A:$G, ($B1262*$B$4)+3,COLUMN(F1262))</f>
        <v>Total Interest Charged</v>
      </c>
      <c r="O1262" s="201" t="e">
        <f t="shared" si="122"/>
        <v>#VALUE!</v>
      </c>
    </row>
    <row r="1263" spans="3:15" x14ac:dyDescent="0.25">
      <c r="C1263" s="197" t="e">
        <f t="shared" si="125"/>
        <v>#DIV/0!</v>
      </c>
      <c r="D1263" s="216" t="e">
        <f>IF(F1263="","",IF($B$3='Budget Calculator'!$A$14, 'Loan Calculator'!$L$12-E1263+H1263, IF($B$3='Budget Calculator'!$A$13,  'Loan Calculator'!$N$12-E1263+H1263, IF($B$3='Budget Calculator'!$A$12,  'Loan Calculator'!$P$12-E1263+H1263, 0))))</f>
        <v>#DIV/0!</v>
      </c>
      <c r="E1263" s="217" t="e">
        <f>IF(('Loan Calculator'!$G$4/$B$4)*C1262&gt;=0, ('Loan Calculator'!$G$4/$B$4)*C1262, 1/0)</f>
        <v>#DIV/0!</v>
      </c>
      <c r="F1263" s="200" t="e">
        <f t="shared" si="126"/>
        <v>#DIV/0!</v>
      </c>
      <c r="G1263" s="212" t="e">
        <f t="shared" si="121"/>
        <v>#DIV/0!</v>
      </c>
      <c r="K1263" s="197" t="str" cm="1">
        <f t="array" ref="K1263">INDEX($A:$G, ($B1263*$B$4)+3,COLUMN(C1263))</f>
        <v>Owing</v>
      </c>
      <c r="L1263" s="198" t="e">
        <f t="shared" si="123"/>
        <v>#VALUE!</v>
      </c>
      <c r="M1263" s="199" t="e">
        <f t="shared" si="124"/>
        <v>#VALUE!</v>
      </c>
      <c r="N1263" s="200" t="str" cm="1">
        <f t="array" ref="N1263">INDEX($A:$G, ($B1263*$B$4)+3,COLUMN(F1263))</f>
        <v>Total Interest Charged</v>
      </c>
      <c r="O1263" s="201" t="e">
        <f t="shared" si="122"/>
        <v>#VALUE!</v>
      </c>
    </row>
    <row r="1264" spans="3:15" x14ac:dyDescent="0.25">
      <c r="C1264" s="197" t="e">
        <f t="shared" si="125"/>
        <v>#DIV/0!</v>
      </c>
      <c r="D1264" s="216" t="e">
        <f>IF(F1264="","",IF($B$3='Budget Calculator'!$A$14, 'Loan Calculator'!$L$12-E1264+H1264, IF($B$3='Budget Calculator'!$A$13,  'Loan Calculator'!$N$12-E1264+H1264, IF($B$3='Budget Calculator'!$A$12,  'Loan Calculator'!$P$12-E1264+H1264, 0))))</f>
        <v>#DIV/0!</v>
      </c>
      <c r="E1264" s="217" t="e">
        <f>IF(('Loan Calculator'!$G$4/$B$4)*C1263&gt;=0, ('Loan Calculator'!$G$4/$B$4)*C1263, 1/0)</f>
        <v>#DIV/0!</v>
      </c>
      <c r="F1264" s="200" t="e">
        <f t="shared" si="126"/>
        <v>#DIV/0!</v>
      </c>
      <c r="G1264" s="212" t="e">
        <f t="shared" si="121"/>
        <v>#DIV/0!</v>
      </c>
      <c r="K1264" s="197" t="str" cm="1">
        <f t="array" ref="K1264">INDEX($A:$G, ($B1264*$B$4)+3,COLUMN(C1264))</f>
        <v>Owing</v>
      </c>
      <c r="L1264" s="198" t="e">
        <f t="shared" si="123"/>
        <v>#VALUE!</v>
      </c>
      <c r="M1264" s="199" t="e">
        <f t="shared" si="124"/>
        <v>#VALUE!</v>
      </c>
      <c r="N1264" s="200" t="str" cm="1">
        <f t="array" ref="N1264">INDEX($A:$G, ($B1264*$B$4)+3,COLUMN(F1264))</f>
        <v>Total Interest Charged</v>
      </c>
      <c r="O1264" s="201" t="e">
        <f t="shared" si="122"/>
        <v>#VALUE!</v>
      </c>
    </row>
    <row r="1265" spans="3:15" x14ac:dyDescent="0.25">
      <c r="C1265" s="197" t="e">
        <f t="shared" si="125"/>
        <v>#DIV/0!</v>
      </c>
      <c r="D1265" s="216" t="e">
        <f>IF(F1265="","",IF($B$3='Budget Calculator'!$A$14, 'Loan Calculator'!$L$12-E1265+H1265, IF($B$3='Budget Calculator'!$A$13,  'Loan Calculator'!$N$12-E1265+H1265, IF($B$3='Budget Calculator'!$A$12,  'Loan Calculator'!$P$12-E1265+H1265, 0))))</f>
        <v>#DIV/0!</v>
      </c>
      <c r="E1265" s="217" t="e">
        <f>IF(('Loan Calculator'!$G$4/$B$4)*C1264&gt;=0, ('Loan Calculator'!$G$4/$B$4)*C1264, 1/0)</f>
        <v>#DIV/0!</v>
      </c>
      <c r="F1265" s="200" t="e">
        <f t="shared" si="126"/>
        <v>#DIV/0!</v>
      </c>
      <c r="G1265" s="212" t="e">
        <f t="shared" si="121"/>
        <v>#DIV/0!</v>
      </c>
      <c r="K1265" s="197" t="str" cm="1">
        <f t="array" ref="K1265">INDEX($A:$G, ($B1265*$B$4)+3,COLUMN(C1265))</f>
        <v>Owing</v>
      </c>
      <c r="L1265" s="198" t="e">
        <f t="shared" si="123"/>
        <v>#VALUE!</v>
      </c>
      <c r="M1265" s="199" t="e">
        <f t="shared" si="124"/>
        <v>#VALUE!</v>
      </c>
      <c r="N1265" s="200" t="str" cm="1">
        <f t="array" ref="N1265">INDEX($A:$G, ($B1265*$B$4)+3,COLUMN(F1265))</f>
        <v>Total Interest Charged</v>
      </c>
      <c r="O1265" s="201" t="e">
        <f t="shared" si="122"/>
        <v>#VALUE!</v>
      </c>
    </row>
    <row r="1266" spans="3:15" x14ac:dyDescent="0.25">
      <c r="C1266" s="197" t="e">
        <f t="shared" si="125"/>
        <v>#DIV/0!</v>
      </c>
      <c r="D1266" s="216" t="e">
        <f>IF(F1266="","",IF($B$3='Budget Calculator'!$A$14, 'Loan Calculator'!$L$12-E1266+H1266, IF($B$3='Budget Calculator'!$A$13,  'Loan Calculator'!$N$12-E1266+H1266, IF($B$3='Budget Calculator'!$A$12,  'Loan Calculator'!$P$12-E1266+H1266, 0))))</f>
        <v>#DIV/0!</v>
      </c>
      <c r="E1266" s="217" t="e">
        <f>IF(('Loan Calculator'!$G$4/$B$4)*C1265&gt;=0, ('Loan Calculator'!$G$4/$B$4)*C1265, 1/0)</f>
        <v>#DIV/0!</v>
      </c>
      <c r="F1266" s="200" t="e">
        <f t="shared" si="126"/>
        <v>#DIV/0!</v>
      </c>
      <c r="G1266" s="212" t="e">
        <f t="shared" si="121"/>
        <v>#DIV/0!</v>
      </c>
      <c r="K1266" s="197" t="str" cm="1">
        <f t="array" ref="K1266">INDEX($A:$G, ($B1266*$B$4)+3,COLUMN(C1266))</f>
        <v>Owing</v>
      </c>
      <c r="L1266" s="198" t="e">
        <f t="shared" si="123"/>
        <v>#VALUE!</v>
      </c>
      <c r="M1266" s="199" t="e">
        <f t="shared" si="124"/>
        <v>#VALUE!</v>
      </c>
      <c r="N1266" s="200" t="str" cm="1">
        <f t="array" ref="N1266">INDEX($A:$G, ($B1266*$B$4)+3,COLUMN(F1266))</f>
        <v>Total Interest Charged</v>
      </c>
      <c r="O1266" s="201" t="e">
        <f t="shared" si="122"/>
        <v>#VALUE!</v>
      </c>
    </row>
    <row r="1267" spans="3:15" x14ac:dyDescent="0.25">
      <c r="C1267" s="197" t="e">
        <f t="shared" si="125"/>
        <v>#DIV/0!</v>
      </c>
      <c r="D1267" s="216" t="e">
        <f>IF(F1267="","",IF($B$3='Budget Calculator'!$A$14, 'Loan Calculator'!$L$12-E1267+H1267, IF($B$3='Budget Calculator'!$A$13,  'Loan Calculator'!$N$12-E1267+H1267, IF($B$3='Budget Calculator'!$A$12,  'Loan Calculator'!$P$12-E1267+H1267, 0))))</f>
        <v>#DIV/0!</v>
      </c>
      <c r="E1267" s="217" t="e">
        <f>IF(('Loan Calculator'!$G$4/$B$4)*C1266&gt;=0, ('Loan Calculator'!$G$4/$B$4)*C1266, 1/0)</f>
        <v>#DIV/0!</v>
      </c>
      <c r="F1267" s="200" t="e">
        <f t="shared" si="126"/>
        <v>#DIV/0!</v>
      </c>
      <c r="G1267" s="212" t="e">
        <f t="shared" si="121"/>
        <v>#DIV/0!</v>
      </c>
      <c r="K1267" s="197" t="str" cm="1">
        <f t="array" ref="K1267">INDEX($A:$G, ($B1267*$B$4)+3,COLUMN(C1267))</f>
        <v>Owing</v>
      </c>
      <c r="L1267" s="198" t="e">
        <f t="shared" si="123"/>
        <v>#VALUE!</v>
      </c>
      <c r="M1267" s="199" t="e">
        <f t="shared" si="124"/>
        <v>#VALUE!</v>
      </c>
      <c r="N1267" s="200" t="str" cm="1">
        <f t="array" ref="N1267">INDEX($A:$G, ($B1267*$B$4)+3,COLUMN(F1267))</f>
        <v>Total Interest Charged</v>
      </c>
      <c r="O1267" s="201" t="e">
        <f t="shared" si="122"/>
        <v>#VALUE!</v>
      </c>
    </row>
    <row r="1268" spans="3:15" x14ac:dyDescent="0.25">
      <c r="C1268" s="197" t="e">
        <f t="shared" si="125"/>
        <v>#DIV/0!</v>
      </c>
      <c r="D1268" s="216" t="e">
        <f>IF(F1268="","",IF($B$3='Budget Calculator'!$A$14, 'Loan Calculator'!$L$12-E1268+H1268, IF($B$3='Budget Calculator'!$A$13,  'Loan Calculator'!$N$12-E1268+H1268, IF($B$3='Budget Calculator'!$A$12,  'Loan Calculator'!$P$12-E1268+H1268, 0))))</f>
        <v>#DIV/0!</v>
      </c>
      <c r="E1268" s="217" t="e">
        <f>IF(('Loan Calculator'!$G$4/$B$4)*C1267&gt;=0, ('Loan Calculator'!$G$4/$B$4)*C1267, 1/0)</f>
        <v>#DIV/0!</v>
      </c>
      <c r="F1268" s="200" t="e">
        <f t="shared" si="126"/>
        <v>#DIV/0!</v>
      </c>
      <c r="G1268" s="212" t="e">
        <f t="shared" si="121"/>
        <v>#DIV/0!</v>
      </c>
      <c r="K1268" s="197" t="str" cm="1">
        <f t="array" ref="K1268">INDEX($A:$G, ($B1268*$B$4)+3,COLUMN(C1268))</f>
        <v>Owing</v>
      </c>
      <c r="L1268" s="198" t="e">
        <f t="shared" si="123"/>
        <v>#VALUE!</v>
      </c>
      <c r="M1268" s="199" t="e">
        <f t="shared" si="124"/>
        <v>#VALUE!</v>
      </c>
      <c r="N1268" s="200" t="str" cm="1">
        <f t="array" ref="N1268">INDEX($A:$G, ($B1268*$B$4)+3,COLUMN(F1268))</f>
        <v>Total Interest Charged</v>
      </c>
      <c r="O1268" s="201" t="e">
        <f t="shared" si="122"/>
        <v>#VALUE!</v>
      </c>
    </row>
    <row r="1269" spans="3:15" x14ac:dyDescent="0.25">
      <c r="C1269" s="197" t="e">
        <f t="shared" si="125"/>
        <v>#DIV/0!</v>
      </c>
      <c r="D1269" s="216" t="e">
        <f>IF(F1269="","",IF($B$3='Budget Calculator'!$A$14, 'Loan Calculator'!$L$12-E1269+H1269, IF($B$3='Budget Calculator'!$A$13,  'Loan Calculator'!$N$12-E1269+H1269, IF($B$3='Budget Calculator'!$A$12,  'Loan Calculator'!$P$12-E1269+H1269, 0))))</f>
        <v>#DIV/0!</v>
      </c>
      <c r="E1269" s="217" t="e">
        <f>IF(('Loan Calculator'!$G$4/$B$4)*C1268&gt;=0, ('Loan Calculator'!$G$4/$B$4)*C1268, 1/0)</f>
        <v>#DIV/0!</v>
      </c>
      <c r="F1269" s="200" t="e">
        <f t="shared" si="126"/>
        <v>#DIV/0!</v>
      </c>
      <c r="G1269" s="212" t="e">
        <f t="shared" si="121"/>
        <v>#DIV/0!</v>
      </c>
      <c r="K1269" s="197" t="str" cm="1">
        <f t="array" ref="K1269">INDEX($A:$G, ($B1269*$B$4)+3,COLUMN(C1269))</f>
        <v>Owing</v>
      </c>
      <c r="L1269" s="198" t="e">
        <f t="shared" si="123"/>
        <v>#VALUE!</v>
      </c>
      <c r="M1269" s="199" t="e">
        <f t="shared" si="124"/>
        <v>#VALUE!</v>
      </c>
      <c r="N1269" s="200" t="str" cm="1">
        <f t="array" ref="N1269">INDEX($A:$G, ($B1269*$B$4)+3,COLUMN(F1269))</f>
        <v>Total Interest Charged</v>
      </c>
      <c r="O1269" s="201" t="e">
        <f t="shared" si="122"/>
        <v>#VALUE!</v>
      </c>
    </row>
    <row r="1270" spans="3:15" x14ac:dyDescent="0.25">
      <c r="C1270" s="197" t="e">
        <f t="shared" si="125"/>
        <v>#DIV/0!</v>
      </c>
      <c r="D1270" s="216" t="e">
        <f>IF(F1270="","",IF($B$3='Budget Calculator'!$A$14, 'Loan Calculator'!$L$12-E1270+H1270, IF($B$3='Budget Calculator'!$A$13,  'Loan Calculator'!$N$12-E1270+H1270, IF($B$3='Budget Calculator'!$A$12,  'Loan Calculator'!$P$12-E1270+H1270, 0))))</f>
        <v>#DIV/0!</v>
      </c>
      <c r="E1270" s="217" t="e">
        <f>IF(('Loan Calculator'!$G$4/$B$4)*C1269&gt;=0, ('Loan Calculator'!$G$4/$B$4)*C1269, 1/0)</f>
        <v>#DIV/0!</v>
      </c>
      <c r="F1270" s="200" t="e">
        <f t="shared" si="126"/>
        <v>#DIV/0!</v>
      </c>
      <c r="G1270" s="212" t="e">
        <f t="shared" si="121"/>
        <v>#DIV/0!</v>
      </c>
      <c r="K1270" s="197" t="str" cm="1">
        <f t="array" ref="K1270">INDEX($A:$G, ($B1270*$B$4)+3,COLUMN(C1270))</f>
        <v>Owing</v>
      </c>
      <c r="L1270" s="198" t="e">
        <f t="shared" si="123"/>
        <v>#VALUE!</v>
      </c>
      <c r="M1270" s="199" t="e">
        <f t="shared" si="124"/>
        <v>#VALUE!</v>
      </c>
      <c r="N1270" s="200" t="str" cm="1">
        <f t="array" ref="N1270">INDEX($A:$G, ($B1270*$B$4)+3,COLUMN(F1270))</f>
        <v>Total Interest Charged</v>
      </c>
      <c r="O1270" s="201" t="e">
        <f t="shared" si="122"/>
        <v>#VALUE!</v>
      </c>
    </row>
    <row r="1271" spans="3:15" x14ac:dyDescent="0.25">
      <c r="C1271" s="197" t="e">
        <f t="shared" si="125"/>
        <v>#DIV/0!</v>
      </c>
      <c r="D1271" s="216" t="e">
        <f>IF(F1271="","",IF($B$3='Budget Calculator'!$A$14, 'Loan Calculator'!$L$12-E1271+H1271, IF($B$3='Budget Calculator'!$A$13,  'Loan Calculator'!$N$12-E1271+H1271, IF($B$3='Budget Calculator'!$A$12,  'Loan Calculator'!$P$12-E1271+H1271, 0))))</f>
        <v>#DIV/0!</v>
      </c>
      <c r="E1271" s="217" t="e">
        <f>IF(('Loan Calculator'!$G$4/$B$4)*C1270&gt;=0, ('Loan Calculator'!$G$4/$B$4)*C1270, 1/0)</f>
        <v>#DIV/0!</v>
      </c>
      <c r="F1271" s="200" t="e">
        <f t="shared" si="126"/>
        <v>#DIV/0!</v>
      </c>
      <c r="G1271" s="212" t="e">
        <f t="shared" si="121"/>
        <v>#DIV/0!</v>
      </c>
      <c r="K1271" s="197" t="str" cm="1">
        <f t="array" ref="K1271">INDEX($A:$G, ($B1271*$B$4)+3,COLUMN(C1271))</f>
        <v>Owing</v>
      </c>
      <c r="L1271" s="198" t="e">
        <f t="shared" si="123"/>
        <v>#VALUE!</v>
      </c>
      <c r="M1271" s="199" t="e">
        <f t="shared" si="124"/>
        <v>#VALUE!</v>
      </c>
      <c r="N1271" s="200" t="str" cm="1">
        <f t="array" ref="N1271">INDEX($A:$G, ($B1271*$B$4)+3,COLUMN(F1271))</f>
        <v>Total Interest Charged</v>
      </c>
      <c r="O1271" s="201" t="e">
        <f t="shared" si="122"/>
        <v>#VALUE!</v>
      </c>
    </row>
    <row r="1272" spans="3:15" x14ac:dyDescent="0.25">
      <c r="C1272" s="197" t="e">
        <f t="shared" si="125"/>
        <v>#DIV/0!</v>
      </c>
      <c r="D1272" s="216" t="e">
        <f>IF(F1272="","",IF($B$3='Budget Calculator'!$A$14, 'Loan Calculator'!$L$12-E1272+H1272, IF($B$3='Budget Calculator'!$A$13,  'Loan Calculator'!$N$12-E1272+H1272, IF($B$3='Budget Calculator'!$A$12,  'Loan Calculator'!$P$12-E1272+H1272, 0))))</f>
        <v>#DIV/0!</v>
      </c>
      <c r="E1272" s="217" t="e">
        <f>IF(('Loan Calculator'!$G$4/$B$4)*C1271&gt;=0, ('Loan Calculator'!$G$4/$B$4)*C1271, 1/0)</f>
        <v>#DIV/0!</v>
      </c>
      <c r="F1272" s="200" t="e">
        <f t="shared" si="126"/>
        <v>#DIV/0!</v>
      </c>
      <c r="G1272" s="212" t="e">
        <f t="shared" si="121"/>
        <v>#DIV/0!</v>
      </c>
      <c r="K1272" s="197" t="str" cm="1">
        <f t="array" ref="K1272">INDEX($A:$G, ($B1272*$B$4)+3,COLUMN(C1272))</f>
        <v>Owing</v>
      </c>
      <c r="L1272" s="198" t="e">
        <f t="shared" si="123"/>
        <v>#VALUE!</v>
      </c>
      <c r="M1272" s="199" t="e">
        <f t="shared" si="124"/>
        <v>#VALUE!</v>
      </c>
      <c r="N1272" s="200" t="str" cm="1">
        <f t="array" ref="N1272">INDEX($A:$G, ($B1272*$B$4)+3,COLUMN(F1272))</f>
        <v>Total Interest Charged</v>
      </c>
      <c r="O1272" s="201" t="e">
        <f t="shared" si="122"/>
        <v>#VALUE!</v>
      </c>
    </row>
    <row r="1273" spans="3:15" x14ac:dyDescent="0.25">
      <c r="C1273" s="197" t="e">
        <f t="shared" si="125"/>
        <v>#DIV/0!</v>
      </c>
      <c r="D1273" s="216" t="e">
        <f>IF(F1273="","",IF($B$3='Budget Calculator'!$A$14, 'Loan Calculator'!$L$12-E1273+H1273, IF($B$3='Budget Calculator'!$A$13,  'Loan Calculator'!$N$12-E1273+H1273, IF($B$3='Budget Calculator'!$A$12,  'Loan Calculator'!$P$12-E1273+H1273, 0))))</f>
        <v>#DIV/0!</v>
      </c>
      <c r="E1273" s="217" t="e">
        <f>IF(('Loan Calculator'!$G$4/$B$4)*C1272&gt;=0, ('Loan Calculator'!$G$4/$B$4)*C1272, 1/0)</f>
        <v>#DIV/0!</v>
      </c>
      <c r="F1273" s="200" t="e">
        <f t="shared" si="126"/>
        <v>#DIV/0!</v>
      </c>
      <c r="G1273" s="212" t="e">
        <f t="shared" si="121"/>
        <v>#DIV/0!</v>
      </c>
      <c r="K1273" s="197" t="str" cm="1">
        <f t="array" ref="K1273">INDEX($A:$G, ($B1273*$B$4)+3,COLUMN(C1273))</f>
        <v>Owing</v>
      </c>
      <c r="L1273" s="198" t="e">
        <f t="shared" si="123"/>
        <v>#VALUE!</v>
      </c>
      <c r="M1273" s="199" t="e">
        <f t="shared" si="124"/>
        <v>#VALUE!</v>
      </c>
      <c r="N1273" s="200" t="str" cm="1">
        <f t="array" ref="N1273">INDEX($A:$G, ($B1273*$B$4)+3,COLUMN(F1273))</f>
        <v>Total Interest Charged</v>
      </c>
      <c r="O1273" s="201" t="e">
        <f t="shared" si="122"/>
        <v>#VALUE!</v>
      </c>
    </row>
    <row r="1274" spans="3:15" x14ac:dyDescent="0.25">
      <c r="C1274" s="197" t="e">
        <f t="shared" si="125"/>
        <v>#DIV/0!</v>
      </c>
      <c r="D1274" s="216" t="e">
        <f>IF(F1274="","",IF($B$3='Budget Calculator'!$A$14, 'Loan Calculator'!$L$12-E1274+H1274, IF($B$3='Budget Calculator'!$A$13,  'Loan Calculator'!$N$12-E1274+H1274, IF($B$3='Budget Calculator'!$A$12,  'Loan Calculator'!$P$12-E1274+H1274, 0))))</f>
        <v>#DIV/0!</v>
      </c>
      <c r="E1274" s="217" t="e">
        <f>IF(('Loan Calculator'!$G$4/$B$4)*C1273&gt;=0, ('Loan Calculator'!$G$4/$B$4)*C1273, 1/0)</f>
        <v>#DIV/0!</v>
      </c>
      <c r="F1274" s="200" t="e">
        <f t="shared" si="126"/>
        <v>#DIV/0!</v>
      </c>
      <c r="G1274" s="212" t="e">
        <f t="shared" si="121"/>
        <v>#DIV/0!</v>
      </c>
      <c r="K1274" s="197" t="str" cm="1">
        <f t="array" ref="K1274">INDEX($A:$G, ($B1274*$B$4)+3,COLUMN(C1274))</f>
        <v>Owing</v>
      </c>
      <c r="L1274" s="198" t="e">
        <f t="shared" si="123"/>
        <v>#VALUE!</v>
      </c>
      <c r="M1274" s="199" t="e">
        <f t="shared" si="124"/>
        <v>#VALUE!</v>
      </c>
      <c r="N1274" s="200" t="str" cm="1">
        <f t="array" ref="N1274">INDEX($A:$G, ($B1274*$B$4)+3,COLUMN(F1274))</f>
        <v>Total Interest Charged</v>
      </c>
      <c r="O1274" s="201" t="e">
        <f t="shared" si="122"/>
        <v>#VALUE!</v>
      </c>
    </row>
    <row r="1275" spans="3:15" x14ac:dyDescent="0.25">
      <c r="C1275" s="197" t="e">
        <f t="shared" si="125"/>
        <v>#DIV/0!</v>
      </c>
      <c r="D1275" s="216" t="e">
        <f>IF(F1275="","",IF($B$3='Budget Calculator'!$A$14, 'Loan Calculator'!$L$12-E1275+H1275, IF($B$3='Budget Calculator'!$A$13,  'Loan Calculator'!$N$12-E1275+H1275, IF($B$3='Budget Calculator'!$A$12,  'Loan Calculator'!$P$12-E1275+H1275, 0))))</f>
        <v>#DIV/0!</v>
      </c>
      <c r="E1275" s="217" t="e">
        <f>IF(('Loan Calculator'!$G$4/$B$4)*C1274&gt;=0, ('Loan Calculator'!$G$4/$B$4)*C1274, 1/0)</f>
        <v>#DIV/0!</v>
      </c>
      <c r="F1275" s="200" t="e">
        <f t="shared" si="126"/>
        <v>#DIV/0!</v>
      </c>
      <c r="G1275" s="212" t="e">
        <f t="shared" si="121"/>
        <v>#DIV/0!</v>
      </c>
      <c r="K1275" s="197" t="str" cm="1">
        <f t="array" ref="K1275">INDEX($A:$G, ($B1275*$B$4)+3,COLUMN(C1275))</f>
        <v>Owing</v>
      </c>
      <c r="L1275" s="198" t="e">
        <f t="shared" si="123"/>
        <v>#VALUE!</v>
      </c>
      <c r="M1275" s="199" t="e">
        <f t="shared" si="124"/>
        <v>#VALUE!</v>
      </c>
      <c r="N1275" s="200" t="str" cm="1">
        <f t="array" ref="N1275">INDEX($A:$G, ($B1275*$B$4)+3,COLUMN(F1275))</f>
        <v>Total Interest Charged</v>
      </c>
      <c r="O1275" s="201" t="e">
        <f t="shared" si="122"/>
        <v>#VALUE!</v>
      </c>
    </row>
    <row r="1276" spans="3:15" x14ac:dyDescent="0.25">
      <c r="C1276" s="197" t="e">
        <f t="shared" si="125"/>
        <v>#DIV/0!</v>
      </c>
      <c r="D1276" s="216" t="e">
        <f>IF(F1276="","",IF($B$3='Budget Calculator'!$A$14, 'Loan Calculator'!$L$12-E1276+H1276, IF($B$3='Budget Calculator'!$A$13,  'Loan Calculator'!$N$12-E1276+H1276, IF($B$3='Budget Calculator'!$A$12,  'Loan Calculator'!$P$12-E1276+H1276, 0))))</f>
        <v>#DIV/0!</v>
      </c>
      <c r="E1276" s="217" t="e">
        <f>IF(('Loan Calculator'!$G$4/$B$4)*C1275&gt;=0, ('Loan Calculator'!$G$4/$B$4)*C1275, 1/0)</f>
        <v>#DIV/0!</v>
      </c>
      <c r="F1276" s="200" t="e">
        <f t="shared" si="126"/>
        <v>#DIV/0!</v>
      </c>
      <c r="G1276" s="212" t="e">
        <f t="shared" si="121"/>
        <v>#DIV/0!</v>
      </c>
      <c r="K1276" s="197" t="str" cm="1">
        <f t="array" ref="K1276">INDEX($A:$G, ($B1276*$B$4)+3,COLUMN(C1276))</f>
        <v>Owing</v>
      </c>
      <c r="L1276" s="198" t="e">
        <f t="shared" si="123"/>
        <v>#VALUE!</v>
      </c>
      <c r="M1276" s="199" t="e">
        <f t="shared" si="124"/>
        <v>#VALUE!</v>
      </c>
      <c r="N1276" s="200" t="str" cm="1">
        <f t="array" ref="N1276">INDEX($A:$G, ($B1276*$B$4)+3,COLUMN(F1276))</f>
        <v>Total Interest Charged</v>
      </c>
      <c r="O1276" s="201" t="e">
        <f t="shared" si="122"/>
        <v>#VALUE!</v>
      </c>
    </row>
    <row r="1277" spans="3:15" x14ac:dyDescent="0.25">
      <c r="C1277" s="197" t="e">
        <f t="shared" si="125"/>
        <v>#DIV/0!</v>
      </c>
      <c r="D1277" s="216" t="e">
        <f>IF(F1277="","",IF($B$3='Budget Calculator'!$A$14, 'Loan Calculator'!$L$12-E1277+H1277, IF($B$3='Budget Calculator'!$A$13,  'Loan Calculator'!$N$12-E1277+H1277, IF($B$3='Budget Calculator'!$A$12,  'Loan Calculator'!$P$12-E1277+H1277, 0))))</f>
        <v>#DIV/0!</v>
      </c>
      <c r="E1277" s="217" t="e">
        <f>IF(('Loan Calculator'!$G$4/$B$4)*C1276&gt;=0, ('Loan Calculator'!$G$4/$B$4)*C1276, 1/0)</f>
        <v>#DIV/0!</v>
      </c>
      <c r="F1277" s="200" t="e">
        <f t="shared" si="126"/>
        <v>#DIV/0!</v>
      </c>
      <c r="G1277" s="212" t="e">
        <f t="shared" si="121"/>
        <v>#DIV/0!</v>
      </c>
      <c r="K1277" s="197" t="str" cm="1">
        <f t="array" ref="K1277">INDEX($A:$G, ($B1277*$B$4)+3,COLUMN(C1277))</f>
        <v>Owing</v>
      </c>
      <c r="L1277" s="198" t="e">
        <f t="shared" si="123"/>
        <v>#VALUE!</v>
      </c>
      <c r="M1277" s="199" t="e">
        <f t="shared" si="124"/>
        <v>#VALUE!</v>
      </c>
      <c r="N1277" s="200" t="str" cm="1">
        <f t="array" ref="N1277">INDEX($A:$G, ($B1277*$B$4)+3,COLUMN(F1277))</f>
        <v>Total Interest Charged</v>
      </c>
      <c r="O1277" s="201" t="e">
        <f t="shared" si="122"/>
        <v>#VALUE!</v>
      </c>
    </row>
    <row r="1278" spans="3:15" x14ac:dyDescent="0.25">
      <c r="C1278" s="197" t="e">
        <f t="shared" si="125"/>
        <v>#DIV/0!</v>
      </c>
      <c r="D1278" s="216" t="e">
        <f>IF(F1278="","",IF($B$3='Budget Calculator'!$A$14, 'Loan Calculator'!$L$12-E1278+H1278, IF($B$3='Budget Calculator'!$A$13,  'Loan Calculator'!$N$12-E1278+H1278, IF($B$3='Budget Calculator'!$A$12,  'Loan Calculator'!$P$12-E1278+H1278, 0))))</f>
        <v>#DIV/0!</v>
      </c>
      <c r="E1278" s="217" t="e">
        <f>IF(('Loan Calculator'!$G$4/$B$4)*C1277&gt;=0, ('Loan Calculator'!$G$4/$B$4)*C1277, 1/0)</f>
        <v>#DIV/0!</v>
      </c>
      <c r="F1278" s="200" t="e">
        <f t="shared" si="126"/>
        <v>#DIV/0!</v>
      </c>
      <c r="G1278" s="212" t="e">
        <f t="shared" si="121"/>
        <v>#DIV/0!</v>
      </c>
      <c r="K1278" s="197" t="str" cm="1">
        <f t="array" ref="K1278">INDEX($A:$G, ($B1278*$B$4)+3,COLUMN(C1278))</f>
        <v>Owing</v>
      </c>
      <c r="L1278" s="198" t="e">
        <f t="shared" si="123"/>
        <v>#VALUE!</v>
      </c>
      <c r="M1278" s="199" t="e">
        <f t="shared" si="124"/>
        <v>#VALUE!</v>
      </c>
      <c r="N1278" s="200" t="str" cm="1">
        <f t="array" ref="N1278">INDEX($A:$G, ($B1278*$B$4)+3,COLUMN(F1278))</f>
        <v>Total Interest Charged</v>
      </c>
      <c r="O1278" s="201" t="e">
        <f t="shared" si="122"/>
        <v>#VALUE!</v>
      </c>
    </row>
    <row r="1279" spans="3:15" x14ac:dyDescent="0.25">
      <c r="C1279" s="197" t="e">
        <f t="shared" si="125"/>
        <v>#DIV/0!</v>
      </c>
      <c r="D1279" s="216" t="e">
        <f>IF(F1279="","",IF($B$3='Budget Calculator'!$A$14, 'Loan Calculator'!$L$12-E1279+H1279, IF($B$3='Budget Calculator'!$A$13,  'Loan Calculator'!$N$12-E1279+H1279, IF($B$3='Budget Calculator'!$A$12,  'Loan Calculator'!$P$12-E1279+H1279, 0))))</f>
        <v>#DIV/0!</v>
      </c>
      <c r="E1279" s="217" t="e">
        <f>IF(('Loan Calculator'!$G$4/$B$4)*C1278&gt;=0, ('Loan Calculator'!$G$4/$B$4)*C1278, 1/0)</f>
        <v>#DIV/0!</v>
      </c>
      <c r="F1279" s="200" t="e">
        <f t="shared" si="126"/>
        <v>#DIV/0!</v>
      </c>
      <c r="G1279" s="212" t="e">
        <f t="shared" si="121"/>
        <v>#DIV/0!</v>
      </c>
      <c r="K1279" s="197" t="str" cm="1">
        <f t="array" ref="K1279">INDEX($A:$G, ($B1279*$B$4)+3,COLUMN(C1279))</f>
        <v>Owing</v>
      </c>
      <c r="L1279" s="198" t="e">
        <f t="shared" si="123"/>
        <v>#VALUE!</v>
      </c>
      <c r="M1279" s="199" t="e">
        <f t="shared" si="124"/>
        <v>#VALUE!</v>
      </c>
      <c r="N1279" s="200" t="str" cm="1">
        <f t="array" ref="N1279">INDEX($A:$G, ($B1279*$B$4)+3,COLUMN(F1279))</f>
        <v>Total Interest Charged</v>
      </c>
      <c r="O1279" s="201" t="e">
        <f t="shared" si="122"/>
        <v>#VALUE!</v>
      </c>
    </row>
    <row r="1280" spans="3:15" x14ac:dyDescent="0.25">
      <c r="C1280" s="197" t="e">
        <f t="shared" si="125"/>
        <v>#DIV/0!</v>
      </c>
      <c r="D1280" s="216" t="e">
        <f>IF(F1280="","",IF($B$3='Budget Calculator'!$A$14, 'Loan Calculator'!$L$12-E1280+H1280, IF($B$3='Budget Calculator'!$A$13,  'Loan Calculator'!$N$12-E1280+H1280, IF($B$3='Budget Calculator'!$A$12,  'Loan Calculator'!$P$12-E1280+H1280, 0))))</f>
        <v>#DIV/0!</v>
      </c>
      <c r="E1280" s="217" t="e">
        <f>IF(('Loan Calculator'!$G$4/$B$4)*C1279&gt;=0, ('Loan Calculator'!$G$4/$B$4)*C1279, 1/0)</f>
        <v>#DIV/0!</v>
      </c>
      <c r="F1280" s="200" t="e">
        <f t="shared" si="126"/>
        <v>#DIV/0!</v>
      </c>
      <c r="G1280" s="212" t="e">
        <f t="shared" si="121"/>
        <v>#DIV/0!</v>
      </c>
      <c r="K1280" s="197" t="str" cm="1">
        <f t="array" ref="K1280">INDEX($A:$G, ($B1280*$B$4)+3,COLUMN(C1280))</f>
        <v>Owing</v>
      </c>
      <c r="L1280" s="198" t="e">
        <f t="shared" si="123"/>
        <v>#VALUE!</v>
      </c>
      <c r="M1280" s="199" t="e">
        <f t="shared" si="124"/>
        <v>#VALUE!</v>
      </c>
      <c r="N1280" s="200" t="str" cm="1">
        <f t="array" ref="N1280">INDEX($A:$G, ($B1280*$B$4)+3,COLUMN(F1280))</f>
        <v>Total Interest Charged</v>
      </c>
      <c r="O1280" s="201" t="e">
        <f t="shared" si="122"/>
        <v>#VALUE!</v>
      </c>
    </row>
    <row r="1281" spans="3:15" x14ac:dyDescent="0.25">
      <c r="C1281" s="197" t="e">
        <f t="shared" si="125"/>
        <v>#DIV/0!</v>
      </c>
      <c r="D1281" s="216" t="e">
        <f>IF(F1281="","",IF($B$3='Budget Calculator'!$A$14, 'Loan Calculator'!$L$12-E1281+H1281, IF($B$3='Budget Calculator'!$A$13,  'Loan Calculator'!$N$12-E1281+H1281, IF($B$3='Budget Calculator'!$A$12,  'Loan Calculator'!$P$12-E1281+H1281, 0))))</f>
        <v>#DIV/0!</v>
      </c>
      <c r="E1281" s="217" t="e">
        <f>IF(('Loan Calculator'!$G$4/$B$4)*C1280&gt;=0, ('Loan Calculator'!$G$4/$B$4)*C1280, 1/0)</f>
        <v>#DIV/0!</v>
      </c>
      <c r="F1281" s="200" t="e">
        <f t="shared" si="126"/>
        <v>#DIV/0!</v>
      </c>
      <c r="G1281" s="212" t="e">
        <f t="shared" si="121"/>
        <v>#DIV/0!</v>
      </c>
      <c r="K1281" s="197" t="str" cm="1">
        <f t="array" ref="K1281">INDEX($A:$G, ($B1281*$B$4)+3,COLUMN(C1281))</f>
        <v>Owing</v>
      </c>
      <c r="L1281" s="198" t="e">
        <f t="shared" si="123"/>
        <v>#VALUE!</v>
      </c>
      <c r="M1281" s="199" t="e">
        <f t="shared" si="124"/>
        <v>#VALUE!</v>
      </c>
      <c r="N1281" s="200" t="str" cm="1">
        <f t="array" ref="N1281">INDEX($A:$G, ($B1281*$B$4)+3,COLUMN(F1281))</f>
        <v>Total Interest Charged</v>
      </c>
      <c r="O1281" s="201" t="e">
        <f t="shared" si="122"/>
        <v>#VALUE!</v>
      </c>
    </row>
    <row r="1282" spans="3:15" x14ac:dyDescent="0.25">
      <c r="C1282" s="197" t="e">
        <f t="shared" si="125"/>
        <v>#DIV/0!</v>
      </c>
      <c r="D1282" s="216" t="e">
        <f>IF(F1282="","",IF($B$3='Budget Calculator'!$A$14, 'Loan Calculator'!$L$12-E1282+H1282, IF($B$3='Budget Calculator'!$A$13,  'Loan Calculator'!$N$12-E1282+H1282, IF($B$3='Budget Calculator'!$A$12,  'Loan Calculator'!$P$12-E1282+H1282, 0))))</f>
        <v>#DIV/0!</v>
      </c>
      <c r="E1282" s="217" t="e">
        <f>IF(('Loan Calculator'!$G$4/$B$4)*C1281&gt;=0, ('Loan Calculator'!$G$4/$B$4)*C1281, 1/0)</f>
        <v>#DIV/0!</v>
      </c>
      <c r="F1282" s="200" t="e">
        <f t="shared" si="126"/>
        <v>#DIV/0!</v>
      </c>
      <c r="G1282" s="212" t="e">
        <f t="shared" si="121"/>
        <v>#DIV/0!</v>
      </c>
      <c r="K1282" s="197" t="str" cm="1">
        <f t="array" ref="K1282">INDEX($A:$G, ($B1282*$B$4)+3,COLUMN(C1282))</f>
        <v>Owing</v>
      </c>
      <c r="L1282" s="198" t="e">
        <f t="shared" si="123"/>
        <v>#VALUE!</v>
      </c>
      <c r="M1282" s="199" t="e">
        <f t="shared" si="124"/>
        <v>#VALUE!</v>
      </c>
      <c r="N1282" s="200" t="str" cm="1">
        <f t="array" ref="N1282">INDEX($A:$G, ($B1282*$B$4)+3,COLUMN(F1282))</f>
        <v>Total Interest Charged</v>
      </c>
      <c r="O1282" s="201" t="e">
        <f t="shared" si="122"/>
        <v>#VALUE!</v>
      </c>
    </row>
    <row r="1283" spans="3:15" x14ac:dyDescent="0.25">
      <c r="C1283" s="197" t="e">
        <f t="shared" si="125"/>
        <v>#DIV/0!</v>
      </c>
      <c r="D1283" s="216" t="e">
        <f>IF(F1283="","",IF($B$3='Budget Calculator'!$A$14, 'Loan Calculator'!$L$12-E1283+H1283, IF($B$3='Budget Calculator'!$A$13,  'Loan Calculator'!$N$12-E1283+H1283, IF($B$3='Budget Calculator'!$A$12,  'Loan Calculator'!$P$12-E1283+H1283, 0))))</f>
        <v>#DIV/0!</v>
      </c>
      <c r="E1283" s="217" t="e">
        <f>IF(('Loan Calculator'!$G$4/$B$4)*C1282&gt;=0, ('Loan Calculator'!$G$4/$B$4)*C1282, 1/0)</f>
        <v>#DIV/0!</v>
      </c>
      <c r="F1283" s="200" t="e">
        <f t="shared" si="126"/>
        <v>#DIV/0!</v>
      </c>
      <c r="G1283" s="212" t="e">
        <f t="shared" si="121"/>
        <v>#DIV/0!</v>
      </c>
      <c r="K1283" s="197" t="str" cm="1">
        <f t="array" ref="K1283">INDEX($A:$G, ($B1283*$B$4)+3,COLUMN(C1283))</f>
        <v>Owing</v>
      </c>
      <c r="L1283" s="198" t="e">
        <f t="shared" si="123"/>
        <v>#VALUE!</v>
      </c>
      <c r="M1283" s="199" t="e">
        <f t="shared" si="124"/>
        <v>#VALUE!</v>
      </c>
      <c r="N1283" s="200" t="str" cm="1">
        <f t="array" ref="N1283">INDEX($A:$G, ($B1283*$B$4)+3,COLUMN(F1283))</f>
        <v>Total Interest Charged</v>
      </c>
      <c r="O1283" s="201" t="e">
        <f t="shared" si="122"/>
        <v>#VALUE!</v>
      </c>
    </row>
    <row r="1284" spans="3:15" x14ac:dyDescent="0.25">
      <c r="C1284" s="197" t="e">
        <f t="shared" si="125"/>
        <v>#DIV/0!</v>
      </c>
      <c r="D1284" s="216" t="e">
        <f>IF(F1284="","",IF($B$3='Budget Calculator'!$A$14, 'Loan Calculator'!$L$12-E1284+H1284, IF($B$3='Budget Calculator'!$A$13,  'Loan Calculator'!$N$12-E1284+H1284, IF($B$3='Budget Calculator'!$A$12,  'Loan Calculator'!$P$12-E1284+H1284, 0))))</f>
        <v>#DIV/0!</v>
      </c>
      <c r="E1284" s="217" t="e">
        <f>IF(('Loan Calculator'!$G$4/$B$4)*C1283&gt;=0, ('Loan Calculator'!$G$4/$B$4)*C1283, 1/0)</f>
        <v>#DIV/0!</v>
      </c>
      <c r="F1284" s="200" t="e">
        <f t="shared" si="126"/>
        <v>#DIV/0!</v>
      </c>
      <c r="G1284" s="212" t="e">
        <f t="shared" si="121"/>
        <v>#DIV/0!</v>
      </c>
      <c r="K1284" s="197" t="str" cm="1">
        <f t="array" ref="K1284">INDEX($A:$G, ($B1284*$B$4)+3,COLUMN(C1284))</f>
        <v>Owing</v>
      </c>
      <c r="L1284" s="198" t="e">
        <f t="shared" si="123"/>
        <v>#VALUE!</v>
      </c>
      <c r="M1284" s="199" t="e">
        <f t="shared" si="124"/>
        <v>#VALUE!</v>
      </c>
      <c r="N1284" s="200" t="str" cm="1">
        <f t="array" ref="N1284">INDEX($A:$G, ($B1284*$B$4)+3,COLUMN(F1284))</f>
        <v>Total Interest Charged</v>
      </c>
      <c r="O1284" s="201" t="e">
        <f t="shared" si="122"/>
        <v>#VALUE!</v>
      </c>
    </row>
    <row r="1285" spans="3:15" x14ac:dyDescent="0.25">
      <c r="C1285" s="197" t="e">
        <f t="shared" si="125"/>
        <v>#DIV/0!</v>
      </c>
      <c r="D1285" s="216" t="e">
        <f>IF(F1285="","",IF($B$3='Budget Calculator'!$A$14, 'Loan Calculator'!$L$12-E1285+H1285, IF($B$3='Budget Calculator'!$A$13,  'Loan Calculator'!$N$12-E1285+H1285, IF($B$3='Budget Calculator'!$A$12,  'Loan Calculator'!$P$12-E1285+H1285, 0))))</f>
        <v>#DIV/0!</v>
      </c>
      <c r="E1285" s="217" t="e">
        <f>IF(('Loan Calculator'!$G$4/$B$4)*C1284&gt;=0, ('Loan Calculator'!$G$4/$B$4)*C1284, 1/0)</f>
        <v>#DIV/0!</v>
      </c>
      <c r="F1285" s="200" t="e">
        <f t="shared" si="126"/>
        <v>#DIV/0!</v>
      </c>
      <c r="G1285" s="212" t="e">
        <f t="shared" si="121"/>
        <v>#DIV/0!</v>
      </c>
      <c r="K1285" s="197" t="str" cm="1">
        <f t="array" ref="K1285">INDEX($A:$G, ($B1285*$B$4)+3,COLUMN(C1285))</f>
        <v>Owing</v>
      </c>
      <c r="L1285" s="198" t="e">
        <f t="shared" si="123"/>
        <v>#VALUE!</v>
      </c>
      <c r="M1285" s="199" t="e">
        <f t="shared" si="124"/>
        <v>#VALUE!</v>
      </c>
      <c r="N1285" s="200" t="str" cm="1">
        <f t="array" ref="N1285">INDEX($A:$G, ($B1285*$B$4)+3,COLUMN(F1285))</f>
        <v>Total Interest Charged</v>
      </c>
      <c r="O1285" s="201" t="e">
        <f t="shared" si="122"/>
        <v>#VALUE!</v>
      </c>
    </row>
    <row r="1286" spans="3:15" x14ac:dyDescent="0.25">
      <c r="C1286" s="197" t="e">
        <f t="shared" si="125"/>
        <v>#DIV/0!</v>
      </c>
      <c r="D1286" s="216" t="e">
        <f>IF(F1286="","",IF($B$3='Budget Calculator'!$A$14, 'Loan Calculator'!$L$12-E1286+H1286, IF($B$3='Budget Calculator'!$A$13,  'Loan Calculator'!$N$12-E1286+H1286, IF($B$3='Budget Calculator'!$A$12,  'Loan Calculator'!$P$12-E1286+H1286, 0))))</f>
        <v>#DIV/0!</v>
      </c>
      <c r="E1286" s="217" t="e">
        <f>IF(('Loan Calculator'!$G$4/$B$4)*C1285&gt;=0, ('Loan Calculator'!$G$4/$B$4)*C1285, 1/0)</f>
        <v>#DIV/0!</v>
      </c>
      <c r="F1286" s="200" t="e">
        <f t="shared" si="126"/>
        <v>#DIV/0!</v>
      </c>
      <c r="G1286" s="212" t="e">
        <f t="shared" ref="G1286:G1349" si="127">IF(IFERROR(C1286, 1/0), B1286, IF(C1286=0, B1286, 1/0))</f>
        <v>#DIV/0!</v>
      </c>
      <c r="K1286" s="197" t="str" cm="1">
        <f t="array" ref="K1286">INDEX($A:$G, ($B1286*$B$4)+3,COLUMN(C1286))</f>
        <v>Owing</v>
      </c>
      <c r="L1286" s="198" t="e">
        <f t="shared" si="123"/>
        <v>#VALUE!</v>
      </c>
      <c r="M1286" s="199" t="e">
        <f t="shared" si="124"/>
        <v>#VALUE!</v>
      </c>
      <c r="N1286" s="200" t="str" cm="1">
        <f t="array" ref="N1286">INDEX($A:$G, ($B1286*$B$4)+3,COLUMN(F1286))</f>
        <v>Total Interest Charged</v>
      </c>
      <c r="O1286" s="201" t="e">
        <f t="shared" ref="O1286:O1349" si="128">IF(IFERROR(K1286, 1/0), J1286, IF(K1286=0, J1286, 1/0))</f>
        <v>#VALUE!</v>
      </c>
    </row>
    <row r="1287" spans="3:15" x14ac:dyDescent="0.25">
      <c r="C1287" s="197" t="e">
        <f t="shared" si="125"/>
        <v>#DIV/0!</v>
      </c>
      <c r="D1287" s="216" t="e">
        <f>IF(F1287="","",IF($B$3='Budget Calculator'!$A$14, 'Loan Calculator'!$L$12-E1287+H1287, IF($B$3='Budget Calculator'!$A$13,  'Loan Calculator'!$N$12-E1287+H1287, IF($B$3='Budget Calculator'!$A$12,  'Loan Calculator'!$P$12-E1287+H1287, 0))))</f>
        <v>#DIV/0!</v>
      </c>
      <c r="E1287" s="217" t="e">
        <f>IF(('Loan Calculator'!$G$4/$B$4)*C1286&gt;=0, ('Loan Calculator'!$G$4/$B$4)*C1286, 1/0)</f>
        <v>#DIV/0!</v>
      </c>
      <c r="F1287" s="200" t="e">
        <f t="shared" si="126"/>
        <v>#DIV/0!</v>
      </c>
      <c r="G1287" s="212" t="e">
        <f t="shared" si="127"/>
        <v>#DIV/0!</v>
      </c>
      <c r="K1287" s="197" t="str" cm="1">
        <f t="array" ref="K1287">INDEX($A:$G, ($B1287*$B$4)+3,COLUMN(C1287))</f>
        <v>Owing</v>
      </c>
      <c r="L1287" s="198" t="e">
        <f t="shared" ref="L1287:L1350" si="129">K1286-K1287</f>
        <v>#VALUE!</v>
      </c>
      <c r="M1287" s="199" t="e">
        <f t="shared" ref="M1287:M1350" si="130">N1287-N1286</f>
        <v>#VALUE!</v>
      </c>
      <c r="N1287" s="200" t="str" cm="1">
        <f t="array" ref="N1287">INDEX($A:$G, ($B1287*$B$4)+3,COLUMN(F1287))</f>
        <v>Total Interest Charged</v>
      </c>
      <c r="O1287" s="201" t="e">
        <f t="shared" si="128"/>
        <v>#VALUE!</v>
      </c>
    </row>
    <row r="1288" spans="3:15" x14ac:dyDescent="0.25">
      <c r="C1288" s="197" t="e">
        <f t="shared" si="125"/>
        <v>#DIV/0!</v>
      </c>
      <c r="D1288" s="216" t="e">
        <f>IF(F1288="","",IF($B$3='Budget Calculator'!$A$14, 'Loan Calculator'!$L$12-E1288+H1288, IF($B$3='Budget Calculator'!$A$13,  'Loan Calculator'!$N$12-E1288+H1288, IF($B$3='Budget Calculator'!$A$12,  'Loan Calculator'!$P$12-E1288+H1288, 0))))</f>
        <v>#DIV/0!</v>
      </c>
      <c r="E1288" s="217" t="e">
        <f>IF(('Loan Calculator'!$G$4/$B$4)*C1287&gt;=0, ('Loan Calculator'!$G$4/$B$4)*C1287, 1/0)</f>
        <v>#DIV/0!</v>
      </c>
      <c r="F1288" s="200" t="e">
        <f t="shared" si="126"/>
        <v>#DIV/0!</v>
      </c>
      <c r="G1288" s="212" t="e">
        <f t="shared" si="127"/>
        <v>#DIV/0!</v>
      </c>
      <c r="K1288" s="197" t="str" cm="1">
        <f t="array" ref="K1288">INDEX($A:$G, ($B1288*$B$4)+3,COLUMN(C1288))</f>
        <v>Owing</v>
      </c>
      <c r="L1288" s="198" t="e">
        <f t="shared" si="129"/>
        <v>#VALUE!</v>
      </c>
      <c r="M1288" s="199" t="e">
        <f t="shared" si="130"/>
        <v>#VALUE!</v>
      </c>
      <c r="N1288" s="200" t="str" cm="1">
        <f t="array" ref="N1288">INDEX($A:$G, ($B1288*$B$4)+3,COLUMN(F1288))</f>
        <v>Total Interest Charged</v>
      </c>
      <c r="O1288" s="201" t="e">
        <f t="shared" si="128"/>
        <v>#VALUE!</v>
      </c>
    </row>
    <row r="1289" spans="3:15" x14ac:dyDescent="0.25">
      <c r="C1289" s="197" t="e">
        <f t="shared" si="125"/>
        <v>#DIV/0!</v>
      </c>
      <c r="D1289" s="216" t="e">
        <f>IF(F1289="","",IF($B$3='Budget Calculator'!$A$14, 'Loan Calculator'!$L$12-E1289+H1289, IF($B$3='Budget Calculator'!$A$13,  'Loan Calculator'!$N$12-E1289+H1289, IF($B$3='Budget Calculator'!$A$12,  'Loan Calculator'!$P$12-E1289+H1289, 0))))</f>
        <v>#DIV/0!</v>
      </c>
      <c r="E1289" s="217" t="e">
        <f>IF(('Loan Calculator'!$G$4/$B$4)*C1288&gt;=0, ('Loan Calculator'!$G$4/$B$4)*C1288, 1/0)</f>
        <v>#DIV/0!</v>
      </c>
      <c r="F1289" s="200" t="e">
        <f t="shared" si="126"/>
        <v>#DIV/0!</v>
      </c>
      <c r="G1289" s="212" t="e">
        <f t="shared" si="127"/>
        <v>#DIV/0!</v>
      </c>
      <c r="K1289" s="197" t="str" cm="1">
        <f t="array" ref="K1289">INDEX($A:$G, ($B1289*$B$4)+3,COLUMN(C1289))</f>
        <v>Owing</v>
      </c>
      <c r="L1289" s="198" t="e">
        <f t="shared" si="129"/>
        <v>#VALUE!</v>
      </c>
      <c r="M1289" s="199" t="e">
        <f t="shared" si="130"/>
        <v>#VALUE!</v>
      </c>
      <c r="N1289" s="200" t="str" cm="1">
        <f t="array" ref="N1289">INDEX($A:$G, ($B1289*$B$4)+3,COLUMN(F1289))</f>
        <v>Total Interest Charged</v>
      </c>
      <c r="O1289" s="201" t="e">
        <f t="shared" si="128"/>
        <v>#VALUE!</v>
      </c>
    </row>
    <row r="1290" spans="3:15" x14ac:dyDescent="0.25">
      <c r="C1290" s="197" t="e">
        <f t="shared" si="125"/>
        <v>#DIV/0!</v>
      </c>
      <c r="D1290" s="216" t="e">
        <f>IF(F1290="","",IF($B$3='Budget Calculator'!$A$14, 'Loan Calculator'!$L$12-E1290+H1290, IF($B$3='Budget Calculator'!$A$13,  'Loan Calculator'!$N$12-E1290+H1290, IF($B$3='Budget Calculator'!$A$12,  'Loan Calculator'!$P$12-E1290+H1290, 0))))</f>
        <v>#DIV/0!</v>
      </c>
      <c r="E1290" s="217" t="e">
        <f>IF(('Loan Calculator'!$G$4/$B$4)*C1289&gt;=0, ('Loan Calculator'!$G$4/$B$4)*C1289, 1/0)</f>
        <v>#DIV/0!</v>
      </c>
      <c r="F1290" s="200" t="e">
        <f t="shared" si="126"/>
        <v>#DIV/0!</v>
      </c>
      <c r="G1290" s="212" t="e">
        <f t="shared" si="127"/>
        <v>#DIV/0!</v>
      </c>
      <c r="K1290" s="197" t="str" cm="1">
        <f t="array" ref="K1290">INDEX($A:$G, ($B1290*$B$4)+3,COLUMN(C1290))</f>
        <v>Owing</v>
      </c>
      <c r="L1290" s="198" t="e">
        <f t="shared" si="129"/>
        <v>#VALUE!</v>
      </c>
      <c r="M1290" s="199" t="e">
        <f t="shared" si="130"/>
        <v>#VALUE!</v>
      </c>
      <c r="N1290" s="200" t="str" cm="1">
        <f t="array" ref="N1290">INDEX($A:$G, ($B1290*$B$4)+3,COLUMN(F1290))</f>
        <v>Total Interest Charged</v>
      </c>
      <c r="O1290" s="201" t="e">
        <f t="shared" si="128"/>
        <v>#VALUE!</v>
      </c>
    </row>
    <row r="1291" spans="3:15" x14ac:dyDescent="0.25">
      <c r="C1291" s="197" t="e">
        <f t="shared" si="125"/>
        <v>#DIV/0!</v>
      </c>
      <c r="D1291" s="216" t="e">
        <f>IF(F1291="","",IF($B$3='Budget Calculator'!$A$14, 'Loan Calculator'!$L$12-E1291+H1291, IF($B$3='Budget Calculator'!$A$13,  'Loan Calculator'!$N$12-E1291+H1291, IF($B$3='Budget Calculator'!$A$12,  'Loan Calculator'!$P$12-E1291+H1291, 0))))</f>
        <v>#DIV/0!</v>
      </c>
      <c r="E1291" s="217" t="e">
        <f>IF(('Loan Calculator'!$G$4/$B$4)*C1290&gt;=0, ('Loan Calculator'!$G$4/$B$4)*C1290, 1/0)</f>
        <v>#DIV/0!</v>
      </c>
      <c r="F1291" s="200" t="e">
        <f t="shared" si="126"/>
        <v>#DIV/0!</v>
      </c>
      <c r="G1291" s="212" t="e">
        <f t="shared" si="127"/>
        <v>#DIV/0!</v>
      </c>
      <c r="K1291" s="197" t="str" cm="1">
        <f t="array" ref="K1291">INDEX($A:$G, ($B1291*$B$4)+3,COLUMN(C1291))</f>
        <v>Owing</v>
      </c>
      <c r="L1291" s="198" t="e">
        <f t="shared" si="129"/>
        <v>#VALUE!</v>
      </c>
      <c r="M1291" s="199" t="e">
        <f t="shared" si="130"/>
        <v>#VALUE!</v>
      </c>
      <c r="N1291" s="200" t="str" cm="1">
        <f t="array" ref="N1291">INDEX($A:$G, ($B1291*$B$4)+3,COLUMN(F1291))</f>
        <v>Total Interest Charged</v>
      </c>
      <c r="O1291" s="201" t="e">
        <f t="shared" si="128"/>
        <v>#VALUE!</v>
      </c>
    </row>
    <row r="1292" spans="3:15" x14ac:dyDescent="0.25">
      <c r="C1292" s="197" t="e">
        <f t="shared" si="125"/>
        <v>#DIV/0!</v>
      </c>
      <c r="D1292" s="216" t="e">
        <f>IF(F1292="","",IF($B$3='Budget Calculator'!$A$14, 'Loan Calculator'!$L$12-E1292+H1292, IF($B$3='Budget Calculator'!$A$13,  'Loan Calculator'!$N$12-E1292+H1292, IF($B$3='Budget Calculator'!$A$12,  'Loan Calculator'!$P$12-E1292+H1292, 0))))</f>
        <v>#DIV/0!</v>
      </c>
      <c r="E1292" s="217" t="e">
        <f>IF(('Loan Calculator'!$G$4/$B$4)*C1291&gt;=0, ('Loan Calculator'!$G$4/$B$4)*C1291, 1/0)</f>
        <v>#DIV/0!</v>
      </c>
      <c r="F1292" s="200" t="e">
        <f t="shared" si="126"/>
        <v>#DIV/0!</v>
      </c>
      <c r="G1292" s="212" t="e">
        <f t="shared" si="127"/>
        <v>#DIV/0!</v>
      </c>
      <c r="K1292" s="197" t="str" cm="1">
        <f t="array" ref="K1292">INDEX($A:$G, ($B1292*$B$4)+3,COLUMN(C1292))</f>
        <v>Owing</v>
      </c>
      <c r="L1292" s="198" t="e">
        <f t="shared" si="129"/>
        <v>#VALUE!</v>
      </c>
      <c r="M1292" s="199" t="e">
        <f t="shared" si="130"/>
        <v>#VALUE!</v>
      </c>
      <c r="N1292" s="200" t="str" cm="1">
        <f t="array" ref="N1292">INDEX($A:$G, ($B1292*$B$4)+3,COLUMN(F1292))</f>
        <v>Total Interest Charged</v>
      </c>
      <c r="O1292" s="201" t="e">
        <f t="shared" si="128"/>
        <v>#VALUE!</v>
      </c>
    </row>
    <row r="1293" spans="3:15" x14ac:dyDescent="0.25">
      <c r="C1293" s="197" t="e">
        <f t="shared" si="125"/>
        <v>#DIV/0!</v>
      </c>
      <c r="D1293" s="216" t="e">
        <f>IF(F1293="","",IF($B$3='Budget Calculator'!$A$14, 'Loan Calculator'!$L$12-E1293+H1293, IF($B$3='Budget Calculator'!$A$13,  'Loan Calculator'!$N$12-E1293+H1293, IF($B$3='Budget Calculator'!$A$12,  'Loan Calculator'!$P$12-E1293+H1293, 0))))</f>
        <v>#DIV/0!</v>
      </c>
      <c r="E1293" s="217" t="e">
        <f>IF(('Loan Calculator'!$G$4/$B$4)*C1292&gt;=0, ('Loan Calculator'!$G$4/$B$4)*C1292, 1/0)</f>
        <v>#DIV/0!</v>
      </c>
      <c r="F1293" s="200" t="e">
        <f t="shared" si="126"/>
        <v>#DIV/0!</v>
      </c>
      <c r="G1293" s="212" t="e">
        <f t="shared" si="127"/>
        <v>#DIV/0!</v>
      </c>
      <c r="K1293" s="197" t="str" cm="1">
        <f t="array" ref="K1293">INDEX($A:$G, ($B1293*$B$4)+3,COLUMN(C1293))</f>
        <v>Owing</v>
      </c>
      <c r="L1293" s="198" t="e">
        <f t="shared" si="129"/>
        <v>#VALUE!</v>
      </c>
      <c r="M1293" s="199" t="e">
        <f t="shared" si="130"/>
        <v>#VALUE!</v>
      </c>
      <c r="N1293" s="200" t="str" cm="1">
        <f t="array" ref="N1293">INDEX($A:$G, ($B1293*$B$4)+3,COLUMN(F1293))</f>
        <v>Total Interest Charged</v>
      </c>
      <c r="O1293" s="201" t="e">
        <f t="shared" si="128"/>
        <v>#VALUE!</v>
      </c>
    </row>
    <row r="1294" spans="3:15" x14ac:dyDescent="0.25">
      <c r="C1294" s="197" t="e">
        <f t="shared" si="125"/>
        <v>#DIV/0!</v>
      </c>
      <c r="D1294" s="216" t="e">
        <f>IF(F1294="","",IF($B$3='Budget Calculator'!$A$14, 'Loan Calculator'!$L$12-E1294+H1294, IF($B$3='Budget Calculator'!$A$13,  'Loan Calculator'!$N$12-E1294+H1294, IF($B$3='Budget Calculator'!$A$12,  'Loan Calculator'!$P$12-E1294+H1294, 0))))</f>
        <v>#DIV/0!</v>
      </c>
      <c r="E1294" s="217" t="e">
        <f>IF(('Loan Calculator'!$G$4/$B$4)*C1293&gt;=0, ('Loan Calculator'!$G$4/$B$4)*C1293, 1/0)</f>
        <v>#DIV/0!</v>
      </c>
      <c r="F1294" s="200" t="e">
        <f t="shared" si="126"/>
        <v>#DIV/0!</v>
      </c>
      <c r="G1294" s="212" t="e">
        <f t="shared" si="127"/>
        <v>#DIV/0!</v>
      </c>
      <c r="K1294" s="197" t="str" cm="1">
        <f t="array" ref="K1294">INDEX($A:$G, ($B1294*$B$4)+3,COLUMN(C1294))</f>
        <v>Owing</v>
      </c>
      <c r="L1294" s="198" t="e">
        <f t="shared" si="129"/>
        <v>#VALUE!</v>
      </c>
      <c r="M1294" s="199" t="e">
        <f t="shared" si="130"/>
        <v>#VALUE!</v>
      </c>
      <c r="N1294" s="200" t="str" cm="1">
        <f t="array" ref="N1294">INDEX($A:$G, ($B1294*$B$4)+3,COLUMN(F1294))</f>
        <v>Total Interest Charged</v>
      </c>
      <c r="O1294" s="201" t="e">
        <f t="shared" si="128"/>
        <v>#VALUE!</v>
      </c>
    </row>
    <row r="1295" spans="3:15" x14ac:dyDescent="0.25">
      <c r="C1295" s="197" t="e">
        <f t="shared" si="125"/>
        <v>#DIV/0!</v>
      </c>
      <c r="D1295" s="216" t="e">
        <f>IF(F1295="","",IF($B$3='Budget Calculator'!$A$14, 'Loan Calculator'!$L$12-E1295+H1295, IF($B$3='Budget Calculator'!$A$13,  'Loan Calculator'!$N$12-E1295+H1295, IF($B$3='Budget Calculator'!$A$12,  'Loan Calculator'!$P$12-E1295+H1295, 0))))</f>
        <v>#DIV/0!</v>
      </c>
      <c r="E1295" s="217" t="e">
        <f>IF(('Loan Calculator'!$G$4/$B$4)*C1294&gt;=0, ('Loan Calculator'!$G$4/$B$4)*C1294, 1/0)</f>
        <v>#DIV/0!</v>
      </c>
      <c r="F1295" s="200" t="e">
        <f t="shared" si="126"/>
        <v>#DIV/0!</v>
      </c>
      <c r="G1295" s="212" t="e">
        <f t="shared" si="127"/>
        <v>#DIV/0!</v>
      </c>
      <c r="K1295" s="197" t="str" cm="1">
        <f t="array" ref="K1295">INDEX($A:$G, ($B1295*$B$4)+3,COLUMN(C1295))</f>
        <v>Owing</v>
      </c>
      <c r="L1295" s="198" t="e">
        <f t="shared" si="129"/>
        <v>#VALUE!</v>
      </c>
      <c r="M1295" s="199" t="e">
        <f t="shared" si="130"/>
        <v>#VALUE!</v>
      </c>
      <c r="N1295" s="200" t="str" cm="1">
        <f t="array" ref="N1295">INDEX($A:$G, ($B1295*$B$4)+3,COLUMN(F1295))</f>
        <v>Total Interest Charged</v>
      </c>
      <c r="O1295" s="201" t="e">
        <f t="shared" si="128"/>
        <v>#VALUE!</v>
      </c>
    </row>
    <row r="1296" spans="3:15" x14ac:dyDescent="0.25">
      <c r="C1296" s="197" t="e">
        <f t="shared" si="125"/>
        <v>#DIV/0!</v>
      </c>
      <c r="D1296" s="216" t="e">
        <f>IF(F1296="","",IF($B$3='Budget Calculator'!$A$14, 'Loan Calculator'!$L$12-E1296+H1296, IF($B$3='Budget Calculator'!$A$13,  'Loan Calculator'!$N$12-E1296+H1296, IF($B$3='Budget Calculator'!$A$12,  'Loan Calculator'!$P$12-E1296+H1296, 0))))</f>
        <v>#DIV/0!</v>
      </c>
      <c r="E1296" s="217" t="e">
        <f>IF(('Loan Calculator'!$G$4/$B$4)*C1295&gt;=0, ('Loan Calculator'!$G$4/$B$4)*C1295, 1/0)</f>
        <v>#DIV/0!</v>
      </c>
      <c r="F1296" s="200" t="e">
        <f t="shared" si="126"/>
        <v>#DIV/0!</v>
      </c>
      <c r="G1296" s="212" t="e">
        <f t="shared" si="127"/>
        <v>#DIV/0!</v>
      </c>
      <c r="K1296" s="197" t="str" cm="1">
        <f t="array" ref="K1296">INDEX($A:$G, ($B1296*$B$4)+3,COLUMN(C1296))</f>
        <v>Owing</v>
      </c>
      <c r="L1296" s="198" t="e">
        <f t="shared" si="129"/>
        <v>#VALUE!</v>
      </c>
      <c r="M1296" s="199" t="e">
        <f t="shared" si="130"/>
        <v>#VALUE!</v>
      </c>
      <c r="N1296" s="200" t="str" cm="1">
        <f t="array" ref="N1296">INDEX($A:$G, ($B1296*$B$4)+3,COLUMN(F1296))</f>
        <v>Total Interest Charged</v>
      </c>
      <c r="O1296" s="201" t="e">
        <f t="shared" si="128"/>
        <v>#VALUE!</v>
      </c>
    </row>
    <row r="1297" spans="3:15" x14ac:dyDescent="0.25">
      <c r="C1297" s="197" t="e">
        <f t="shared" si="125"/>
        <v>#DIV/0!</v>
      </c>
      <c r="D1297" s="216" t="e">
        <f>IF(F1297="","",IF($B$3='Budget Calculator'!$A$14, 'Loan Calculator'!$L$12-E1297+H1297, IF($B$3='Budget Calculator'!$A$13,  'Loan Calculator'!$N$12-E1297+H1297, IF($B$3='Budget Calculator'!$A$12,  'Loan Calculator'!$P$12-E1297+H1297, 0))))</f>
        <v>#DIV/0!</v>
      </c>
      <c r="E1297" s="217" t="e">
        <f>IF(('Loan Calculator'!$G$4/$B$4)*C1296&gt;=0, ('Loan Calculator'!$G$4/$B$4)*C1296, 1/0)</f>
        <v>#DIV/0!</v>
      </c>
      <c r="F1297" s="200" t="e">
        <f t="shared" si="126"/>
        <v>#DIV/0!</v>
      </c>
      <c r="G1297" s="212" t="e">
        <f t="shared" si="127"/>
        <v>#DIV/0!</v>
      </c>
      <c r="K1297" s="197" t="str" cm="1">
        <f t="array" ref="K1297">INDEX($A:$G, ($B1297*$B$4)+3,COLUMN(C1297))</f>
        <v>Owing</v>
      </c>
      <c r="L1297" s="198" t="e">
        <f t="shared" si="129"/>
        <v>#VALUE!</v>
      </c>
      <c r="M1297" s="199" t="e">
        <f t="shared" si="130"/>
        <v>#VALUE!</v>
      </c>
      <c r="N1297" s="200" t="str" cm="1">
        <f t="array" ref="N1297">INDEX($A:$G, ($B1297*$B$4)+3,COLUMN(F1297))</f>
        <v>Total Interest Charged</v>
      </c>
      <c r="O1297" s="201" t="e">
        <f t="shared" si="128"/>
        <v>#VALUE!</v>
      </c>
    </row>
    <row r="1298" spans="3:15" x14ac:dyDescent="0.25">
      <c r="C1298" s="197" t="e">
        <f t="shared" si="125"/>
        <v>#DIV/0!</v>
      </c>
      <c r="D1298" s="216" t="e">
        <f>IF(F1298="","",IF($B$3='Budget Calculator'!$A$14, 'Loan Calculator'!$L$12-E1298+H1298, IF($B$3='Budget Calculator'!$A$13,  'Loan Calculator'!$N$12-E1298+H1298, IF($B$3='Budget Calculator'!$A$12,  'Loan Calculator'!$P$12-E1298+H1298, 0))))</f>
        <v>#DIV/0!</v>
      </c>
      <c r="E1298" s="217" t="e">
        <f>IF(('Loan Calculator'!$G$4/$B$4)*C1297&gt;=0, ('Loan Calculator'!$G$4/$B$4)*C1297, 1/0)</f>
        <v>#DIV/0!</v>
      </c>
      <c r="F1298" s="200" t="e">
        <f t="shared" si="126"/>
        <v>#DIV/0!</v>
      </c>
      <c r="G1298" s="212" t="e">
        <f t="shared" si="127"/>
        <v>#DIV/0!</v>
      </c>
      <c r="K1298" s="197" t="str" cm="1">
        <f t="array" ref="K1298">INDEX($A:$G, ($B1298*$B$4)+3,COLUMN(C1298))</f>
        <v>Owing</v>
      </c>
      <c r="L1298" s="198" t="e">
        <f t="shared" si="129"/>
        <v>#VALUE!</v>
      </c>
      <c r="M1298" s="199" t="e">
        <f t="shared" si="130"/>
        <v>#VALUE!</v>
      </c>
      <c r="N1298" s="200" t="str" cm="1">
        <f t="array" ref="N1298">INDEX($A:$G, ($B1298*$B$4)+3,COLUMN(F1298))</f>
        <v>Total Interest Charged</v>
      </c>
      <c r="O1298" s="201" t="e">
        <f t="shared" si="128"/>
        <v>#VALUE!</v>
      </c>
    </row>
    <row r="1299" spans="3:15" x14ac:dyDescent="0.25">
      <c r="C1299" s="197" t="e">
        <f t="shared" si="125"/>
        <v>#DIV/0!</v>
      </c>
      <c r="D1299" s="216" t="e">
        <f>IF(F1299="","",IF($B$3='Budget Calculator'!$A$14, 'Loan Calculator'!$L$12-E1299+H1299, IF($B$3='Budget Calculator'!$A$13,  'Loan Calculator'!$N$12-E1299+H1299, IF($B$3='Budget Calculator'!$A$12,  'Loan Calculator'!$P$12-E1299+H1299, 0))))</f>
        <v>#DIV/0!</v>
      </c>
      <c r="E1299" s="217" t="e">
        <f>IF(('Loan Calculator'!$G$4/$B$4)*C1298&gt;=0, ('Loan Calculator'!$G$4/$B$4)*C1298, 1/0)</f>
        <v>#DIV/0!</v>
      </c>
      <c r="F1299" s="200" t="e">
        <f t="shared" si="126"/>
        <v>#DIV/0!</v>
      </c>
      <c r="G1299" s="212" t="e">
        <f t="shared" si="127"/>
        <v>#DIV/0!</v>
      </c>
      <c r="K1299" s="197" t="str" cm="1">
        <f t="array" ref="K1299">INDEX($A:$G, ($B1299*$B$4)+3,COLUMN(C1299))</f>
        <v>Owing</v>
      </c>
      <c r="L1299" s="198" t="e">
        <f t="shared" si="129"/>
        <v>#VALUE!</v>
      </c>
      <c r="M1299" s="199" t="e">
        <f t="shared" si="130"/>
        <v>#VALUE!</v>
      </c>
      <c r="N1299" s="200" t="str" cm="1">
        <f t="array" ref="N1299">INDEX($A:$G, ($B1299*$B$4)+3,COLUMN(F1299))</f>
        <v>Total Interest Charged</v>
      </c>
      <c r="O1299" s="201" t="e">
        <f t="shared" si="128"/>
        <v>#VALUE!</v>
      </c>
    </row>
    <row r="1300" spans="3:15" x14ac:dyDescent="0.25">
      <c r="C1300" s="197" t="e">
        <f t="shared" si="125"/>
        <v>#DIV/0!</v>
      </c>
      <c r="D1300" s="216" t="e">
        <f>IF(F1300="","",IF($B$3='Budget Calculator'!$A$14, 'Loan Calculator'!$L$12-E1300+H1300, IF($B$3='Budget Calculator'!$A$13,  'Loan Calculator'!$N$12-E1300+H1300, IF($B$3='Budget Calculator'!$A$12,  'Loan Calculator'!$P$12-E1300+H1300, 0))))</f>
        <v>#DIV/0!</v>
      </c>
      <c r="E1300" s="217" t="e">
        <f>IF(('Loan Calculator'!$G$4/$B$4)*C1299&gt;=0, ('Loan Calculator'!$G$4/$B$4)*C1299, 1/0)</f>
        <v>#DIV/0!</v>
      </c>
      <c r="F1300" s="200" t="e">
        <f t="shared" si="126"/>
        <v>#DIV/0!</v>
      </c>
      <c r="G1300" s="212" t="e">
        <f t="shared" si="127"/>
        <v>#DIV/0!</v>
      </c>
      <c r="K1300" s="197" t="str" cm="1">
        <f t="array" ref="K1300">INDEX($A:$G, ($B1300*$B$4)+3,COLUMN(C1300))</f>
        <v>Owing</v>
      </c>
      <c r="L1300" s="198" t="e">
        <f t="shared" si="129"/>
        <v>#VALUE!</v>
      </c>
      <c r="M1300" s="199" t="e">
        <f t="shared" si="130"/>
        <v>#VALUE!</v>
      </c>
      <c r="N1300" s="200" t="str" cm="1">
        <f t="array" ref="N1300">INDEX($A:$G, ($B1300*$B$4)+3,COLUMN(F1300))</f>
        <v>Total Interest Charged</v>
      </c>
      <c r="O1300" s="201" t="e">
        <f t="shared" si="128"/>
        <v>#VALUE!</v>
      </c>
    </row>
    <row r="1301" spans="3:15" x14ac:dyDescent="0.25">
      <c r="C1301" s="197" t="e">
        <f t="shared" si="125"/>
        <v>#DIV/0!</v>
      </c>
      <c r="D1301" s="216" t="e">
        <f>IF(F1301="","",IF($B$3='Budget Calculator'!$A$14, 'Loan Calculator'!$L$12-E1301+H1301, IF($B$3='Budget Calculator'!$A$13,  'Loan Calculator'!$N$12-E1301+H1301, IF($B$3='Budget Calculator'!$A$12,  'Loan Calculator'!$P$12-E1301+H1301, 0))))</f>
        <v>#DIV/0!</v>
      </c>
      <c r="E1301" s="217" t="e">
        <f>IF(('Loan Calculator'!$G$4/$B$4)*C1300&gt;=0, ('Loan Calculator'!$G$4/$B$4)*C1300, 1/0)</f>
        <v>#DIV/0!</v>
      </c>
      <c r="F1301" s="200" t="e">
        <f t="shared" si="126"/>
        <v>#DIV/0!</v>
      </c>
      <c r="G1301" s="212" t="e">
        <f t="shared" si="127"/>
        <v>#DIV/0!</v>
      </c>
      <c r="K1301" s="197" t="str" cm="1">
        <f t="array" ref="K1301">INDEX($A:$G, ($B1301*$B$4)+3,COLUMN(C1301))</f>
        <v>Owing</v>
      </c>
      <c r="L1301" s="198" t="e">
        <f t="shared" si="129"/>
        <v>#VALUE!</v>
      </c>
      <c r="M1301" s="199" t="e">
        <f t="shared" si="130"/>
        <v>#VALUE!</v>
      </c>
      <c r="N1301" s="200" t="str" cm="1">
        <f t="array" ref="N1301">INDEX($A:$G, ($B1301*$B$4)+3,COLUMN(F1301))</f>
        <v>Total Interest Charged</v>
      </c>
      <c r="O1301" s="201" t="e">
        <f t="shared" si="128"/>
        <v>#VALUE!</v>
      </c>
    </row>
    <row r="1302" spans="3:15" x14ac:dyDescent="0.25">
      <c r="C1302" s="197" t="e">
        <f t="shared" si="125"/>
        <v>#DIV/0!</v>
      </c>
      <c r="D1302" s="216" t="e">
        <f>IF(F1302="","",IF($B$3='Budget Calculator'!$A$14, 'Loan Calculator'!$L$12-E1302+H1302, IF($B$3='Budget Calculator'!$A$13,  'Loan Calculator'!$N$12-E1302+H1302, IF($B$3='Budget Calculator'!$A$12,  'Loan Calculator'!$P$12-E1302+H1302, 0))))</f>
        <v>#DIV/0!</v>
      </c>
      <c r="E1302" s="217" t="e">
        <f>IF(('Loan Calculator'!$G$4/$B$4)*C1301&gt;=0, ('Loan Calculator'!$G$4/$B$4)*C1301, 1/0)</f>
        <v>#DIV/0!</v>
      </c>
      <c r="F1302" s="200" t="e">
        <f t="shared" si="126"/>
        <v>#DIV/0!</v>
      </c>
      <c r="G1302" s="212" t="e">
        <f t="shared" si="127"/>
        <v>#DIV/0!</v>
      </c>
      <c r="K1302" s="197" t="str" cm="1">
        <f t="array" ref="K1302">INDEX($A:$G, ($B1302*$B$4)+3,COLUMN(C1302))</f>
        <v>Owing</v>
      </c>
      <c r="L1302" s="198" t="e">
        <f t="shared" si="129"/>
        <v>#VALUE!</v>
      </c>
      <c r="M1302" s="199" t="e">
        <f t="shared" si="130"/>
        <v>#VALUE!</v>
      </c>
      <c r="N1302" s="200" t="str" cm="1">
        <f t="array" ref="N1302">INDEX($A:$G, ($B1302*$B$4)+3,COLUMN(F1302))</f>
        <v>Total Interest Charged</v>
      </c>
      <c r="O1302" s="201" t="e">
        <f t="shared" si="128"/>
        <v>#VALUE!</v>
      </c>
    </row>
    <row r="1303" spans="3:15" x14ac:dyDescent="0.25">
      <c r="C1303" s="197" t="e">
        <f t="shared" si="125"/>
        <v>#DIV/0!</v>
      </c>
      <c r="D1303" s="216" t="e">
        <f>IF(F1303="","",IF($B$3='Budget Calculator'!$A$14, 'Loan Calculator'!$L$12-E1303+H1303, IF($B$3='Budget Calculator'!$A$13,  'Loan Calculator'!$N$12-E1303+H1303, IF($B$3='Budget Calculator'!$A$12,  'Loan Calculator'!$P$12-E1303+H1303, 0))))</f>
        <v>#DIV/0!</v>
      </c>
      <c r="E1303" s="217" t="e">
        <f>IF(('Loan Calculator'!$G$4/$B$4)*C1302&gt;=0, ('Loan Calculator'!$G$4/$B$4)*C1302, 1/0)</f>
        <v>#DIV/0!</v>
      </c>
      <c r="F1303" s="200" t="e">
        <f t="shared" si="126"/>
        <v>#DIV/0!</v>
      </c>
      <c r="G1303" s="212" t="e">
        <f t="shared" si="127"/>
        <v>#DIV/0!</v>
      </c>
      <c r="K1303" s="197" t="str" cm="1">
        <f t="array" ref="K1303">INDEX($A:$G, ($B1303*$B$4)+3,COLUMN(C1303))</f>
        <v>Owing</v>
      </c>
      <c r="L1303" s="198" t="e">
        <f t="shared" si="129"/>
        <v>#VALUE!</v>
      </c>
      <c r="M1303" s="199" t="e">
        <f t="shared" si="130"/>
        <v>#VALUE!</v>
      </c>
      <c r="N1303" s="200" t="str" cm="1">
        <f t="array" ref="N1303">INDEX($A:$G, ($B1303*$B$4)+3,COLUMN(F1303))</f>
        <v>Total Interest Charged</v>
      </c>
      <c r="O1303" s="201" t="e">
        <f t="shared" si="128"/>
        <v>#VALUE!</v>
      </c>
    </row>
    <row r="1304" spans="3:15" x14ac:dyDescent="0.25">
      <c r="C1304" s="197" t="e">
        <f t="shared" ref="C1304:C1367" si="131">IF(F1304="","",C1303-D1304)</f>
        <v>#DIV/0!</v>
      </c>
      <c r="D1304" s="216" t="e">
        <f>IF(F1304="","",IF($B$3='Budget Calculator'!$A$14, 'Loan Calculator'!$L$12-E1304+H1304, IF($B$3='Budget Calculator'!$A$13,  'Loan Calculator'!$N$12-E1304+H1304, IF($B$3='Budget Calculator'!$A$12,  'Loan Calculator'!$P$12-E1304+H1304, 0))))</f>
        <v>#DIV/0!</v>
      </c>
      <c r="E1304" s="217" t="e">
        <f>IF(('Loan Calculator'!$G$4/$B$4)*C1303&gt;=0, ('Loan Calculator'!$G$4/$B$4)*C1303, 1/0)</f>
        <v>#DIV/0!</v>
      </c>
      <c r="F1304" s="200" t="e">
        <f t="shared" ref="F1304:F1367" si="132">IF(F1303="", "", IF(E1304+F1303&gt;F1303, E1304+F1303, ""))</f>
        <v>#DIV/0!</v>
      </c>
      <c r="G1304" s="212" t="e">
        <f t="shared" si="127"/>
        <v>#DIV/0!</v>
      </c>
      <c r="K1304" s="197" t="str" cm="1">
        <f t="array" ref="K1304">INDEX($A:$G, ($B1304*$B$4)+3,COLUMN(C1304))</f>
        <v>Owing</v>
      </c>
      <c r="L1304" s="198" t="e">
        <f t="shared" si="129"/>
        <v>#VALUE!</v>
      </c>
      <c r="M1304" s="199" t="e">
        <f t="shared" si="130"/>
        <v>#VALUE!</v>
      </c>
      <c r="N1304" s="200" t="str" cm="1">
        <f t="array" ref="N1304">INDEX($A:$G, ($B1304*$B$4)+3,COLUMN(F1304))</f>
        <v>Total Interest Charged</v>
      </c>
      <c r="O1304" s="201" t="e">
        <f t="shared" si="128"/>
        <v>#VALUE!</v>
      </c>
    </row>
    <row r="1305" spans="3:15" x14ac:dyDescent="0.25">
      <c r="C1305" s="197" t="e">
        <f t="shared" si="131"/>
        <v>#DIV/0!</v>
      </c>
      <c r="D1305" s="216" t="e">
        <f>IF(F1305="","",IF($B$3='Budget Calculator'!$A$14, 'Loan Calculator'!$L$12-E1305+H1305, IF($B$3='Budget Calculator'!$A$13,  'Loan Calculator'!$N$12-E1305+H1305, IF($B$3='Budget Calculator'!$A$12,  'Loan Calculator'!$P$12-E1305+H1305, 0))))</f>
        <v>#DIV/0!</v>
      </c>
      <c r="E1305" s="217" t="e">
        <f>IF(('Loan Calculator'!$G$4/$B$4)*C1304&gt;=0, ('Loan Calculator'!$G$4/$B$4)*C1304, 1/0)</f>
        <v>#DIV/0!</v>
      </c>
      <c r="F1305" s="200" t="e">
        <f t="shared" si="132"/>
        <v>#DIV/0!</v>
      </c>
      <c r="G1305" s="212" t="e">
        <f t="shared" si="127"/>
        <v>#DIV/0!</v>
      </c>
      <c r="K1305" s="197" t="str" cm="1">
        <f t="array" ref="K1305">INDEX($A:$G, ($B1305*$B$4)+3,COLUMN(C1305))</f>
        <v>Owing</v>
      </c>
      <c r="L1305" s="198" t="e">
        <f t="shared" si="129"/>
        <v>#VALUE!</v>
      </c>
      <c r="M1305" s="199" t="e">
        <f t="shared" si="130"/>
        <v>#VALUE!</v>
      </c>
      <c r="N1305" s="200" t="str" cm="1">
        <f t="array" ref="N1305">INDEX($A:$G, ($B1305*$B$4)+3,COLUMN(F1305))</f>
        <v>Total Interest Charged</v>
      </c>
      <c r="O1305" s="201" t="e">
        <f t="shared" si="128"/>
        <v>#VALUE!</v>
      </c>
    </row>
    <row r="1306" spans="3:15" x14ac:dyDescent="0.25">
      <c r="C1306" s="197" t="e">
        <f t="shared" si="131"/>
        <v>#DIV/0!</v>
      </c>
      <c r="D1306" s="216" t="e">
        <f>IF(F1306="","",IF($B$3='Budget Calculator'!$A$14, 'Loan Calculator'!$L$12-E1306+H1306, IF($B$3='Budget Calculator'!$A$13,  'Loan Calculator'!$N$12-E1306+H1306, IF($B$3='Budget Calculator'!$A$12,  'Loan Calculator'!$P$12-E1306+H1306, 0))))</f>
        <v>#DIV/0!</v>
      </c>
      <c r="E1306" s="217" t="e">
        <f>IF(('Loan Calculator'!$G$4/$B$4)*C1305&gt;=0, ('Loan Calculator'!$G$4/$B$4)*C1305, 1/0)</f>
        <v>#DIV/0!</v>
      </c>
      <c r="F1306" s="200" t="e">
        <f t="shared" si="132"/>
        <v>#DIV/0!</v>
      </c>
      <c r="G1306" s="212" t="e">
        <f t="shared" si="127"/>
        <v>#DIV/0!</v>
      </c>
      <c r="K1306" s="197" t="str" cm="1">
        <f t="array" ref="K1306">INDEX($A:$G, ($B1306*$B$4)+3,COLUMN(C1306))</f>
        <v>Owing</v>
      </c>
      <c r="L1306" s="198" t="e">
        <f t="shared" si="129"/>
        <v>#VALUE!</v>
      </c>
      <c r="M1306" s="199" t="e">
        <f t="shared" si="130"/>
        <v>#VALUE!</v>
      </c>
      <c r="N1306" s="200" t="str" cm="1">
        <f t="array" ref="N1306">INDEX($A:$G, ($B1306*$B$4)+3,COLUMN(F1306))</f>
        <v>Total Interest Charged</v>
      </c>
      <c r="O1306" s="201" t="e">
        <f t="shared" si="128"/>
        <v>#VALUE!</v>
      </c>
    </row>
    <row r="1307" spans="3:15" x14ac:dyDescent="0.25">
      <c r="C1307" s="197" t="e">
        <f t="shared" si="131"/>
        <v>#DIV/0!</v>
      </c>
      <c r="D1307" s="216" t="e">
        <f>IF(F1307="","",IF($B$3='Budget Calculator'!$A$14, 'Loan Calculator'!$L$12-E1307+H1307, IF($B$3='Budget Calculator'!$A$13,  'Loan Calculator'!$N$12-E1307+H1307, IF($B$3='Budget Calculator'!$A$12,  'Loan Calculator'!$P$12-E1307+H1307, 0))))</f>
        <v>#DIV/0!</v>
      </c>
      <c r="E1307" s="217" t="e">
        <f>IF(('Loan Calculator'!$G$4/$B$4)*C1306&gt;=0, ('Loan Calculator'!$G$4/$B$4)*C1306, 1/0)</f>
        <v>#DIV/0!</v>
      </c>
      <c r="F1307" s="200" t="e">
        <f t="shared" si="132"/>
        <v>#DIV/0!</v>
      </c>
      <c r="G1307" s="212" t="e">
        <f t="shared" si="127"/>
        <v>#DIV/0!</v>
      </c>
      <c r="K1307" s="197" t="str" cm="1">
        <f t="array" ref="K1307">INDEX($A:$G, ($B1307*$B$4)+3,COLUMN(C1307))</f>
        <v>Owing</v>
      </c>
      <c r="L1307" s="198" t="e">
        <f t="shared" si="129"/>
        <v>#VALUE!</v>
      </c>
      <c r="M1307" s="199" t="e">
        <f t="shared" si="130"/>
        <v>#VALUE!</v>
      </c>
      <c r="N1307" s="200" t="str" cm="1">
        <f t="array" ref="N1307">INDEX($A:$G, ($B1307*$B$4)+3,COLUMN(F1307))</f>
        <v>Total Interest Charged</v>
      </c>
      <c r="O1307" s="201" t="e">
        <f t="shared" si="128"/>
        <v>#VALUE!</v>
      </c>
    </row>
    <row r="1308" spans="3:15" x14ac:dyDescent="0.25">
      <c r="C1308" s="197" t="e">
        <f t="shared" si="131"/>
        <v>#DIV/0!</v>
      </c>
      <c r="D1308" s="216" t="e">
        <f>IF(F1308="","",IF($B$3='Budget Calculator'!$A$14, 'Loan Calculator'!$L$12-E1308+H1308, IF($B$3='Budget Calculator'!$A$13,  'Loan Calculator'!$N$12-E1308+H1308, IF($B$3='Budget Calculator'!$A$12,  'Loan Calculator'!$P$12-E1308+H1308, 0))))</f>
        <v>#DIV/0!</v>
      </c>
      <c r="E1308" s="217" t="e">
        <f>IF(('Loan Calculator'!$G$4/$B$4)*C1307&gt;=0, ('Loan Calculator'!$G$4/$B$4)*C1307, 1/0)</f>
        <v>#DIV/0!</v>
      </c>
      <c r="F1308" s="200" t="e">
        <f t="shared" si="132"/>
        <v>#DIV/0!</v>
      </c>
      <c r="G1308" s="212" t="e">
        <f t="shared" si="127"/>
        <v>#DIV/0!</v>
      </c>
      <c r="K1308" s="197" t="str" cm="1">
        <f t="array" ref="K1308">INDEX($A:$G, ($B1308*$B$4)+3,COLUMN(C1308))</f>
        <v>Owing</v>
      </c>
      <c r="L1308" s="198" t="e">
        <f t="shared" si="129"/>
        <v>#VALUE!</v>
      </c>
      <c r="M1308" s="199" t="e">
        <f t="shared" si="130"/>
        <v>#VALUE!</v>
      </c>
      <c r="N1308" s="200" t="str" cm="1">
        <f t="array" ref="N1308">INDEX($A:$G, ($B1308*$B$4)+3,COLUMN(F1308))</f>
        <v>Total Interest Charged</v>
      </c>
      <c r="O1308" s="201" t="e">
        <f t="shared" si="128"/>
        <v>#VALUE!</v>
      </c>
    </row>
    <row r="1309" spans="3:15" x14ac:dyDescent="0.25">
      <c r="C1309" s="197" t="e">
        <f t="shared" si="131"/>
        <v>#DIV/0!</v>
      </c>
      <c r="D1309" s="216" t="e">
        <f>IF(F1309="","",IF($B$3='Budget Calculator'!$A$14, 'Loan Calculator'!$L$12-E1309+H1309, IF($B$3='Budget Calculator'!$A$13,  'Loan Calculator'!$N$12-E1309+H1309, IF($B$3='Budget Calculator'!$A$12,  'Loan Calculator'!$P$12-E1309+H1309, 0))))</f>
        <v>#DIV/0!</v>
      </c>
      <c r="E1309" s="217" t="e">
        <f>IF(('Loan Calculator'!$G$4/$B$4)*C1308&gt;=0, ('Loan Calculator'!$G$4/$B$4)*C1308, 1/0)</f>
        <v>#DIV/0!</v>
      </c>
      <c r="F1309" s="200" t="e">
        <f t="shared" si="132"/>
        <v>#DIV/0!</v>
      </c>
      <c r="G1309" s="212" t="e">
        <f t="shared" si="127"/>
        <v>#DIV/0!</v>
      </c>
      <c r="K1309" s="197" t="str" cm="1">
        <f t="array" ref="K1309">INDEX($A:$G, ($B1309*$B$4)+3,COLUMN(C1309))</f>
        <v>Owing</v>
      </c>
      <c r="L1309" s="198" t="e">
        <f t="shared" si="129"/>
        <v>#VALUE!</v>
      </c>
      <c r="M1309" s="199" t="e">
        <f t="shared" si="130"/>
        <v>#VALUE!</v>
      </c>
      <c r="N1309" s="200" t="str" cm="1">
        <f t="array" ref="N1309">INDEX($A:$G, ($B1309*$B$4)+3,COLUMN(F1309))</f>
        <v>Total Interest Charged</v>
      </c>
      <c r="O1309" s="201" t="e">
        <f t="shared" si="128"/>
        <v>#VALUE!</v>
      </c>
    </row>
    <row r="1310" spans="3:15" x14ac:dyDescent="0.25">
      <c r="C1310" s="197" t="e">
        <f t="shared" si="131"/>
        <v>#DIV/0!</v>
      </c>
      <c r="D1310" s="216" t="e">
        <f>IF(F1310="","",IF($B$3='Budget Calculator'!$A$14, 'Loan Calculator'!$L$12-E1310+H1310, IF($B$3='Budget Calculator'!$A$13,  'Loan Calculator'!$N$12-E1310+H1310, IF($B$3='Budget Calculator'!$A$12,  'Loan Calculator'!$P$12-E1310+H1310, 0))))</f>
        <v>#DIV/0!</v>
      </c>
      <c r="E1310" s="217" t="e">
        <f>IF(('Loan Calculator'!$G$4/$B$4)*C1309&gt;=0, ('Loan Calculator'!$G$4/$B$4)*C1309, 1/0)</f>
        <v>#DIV/0!</v>
      </c>
      <c r="F1310" s="200" t="e">
        <f t="shared" si="132"/>
        <v>#DIV/0!</v>
      </c>
      <c r="G1310" s="212" t="e">
        <f t="shared" si="127"/>
        <v>#DIV/0!</v>
      </c>
      <c r="K1310" s="197" t="str" cm="1">
        <f t="array" ref="K1310">INDEX($A:$G, ($B1310*$B$4)+3,COLUMN(C1310))</f>
        <v>Owing</v>
      </c>
      <c r="L1310" s="198" t="e">
        <f t="shared" si="129"/>
        <v>#VALUE!</v>
      </c>
      <c r="M1310" s="199" t="e">
        <f t="shared" si="130"/>
        <v>#VALUE!</v>
      </c>
      <c r="N1310" s="200" t="str" cm="1">
        <f t="array" ref="N1310">INDEX($A:$G, ($B1310*$B$4)+3,COLUMN(F1310))</f>
        <v>Total Interest Charged</v>
      </c>
      <c r="O1310" s="201" t="e">
        <f t="shared" si="128"/>
        <v>#VALUE!</v>
      </c>
    </row>
    <row r="1311" spans="3:15" x14ac:dyDescent="0.25">
      <c r="C1311" s="197" t="e">
        <f t="shared" si="131"/>
        <v>#DIV/0!</v>
      </c>
      <c r="D1311" s="216" t="e">
        <f>IF(F1311="","",IF($B$3='Budget Calculator'!$A$14, 'Loan Calculator'!$L$12-E1311+H1311, IF($B$3='Budget Calculator'!$A$13,  'Loan Calculator'!$N$12-E1311+H1311, IF($B$3='Budget Calculator'!$A$12,  'Loan Calculator'!$P$12-E1311+H1311, 0))))</f>
        <v>#DIV/0!</v>
      </c>
      <c r="E1311" s="217" t="e">
        <f>IF(('Loan Calculator'!$G$4/$B$4)*C1310&gt;=0, ('Loan Calculator'!$G$4/$B$4)*C1310, 1/0)</f>
        <v>#DIV/0!</v>
      </c>
      <c r="F1311" s="200" t="e">
        <f t="shared" si="132"/>
        <v>#DIV/0!</v>
      </c>
      <c r="G1311" s="212" t="e">
        <f t="shared" si="127"/>
        <v>#DIV/0!</v>
      </c>
      <c r="K1311" s="197" t="str" cm="1">
        <f t="array" ref="K1311">INDEX($A:$G, ($B1311*$B$4)+3,COLUMN(C1311))</f>
        <v>Owing</v>
      </c>
      <c r="L1311" s="198" t="e">
        <f t="shared" si="129"/>
        <v>#VALUE!</v>
      </c>
      <c r="M1311" s="199" t="e">
        <f t="shared" si="130"/>
        <v>#VALUE!</v>
      </c>
      <c r="N1311" s="200" t="str" cm="1">
        <f t="array" ref="N1311">INDEX($A:$G, ($B1311*$B$4)+3,COLUMN(F1311))</f>
        <v>Total Interest Charged</v>
      </c>
      <c r="O1311" s="201" t="e">
        <f t="shared" si="128"/>
        <v>#VALUE!</v>
      </c>
    </row>
    <row r="1312" spans="3:15" x14ac:dyDescent="0.25">
      <c r="C1312" s="197" t="e">
        <f t="shared" si="131"/>
        <v>#DIV/0!</v>
      </c>
      <c r="D1312" s="216" t="e">
        <f>IF(F1312="","",IF($B$3='Budget Calculator'!$A$14, 'Loan Calculator'!$L$12-E1312+H1312, IF($B$3='Budget Calculator'!$A$13,  'Loan Calculator'!$N$12-E1312+H1312, IF($B$3='Budget Calculator'!$A$12,  'Loan Calculator'!$P$12-E1312+H1312, 0))))</f>
        <v>#DIV/0!</v>
      </c>
      <c r="E1312" s="217" t="e">
        <f>IF(('Loan Calculator'!$G$4/$B$4)*C1311&gt;=0, ('Loan Calculator'!$G$4/$B$4)*C1311, 1/0)</f>
        <v>#DIV/0!</v>
      </c>
      <c r="F1312" s="200" t="e">
        <f t="shared" si="132"/>
        <v>#DIV/0!</v>
      </c>
      <c r="G1312" s="212" t="e">
        <f t="shared" si="127"/>
        <v>#DIV/0!</v>
      </c>
      <c r="K1312" s="197" t="str" cm="1">
        <f t="array" ref="K1312">INDEX($A:$G, ($B1312*$B$4)+3,COLUMN(C1312))</f>
        <v>Owing</v>
      </c>
      <c r="L1312" s="198" t="e">
        <f t="shared" si="129"/>
        <v>#VALUE!</v>
      </c>
      <c r="M1312" s="199" t="e">
        <f t="shared" si="130"/>
        <v>#VALUE!</v>
      </c>
      <c r="N1312" s="200" t="str" cm="1">
        <f t="array" ref="N1312">INDEX($A:$G, ($B1312*$B$4)+3,COLUMN(F1312))</f>
        <v>Total Interest Charged</v>
      </c>
      <c r="O1312" s="201" t="e">
        <f t="shared" si="128"/>
        <v>#VALUE!</v>
      </c>
    </row>
    <row r="1313" spans="3:15" x14ac:dyDescent="0.25">
      <c r="C1313" s="197" t="e">
        <f t="shared" si="131"/>
        <v>#DIV/0!</v>
      </c>
      <c r="D1313" s="216" t="e">
        <f>IF(F1313="","",IF($B$3='Budget Calculator'!$A$14, 'Loan Calculator'!$L$12-E1313+H1313, IF($B$3='Budget Calculator'!$A$13,  'Loan Calculator'!$N$12-E1313+H1313, IF($B$3='Budget Calculator'!$A$12,  'Loan Calculator'!$P$12-E1313+H1313, 0))))</f>
        <v>#DIV/0!</v>
      </c>
      <c r="E1313" s="217" t="e">
        <f>IF(('Loan Calculator'!$G$4/$B$4)*C1312&gt;=0, ('Loan Calculator'!$G$4/$B$4)*C1312, 1/0)</f>
        <v>#DIV/0!</v>
      </c>
      <c r="F1313" s="200" t="e">
        <f t="shared" si="132"/>
        <v>#DIV/0!</v>
      </c>
      <c r="G1313" s="212" t="e">
        <f t="shared" si="127"/>
        <v>#DIV/0!</v>
      </c>
      <c r="K1313" s="197" t="str" cm="1">
        <f t="array" ref="K1313">INDEX($A:$G, ($B1313*$B$4)+3,COLUMN(C1313))</f>
        <v>Owing</v>
      </c>
      <c r="L1313" s="198" t="e">
        <f t="shared" si="129"/>
        <v>#VALUE!</v>
      </c>
      <c r="M1313" s="199" t="e">
        <f t="shared" si="130"/>
        <v>#VALUE!</v>
      </c>
      <c r="N1313" s="200" t="str" cm="1">
        <f t="array" ref="N1313">INDEX($A:$G, ($B1313*$B$4)+3,COLUMN(F1313))</f>
        <v>Total Interest Charged</v>
      </c>
      <c r="O1313" s="201" t="e">
        <f t="shared" si="128"/>
        <v>#VALUE!</v>
      </c>
    </row>
    <row r="1314" spans="3:15" x14ac:dyDescent="0.25">
      <c r="C1314" s="197" t="e">
        <f t="shared" si="131"/>
        <v>#DIV/0!</v>
      </c>
      <c r="D1314" s="216" t="e">
        <f>IF(F1314="","",IF($B$3='Budget Calculator'!$A$14, 'Loan Calculator'!$L$12-E1314+H1314, IF($B$3='Budget Calculator'!$A$13,  'Loan Calculator'!$N$12-E1314+H1314, IF($B$3='Budget Calculator'!$A$12,  'Loan Calculator'!$P$12-E1314+H1314, 0))))</f>
        <v>#DIV/0!</v>
      </c>
      <c r="E1314" s="217" t="e">
        <f>IF(('Loan Calculator'!$G$4/$B$4)*C1313&gt;=0, ('Loan Calculator'!$G$4/$B$4)*C1313, 1/0)</f>
        <v>#DIV/0!</v>
      </c>
      <c r="F1314" s="200" t="e">
        <f t="shared" si="132"/>
        <v>#DIV/0!</v>
      </c>
      <c r="G1314" s="212" t="e">
        <f t="shared" si="127"/>
        <v>#DIV/0!</v>
      </c>
      <c r="K1314" s="197" t="str" cm="1">
        <f t="array" ref="K1314">INDEX($A:$G, ($B1314*$B$4)+3,COLUMN(C1314))</f>
        <v>Owing</v>
      </c>
      <c r="L1314" s="198" t="e">
        <f t="shared" si="129"/>
        <v>#VALUE!</v>
      </c>
      <c r="M1314" s="199" t="e">
        <f t="shared" si="130"/>
        <v>#VALUE!</v>
      </c>
      <c r="N1314" s="200" t="str" cm="1">
        <f t="array" ref="N1314">INDEX($A:$G, ($B1314*$B$4)+3,COLUMN(F1314))</f>
        <v>Total Interest Charged</v>
      </c>
      <c r="O1314" s="201" t="e">
        <f t="shared" si="128"/>
        <v>#VALUE!</v>
      </c>
    </row>
    <row r="1315" spans="3:15" x14ac:dyDescent="0.25">
      <c r="C1315" s="197" t="e">
        <f t="shared" si="131"/>
        <v>#DIV/0!</v>
      </c>
      <c r="D1315" s="216" t="e">
        <f>IF(F1315="","",IF($B$3='Budget Calculator'!$A$14, 'Loan Calculator'!$L$12-E1315+H1315, IF($B$3='Budget Calculator'!$A$13,  'Loan Calculator'!$N$12-E1315+H1315, IF($B$3='Budget Calculator'!$A$12,  'Loan Calculator'!$P$12-E1315+H1315, 0))))</f>
        <v>#DIV/0!</v>
      </c>
      <c r="E1315" s="217" t="e">
        <f>IF(('Loan Calculator'!$G$4/$B$4)*C1314&gt;=0, ('Loan Calculator'!$G$4/$B$4)*C1314, 1/0)</f>
        <v>#DIV/0!</v>
      </c>
      <c r="F1315" s="200" t="e">
        <f t="shared" si="132"/>
        <v>#DIV/0!</v>
      </c>
      <c r="G1315" s="212" t="e">
        <f t="shared" si="127"/>
        <v>#DIV/0!</v>
      </c>
      <c r="K1315" s="197" t="str" cm="1">
        <f t="array" ref="K1315">INDEX($A:$G, ($B1315*$B$4)+3,COLUMN(C1315))</f>
        <v>Owing</v>
      </c>
      <c r="L1315" s="198" t="e">
        <f t="shared" si="129"/>
        <v>#VALUE!</v>
      </c>
      <c r="M1315" s="199" t="e">
        <f t="shared" si="130"/>
        <v>#VALUE!</v>
      </c>
      <c r="N1315" s="200" t="str" cm="1">
        <f t="array" ref="N1315">INDEX($A:$G, ($B1315*$B$4)+3,COLUMN(F1315))</f>
        <v>Total Interest Charged</v>
      </c>
      <c r="O1315" s="201" t="e">
        <f t="shared" si="128"/>
        <v>#VALUE!</v>
      </c>
    </row>
    <row r="1316" spans="3:15" x14ac:dyDescent="0.25">
      <c r="C1316" s="197" t="e">
        <f t="shared" si="131"/>
        <v>#DIV/0!</v>
      </c>
      <c r="D1316" s="216" t="e">
        <f>IF(F1316="","",IF($B$3='Budget Calculator'!$A$14, 'Loan Calculator'!$L$12-E1316+H1316, IF($B$3='Budget Calculator'!$A$13,  'Loan Calculator'!$N$12-E1316+H1316, IF($B$3='Budget Calculator'!$A$12,  'Loan Calculator'!$P$12-E1316+H1316, 0))))</f>
        <v>#DIV/0!</v>
      </c>
      <c r="E1316" s="217" t="e">
        <f>IF(('Loan Calculator'!$G$4/$B$4)*C1315&gt;=0, ('Loan Calculator'!$G$4/$B$4)*C1315, 1/0)</f>
        <v>#DIV/0!</v>
      </c>
      <c r="F1316" s="200" t="e">
        <f t="shared" si="132"/>
        <v>#DIV/0!</v>
      </c>
      <c r="G1316" s="212" t="e">
        <f t="shared" si="127"/>
        <v>#DIV/0!</v>
      </c>
      <c r="K1316" s="197" t="str" cm="1">
        <f t="array" ref="K1316">INDEX($A:$G, ($B1316*$B$4)+3,COLUMN(C1316))</f>
        <v>Owing</v>
      </c>
      <c r="L1316" s="198" t="e">
        <f t="shared" si="129"/>
        <v>#VALUE!</v>
      </c>
      <c r="M1316" s="199" t="e">
        <f t="shared" si="130"/>
        <v>#VALUE!</v>
      </c>
      <c r="N1316" s="200" t="str" cm="1">
        <f t="array" ref="N1316">INDEX($A:$G, ($B1316*$B$4)+3,COLUMN(F1316))</f>
        <v>Total Interest Charged</v>
      </c>
      <c r="O1316" s="201" t="e">
        <f t="shared" si="128"/>
        <v>#VALUE!</v>
      </c>
    </row>
    <row r="1317" spans="3:15" x14ac:dyDescent="0.25">
      <c r="C1317" s="197" t="e">
        <f t="shared" si="131"/>
        <v>#DIV/0!</v>
      </c>
      <c r="D1317" s="216" t="e">
        <f>IF(F1317="","",IF($B$3='Budget Calculator'!$A$14, 'Loan Calculator'!$L$12-E1317+H1317, IF($B$3='Budget Calculator'!$A$13,  'Loan Calculator'!$N$12-E1317+H1317, IF($B$3='Budget Calculator'!$A$12,  'Loan Calculator'!$P$12-E1317+H1317, 0))))</f>
        <v>#DIV/0!</v>
      </c>
      <c r="E1317" s="217" t="e">
        <f>IF(('Loan Calculator'!$G$4/$B$4)*C1316&gt;=0, ('Loan Calculator'!$G$4/$B$4)*C1316, 1/0)</f>
        <v>#DIV/0!</v>
      </c>
      <c r="F1317" s="200" t="e">
        <f t="shared" si="132"/>
        <v>#DIV/0!</v>
      </c>
      <c r="G1317" s="212" t="e">
        <f t="shared" si="127"/>
        <v>#DIV/0!</v>
      </c>
      <c r="K1317" s="197" t="str" cm="1">
        <f t="array" ref="K1317">INDEX($A:$G, ($B1317*$B$4)+3,COLUMN(C1317))</f>
        <v>Owing</v>
      </c>
      <c r="L1317" s="198" t="e">
        <f t="shared" si="129"/>
        <v>#VALUE!</v>
      </c>
      <c r="M1317" s="199" t="e">
        <f t="shared" si="130"/>
        <v>#VALUE!</v>
      </c>
      <c r="N1317" s="200" t="str" cm="1">
        <f t="array" ref="N1317">INDEX($A:$G, ($B1317*$B$4)+3,COLUMN(F1317))</f>
        <v>Total Interest Charged</v>
      </c>
      <c r="O1317" s="201" t="e">
        <f t="shared" si="128"/>
        <v>#VALUE!</v>
      </c>
    </row>
    <row r="1318" spans="3:15" x14ac:dyDescent="0.25">
      <c r="C1318" s="197" t="e">
        <f t="shared" si="131"/>
        <v>#DIV/0!</v>
      </c>
      <c r="D1318" s="216" t="e">
        <f>IF(F1318="","",IF($B$3='Budget Calculator'!$A$14, 'Loan Calculator'!$L$12-E1318+H1318, IF($B$3='Budget Calculator'!$A$13,  'Loan Calculator'!$N$12-E1318+H1318, IF($B$3='Budget Calculator'!$A$12,  'Loan Calculator'!$P$12-E1318+H1318, 0))))</f>
        <v>#DIV/0!</v>
      </c>
      <c r="E1318" s="217" t="e">
        <f>IF(('Loan Calculator'!$G$4/$B$4)*C1317&gt;=0, ('Loan Calculator'!$G$4/$B$4)*C1317, 1/0)</f>
        <v>#DIV/0!</v>
      </c>
      <c r="F1318" s="200" t="e">
        <f t="shared" si="132"/>
        <v>#DIV/0!</v>
      </c>
      <c r="G1318" s="212" t="e">
        <f t="shared" si="127"/>
        <v>#DIV/0!</v>
      </c>
      <c r="K1318" s="197" t="str" cm="1">
        <f t="array" ref="K1318">INDEX($A:$G, ($B1318*$B$4)+3,COLUMN(C1318))</f>
        <v>Owing</v>
      </c>
      <c r="L1318" s="198" t="e">
        <f t="shared" si="129"/>
        <v>#VALUE!</v>
      </c>
      <c r="M1318" s="199" t="e">
        <f t="shared" si="130"/>
        <v>#VALUE!</v>
      </c>
      <c r="N1318" s="200" t="str" cm="1">
        <f t="array" ref="N1318">INDEX($A:$G, ($B1318*$B$4)+3,COLUMN(F1318))</f>
        <v>Total Interest Charged</v>
      </c>
      <c r="O1318" s="201" t="e">
        <f t="shared" si="128"/>
        <v>#VALUE!</v>
      </c>
    </row>
    <row r="1319" spans="3:15" x14ac:dyDescent="0.25">
      <c r="C1319" s="197" t="e">
        <f t="shared" si="131"/>
        <v>#DIV/0!</v>
      </c>
      <c r="D1319" s="216" t="e">
        <f>IF(F1319="","",IF($B$3='Budget Calculator'!$A$14, 'Loan Calculator'!$L$12-E1319+H1319, IF($B$3='Budget Calculator'!$A$13,  'Loan Calculator'!$N$12-E1319+H1319, IF($B$3='Budget Calculator'!$A$12,  'Loan Calculator'!$P$12-E1319+H1319, 0))))</f>
        <v>#DIV/0!</v>
      </c>
      <c r="E1319" s="217" t="e">
        <f>IF(('Loan Calculator'!$G$4/$B$4)*C1318&gt;=0, ('Loan Calculator'!$G$4/$B$4)*C1318, 1/0)</f>
        <v>#DIV/0!</v>
      </c>
      <c r="F1319" s="200" t="e">
        <f t="shared" si="132"/>
        <v>#DIV/0!</v>
      </c>
      <c r="G1319" s="212" t="e">
        <f t="shared" si="127"/>
        <v>#DIV/0!</v>
      </c>
      <c r="K1319" s="197" t="str" cm="1">
        <f t="array" ref="K1319">INDEX($A:$G, ($B1319*$B$4)+3,COLUMN(C1319))</f>
        <v>Owing</v>
      </c>
      <c r="L1319" s="198" t="e">
        <f t="shared" si="129"/>
        <v>#VALUE!</v>
      </c>
      <c r="M1319" s="199" t="e">
        <f t="shared" si="130"/>
        <v>#VALUE!</v>
      </c>
      <c r="N1319" s="200" t="str" cm="1">
        <f t="array" ref="N1319">INDEX($A:$G, ($B1319*$B$4)+3,COLUMN(F1319))</f>
        <v>Total Interest Charged</v>
      </c>
      <c r="O1319" s="201" t="e">
        <f t="shared" si="128"/>
        <v>#VALUE!</v>
      </c>
    </row>
    <row r="1320" spans="3:15" x14ac:dyDescent="0.25">
      <c r="C1320" s="197" t="e">
        <f t="shared" si="131"/>
        <v>#DIV/0!</v>
      </c>
      <c r="D1320" s="216" t="e">
        <f>IF(F1320="","",IF($B$3='Budget Calculator'!$A$14, 'Loan Calculator'!$L$12-E1320+H1320, IF($B$3='Budget Calculator'!$A$13,  'Loan Calculator'!$N$12-E1320+H1320, IF($B$3='Budget Calculator'!$A$12,  'Loan Calculator'!$P$12-E1320+H1320, 0))))</f>
        <v>#DIV/0!</v>
      </c>
      <c r="E1320" s="217" t="e">
        <f>IF(('Loan Calculator'!$G$4/$B$4)*C1319&gt;=0, ('Loan Calculator'!$G$4/$B$4)*C1319, 1/0)</f>
        <v>#DIV/0!</v>
      </c>
      <c r="F1320" s="200" t="e">
        <f t="shared" si="132"/>
        <v>#DIV/0!</v>
      </c>
      <c r="G1320" s="212" t="e">
        <f t="shared" si="127"/>
        <v>#DIV/0!</v>
      </c>
      <c r="K1320" s="197" t="str" cm="1">
        <f t="array" ref="K1320">INDEX($A:$G, ($B1320*$B$4)+3,COLUMN(C1320))</f>
        <v>Owing</v>
      </c>
      <c r="L1320" s="198" t="e">
        <f t="shared" si="129"/>
        <v>#VALUE!</v>
      </c>
      <c r="M1320" s="199" t="e">
        <f t="shared" si="130"/>
        <v>#VALUE!</v>
      </c>
      <c r="N1320" s="200" t="str" cm="1">
        <f t="array" ref="N1320">INDEX($A:$G, ($B1320*$B$4)+3,COLUMN(F1320))</f>
        <v>Total Interest Charged</v>
      </c>
      <c r="O1320" s="201" t="e">
        <f t="shared" si="128"/>
        <v>#VALUE!</v>
      </c>
    </row>
    <row r="1321" spans="3:15" x14ac:dyDescent="0.25">
      <c r="C1321" s="197" t="e">
        <f t="shared" si="131"/>
        <v>#DIV/0!</v>
      </c>
      <c r="D1321" s="216" t="e">
        <f>IF(F1321="","",IF($B$3='Budget Calculator'!$A$14, 'Loan Calculator'!$L$12-E1321+H1321, IF($B$3='Budget Calculator'!$A$13,  'Loan Calculator'!$N$12-E1321+H1321, IF($B$3='Budget Calculator'!$A$12,  'Loan Calculator'!$P$12-E1321+H1321, 0))))</f>
        <v>#DIV/0!</v>
      </c>
      <c r="E1321" s="217" t="e">
        <f>IF(('Loan Calculator'!$G$4/$B$4)*C1320&gt;=0, ('Loan Calculator'!$G$4/$B$4)*C1320, 1/0)</f>
        <v>#DIV/0!</v>
      </c>
      <c r="F1321" s="200" t="e">
        <f t="shared" si="132"/>
        <v>#DIV/0!</v>
      </c>
      <c r="G1321" s="212" t="e">
        <f t="shared" si="127"/>
        <v>#DIV/0!</v>
      </c>
      <c r="K1321" s="197" t="str" cm="1">
        <f t="array" ref="K1321">INDEX($A:$G, ($B1321*$B$4)+3,COLUMN(C1321))</f>
        <v>Owing</v>
      </c>
      <c r="L1321" s="198" t="e">
        <f t="shared" si="129"/>
        <v>#VALUE!</v>
      </c>
      <c r="M1321" s="199" t="e">
        <f t="shared" si="130"/>
        <v>#VALUE!</v>
      </c>
      <c r="N1321" s="200" t="str" cm="1">
        <f t="array" ref="N1321">INDEX($A:$G, ($B1321*$B$4)+3,COLUMN(F1321))</f>
        <v>Total Interest Charged</v>
      </c>
      <c r="O1321" s="201" t="e">
        <f t="shared" si="128"/>
        <v>#VALUE!</v>
      </c>
    </row>
    <row r="1322" spans="3:15" x14ac:dyDescent="0.25">
      <c r="C1322" s="197" t="e">
        <f t="shared" si="131"/>
        <v>#DIV/0!</v>
      </c>
      <c r="D1322" s="216" t="e">
        <f>IF(F1322="","",IF($B$3='Budget Calculator'!$A$14, 'Loan Calculator'!$L$12-E1322+H1322, IF($B$3='Budget Calculator'!$A$13,  'Loan Calculator'!$N$12-E1322+H1322, IF($B$3='Budget Calculator'!$A$12,  'Loan Calculator'!$P$12-E1322+H1322, 0))))</f>
        <v>#DIV/0!</v>
      </c>
      <c r="E1322" s="217" t="e">
        <f>IF(('Loan Calculator'!$G$4/$B$4)*C1321&gt;=0, ('Loan Calculator'!$G$4/$B$4)*C1321, 1/0)</f>
        <v>#DIV/0!</v>
      </c>
      <c r="F1322" s="200" t="e">
        <f t="shared" si="132"/>
        <v>#DIV/0!</v>
      </c>
      <c r="G1322" s="212" t="e">
        <f t="shared" si="127"/>
        <v>#DIV/0!</v>
      </c>
      <c r="K1322" s="197" t="str" cm="1">
        <f t="array" ref="K1322">INDEX($A:$G, ($B1322*$B$4)+3,COLUMN(C1322))</f>
        <v>Owing</v>
      </c>
      <c r="L1322" s="198" t="e">
        <f t="shared" si="129"/>
        <v>#VALUE!</v>
      </c>
      <c r="M1322" s="199" t="e">
        <f t="shared" si="130"/>
        <v>#VALUE!</v>
      </c>
      <c r="N1322" s="200" t="str" cm="1">
        <f t="array" ref="N1322">INDEX($A:$G, ($B1322*$B$4)+3,COLUMN(F1322))</f>
        <v>Total Interest Charged</v>
      </c>
      <c r="O1322" s="201" t="e">
        <f t="shared" si="128"/>
        <v>#VALUE!</v>
      </c>
    </row>
    <row r="1323" spans="3:15" x14ac:dyDescent="0.25">
      <c r="C1323" s="197" t="e">
        <f t="shared" si="131"/>
        <v>#DIV/0!</v>
      </c>
      <c r="D1323" s="216" t="e">
        <f>IF(F1323="","",IF($B$3='Budget Calculator'!$A$14, 'Loan Calculator'!$L$12-E1323+H1323, IF($B$3='Budget Calculator'!$A$13,  'Loan Calculator'!$N$12-E1323+H1323, IF($B$3='Budget Calculator'!$A$12,  'Loan Calculator'!$P$12-E1323+H1323, 0))))</f>
        <v>#DIV/0!</v>
      </c>
      <c r="E1323" s="217" t="e">
        <f>IF(('Loan Calculator'!$G$4/$B$4)*C1322&gt;=0, ('Loan Calculator'!$G$4/$B$4)*C1322, 1/0)</f>
        <v>#DIV/0!</v>
      </c>
      <c r="F1323" s="200" t="e">
        <f t="shared" si="132"/>
        <v>#DIV/0!</v>
      </c>
      <c r="G1323" s="212" t="e">
        <f t="shared" si="127"/>
        <v>#DIV/0!</v>
      </c>
      <c r="K1323" s="197" t="str" cm="1">
        <f t="array" ref="K1323">INDEX($A:$G, ($B1323*$B$4)+3,COLUMN(C1323))</f>
        <v>Owing</v>
      </c>
      <c r="L1323" s="198" t="e">
        <f t="shared" si="129"/>
        <v>#VALUE!</v>
      </c>
      <c r="M1323" s="199" t="e">
        <f t="shared" si="130"/>
        <v>#VALUE!</v>
      </c>
      <c r="N1323" s="200" t="str" cm="1">
        <f t="array" ref="N1323">INDEX($A:$G, ($B1323*$B$4)+3,COLUMN(F1323))</f>
        <v>Total Interest Charged</v>
      </c>
      <c r="O1323" s="201" t="e">
        <f t="shared" si="128"/>
        <v>#VALUE!</v>
      </c>
    </row>
    <row r="1324" spans="3:15" x14ac:dyDescent="0.25">
      <c r="C1324" s="197" t="e">
        <f t="shared" si="131"/>
        <v>#DIV/0!</v>
      </c>
      <c r="D1324" s="216" t="e">
        <f>IF(F1324="","",IF($B$3='Budget Calculator'!$A$14, 'Loan Calculator'!$L$12-E1324+H1324, IF($B$3='Budget Calculator'!$A$13,  'Loan Calculator'!$N$12-E1324+H1324, IF($B$3='Budget Calculator'!$A$12,  'Loan Calculator'!$P$12-E1324+H1324, 0))))</f>
        <v>#DIV/0!</v>
      </c>
      <c r="E1324" s="217" t="e">
        <f>IF(('Loan Calculator'!$G$4/$B$4)*C1323&gt;=0, ('Loan Calculator'!$G$4/$B$4)*C1323, 1/0)</f>
        <v>#DIV/0!</v>
      </c>
      <c r="F1324" s="200" t="e">
        <f t="shared" si="132"/>
        <v>#DIV/0!</v>
      </c>
      <c r="G1324" s="212" t="e">
        <f t="shared" si="127"/>
        <v>#DIV/0!</v>
      </c>
      <c r="K1324" s="197" t="str" cm="1">
        <f t="array" ref="K1324">INDEX($A:$G, ($B1324*$B$4)+3,COLUMN(C1324))</f>
        <v>Owing</v>
      </c>
      <c r="L1324" s="198" t="e">
        <f t="shared" si="129"/>
        <v>#VALUE!</v>
      </c>
      <c r="M1324" s="199" t="e">
        <f t="shared" si="130"/>
        <v>#VALUE!</v>
      </c>
      <c r="N1324" s="200" t="str" cm="1">
        <f t="array" ref="N1324">INDEX($A:$G, ($B1324*$B$4)+3,COLUMN(F1324))</f>
        <v>Total Interest Charged</v>
      </c>
      <c r="O1324" s="201" t="e">
        <f t="shared" si="128"/>
        <v>#VALUE!</v>
      </c>
    </row>
    <row r="1325" spans="3:15" x14ac:dyDescent="0.25">
      <c r="C1325" s="197" t="e">
        <f t="shared" si="131"/>
        <v>#DIV/0!</v>
      </c>
      <c r="D1325" s="216" t="e">
        <f>IF(F1325="","",IF($B$3='Budget Calculator'!$A$14, 'Loan Calculator'!$L$12-E1325+H1325, IF($B$3='Budget Calculator'!$A$13,  'Loan Calculator'!$N$12-E1325+H1325, IF($B$3='Budget Calculator'!$A$12,  'Loan Calculator'!$P$12-E1325+H1325, 0))))</f>
        <v>#DIV/0!</v>
      </c>
      <c r="E1325" s="217" t="e">
        <f>IF(('Loan Calculator'!$G$4/$B$4)*C1324&gt;=0, ('Loan Calculator'!$G$4/$B$4)*C1324, 1/0)</f>
        <v>#DIV/0!</v>
      </c>
      <c r="F1325" s="200" t="e">
        <f t="shared" si="132"/>
        <v>#DIV/0!</v>
      </c>
      <c r="G1325" s="212" t="e">
        <f t="shared" si="127"/>
        <v>#DIV/0!</v>
      </c>
      <c r="K1325" s="197" t="str" cm="1">
        <f t="array" ref="K1325">INDEX($A:$G, ($B1325*$B$4)+3,COLUMN(C1325))</f>
        <v>Owing</v>
      </c>
      <c r="L1325" s="198" t="e">
        <f t="shared" si="129"/>
        <v>#VALUE!</v>
      </c>
      <c r="M1325" s="199" t="e">
        <f t="shared" si="130"/>
        <v>#VALUE!</v>
      </c>
      <c r="N1325" s="200" t="str" cm="1">
        <f t="array" ref="N1325">INDEX($A:$G, ($B1325*$B$4)+3,COLUMN(F1325))</f>
        <v>Total Interest Charged</v>
      </c>
      <c r="O1325" s="201" t="e">
        <f t="shared" si="128"/>
        <v>#VALUE!</v>
      </c>
    </row>
    <row r="1326" spans="3:15" x14ac:dyDescent="0.25">
      <c r="C1326" s="197" t="e">
        <f t="shared" si="131"/>
        <v>#DIV/0!</v>
      </c>
      <c r="D1326" s="216" t="e">
        <f>IF(F1326="","",IF($B$3='Budget Calculator'!$A$14, 'Loan Calculator'!$L$12-E1326+H1326, IF($B$3='Budget Calculator'!$A$13,  'Loan Calculator'!$N$12-E1326+H1326, IF($B$3='Budget Calculator'!$A$12,  'Loan Calculator'!$P$12-E1326+H1326, 0))))</f>
        <v>#DIV/0!</v>
      </c>
      <c r="E1326" s="217" t="e">
        <f>IF(('Loan Calculator'!$G$4/$B$4)*C1325&gt;=0, ('Loan Calculator'!$G$4/$B$4)*C1325, 1/0)</f>
        <v>#DIV/0!</v>
      </c>
      <c r="F1326" s="200" t="e">
        <f t="shared" si="132"/>
        <v>#DIV/0!</v>
      </c>
      <c r="G1326" s="212" t="e">
        <f t="shared" si="127"/>
        <v>#DIV/0!</v>
      </c>
      <c r="K1326" s="197" t="str" cm="1">
        <f t="array" ref="K1326">INDEX($A:$G, ($B1326*$B$4)+3,COLUMN(C1326))</f>
        <v>Owing</v>
      </c>
      <c r="L1326" s="198" t="e">
        <f t="shared" si="129"/>
        <v>#VALUE!</v>
      </c>
      <c r="M1326" s="199" t="e">
        <f t="shared" si="130"/>
        <v>#VALUE!</v>
      </c>
      <c r="N1326" s="200" t="str" cm="1">
        <f t="array" ref="N1326">INDEX($A:$G, ($B1326*$B$4)+3,COLUMN(F1326))</f>
        <v>Total Interest Charged</v>
      </c>
      <c r="O1326" s="201" t="e">
        <f t="shared" si="128"/>
        <v>#VALUE!</v>
      </c>
    </row>
    <row r="1327" spans="3:15" x14ac:dyDescent="0.25">
      <c r="C1327" s="197" t="e">
        <f t="shared" si="131"/>
        <v>#DIV/0!</v>
      </c>
      <c r="D1327" s="216" t="e">
        <f>IF(F1327="","",IF($B$3='Budget Calculator'!$A$14, 'Loan Calculator'!$L$12-E1327+H1327, IF($B$3='Budget Calculator'!$A$13,  'Loan Calculator'!$N$12-E1327+H1327, IF($B$3='Budget Calculator'!$A$12,  'Loan Calculator'!$P$12-E1327+H1327, 0))))</f>
        <v>#DIV/0!</v>
      </c>
      <c r="E1327" s="217" t="e">
        <f>IF(('Loan Calculator'!$G$4/$B$4)*C1326&gt;=0, ('Loan Calculator'!$G$4/$B$4)*C1326, 1/0)</f>
        <v>#DIV/0!</v>
      </c>
      <c r="F1327" s="200" t="e">
        <f t="shared" si="132"/>
        <v>#DIV/0!</v>
      </c>
      <c r="G1327" s="212" t="e">
        <f t="shared" si="127"/>
        <v>#DIV/0!</v>
      </c>
      <c r="K1327" s="197" t="str" cm="1">
        <f t="array" ref="K1327">INDEX($A:$G, ($B1327*$B$4)+3,COLUMN(C1327))</f>
        <v>Owing</v>
      </c>
      <c r="L1327" s="198" t="e">
        <f t="shared" si="129"/>
        <v>#VALUE!</v>
      </c>
      <c r="M1327" s="199" t="e">
        <f t="shared" si="130"/>
        <v>#VALUE!</v>
      </c>
      <c r="N1327" s="200" t="str" cm="1">
        <f t="array" ref="N1327">INDEX($A:$G, ($B1327*$B$4)+3,COLUMN(F1327))</f>
        <v>Total Interest Charged</v>
      </c>
      <c r="O1327" s="201" t="e">
        <f t="shared" si="128"/>
        <v>#VALUE!</v>
      </c>
    </row>
    <row r="1328" spans="3:15" x14ac:dyDescent="0.25">
      <c r="C1328" s="197" t="e">
        <f t="shared" si="131"/>
        <v>#DIV/0!</v>
      </c>
      <c r="D1328" s="216" t="e">
        <f>IF(F1328="","",IF($B$3='Budget Calculator'!$A$14, 'Loan Calculator'!$L$12-E1328+H1328, IF($B$3='Budget Calculator'!$A$13,  'Loan Calculator'!$N$12-E1328+H1328, IF($B$3='Budget Calculator'!$A$12,  'Loan Calculator'!$P$12-E1328+H1328, 0))))</f>
        <v>#DIV/0!</v>
      </c>
      <c r="E1328" s="217" t="e">
        <f>IF(('Loan Calculator'!$G$4/$B$4)*C1327&gt;=0, ('Loan Calculator'!$G$4/$B$4)*C1327, 1/0)</f>
        <v>#DIV/0!</v>
      </c>
      <c r="F1328" s="200" t="e">
        <f t="shared" si="132"/>
        <v>#DIV/0!</v>
      </c>
      <c r="G1328" s="212" t="e">
        <f t="shared" si="127"/>
        <v>#DIV/0!</v>
      </c>
      <c r="K1328" s="197" t="str" cm="1">
        <f t="array" ref="K1328">INDEX($A:$G, ($B1328*$B$4)+3,COLUMN(C1328))</f>
        <v>Owing</v>
      </c>
      <c r="L1328" s="198" t="e">
        <f t="shared" si="129"/>
        <v>#VALUE!</v>
      </c>
      <c r="M1328" s="199" t="e">
        <f t="shared" si="130"/>
        <v>#VALUE!</v>
      </c>
      <c r="N1328" s="200" t="str" cm="1">
        <f t="array" ref="N1328">INDEX($A:$G, ($B1328*$B$4)+3,COLUMN(F1328))</f>
        <v>Total Interest Charged</v>
      </c>
      <c r="O1328" s="201" t="e">
        <f t="shared" si="128"/>
        <v>#VALUE!</v>
      </c>
    </row>
    <row r="1329" spans="3:15" x14ac:dyDescent="0.25">
      <c r="C1329" s="197" t="e">
        <f t="shared" si="131"/>
        <v>#DIV/0!</v>
      </c>
      <c r="D1329" s="216" t="e">
        <f>IF(F1329="","",IF($B$3='Budget Calculator'!$A$14, 'Loan Calculator'!$L$12-E1329+H1329, IF($B$3='Budget Calculator'!$A$13,  'Loan Calculator'!$N$12-E1329+H1329, IF($B$3='Budget Calculator'!$A$12,  'Loan Calculator'!$P$12-E1329+H1329, 0))))</f>
        <v>#DIV/0!</v>
      </c>
      <c r="E1329" s="217" t="e">
        <f>IF(('Loan Calculator'!$G$4/$B$4)*C1328&gt;=0, ('Loan Calculator'!$G$4/$B$4)*C1328, 1/0)</f>
        <v>#DIV/0!</v>
      </c>
      <c r="F1329" s="200" t="e">
        <f t="shared" si="132"/>
        <v>#DIV/0!</v>
      </c>
      <c r="G1329" s="212" t="e">
        <f t="shared" si="127"/>
        <v>#DIV/0!</v>
      </c>
      <c r="K1329" s="197" t="str" cm="1">
        <f t="array" ref="K1329">INDEX($A:$G, ($B1329*$B$4)+3,COLUMN(C1329))</f>
        <v>Owing</v>
      </c>
      <c r="L1329" s="198" t="e">
        <f t="shared" si="129"/>
        <v>#VALUE!</v>
      </c>
      <c r="M1329" s="199" t="e">
        <f t="shared" si="130"/>
        <v>#VALUE!</v>
      </c>
      <c r="N1329" s="200" t="str" cm="1">
        <f t="array" ref="N1329">INDEX($A:$G, ($B1329*$B$4)+3,COLUMN(F1329))</f>
        <v>Total Interest Charged</v>
      </c>
      <c r="O1329" s="201" t="e">
        <f t="shared" si="128"/>
        <v>#VALUE!</v>
      </c>
    </row>
    <row r="1330" spans="3:15" x14ac:dyDescent="0.25">
      <c r="C1330" s="197" t="e">
        <f t="shared" si="131"/>
        <v>#DIV/0!</v>
      </c>
      <c r="D1330" s="216" t="e">
        <f>IF(F1330="","",IF($B$3='Budget Calculator'!$A$14, 'Loan Calculator'!$L$12-E1330+H1330, IF($B$3='Budget Calculator'!$A$13,  'Loan Calculator'!$N$12-E1330+H1330, IF($B$3='Budget Calculator'!$A$12,  'Loan Calculator'!$P$12-E1330+H1330, 0))))</f>
        <v>#DIV/0!</v>
      </c>
      <c r="E1330" s="217" t="e">
        <f>IF(('Loan Calculator'!$G$4/$B$4)*C1329&gt;=0, ('Loan Calculator'!$G$4/$B$4)*C1329, 1/0)</f>
        <v>#DIV/0!</v>
      </c>
      <c r="F1330" s="200" t="e">
        <f t="shared" si="132"/>
        <v>#DIV/0!</v>
      </c>
      <c r="G1330" s="212" t="e">
        <f t="shared" si="127"/>
        <v>#DIV/0!</v>
      </c>
      <c r="K1330" s="197" t="str" cm="1">
        <f t="array" ref="K1330">INDEX($A:$G, ($B1330*$B$4)+3,COLUMN(C1330))</f>
        <v>Owing</v>
      </c>
      <c r="L1330" s="198" t="e">
        <f t="shared" si="129"/>
        <v>#VALUE!</v>
      </c>
      <c r="M1330" s="199" t="e">
        <f t="shared" si="130"/>
        <v>#VALUE!</v>
      </c>
      <c r="N1330" s="200" t="str" cm="1">
        <f t="array" ref="N1330">INDEX($A:$G, ($B1330*$B$4)+3,COLUMN(F1330))</f>
        <v>Total Interest Charged</v>
      </c>
      <c r="O1330" s="201" t="e">
        <f t="shared" si="128"/>
        <v>#VALUE!</v>
      </c>
    </row>
    <row r="1331" spans="3:15" x14ac:dyDescent="0.25">
      <c r="C1331" s="197" t="e">
        <f t="shared" si="131"/>
        <v>#DIV/0!</v>
      </c>
      <c r="D1331" s="216" t="e">
        <f>IF(F1331="","",IF($B$3='Budget Calculator'!$A$14, 'Loan Calculator'!$L$12-E1331+H1331, IF($B$3='Budget Calculator'!$A$13,  'Loan Calculator'!$N$12-E1331+H1331, IF($B$3='Budget Calculator'!$A$12,  'Loan Calculator'!$P$12-E1331+H1331, 0))))</f>
        <v>#DIV/0!</v>
      </c>
      <c r="E1331" s="217" t="e">
        <f>IF(('Loan Calculator'!$G$4/$B$4)*C1330&gt;=0, ('Loan Calculator'!$G$4/$B$4)*C1330, 1/0)</f>
        <v>#DIV/0!</v>
      </c>
      <c r="F1331" s="200" t="e">
        <f t="shared" si="132"/>
        <v>#DIV/0!</v>
      </c>
      <c r="G1331" s="212" t="e">
        <f t="shared" si="127"/>
        <v>#DIV/0!</v>
      </c>
      <c r="K1331" s="197" t="str" cm="1">
        <f t="array" ref="K1331">INDEX($A:$G, ($B1331*$B$4)+3,COLUMN(C1331))</f>
        <v>Owing</v>
      </c>
      <c r="L1331" s="198" t="e">
        <f t="shared" si="129"/>
        <v>#VALUE!</v>
      </c>
      <c r="M1331" s="199" t="e">
        <f t="shared" si="130"/>
        <v>#VALUE!</v>
      </c>
      <c r="N1331" s="200" t="str" cm="1">
        <f t="array" ref="N1331">INDEX($A:$G, ($B1331*$B$4)+3,COLUMN(F1331))</f>
        <v>Total Interest Charged</v>
      </c>
      <c r="O1331" s="201" t="e">
        <f t="shared" si="128"/>
        <v>#VALUE!</v>
      </c>
    </row>
    <row r="1332" spans="3:15" x14ac:dyDescent="0.25">
      <c r="C1332" s="197" t="e">
        <f t="shared" si="131"/>
        <v>#DIV/0!</v>
      </c>
      <c r="D1332" s="216" t="e">
        <f>IF(F1332="","",IF($B$3='Budget Calculator'!$A$14, 'Loan Calculator'!$L$12-E1332+H1332, IF($B$3='Budget Calculator'!$A$13,  'Loan Calculator'!$N$12-E1332+H1332, IF($B$3='Budget Calculator'!$A$12,  'Loan Calculator'!$P$12-E1332+H1332, 0))))</f>
        <v>#DIV/0!</v>
      </c>
      <c r="E1332" s="217" t="e">
        <f>IF(('Loan Calculator'!$G$4/$B$4)*C1331&gt;=0, ('Loan Calculator'!$G$4/$B$4)*C1331, 1/0)</f>
        <v>#DIV/0!</v>
      </c>
      <c r="F1332" s="200" t="e">
        <f t="shared" si="132"/>
        <v>#DIV/0!</v>
      </c>
      <c r="G1332" s="212" t="e">
        <f t="shared" si="127"/>
        <v>#DIV/0!</v>
      </c>
      <c r="K1332" s="197" t="str" cm="1">
        <f t="array" ref="K1332">INDEX($A:$G, ($B1332*$B$4)+3,COLUMN(C1332))</f>
        <v>Owing</v>
      </c>
      <c r="L1332" s="198" t="e">
        <f t="shared" si="129"/>
        <v>#VALUE!</v>
      </c>
      <c r="M1332" s="199" t="e">
        <f t="shared" si="130"/>
        <v>#VALUE!</v>
      </c>
      <c r="N1332" s="200" t="str" cm="1">
        <f t="array" ref="N1332">INDEX($A:$G, ($B1332*$B$4)+3,COLUMN(F1332))</f>
        <v>Total Interest Charged</v>
      </c>
      <c r="O1332" s="201" t="e">
        <f t="shared" si="128"/>
        <v>#VALUE!</v>
      </c>
    </row>
    <row r="1333" spans="3:15" x14ac:dyDescent="0.25">
      <c r="C1333" s="197" t="e">
        <f t="shared" si="131"/>
        <v>#DIV/0!</v>
      </c>
      <c r="D1333" s="216" t="e">
        <f>IF(F1333="","",IF($B$3='Budget Calculator'!$A$14, 'Loan Calculator'!$L$12-E1333+H1333, IF($B$3='Budget Calculator'!$A$13,  'Loan Calculator'!$N$12-E1333+H1333, IF($B$3='Budget Calculator'!$A$12,  'Loan Calculator'!$P$12-E1333+H1333, 0))))</f>
        <v>#DIV/0!</v>
      </c>
      <c r="E1333" s="217" t="e">
        <f>IF(('Loan Calculator'!$G$4/$B$4)*C1332&gt;=0, ('Loan Calculator'!$G$4/$B$4)*C1332, 1/0)</f>
        <v>#DIV/0!</v>
      </c>
      <c r="F1333" s="200" t="e">
        <f t="shared" si="132"/>
        <v>#DIV/0!</v>
      </c>
      <c r="G1333" s="212" t="e">
        <f t="shared" si="127"/>
        <v>#DIV/0!</v>
      </c>
      <c r="K1333" s="197" t="str" cm="1">
        <f t="array" ref="K1333">INDEX($A:$G, ($B1333*$B$4)+3,COLUMN(C1333))</f>
        <v>Owing</v>
      </c>
      <c r="L1333" s="198" t="e">
        <f t="shared" si="129"/>
        <v>#VALUE!</v>
      </c>
      <c r="M1333" s="199" t="e">
        <f t="shared" si="130"/>
        <v>#VALUE!</v>
      </c>
      <c r="N1333" s="200" t="str" cm="1">
        <f t="array" ref="N1333">INDEX($A:$G, ($B1333*$B$4)+3,COLUMN(F1333))</f>
        <v>Total Interest Charged</v>
      </c>
      <c r="O1333" s="201" t="e">
        <f t="shared" si="128"/>
        <v>#VALUE!</v>
      </c>
    </row>
    <row r="1334" spans="3:15" x14ac:dyDescent="0.25">
      <c r="C1334" s="197" t="e">
        <f t="shared" si="131"/>
        <v>#DIV/0!</v>
      </c>
      <c r="D1334" s="216" t="e">
        <f>IF(F1334="","",IF($B$3='Budget Calculator'!$A$14, 'Loan Calculator'!$L$12-E1334+H1334, IF($B$3='Budget Calculator'!$A$13,  'Loan Calculator'!$N$12-E1334+H1334, IF($B$3='Budget Calculator'!$A$12,  'Loan Calculator'!$P$12-E1334+H1334, 0))))</f>
        <v>#DIV/0!</v>
      </c>
      <c r="E1334" s="217" t="e">
        <f>IF(('Loan Calculator'!$G$4/$B$4)*C1333&gt;=0, ('Loan Calculator'!$G$4/$B$4)*C1333, 1/0)</f>
        <v>#DIV/0!</v>
      </c>
      <c r="F1334" s="200" t="e">
        <f t="shared" si="132"/>
        <v>#DIV/0!</v>
      </c>
      <c r="G1334" s="212" t="e">
        <f t="shared" si="127"/>
        <v>#DIV/0!</v>
      </c>
      <c r="K1334" s="197" t="str" cm="1">
        <f t="array" ref="K1334">INDEX($A:$G, ($B1334*$B$4)+3,COLUMN(C1334))</f>
        <v>Owing</v>
      </c>
      <c r="L1334" s="198" t="e">
        <f t="shared" si="129"/>
        <v>#VALUE!</v>
      </c>
      <c r="M1334" s="199" t="e">
        <f t="shared" si="130"/>
        <v>#VALUE!</v>
      </c>
      <c r="N1334" s="200" t="str" cm="1">
        <f t="array" ref="N1334">INDEX($A:$G, ($B1334*$B$4)+3,COLUMN(F1334))</f>
        <v>Total Interest Charged</v>
      </c>
      <c r="O1334" s="201" t="e">
        <f t="shared" si="128"/>
        <v>#VALUE!</v>
      </c>
    </row>
    <row r="1335" spans="3:15" x14ac:dyDescent="0.25">
      <c r="C1335" s="197" t="e">
        <f t="shared" si="131"/>
        <v>#DIV/0!</v>
      </c>
      <c r="D1335" s="216" t="e">
        <f>IF(F1335="","",IF($B$3='Budget Calculator'!$A$14, 'Loan Calculator'!$L$12-E1335+H1335, IF($B$3='Budget Calculator'!$A$13,  'Loan Calculator'!$N$12-E1335+H1335, IF($B$3='Budget Calculator'!$A$12,  'Loan Calculator'!$P$12-E1335+H1335, 0))))</f>
        <v>#DIV/0!</v>
      </c>
      <c r="E1335" s="217" t="e">
        <f>IF(('Loan Calculator'!$G$4/$B$4)*C1334&gt;=0, ('Loan Calculator'!$G$4/$B$4)*C1334, 1/0)</f>
        <v>#DIV/0!</v>
      </c>
      <c r="F1335" s="200" t="e">
        <f t="shared" si="132"/>
        <v>#DIV/0!</v>
      </c>
      <c r="G1335" s="212" t="e">
        <f t="shared" si="127"/>
        <v>#DIV/0!</v>
      </c>
      <c r="K1335" s="197" t="str" cm="1">
        <f t="array" ref="K1335">INDEX($A:$G, ($B1335*$B$4)+3,COLUMN(C1335))</f>
        <v>Owing</v>
      </c>
      <c r="L1335" s="198" t="e">
        <f t="shared" si="129"/>
        <v>#VALUE!</v>
      </c>
      <c r="M1335" s="199" t="e">
        <f t="shared" si="130"/>
        <v>#VALUE!</v>
      </c>
      <c r="N1335" s="200" t="str" cm="1">
        <f t="array" ref="N1335">INDEX($A:$G, ($B1335*$B$4)+3,COLUMN(F1335))</f>
        <v>Total Interest Charged</v>
      </c>
      <c r="O1335" s="201" t="e">
        <f t="shared" si="128"/>
        <v>#VALUE!</v>
      </c>
    </row>
    <row r="1336" spans="3:15" x14ac:dyDescent="0.25">
      <c r="C1336" s="197" t="e">
        <f t="shared" si="131"/>
        <v>#DIV/0!</v>
      </c>
      <c r="D1336" s="216" t="e">
        <f>IF(F1336="","",IF($B$3='Budget Calculator'!$A$14, 'Loan Calculator'!$L$12-E1336+H1336, IF($B$3='Budget Calculator'!$A$13,  'Loan Calculator'!$N$12-E1336+H1336, IF($B$3='Budget Calculator'!$A$12,  'Loan Calculator'!$P$12-E1336+H1336, 0))))</f>
        <v>#DIV/0!</v>
      </c>
      <c r="E1336" s="217" t="e">
        <f>IF(('Loan Calculator'!$G$4/$B$4)*C1335&gt;=0, ('Loan Calculator'!$G$4/$B$4)*C1335, 1/0)</f>
        <v>#DIV/0!</v>
      </c>
      <c r="F1336" s="200" t="e">
        <f t="shared" si="132"/>
        <v>#DIV/0!</v>
      </c>
      <c r="G1336" s="212" t="e">
        <f t="shared" si="127"/>
        <v>#DIV/0!</v>
      </c>
      <c r="K1336" s="197" t="str" cm="1">
        <f t="array" ref="K1336">INDEX($A:$G, ($B1336*$B$4)+3,COLUMN(C1336))</f>
        <v>Owing</v>
      </c>
      <c r="L1336" s="198" t="e">
        <f t="shared" si="129"/>
        <v>#VALUE!</v>
      </c>
      <c r="M1336" s="199" t="e">
        <f t="shared" si="130"/>
        <v>#VALUE!</v>
      </c>
      <c r="N1336" s="200" t="str" cm="1">
        <f t="array" ref="N1336">INDEX($A:$G, ($B1336*$B$4)+3,COLUMN(F1336))</f>
        <v>Total Interest Charged</v>
      </c>
      <c r="O1336" s="201" t="e">
        <f t="shared" si="128"/>
        <v>#VALUE!</v>
      </c>
    </row>
    <row r="1337" spans="3:15" x14ac:dyDescent="0.25">
      <c r="C1337" s="197" t="e">
        <f t="shared" si="131"/>
        <v>#DIV/0!</v>
      </c>
      <c r="D1337" s="216" t="e">
        <f>IF(F1337="","",IF($B$3='Budget Calculator'!$A$14, 'Loan Calculator'!$L$12-E1337+H1337, IF($B$3='Budget Calculator'!$A$13,  'Loan Calculator'!$N$12-E1337+H1337, IF($B$3='Budget Calculator'!$A$12,  'Loan Calculator'!$P$12-E1337+H1337, 0))))</f>
        <v>#DIV/0!</v>
      </c>
      <c r="E1337" s="217" t="e">
        <f>IF(('Loan Calculator'!$G$4/$B$4)*C1336&gt;=0, ('Loan Calculator'!$G$4/$B$4)*C1336, 1/0)</f>
        <v>#DIV/0!</v>
      </c>
      <c r="F1337" s="200" t="e">
        <f t="shared" si="132"/>
        <v>#DIV/0!</v>
      </c>
      <c r="G1337" s="212" t="e">
        <f t="shared" si="127"/>
        <v>#DIV/0!</v>
      </c>
      <c r="K1337" s="197" t="str" cm="1">
        <f t="array" ref="K1337">INDEX($A:$G, ($B1337*$B$4)+3,COLUMN(C1337))</f>
        <v>Owing</v>
      </c>
      <c r="L1337" s="198" t="e">
        <f t="shared" si="129"/>
        <v>#VALUE!</v>
      </c>
      <c r="M1337" s="199" t="e">
        <f t="shared" si="130"/>
        <v>#VALUE!</v>
      </c>
      <c r="N1337" s="200" t="str" cm="1">
        <f t="array" ref="N1337">INDEX($A:$G, ($B1337*$B$4)+3,COLUMN(F1337))</f>
        <v>Total Interest Charged</v>
      </c>
      <c r="O1337" s="201" t="e">
        <f t="shared" si="128"/>
        <v>#VALUE!</v>
      </c>
    </row>
    <row r="1338" spans="3:15" x14ac:dyDescent="0.25">
      <c r="C1338" s="197" t="e">
        <f t="shared" si="131"/>
        <v>#DIV/0!</v>
      </c>
      <c r="D1338" s="216" t="e">
        <f>IF(F1338="","",IF($B$3='Budget Calculator'!$A$14, 'Loan Calculator'!$L$12-E1338+H1338, IF($B$3='Budget Calculator'!$A$13,  'Loan Calculator'!$N$12-E1338+H1338, IF($B$3='Budget Calculator'!$A$12,  'Loan Calculator'!$P$12-E1338+H1338, 0))))</f>
        <v>#DIV/0!</v>
      </c>
      <c r="E1338" s="217" t="e">
        <f>IF(('Loan Calculator'!$G$4/$B$4)*C1337&gt;=0, ('Loan Calculator'!$G$4/$B$4)*C1337, 1/0)</f>
        <v>#DIV/0!</v>
      </c>
      <c r="F1338" s="200" t="e">
        <f t="shared" si="132"/>
        <v>#DIV/0!</v>
      </c>
      <c r="G1338" s="212" t="e">
        <f t="shared" si="127"/>
        <v>#DIV/0!</v>
      </c>
      <c r="K1338" s="197" t="str" cm="1">
        <f t="array" ref="K1338">INDEX($A:$G, ($B1338*$B$4)+3,COLUMN(C1338))</f>
        <v>Owing</v>
      </c>
      <c r="L1338" s="198" t="e">
        <f t="shared" si="129"/>
        <v>#VALUE!</v>
      </c>
      <c r="M1338" s="199" t="e">
        <f t="shared" si="130"/>
        <v>#VALUE!</v>
      </c>
      <c r="N1338" s="200" t="str" cm="1">
        <f t="array" ref="N1338">INDEX($A:$G, ($B1338*$B$4)+3,COLUMN(F1338))</f>
        <v>Total Interest Charged</v>
      </c>
      <c r="O1338" s="201" t="e">
        <f t="shared" si="128"/>
        <v>#VALUE!</v>
      </c>
    </row>
    <row r="1339" spans="3:15" x14ac:dyDescent="0.25">
      <c r="C1339" s="197" t="e">
        <f t="shared" si="131"/>
        <v>#DIV/0!</v>
      </c>
      <c r="D1339" s="216" t="e">
        <f>IF(F1339="","",IF($B$3='Budget Calculator'!$A$14, 'Loan Calculator'!$L$12-E1339+H1339, IF($B$3='Budget Calculator'!$A$13,  'Loan Calculator'!$N$12-E1339+H1339, IF($B$3='Budget Calculator'!$A$12,  'Loan Calculator'!$P$12-E1339+H1339, 0))))</f>
        <v>#DIV/0!</v>
      </c>
      <c r="E1339" s="217" t="e">
        <f>IF(('Loan Calculator'!$G$4/$B$4)*C1338&gt;=0, ('Loan Calculator'!$G$4/$B$4)*C1338, 1/0)</f>
        <v>#DIV/0!</v>
      </c>
      <c r="F1339" s="200" t="e">
        <f t="shared" si="132"/>
        <v>#DIV/0!</v>
      </c>
      <c r="G1339" s="212" t="e">
        <f t="shared" si="127"/>
        <v>#DIV/0!</v>
      </c>
      <c r="K1339" s="197" t="str" cm="1">
        <f t="array" ref="K1339">INDEX($A:$G, ($B1339*$B$4)+3,COLUMN(C1339))</f>
        <v>Owing</v>
      </c>
      <c r="L1339" s="198" t="e">
        <f t="shared" si="129"/>
        <v>#VALUE!</v>
      </c>
      <c r="M1339" s="199" t="e">
        <f t="shared" si="130"/>
        <v>#VALUE!</v>
      </c>
      <c r="N1339" s="200" t="str" cm="1">
        <f t="array" ref="N1339">INDEX($A:$G, ($B1339*$B$4)+3,COLUMN(F1339))</f>
        <v>Total Interest Charged</v>
      </c>
      <c r="O1339" s="201" t="e">
        <f t="shared" si="128"/>
        <v>#VALUE!</v>
      </c>
    </row>
    <row r="1340" spans="3:15" x14ac:dyDescent="0.25">
      <c r="C1340" s="197" t="e">
        <f t="shared" si="131"/>
        <v>#DIV/0!</v>
      </c>
      <c r="D1340" s="216" t="e">
        <f>IF(F1340="","",IF($B$3='Budget Calculator'!$A$14, 'Loan Calculator'!$L$12-E1340+H1340, IF($B$3='Budget Calculator'!$A$13,  'Loan Calculator'!$N$12-E1340+H1340, IF($B$3='Budget Calculator'!$A$12,  'Loan Calculator'!$P$12-E1340+H1340, 0))))</f>
        <v>#DIV/0!</v>
      </c>
      <c r="E1340" s="217" t="e">
        <f>IF(('Loan Calculator'!$G$4/$B$4)*C1339&gt;=0, ('Loan Calculator'!$G$4/$B$4)*C1339, 1/0)</f>
        <v>#DIV/0!</v>
      </c>
      <c r="F1340" s="200" t="e">
        <f t="shared" si="132"/>
        <v>#DIV/0!</v>
      </c>
      <c r="G1340" s="212" t="e">
        <f t="shared" si="127"/>
        <v>#DIV/0!</v>
      </c>
      <c r="K1340" s="197" t="str" cm="1">
        <f t="array" ref="K1340">INDEX($A:$G, ($B1340*$B$4)+3,COLUMN(C1340))</f>
        <v>Owing</v>
      </c>
      <c r="L1340" s="198" t="e">
        <f t="shared" si="129"/>
        <v>#VALUE!</v>
      </c>
      <c r="M1340" s="199" t="e">
        <f t="shared" si="130"/>
        <v>#VALUE!</v>
      </c>
      <c r="N1340" s="200" t="str" cm="1">
        <f t="array" ref="N1340">INDEX($A:$G, ($B1340*$B$4)+3,COLUMN(F1340))</f>
        <v>Total Interest Charged</v>
      </c>
      <c r="O1340" s="201" t="e">
        <f t="shared" si="128"/>
        <v>#VALUE!</v>
      </c>
    </row>
    <row r="1341" spans="3:15" x14ac:dyDescent="0.25">
      <c r="C1341" s="197" t="e">
        <f t="shared" si="131"/>
        <v>#DIV/0!</v>
      </c>
      <c r="D1341" s="216" t="e">
        <f>IF(F1341="","",IF($B$3='Budget Calculator'!$A$14, 'Loan Calculator'!$L$12-E1341+H1341, IF($B$3='Budget Calculator'!$A$13,  'Loan Calculator'!$N$12-E1341+H1341, IF($B$3='Budget Calculator'!$A$12,  'Loan Calculator'!$P$12-E1341+H1341, 0))))</f>
        <v>#DIV/0!</v>
      </c>
      <c r="E1341" s="217" t="e">
        <f>IF(('Loan Calculator'!$G$4/$B$4)*C1340&gt;=0, ('Loan Calculator'!$G$4/$B$4)*C1340, 1/0)</f>
        <v>#DIV/0!</v>
      </c>
      <c r="F1341" s="200" t="e">
        <f t="shared" si="132"/>
        <v>#DIV/0!</v>
      </c>
      <c r="G1341" s="212" t="e">
        <f t="shared" si="127"/>
        <v>#DIV/0!</v>
      </c>
      <c r="K1341" s="197" t="str" cm="1">
        <f t="array" ref="K1341">INDEX($A:$G, ($B1341*$B$4)+3,COLUMN(C1341))</f>
        <v>Owing</v>
      </c>
      <c r="L1341" s="198" t="e">
        <f t="shared" si="129"/>
        <v>#VALUE!</v>
      </c>
      <c r="M1341" s="199" t="e">
        <f t="shared" si="130"/>
        <v>#VALUE!</v>
      </c>
      <c r="N1341" s="200" t="str" cm="1">
        <f t="array" ref="N1341">INDEX($A:$G, ($B1341*$B$4)+3,COLUMN(F1341))</f>
        <v>Total Interest Charged</v>
      </c>
      <c r="O1341" s="201" t="e">
        <f t="shared" si="128"/>
        <v>#VALUE!</v>
      </c>
    </row>
    <row r="1342" spans="3:15" x14ac:dyDescent="0.25">
      <c r="C1342" s="197" t="e">
        <f t="shared" si="131"/>
        <v>#DIV/0!</v>
      </c>
      <c r="D1342" s="216" t="e">
        <f>IF(F1342="","",IF($B$3='Budget Calculator'!$A$14, 'Loan Calculator'!$L$12-E1342+H1342, IF($B$3='Budget Calculator'!$A$13,  'Loan Calculator'!$N$12-E1342+H1342, IF($B$3='Budget Calculator'!$A$12,  'Loan Calculator'!$P$12-E1342+H1342, 0))))</f>
        <v>#DIV/0!</v>
      </c>
      <c r="E1342" s="217" t="e">
        <f>IF(('Loan Calculator'!$G$4/$B$4)*C1341&gt;=0, ('Loan Calculator'!$G$4/$B$4)*C1341, 1/0)</f>
        <v>#DIV/0!</v>
      </c>
      <c r="F1342" s="200" t="e">
        <f t="shared" si="132"/>
        <v>#DIV/0!</v>
      </c>
      <c r="G1342" s="212" t="e">
        <f t="shared" si="127"/>
        <v>#DIV/0!</v>
      </c>
      <c r="K1342" s="197" t="str" cm="1">
        <f t="array" ref="K1342">INDEX($A:$G, ($B1342*$B$4)+3,COLUMN(C1342))</f>
        <v>Owing</v>
      </c>
      <c r="L1342" s="198" t="e">
        <f t="shared" si="129"/>
        <v>#VALUE!</v>
      </c>
      <c r="M1342" s="199" t="e">
        <f t="shared" si="130"/>
        <v>#VALUE!</v>
      </c>
      <c r="N1342" s="200" t="str" cm="1">
        <f t="array" ref="N1342">INDEX($A:$G, ($B1342*$B$4)+3,COLUMN(F1342))</f>
        <v>Total Interest Charged</v>
      </c>
      <c r="O1342" s="201" t="e">
        <f t="shared" si="128"/>
        <v>#VALUE!</v>
      </c>
    </row>
    <row r="1343" spans="3:15" x14ac:dyDescent="0.25">
      <c r="C1343" s="197" t="e">
        <f t="shared" si="131"/>
        <v>#DIV/0!</v>
      </c>
      <c r="D1343" s="216" t="e">
        <f>IF(F1343="","",IF($B$3='Budget Calculator'!$A$14, 'Loan Calculator'!$L$12-E1343+H1343, IF($B$3='Budget Calculator'!$A$13,  'Loan Calculator'!$N$12-E1343+H1343, IF($B$3='Budget Calculator'!$A$12,  'Loan Calculator'!$P$12-E1343+H1343, 0))))</f>
        <v>#DIV/0!</v>
      </c>
      <c r="E1343" s="217" t="e">
        <f>IF(('Loan Calculator'!$G$4/$B$4)*C1342&gt;=0, ('Loan Calculator'!$G$4/$B$4)*C1342, 1/0)</f>
        <v>#DIV/0!</v>
      </c>
      <c r="F1343" s="200" t="e">
        <f t="shared" si="132"/>
        <v>#DIV/0!</v>
      </c>
      <c r="G1343" s="212" t="e">
        <f t="shared" si="127"/>
        <v>#DIV/0!</v>
      </c>
      <c r="K1343" s="197" t="str" cm="1">
        <f t="array" ref="K1343">INDEX($A:$G, ($B1343*$B$4)+3,COLUMN(C1343))</f>
        <v>Owing</v>
      </c>
      <c r="L1343" s="198" t="e">
        <f t="shared" si="129"/>
        <v>#VALUE!</v>
      </c>
      <c r="M1343" s="199" t="e">
        <f t="shared" si="130"/>
        <v>#VALUE!</v>
      </c>
      <c r="N1343" s="200" t="str" cm="1">
        <f t="array" ref="N1343">INDEX($A:$G, ($B1343*$B$4)+3,COLUMN(F1343))</f>
        <v>Total Interest Charged</v>
      </c>
      <c r="O1343" s="201" t="e">
        <f t="shared" si="128"/>
        <v>#VALUE!</v>
      </c>
    </row>
    <row r="1344" spans="3:15" x14ac:dyDescent="0.25">
      <c r="C1344" s="197" t="e">
        <f t="shared" si="131"/>
        <v>#DIV/0!</v>
      </c>
      <c r="D1344" s="216" t="e">
        <f>IF(F1344="","",IF($B$3='Budget Calculator'!$A$14, 'Loan Calculator'!$L$12-E1344+H1344, IF($B$3='Budget Calculator'!$A$13,  'Loan Calculator'!$N$12-E1344+H1344, IF($B$3='Budget Calculator'!$A$12,  'Loan Calculator'!$P$12-E1344+H1344, 0))))</f>
        <v>#DIV/0!</v>
      </c>
      <c r="E1344" s="217" t="e">
        <f>IF(('Loan Calculator'!$G$4/$B$4)*C1343&gt;=0, ('Loan Calculator'!$G$4/$B$4)*C1343, 1/0)</f>
        <v>#DIV/0!</v>
      </c>
      <c r="F1344" s="200" t="e">
        <f t="shared" si="132"/>
        <v>#DIV/0!</v>
      </c>
      <c r="G1344" s="212" t="e">
        <f t="shared" si="127"/>
        <v>#DIV/0!</v>
      </c>
      <c r="K1344" s="197" t="str" cm="1">
        <f t="array" ref="K1344">INDEX($A:$G, ($B1344*$B$4)+3,COLUMN(C1344))</f>
        <v>Owing</v>
      </c>
      <c r="L1344" s="198" t="e">
        <f t="shared" si="129"/>
        <v>#VALUE!</v>
      </c>
      <c r="M1344" s="199" t="e">
        <f t="shared" si="130"/>
        <v>#VALUE!</v>
      </c>
      <c r="N1344" s="200" t="str" cm="1">
        <f t="array" ref="N1344">INDEX($A:$G, ($B1344*$B$4)+3,COLUMN(F1344))</f>
        <v>Total Interest Charged</v>
      </c>
      <c r="O1344" s="201" t="e">
        <f t="shared" si="128"/>
        <v>#VALUE!</v>
      </c>
    </row>
    <row r="1345" spans="3:15" x14ac:dyDescent="0.25">
      <c r="C1345" s="197" t="e">
        <f t="shared" si="131"/>
        <v>#DIV/0!</v>
      </c>
      <c r="D1345" s="216" t="e">
        <f>IF(F1345="","",IF($B$3='Budget Calculator'!$A$14, 'Loan Calculator'!$L$12-E1345+H1345, IF($B$3='Budget Calculator'!$A$13,  'Loan Calculator'!$N$12-E1345+H1345, IF($B$3='Budget Calculator'!$A$12,  'Loan Calculator'!$P$12-E1345+H1345, 0))))</f>
        <v>#DIV/0!</v>
      </c>
      <c r="E1345" s="217" t="e">
        <f>IF(('Loan Calculator'!$G$4/$B$4)*C1344&gt;=0, ('Loan Calculator'!$G$4/$B$4)*C1344, 1/0)</f>
        <v>#DIV/0!</v>
      </c>
      <c r="F1345" s="200" t="e">
        <f t="shared" si="132"/>
        <v>#DIV/0!</v>
      </c>
      <c r="G1345" s="212" t="e">
        <f t="shared" si="127"/>
        <v>#DIV/0!</v>
      </c>
      <c r="K1345" s="197" t="str" cm="1">
        <f t="array" ref="K1345">INDEX($A:$G, ($B1345*$B$4)+3,COLUMN(C1345))</f>
        <v>Owing</v>
      </c>
      <c r="L1345" s="198" t="e">
        <f t="shared" si="129"/>
        <v>#VALUE!</v>
      </c>
      <c r="M1345" s="199" t="e">
        <f t="shared" si="130"/>
        <v>#VALUE!</v>
      </c>
      <c r="N1345" s="200" t="str" cm="1">
        <f t="array" ref="N1345">INDEX($A:$G, ($B1345*$B$4)+3,COLUMN(F1345))</f>
        <v>Total Interest Charged</v>
      </c>
      <c r="O1345" s="201" t="e">
        <f t="shared" si="128"/>
        <v>#VALUE!</v>
      </c>
    </row>
    <row r="1346" spans="3:15" x14ac:dyDescent="0.25">
      <c r="C1346" s="197" t="e">
        <f t="shared" si="131"/>
        <v>#DIV/0!</v>
      </c>
      <c r="D1346" s="216" t="e">
        <f>IF(F1346="","",IF($B$3='Budget Calculator'!$A$14, 'Loan Calculator'!$L$12-E1346+H1346, IF($B$3='Budget Calculator'!$A$13,  'Loan Calculator'!$N$12-E1346+H1346, IF($B$3='Budget Calculator'!$A$12,  'Loan Calculator'!$P$12-E1346+H1346, 0))))</f>
        <v>#DIV/0!</v>
      </c>
      <c r="E1346" s="217" t="e">
        <f>IF(('Loan Calculator'!$G$4/$B$4)*C1345&gt;=0, ('Loan Calculator'!$G$4/$B$4)*C1345, 1/0)</f>
        <v>#DIV/0!</v>
      </c>
      <c r="F1346" s="200" t="e">
        <f t="shared" si="132"/>
        <v>#DIV/0!</v>
      </c>
      <c r="G1346" s="212" t="e">
        <f t="shared" si="127"/>
        <v>#DIV/0!</v>
      </c>
      <c r="K1346" s="197" t="str" cm="1">
        <f t="array" ref="K1346">INDEX($A:$G, ($B1346*$B$4)+3,COLUMN(C1346))</f>
        <v>Owing</v>
      </c>
      <c r="L1346" s="198" t="e">
        <f t="shared" si="129"/>
        <v>#VALUE!</v>
      </c>
      <c r="M1346" s="199" t="e">
        <f t="shared" si="130"/>
        <v>#VALUE!</v>
      </c>
      <c r="N1346" s="200" t="str" cm="1">
        <f t="array" ref="N1346">INDEX($A:$G, ($B1346*$B$4)+3,COLUMN(F1346))</f>
        <v>Total Interest Charged</v>
      </c>
      <c r="O1346" s="201" t="e">
        <f t="shared" si="128"/>
        <v>#VALUE!</v>
      </c>
    </row>
    <row r="1347" spans="3:15" x14ac:dyDescent="0.25">
      <c r="C1347" s="197" t="e">
        <f t="shared" si="131"/>
        <v>#DIV/0!</v>
      </c>
      <c r="D1347" s="216" t="e">
        <f>IF(F1347="","",IF($B$3='Budget Calculator'!$A$14, 'Loan Calculator'!$L$12-E1347+H1347, IF($B$3='Budget Calculator'!$A$13,  'Loan Calculator'!$N$12-E1347+H1347, IF($B$3='Budget Calculator'!$A$12,  'Loan Calculator'!$P$12-E1347+H1347, 0))))</f>
        <v>#DIV/0!</v>
      </c>
      <c r="E1347" s="217" t="e">
        <f>IF(('Loan Calculator'!$G$4/$B$4)*C1346&gt;=0, ('Loan Calculator'!$G$4/$B$4)*C1346, 1/0)</f>
        <v>#DIV/0!</v>
      </c>
      <c r="F1347" s="200" t="e">
        <f t="shared" si="132"/>
        <v>#DIV/0!</v>
      </c>
      <c r="G1347" s="212" t="e">
        <f t="shared" si="127"/>
        <v>#DIV/0!</v>
      </c>
      <c r="K1347" s="197" t="str" cm="1">
        <f t="array" ref="K1347">INDEX($A:$G, ($B1347*$B$4)+3,COLUMN(C1347))</f>
        <v>Owing</v>
      </c>
      <c r="L1347" s="198" t="e">
        <f t="shared" si="129"/>
        <v>#VALUE!</v>
      </c>
      <c r="M1347" s="199" t="e">
        <f t="shared" si="130"/>
        <v>#VALUE!</v>
      </c>
      <c r="N1347" s="200" t="str" cm="1">
        <f t="array" ref="N1347">INDEX($A:$G, ($B1347*$B$4)+3,COLUMN(F1347))</f>
        <v>Total Interest Charged</v>
      </c>
      <c r="O1347" s="201" t="e">
        <f t="shared" si="128"/>
        <v>#VALUE!</v>
      </c>
    </row>
    <row r="1348" spans="3:15" x14ac:dyDescent="0.25">
      <c r="C1348" s="197" t="e">
        <f t="shared" si="131"/>
        <v>#DIV/0!</v>
      </c>
      <c r="D1348" s="216" t="e">
        <f>IF(F1348="","",IF($B$3='Budget Calculator'!$A$14, 'Loan Calculator'!$L$12-E1348+H1348, IF($B$3='Budget Calculator'!$A$13,  'Loan Calculator'!$N$12-E1348+H1348, IF($B$3='Budget Calculator'!$A$12,  'Loan Calculator'!$P$12-E1348+H1348, 0))))</f>
        <v>#DIV/0!</v>
      </c>
      <c r="E1348" s="217" t="e">
        <f>IF(('Loan Calculator'!$G$4/$B$4)*C1347&gt;=0, ('Loan Calculator'!$G$4/$B$4)*C1347, 1/0)</f>
        <v>#DIV/0!</v>
      </c>
      <c r="F1348" s="200" t="e">
        <f t="shared" si="132"/>
        <v>#DIV/0!</v>
      </c>
      <c r="G1348" s="212" t="e">
        <f t="shared" si="127"/>
        <v>#DIV/0!</v>
      </c>
      <c r="K1348" s="197" t="str" cm="1">
        <f t="array" ref="K1348">INDEX($A:$G, ($B1348*$B$4)+3,COLUMN(C1348))</f>
        <v>Owing</v>
      </c>
      <c r="L1348" s="198" t="e">
        <f t="shared" si="129"/>
        <v>#VALUE!</v>
      </c>
      <c r="M1348" s="199" t="e">
        <f t="shared" si="130"/>
        <v>#VALUE!</v>
      </c>
      <c r="N1348" s="200" t="str" cm="1">
        <f t="array" ref="N1348">INDEX($A:$G, ($B1348*$B$4)+3,COLUMN(F1348))</f>
        <v>Total Interest Charged</v>
      </c>
      <c r="O1348" s="201" t="e">
        <f t="shared" si="128"/>
        <v>#VALUE!</v>
      </c>
    </row>
    <row r="1349" spans="3:15" x14ac:dyDescent="0.25">
      <c r="C1349" s="197" t="e">
        <f t="shared" si="131"/>
        <v>#DIV/0!</v>
      </c>
      <c r="D1349" s="216" t="e">
        <f>IF(F1349="","",IF($B$3='Budget Calculator'!$A$14, 'Loan Calculator'!$L$12-E1349+H1349, IF($B$3='Budget Calculator'!$A$13,  'Loan Calculator'!$N$12-E1349+H1349, IF($B$3='Budget Calculator'!$A$12,  'Loan Calculator'!$P$12-E1349+H1349, 0))))</f>
        <v>#DIV/0!</v>
      </c>
      <c r="E1349" s="217" t="e">
        <f>IF(('Loan Calculator'!$G$4/$B$4)*C1348&gt;=0, ('Loan Calculator'!$G$4/$B$4)*C1348, 1/0)</f>
        <v>#DIV/0!</v>
      </c>
      <c r="F1349" s="200" t="e">
        <f t="shared" si="132"/>
        <v>#DIV/0!</v>
      </c>
      <c r="G1349" s="212" t="e">
        <f t="shared" si="127"/>
        <v>#DIV/0!</v>
      </c>
      <c r="K1349" s="197" t="str" cm="1">
        <f t="array" ref="K1349">INDEX($A:$G, ($B1349*$B$4)+3,COLUMN(C1349))</f>
        <v>Owing</v>
      </c>
      <c r="L1349" s="198" t="e">
        <f t="shared" si="129"/>
        <v>#VALUE!</v>
      </c>
      <c r="M1349" s="199" t="e">
        <f t="shared" si="130"/>
        <v>#VALUE!</v>
      </c>
      <c r="N1349" s="200" t="str" cm="1">
        <f t="array" ref="N1349">INDEX($A:$G, ($B1349*$B$4)+3,COLUMN(F1349))</f>
        <v>Total Interest Charged</v>
      </c>
      <c r="O1349" s="201" t="e">
        <f t="shared" si="128"/>
        <v>#VALUE!</v>
      </c>
    </row>
    <row r="1350" spans="3:15" x14ac:dyDescent="0.25">
      <c r="C1350" s="197" t="e">
        <f t="shared" si="131"/>
        <v>#DIV/0!</v>
      </c>
      <c r="D1350" s="216" t="e">
        <f>IF(F1350="","",IF($B$3='Budget Calculator'!$A$14, 'Loan Calculator'!$L$12-E1350+H1350, IF($B$3='Budget Calculator'!$A$13,  'Loan Calculator'!$N$12-E1350+H1350, IF($B$3='Budget Calculator'!$A$12,  'Loan Calculator'!$P$12-E1350+H1350, 0))))</f>
        <v>#DIV/0!</v>
      </c>
      <c r="E1350" s="217" t="e">
        <f>IF(('Loan Calculator'!$G$4/$B$4)*C1349&gt;=0, ('Loan Calculator'!$G$4/$B$4)*C1349, 1/0)</f>
        <v>#DIV/0!</v>
      </c>
      <c r="F1350" s="200" t="e">
        <f t="shared" si="132"/>
        <v>#DIV/0!</v>
      </c>
      <c r="G1350" s="212" t="e">
        <f t="shared" ref="G1350:G1413" si="133">IF(IFERROR(C1350, 1/0), B1350, IF(C1350=0, B1350, 1/0))</f>
        <v>#DIV/0!</v>
      </c>
      <c r="K1350" s="197" t="str" cm="1">
        <f t="array" ref="K1350">INDEX($A:$G, ($B1350*$B$4)+3,COLUMN(C1350))</f>
        <v>Owing</v>
      </c>
      <c r="L1350" s="198" t="e">
        <f t="shared" si="129"/>
        <v>#VALUE!</v>
      </c>
      <c r="M1350" s="199" t="e">
        <f t="shared" si="130"/>
        <v>#VALUE!</v>
      </c>
      <c r="N1350" s="200" t="str" cm="1">
        <f t="array" ref="N1350">INDEX($A:$G, ($B1350*$B$4)+3,COLUMN(F1350))</f>
        <v>Total Interest Charged</v>
      </c>
      <c r="O1350" s="201" t="e">
        <f t="shared" ref="O1350:O1413" si="134">IF(IFERROR(K1350, 1/0), J1350, IF(K1350=0, J1350, 1/0))</f>
        <v>#VALUE!</v>
      </c>
    </row>
    <row r="1351" spans="3:15" x14ac:dyDescent="0.25">
      <c r="C1351" s="197" t="e">
        <f t="shared" si="131"/>
        <v>#DIV/0!</v>
      </c>
      <c r="D1351" s="216" t="e">
        <f>IF(F1351="","",IF($B$3='Budget Calculator'!$A$14, 'Loan Calculator'!$L$12-E1351+H1351, IF($B$3='Budget Calculator'!$A$13,  'Loan Calculator'!$N$12-E1351+H1351, IF($B$3='Budget Calculator'!$A$12,  'Loan Calculator'!$P$12-E1351+H1351, 0))))</f>
        <v>#DIV/0!</v>
      </c>
      <c r="E1351" s="217" t="e">
        <f>IF(('Loan Calculator'!$G$4/$B$4)*C1350&gt;=0, ('Loan Calculator'!$G$4/$B$4)*C1350, 1/0)</f>
        <v>#DIV/0!</v>
      </c>
      <c r="F1351" s="200" t="e">
        <f t="shared" si="132"/>
        <v>#DIV/0!</v>
      </c>
      <c r="G1351" s="212" t="e">
        <f t="shared" si="133"/>
        <v>#DIV/0!</v>
      </c>
      <c r="K1351" s="197" t="str" cm="1">
        <f t="array" ref="K1351">INDEX($A:$G, ($B1351*$B$4)+3,COLUMN(C1351))</f>
        <v>Owing</v>
      </c>
      <c r="L1351" s="198" t="e">
        <f t="shared" ref="L1351:L1414" si="135">K1350-K1351</f>
        <v>#VALUE!</v>
      </c>
      <c r="M1351" s="199" t="e">
        <f t="shared" ref="M1351:M1414" si="136">N1351-N1350</f>
        <v>#VALUE!</v>
      </c>
      <c r="N1351" s="200" t="str" cm="1">
        <f t="array" ref="N1351">INDEX($A:$G, ($B1351*$B$4)+3,COLUMN(F1351))</f>
        <v>Total Interest Charged</v>
      </c>
      <c r="O1351" s="201" t="e">
        <f t="shared" si="134"/>
        <v>#VALUE!</v>
      </c>
    </row>
    <row r="1352" spans="3:15" x14ac:dyDescent="0.25">
      <c r="C1352" s="197" t="e">
        <f t="shared" si="131"/>
        <v>#DIV/0!</v>
      </c>
      <c r="D1352" s="216" t="e">
        <f>IF(F1352="","",IF($B$3='Budget Calculator'!$A$14, 'Loan Calculator'!$L$12-E1352+H1352, IF($B$3='Budget Calculator'!$A$13,  'Loan Calculator'!$N$12-E1352+H1352, IF($B$3='Budget Calculator'!$A$12,  'Loan Calculator'!$P$12-E1352+H1352, 0))))</f>
        <v>#DIV/0!</v>
      </c>
      <c r="E1352" s="217" t="e">
        <f>IF(('Loan Calculator'!$G$4/$B$4)*C1351&gt;=0, ('Loan Calculator'!$G$4/$B$4)*C1351, 1/0)</f>
        <v>#DIV/0!</v>
      </c>
      <c r="F1352" s="200" t="e">
        <f t="shared" si="132"/>
        <v>#DIV/0!</v>
      </c>
      <c r="G1352" s="212" t="e">
        <f t="shared" si="133"/>
        <v>#DIV/0!</v>
      </c>
      <c r="K1352" s="197" t="str" cm="1">
        <f t="array" ref="K1352">INDEX($A:$G, ($B1352*$B$4)+3,COLUMN(C1352))</f>
        <v>Owing</v>
      </c>
      <c r="L1352" s="198" t="e">
        <f t="shared" si="135"/>
        <v>#VALUE!</v>
      </c>
      <c r="M1352" s="199" t="e">
        <f t="shared" si="136"/>
        <v>#VALUE!</v>
      </c>
      <c r="N1352" s="200" t="str" cm="1">
        <f t="array" ref="N1352">INDEX($A:$G, ($B1352*$B$4)+3,COLUMN(F1352))</f>
        <v>Total Interest Charged</v>
      </c>
      <c r="O1352" s="201" t="e">
        <f t="shared" si="134"/>
        <v>#VALUE!</v>
      </c>
    </row>
    <row r="1353" spans="3:15" x14ac:dyDescent="0.25">
      <c r="C1353" s="197" t="e">
        <f t="shared" si="131"/>
        <v>#DIV/0!</v>
      </c>
      <c r="D1353" s="216" t="e">
        <f>IF(F1353="","",IF($B$3='Budget Calculator'!$A$14, 'Loan Calculator'!$L$12-E1353+H1353, IF($B$3='Budget Calculator'!$A$13,  'Loan Calculator'!$N$12-E1353+H1353, IF($B$3='Budget Calculator'!$A$12,  'Loan Calculator'!$P$12-E1353+H1353, 0))))</f>
        <v>#DIV/0!</v>
      </c>
      <c r="E1353" s="217" t="e">
        <f>IF(('Loan Calculator'!$G$4/$B$4)*C1352&gt;=0, ('Loan Calculator'!$G$4/$B$4)*C1352, 1/0)</f>
        <v>#DIV/0!</v>
      </c>
      <c r="F1353" s="200" t="e">
        <f t="shared" si="132"/>
        <v>#DIV/0!</v>
      </c>
      <c r="G1353" s="212" t="e">
        <f t="shared" si="133"/>
        <v>#DIV/0!</v>
      </c>
      <c r="K1353" s="197" t="str" cm="1">
        <f t="array" ref="K1353">INDEX($A:$G, ($B1353*$B$4)+3,COLUMN(C1353))</f>
        <v>Owing</v>
      </c>
      <c r="L1353" s="198" t="e">
        <f t="shared" si="135"/>
        <v>#VALUE!</v>
      </c>
      <c r="M1353" s="199" t="e">
        <f t="shared" si="136"/>
        <v>#VALUE!</v>
      </c>
      <c r="N1353" s="200" t="str" cm="1">
        <f t="array" ref="N1353">INDEX($A:$G, ($B1353*$B$4)+3,COLUMN(F1353))</f>
        <v>Total Interest Charged</v>
      </c>
      <c r="O1353" s="201" t="e">
        <f t="shared" si="134"/>
        <v>#VALUE!</v>
      </c>
    </row>
    <row r="1354" spans="3:15" x14ac:dyDescent="0.25">
      <c r="C1354" s="197" t="e">
        <f t="shared" si="131"/>
        <v>#DIV/0!</v>
      </c>
      <c r="D1354" s="216" t="e">
        <f>IF(F1354="","",IF($B$3='Budget Calculator'!$A$14, 'Loan Calculator'!$L$12-E1354+H1354, IF($B$3='Budget Calculator'!$A$13,  'Loan Calculator'!$N$12-E1354+H1354, IF($B$3='Budget Calculator'!$A$12,  'Loan Calculator'!$P$12-E1354+H1354, 0))))</f>
        <v>#DIV/0!</v>
      </c>
      <c r="E1354" s="217" t="e">
        <f>IF(('Loan Calculator'!$G$4/$B$4)*C1353&gt;=0, ('Loan Calculator'!$G$4/$B$4)*C1353, 1/0)</f>
        <v>#DIV/0!</v>
      </c>
      <c r="F1354" s="200" t="e">
        <f t="shared" si="132"/>
        <v>#DIV/0!</v>
      </c>
      <c r="G1354" s="212" t="e">
        <f t="shared" si="133"/>
        <v>#DIV/0!</v>
      </c>
      <c r="K1354" s="197" t="str" cm="1">
        <f t="array" ref="K1354">INDEX($A:$G, ($B1354*$B$4)+3,COLUMN(C1354))</f>
        <v>Owing</v>
      </c>
      <c r="L1354" s="198" t="e">
        <f t="shared" si="135"/>
        <v>#VALUE!</v>
      </c>
      <c r="M1354" s="199" t="e">
        <f t="shared" si="136"/>
        <v>#VALUE!</v>
      </c>
      <c r="N1354" s="200" t="str" cm="1">
        <f t="array" ref="N1354">INDEX($A:$G, ($B1354*$B$4)+3,COLUMN(F1354))</f>
        <v>Total Interest Charged</v>
      </c>
      <c r="O1354" s="201" t="e">
        <f t="shared" si="134"/>
        <v>#VALUE!</v>
      </c>
    </row>
    <row r="1355" spans="3:15" x14ac:dyDescent="0.25">
      <c r="C1355" s="197" t="e">
        <f t="shared" si="131"/>
        <v>#DIV/0!</v>
      </c>
      <c r="D1355" s="216" t="e">
        <f>IF(F1355="","",IF($B$3='Budget Calculator'!$A$14, 'Loan Calculator'!$L$12-E1355+H1355, IF($B$3='Budget Calculator'!$A$13,  'Loan Calculator'!$N$12-E1355+H1355, IF($B$3='Budget Calculator'!$A$12,  'Loan Calculator'!$P$12-E1355+H1355, 0))))</f>
        <v>#DIV/0!</v>
      </c>
      <c r="E1355" s="217" t="e">
        <f>IF(('Loan Calculator'!$G$4/$B$4)*C1354&gt;=0, ('Loan Calculator'!$G$4/$B$4)*C1354, 1/0)</f>
        <v>#DIV/0!</v>
      </c>
      <c r="F1355" s="200" t="e">
        <f t="shared" si="132"/>
        <v>#DIV/0!</v>
      </c>
      <c r="G1355" s="212" t="e">
        <f t="shared" si="133"/>
        <v>#DIV/0!</v>
      </c>
      <c r="K1355" s="197" t="str" cm="1">
        <f t="array" ref="K1355">INDEX($A:$G, ($B1355*$B$4)+3,COLUMN(C1355))</f>
        <v>Owing</v>
      </c>
      <c r="L1355" s="198" t="e">
        <f t="shared" si="135"/>
        <v>#VALUE!</v>
      </c>
      <c r="M1355" s="199" t="e">
        <f t="shared" si="136"/>
        <v>#VALUE!</v>
      </c>
      <c r="N1355" s="200" t="str" cm="1">
        <f t="array" ref="N1355">INDEX($A:$G, ($B1355*$B$4)+3,COLUMN(F1355))</f>
        <v>Total Interest Charged</v>
      </c>
      <c r="O1355" s="201" t="e">
        <f t="shared" si="134"/>
        <v>#VALUE!</v>
      </c>
    </row>
    <row r="1356" spans="3:15" x14ac:dyDescent="0.25">
      <c r="C1356" s="197" t="e">
        <f t="shared" si="131"/>
        <v>#DIV/0!</v>
      </c>
      <c r="D1356" s="216" t="e">
        <f>IF(F1356="","",IF($B$3='Budget Calculator'!$A$14, 'Loan Calculator'!$L$12-E1356+H1356, IF($B$3='Budget Calculator'!$A$13,  'Loan Calculator'!$N$12-E1356+H1356, IF($B$3='Budget Calculator'!$A$12,  'Loan Calculator'!$P$12-E1356+H1356, 0))))</f>
        <v>#DIV/0!</v>
      </c>
      <c r="E1356" s="217" t="e">
        <f>IF(('Loan Calculator'!$G$4/$B$4)*C1355&gt;=0, ('Loan Calculator'!$G$4/$B$4)*C1355, 1/0)</f>
        <v>#DIV/0!</v>
      </c>
      <c r="F1356" s="200" t="e">
        <f t="shared" si="132"/>
        <v>#DIV/0!</v>
      </c>
      <c r="G1356" s="212" t="e">
        <f t="shared" si="133"/>
        <v>#DIV/0!</v>
      </c>
      <c r="K1356" s="197" t="str" cm="1">
        <f t="array" ref="K1356">INDEX($A:$G, ($B1356*$B$4)+3,COLUMN(C1356))</f>
        <v>Owing</v>
      </c>
      <c r="L1356" s="198" t="e">
        <f t="shared" si="135"/>
        <v>#VALUE!</v>
      </c>
      <c r="M1356" s="199" t="e">
        <f t="shared" si="136"/>
        <v>#VALUE!</v>
      </c>
      <c r="N1356" s="200" t="str" cm="1">
        <f t="array" ref="N1356">INDEX($A:$G, ($B1356*$B$4)+3,COLUMN(F1356))</f>
        <v>Total Interest Charged</v>
      </c>
      <c r="O1356" s="201" t="e">
        <f t="shared" si="134"/>
        <v>#VALUE!</v>
      </c>
    </row>
    <row r="1357" spans="3:15" x14ac:dyDescent="0.25">
      <c r="C1357" s="197" t="e">
        <f t="shared" si="131"/>
        <v>#DIV/0!</v>
      </c>
      <c r="D1357" s="216" t="e">
        <f>IF(F1357="","",IF($B$3='Budget Calculator'!$A$14, 'Loan Calculator'!$L$12-E1357+H1357, IF($B$3='Budget Calculator'!$A$13,  'Loan Calculator'!$N$12-E1357+H1357, IF($B$3='Budget Calculator'!$A$12,  'Loan Calculator'!$P$12-E1357+H1357, 0))))</f>
        <v>#DIV/0!</v>
      </c>
      <c r="E1357" s="217" t="e">
        <f>IF(('Loan Calculator'!$G$4/$B$4)*C1356&gt;=0, ('Loan Calculator'!$G$4/$B$4)*C1356, 1/0)</f>
        <v>#DIV/0!</v>
      </c>
      <c r="F1357" s="200" t="e">
        <f t="shared" si="132"/>
        <v>#DIV/0!</v>
      </c>
      <c r="G1357" s="212" t="e">
        <f t="shared" si="133"/>
        <v>#DIV/0!</v>
      </c>
      <c r="K1357" s="197" t="str" cm="1">
        <f t="array" ref="K1357">INDEX($A:$G, ($B1357*$B$4)+3,COLUMN(C1357))</f>
        <v>Owing</v>
      </c>
      <c r="L1357" s="198" t="e">
        <f t="shared" si="135"/>
        <v>#VALUE!</v>
      </c>
      <c r="M1357" s="199" t="e">
        <f t="shared" si="136"/>
        <v>#VALUE!</v>
      </c>
      <c r="N1357" s="200" t="str" cm="1">
        <f t="array" ref="N1357">INDEX($A:$G, ($B1357*$B$4)+3,COLUMN(F1357))</f>
        <v>Total Interest Charged</v>
      </c>
      <c r="O1357" s="201" t="e">
        <f t="shared" si="134"/>
        <v>#VALUE!</v>
      </c>
    </row>
    <row r="1358" spans="3:15" x14ac:dyDescent="0.25">
      <c r="C1358" s="197" t="e">
        <f t="shared" si="131"/>
        <v>#DIV/0!</v>
      </c>
      <c r="D1358" s="216" t="e">
        <f>IF(F1358="","",IF($B$3='Budget Calculator'!$A$14, 'Loan Calculator'!$L$12-E1358+H1358, IF($B$3='Budget Calculator'!$A$13,  'Loan Calculator'!$N$12-E1358+H1358, IF($B$3='Budget Calculator'!$A$12,  'Loan Calculator'!$P$12-E1358+H1358, 0))))</f>
        <v>#DIV/0!</v>
      </c>
      <c r="E1358" s="217" t="e">
        <f>IF(('Loan Calculator'!$G$4/$B$4)*C1357&gt;=0, ('Loan Calculator'!$G$4/$B$4)*C1357, 1/0)</f>
        <v>#DIV/0!</v>
      </c>
      <c r="F1358" s="200" t="e">
        <f t="shared" si="132"/>
        <v>#DIV/0!</v>
      </c>
      <c r="G1358" s="212" t="e">
        <f t="shared" si="133"/>
        <v>#DIV/0!</v>
      </c>
      <c r="K1358" s="197" t="str" cm="1">
        <f t="array" ref="K1358">INDEX($A:$G, ($B1358*$B$4)+3,COLUMN(C1358))</f>
        <v>Owing</v>
      </c>
      <c r="L1358" s="198" t="e">
        <f t="shared" si="135"/>
        <v>#VALUE!</v>
      </c>
      <c r="M1358" s="199" t="e">
        <f t="shared" si="136"/>
        <v>#VALUE!</v>
      </c>
      <c r="N1358" s="200" t="str" cm="1">
        <f t="array" ref="N1358">INDEX($A:$G, ($B1358*$B$4)+3,COLUMN(F1358))</f>
        <v>Total Interest Charged</v>
      </c>
      <c r="O1358" s="201" t="e">
        <f t="shared" si="134"/>
        <v>#VALUE!</v>
      </c>
    </row>
    <row r="1359" spans="3:15" x14ac:dyDescent="0.25">
      <c r="C1359" s="197" t="e">
        <f t="shared" si="131"/>
        <v>#DIV/0!</v>
      </c>
      <c r="D1359" s="216" t="e">
        <f>IF(F1359="","",IF($B$3='Budget Calculator'!$A$14, 'Loan Calculator'!$L$12-E1359+H1359, IF($B$3='Budget Calculator'!$A$13,  'Loan Calculator'!$N$12-E1359+H1359, IF($B$3='Budget Calculator'!$A$12,  'Loan Calculator'!$P$12-E1359+H1359, 0))))</f>
        <v>#DIV/0!</v>
      </c>
      <c r="E1359" s="217" t="e">
        <f>IF(('Loan Calculator'!$G$4/$B$4)*C1358&gt;=0, ('Loan Calculator'!$G$4/$B$4)*C1358, 1/0)</f>
        <v>#DIV/0!</v>
      </c>
      <c r="F1359" s="200" t="e">
        <f t="shared" si="132"/>
        <v>#DIV/0!</v>
      </c>
      <c r="G1359" s="212" t="e">
        <f t="shared" si="133"/>
        <v>#DIV/0!</v>
      </c>
      <c r="K1359" s="197" t="str" cm="1">
        <f t="array" ref="K1359">INDEX($A:$G, ($B1359*$B$4)+3,COLUMN(C1359))</f>
        <v>Owing</v>
      </c>
      <c r="L1359" s="198" t="e">
        <f t="shared" si="135"/>
        <v>#VALUE!</v>
      </c>
      <c r="M1359" s="199" t="e">
        <f t="shared" si="136"/>
        <v>#VALUE!</v>
      </c>
      <c r="N1359" s="200" t="str" cm="1">
        <f t="array" ref="N1359">INDEX($A:$G, ($B1359*$B$4)+3,COLUMN(F1359))</f>
        <v>Total Interest Charged</v>
      </c>
      <c r="O1359" s="201" t="e">
        <f t="shared" si="134"/>
        <v>#VALUE!</v>
      </c>
    </row>
    <row r="1360" spans="3:15" x14ac:dyDescent="0.25">
      <c r="C1360" s="197" t="e">
        <f t="shared" si="131"/>
        <v>#DIV/0!</v>
      </c>
      <c r="D1360" s="216" t="e">
        <f>IF(F1360="","",IF($B$3='Budget Calculator'!$A$14, 'Loan Calculator'!$L$12-E1360+H1360, IF($B$3='Budget Calculator'!$A$13,  'Loan Calculator'!$N$12-E1360+H1360, IF($B$3='Budget Calculator'!$A$12,  'Loan Calculator'!$P$12-E1360+H1360, 0))))</f>
        <v>#DIV/0!</v>
      </c>
      <c r="E1360" s="217" t="e">
        <f>IF(('Loan Calculator'!$G$4/$B$4)*C1359&gt;=0, ('Loan Calculator'!$G$4/$B$4)*C1359, 1/0)</f>
        <v>#DIV/0!</v>
      </c>
      <c r="F1360" s="200" t="e">
        <f t="shared" si="132"/>
        <v>#DIV/0!</v>
      </c>
      <c r="G1360" s="212" t="e">
        <f t="shared" si="133"/>
        <v>#DIV/0!</v>
      </c>
      <c r="K1360" s="197" t="str" cm="1">
        <f t="array" ref="K1360">INDEX($A:$G, ($B1360*$B$4)+3,COLUMN(C1360))</f>
        <v>Owing</v>
      </c>
      <c r="L1360" s="198" t="e">
        <f t="shared" si="135"/>
        <v>#VALUE!</v>
      </c>
      <c r="M1360" s="199" t="e">
        <f t="shared" si="136"/>
        <v>#VALUE!</v>
      </c>
      <c r="N1360" s="200" t="str" cm="1">
        <f t="array" ref="N1360">INDEX($A:$G, ($B1360*$B$4)+3,COLUMN(F1360))</f>
        <v>Total Interest Charged</v>
      </c>
      <c r="O1360" s="201" t="e">
        <f t="shared" si="134"/>
        <v>#VALUE!</v>
      </c>
    </row>
    <row r="1361" spans="3:15" x14ac:dyDescent="0.25">
      <c r="C1361" s="197" t="e">
        <f t="shared" si="131"/>
        <v>#DIV/0!</v>
      </c>
      <c r="D1361" s="216" t="e">
        <f>IF(F1361="","",IF($B$3='Budget Calculator'!$A$14, 'Loan Calculator'!$L$12-E1361+H1361, IF($B$3='Budget Calculator'!$A$13,  'Loan Calculator'!$N$12-E1361+H1361, IF($B$3='Budget Calculator'!$A$12,  'Loan Calculator'!$P$12-E1361+H1361, 0))))</f>
        <v>#DIV/0!</v>
      </c>
      <c r="E1361" s="217" t="e">
        <f>IF(('Loan Calculator'!$G$4/$B$4)*C1360&gt;=0, ('Loan Calculator'!$G$4/$B$4)*C1360, 1/0)</f>
        <v>#DIV/0!</v>
      </c>
      <c r="F1361" s="200" t="e">
        <f t="shared" si="132"/>
        <v>#DIV/0!</v>
      </c>
      <c r="G1361" s="212" t="e">
        <f t="shared" si="133"/>
        <v>#DIV/0!</v>
      </c>
      <c r="K1361" s="197" t="str" cm="1">
        <f t="array" ref="K1361">INDEX($A:$G, ($B1361*$B$4)+3,COLUMN(C1361))</f>
        <v>Owing</v>
      </c>
      <c r="L1361" s="198" t="e">
        <f t="shared" si="135"/>
        <v>#VALUE!</v>
      </c>
      <c r="M1361" s="199" t="e">
        <f t="shared" si="136"/>
        <v>#VALUE!</v>
      </c>
      <c r="N1361" s="200" t="str" cm="1">
        <f t="array" ref="N1361">INDEX($A:$G, ($B1361*$B$4)+3,COLUMN(F1361))</f>
        <v>Total Interest Charged</v>
      </c>
      <c r="O1361" s="201" t="e">
        <f t="shared" si="134"/>
        <v>#VALUE!</v>
      </c>
    </row>
    <row r="1362" spans="3:15" x14ac:dyDescent="0.25">
      <c r="C1362" s="197" t="e">
        <f t="shared" si="131"/>
        <v>#DIV/0!</v>
      </c>
      <c r="D1362" s="216" t="e">
        <f>IF(F1362="","",IF($B$3='Budget Calculator'!$A$14, 'Loan Calculator'!$L$12-E1362+H1362, IF($B$3='Budget Calculator'!$A$13,  'Loan Calculator'!$N$12-E1362+H1362, IF($B$3='Budget Calculator'!$A$12,  'Loan Calculator'!$P$12-E1362+H1362, 0))))</f>
        <v>#DIV/0!</v>
      </c>
      <c r="E1362" s="217" t="e">
        <f>IF(('Loan Calculator'!$G$4/$B$4)*C1361&gt;=0, ('Loan Calculator'!$G$4/$B$4)*C1361, 1/0)</f>
        <v>#DIV/0!</v>
      </c>
      <c r="F1362" s="200" t="e">
        <f t="shared" si="132"/>
        <v>#DIV/0!</v>
      </c>
      <c r="G1362" s="212" t="e">
        <f t="shared" si="133"/>
        <v>#DIV/0!</v>
      </c>
      <c r="K1362" s="197" t="str" cm="1">
        <f t="array" ref="K1362">INDEX($A:$G, ($B1362*$B$4)+3,COLUMN(C1362))</f>
        <v>Owing</v>
      </c>
      <c r="L1362" s="198" t="e">
        <f t="shared" si="135"/>
        <v>#VALUE!</v>
      </c>
      <c r="M1362" s="199" t="e">
        <f t="shared" si="136"/>
        <v>#VALUE!</v>
      </c>
      <c r="N1362" s="200" t="str" cm="1">
        <f t="array" ref="N1362">INDEX($A:$G, ($B1362*$B$4)+3,COLUMN(F1362))</f>
        <v>Total Interest Charged</v>
      </c>
      <c r="O1362" s="201" t="e">
        <f t="shared" si="134"/>
        <v>#VALUE!</v>
      </c>
    </row>
    <row r="1363" spans="3:15" x14ac:dyDescent="0.25">
      <c r="C1363" s="197" t="e">
        <f t="shared" si="131"/>
        <v>#DIV/0!</v>
      </c>
      <c r="D1363" s="216" t="e">
        <f>IF(F1363="","",IF($B$3='Budget Calculator'!$A$14, 'Loan Calculator'!$L$12-E1363+H1363, IF($B$3='Budget Calculator'!$A$13,  'Loan Calculator'!$N$12-E1363+H1363, IF($B$3='Budget Calculator'!$A$12,  'Loan Calculator'!$P$12-E1363+H1363, 0))))</f>
        <v>#DIV/0!</v>
      </c>
      <c r="E1363" s="217" t="e">
        <f>IF(('Loan Calculator'!$G$4/$B$4)*C1362&gt;=0, ('Loan Calculator'!$G$4/$B$4)*C1362, 1/0)</f>
        <v>#DIV/0!</v>
      </c>
      <c r="F1363" s="200" t="e">
        <f t="shared" si="132"/>
        <v>#DIV/0!</v>
      </c>
      <c r="G1363" s="212" t="e">
        <f t="shared" si="133"/>
        <v>#DIV/0!</v>
      </c>
      <c r="K1363" s="197" t="str" cm="1">
        <f t="array" ref="K1363">INDEX($A:$G, ($B1363*$B$4)+3,COLUMN(C1363))</f>
        <v>Owing</v>
      </c>
      <c r="L1363" s="198" t="e">
        <f t="shared" si="135"/>
        <v>#VALUE!</v>
      </c>
      <c r="M1363" s="199" t="e">
        <f t="shared" si="136"/>
        <v>#VALUE!</v>
      </c>
      <c r="N1363" s="200" t="str" cm="1">
        <f t="array" ref="N1363">INDEX($A:$G, ($B1363*$B$4)+3,COLUMN(F1363))</f>
        <v>Total Interest Charged</v>
      </c>
      <c r="O1363" s="201" t="e">
        <f t="shared" si="134"/>
        <v>#VALUE!</v>
      </c>
    </row>
    <row r="1364" spans="3:15" x14ac:dyDescent="0.25">
      <c r="C1364" s="197" t="e">
        <f t="shared" si="131"/>
        <v>#DIV/0!</v>
      </c>
      <c r="D1364" s="216" t="e">
        <f>IF(F1364="","",IF($B$3='Budget Calculator'!$A$14, 'Loan Calculator'!$L$12-E1364+H1364, IF($B$3='Budget Calculator'!$A$13,  'Loan Calculator'!$N$12-E1364+H1364, IF($B$3='Budget Calculator'!$A$12,  'Loan Calculator'!$P$12-E1364+H1364, 0))))</f>
        <v>#DIV/0!</v>
      </c>
      <c r="E1364" s="217" t="e">
        <f>IF(('Loan Calculator'!$G$4/$B$4)*C1363&gt;=0, ('Loan Calculator'!$G$4/$B$4)*C1363, 1/0)</f>
        <v>#DIV/0!</v>
      </c>
      <c r="F1364" s="200" t="e">
        <f t="shared" si="132"/>
        <v>#DIV/0!</v>
      </c>
      <c r="G1364" s="212" t="e">
        <f t="shared" si="133"/>
        <v>#DIV/0!</v>
      </c>
      <c r="K1364" s="197" t="str" cm="1">
        <f t="array" ref="K1364">INDEX($A:$G, ($B1364*$B$4)+3,COLUMN(C1364))</f>
        <v>Owing</v>
      </c>
      <c r="L1364" s="198" t="e">
        <f t="shared" si="135"/>
        <v>#VALUE!</v>
      </c>
      <c r="M1364" s="199" t="e">
        <f t="shared" si="136"/>
        <v>#VALUE!</v>
      </c>
      <c r="N1364" s="200" t="str" cm="1">
        <f t="array" ref="N1364">INDEX($A:$G, ($B1364*$B$4)+3,COLUMN(F1364))</f>
        <v>Total Interest Charged</v>
      </c>
      <c r="O1364" s="201" t="e">
        <f t="shared" si="134"/>
        <v>#VALUE!</v>
      </c>
    </row>
    <row r="1365" spans="3:15" x14ac:dyDescent="0.25">
      <c r="C1365" s="197" t="e">
        <f t="shared" si="131"/>
        <v>#DIV/0!</v>
      </c>
      <c r="D1365" s="216" t="e">
        <f>IF(F1365="","",IF($B$3='Budget Calculator'!$A$14, 'Loan Calculator'!$L$12-E1365+H1365, IF($B$3='Budget Calculator'!$A$13,  'Loan Calculator'!$N$12-E1365+H1365, IF($B$3='Budget Calculator'!$A$12,  'Loan Calculator'!$P$12-E1365+H1365, 0))))</f>
        <v>#DIV/0!</v>
      </c>
      <c r="E1365" s="217" t="e">
        <f>IF(('Loan Calculator'!$G$4/$B$4)*C1364&gt;=0, ('Loan Calculator'!$G$4/$B$4)*C1364, 1/0)</f>
        <v>#DIV/0!</v>
      </c>
      <c r="F1365" s="200" t="e">
        <f t="shared" si="132"/>
        <v>#DIV/0!</v>
      </c>
      <c r="G1365" s="212" t="e">
        <f t="shared" si="133"/>
        <v>#DIV/0!</v>
      </c>
      <c r="K1365" s="197" t="str" cm="1">
        <f t="array" ref="K1365">INDEX($A:$G, ($B1365*$B$4)+3,COLUMN(C1365))</f>
        <v>Owing</v>
      </c>
      <c r="L1365" s="198" t="e">
        <f t="shared" si="135"/>
        <v>#VALUE!</v>
      </c>
      <c r="M1365" s="199" t="e">
        <f t="shared" si="136"/>
        <v>#VALUE!</v>
      </c>
      <c r="N1365" s="200" t="str" cm="1">
        <f t="array" ref="N1365">INDEX($A:$G, ($B1365*$B$4)+3,COLUMN(F1365))</f>
        <v>Total Interest Charged</v>
      </c>
      <c r="O1365" s="201" t="e">
        <f t="shared" si="134"/>
        <v>#VALUE!</v>
      </c>
    </row>
    <row r="1366" spans="3:15" x14ac:dyDescent="0.25">
      <c r="C1366" s="197" t="e">
        <f t="shared" si="131"/>
        <v>#DIV/0!</v>
      </c>
      <c r="D1366" s="216" t="e">
        <f>IF(F1366="","",IF($B$3='Budget Calculator'!$A$14, 'Loan Calculator'!$L$12-E1366+H1366, IF($B$3='Budget Calculator'!$A$13,  'Loan Calculator'!$N$12-E1366+H1366, IF($B$3='Budget Calculator'!$A$12,  'Loan Calculator'!$P$12-E1366+H1366, 0))))</f>
        <v>#DIV/0!</v>
      </c>
      <c r="E1366" s="217" t="e">
        <f>IF(('Loan Calculator'!$G$4/$B$4)*C1365&gt;=0, ('Loan Calculator'!$G$4/$B$4)*C1365, 1/0)</f>
        <v>#DIV/0!</v>
      </c>
      <c r="F1366" s="200" t="e">
        <f t="shared" si="132"/>
        <v>#DIV/0!</v>
      </c>
      <c r="G1366" s="212" t="e">
        <f t="shared" si="133"/>
        <v>#DIV/0!</v>
      </c>
      <c r="K1366" s="197" t="str" cm="1">
        <f t="array" ref="K1366">INDEX($A:$G, ($B1366*$B$4)+3,COLUMN(C1366))</f>
        <v>Owing</v>
      </c>
      <c r="L1366" s="198" t="e">
        <f t="shared" si="135"/>
        <v>#VALUE!</v>
      </c>
      <c r="M1366" s="199" t="e">
        <f t="shared" si="136"/>
        <v>#VALUE!</v>
      </c>
      <c r="N1366" s="200" t="str" cm="1">
        <f t="array" ref="N1366">INDEX($A:$G, ($B1366*$B$4)+3,COLUMN(F1366))</f>
        <v>Total Interest Charged</v>
      </c>
      <c r="O1366" s="201" t="e">
        <f t="shared" si="134"/>
        <v>#VALUE!</v>
      </c>
    </row>
    <row r="1367" spans="3:15" x14ac:dyDescent="0.25">
      <c r="C1367" s="197" t="e">
        <f t="shared" si="131"/>
        <v>#DIV/0!</v>
      </c>
      <c r="D1367" s="216" t="e">
        <f>IF(F1367="","",IF($B$3='Budget Calculator'!$A$14, 'Loan Calculator'!$L$12-E1367+H1367, IF($B$3='Budget Calculator'!$A$13,  'Loan Calculator'!$N$12-E1367+H1367, IF($B$3='Budget Calculator'!$A$12,  'Loan Calculator'!$P$12-E1367+H1367, 0))))</f>
        <v>#DIV/0!</v>
      </c>
      <c r="E1367" s="217" t="e">
        <f>IF(('Loan Calculator'!$G$4/$B$4)*C1366&gt;=0, ('Loan Calculator'!$G$4/$B$4)*C1366, 1/0)</f>
        <v>#DIV/0!</v>
      </c>
      <c r="F1367" s="200" t="e">
        <f t="shared" si="132"/>
        <v>#DIV/0!</v>
      </c>
      <c r="G1367" s="212" t="e">
        <f t="shared" si="133"/>
        <v>#DIV/0!</v>
      </c>
      <c r="K1367" s="197" t="str" cm="1">
        <f t="array" ref="K1367">INDEX($A:$G, ($B1367*$B$4)+3,COLUMN(C1367))</f>
        <v>Owing</v>
      </c>
      <c r="L1367" s="198" t="e">
        <f t="shared" si="135"/>
        <v>#VALUE!</v>
      </c>
      <c r="M1367" s="199" t="e">
        <f t="shared" si="136"/>
        <v>#VALUE!</v>
      </c>
      <c r="N1367" s="200" t="str" cm="1">
        <f t="array" ref="N1367">INDEX($A:$G, ($B1367*$B$4)+3,COLUMN(F1367))</f>
        <v>Total Interest Charged</v>
      </c>
      <c r="O1367" s="201" t="e">
        <f t="shared" si="134"/>
        <v>#VALUE!</v>
      </c>
    </row>
    <row r="1368" spans="3:15" x14ac:dyDescent="0.25">
      <c r="C1368" s="197" t="e">
        <f t="shared" ref="C1368:C1431" si="137">IF(F1368="","",C1367-D1368)</f>
        <v>#DIV/0!</v>
      </c>
      <c r="D1368" s="216" t="e">
        <f>IF(F1368="","",IF($B$3='Budget Calculator'!$A$14, 'Loan Calculator'!$L$12-E1368+H1368, IF($B$3='Budget Calculator'!$A$13,  'Loan Calculator'!$N$12-E1368+H1368, IF($B$3='Budget Calculator'!$A$12,  'Loan Calculator'!$P$12-E1368+H1368, 0))))</f>
        <v>#DIV/0!</v>
      </c>
      <c r="E1368" s="217" t="e">
        <f>IF(('Loan Calculator'!$G$4/$B$4)*C1367&gt;=0, ('Loan Calculator'!$G$4/$B$4)*C1367, 1/0)</f>
        <v>#DIV/0!</v>
      </c>
      <c r="F1368" s="200" t="e">
        <f t="shared" ref="F1368:F1431" si="138">IF(F1367="", "", IF(E1368+F1367&gt;F1367, E1368+F1367, ""))</f>
        <v>#DIV/0!</v>
      </c>
      <c r="G1368" s="212" t="e">
        <f t="shared" si="133"/>
        <v>#DIV/0!</v>
      </c>
      <c r="K1368" s="197" t="str" cm="1">
        <f t="array" ref="K1368">INDEX($A:$G, ($B1368*$B$4)+3,COLUMN(C1368))</f>
        <v>Owing</v>
      </c>
      <c r="L1368" s="198" t="e">
        <f t="shared" si="135"/>
        <v>#VALUE!</v>
      </c>
      <c r="M1368" s="199" t="e">
        <f t="shared" si="136"/>
        <v>#VALUE!</v>
      </c>
      <c r="N1368" s="200" t="str" cm="1">
        <f t="array" ref="N1368">INDEX($A:$G, ($B1368*$B$4)+3,COLUMN(F1368))</f>
        <v>Total Interest Charged</v>
      </c>
      <c r="O1368" s="201" t="e">
        <f t="shared" si="134"/>
        <v>#VALUE!</v>
      </c>
    </row>
    <row r="1369" spans="3:15" x14ac:dyDescent="0.25">
      <c r="C1369" s="197" t="e">
        <f t="shared" si="137"/>
        <v>#DIV/0!</v>
      </c>
      <c r="D1369" s="216" t="e">
        <f>IF(F1369="","",IF($B$3='Budget Calculator'!$A$14, 'Loan Calculator'!$L$12-E1369+H1369, IF($B$3='Budget Calculator'!$A$13,  'Loan Calculator'!$N$12-E1369+H1369, IF($B$3='Budget Calculator'!$A$12,  'Loan Calculator'!$P$12-E1369+H1369, 0))))</f>
        <v>#DIV/0!</v>
      </c>
      <c r="E1369" s="217" t="e">
        <f>IF(('Loan Calculator'!$G$4/$B$4)*C1368&gt;=0, ('Loan Calculator'!$G$4/$B$4)*C1368, 1/0)</f>
        <v>#DIV/0!</v>
      </c>
      <c r="F1369" s="200" t="e">
        <f t="shared" si="138"/>
        <v>#DIV/0!</v>
      </c>
      <c r="G1369" s="212" t="e">
        <f t="shared" si="133"/>
        <v>#DIV/0!</v>
      </c>
      <c r="K1369" s="197" t="str" cm="1">
        <f t="array" ref="K1369">INDEX($A:$G, ($B1369*$B$4)+3,COLUMN(C1369))</f>
        <v>Owing</v>
      </c>
      <c r="L1369" s="198" t="e">
        <f t="shared" si="135"/>
        <v>#VALUE!</v>
      </c>
      <c r="M1369" s="199" t="e">
        <f t="shared" si="136"/>
        <v>#VALUE!</v>
      </c>
      <c r="N1369" s="200" t="str" cm="1">
        <f t="array" ref="N1369">INDEX($A:$G, ($B1369*$B$4)+3,COLUMN(F1369))</f>
        <v>Total Interest Charged</v>
      </c>
      <c r="O1369" s="201" t="e">
        <f t="shared" si="134"/>
        <v>#VALUE!</v>
      </c>
    </row>
    <row r="1370" spans="3:15" x14ac:dyDescent="0.25">
      <c r="C1370" s="197" t="e">
        <f t="shared" si="137"/>
        <v>#DIV/0!</v>
      </c>
      <c r="D1370" s="216" t="e">
        <f>IF(F1370="","",IF($B$3='Budget Calculator'!$A$14, 'Loan Calculator'!$L$12-E1370+H1370, IF($B$3='Budget Calculator'!$A$13,  'Loan Calculator'!$N$12-E1370+H1370, IF($B$3='Budget Calculator'!$A$12,  'Loan Calculator'!$P$12-E1370+H1370, 0))))</f>
        <v>#DIV/0!</v>
      </c>
      <c r="E1370" s="217" t="e">
        <f>IF(('Loan Calculator'!$G$4/$B$4)*C1369&gt;=0, ('Loan Calculator'!$G$4/$B$4)*C1369, 1/0)</f>
        <v>#DIV/0!</v>
      </c>
      <c r="F1370" s="200" t="e">
        <f t="shared" si="138"/>
        <v>#DIV/0!</v>
      </c>
      <c r="G1370" s="212" t="e">
        <f t="shared" si="133"/>
        <v>#DIV/0!</v>
      </c>
      <c r="K1370" s="197" t="str" cm="1">
        <f t="array" ref="K1370">INDEX($A:$G, ($B1370*$B$4)+3,COLUMN(C1370))</f>
        <v>Owing</v>
      </c>
      <c r="L1370" s="198" t="e">
        <f t="shared" si="135"/>
        <v>#VALUE!</v>
      </c>
      <c r="M1370" s="199" t="e">
        <f t="shared" si="136"/>
        <v>#VALUE!</v>
      </c>
      <c r="N1370" s="200" t="str" cm="1">
        <f t="array" ref="N1370">INDEX($A:$G, ($B1370*$B$4)+3,COLUMN(F1370))</f>
        <v>Total Interest Charged</v>
      </c>
      <c r="O1370" s="201" t="e">
        <f t="shared" si="134"/>
        <v>#VALUE!</v>
      </c>
    </row>
    <row r="1371" spans="3:15" x14ac:dyDescent="0.25">
      <c r="C1371" s="197" t="e">
        <f t="shared" si="137"/>
        <v>#DIV/0!</v>
      </c>
      <c r="D1371" s="216" t="e">
        <f>IF(F1371="","",IF($B$3='Budget Calculator'!$A$14, 'Loan Calculator'!$L$12-E1371+H1371, IF($B$3='Budget Calculator'!$A$13,  'Loan Calculator'!$N$12-E1371+H1371, IF($B$3='Budget Calculator'!$A$12,  'Loan Calculator'!$P$12-E1371+H1371, 0))))</f>
        <v>#DIV/0!</v>
      </c>
      <c r="E1371" s="217" t="e">
        <f>IF(('Loan Calculator'!$G$4/$B$4)*C1370&gt;=0, ('Loan Calculator'!$G$4/$B$4)*C1370, 1/0)</f>
        <v>#DIV/0!</v>
      </c>
      <c r="F1371" s="200" t="e">
        <f t="shared" si="138"/>
        <v>#DIV/0!</v>
      </c>
      <c r="G1371" s="212" t="e">
        <f t="shared" si="133"/>
        <v>#DIV/0!</v>
      </c>
      <c r="K1371" s="197" t="str" cm="1">
        <f t="array" ref="K1371">INDEX($A:$G, ($B1371*$B$4)+3,COLUMN(C1371))</f>
        <v>Owing</v>
      </c>
      <c r="L1371" s="198" t="e">
        <f t="shared" si="135"/>
        <v>#VALUE!</v>
      </c>
      <c r="M1371" s="199" t="e">
        <f t="shared" si="136"/>
        <v>#VALUE!</v>
      </c>
      <c r="N1371" s="200" t="str" cm="1">
        <f t="array" ref="N1371">INDEX($A:$G, ($B1371*$B$4)+3,COLUMN(F1371))</f>
        <v>Total Interest Charged</v>
      </c>
      <c r="O1371" s="201" t="e">
        <f t="shared" si="134"/>
        <v>#VALUE!</v>
      </c>
    </row>
    <row r="1372" spans="3:15" x14ac:dyDescent="0.25">
      <c r="C1372" s="197" t="e">
        <f t="shared" si="137"/>
        <v>#DIV/0!</v>
      </c>
      <c r="D1372" s="216" t="e">
        <f>IF(F1372="","",IF($B$3='Budget Calculator'!$A$14, 'Loan Calculator'!$L$12-E1372+H1372, IF($B$3='Budget Calculator'!$A$13,  'Loan Calculator'!$N$12-E1372+H1372, IF($B$3='Budget Calculator'!$A$12,  'Loan Calculator'!$P$12-E1372+H1372, 0))))</f>
        <v>#DIV/0!</v>
      </c>
      <c r="E1372" s="217" t="e">
        <f>IF(('Loan Calculator'!$G$4/$B$4)*C1371&gt;=0, ('Loan Calculator'!$G$4/$B$4)*C1371, 1/0)</f>
        <v>#DIV/0!</v>
      </c>
      <c r="F1372" s="200" t="e">
        <f t="shared" si="138"/>
        <v>#DIV/0!</v>
      </c>
      <c r="G1372" s="212" t="e">
        <f t="shared" si="133"/>
        <v>#DIV/0!</v>
      </c>
      <c r="K1372" s="197" t="str" cm="1">
        <f t="array" ref="K1372">INDEX($A:$G, ($B1372*$B$4)+3,COLUMN(C1372))</f>
        <v>Owing</v>
      </c>
      <c r="L1372" s="198" t="e">
        <f t="shared" si="135"/>
        <v>#VALUE!</v>
      </c>
      <c r="M1372" s="199" t="e">
        <f t="shared" si="136"/>
        <v>#VALUE!</v>
      </c>
      <c r="N1372" s="200" t="str" cm="1">
        <f t="array" ref="N1372">INDEX($A:$G, ($B1372*$B$4)+3,COLUMN(F1372))</f>
        <v>Total Interest Charged</v>
      </c>
      <c r="O1372" s="201" t="e">
        <f t="shared" si="134"/>
        <v>#VALUE!</v>
      </c>
    </row>
    <row r="1373" spans="3:15" x14ac:dyDescent="0.25">
      <c r="C1373" s="197" t="e">
        <f t="shared" si="137"/>
        <v>#DIV/0!</v>
      </c>
      <c r="D1373" s="216" t="e">
        <f>IF(F1373="","",IF($B$3='Budget Calculator'!$A$14, 'Loan Calculator'!$L$12-E1373+H1373, IF($B$3='Budget Calculator'!$A$13,  'Loan Calculator'!$N$12-E1373+H1373, IF($B$3='Budget Calculator'!$A$12,  'Loan Calculator'!$P$12-E1373+H1373, 0))))</f>
        <v>#DIV/0!</v>
      </c>
      <c r="E1373" s="217" t="e">
        <f>IF(('Loan Calculator'!$G$4/$B$4)*C1372&gt;=0, ('Loan Calculator'!$G$4/$B$4)*C1372, 1/0)</f>
        <v>#DIV/0!</v>
      </c>
      <c r="F1373" s="200" t="e">
        <f t="shared" si="138"/>
        <v>#DIV/0!</v>
      </c>
      <c r="G1373" s="212" t="e">
        <f t="shared" si="133"/>
        <v>#DIV/0!</v>
      </c>
      <c r="K1373" s="197" t="str" cm="1">
        <f t="array" ref="K1373">INDEX($A:$G, ($B1373*$B$4)+3,COLUMN(C1373))</f>
        <v>Owing</v>
      </c>
      <c r="L1373" s="198" t="e">
        <f t="shared" si="135"/>
        <v>#VALUE!</v>
      </c>
      <c r="M1373" s="199" t="e">
        <f t="shared" si="136"/>
        <v>#VALUE!</v>
      </c>
      <c r="N1373" s="200" t="str" cm="1">
        <f t="array" ref="N1373">INDEX($A:$G, ($B1373*$B$4)+3,COLUMN(F1373))</f>
        <v>Total Interest Charged</v>
      </c>
      <c r="O1373" s="201" t="e">
        <f t="shared" si="134"/>
        <v>#VALUE!</v>
      </c>
    </row>
    <row r="1374" spans="3:15" x14ac:dyDescent="0.25">
      <c r="C1374" s="197" t="e">
        <f t="shared" si="137"/>
        <v>#DIV/0!</v>
      </c>
      <c r="D1374" s="216" t="e">
        <f>IF(F1374="","",IF($B$3='Budget Calculator'!$A$14, 'Loan Calculator'!$L$12-E1374+H1374, IF($B$3='Budget Calculator'!$A$13,  'Loan Calculator'!$N$12-E1374+H1374, IF($B$3='Budget Calculator'!$A$12,  'Loan Calculator'!$P$12-E1374+H1374, 0))))</f>
        <v>#DIV/0!</v>
      </c>
      <c r="E1374" s="217" t="e">
        <f>IF(('Loan Calculator'!$G$4/$B$4)*C1373&gt;=0, ('Loan Calculator'!$G$4/$B$4)*C1373, 1/0)</f>
        <v>#DIV/0!</v>
      </c>
      <c r="F1374" s="200" t="e">
        <f t="shared" si="138"/>
        <v>#DIV/0!</v>
      </c>
      <c r="G1374" s="212" t="e">
        <f t="shared" si="133"/>
        <v>#DIV/0!</v>
      </c>
      <c r="K1374" s="197" t="str" cm="1">
        <f t="array" ref="K1374">INDEX($A:$G, ($B1374*$B$4)+3,COLUMN(C1374))</f>
        <v>Owing</v>
      </c>
      <c r="L1374" s="198" t="e">
        <f t="shared" si="135"/>
        <v>#VALUE!</v>
      </c>
      <c r="M1374" s="199" t="e">
        <f t="shared" si="136"/>
        <v>#VALUE!</v>
      </c>
      <c r="N1374" s="200" t="str" cm="1">
        <f t="array" ref="N1374">INDEX($A:$G, ($B1374*$B$4)+3,COLUMN(F1374))</f>
        <v>Total Interest Charged</v>
      </c>
      <c r="O1374" s="201" t="e">
        <f t="shared" si="134"/>
        <v>#VALUE!</v>
      </c>
    </row>
    <row r="1375" spans="3:15" x14ac:dyDescent="0.25">
      <c r="C1375" s="197" t="e">
        <f t="shared" si="137"/>
        <v>#DIV/0!</v>
      </c>
      <c r="D1375" s="216" t="e">
        <f>IF(F1375="","",IF($B$3='Budget Calculator'!$A$14, 'Loan Calculator'!$L$12-E1375+H1375, IF($B$3='Budget Calculator'!$A$13,  'Loan Calculator'!$N$12-E1375+H1375, IF($B$3='Budget Calculator'!$A$12,  'Loan Calculator'!$P$12-E1375+H1375, 0))))</f>
        <v>#DIV/0!</v>
      </c>
      <c r="E1375" s="217" t="e">
        <f>IF(('Loan Calculator'!$G$4/$B$4)*C1374&gt;=0, ('Loan Calculator'!$G$4/$B$4)*C1374, 1/0)</f>
        <v>#DIV/0!</v>
      </c>
      <c r="F1375" s="200" t="e">
        <f t="shared" si="138"/>
        <v>#DIV/0!</v>
      </c>
      <c r="G1375" s="212" t="e">
        <f t="shared" si="133"/>
        <v>#DIV/0!</v>
      </c>
      <c r="K1375" s="197" t="str" cm="1">
        <f t="array" ref="K1375">INDEX($A:$G, ($B1375*$B$4)+3,COLUMN(C1375))</f>
        <v>Owing</v>
      </c>
      <c r="L1375" s="198" t="e">
        <f t="shared" si="135"/>
        <v>#VALUE!</v>
      </c>
      <c r="M1375" s="199" t="e">
        <f t="shared" si="136"/>
        <v>#VALUE!</v>
      </c>
      <c r="N1375" s="200" t="str" cm="1">
        <f t="array" ref="N1375">INDEX($A:$G, ($B1375*$B$4)+3,COLUMN(F1375))</f>
        <v>Total Interest Charged</v>
      </c>
      <c r="O1375" s="201" t="e">
        <f t="shared" si="134"/>
        <v>#VALUE!</v>
      </c>
    </row>
    <row r="1376" spans="3:15" x14ac:dyDescent="0.25">
      <c r="C1376" s="197" t="e">
        <f t="shared" si="137"/>
        <v>#DIV/0!</v>
      </c>
      <c r="D1376" s="216" t="e">
        <f>IF(F1376="","",IF($B$3='Budget Calculator'!$A$14, 'Loan Calculator'!$L$12-E1376+H1376, IF($B$3='Budget Calculator'!$A$13,  'Loan Calculator'!$N$12-E1376+H1376, IF($B$3='Budget Calculator'!$A$12,  'Loan Calculator'!$P$12-E1376+H1376, 0))))</f>
        <v>#DIV/0!</v>
      </c>
      <c r="E1376" s="217" t="e">
        <f>IF(('Loan Calculator'!$G$4/$B$4)*C1375&gt;=0, ('Loan Calculator'!$G$4/$B$4)*C1375, 1/0)</f>
        <v>#DIV/0!</v>
      </c>
      <c r="F1376" s="200" t="e">
        <f t="shared" si="138"/>
        <v>#DIV/0!</v>
      </c>
      <c r="G1376" s="212" t="e">
        <f t="shared" si="133"/>
        <v>#DIV/0!</v>
      </c>
      <c r="K1376" s="197" t="str" cm="1">
        <f t="array" ref="K1376">INDEX($A:$G, ($B1376*$B$4)+3,COLUMN(C1376))</f>
        <v>Owing</v>
      </c>
      <c r="L1376" s="198" t="e">
        <f t="shared" si="135"/>
        <v>#VALUE!</v>
      </c>
      <c r="M1376" s="199" t="e">
        <f t="shared" si="136"/>
        <v>#VALUE!</v>
      </c>
      <c r="N1376" s="200" t="str" cm="1">
        <f t="array" ref="N1376">INDEX($A:$G, ($B1376*$B$4)+3,COLUMN(F1376))</f>
        <v>Total Interest Charged</v>
      </c>
      <c r="O1376" s="201" t="e">
        <f t="shared" si="134"/>
        <v>#VALUE!</v>
      </c>
    </row>
    <row r="1377" spans="3:15" x14ac:dyDescent="0.25">
      <c r="C1377" s="197" t="e">
        <f t="shared" si="137"/>
        <v>#DIV/0!</v>
      </c>
      <c r="D1377" s="216" t="e">
        <f>IF(F1377="","",IF($B$3='Budget Calculator'!$A$14, 'Loan Calculator'!$L$12-E1377+H1377, IF($B$3='Budget Calculator'!$A$13,  'Loan Calculator'!$N$12-E1377+H1377, IF($B$3='Budget Calculator'!$A$12,  'Loan Calculator'!$P$12-E1377+H1377, 0))))</f>
        <v>#DIV/0!</v>
      </c>
      <c r="E1377" s="217" t="e">
        <f>IF(('Loan Calculator'!$G$4/$B$4)*C1376&gt;=0, ('Loan Calculator'!$G$4/$B$4)*C1376, 1/0)</f>
        <v>#DIV/0!</v>
      </c>
      <c r="F1377" s="200" t="e">
        <f t="shared" si="138"/>
        <v>#DIV/0!</v>
      </c>
      <c r="G1377" s="212" t="e">
        <f t="shared" si="133"/>
        <v>#DIV/0!</v>
      </c>
      <c r="K1377" s="197" t="str" cm="1">
        <f t="array" ref="K1377">INDEX($A:$G, ($B1377*$B$4)+3,COLUMN(C1377))</f>
        <v>Owing</v>
      </c>
      <c r="L1377" s="198" t="e">
        <f t="shared" si="135"/>
        <v>#VALUE!</v>
      </c>
      <c r="M1377" s="199" t="e">
        <f t="shared" si="136"/>
        <v>#VALUE!</v>
      </c>
      <c r="N1377" s="200" t="str" cm="1">
        <f t="array" ref="N1377">INDEX($A:$G, ($B1377*$B$4)+3,COLUMN(F1377))</f>
        <v>Total Interest Charged</v>
      </c>
      <c r="O1377" s="201" t="e">
        <f t="shared" si="134"/>
        <v>#VALUE!</v>
      </c>
    </row>
    <row r="1378" spans="3:15" x14ac:dyDescent="0.25">
      <c r="C1378" s="197" t="e">
        <f t="shared" si="137"/>
        <v>#DIV/0!</v>
      </c>
      <c r="D1378" s="216" t="e">
        <f>IF(F1378="","",IF($B$3='Budget Calculator'!$A$14, 'Loan Calculator'!$L$12-E1378+H1378, IF($B$3='Budget Calculator'!$A$13,  'Loan Calculator'!$N$12-E1378+H1378, IF($B$3='Budget Calculator'!$A$12,  'Loan Calculator'!$P$12-E1378+H1378, 0))))</f>
        <v>#DIV/0!</v>
      </c>
      <c r="E1378" s="217" t="e">
        <f>IF(('Loan Calculator'!$G$4/$B$4)*C1377&gt;=0, ('Loan Calculator'!$G$4/$B$4)*C1377, 1/0)</f>
        <v>#DIV/0!</v>
      </c>
      <c r="F1378" s="200" t="e">
        <f t="shared" si="138"/>
        <v>#DIV/0!</v>
      </c>
      <c r="G1378" s="212" t="e">
        <f t="shared" si="133"/>
        <v>#DIV/0!</v>
      </c>
      <c r="K1378" s="197" t="str" cm="1">
        <f t="array" ref="K1378">INDEX($A:$G, ($B1378*$B$4)+3,COLUMN(C1378))</f>
        <v>Owing</v>
      </c>
      <c r="L1378" s="198" t="e">
        <f t="shared" si="135"/>
        <v>#VALUE!</v>
      </c>
      <c r="M1378" s="199" t="e">
        <f t="shared" si="136"/>
        <v>#VALUE!</v>
      </c>
      <c r="N1378" s="200" t="str" cm="1">
        <f t="array" ref="N1378">INDEX($A:$G, ($B1378*$B$4)+3,COLUMN(F1378))</f>
        <v>Total Interest Charged</v>
      </c>
      <c r="O1378" s="201" t="e">
        <f t="shared" si="134"/>
        <v>#VALUE!</v>
      </c>
    </row>
    <row r="1379" spans="3:15" x14ac:dyDescent="0.25">
      <c r="C1379" s="197" t="e">
        <f t="shared" si="137"/>
        <v>#DIV/0!</v>
      </c>
      <c r="D1379" s="216" t="e">
        <f>IF(F1379="","",IF($B$3='Budget Calculator'!$A$14, 'Loan Calculator'!$L$12-E1379+H1379, IF($B$3='Budget Calculator'!$A$13,  'Loan Calculator'!$N$12-E1379+H1379, IF($B$3='Budget Calculator'!$A$12,  'Loan Calculator'!$P$12-E1379+H1379, 0))))</f>
        <v>#DIV/0!</v>
      </c>
      <c r="E1379" s="217" t="e">
        <f>IF(('Loan Calculator'!$G$4/$B$4)*C1378&gt;=0, ('Loan Calculator'!$G$4/$B$4)*C1378, 1/0)</f>
        <v>#DIV/0!</v>
      </c>
      <c r="F1379" s="200" t="e">
        <f t="shared" si="138"/>
        <v>#DIV/0!</v>
      </c>
      <c r="G1379" s="212" t="e">
        <f t="shared" si="133"/>
        <v>#DIV/0!</v>
      </c>
      <c r="K1379" s="197" t="str" cm="1">
        <f t="array" ref="K1379">INDEX($A:$G, ($B1379*$B$4)+3,COLUMN(C1379))</f>
        <v>Owing</v>
      </c>
      <c r="L1379" s="198" t="e">
        <f t="shared" si="135"/>
        <v>#VALUE!</v>
      </c>
      <c r="M1379" s="199" t="e">
        <f t="shared" si="136"/>
        <v>#VALUE!</v>
      </c>
      <c r="N1379" s="200" t="str" cm="1">
        <f t="array" ref="N1379">INDEX($A:$G, ($B1379*$B$4)+3,COLUMN(F1379))</f>
        <v>Total Interest Charged</v>
      </c>
      <c r="O1379" s="201" t="e">
        <f t="shared" si="134"/>
        <v>#VALUE!</v>
      </c>
    </row>
    <row r="1380" spans="3:15" x14ac:dyDescent="0.25">
      <c r="C1380" s="197" t="e">
        <f t="shared" si="137"/>
        <v>#DIV/0!</v>
      </c>
      <c r="D1380" s="216" t="e">
        <f>IF(F1380="","",IF($B$3='Budget Calculator'!$A$14, 'Loan Calculator'!$L$12-E1380+H1380, IF($B$3='Budget Calculator'!$A$13,  'Loan Calculator'!$N$12-E1380+H1380, IF($B$3='Budget Calculator'!$A$12,  'Loan Calculator'!$P$12-E1380+H1380, 0))))</f>
        <v>#DIV/0!</v>
      </c>
      <c r="E1380" s="217" t="e">
        <f>IF(('Loan Calculator'!$G$4/$B$4)*C1379&gt;=0, ('Loan Calculator'!$G$4/$B$4)*C1379, 1/0)</f>
        <v>#DIV/0!</v>
      </c>
      <c r="F1380" s="200" t="e">
        <f t="shared" si="138"/>
        <v>#DIV/0!</v>
      </c>
      <c r="G1380" s="212" t="e">
        <f t="shared" si="133"/>
        <v>#DIV/0!</v>
      </c>
      <c r="K1380" s="197" t="str" cm="1">
        <f t="array" ref="K1380">INDEX($A:$G, ($B1380*$B$4)+3,COLUMN(C1380))</f>
        <v>Owing</v>
      </c>
      <c r="L1380" s="198" t="e">
        <f t="shared" si="135"/>
        <v>#VALUE!</v>
      </c>
      <c r="M1380" s="199" t="e">
        <f t="shared" si="136"/>
        <v>#VALUE!</v>
      </c>
      <c r="N1380" s="200" t="str" cm="1">
        <f t="array" ref="N1380">INDEX($A:$G, ($B1380*$B$4)+3,COLUMN(F1380))</f>
        <v>Total Interest Charged</v>
      </c>
      <c r="O1380" s="201" t="e">
        <f t="shared" si="134"/>
        <v>#VALUE!</v>
      </c>
    </row>
    <row r="1381" spans="3:15" x14ac:dyDescent="0.25">
      <c r="C1381" s="197" t="e">
        <f t="shared" si="137"/>
        <v>#DIV/0!</v>
      </c>
      <c r="D1381" s="216" t="e">
        <f>IF(F1381="","",IF($B$3='Budget Calculator'!$A$14, 'Loan Calculator'!$L$12-E1381+H1381, IF($B$3='Budget Calculator'!$A$13,  'Loan Calculator'!$N$12-E1381+H1381, IF($B$3='Budget Calculator'!$A$12,  'Loan Calculator'!$P$12-E1381+H1381, 0))))</f>
        <v>#DIV/0!</v>
      </c>
      <c r="E1381" s="217" t="e">
        <f>IF(('Loan Calculator'!$G$4/$B$4)*C1380&gt;=0, ('Loan Calculator'!$G$4/$B$4)*C1380, 1/0)</f>
        <v>#DIV/0!</v>
      </c>
      <c r="F1381" s="200" t="e">
        <f t="shared" si="138"/>
        <v>#DIV/0!</v>
      </c>
      <c r="G1381" s="212" t="e">
        <f t="shared" si="133"/>
        <v>#DIV/0!</v>
      </c>
      <c r="K1381" s="197" t="str" cm="1">
        <f t="array" ref="K1381">INDEX($A:$G, ($B1381*$B$4)+3,COLUMN(C1381))</f>
        <v>Owing</v>
      </c>
      <c r="L1381" s="198" t="e">
        <f t="shared" si="135"/>
        <v>#VALUE!</v>
      </c>
      <c r="M1381" s="199" t="e">
        <f t="shared" si="136"/>
        <v>#VALUE!</v>
      </c>
      <c r="N1381" s="200" t="str" cm="1">
        <f t="array" ref="N1381">INDEX($A:$G, ($B1381*$B$4)+3,COLUMN(F1381))</f>
        <v>Total Interest Charged</v>
      </c>
      <c r="O1381" s="201" t="e">
        <f t="shared" si="134"/>
        <v>#VALUE!</v>
      </c>
    </row>
    <row r="1382" spans="3:15" x14ac:dyDescent="0.25">
      <c r="C1382" s="197" t="e">
        <f t="shared" si="137"/>
        <v>#DIV/0!</v>
      </c>
      <c r="D1382" s="216" t="e">
        <f>IF(F1382="","",IF($B$3='Budget Calculator'!$A$14, 'Loan Calculator'!$L$12-E1382+H1382, IF($B$3='Budget Calculator'!$A$13,  'Loan Calculator'!$N$12-E1382+H1382, IF($B$3='Budget Calculator'!$A$12,  'Loan Calculator'!$P$12-E1382+H1382, 0))))</f>
        <v>#DIV/0!</v>
      </c>
      <c r="E1382" s="217" t="e">
        <f>IF(('Loan Calculator'!$G$4/$B$4)*C1381&gt;=0, ('Loan Calculator'!$G$4/$B$4)*C1381, 1/0)</f>
        <v>#DIV/0!</v>
      </c>
      <c r="F1382" s="200" t="e">
        <f t="shared" si="138"/>
        <v>#DIV/0!</v>
      </c>
      <c r="G1382" s="212" t="e">
        <f t="shared" si="133"/>
        <v>#DIV/0!</v>
      </c>
      <c r="K1382" s="197" t="str" cm="1">
        <f t="array" ref="K1382">INDEX($A:$G, ($B1382*$B$4)+3,COLUMN(C1382))</f>
        <v>Owing</v>
      </c>
      <c r="L1382" s="198" t="e">
        <f t="shared" si="135"/>
        <v>#VALUE!</v>
      </c>
      <c r="M1382" s="199" t="e">
        <f t="shared" si="136"/>
        <v>#VALUE!</v>
      </c>
      <c r="N1382" s="200" t="str" cm="1">
        <f t="array" ref="N1382">INDEX($A:$G, ($B1382*$B$4)+3,COLUMN(F1382))</f>
        <v>Total Interest Charged</v>
      </c>
      <c r="O1382" s="201" t="e">
        <f t="shared" si="134"/>
        <v>#VALUE!</v>
      </c>
    </row>
    <row r="1383" spans="3:15" x14ac:dyDescent="0.25">
      <c r="C1383" s="197" t="e">
        <f t="shared" si="137"/>
        <v>#DIV/0!</v>
      </c>
      <c r="D1383" s="216" t="e">
        <f>IF(F1383="","",IF($B$3='Budget Calculator'!$A$14, 'Loan Calculator'!$L$12-E1383+H1383, IF($B$3='Budget Calculator'!$A$13,  'Loan Calculator'!$N$12-E1383+H1383, IF($B$3='Budget Calculator'!$A$12,  'Loan Calculator'!$P$12-E1383+H1383, 0))))</f>
        <v>#DIV/0!</v>
      </c>
      <c r="E1383" s="217" t="e">
        <f>IF(('Loan Calculator'!$G$4/$B$4)*C1382&gt;=0, ('Loan Calculator'!$G$4/$B$4)*C1382, 1/0)</f>
        <v>#DIV/0!</v>
      </c>
      <c r="F1383" s="200" t="e">
        <f t="shared" si="138"/>
        <v>#DIV/0!</v>
      </c>
      <c r="G1383" s="212" t="e">
        <f t="shared" si="133"/>
        <v>#DIV/0!</v>
      </c>
      <c r="K1383" s="197" t="str" cm="1">
        <f t="array" ref="K1383">INDEX($A:$G, ($B1383*$B$4)+3,COLUMN(C1383))</f>
        <v>Owing</v>
      </c>
      <c r="L1383" s="198" t="e">
        <f t="shared" si="135"/>
        <v>#VALUE!</v>
      </c>
      <c r="M1383" s="199" t="e">
        <f t="shared" si="136"/>
        <v>#VALUE!</v>
      </c>
      <c r="N1383" s="200" t="str" cm="1">
        <f t="array" ref="N1383">INDEX($A:$G, ($B1383*$B$4)+3,COLUMN(F1383))</f>
        <v>Total Interest Charged</v>
      </c>
      <c r="O1383" s="201" t="e">
        <f t="shared" si="134"/>
        <v>#VALUE!</v>
      </c>
    </row>
    <row r="1384" spans="3:15" x14ac:dyDescent="0.25">
      <c r="C1384" s="197" t="e">
        <f t="shared" si="137"/>
        <v>#DIV/0!</v>
      </c>
      <c r="D1384" s="216" t="e">
        <f>IF(F1384="","",IF($B$3='Budget Calculator'!$A$14, 'Loan Calculator'!$L$12-E1384+H1384, IF($B$3='Budget Calculator'!$A$13,  'Loan Calculator'!$N$12-E1384+H1384, IF($B$3='Budget Calculator'!$A$12,  'Loan Calculator'!$P$12-E1384+H1384, 0))))</f>
        <v>#DIV/0!</v>
      </c>
      <c r="E1384" s="217" t="e">
        <f>IF(('Loan Calculator'!$G$4/$B$4)*C1383&gt;=0, ('Loan Calculator'!$G$4/$B$4)*C1383, 1/0)</f>
        <v>#DIV/0!</v>
      </c>
      <c r="F1384" s="200" t="e">
        <f t="shared" si="138"/>
        <v>#DIV/0!</v>
      </c>
      <c r="G1384" s="212" t="e">
        <f t="shared" si="133"/>
        <v>#DIV/0!</v>
      </c>
      <c r="K1384" s="197" t="str" cm="1">
        <f t="array" ref="K1384">INDEX($A:$G, ($B1384*$B$4)+3,COLUMN(C1384))</f>
        <v>Owing</v>
      </c>
      <c r="L1384" s="198" t="e">
        <f t="shared" si="135"/>
        <v>#VALUE!</v>
      </c>
      <c r="M1384" s="199" t="e">
        <f t="shared" si="136"/>
        <v>#VALUE!</v>
      </c>
      <c r="N1384" s="200" t="str" cm="1">
        <f t="array" ref="N1384">INDEX($A:$G, ($B1384*$B$4)+3,COLUMN(F1384))</f>
        <v>Total Interest Charged</v>
      </c>
      <c r="O1384" s="201" t="e">
        <f t="shared" si="134"/>
        <v>#VALUE!</v>
      </c>
    </row>
    <row r="1385" spans="3:15" x14ac:dyDescent="0.25">
      <c r="C1385" s="197" t="e">
        <f t="shared" si="137"/>
        <v>#DIV/0!</v>
      </c>
      <c r="D1385" s="216" t="e">
        <f>IF(F1385="","",IF($B$3='Budget Calculator'!$A$14, 'Loan Calculator'!$L$12-E1385+H1385, IF($B$3='Budget Calculator'!$A$13,  'Loan Calculator'!$N$12-E1385+H1385, IF($B$3='Budget Calculator'!$A$12,  'Loan Calculator'!$P$12-E1385+H1385, 0))))</f>
        <v>#DIV/0!</v>
      </c>
      <c r="E1385" s="217" t="e">
        <f>IF(('Loan Calculator'!$G$4/$B$4)*C1384&gt;=0, ('Loan Calculator'!$G$4/$B$4)*C1384, 1/0)</f>
        <v>#DIV/0!</v>
      </c>
      <c r="F1385" s="200" t="e">
        <f t="shared" si="138"/>
        <v>#DIV/0!</v>
      </c>
      <c r="G1385" s="212" t="e">
        <f t="shared" si="133"/>
        <v>#DIV/0!</v>
      </c>
      <c r="K1385" s="197" t="str" cm="1">
        <f t="array" ref="K1385">INDEX($A:$G, ($B1385*$B$4)+3,COLUMN(C1385))</f>
        <v>Owing</v>
      </c>
      <c r="L1385" s="198" t="e">
        <f t="shared" si="135"/>
        <v>#VALUE!</v>
      </c>
      <c r="M1385" s="199" t="e">
        <f t="shared" si="136"/>
        <v>#VALUE!</v>
      </c>
      <c r="N1385" s="200" t="str" cm="1">
        <f t="array" ref="N1385">INDEX($A:$G, ($B1385*$B$4)+3,COLUMN(F1385))</f>
        <v>Total Interest Charged</v>
      </c>
      <c r="O1385" s="201" t="e">
        <f t="shared" si="134"/>
        <v>#VALUE!</v>
      </c>
    </row>
    <row r="1386" spans="3:15" x14ac:dyDescent="0.25">
      <c r="C1386" s="197" t="e">
        <f t="shared" si="137"/>
        <v>#DIV/0!</v>
      </c>
      <c r="D1386" s="216" t="e">
        <f>IF(F1386="","",IF($B$3='Budget Calculator'!$A$14, 'Loan Calculator'!$L$12-E1386+H1386, IF($B$3='Budget Calculator'!$A$13,  'Loan Calculator'!$N$12-E1386+H1386, IF($B$3='Budget Calculator'!$A$12,  'Loan Calculator'!$P$12-E1386+H1386, 0))))</f>
        <v>#DIV/0!</v>
      </c>
      <c r="E1386" s="217" t="e">
        <f>IF(('Loan Calculator'!$G$4/$B$4)*C1385&gt;=0, ('Loan Calculator'!$G$4/$B$4)*C1385, 1/0)</f>
        <v>#DIV/0!</v>
      </c>
      <c r="F1386" s="200" t="e">
        <f t="shared" si="138"/>
        <v>#DIV/0!</v>
      </c>
      <c r="G1386" s="212" t="e">
        <f t="shared" si="133"/>
        <v>#DIV/0!</v>
      </c>
      <c r="K1386" s="197" t="str" cm="1">
        <f t="array" ref="K1386">INDEX($A:$G, ($B1386*$B$4)+3,COLUMN(C1386))</f>
        <v>Owing</v>
      </c>
      <c r="L1386" s="198" t="e">
        <f t="shared" si="135"/>
        <v>#VALUE!</v>
      </c>
      <c r="M1386" s="199" t="e">
        <f t="shared" si="136"/>
        <v>#VALUE!</v>
      </c>
      <c r="N1386" s="200" t="str" cm="1">
        <f t="array" ref="N1386">INDEX($A:$G, ($B1386*$B$4)+3,COLUMN(F1386))</f>
        <v>Total Interest Charged</v>
      </c>
      <c r="O1386" s="201" t="e">
        <f t="shared" si="134"/>
        <v>#VALUE!</v>
      </c>
    </row>
    <row r="1387" spans="3:15" x14ac:dyDescent="0.25">
      <c r="C1387" s="197" t="e">
        <f t="shared" si="137"/>
        <v>#DIV/0!</v>
      </c>
      <c r="D1387" s="216" t="e">
        <f>IF(F1387="","",IF($B$3='Budget Calculator'!$A$14, 'Loan Calculator'!$L$12-E1387+H1387, IF($B$3='Budget Calculator'!$A$13,  'Loan Calculator'!$N$12-E1387+H1387, IF($B$3='Budget Calculator'!$A$12,  'Loan Calculator'!$P$12-E1387+H1387, 0))))</f>
        <v>#DIV/0!</v>
      </c>
      <c r="E1387" s="217" t="e">
        <f>IF(('Loan Calculator'!$G$4/$B$4)*C1386&gt;=0, ('Loan Calculator'!$G$4/$B$4)*C1386, 1/0)</f>
        <v>#DIV/0!</v>
      </c>
      <c r="F1387" s="200" t="e">
        <f t="shared" si="138"/>
        <v>#DIV/0!</v>
      </c>
      <c r="G1387" s="212" t="e">
        <f t="shared" si="133"/>
        <v>#DIV/0!</v>
      </c>
      <c r="K1387" s="197" t="str" cm="1">
        <f t="array" ref="K1387">INDEX($A:$G, ($B1387*$B$4)+3,COLUMN(C1387))</f>
        <v>Owing</v>
      </c>
      <c r="L1387" s="198" t="e">
        <f t="shared" si="135"/>
        <v>#VALUE!</v>
      </c>
      <c r="M1387" s="199" t="e">
        <f t="shared" si="136"/>
        <v>#VALUE!</v>
      </c>
      <c r="N1387" s="200" t="str" cm="1">
        <f t="array" ref="N1387">INDEX($A:$G, ($B1387*$B$4)+3,COLUMN(F1387))</f>
        <v>Total Interest Charged</v>
      </c>
      <c r="O1387" s="201" t="e">
        <f t="shared" si="134"/>
        <v>#VALUE!</v>
      </c>
    </row>
    <row r="1388" spans="3:15" x14ac:dyDescent="0.25">
      <c r="C1388" s="197" t="e">
        <f t="shared" si="137"/>
        <v>#DIV/0!</v>
      </c>
      <c r="D1388" s="216" t="e">
        <f>IF(F1388="","",IF($B$3='Budget Calculator'!$A$14, 'Loan Calculator'!$L$12-E1388+H1388, IF($B$3='Budget Calculator'!$A$13,  'Loan Calculator'!$N$12-E1388+H1388, IF($B$3='Budget Calculator'!$A$12,  'Loan Calculator'!$P$12-E1388+H1388, 0))))</f>
        <v>#DIV/0!</v>
      </c>
      <c r="E1388" s="217" t="e">
        <f>IF(('Loan Calculator'!$G$4/$B$4)*C1387&gt;=0, ('Loan Calculator'!$G$4/$B$4)*C1387, 1/0)</f>
        <v>#DIV/0!</v>
      </c>
      <c r="F1388" s="200" t="e">
        <f t="shared" si="138"/>
        <v>#DIV/0!</v>
      </c>
      <c r="G1388" s="212" t="e">
        <f t="shared" si="133"/>
        <v>#DIV/0!</v>
      </c>
      <c r="K1388" s="197" t="str" cm="1">
        <f t="array" ref="K1388">INDEX($A:$G, ($B1388*$B$4)+3,COLUMN(C1388))</f>
        <v>Owing</v>
      </c>
      <c r="L1388" s="198" t="e">
        <f t="shared" si="135"/>
        <v>#VALUE!</v>
      </c>
      <c r="M1388" s="199" t="e">
        <f t="shared" si="136"/>
        <v>#VALUE!</v>
      </c>
      <c r="N1388" s="200" t="str" cm="1">
        <f t="array" ref="N1388">INDEX($A:$G, ($B1388*$B$4)+3,COLUMN(F1388))</f>
        <v>Total Interest Charged</v>
      </c>
      <c r="O1388" s="201" t="e">
        <f t="shared" si="134"/>
        <v>#VALUE!</v>
      </c>
    </row>
    <row r="1389" spans="3:15" x14ac:dyDescent="0.25">
      <c r="C1389" s="197" t="e">
        <f t="shared" si="137"/>
        <v>#DIV/0!</v>
      </c>
      <c r="D1389" s="216" t="e">
        <f>IF(F1389="","",IF($B$3='Budget Calculator'!$A$14, 'Loan Calculator'!$L$12-E1389+H1389, IF($B$3='Budget Calculator'!$A$13,  'Loan Calculator'!$N$12-E1389+H1389, IF($B$3='Budget Calculator'!$A$12,  'Loan Calculator'!$P$12-E1389+H1389, 0))))</f>
        <v>#DIV/0!</v>
      </c>
      <c r="E1389" s="217" t="e">
        <f>IF(('Loan Calculator'!$G$4/$B$4)*C1388&gt;=0, ('Loan Calculator'!$G$4/$B$4)*C1388, 1/0)</f>
        <v>#DIV/0!</v>
      </c>
      <c r="F1389" s="200" t="e">
        <f t="shared" si="138"/>
        <v>#DIV/0!</v>
      </c>
      <c r="G1389" s="212" t="e">
        <f t="shared" si="133"/>
        <v>#DIV/0!</v>
      </c>
      <c r="K1389" s="197" t="str" cm="1">
        <f t="array" ref="K1389">INDEX($A:$G, ($B1389*$B$4)+3,COLUMN(C1389))</f>
        <v>Owing</v>
      </c>
      <c r="L1389" s="198" t="e">
        <f t="shared" si="135"/>
        <v>#VALUE!</v>
      </c>
      <c r="M1389" s="199" t="e">
        <f t="shared" si="136"/>
        <v>#VALUE!</v>
      </c>
      <c r="N1389" s="200" t="str" cm="1">
        <f t="array" ref="N1389">INDEX($A:$G, ($B1389*$B$4)+3,COLUMN(F1389))</f>
        <v>Total Interest Charged</v>
      </c>
      <c r="O1389" s="201" t="e">
        <f t="shared" si="134"/>
        <v>#VALUE!</v>
      </c>
    </row>
    <row r="1390" spans="3:15" x14ac:dyDescent="0.25">
      <c r="C1390" s="197" t="e">
        <f t="shared" si="137"/>
        <v>#DIV/0!</v>
      </c>
      <c r="D1390" s="216" t="e">
        <f>IF(F1390="","",IF($B$3='Budget Calculator'!$A$14, 'Loan Calculator'!$L$12-E1390+H1390, IF($B$3='Budget Calculator'!$A$13,  'Loan Calculator'!$N$12-E1390+H1390, IF($B$3='Budget Calculator'!$A$12,  'Loan Calculator'!$P$12-E1390+H1390, 0))))</f>
        <v>#DIV/0!</v>
      </c>
      <c r="E1390" s="217" t="e">
        <f>IF(('Loan Calculator'!$G$4/$B$4)*C1389&gt;=0, ('Loan Calculator'!$G$4/$B$4)*C1389, 1/0)</f>
        <v>#DIV/0!</v>
      </c>
      <c r="F1390" s="200" t="e">
        <f t="shared" si="138"/>
        <v>#DIV/0!</v>
      </c>
      <c r="G1390" s="212" t="e">
        <f t="shared" si="133"/>
        <v>#DIV/0!</v>
      </c>
      <c r="K1390" s="197" t="str" cm="1">
        <f t="array" ref="K1390">INDEX($A:$G, ($B1390*$B$4)+3,COLUMN(C1390))</f>
        <v>Owing</v>
      </c>
      <c r="L1390" s="198" t="e">
        <f t="shared" si="135"/>
        <v>#VALUE!</v>
      </c>
      <c r="M1390" s="199" t="e">
        <f t="shared" si="136"/>
        <v>#VALUE!</v>
      </c>
      <c r="N1390" s="200" t="str" cm="1">
        <f t="array" ref="N1390">INDEX($A:$G, ($B1390*$B$4)+3,COLUMN(F1390))</f>
        <v>Total Interest Charged</v>
      </c>
      <c r="O1390" s="201" t="e">
        <f t="shared" si="134"/>
        <v>#VALUE!</v>
      </c>
    </row>
    <row r="1391" spans="3:15" x14ac:dyDescent="0.25">
      <c r="C1391" s="197" t="e">
        <f t="shared" si="137"/>
        <v>#DIV/0!</v>
      </c>
      <c r="D1391" s="216" t="e">
        <f>IF(F1391="","",IF($B$3='Budget Calculator'!$A$14, 'Loan Calculator'!$L$12-E1391+H1391, IF($B$3='Budget Calculator'!$A$13,  'Loan Calculator'!$N$12-E1391+H1391, IF($B$3='Budget Calculator'!$A$12,  'Loan Calculator'!$P$12-E1391+H1391, 0))))</f>
        <v>#DIV/0!</v>
      </c>
      <c r="E1391" s="217" t="e">
        <f>IF(('Loan Calculator'!$G$4/$B$4)*C1390&gt;=0, ('Loan Calculator'!$G$4/$B$4)*C1390, 1/0)</f>
        <v>#DIV/0!</v>
      </c>
      <c r="F1391" s="200" t="e">
        <f t="shared" si="138"/>
        <v>#DIV/0!</v>
      </c>
      <c r="G1391" s="212" t="e">
        <f t="shared" si="133"/>
        <v>#DIV/0!</v>
      </c>
      <c r="K1391" s="197" t="str" cm="1">
        <f t="array" ref="K1391">INDEX($A:$G, ($B1391*$B$4)+3,COLUMN(C1391))</f>
        <v>Owing</v>
      </c>
      <c r="L1391" s="198" t="e">
        <f t="shared" si="135"/>
        <v>#VALUE!</v>
      </c>
      <c r="M1391" s="199" t="e">
        <f t="shared" si="136"/>
        <v>#VALUE!</v>
      </c>
      <c r="N1391" s="200" t="str" cm="1">
        <f t="array" ref="N1391">INDEX($A:$G, ($B1391*$B$4)+3,COLUMN(F1391))</f>
        <v>Total Interest Charged</v>
      </c>
      <c r="O1391" s="201" t="e">
        <f t="shared" si="134"/>
        <v>#VALUE!</v>
      </c>
    </row>
    <row r="1392" spans="3:15" x14ac:dyDescent="0.25">
      <c r="C1392" s="197" t="e">
        <f t="shared" si="137"/>
        <v>#DIV/0!</v>
      </c>
      <c r="D1392" s="216" t="e">
        <f>IF(F1392="","",IF($B$3='Budget Calculator'!$A$14, 'Loan Calculator'!$L$12-E1392+H1392, IF($B$3='Budget Calculator'!$A$13,  'Loan Calculator'!$N$12-E1392+H1392, IF($B$3='Budget Calculator'!$A$12,  'Loan Calculator'!$P$12-E1392+H1392, 0))))</f>
        <v>#DIV/0!</v>
      </c>
      <c r="E1392" s="217" t="e">
        <f>IF(('Loan Calculator'!$G$4/$B$4)*C1391&gt;=0, ('Loan Calculator'!$G$4/$B$4)*C1391, 1/0)</f>
        <v>#DIV/0!</v>
      </c>
      <c r="F1392" s="200" t="e">
        <f t="shared" si="138"/>
        <v>#DIV/0!</v>
      </c>
      <c r="G1392" s="212" t="e">
        <f t="shared" si="133"/>
        <v>#DIV/0!</v>
      </c>
      <c r="K1392" s="197" t="str" cm="1">
        <f t="array" ref="K1392">INDEX($A:$G, ($B1392*$B$4)+3,COLUMN(C1392))</f>
        <v>Owing</v>
      </c>
      <c r="L1392" s="198" t="e">
        <f t="shared" si="135"/>
        <v>#VALUE!</v>
      </c>
      <c r="M1392" s="199" t="e">
        <f t="shared" si="136"/>
        <v>#VALUE!</v>
      </c>
      <c r="N1392" s="200" t="str" cm="1">
        <f t="array" ref="N1392">INDEX($A:$G, ($B1392*$B$4)+3,COLUMN(F1392))</f>
        <v>Total Interest Charged</v>
      </c>
      <c r="O1392" s="201" t="e">
        <f t="shared" si="134"/>
        <v>#VALUE!</v>
      </c>
    </row>
    <row r="1393" spans="3:15" x14ac:dyDescent="0.25">
      <c r="C1393" s="197" t="e">
        <f t="shared" si="137"/>
        <v>#DIV/0!</v>
      </c>
      <c r="D1393" s="216" t="e">
        <f>IF(F1393="","",IF($B$3='Budget Calculator'!$A$14, 'Loan Calculator'!$L$12-E1393+H1393, IF($B$3='Budget Calculator'!$A$13,  'Loan Calculator'!$N$12-E1393+H1393, IF($B$3='Budget Calculator'!$A$12,  'Loan Calculator'!$P$12-E1393+H1393, 0))))</f>
        <v>#DIV/0!</v>
      </c>
      <c r="E1393" s="217" t="e">
        <f>IF(('Loan Calculator'!$G$4/$B$4)*C1392&gt;=0, ('Loan Calculator'!$G$4/$B$4)*C1392, 1/0)</f>
        <v>#DIV/0!</v>
      </c>
      <c r="F1393" s="200" t="e">
        <f t="shared" si="138"/>
        <v>#DIV/0!</v>
      </c>
      <c r="G1393" s="212" t="e">
        <f t="shared" si="133"/>
        <v>#DIV/0!</v>
      </c>
      <c r="K1393" s="197" t="str" cm="1">
        <f t="array" ref="K1393">INDEX($A:$G, ($B1393*$B$4)+3,COLUMN(C1393))</f>
        <v>Owing</v>
      </c>
      <c r="L1393" s="198" t="e">
        <f t="shared" si="135"/>
        <v>#VALUE!</v>
      </c>
      <c r="M1393" s="199" t="e">
        <f t="shared" si="136"/>
        <v>#VALUE!</v>
      </c>
      <c r="N1393" s="200" t="str" cm="1">
        <f t="array" ref="N1393">INDEX($A:$G, ($B1393*$B$4)+3,COLUMN(F1393))</f>
        <v>Total Interest Charged</v>
      </c>
      <c r="O1393" s="201" t="e">
        <f t="shared" si="134"/>
        <v>#VALUE!</v>
      </c>
    </row>
    <row r="1394" spans="3:15" x14ac:dyDescent="0.25">
      <c r="C1394" s="197" t="e">
        <f t="shared" si="137"/>
        <v>#DIV/0!</v>
      </c>
      <c r="D1394" s="216" t="e">
        <f>IF(F1394="","",IF($B$3='Budget Calculator'!$A$14, 'Loan Calculator'!$L$12-E1394+H1394, IF($B$3='Budget Calculator'!$A$13,  'Loan Calculator'!$N$12-E1394+H1394, IF($B$3='Budget Calculator'!$A$12,  'Loan Calculator'!$P$12-E1394+H1394, 0))))</f>
        <v>#DIV/0!</v>
      </c>
      <c r="E1394" s="217" t="e">
        <f>IF(('Loan Calculator'!$G$4/$B$4)*C1393&gt;=0, ('Loan Calculator'!$G$4/$B$4)*C1393, 1/0)</f>
        <v>#DIV/0!</v>
      </c>
      <c r="F1394" s="200" t="e">
        <f t="shared" si="138"/>
        <v>#DIV/0!</v>
      </c>
      <c r="G1394" s="212" t="e">
        <f t="shared" si="133"/>
        <v>#DIV/0!</v>
      </c>
      <c r="K1394" s="197" t="str" cm="1">
        <f t="array" ref="K1394">INDEX($A:$G, ($B1394*$B$4)+3,COLUMN(C1394))</f>
        <v>Owing</v>
      </c>
      <c r="L1394" s="198" t="e">
        <f t="shared" si="135"/>
        <v>#VALUE!</v>
      </c>
      <c r="M1394" s="199" t="e">
        <f t="shared" si="136"/>
        <v>#VALUE!</v>
      </c>
      <c r="N1394" s="200" t="str" cm="1">
        <f t="array" ref="N1394">INDEX($A:$G, ($B1394*$B$4)+3,COLUMN(F1394))</f>
        <v>Total Interest Charged</v>
      </c>
      <c r="O1394" s="201" t="e">
        <f t="shared" si="134"/>
        <v>#VALUE!</v>
      </c>
    </row>
    <row r="1395" spans="3:15" x14ac:dyDescent="0.25">
      <c r="C1395" s="197" t="e">
        <f t="shared" si="137"/>
        <v>#DIV/0!</v>
      </c>
      <c r="D1395" s="216" t="e">
        <f>IF(F1395="","",IF($B$3='Budget Calculator'!$A$14, 'Loan Calculator'!$L$12-E1395+H1395, IF($B$3='Budget Calculator'!$A$13,  'Loan Calculator'!$N$12-E1395+H1395, IF($B$3='Budget Calculator'!$A$12,  'Loan Calculator'!$P$12-E1395+H1395, 0))))</f>
        <v>#DIV/0!</v>
      </c>
      <c r="E1395" s="217" t="e">
        <f>IF(('Loan Calculator'!$G$4/$B$4)*C1394&gt;=0, ('Loan Calculator'!$G$4/$B$4)*C1394, 1/0)</f>
        <v>#DIV/0!</v>
      </c>
      <c r="F1395" s="200" t="e">
        <f t="shared" si="138"/>
        <v>#DIV/0!</v>
      </c>
      <c r="G1395" s="212" t="e">
        <f t="shared" si="133"/>
        <v>#DIV/0!</v>
      </c>
      <c r="K1395" s="197" t="str" cm="1">
        <f t="array" ref="K1395">INDEX($A:$G, ($B1395*$B$4)+3,COLUMN(C1395))</f>
        <v>Owing</v>
      </c>
      <c r="L1395" s="198" t="e">
        <f t="shared" si="135"/>
        <v>#VALUE!</v>
      </c>
      <c r="M1395" s="199" t="e">
        <f t="shared" si="136"/>
        <v>#VALUE!</v>
      </c>
      <c r="N1395" s="200" t="str" cm="1">
        <f t="array" ref="N1395">INDEX($A:$G, ($B1395*$B$4)+3,COLUMN(F1395))</f>
        <v>Total Interest Charged</v>
      </c>
      <c r="O1395" s="201" t="e">
        <f t="shared" si="134"/>
        <v>#VALUE!</v>
      </c>
    </row>
    <row r="1396" spans="3:15" x14ac:dyDescent="0.25">
      <c r="C1396" s="197" t="e">
        <f t="shared" si="137"/>
        <v>#DIV/0!</v>
      </c>
      <c r="D1396" s="216" t="e">
        <f>IF(F1396="","",IF($B$3='Budget Calculator'!$A$14, 'Loan Calculator'!$L$12-E1396+H1396, IF($B$3='Budget Calculator'!$A$13,  'Loan Calculator'!$N$12-E1396+H1396, IF($B$3='Budget Calculator'!$A$12,  'Loan Calculator'!$P$12-E1396+H1396, 0))))</f>
        <v>#DIV/0!</v>
      </c>
      <c r="E1396" s="217" t="e">
        <f>IF(('Loan Calculator'!$G$4/$B$4)*C1395&gt;=0, ('Loan Calculator'!$G$4/$B$4)*C1395, 1/0)</f>
        <v>#DIV/0!</v>
      </c>
      <c r="F1396" s="200" t="e">
        <f t="shared" si="138"/>
        <v>#DIV/0!</v>
      </c>
      <c r="G1396" s="212" t="e">
        <f t="shared" si="133"/>
        <v>#DIV/0!</v>
      </c>
      <c r="K1396" s="197" t="str" cm="1">
        <f t="array" ref="K1396">INDEX($A:$G, ($B1396*$B$4)+3,COLUMN(C1396))</f>
        <v>Owing</v>
      </c>
      <c r="L1396" s="198" t="e">
        <f t="shared" si="135"/>
        <v>#VALUE!</v>
      </c>
      <c r="M1396" s="199" t="e">
        <f t="shared" si="136"/>
        <v>#VALUE!</v>
      </c>
      <c r="N1396" s="200" t="str" cm="1">
        <f t="array" ref="N1396">INDEX($A:$G, ($B1396*$B$4)+3,COLUMN(F1396))</f>
        <v>Total Interest Charged</v>
      </c>
      <c r="O1396" s="201" t="e">
        <f t="shared" si="134"/>
        <v>#VALUE!</v>
      </c>
    </row>
    <row r="1397" spans="3:15" x14ac:dyDescent="0.25">
      <c r="C1397" s="197" t="e">
        <f t="shared" si="137"/>
        <v>#DIV/0!</v>
      </c>
      <c r="D1397" s="216" t="e">
        <f>IF(F1397="","",IF($B$3='Budget Calculator'!$A$14, 'Loan Calculator'!$L$12-E1397+H1397, IF($B$3='Budget Calculator'!$A$13,  'Loan Calculator'!$N$12-E1397+H1397, IF($B$3='Budget Calculator'!$A$12,  'Loan Calculator'!$P$12-E1397+H1397, 0))))</f>
        <v>#DIV/0!</v>
      </c>
      <c r="E1397" s="217" t="e">
        <f>IF(('Loan Calculator'!$G$4/$B$4)*C1396&gt;=0, ('Loan Calculator'!$G$4/$B$4)*C1396, 1/0)</f>
        <v>#DIV/0!</v>
      </c>
      <c r="F1397" s="200" t="e">
        <f t="shared" si="138"/>
        <v>#DIV/0!</v>
      </c>
      <c r="G1397" s="212" t="e">
        <f t="shared" si="133"/>
        <v>#DIV/0!</v>
      </c>
      <c r="K1397" s="197" t="str" cm="1">
        <f t="array" ref="K1397">INDEX($A:$G, ($B1397*$B$4)+3,COLUMN(C1397))</f>
        <v>Owing</v>
      </c>
      <c r="L1397" s="198" t="e">
        <f t="shared" si="135"/>
        <v>#VALUE!</v>
      </c>
      <c r="M1397" s="199" t="e">
        <f t="shared" si="136"/>
        <v>#VALUE!</v>
      </c>
      <c r="N1397" s="200" t="str" cm="1">
        <f t="array" ref="N1397">INDEX($A:$G, ($B1397*$B$4)+3,COLUMN(F1397))</f>
        <v>Total Interest Charged</v>
      </c>
      <c r="O1397" s="201" t="e">
        <f t="shared" si="134"/>
        <v>#VALUE!</v>
      </c>
    </row>
    <row r="1398" spans="3:15" x14ac:dyDescent="0.25">
      <c r="C1398" s="197" t="e">
        <f t="shared" si="137"/>
        <v>#DIV/0!</v>
      </c>
      <c r="D1398" s="216" t="e">
        <f>IF(F1398="","",IF($B$3='Budget Calculator'!$A$14, 'Loan Calculator'!$L$12-E1398+H1398, IF($B$3='Budget Calculator'!$A$13,  'Loan Calculator'!$N$12-E1398+H1398, IF($B$3='Budget Calculator'!$A$12,  'Loan Calculator'!$P$12-E1398+H1398, 0))))</f>
        <v>#DIV/0!</v>
      </c>
      <c r="E1398" s="217" t="e">
        <f>IF(('Loan Calculator'!$G$4/$B$4)*C1397&gt;=0, ('Loan Calculator'!$G$4/$B$4)*C1397, 1/0)</f>
        <v>#DIV/0!</v>
      </c>
      <c r="F1398" s="200" t="e">
        <f t="shared" si="138"/>
        <v>#DIV/0!</v>
      </c>
      <c r="G1398" s="212" t="e">
        <f t="shared" si="133"/>
        <v>#DIV/0!</v>
      </c>
      <c r="K1398" s="197" t="str" cm="1">
        <f t="array" ref="K1398">INDEX($A:$G, ($B1398*$B$4)+3,COLUMN(C1398))</f>
        <v>Owing</v>
      </c>
      <c r="L1398" s="198" t="e">
        <f t="shared" si="135"/>
        <v>#VALUE!</v>
      </c>
      <c r="M1398" s="199" t="e">
        <f t="shared" si="136"/>
        <v>#VALUE!</v>
      </c>
      <c r="N1398" s="200" t="str" cm="1">
        <f t="array" ref="N1398">INDEX($A:$G, ($B1398*$B$4)+3,COLUMN(F1398))</f>
        <v>Total Interest Charged</v>
      </c>
      <c r="O1398" s="201" t="e">
        <f t="shared" si="134"/>
        <v>#VALUE!</v>
      </c>
    </row>
    <row r="1399" spans="3:15" x14ac:dyDescent="0.25">
      <c r="C1399" s="197" t="e">
        <f t="shared" si="137"/>
        <v>#DIV/0!</v>
      </c>
      <c r="D1399" s="216" t="e">
        <f>IF(F1399="","",IF($B$3='Budget Calculator'!$A$14, 'Loan Calculator'!$L$12-E1399+H1399, IF($B$3='Budget Calculator'!$A$13,  'Loan Calculator'!$N$12-E1399+H1399, IF($B$3='Budget Calculator'!$A$12,  'Loan Calculator'!$P$12-E1399+H1399, 0))))</f>
        <v>#DIV/0!</v>
      </c>
      <c r="E1399" s="217" t="e">
        <f>IF(('Loan Calculator'!$G$4/$B$4)*C1398&gt;=0, ('Loan Calculator'!$G$4/$B$4)*C1398, 1/0)</f>
        <v>#DIV/0!</v>
      </c>
      <c r="F1399" s="200" t="e">
        <f t="shared" si="138"/>
        <v>#DIV/0!</v>
      </c>
      <c r="G1399" s="212" t="e">
        <f t="shared" si="133"/>
        <v>#DIV/0!</v>
      </c>
      <c r="K1399" s="197" t="str" cm="1">
        <f t="array" ref="K1399">INDEX($A:$G, ($B1399*$B$4)+3,COLUMN(C1399))</f>
        <v>Owing</v>
      </c>
      <c r="L1399" s="198" t="e">
        <f t="shared" si="135"/>
        <v>#VALUE!</v>
      </c>
      <c r="M1399" s="199" t="e">
        <f t="shared" si="136"/>
        <v>#VALUE!</v>
      </c>
      <c r="N1399" s="200" t="str" cm="1">
        <f t="array" ref="N1399">INDEX($A:$G, ($B1399*$B$4)+3,COLUMN(F1399))</f>
        <v>Total Interest Charged</v>
      </c>
      <c r="O1399" s="201" t="e">
        <f t="shared" si="134"/>
        <v>#VALUE!</v>
      </c>
    </row>
    <row r="1400" spans="3:15" x14ac:dyDescent="0.25">
      <c r="C1400" s="197" t="e">
        <f t="shared" si="137"/>
        <v>#DIV/0!</v>
      </c>
      <c r="D1400" s="216" t="e">
        <f>IF(F1400="","",IF($B$3='Budget Calculator'!$A$14, 'Loan Calculator'!$L$12-E1400+H1400, IF($B$3='Budget Calculator'!$A$13,  'Loan Calculator'!$N$12-E1400+H1400, IF($B$3='Budget Calculator'!$A$12,  'Loan Calculator'!$P$12-E1400+H1400, 0))))</f>
        <v>#DIV/0!</v>
      </c>
      <c r="E1400" s="217" t="e">
        <f>IF(('Loan Calculator'!$G$4/$B$4)*C1399&gt;=0, ('Loan Calculator'!$G$4/$B$4)*C1399, 1/0)</f>
        <v>#DIV/0!</v>
      </c>
      <c r="F1400" s="200" t="e">
        <f t="shared" si="138"/>
        <v>#DIV/0!</v>
      </c>
      <c r="G1400" s="212" t="e">
        <f t="shared" si="133"/>
        <v>#DIV/0!</v>
      </c>
      <c r="K1400" s="197" t="str" cm="1">
        <f t="array" ref="K1400">INDEX($A:$G, ($B1400*$B$4)+3,COLUMN(C1400))</f>
        <v>Owing</v>
      </c>
      <c r="L1400" s="198" t="e">
        <f t="shared" si="135"/>
        <v>#VALUE!</v>
      </c>
      <c r="M1400" s="199" t="e">
        <f t="shared" si="136"/>
        <v>#VALUE!</v>
      </c>
      <c r="N1400" s="200" t="str" cm="1">
        <f t="array" ref="N1400">INDEX($A:$G, ($B1400*$B$4)+3,COLUMN(F1400))</f>
        <v>Total Interest Charged</v>
      </c>
      <c r="O1400" s="201" t="e">
        <f t="shared" si="134"/>
        <v>#VALUE!</v>
      </c>
    </row>
    <row r="1401" spans="3:15" x14ac:dyDescent="0.25">
      <c r="C1401" s="197" t="e">
        <f t="shared" si="137"/>
        <v>#DIV/0!</v>
      </c>
      <c r="D1401" s="216" t="e">
        <f>IF(F1401="","",IF($B$3='Budget Calculator'!$A$14, 'Loan Calculator'!$L$12-E1401+H1401, IF($B$3='Budget Calculator'!$A$13,  'Loan Calculator'!$N$12-E1401+H1401, IF($B$3='Budget Calculator'!$A$12,  'Loan Calculator'!$P$12-E1401+H1401, 0))))</f>
        <v>#DIV/0!</v>
      </c>
      <c r="E1401" s="217" t="e">
        <f>IF(('Loan Calculator'!$G$4/$B$4)*C1400&gt;=0, ('Loan Calculator'!$G$4/$B$4)*C1400, 1/0)</f>
        <v>#DIV/0!</v>
      </c>
      <c r="F1401" s="200" t="e">
        <f t="shared" si="138"/>
        <v>#DIV/0!</v>
      </c>
      <c r="G1401" s="212" t="e">
        <f t="shared" si="133"/>
        <v>#DIV/0!</v>
      </c>
      <c r="K1401" s="197" t="str" cm="1">
        <f t="array" ref="K1401">INDEX($A:$G, ($B1401*$B$4)+3,COLUMN(C1401))</f>
        <v>Owing</v>
      </c>
      <c r="L1401" s="198" t="e">
        <f t="shared" si="135"/>
        <v>#VALUE!</v>
      </c>
      <c r="M1401" s="199" t="e">
        <f t="shared" si="136"/>
        <v>#VALUE!</v>
      </c>
      <c r="N1401" s="200" t="str" cm="1">
        <f t="array" ref="N1401">INDEX($A:$G, ($B1401*$B$4)+3,COLUMN(F1401))</f>
        <v>Total Interest Charged</v>
      </c>
      <c r="O1401" s="201" t="e">
        <f t="shared" si="134"/>
        <v>#VALUE!</v>
      </c>
    </row>
    <row r="1402" spans="3:15" x14ac:dyDescent="0.25">
      <c r="C1402" s="197" t="e">
        <f t="shared" si="137"/>
        <v>#DIV/0!</v>
      </c>
      <c r="D1402" s="216" t="e">
        <f>IF(F1402="","",IF($B$3='Budget Calculator'!$A$14, 'Loan Calculator'!$L$12-E1402+H1402, IF($B$3='Budget Calculator'!$A$13,  'Loan Calculator'!$N$12-E1402+H1402, IF($B$3='Budget Calculator'!$A$12,  'Loan Calculator'!$P$12-E1402+H1402, 0))))</f>
        <v>#DIV/0!</v>
      </c>
      <c r="E1402" s="217" t="e">
        <f>IF(('Loan Calculator'!$G$4/$B$4)*C1401&gt;=0, ('Loan Calculator'!$G$4/$B$4)*C1401, 1/0)</f>
        <v>#DIV/0!</v>
      </c>
      <c r="F1402" s="200" t="e">
        <f t="shared" si="138"/>
        <v>#DIV/0!</v>
      </c>
      <c r="G1402" s="212" t="e">
        <f t="shared" si="133"/>
        <v>#DIV/0!</v>
      </c>
      <c r="K1402" s="197" t="str" cm="1">
        <f t="array" ref="K1402">INDEX($A:$G, ($B1402*$B$4)+3,COLUMN(C1402))</f>
        <v>Owing</v>
      </c>
      <c r="L1402" s="198" t="e">
        <f t="shared" si="135"/>
        <v>#VALUE!</v>
      </c>
      <c r="M1402" s="199" t="e">
        <f t="shared" si="136"/>
        <v>#VALUE!</v>
      </c>
      <c r="N1402" s="200" t="str" cm="1">
        <f t="array" ref="N1402">INDEX($A:$G, ($B1402*$B$4)+3,COLUMN(F1402))</f>
        <v>Total Interest Charged</v>
      </c>
      <c r="O1402" s="201" t="e">
        <f t="shared" si="134"/>
        <v>#VALUE!</v>
      </c>
    </row>
    <row r="1403" spans="3:15" x14ac:dyDescent="0.25">
      <c r="C1403" s="197" t="e">
        <f t="shared" si="137"/>
        <v>#DIV/0!</v>
      </c>
      <c r="D1403" s="216" t="e">
        <f>IF(F1403="","",IF($B$3='Budget Calculator'!$A$14, 'Loan Calculator'!$L$12-E1403+H1403, IF($B$3='Budget Calculator'!$A$13,  'Loan Calculator'!$N$12-E1403+H1403, IF($B$3='Budget Calculator'!$A$12,  'Loan Calculator'!$P$12-E1403+H1403, 0))))</f>
        <v>#DIV/0!</v>
      </c>
      <c r="E1403" s="217" t="e">
        <f>IF(('Loan Calculator'!$G$4/$B$4)*C1402&gt;=0, ('Loan Calculator'!$G$4/$B$4)*C1402, 1/0)</f>
        <v>#DIV/0!</v>
      </c>
      <c r="F1403" s="200" t="e">
        <f t="shared" si="138"/>
        <v>#DIV/0!</v>
      </c>
      <c r="G1403" s="212" t="e">
        <f t="shared" si="133"/>
        <v>#DIV/0!</v>
      </c>
      <c r="K1403" s="197" t="str" cm="1">
        <f t="array" ref="K1403">INDEX($A:$G, ($B1403*$B$4)+3,COLUMN(C1403))</f>
        <v>Owing</v>
      </c>
      <c r="L1403" s="198" t="e">
        <f t="shared" si="135"/>
        <v>#VALUE!</v>
      </c>
      <c r="M1403" s="199" t="e">
        <f t="shared" si="136"/>
        <v>#VALUE!</v>
      </c>
      <c r="N1403" s="200" t="str" cm="1">
        <f t="array" ref="N1403">INDEX($A:$G, ($B1403*$B$4)+3,COLUMN(F1403))</f>
        <v>Total Interest Charged</v>
      </c>
      <c r="O1403" s="201" t="e">
        <f t="shared" si="134"/>
        <v>#VALUE!</v>
      </c>
    </row>
    <row r="1404" spans="3:15" x14ac:dyDescent="0.25">
      <c r="C1404" s="197" t="e">
        <f t="shared" si="137"/>
        <v>#DIV/0!</v>
      </c>
      <c r="D1404" s="216" t="e">
        <f>IF(F1404="","",IF($B$3='Budget Calculator'!$A$14, 'Loan Calculator'!$L$12-E1404+H1404, IF($B$3='Budget Calculator'!$A$13,  'Loan Calculator'!$N$12-E1404+H1404, IF($B$3='Budget Calculator'!$A$12,  'Loan Calculator'!$P$12-E1404+H1404, 0))))</f>
        <v>#DIV/0!</v>
      </c>
      <c r="E1404" s="217" t="e">
        <f>IF(('Loan Calculator'!$G$4/$B$4)*C1403&gt;=0, ('Loan Calculator'!$G$4/$B$4)*C1403, 1/0)</f>
        <v>#DIV/0!</v>
      </c>
      <c r="F1404" s="200" t="e">
        <f t="shared" si="138"/>
        <v>#DIV/0!</v>
      </c>
      <c r="G1404" s="212" t="e">
        <f t="shared" si="133"/>
        <v>#DIV/0!</v>
      </c>
      <c r="K1404" s="197" t="str" cm="1">
        <f t="array" ref="K1404">INDEX($A:$G, ($B1404*$B$4)+3,COLUMN(C1404))</f>
        <v>Owing</v>
      </c>
      <c r="L1404" s="198" t="e">
        <f t="shared" si="135"/>
        <v>#VALUE!</v>
      </c>
      <c r="M1404" s="199" t="e">
        <f t="shared" si="136"/>
        <v>#VALUE!</v>
      </c>
      <c r="N1404" s="200" t="str" cm="1">
        <f t="array" ref="N1404">INDEX($A:$G, ($B1404*$B$4)+3,COLUMN(F1404))</f>
        <v>Total Interest Charged</v>
      </c>
      <c r="O1404" s="201" t="e">
        <f t="shared" si="134"/>
        <v>#VALUE!</v>
      </c>
    </row>
    <row r="1405" spans="3:15" x14ac:dyDescent="0.25">
      <c r="C1405" s="197" t="e">
        <f t="shared" si="137"/>
        <v>#DIV/0!</v>
      </c>
      <c r="D1405" s="216" t="e">
        <f>IF(F1405="","",IF($B$3='Budget Calculator'!$A$14, 'Loan Calculator'!$L$12-E1405+H1405, IF($B$3='Budget Calculator'!$A$13,  'Loan Calculator'!$N$12-E1405+H1405, IF($B$3='Budget Calculator'!$A$12,  'Loan Calculator'!$P$12-E1405+H1405, 0))))</f>
        <v>#DIV/0!</v>
      </c>
      <c r="E1405" s="217" t="e">
        <f>IF(('Loan Calculator'!$G$4/$B$4)*C1404&gt;=0, ('Loan Calculator'!$G$4/$B$4)*C1404, 1/0)</f>
        <v>#DIV/0!</v>
      </c>
      <c r="F1405" s="200" t="e">
        <f t="shared" si="138"/>
        <v>#DIV/0!</v>
      </c>
      <c r="G1405" s="212" t="e">
        <f t="shared" si="133"/>
        <v>#DIV/0!</v>
      </c>
      <c r="K1405" s="197" t="str" cm="1">
        <f t="array" ref="K1405">INDEX($A:$G, ($B1405*$B$4)+3,COLUMN(C1405))</f>
        <v>Owing</v>
      </c>
      <c r="L1405" s="198" t="e">
        <f t="shared" si="135"/>
        <v>#VALUE!</v>
      </c>
      <c r="M1405" s="199" t="e">
        <f t="shared" si="136"/>
        <v>#VALUE!</v>
      </c>
      <c r="N1405" s="200" t="str" cm="1">
        <f t="array" ref="N1405">INDEX($A:$G, ($B1405*$B$4)+3,COLUMN(F1405))</f>
        <v>Total Interest Charged</v>
      </c>
      <c r="O1405" s="201" t="e">
        <f t="shared" si="134"/>
        <v>#VALUE!</v>
      </c>
    </row>
    <row r="1406" spans="3:15" x14ac:dyDescent="0.25">
      <c r="C1406" s="197" t="e">
        <f t="shared" si="137"/>
        <v>#DIV/0!</v>
      </c>
      <c r="D1406" s="216" t="e">
        <f>IF(F1406="","",IF($B$3='Budget Calculator'!$A$14, 'Loan Calculator'!$L$12-E1406+H1406, IF($B$3='Budget Calculator'!$A$13,  'Loan Calculator'!$N$12-E1406+H1406, IF($B$3='Budget Calculator'!$A$12,  'Loan Calculator'!$P$12-E1406+H1406, 0))))</f>
        <v>#DIV/0!</v>
      </c>
      <c r="E1406" s="217" t="e">
        <f>IF(('Loan Calculator'!$G$4/$B$4)*C1405&gt;=0, ('Loan Calculator'!$G$4/$B$4)*C1405, 1/0)</f>
        <v>#DIV/0!</v>
      </c>
      <c r="F1406" s="200" t="e">
        <f t="shared" si="138"/>
        <v>#DIV/0!</v>
      </c>
      <c r="G1406" s="212" t="e">
        <f t="shared" si="133"/>
        <v>#DIV/0!</v>
      </c>
      <c r="K1406" s="197" t="str" cm="1">
        <f t="array" ref="K1406">INDEX($A:$G, ($B1406*$B$4)+3,COLUMN(C1406))</f>
        <v>Owing</v>
      </c>
      <c r="L1406" s="198" t="e">
        <f t="shared" si="135"/>
        <v>#VALUE!</v>
      </c>
      <c r="M1406" s="199" t="e">
        <f t="shared" si="136"/>
        <v>#VALUE!</v>
      </c>
      <c r="N1406" s="200" t="str" cm="1">
        <f t="array" ref="N1406">INDEX($A:$G, ($B1406*$B$4)+3,COLUMN(F1406))</f>
        <v>Total Interest Charged</v>
      </c>
      <c r="O1406" s="201" t="e">
        <f t="shared" si="134"/>
        <v>#VALUE!</v>
      </c>
    </row>
    <row r="1407" spans="3:15" x14ac:dyDescent="0.25">
      <c r="C1407" s="197" t="e">
        <f t="shared" si="137"/>
        <v>#DIV/0!</v>
      </c>
      <c r="D1407" s="216" t="e">
        <f>IF(F1407="","",IF($B$3='Budget Calculator'!$A$14, 'Loan Calculator'!$L$12-E1407+H1407, IF($B$3='Budget Calculator'!$A$13,  'Loan Calculator'!$N$12-E1407+H1407, IF($B$3='Budget Calculator'!$A$12,  'Loan Calculator'!$P$12-E1407+H1407, 0))))</f>
        <v>#DIV/0!</v>
      </c>
      <c r="E1407" s="217" t="e">
        <f>IF(('Loan Calculator'!$G$4/$B$4)*C1406&gt;=0, ('Loan Calculator'!$G$4/$B$4)*C1406, 1/0)</f>
        <v>#DIV/0!</v>
      </c>
      <c r="F1407" s="200" t="e">
        <f t="shared" si="138"/>
        <v>#DIV/0!</v>
      </c>
      <c r="G1407" s="212" t="e">
        <f t="shared" si="133"/>
        <v>#DIV/0!</v>
      </c>
      <c r="K1407" s="197" t="str" cm="1">
        <f t="array" ref="K1407">INDEX($A:$G, ($B1407*$B$4)+3,COLUMN(C1407))</f>
        <v>Owing</v>
      </c>
      <c r="L1407" s="198" t="e">
        <f t="shared" si="135"/>
        <v>#VALUE!</v>
      </c>
      <c r="M1407" s="199" t="e">
        <f t="shared" si="136"/>
        <v>#VALUE!</v>
      </c>
      <c r="N1407" s="200" t="str" cm="1">
        <f t="array" ref="N1407">INDEX($A:$G, ($B1407*$B$4)+3,COLUMN(F1407))</f>
        <v>Total Interest Charged</v>
      </c>
      <c r="O1407" s="201" t="e">
        <f t="shared" si="134"/>
        <v>#VALUE!</v>
      </c>
    </row>
    <row r="1408" spans="3:15" x14ac:dyDescent="0.25">
      <c r="C1408" s="197" t="e">
        <f t="shared" si="137"/>
        <v>#DIV/0!</v>
      </c>
      <c r="D1408" s="216" t="e">
        <f>IF(F1408="","",IF($B$3='Budget Calculator'!$A$14, 'Loan Calculator'!$L$12-E1408+H1408, IF($B$3='Budget Calculator'!$A$13,  'Loan Calculator'!$N$12-E1408+H1408, IF($B$3='Budget Calculator'!$A$12,  'Loan Calculator'!$P$12-E1408+H1408, 0))))</f>
        <v>#DIV/0!</v>
      </c>
      <c r="E1408" s="217" t="e">
        <f>IF(('Loan Calculator'!$G$4/$B$4)*C1407&gt;=0, ('Loan Calculator'!$G$4/$B$4)*C1407, 1/0)</f>
        <v>#DIV/0!</v>
      </c>
      <c r="F1408" s="200" t="e">
        <f t="shared" si="138"/>
        <v>#DIV/0!</v>
      </c>
      <c r="G1408" s="212" t="e">
        <f t="shared" si="133"/>
        <v>#DIV/0!</v>
      </c>
      <c r="K1408" s="197" t="str" cm="1">
        <f t="array" ref="K1408">INDEX($A:$G, ($B1408*$B$4)+3,COLUMN(C1408))</f>
        <v>Owing</v>
      </c>
      <c r="L1408" s="198" t="e">
        <f t="shared" si="135"/>
        <v>#VALUE!</v>
      </c>
      <c r="M1408" s="199" t="e">
        <f t="shared" si="136"/>
        <v>#VALUE!</v>
      </c>
      <c r="N1408" s="200" t="str" cm="1">
        <f t="array" ref="N1408">INDEX($A:$G, ($B1408*$B$4)+3,COLUMN(F1408))</f>
        <v>Total Interest Charged</v>
      </c>
      <c r="O1408" s="201" t="e">
        <f t="shared" si="134"/>
        <v>#VALUE!</v>
      </c>
    </row>
    <row r="1409" spans="3:15" x14ac:dyDescent="0.25">
      <c r="C1409" s="197" t="e">
        <f t="shared" si="137"/>
        <v>#DIV/0!</v>
      </c>
      <c r="D1409" s="216" t="e">
        <f>IF(F1409="","",IF($B$3='Budget Calculator'!$A$14, 'Loan Calculator'!$L$12-E1409+H1409, IF($B$3='Budget Calculator'!$A$13,  'Loan Calculator'!$N$12-E1409+H1409, IF($B$3='Budget Calculator'!$A$12,  'Loan Calculator'!$P$12-E1409+H1409, 0))))</f>
        <v>#DIV/0!</v>
      </c>
      <c r="E1409" s="217" t="e">
        <f>IF(('Loan Calculator'!$G$4/$B$4)*C1408&gt;=0, ('Loan Calculator'!$G$4/$B$4)*C1408, 1/0)</f>
        <v>#DIV/0!</v>
      </c>
      <c r="F1409" s="200" t="e">
        <f t="shared" si="138"/>
        <v>#DIV/0!</v>
      </c>
      <c r="G1409" s="212" t="e">
        <f t="shared" si="133"/>
        <v>#DIV/0!</v>
      </c>
      <c r="K1409" s="197" t="str" cm="1">
        <f t="array" ref="K1409">INDEX($A:$G, ($B1409*$B$4)+3,COLUMN(C1409))</f>
        <v>Owing</v>
      </c>
      <c r="L1409" s="198" t="e">
        <f t="shared" si="135"/>
        <v>#VALUE!</v>
      </c>
      <c r="M1409" s="199" t="e">
        <f t="shared" si="136"/>
        <v>#VALUE!</v>
      </c>
      <c r="N1409" s="200" t="str" cm="1">
        <f t="array" ref="N1409">INDEX($A:$G, ($B1409*$B$4)+3,COLUMN(F1409))</f>
        <v>Total Interest Charged</v>
      </c>
      <c r="O1409" s="201" t="e">
        <f t="shared" si="134"/>
        <v>#VALUE!</v>
      </c>
    </row>
    <row r="1410" spans="3:15" x14ac:dyDescent="0.25">
      <c r="C1410" s="197" t="e">
        <f t="shared" si="137"/>
        <v>#DIV/0!</v>
      </c>
      <c r="D1410" s="216" t="e">
        <f>IF(F1410="","",IF($B$3='Budget Calculator'!$A$14, 'Loan Calculator'!$L$12-E1410+H1410, IF($B$3='Budget Calculator'!$A$13,  'Loan Calculator'!$N$12-E1410+H1410, IF($B$3='Budget Calculator'!$A$12,  'Loan Calculator'!$P$12-E1410+H1410, 0))))</f>
        <v>#DIV/0!</v>
      </c>
      <c r="E1410" s="217" t="e">
        <f>IF(('Loan Calculator'!$G$4/$B$4)*C1409&gt;=0, ('Loan Calculator'!$G$4/$B$4)*C1409, 1/0)</f>
        <v>#DIV/0!</v>
      </c>
      <c r="F1410" s="200" t="e">
        <f t="shared" si="138"/>
        <v>#DIV/0!</v>
      </c>
      <c r="G1410" s="212" t="e">
        <f t="shared" si="133"/>
        <v>#DIV/0!</v>
      </c>
      <c r="K1410" s="197" t="str" cm="1">
        <f t="array" ref="K1410">INDEX($A:$G, ($B1410*$B$4)+3,COLUMN(C1410))</f>
        <v>Owing</v>
      </c>
      <c r="L1410" s="198" t="e">
        <f t="shared" si="135"/>
        <v>#VALUE!</v>
      </c>
      <c r="M1410" s="199" t="e">
        <f t="shared" si="136"/>
        <v>#VALUE!</v>
      </c>
      <c r="N1410" s="200" t="str" cm="1">
        <f t="array" ref="N1410">INDEX($A:$G, ($B1410*$B$4)+3,COLUMN(F1410))</f>
        <v>Total Interest Charged</v>
      </c>
      <c r="O1410" s="201" t="e">
        <f t="shared" si="134"/>
        <v>#VALUE!</v>
      </c>
    </row>
    <row r="1411" spans="3:15" x14ac:dyDescent="0.25">
      <c r="C1411" s="197" t="e">
        <f t="shared" si="137"/>
        <v>#DIV/0!</v>
      </c>
      <c r="D1411" s="216" t="e">
        <f>IF(F1411="","",IF($B$3='Budget Calculator'!$A$14, 'Loan Calculator'!$L$12-E1411+H1411, IF($B$3='Budget Calculator'!$A$13,  'Loan Calculator'!$N$12-E1411+H1411, IF($B$3='Budget Calculator'!$A$12,  'Loan Calculator'!$P$12-E1411+H1411, 0))))</f>
        <v>#DIV/0!</v>
      </c>
      <c r="E1411" s="217" t="e">
        <f>IF(('Loan Calculator'!$G$4/$B$4)*C1410&gt;=0, ('Loan Calculator'!$G$4/$B$4)*C1410, 1/0)</f>
        <v>#DIV/0!</v>
      </c>
      <c r="F1411" s="200" t="e">
        <f t="shared" si="138"/>
        <v>#DIV/0!</v>
      </c>
      <c r="G1411" s="212" t="e">
        <f t="shared" si="133"/>
        <v>#DIV/0!</v>
      </c>
      <c r="K1411" s="197" t="str" cm="1">
        <f t="array" ref="K1411">INDEX($A:$G, ($B1411*$B$4)+3,COLUMN(C1411))</f>
        <v>Owing</v>
      </c>
      <c r="L1411" s="198" t="e">
        <f t="shared" si="135"/>
        <v>#VALUE!</v>
      </c>
      <c r="M1411" s="199" t="e">
        <f t="shared" si="136"/>
        <v>#VALUE!</v>
      </c>
      <c r="N1411" s="200" t="str" cm="1">
        <f t="array" ref="N1411">INDEX($A:$G, ($B1411*$B$4)+3,COLUMN(F1411))</f>
        <v>Total Interest Charged</v>
      </c>
      <c r="O1411" s="201" t="e">
        <f t="shared" si="134"/>
        <v>#VALUE!</v>
      </c>
    </row>
    <row r="1412" spans="3:15" x14ac:dyDescent="0.25">
      <c r="C1412" s="197" t="e">
        <f t="shared" si="137"/>
        <v>#DIV/0!</v>
      </c>
      <c r="D1412" s="216" t="e">
        <f>IF(F1412="","",IF($B$3='Budget Calculator'!$A$14, 'Loan Calculator'!$L$12-E1412+H1412, IF($B$3='Budget Calculator'!$A$13,  'Loan Calculator'!$N$12-E1412+H1412, IF($B$3='Budget Calculator'!$A$12,  'Loan Calculator'!$P$12-E1412+H1412, 0))))</f>
        <v>#DIV/0!</v>
      </c>
      <c r="E1412" s="217" t="e">
        <f>IF(('Loan Calculator'!$G$4/$B$4)*C1411&gt;=0, ('Loan Calculator'!$G$4/$B$4)*C1411, 1/0)</f>
        <v>#DIV/0!</v>
      </c>
      <c r="F1412" s="200" t="e">
        <f t="shared" si="138"/>
        <v>#DIV/0!</v>
      </c>
      <c r="G1412" s="212" t="e">
        <f t="shared" si="133"/>
        <v>#DIV/0!</v>
      </c>
      <c r="K1412" s="197" t="str" cm="1">
        <f t="array" ref="K1412">INDEX($A:$G, ($B1412*$B$4)+3,COLUMN(C1412))</f>
        <v>Owing</v>
      </c>
      <c r="L1412" s="198" t="e">
        <f t="shared" si="135"/>
        <v>#VALUE!</v>
      </c>
      <c r="M1412" s="199" t="e">
        <f t="shared" si="136"/>
        <v>#VALUE!</v>
      </c>
      <c r="N1412" s="200" t="str" cm="1">
        <f t="array" ref="N1412">INDEX($A:$G, ($B1412*$B$4)+3,COLUMN(F1412))</f>
        <v>Total Interest Charged</v>
      </c>
      <c r="O1412" s="201" t="e">
        <f t="shared" si="134"/>
        <v>#VALUE!</v>
      </c>
    </row>
    <row r="1413" spans="3:15" x14ac:dyDescent="0.25">
      <c r="C1413" s="197" t="e">
        <f t="shared" si="137"/>
        <v>#DIV/0!</v>
      </c>
      <c r="D1413" s="216" t="e">
        <f>IF(F1413="","",IF($B$3='Budget Calculator'!$A$14, 'Loan Calculator'!$L$12-E1413+H1413, IF($B$3='Budget Calculator'!$A$13,  'Loan Calculator'!$N$12-E1413+H1413, IF($B$3='Budget Calculator'!$A$12,  'Loan Calculator'!$P$12-E1413+H1413, 0))))</f>
        <v>#DIV/0!</v>
      </c>
      <c r="E1413" s="217" t="e">
        <f>IF(('Loan Calculator'!$G$4/$B$4)*C1412&gt;=0, ('Loan Calculator'!$G$4/$B$4)*C1412, 1/0)</f>
        <v>#DIV/0!</v>
      </c>
      <c r="F1413" s="200" t="e">
        <f t="shared" si="138"/>
        <v>#DIV/0!</v>
      </c>
      <c r="G1413" s="212" t="e">
        <f t="shared" si="133"/>
        <v>#DIV/0!</v>
      </c>
      <c r="K1413" s="197" t="str" cm="1">
        <f t="array" ref="K1413">INDEX($A:$G, ($B1413*$B$4)+3,COLUMN(C1413))</f>
        <v>Owing</v>
      </c>
      <c r="L1413" s="198" t="e">
        <f t="shared" si="135"/>
        <v>#VALUE!</v>
      </c>
      <c r="M1413" s="199" t="e">
        <f t="shared" si="136"/>
        <v>#VALUE!</v>
      </c>
      <c r="N1413" s="200" t="str" cm="1">
        <f t="array" ref="N1413">INDEX($A:$G, ($B1413*$B$4)+3,COLUMN(F1413))</f>
        <v>Total Interest Charged</v>
      </c>
      <c r="O1413" s="201" t="e">
        <f t="shared" si="134"/>
        <v>#VALUE!</v>
      </c>
    </row>
    <row r="1414" spans="3:15" x14ac:dyDescent="0.25">
      <c r="C1414" s="197" t="e">
        <f t="shared" si="137"/>
        <v>#DIV/0!</v>
      </c>
      <c r="D1414" s="216" t="e">
        <f>IF(F1414="","",IF($B$3='Budget Calculator'!$A$14, 'Loan Calculator'!$L$12-E1414+H1414, IF($B$3='Budget Calculator'!$A$13,  'Loan Calculator'!$N$12-E1414+H1414, IF($B$3='Budget Calculator'!$A$12,  'Loan Calculator'!$P$12-E1414+H1414, 0))))</f>
        <v>#DIV/0!</v>
      </c>
      <c r="E1414" s="217" t="e">
        <f>IF(('Loan Calculator'!$G$4/$B$4)*C1413&gt;=0, ('Loan Calculator'!$G$4/$B$4)*C1413, 1/0)</f>
        <v>#DIV/0!</v>
      </c>
      <c r="F1414" s="200" t="e">
        <f t="shared" si="138"/>
        <v>#DIV/0!</v>
      </c>
      <c r="G1414" s="212" t="e">
        <f t="shared" ref="G1414:G1477" si="139">IF(IFERROR(C1414, 1/0), B1414, IF(C1414=0, B1414, 1/0))</f>
        <v>#DIV/0!</v>
      </c>
      <c r="K1414" s="197" t="str" cm="1">
        <f t="array" ref="K1414">INDEX($A:$G, ($B1414*$B$4)+3,COLUMN(C1414))</f>
        <v>Owing</v>
      </c>
      <c r="L1414" s="198" t="e">
        <f t="shared" si="135"/>
        <v>#VALUE!</v>
      </c>
      <c r="M1414" s="199" t="e">
        <f t="shared" si="136"/>
        <v>#VALUE!</v>
      </c>
      <c r="N1414" s="200" t="str" cm="1">
        <f t="array" ref="N1414">INDEX($A:$G, ($B1414*$B$4)+3,COLUMN(F1414))</f>
        <v>Total Interest Charged</v>
      </c>
      <c r="O1414" s="201" t="e">
        <f t="shared" ref="O1414:O1477" si="140">IF(IFERROR(K1414, 1/0), J1414, IF(K1414=0, J1414, 1/0))</f>
        <v>#VALUE!</v>
      </c>
    </row>
    <row r="1415" spans="3:15" x14ac:dyDescent="0.25">
      <c r="C1415" s="197" t="e">
        <f t="shared" si="137"/>
        <v>#DIV/0!</v>
      </c>
      <c r="D1415" s="216" t="e">
        <f>IF(F1415="","",IF($B$3='Budget Calculator'!$A$14, 'Loan Calculator'!$L$12-E1415+H1415, IF($B$3='Budget Calculator'!$A$13,  'Loan Calculator'!$N$12-E1415+H1415, IF($B$3='Budget Calculator'!$A$12,  'Loan Calculator'!$P$12-E1415+H1415, 0))))</f>
        <v>#DIV/0!</v>
      </c>
      <c r="E1415" s="217" t="e">
        <f>IF(('Loan Calculator'!$G$4/$B$4)*C1414&gt;=0, ('Loan Calculator'!$G$4/$B$4)*C1414, 1/0)</f>
        <v>#DIV/0!</v>
      </c>
      <c r="F1415" s="200" t="e">
        <f t="shared" si="138"/>
        <v>#DIV/0!</v>
      </c>
      <c r="G1415" s="212" t="e">
        <f t="shared" si="139"/>
        <v>#DIV/0!</v>
      </c>
      <c r="K1415" s="197" t="str" cm="1">
        <f t="array" ref="K1415">INDEX($A:$G, ($B1415*$B$4)+3,COLUMN(C1415))</f>
        <v>Owing</v>
      </c>
      <c r="L1415" s="198" t="e">
        <f t="shared" ref="L1415:L1478" si="141">K1414-K1415</f>
        <v>#VALUE!</v>
      </c>
      <c r="M1415" s="199" t="e">
        <f t="shared" ref="M1415:M1478" si="142">N1415-N1414</f>
        <v>#VALUE!</v>
      </c>
      <c r="N1415" s="200" t="str" cm="1">
        <f t="array" ref="N1415">INDEX($A:$G, ($B1415*$B$4)+3,COLUMN(F1415))</f>
        <v>Total Interest Charged</v>
      </c>
      <c r="O1415" s="201" t="e">
        <f t="shared" si="140"/>
        <v>#VALUE!</v>
      </c>
    </row>
    <row r="1416" spans="3:15" x14ac:dyDescent="0.25">
      <c r="C1416" s="197" t="e">
        <f t="shared" si="137"/>
        <v>#DIV/0!</v>
      </c>
      <c r="D1416" s="216" t="e">
        <f>IF(F1416="","",IF($B$3='Budget Calculator'!$A$14, 'Loan Calculator'!$L$12-E1416+H1416, IF($B$3='Budget Calculator'!$A$13,  'Loan Calculator'!$N$12-E1416+H1416, IF($B$3='Budget Calculator'!$A$12,  'Loan Calculator'!$P$12-E1416+H1416, 0))))</f>
        <v>#DIV/0!</v>
      </c>
      <c r="E1416" s="217" t="e">
        <f>IF(('Loan Calculator'!$G$4/$B$4)*C1415&gt;=0, ('Loan Calculator'!$G$4/$B$4)*C1415, 1/0)</f>
        <v>#DIV/0!</v>
      </c>
      <c r="F1416" s="200" t="e">
        <f t="shared" si="138"/>
        <v>#DIV/0!</v>
      </c>
      <c r="G1416" s="212" t="e">
        <f t="shared" si="139"/>
        <v>#DIV/0!</v>
      </c>
      <c r="K1416" s="197" t="str" cm="1">
        <f t="array" ref="K1416">INDEX($A:$G, ($B1416*$B$4)+3,COLUMN(C1416))</f>
        <v>Owing</v>
      </c>
      <c r="L1416" s="198" t="e">
        <f t="shared" si="141"/>
        <v>#VALUE!</v>
      </c>
      <c r="M1416" s="199" t="e">
        <f t="shared" si="142"/>
        <v>#VALUE!</v>
      </c>
      <c r="N1416" s="200" t="str" cm="1">
        <f t="array" ref="N1416">INDEX($A:$G, ($B1416*$B$4)+3,COLUMN(F1416))</f>
        <v>Total Interest Charged</v>
      </c>
      <c r="O1416" s="201" t="e">
        <f t="shared" si="140"/>
        <v>#VALUE!</v>
      </c>
    </row>
    <row r="1417" spans="3:15" x14ac:dyDescent="0.25">
      <c r="C1417" s="197" t="e">
        <f t="shared" si="137"/>
        <v>#DIV/0!</v>
      </c>
      <c r="D1417" s="216" t="e">
        <f>IF(F1417="","",IF($B$3='Budget Calculator'!$A$14, 'Loan Calculator'!$L$12-E1417+H1417, IF($B$3='Budget Calculator'!$A$13,  'Loan Calculator'!$N$12-E1417+H1417, IF($B$3='Budget Calculator'!$A$12,  'Loan Calculator'!$P$12-E1417+H1417, 0))))</f>
        <v>#DIV/0!</v>
      </c>
      <c r="E1417" s="217" t="e">
        <f>IF(('Loan Calculator'!$G$4/$B$4)*C1416&gt;=0, ('Loan Calculator'!$G$4/$B$4)*C1416, 1/0)</f>
        <v>#DIV/0!</v>
      </c>
      <c r="F1417" s="200" t="e">
        <f t="shared" si="138"/>
        <v>#DIV/0!</v>
      </c>
      <c r="G1417" s="212" t="e">
        <f t="shared" si="139"/>
        <v>#DIV/0!</v>
      </c>
      <c r="K1417" s="197" t="str" cm="1">
        <f t="array" ref="K1417">INDEX($A:$G, ($B1417*$B$4)+3,COLUMN(C1417))</f>
        <v>Owing</v>
      </c>
      <c r="L1417" s="198" t="e">
        <f t="shared" si="141"/>
        <v>#VALUE!</v>
      </c>
      <c r="M1417" s="199" t="e">
        <f t="shared" si="142"/>
        <v>#VALUE!</v>
      </c>
      <c r="N1417" s="200" t="str" cm="1">
        <f t="array" ref="N1417">INDEX($A:$G, ($B1417*$B$4)+3,COLUMN(F1417))</f>
        <v>Total Interest Charged</v>
      </c>
      <c r="O1417" s="201" t="e">
        <f t="shared" si="140"/>
        <v>#VALUE!</v>
      </c>
    </row>
    <row r="1418" spans="3:15" x14ac:dyDescent="0.25">
      <c r="C1418" s="197" t="e">
        <f t="shared" si="137"/>
        <v>#DIV/0!</v>
      </c>
      <c r="D1418" s="216" t="e">
        <f>IF(F1418="","",IF($B$3='Budget Calculator'!$A$14, 'Loan Calculator'!$L$12-E1418+H1418, IF($B$3='Budget Calculator'!$A$13,  'Loan Calculator'!$N$12-E1418+H1418, IF($B$3='Budget Calculator'!$A$12,  'Loan Calculator'!$P$12-E1418+H1418, 0))))</f>
        <v>#DIV/0!</v>
      </c>
      <c r="E1418" s="217" t="e">
        <f>IF(('Loan Calculator'!$G$4/$B$4)*C1417&gt;=0, ('Loan Calculator'!$G$4/$B$4)*C1417, 1/0)</f>
        <v>#DIV/0!</v>
      </c>
      <c r="F1418" s="200" t="e">
        <f t="shared" si="138"/>
        <v>#DIV/0!</v>
      </c>
      <c r="G1418" s="212" t="e">
        <f t="shared" si="139"/>
        <v>#DIV/0!</v>
      </c>
      <c r="K1418" s="197" t="str" cm="1">
        <f t="array" ref="K1418">INDEX($A:$G, ($B1418*$B$4)+3,COLUMN(C1418))</f>
        <v>Owing</v>
      </c>
      <c r="L1418" s="198" t="e">
        <f t="shared" si="141"/>
        <v>#VALUE!</v>
      </c>
      <c r="M1418" s="199" t="e">
        <f t="shared" si="142"/>
        <v>#VALUE!</v>
      </c>
      <c r="N1418" s="200" t="str" cm="1">
        <f t="array" ref="N1418">INDEX($A:$G, ($B1418*$B$4)+3,COLUMN(F1418))</f>
        <v>Total Interest Charged</v>
      </c>
      <c r="O1418" s="201" t="e">
        <f t="shared" si="140"/>
        <v>#VALUE!</v>
      </c>
    </row>
    <row r="1419" spans="3:15" x14ac:dyDescent="0.25">
      <c r="C1419" s="197" t="e">
        <f t="shared" si="137"/>
        <v>#DIV/0!</v>
      </c>
      <c r="D1419" s="216" t="e">
        <f>IF(F1419="","",IF($B$3='Budget Calculator'!$A$14, 'Loan Calculator'!$L$12-E1419+H1419, IF($B$3='Budget Calculator'!$A$13,  'Loan Calculator'!$N$12-E1419+H1419, IF($B$3='Budget Calculator'!$A$12,  'Loan Calculator'!$P$12-E1419+H1419, 0))))</f>
        <v>#DIV/0!</v>
      </c>
      <c r="E1419" s="217" t="e">
        <f>IF(('Loan Calculator'!$G$4/$B$4)*C1418&gt;=0, ('Loan Calculator'!$G$4/$B$4)*C1418, 1/0)</f>
        <v>#DIV/0!</v>
      </c>
      <c r="F1419" s="200" t="e">
        <f t="shared" si="138"/>
        <v>#DIV/0!</v>
      </c>
      <c r="G1419" s="212" t="e">
        <f t="shared" si="139"/>
        <v>#DIV/0!</v>
      </c>
      <c r="K1419" s="197" t="str" cm="1">
        <f t="array" ref="K1419">INDEX($A:$G, ($B1419*$B$4)+3,COLUMN(C1419))</f>
        <v>Owing</v>
      </c>
      <c r="L1419" s="198" t="e">
        <f t="shared" si="141"/>
        <v>#VALUE!</v>
      </c>
      <c r="M1419" s="199" t="e">
        <f t="shared" si="142"/>
        <v>#VALUE!</v>
      </c>
      <c r="N1419" s="200" t="str" cm="1">
        <f t="array" ref="N1419">INDEX($A:$G, ($B1419*$B$4)+3,COLUMN(F1419))</f>
        <v>Total Interest Charged</v>
      </c>
      <c r="O1419" s="201" t="e">
        <f t="shared" si="140"/>
        <v>#VALUE!</v>
      </c>
    </row>
    <row r="1420" spans="3:15" x14ac:dyDescent="0.25">
      <c r="C1420" s="197" t="e">
        <f t="shared" si="137"/>
        <v>#DIV/0!</v>
      </c>
      <c r="D1420" s="216" t="e">
        <f>IF(F1420="","",IF($B$3='Budget Calculator'!$A$14, 'Loan Calculator'!$L$12-E1420+H1420, IF($B$3='Budget Calculator'!$A$13,  'Loan Calculator'!$N$12-E1420+H1420, IF($B$3='Budget Calculator'!$A$12,  'Loan Calculator'!$P$12-E1420+H1420, 0))))</f>
        <v>#DIV/0!</v>
      </c>
      <c r="E1420" s="217" t="e">
        <f>IF(('Loan Calculator'!$G$4/$B$4)*C1419&gt;=0, ('Loan Calculator'!$G$4/$B$4)*C1419, 1/0)</f>
        <v>#DIV/0!</v>
      </c>
      <c r="F1420" s="200" t="e">
        <f t="shared" si="138"/>
        <v>#DIV/0!</v>
      </c>
      <c r="G1420" s="212" t="e">
        <f t="shared" si="139"/>
        <v>#DIV/0!</v>
      </c>
      <c r="K1420" s="197" t="str" cm="1">
        <f t="array" ref="K1420">INDEX($A:$G, ($B1420*$B$4)+3,COLUMN(C1420))</f>
        <v>Owing</v>
      </c>
      <c r="L1420" s="198" t="e">
        <f t="shared" si="141"/>
        <v>#VALUE!</v>
      </c>
      <c r="M1420" s="199" t="e">
        <f t="shared" si="142"/>
        <v>#VALUE!</v>
      </c>
      <c r="N1420" s="200" t="str" cm="1">
        <f t="array" ref="N1420">INDEX($A:$G, ($B1420*$B$4)+3,COLUMN(F1420))</f>
        <v>Total Interest Charged</v>
      </c>
      <c r="O1420" s="201" t="e">
        <f t="shared" si="140"/>
        <v>#VALUE!</v>
      </c>
    </row>
    <row r="1421" spans="3:15" x14ac:dyDescent="0.25">
      <c r="C1421" s="197" t="e">
        <f t="shared" si="137"/>
        <v>#DIV/0!</v>
      </c>
      <c r="D1421" s="216" t="e">
        <f>IF(F1421="","",IF($B$3='Budget Calculator'!$A$14, 'Loan Calculator'!$L$12-E1421+H1421, IF($B$3='Budget Calculator'!$A$13,  'Loan Calculator'!$N$12-E1421+H1421, IF($B$3='Budget Calculator'!$A$12,  'Loan Calculator'!$P$12-E1421+H1421, 0))))</f>
        <v>#DIV/0!</v>
      </c>
      <c r="E1421" s="217" t="e">
        <f>IF(('Loan Calculator'!$G$4/$B$4)*C1420&gt;=0, ('Loan Calculator'!$G$4/$B$4)*C1420, 1/0)</f>
        <v>#DIV/0!</v>
      </c>
      <c r="F1421" s="200" t="e">
        <f t="shared" si="138"/>
        <v>#DIV/0!</v>
      </c>
      <c r="G1421" s="212" t="e">
        <f t="shared" si="139"/>
        <v>#DIV/0!</v>
      </c>
      <c r="K1421" s="197" t="str" cm="1">
        <f t="array" ref="K1421">INDEX($A:$G, ($B1421*$B$4)+3,COLUMN(C1421))</f>
        <v>Owing</v>
      </c>
      <c r="L1421" s="198" t="e">
        <f t="shared" si="141"/>
        <v>#VALUE!</v>
      </c>
      <c r="M1421" s="199" t="e">
        <f t="shared" si="142"/>
        <v>#VALUE!</v>
      </c>
      <c r="N1421" s="200" t="str" cm="1">
        <f t="array" ref="N1421">INDEX($A:$G, ($B1421*$B$4)+3,COLUMN(F1421))</f>
        <v>Total Interest Charged</v>
      </c>
      <c r="O1421" s="201" t="e">
        <f t="shared" si="140"/>
        <v>#VALUE!</v>
      </c>
    </row>
    <row r="1422" spans="3:15" x14ac:dyDescent="0.25">
      <c r="C1422" s="197" t="e">
        <f t="shared" si="137"/>
        <v>#DIV/0!</v>
      </c>
      <c r="D1422" s="216" t="e">
        <f>IF(F1422="","",IF($B$3='Budget Calculator'!$A$14, 'Loan Calculator'!$L$12-E1422+H1422, IF($B$3='Budget Calculator'!$A$13,  'Loan Calculator'!$N$12-E1422+H1422, IF($B$3='Budget Calculator'!$A$12,  'Loan Calculator'!$P$12-E1422+H1422, 0))))</f>
        <v>#DIV/0!</v>
      </c>
      <c r="E1422" s="217" t="e">
        <f>IF(('Loan Calculator'!$G$4/$B$4)*C1421&gt;=0, ('Loan Calculator'!$G$4/$B$4)*C1421, 1/0)</f>
        <v>#DIV/0!</v>
      </c>
      <c r="F1422" s="200" t="e">
        <f t="shared" si="138"/>
        <v>#DIV/0!</v>
      </c>
      <c r="G1422" s="212" t="e">
        <f t="shared" si="139"/>
        <v>#DIV/0!</v>
      </c>
      <c r="K1422" s="197" t="str" cm="1">
        <f t="array" ref="K1422">INDEX($A:$G, ($B1422*$B$4)+3,COLUMN(C1422))</f>
        <v>Owing</v>
      </c>
      <c r="L1422" s="198" t="e">
        <f t="shared" si="141"/>
        <v>#VALUE!</v>
      </c>
      <c r="M1422" s="199" t="e">
        <f t="shared" si="142"/>
        <v>#VALUE!</v>
      </c>
      <c r="N1422" s="200" t="str" cm="1">
        <f t="array" ref="N1422">INDEX($A:$G, ($B1422*$B$4)+3,COLUMN(F1422))</f>
        <v>Total Interest Charged</v>
      </c>
      <c r="O1422" s="201" t="e">
        <f t="shared" si="140"/>
        <v>#VALUE!</v>
      </c>
    </row>
    <row r="1423" spans="3:15" x14ac:dyDescent="0.25">
      <c r="C1423" s="197" t="e">
        <f t="shared" si="137"/>
        <v>#DIV/0!</v>
      </c>
      <c r="D1423" s="216" t="e">
        <f>IF(F1423="","",IF($B$3='Budget Calculator'!$A$14, 'Loan Calculator'!$L$12-E1423+H1423, IF($B$3='Budget Calculator'!$A$13,  'Loan Calculator'!$N$12-E1423+H1423, IF($B$3='Budget Calculator'!$A$12,  'Loan Calculator'!$P$12-E1423+H1423, 0))))</f>
        <v>#DIV/0!</v>
      </c>
      <c r="E1423" s="217" t="e">
        <f>IF(('Loan Calculator'!$G$4/$B$4)*C1422&gt;=0, ('Loan Calculator'!$G$4/$B$4)*C1422, 1/0)</f>
        <v>#DIV/0!</v>
      </c>
      <c r="F1423" s="200" t="e">
        <f t="shared" si="138"/>
        <v>#DIV/0!</v>
      </c>
      <c r="G1423" s="212" t="e">
        <f t="shared" si="139"/>
        <v>#DIV/0!</v>
      </c>
      <c r="K1423" s="197" t="str" cm="1">
        <f t="array" ref="K1423">INDEX($A:$G, ($B1423*$B$4)+3,COLUMN(C1423))</f>
        <v>Owing</v>
      </c>
      <c r="L1423" s="198" t="e">
        <f t="shared" si="141"/>
        <v>#VALUE!</v>
      </c>
      <c r="M1423" s="199" t="e">
        <f t="shared" si="142"/>
        <v>#VALUE!</v>
      </c>
      <c r="N1423" s="200" t="str" cm="1">
        <f t="array" ref="N1423">INDEX($A:$G, ($B1423*$B$4)+3,COLUMN(F1423))</f>
        <v>Total Interest Charged</v>
      </c>
      <c r="O1423" s="201" t="e">
        <f t="shared" si="140"/>
        <v>#VALUE!</v>
      </c>
    </row>
    <row r="1424" spans="3:15" x14ac:dyDescent="0.25">
      <c r="C1424" s="197" t="e">
        <f t="shared" si="137"/>
        <v>#DIV/0!</v>
      </c>
      <c r="D1424" s="216" t="e">
        <f>IF(F1424="","",IF($B$3='Budget Calculator'!$A$14, 'Loan Calculator'!$L$12-E1424+H1424, IF($B$3='Budget Calculator'!$A$13,  'Loan Calculator'!$N$12-E1424+H1424, IF($B$3='Budget Calculator'!$A$12,  'Loan Calculator'!$P$12-E1424+H1424, 0))))</f>
        <v>#DIV/0!</v>
      </c>
      <c r="E1424" s="217" t="e">
        <f>IF(('Loan Calculator'!$G$4/$B$4)*C1423&gt;=0, ('Loan Calculator'!$G$4/$B$4)*C1423, 1/0)</f>
        <v>#DIV/0!</v>
      </c>
      <c r="F1424" s="200" t="e">
        <f t="shared" si="138"/>
        <v>#DIV/0!</v>
      </c>
      <c r="G1424" s="212" t="e">
        <f t="shared" si="139"/>
        <v>#DIV/0!</v>
      </c>
      <c r="K1424" s="197" t="str" cm="1">
        <f t="array" ref="K1424">INDEX($A:$G, ($B1424*$B$4)+3,COLUMN(C1424))</f>
        <v>Owing</v>
      </c>
      <c r="L1424" s="198" t="e">
        <f t="shared" si="141"/>
        <v>#VALUE!</v>
      </c>
      <c r="M1424" s="199" t="e">
        <f t="shared" si="142"/>
        <v>#VALUE!</v>
      </c>
      <c r="N1424" s="200" t="str" cm="1">
        <f t="array" ref="N1424">INDEX($A:$G, ($B1424*$B$4)+3,COLUMN(F1424))</f>
        <v>Total Interest Charged</v>
      </c>
      <c r="O1424" s="201" t="e">
        <f t="shared" si="140"/>
        <v>#VALUE!</v>
      </c>
    </row>
    <row r="1425" spans="3:15" x14ac:dyDescent="0.25">
      <c r="C1425" s="197" t="e">
        <f t="shared" si="137"/>
        <v>#DIV/0!</v>
      </c>
      <c r="D1425" s="216" t="e">
        <f>IF(F1425="","",IF($B$3='Budget Calculator'!$A$14, 'Loan Calculator'!$L$12-E1425+H1425, IF($B$3='Budget Calculator'!$A$13,  'Loan Calculator'!$N$12-E1425+H1425, IF($B$3='Budget Calculator'!$A$12,  'Loan Calculator'!$P$12-E1425+H1425, 0))))</f>
        <v>#DIV/0!</v>
      </c>
      <c r="E1425" s="217" t="e">
        <f>IF(('Loan Calculator'!$G$4/$B$4)*C1424&gt;=0, ('Loan Calculator'!$G$4/$B$4)*C1424, 1/0)</f>
        <v>#DIV/0!</v>
      </c>
      <c r="F1425" s="200" t="e">
        <f t="shared" si="138"/>
        <v>#DIV/0!</v>
      </c>
      <c r="G1425" s="212" t="e">
        <f t="shared" si="139"/>
        <v>#DIV/0!</v>
      </c>
      <c r="K1425" s="197" t="str" cm="1">
        <f t="array" ref="K1425">INDEX($A:$G, ($B1425*$B$4)+3,COLUMN(C1425))</f>
        <v>Owing</v>
      </c>
      <c r="L1425" s="198" t="e">
        <f t="shared" si="141"/>
        <v>#VALUE!</v>
      </c>
      <c r="M1425" s="199" t="e">
        <f t="shared" si="142"/>
        <v>#VALUE!</v>
      </c>
      <c r="N1425" s="200" t="str" cm="1">
        <f t="array" ref="N1425">INDEX($A:$G, ($B1425*$B$4)+3,COLUMN(F1425))</f>
        <v>Total Interest Charged</v>
      </c>
      <c r="O1425" s="201" t="e">
        <f t="shared" si="140"/>
        <v>#VALUE!</v>
      </c>
    </row>
    <row r="1426" spans="3:15" x14ac:dyDescent="0.25">
      <c r="C1426" s="197" t="e">
        <f t="shared" si="137"/>
        <v>#DIV/0!</v>
      </c>
      <c r="D1426" s="216" t="e">
        <f>IF(F1426="","",IF($B$3='Budget Calculator'!$A$14, 'Loan Calculator'!$L$12-E1426+H1426, IF($B$3='Budget Calculator'!$A$13,  'Loan Calculator'!$N$12-E1426+H1426, IF($B$3='Budget Calculator'!$A$12,  'Loan Calculator'!$P$12-E1426+H1426, 0))))</f>
        <v>#DIV/0!</v>
      </c>
      <c r="E1426" s="217" t="e">
        <f>IF(('Loan Calculator'!$G$4/$B$4)*C1425&gt;=0, ('Loan Calculator'!$G$4/$B$4)*C1425, 1/0)</f>
        <v>#DIV/0!</v>
      </c>
      <c r="F1426" s="200" t="e">
        <f t="shared" si="138"/>
        <v>#DIV/0!</v>
      </c>
      <c r="G1426" s="212" t="e">
        <f t="shared" si="139"/>
        <v>#DIV/0!</v>
      </c>
      <c r="K1426" s="197" t="str" cm="1">
        <f t="array" ref="K1426">INDEX($A:$G, ($B1426*$B$4)+3,COLUMN(C1426))</f>
        <v>Owing</v>
      </c>
      <c r="L1426" s="198" t="e">
        <f t="shared" si="141"/>
        <v>#VALUE!</v>
      </c>
      <c r="M1426" s="199" t="e">
        <f t="shared" si="142"/>
        <v>#VALUE!</v>
      </c>
      <c r="N1426" s="200" t="str" cm="1">
        <f t="array" ref="N1426">INDEX($A:$G, ($B1426*$B$4)+3,COLUMN(F1426))</f>
        <v>Total Interest Charged</v>
      </c>
      <c r="O1426" s="201" t="e">
        <f t="shared" si="140"/>
        <v>#VALUE!</v>
      </c>
    </row>
    <row r="1427" spans="3:15" x14ac:dyDescent="0.25">
      <c r="C1427" s="197" t="e">
        <f t="shared" si="137"/>
        <v>#DIV/0!</v>
      </c>
      <c r="D1427" s="216" t="e">
        <f>IF(F1427="","",IF($B$3='Budget Calculator'!$A$14, 'Loan Calculator'!$L$12-E1427+H1427, IF($B$3='Budget Calculator'!$A$13,  'Loan Calculator'!$N$12-E1427+H1427, IF($B$3='Budget Calculator'!$A$12,  'Loan Calculator'!$P$12-E1427+H1427, 0))))</f>
        <v>#DIV/0!</v>
      </c>
      <c r="E1427" s="217" t="e">
        <f>IF(('Loan Calculator'!$G$4/$B$4)*C1426&gt;=0, ('Loan Calculator'!$G$4/$B$4)*C1426, 1/0)</f>
        <v>#DIV/0!</v>
      </c>
      <c r="F1427" s="200" t="e">
        <f t="shared" si="138"/>
        <v>#DIV/0!</v>
      </c>
      <c r="G1427" s="212" t="e">
        <f t="shared" si="139"/>
        <v>#DIV/0!</v>
      </c>
      <c r="K1427" s="197" t="str" cm="1">
        <f t="array" ref="K1427">INDEX($A:$G, ($B1427*$B$4)+3,COLUMN(C1427))</f>
        <v>Owing</v>
      </c>
      <c r="L1427" s="198" t="e">
        <f t="shared" si="141"/>
        <v>#VALUE!</v>
      </c>
      <c r="M1427" s="199" t="e">
        <f t="shared" si="142"/>
        <v>#VALUE!</v>
      </c>
      <c r="N1427" s="200" t="str" cm="1">
        <f t="array" ref="N1427">INDEX($A:$G, ($B1427*$B$4)+3,COLUMN(F1427))</f>
        <v>Total Interest Charged</v>
      </c>
      <c r="O1427" s="201" t="e">
        <f t="shared" si="140"/>
        <v>#VALUE!</v>
      </c>
    </row>
    <row r="1428" spans="3:15" x14ac:dyDescent="0.25">
      <c r="C1428" s="197" t="e">
        <f t="shared" si="137"/>
        <v>#DIV/0!</v>
      </c>
      <c r="D1428" s="216" t="e">
        <f>IF(F1428="","",IF($B$3='Budget Calculator'!$A$14, 'Loan Calculator'!$L$12-E1428+H1428, IF($B$3='Budget Calculator'!$A$13,  'Loan Calculator'!$N$12-E1428+H1428, IF($B$3='Budget Calculator'!$A$12,  'Loan Calculator'!$P$12-E1428+H1428, 0))))</f>
        <v>#DIV/0!</v>
      </c>
      <c r="E1428" s="217" t="e">
        <f>IF(('Loan Calculator'!$G$4/$B$4)*C1427&gt;=0, ('Loan Calculator'!$G$4/$B$4)*C1427, 1/0)</f>
        <v>#DIV/0!</v>
      </c>
      <c r="F1428" s="200" t="e">
        <f t="shared" si="138"/>
        <v>#DIV/0!</v>
      </c>
      <c r="G1428" s="212" t="e">
        <f t="shared" si="139"/>
        <v>#DIV/0!</v>
      </c>
      <c r="K1428" s="197" t="str" cm="1">
        <f t="array" ref="K1428">INDEX($A:$G, ($B1428*$B$4)+3,COLUMN(C1428))</f>
        <v>Owing</v>
      </c>
      <c r="L1428" s="198" t="e">
        <f t="shared" si="141"/>
        <v>#VALUE!</v>
      </c>
      <c r="M1428" s="199" t="e">
        <f t="shared" si="142"/>
        <v>#VALUE!</v>
      </c>
      <c r="N1428" s="200" t="str" cm="1">
        <f t="array" ref="N1428">INDEX($A:$G, ($B1428*$B$4)+3,COLUMN(F1428))</f>
        <v>Total Interest Charged</v>
      </c>
      <c r="O1428" s="201" t="e">
        <f t="shared" si="140"/>
        <v>#VALUE!</v>
      </c>
    </row>
    <row r="1429" spans="3:15" x14ac:dyDescent="0.25">
      <c r="C1429" s="197" t="e">
        <f t="shared" si="137"/>
        <v>#DIV/0!</v>
      </c>
      <c r="D1429" s="216" t="e">
        <f>IF(F1429="","",IF($B$3='Budget Calculator'!$A$14, 'Loan Calculator'!$L$12-E1429+H1429, IF($B$3='Budget Calculator'!$A$13,  'Loan Calculator'!$N$12-E1429+H1429, IF($B$3='Budget Calculator'!$A$12,  'Loan Calculator'!$P$12-E1429+H1429, 0))))</f>
        <v>#DIV/0!</v>
      </c>
      <c r="E1429" s="217" t="e">
        <f>IF(('Loan Calculator'!$G$4/$B$4)*C1428&gt;=0, ('Loan Calculator'!$G$4/$B$4)*C1428, 1/0)</f>
        <v>#DIV/0!</v>
      </c>
      <c r="F1429" s="200" t="e">
        <f t="shared" si="138"/>
        <v>#DIV/0!</v>
      </c>
      <c r="G1429" s="212" t="e">
        <f t="shared" si="139"/>
        <v>#DIV/0!</v>
      </c>
      <c r="K1429" s="197" t="str" cm="1">
        <f t="array" ref="K1429">INDEX($A:$G, ($B1429*$B$4)+3,COLUMN(C1429))</f>
        <v>Owing</v>
      </c>
      <c r="L1429" s="198" t="e">
        <f t="shared" si="141"/>
        <v>#VALUE!</v>
      </c>
      <c r="M1429" s="199" t="e">
        <f t="shared" si="142"/>
        <v>#VALUE!</v>
      </c>
      <c r="N1429" s="200" t="str" cm="1">
        <f t="array" ref="N1429">INDEX($A:$G, ($B1429*$B$4)+3,COLUMN(F1429))</f>
        <v>Total Interest Charged</v>
      </c>
      <c r="O1429" s="201" t="e">
        <f t="shared" si="140"/>
        <v>#VALUE!</v>
      </c>
    </row>
    <row r="1430" spans="3:15" x14ac:dyDescent="0.25">
      <c r="C1430" s="197" t="e">
        <f t="shared" si="137"/>
        <v>#DIV/0!</v>
      </c>
      <c r="D1430" s="216" t="e">
        <f>IF(F1430="","",IF($B$3='Budget Calculator'!$A$14, 'Loan Calculator'!$L$12-E1430+H1430, IF($B$3='Budget Calculator'!$A$13,  'Loan Calculator'!$N$12-E1430+H1430, IF($B$3='Budget Calculator'!$A$12,  'Loan Calculator'!$P$12-E1430+H1430, 0))))</f>
        <v>#DIV/0!</v>
      </c>
      <c r="E1430" s="217" t="e">
        <f>IF(('Loan Calculator'!$G$4/$B$4)*C1429&gt;=0, ('Loan Calculator'!$G$4/$B$4)*C1429, 1/0)</f>
        <v>#DIV/0!</v>
      </c>
      <c r="F1430" s="200" t="e">
        <f t="shared" si="138"/>
        <v>#DIV/0!</v>
      </c>
      <c r="G1430" s="212" t="e">
        <f t="shared" si="139"/>
        <v>#DIV/0!</v>
      </c>
      <c r="K1430" s="197" t="str" cm="1">
        <f t="array" ref="K1430">INDEX($A:$G, ($B1430*$B$4)+3,COLUMN(C1430))</f>
        <v>Owing</v>
      </c>
      <c r="L1430" s="198" t="e">
        <f t="shared" si="141"/>
        <v>#VALUE!</v>
      </c>
      <c r="M1430" s="199" t="e">
        <f t="shared" si="142"/>
        <v>#VALUE!</v>
      </c>
      <c r="N1430" s="200" t="str" cm="1">
        <f t="array" ref="N1430">INDEX($A:$G, ($B1430*$B$4)+3,COLUMN(F1430))</f>
        <v>Total Interest Charged</v>
      </c>
      <c r="O1430" s="201" t="e">
        <f t="shared" si="140"/>
        <v>#VALUE!</v>
      </c>
    </row>
    <row r="1431" spans="3:15" x14ac:dyDescent="0.25">
      <c r="C1431" s="197" t="e">
        <f t="shared" si="137"/>
        <v>#DIV/0!</v>
      </c>
      <c r="D1431" s="216" t="e">
        <f>IF(F1431="","",IF($B$3='Budget Calculator'!$A$14, 'Loan Calculator'!$L$12-E1431+H1431, IF($B$3='Budget Calculator'!$A$13,  'Loan Calculator'!$N$12-E1431+H1431, IF($B$3='Budget Calculator'!$A$12,  'Loan Calculator'!$P$12-E1431+H1431, 0))))</f>
        <v>#DIV/0!</v>
      </c>
      <c r="E1431" s="217" t="e">
        <f>IF(('Loan Calculator'!$G$4/$B$4)*C1430&gt;=0, ('Loan Calculator'!$G$4/$B$4)*C1430, 1/0)</f>
        <v>#DIV/0!</v>
      </c>
      <c r="F1431" s="200" t="e">
        <f t="shared" si="138"/>
        <v>#DIV/0!</v>
      </c>
      <c r="G1431" s="212" t="e">
        <f t="shared" si="139"/>
        <v>#DIV/0!</v>
      </c>
      <c r="K1431" s="197" t="str" cm="1">
        <f t="array" ref="K1431">INDEX($A:$G, ($B1431*$B$4)+3,COLUMN(C1431))</f>
        <v>Owing</v>
      </c>
      <c r="L1431" s="198" t="e">
        <f t="shared" si="141"/>
        <v>#VALUE!</v>
      </c>
      <c r="M1431" s="199" t="e">
        <f t="shared" si="142"/>
        <v>#VALUE!</v>
      </c>
      <c r="N1431" s="200" t="str" cm="1">
        <f t="array" ref="N1431">INDEX($A:$G, ($B1431*$B$4)+3,COLUMN(F1431))</f>
        <v>Total Interest Charged</v>
      </c>
      <c r="O1431" s="201" t="e">
        <f t="shared" si="140"/>
        <v>#VALUE!</v>
      </c>
    </row>
    <row r="1432" spans="3:15" x14ac:dyDescent="0.25">
      <c r="C1432" s="197" t="e">
        <f t="shared" ref="C1432:C1495" si="143">IF(F1432="","",C1431-D1432)</f>
        <v>#DIV/0!</v>
      </c>
      <c r="D1432" s="216" t="e">
        <f>IF(F1432="","",IF($B$3='Budget Calculator'!$A$14, 'Loan Calculator'!$L$12-E1432+H1432, IF($B$3='Budget Calculator'!$A$13,  'Loan Calculator'!$N$12-E1432+H1432, IF($B$3='Budget Calculator'!$A$12,  'Loan Calculator'!$P$12-E1432+H1432, 0))))</f>
        <v>#DIV/0!</v>
      </c>
      <c r="E1432" s="217" t="e">
        <f>IF(('Loan Calculator'!$G$4/$B$4)*C1431&gt;=0, ('Loan Calculator'!$G$4/$B$4)*C1431, 1/0)</f>
        <v>#DIV/0!</v>
      </c>
      <c r="F1432" s="200" t="e">
        <f t="shared" ref="F1432:F1495" si="144">IF(F1431="", "", IF(E1432+F1431&gt;F1431, E1432+F1431, ""))</f>
        <v>#DIV/0!</v>
      </c>
      <c r="G1432" s="212" t="e">
        <f t="shared" si="139"/>
        <v>#DIV/0!</v>
      </c>
      <c r="K1432" s="197" t="str" cm="1">
        <f t="array" ref="K1432">INDEX($A:$G, ($B1432*$B$4)+3,COLUMN(C1432))</f>
        <v>Owing</v>
      </c>
      <c r="L1432" s="198" t="e">
        <f t="shared" si="141"/>
        <v>#VALUE!</v>
      </c>
      <c r="M1432" s="199" t="e">
        <f t="shared" si="142"/>
        <v>#VALUE!</v>
      </c>
      <c r="N1432" s="200" t="str" cm="1">
        <f t="array" ref="N1432">INDEX($A:$G, ($B1432*$B$4)+3,COLUMN(F1432))</f>
        <v>Total Interest Charged</v>
      </c>
      <c r="O1432" s="201" t="e">
        <f t="shared" si="140"/>
        <v>#VALUE!</v>
      </c>
    </row>
    <row r="1433" spans="3:15" x14ac:dyDescent="0.25">
      <c r="C1433" s="197" t="e">
        <f t="shared" si="143"/>
        <v>#DIV/0!</v>
      </c>
      <c r="D1433" s="216" t="e">
        <f>IF(F1433="","",IF($B$3='Budget Calculator'!$A$14, 'Loan Calculator'!$L$12-E1433+H1433, IF($B$3='Budget Calculator'!$A$13,  'Loan Calculator'!$N$12-E1433+H1433, IF($B$3='Budget Calculator'!$A$12,  'Loan Calculator'!$P$12-E1433+H1433, 0))))</f>
        <v>#DIV/0!</v>
      </c>
      <c r="E1433" s="217" t="e">
        <f>IF(('Loan Calculator'!$G$4/$B$4)*C1432&gt;=0, ('Loan Calculator'!$G$4/$B$4)*C1432, 1/0)</f>
        <v>#DIV/0!</v>
      </c>
      <c r="F1433" s="200" t="e">
        <f t="shared" si="144"/>
        <v>#DIV/0!</v>
      </c>
      <c r="G1433" s="212" t="e">
        <f t="shared" si="139"/>
        <v>#DIV/0!</v>
      </c>
      <c r="K1433" s="197" t="str" cm="1">
        <f t="array" ref="K1433">INDEX($A:$G, ($B1433*$B$4)+3,COLUMN(C1433))</f>
        <v>Owing</v>
      </c>
      <c r="L1433" s="198" t="e">
        <f t="shared" si="141"/>
        <v>#VALUE!</v>
      </c>
      <c r="M1433" s="199" t="e">
        <f t="shared" si="142"/>
        <v>#VALUE!</v>
      </c>
      <c r="N1433" s="200" t="str" cm="1">
        <f t="array" ref="N1433">INDEX($A:$G, ($B1433*$B$4)+3,COLUMN(F1433))</f>
        <v>Total Interest Charged</v>
      </c>
      <c r="O1433" s="201" t="e">
        <f t="shared" si="140"/>
        <v>#VALUE!</v>
      </c>
    </row>
    <row r="1434" spans="3:15" x14ac:dyDescent="0.25">
      <c r="C1434" s="197" t="e">
        <f t="shared" si="143"/>
        <v>#DIV/0!</v>
      </c>
      <c r="D1434" s="216" t="e">
        <f>IF(F1434="","",IF($B$3='Budget Calculator'!$A$14, 'Loan Calculator'!$L$12-E1434+H1434, IF($B$3='Budget Calculator'!$A$13,  'Loan Calculator'!$N$12-E1434+H1434, IF($B$3='Budget Calculator'!$A$12,  'Loan Calculator'!$P$12-E1434+H1434, 0))))</f>
        <v>#DIV/0!</v>
      </c>
      <c r="E1434" s="217" t="e">
        <f>IF(('Loan Calculator'!$G$4/$B$4)*C1433&gt;=0, ('Loan Calculator'!$G$4/$B$4)*C1433, 1/0)</f>
        <v>#DIV/0!</v>
      </c>
      <c r="F1434" s="200" t="e">
        <f t="shared" si="144"/>
        <v>#DIV/0!</v>
      </c>
      <c r="G1434" s="212" t="e">
        <f t="shared" si="139"/>
        <v>#DIV/0!</v>
      </c>
      <c r="K1434" s="197" t="str" cm="1">
        <f t="array" ref="K1434">INDEX($A:$G, ($B1434*$B$4)+3,COLUMN(C1434))</f>
        <v>Owing</v>
      </c>
      <c r="L1434" s="198" t="e">
        <f t="shared" si="141"/>
        <v>#VALUE!</v>
      </c>
      <c r="M1434" s="199" t="e">
        <f t="shared" si="142"/>
        <v>#VALUE!</v>
      </c>
      <c r="N1434" s="200" t="str" cm="1">
        <f t="array" ref="N1434">INDEX($A:$G, ($B1434*$B$4)+3,COLUMN(F1434))</f>
        <v>Total Interest Charged</v>
      </c>
      <c r="O1434" s="201" t="e">
        <f t="shared" si="140"/>
        <v>#VALUE!</v>
      </c>
    </row>
    <row r="1435" spans="3:15" x14ac:dyDescent="0.25">
      <c r="C1435" s="197" t="e">
        <f t="shared" si="143"/>
        <v>#DIV/0!</v>
      </c>
      <c r="D1435" s="216" t="e">
        <f>IF(F1435="","",IF($B$3='Budget Calculator'!$A$14, 'Loan Calculator'!$L$12-E1435+H1435, IF($B$3='Budget Calculator'!$A$13,  'Loan Calculator'!$N$12-E1435+H1435, IF($B$3='Budget Calculator'!$A$12,  'Loan Calculator'!$P$12-E1435+H1435, 0))))</f>
        <v>#DIV/0!</v>
      </c>
      <c r="E1435" s="217" t="e">
        <f>IF(('Loan Calculator'!$G$4/$B$4)*C1434&gt;=0, ('Loan Calculator'!$G$4/$B$4)*C1434, 1/0)</f>
        <v>#DIV/0!</v>
      </c>
      <c r="F1435" s="200" t="e">
        <f t="shared" si="144"/>
        <v>#DIV/0!</v>
      </c>
      <c r="G1435" s="212" t="e">
        <f t="shared" si="139"/>
        <v>#DIV/0!</v>
      </c>
      <c r="K1435" s="197" t="str" cm="1">
        <f t="array" ref="K1435">INDEX($A:$G, ($B1435*$B$4)+3,COLUMN(C1435))</f>
        <v>Owing</v>
      </c>
      <c r="L1435" s="198" t="e">
        <f t="shared" si="141"/>
        <v>#VALUE!</v>
      </c>
      <c r="M1435" s="199" t="e">
        <f t="shared" si="142"/>
        <v>#VALUE!</v>
      </c>
      <c r="N1435" s="200" t="str" cm="1">
        <f t="array" ref="N1435">INDEX($A:$G, ($B1435*$B$4)+3,COLUMN(F1435))</f>
        <v>Total Interest Charged</v>
      </c>
      <c r="O1435" s="201" t="e">
        <f t="shared" si="140"/>
        <v>#VALUE!</v>
      </c>
    </row>
    <row r="1436" spans="3:15" x14ac:dyDescent="0.25">
      <c r="C1436" s="197" t="e">
        <f t="shared" si="143"/>
        <v>#DIV/0!</v>
      </c>
      <c r="D1436" s="216" t="e">
        <f>IF(F1436="","",IF($B$3='Budget Calculator'!$A$14, 'Loan Calculator'!$L$12-E1436+H1436, IF($B$3='Budget Calculator'!$A$13,  'Loan Calculator'!$N$12-E1436+H1436, IF($B$3='Budget Calculator'!$A$12,  'Loan Calculator'!$P$12-E1436+H1436, 0))))</f>
        <v>#DIV/0!</v>
      </c>
      <c r="E1436" s="217" t="e">
        <f>IF(('Loan Calculator'!$G$4/$B$4)*C1435&gt;=0, ('Loan Calculator'!$G$4/$B$4)*C1435, 1/0)</f>
        <v>#DIV/0!</v>
      </c>
      <c r="F1436" s="200" t="e">
        <f t="shared" si="144"/>
        <v>#DIV/0!</v>
      </c>
      <c r="G1436" s="212" t="e">
        <f t="shared" si="139"/>
        <v>#DIV/0!</v>
      </c>
      <c r="K1436" s="197" t="str" cm="1">
        <f t="array" ref="K1436">INDEX($A:$G, ($B1436*$B$4)+3,COLUMN(C1436))</f>
        <v>Owing</v>
      </c>
      <c r="L1436" s="198" t="e">
        <f t="shared" si="141"/>
        <v>#VALUE!</v>
      </c>
      <c r="M1436" s="199" t="e">
        <f t="shared" si="142"/>
        <v>#VALUE!</v>
      </c>
      <c r="N1436" s="200" t="str" cm="1">
        <f t="array" ref="N1436">INDEX($A:$G, ($B1436*$B$4)+3,COLUMN(F1436))</f>
        <v>Total Interest Charged</v>
      </c>
      <c r="O1436" s="201" t="e">
        <f t="shared" si="140"/>
        <v>#VALUE!</v>
      </c>
    </row>
    <row r="1437" spans="3:15" x14ac:dyDescent="0.25">
      <c r="C1437" s="197" t="e">
        <f t="shared" si="143"/>
        <v>#DIV/0!</v>
      </c>
      <c r="D1437" s="216" t="e">
        <f>IF(F1437="","",IF($B$3='Budget Calculator'!$A$14, 'Loan Calculator'!$L$12-E1437+H1437, IF($B$3='Budget Calculator'!$A$13,  'Loan Calculator'!$N$12-E1437+H1437, IF($B$3='Budget Calculator'!$A$12,  'Loan Calculator'!$P$12-E1437+H1437, 0))))</f>
        <v>#DIV/0!</v>
      </c>
      <c r="E1437" s="217" t="e">
        <f>IF(('Loan Calculator'!$G$4/$B$4)*C1436&gt;=0, ('Loan Calculator'!$G$4/$B$4)*C1436, 1/0)</f>
        <v>#DIV/0!</v>
      </c>
      <c r="F1437" s="200" t="e">
        <f t="shared" si="144"/>
        <v>#DIV/0!</v>
      </c>
      <c r="G1437" s="212" t="e">
        <f t="shared" si="139"/>
        <v>#DIV/0!</v>
      </c>
      <c r="K1437" s="197" t="str" cm="1">
        <f t="array" ref="K1437">INDEX($A:$G, ($B1437*$B$4)+3,COLUMN(C1437))</f>
        <v>Owing</v>
      </c>
      <c r="L1437" s="198" t="e">
        <f t="shared" si="141"/>
        <v>#VALUE!</v>
      </c>
      <c r="M1437" s="199" t="e">
        <f t="shared" si="142"/>
        <v>#VALUE!</v>
      </c>
      <c r="N1437" s="200" t="str" cm="1">
        <f t="array" ref="N1437">INDEX($A:$G, ($B1437*$B$4)+3,COLUMN(F1437))</f>
        <v>Total Interest Charged</v>
      </c>
      <c r="O1437" s="201" t="e">
        <f t="shared" si="140"/>
        <v>#VALUE!</v>
      </c>
    </row>
    <row r="1438" spans="3:15" x14ac:dyDescent="0.25">
      <c r="C1438" s="197" t="e">
        <f t="shared" si="143"/>
        <v>#DIV/0!</v>
      </c>
      <c r="D1438" s="216" t="e">
        <f>IF(F1438="","",IF($B$3='Budget Calculator'!$A$14, 'Loan Calculator'!$L$12-E1438+H1438, IF($B$3='Budget Calculator'!$A$13,  'Loan Calculator'!$N$12-E1438+H1438, IF($B$3='Budget Calculator'!$A$12,  'Loan Calculator'!$P$12-E1438+H1438, 0))))</f>
        <v>#DIV/0!</v>
      </c>
      <c r="E1438" s="217" t="e">
        <f>IF(('Loan Calculator'!$G$4/$B$4)*C1437&gt;=0, ('Loan Calculator'!$G$4/$B$4)*C1437, 1/0)</f>
        <v>#DIV/0!</v>
      </c>
      <c r="F1438" s="200" t="e">
        <f t="shared" si="144"/>
        <v>#DIV/0!</v>
      </c>
      <c r="G1438" s="212" t="e">
        <f t="shared" si="139"/>
        <v>#DIV/0!</v>
      </c>
      <c r="K1438" s="197" t="str" cm="1">
        <f t="array" ref="K1438">INDEX($A:$G, ($B1438*$B$4)+3,COLUMN(C1438))</f>
        <v>Owing</v>
      </c>
      <c r="L1438" s="198" t="e">
        <f t="shared" si="141"/>
        <v>#VALUE!</v>
      </c>
      <c r="M1438" s="199" t="e">
        <f t="shared" si="142"/>
        <v>#VALUE!</v>
      </c>
      <c r="N1438" s="200" t="str" cm="1">
        <f t="array" ref="N1438">INDEX($A:$G, ($B1438*$B$4)+3,COLUMN(F1438))</f>
        <v>Total Interest Charged</v>
      </c>
      <c r="O1438" s="201" t="e">
        <f t="shared" si="140"/>
        <v>#VALUE!</v>
      </c>
    </row>
    <row r="1439" spans="3:15" x14ac:dyDescent="0.25">
      <c r="C1439" s="197" t="e">
        <f t="shared" si="143"/>
        <v>#DIV/0!</v>
      </c>
      <c r="D1439" s="216" t="e">
        <f>IF(F1439="","",IF($B$3='Budget Calculator'!$A$14, 'Loan Calculator'!$L$12-E1439+H1439, IF($B$3='Budget Calculator'!$A$13,  'Loan Calculator'!$N$12-E1439+H1439, IF($B$3='Budget Calculator'!$A$12,  'Loan Calculator'!$P$12-E1439+H1439, 0))))</f>
        <v>#DIV/0!</v>
      </c>
      <c r="E1439" s="217" t="e">
        <f>IF(('Loan Calculator'!$G$4/$B$4)*C1438&gt;=0, ('Loan Calculator'!$G$4/$B$4)*C1438, 1/0)</f>
        <v>#DIV/0!</v>
      </c>
      <c r="F1439" s="200" t="e">
        <f t="shared" si="144"/>
        <v>#DIV/0!</v>
      </c>
      <c r="G1439" s="212" t="e">
        <f t="shared" si="139"/>
        <v>#DIV/0!</v>
      </c>
      <c r="K1439" s="197" t="str" cm="1">
        <f t="array" ref="K1439">INDEX($A:$G, ($B1439*$B$4)+3,COLUMN(C1439))</f>
        <v>Owing</v>
      </c>
      <c r="L1439" s="198" t="e">
        <f t="shared" si="141"/>
        <v>#VALUE!</v>
      </c>
      <c r="M1439" s="199" t="e">
        <f t="shared" si="142"/>
        <v>#VALUE!</v>
      </c>
      <c r="N1439" s="200" t="str" cm="1">
        <f t="array" ref="N1439">INDEX($A:$G, ($B1439*$B$4)+3,COLUMN(F1439))</f>
        <v>Total Interest Charged</v>
      </c>
      <c r="O1439" s="201" t="e">
        <f t="shared" si="140"/>
        <v>#VALUE!</v>
      </c>
    </row>
    <row r="1440" spans="3:15" x14ac:dyDescent="0.25">
      <c r="C1440" s="197" t="e">
        <f t="shared" si="143"/>
        <v>#DIV/0!</v>
      </c>
      <c r="D1440" s="216" t="e">
        <f>IF(F1440="","",IF($B$3='Budget Calculator'!$A$14, 'Loan Calculator'!$L$12-E1440+H1440, IF($B$3='Budget Calculator'!$A$13,  'Loan Calculator'!$N$12-E1440+H1440, IF($B$3='Budget Calculator'!$A$12,  'Loan Calculator'!$P$12-E1440+H1440, 0))))</f>
        <v>#DIV/0!</v>
      </c>
      <c r="E1440" s="217" t="e">
        <f>IF(('Loan Calculator'!$G$4/$B$4)*C1439&gt;=0, ('Loan Calculator'!$G$4/$B$4)*C1439, 1/0)</f>
        <v>#DIV/0!</v>
      </c>
      <c r="F1440" s="200" t="e">
        <f t="shared" si="144"/>
        <v>#DIV/0!</v>
      </c>
      <c r="G1440" s="212" t="e">
        <f t="shared" si="139"/>
        <v>#DIV/0!</v>
      </c>
      <c r="K1440" s="197" t="str" cm="1">
        <f t="array" ref="K1440">INDEX($A:$G, ($B1440*$B$4)+3,COLUMN(C1440))</f>
        <v>Owing</v>
      </c>
      <c r="L1440" s="198" t="e">
        <f t="shared" si="141"/>
        <v>#VALUE!</v>
      </c>
      <c r="M1440" s="199" t="e">
        <f t="shared" si="142"/>
        <v>#VALUE!</v>
      </c>
      <c r="N1440" s="200" t="str" cm="1">
        <f t="array" ref="N1440">INDEX($A:$G, ($B1440*$B$4)+3,COLUMN(F1440))</f>
        <v>Total Interest Charged</v>
      </c>
      <c r="O1440" s="201" t="e">
        <f t="shared" si="140"/>
        <v>#VALUE!</v>
      </c>
    </row>
    <row r="1441" spans="3:15" x14ac:dyDescent="0.25">
      <c r="C1441" s="197" t="e">
        <f t="shared" si="143"/>
        <v>#DIV/0!</v>
      </c>
      <c r="D1441" s="216" t="e">
        <f>IF(F1441="","",IF($B$3='Budget Calculator'!$A$14, 'Loan Calculator'!$L$12-E1441+H1441, IF($B$3='Budget Calculator'!$A$13,  'Loan Calculator'!$N$12-E1441+H1441, IF($B$3='Budget Calculator'!$A$12,  'Loan Calculator'!$P$12-E1441+H1441, 0))))</f>
        <v>#DIV/0!</v>
      </c>
      <c r="E1441" s="217" t="e">
        <f>IF(('Loan Calculator'!$G$4/$B$4)*C1440&gt;=0, ('Loan Calculator'!$G$4/$B$4)*C1440, 1/0)</f>
        <v>#DIV/0!</v>
      </c>
      <c r="F1441" s="200" t="e">
        <f t="shared" si="144"/>
        <v>#DIV/0!</v>
      </c>
      <c r="G1441" s="212" t="e">
        <f t="shared" si="139"/>
        <v>#DIV/0!</v>
      </c>
      <c r="K1441" s="197" t="str" cm="1">
        <f t="array" ref="K1441">INDEX($A:$G, ($B1441*$B$4)+3,COLUMN(C1441))</f>
        <v>Owing</v>
      </c>
      <c r="L1441" s="198" t="e">
        <f t="shared" si="141"/>
        <v>#VALUE!</v>
      </c>
      <c r="M1441" s="199" t="e">
        <f t="shared" si="142"/>
        <v>#VALUE!</v>
      </c>
      <c r="N1441" s="200" t="str" cm="1">
        <f t="array" ref="N1441">INDEX($A:$G, ($B1441*$B$4)+3,COLUMN(F1441))</f>
        <v>Total Interest Charged</v>
      </c>
      <c r="O1441" s="201" t="e">
        <f t="shared" si="140"/>
        <v>#VALUE!</v>
      </c>
    </row>
    <row r="1442" spans="3:15" x14ac:dyDescent="0.25">
      <c r="C1442" s="197" t="e">
        <f t="shared" si="143"/>
        <v>#DIV/0!</v>
      </c>
      <c r="D1442" s="216" t="e">
        <f>IF(F1442="","",IF($B$3='Budget Calculator'!$A$14, 'Loan Calculator'!$L$12-E1442+H1442, IF($B$3='Budget Calculator'!$A$13,  'Loan Calculator'!$N$12-E1442+H1442, IF($B$3='Budget Calculator'!$A$12,  'Loan Calculator'!$P$12-E1442+H1442, 0))))</f>
        <v>#DIV/0!</v>
      </c>
      <c r="E1442" s="217" t="e">
        <f>IF(('Loan Calculator'!$G$4/$B$4)*C1441&gt;=0, ('Loan Calculator'!$G$4/$B$4)*C1441, 1/0)</f>
        <v>#DIV/0!</v>
      </c>
      <c r="F1442" s="200" t="e">
        <f t="shared" si="144"/>
        <v>#DIV/0!</v>
      </c>
      <c r="G1442" s="212" t="e">
        <f t="shared" si="139"/>
        <v>#DIV/0!</v>
      </c>
      <c r="K1442" s="197" t="str" cm="1">
        <f t="array" ref="K1442">INDEX($A:$G, ($B1442*$B$4)+3,COLUMN(C1442))</f>
        <v>Owing</v>
      </c>
      <c r="L1442" s="198" t="e">
        <f t="shared" si="141"/>
        <v>#VALUE!</v>
      </c>
      <c r="M1442" s="199" t="e">
        <f t="shared" si="142"/>
        <v>#VALUE!</v>
      </c>
      <c r="N1442" s="200" t="str" cm="1">
        <f t="array" ref="N1442">INDEX($A:$G, ($B1442*$B$4)+3,COLUMN(F1442))</f>
        <v>Total Interest Charged</v>
      </c>
      <c r="O1442" s="201" t="e">
        <f t="shared" si="140"/>
        <v>#VALUE!</v>
      </c>
    </row>
    <row r="1443" spans="3:15" x14ac:dyDescent="0.25">
      <c r="C1443" s="197" t="e">
        <f t="shared" si="143"/>
        <v>#DIV/0!</v>
      </c>
      <c r="D1443" s="216" t="e">
        <f>IF(F1443="","",IF($B$3='Budget Calculator'!$A$14, 'Loan Calculator'!$L$12-E1443+H1443, IF($B$3='Budget Calculator'!$A$13,  'Loan Calculator'!$N$12-E1443+H1443, IF($B$3='Budget Calculator'!$A$12,  'Loan Calculator'!$P$12-E1443+H1443, 0))))</f>
        <v>#DIV/0!</v>
      </c>
      <c r="E1443" s="217" t="e">
        <f>IF(('Loan Calculator'!$G$4/$B$4)*C1442&gt;=0, ('Loan Calculator'!$G$4/$B$4)*C1442, 1/0)</f>
        <v>#DIV/0!</v>
      </c>
      <c r="F1443" s="200" t="e">
        <f t="shared" si="144"/>
        <v>#DIV/0!</v>
      </c>
      <c r="G1443" s="212" t="e">
        <f t="shared" si="139"/>
        <v>#DIV/0!</v>
      </c>
      <c r="K1443" s="197" t="str" cm="1">
        <f t="array" ref="K1443">INDEX($A:$G, ($B1443*$B$4)+3,COLUMN(C1443))</f>
        <v>Owing</v>
      </c>
      <c r="L1443" s="198" t="e">
        <f t="shared" si="141"/>
        <v>#VALUE!</v>
      </c>
      <c r="M1443" s="199" t="e">
        <f t="shared" si="142"/>
        <v>#VALUE!</v>
      </c>
      <c r="N1443" s="200" t="str" cm="1">
        <f t="array" ref="N1443">INDEX($A:$G, ($B1443*$B$4)+3,COLUMN(F1443))</f>
        <v>Total Interest Charged</v>
      </c>
      <c r="O1443" s="201" t="e">
        <f t="shared" si="140"/>
        <v>#VALUE!</v>
      </c>
    </row>
    <row r="1444" spans="3:15" x14ac:dyDescent="0.25">
      <c r="C1444" s="197" t="e">
        <f t="shared" si="143"/>
        <v>#DIV/0!</v>
      </c>
      <c r="D1444" s="216" t="e">
        <f>IF(F1444="","",IF($B$3='Budget Calculator'!$A$14, 'Loan Calculator'!$L$12-E1444+H1444, IF($B$3='Budget Calculator'!$A$13,  'Loan Calculator'!$N$12-E1444+H1444, IF($B$3='Budget Calculator'!$A$12,  'Loan Calculator'!$P$12-E1444+H1444, 0))))</f>
        <v>#DIV/0!</v>
      </c>
      <c r="E1444" s="217" t="e">
        <f>IF(('Loan Calculator'!$G$4/$B$4)*C1443&gt;=0, ('Loan Calculator'!$G$4/$B$4)*C1443, 1/0)</f>
        <v>#DIV/0!</v>
      </c>
      <c r="F1444" s="200" t="e">
        <f t="shared" si="144"/>
        <v>#DIV/0!</v>
      </c>
      <c r="G1444" s="212" t="e">
        <f t="shared" si="139"/>
        <v>#DIV/0!</v>
      </c>
      <c r="K1444" s="197" t="str" cm="1">
        <f t="array" ref="K1444">INDEX($A:$G, ($B1444*$B$4)+3,COLUMN(C1444))</f>
        <v>Owing</v>
      </c>
      <c r="L1444" s="198" t="e">
        <f t="shared" si="141"/>
        <v>#VALUE!</v>
      </c>
      <c r="M1444" s="199" t="e">
        <f t="shared" si="142"/>
        <v>#VALUE!</v>
      </c>
      <c r="N1444" s="200" t="str" cm="1">
        <f t="array" ref="N1444">INDEX($A:$G, ($B1444*$B$4)+3,COLUMN(F1444))</f>
        <v>Total Interest Charged</v>
      </c>
      <c r="O1444" s="201" t="e">
        <f t="shared" si="140"/>
        <v>#VALUE!</v>
      </c>
    </row>
    <row r="1445" spans="3:15" x14ac:dyDescent="0.25">
      <c r="C1445" s="197" t="e">
        <f t="shared" si="143"/>
        <v>#DIV/0!</v>
      </c>
      <c r="D1445" s="216" t="e">
        <f>IF(F1445="","",IF($B$3='Budget Calculator'!$A$14, 'Loan Calculator'!$L$12-E1445+H1445, IF($B$3='Budget Calculator'!$A$13,  'Loan Calculator'!$N$12-E1445+H1445, IF($B$3='Budget Calculator'!$A$12,  'Loan Calculator'!$P$12-E1445+H1445, 0))))</f>
        <v>#DIV/0!</v>
      </c>
      <c r="E1445" s="217" t="e">
        <f>IF(('Loan Calculator'!$G$4/$B$4)*C1444&gt;=0, ('Loan Calculator'!$G$4/$B$4)*C1444, 1/0)</f>
        <v>#DIV/0!</v>
      </c>
      <c r="F1445" s="200" t="e">
        <f t="shared" si="144"/>
        <v>#DIV/0!</v>
      </c>
      <c r="G1445" s="212" t="e">
        <f t="shared" si="139"/>
        <v>#DIV/0!</v>
      </c>
      <c r="K1445" s="197" t="str" cm="1">
        <f t="array" ref="K1445">INDEX($A:$G, ($B1445*$B$4)+3,COLUMN(C1445))</f>
        <v>Owing</v>
      </c>
      <c r="L1445" s="198" t="e">
        <f t="shared" si="141"/>
        <v>#VALUE!</v>
      </c>
      <c r="M1445" s="199" t="e">
        <f t="shared" si="142"/>
        <v>#VALUE!</v>
      </c>
      <c r="N1445" s="200" t="str" cm="1">
        <f t="array" ref="N1445">INDEX($A:$G, ($B1445*$B$4)+3,COLUMN(F1445))</f>
        <v>Total Interest Charged</v>
      </c>
      <c r="O1445" s="201" t="e">
        <f t="shared" si="140"/>
        <v>#VALUE!</v>
      </c>
    </row>
    <row r="1446" spans="3:15" x14ac:dyDescent="0.25">
      <c r="C1446" s="197" t="e">
        <f t="shared" si="143"/>
        <v>#DIV/0!</v>
      </c>
      <c r="D1446" s="216" t="e">
        <f>IF(F1446="","",IF($B$3='Budget Calculator'!$A$14, 'Loan Calculator'!$L$12-E1446+H1446, IF($B$3='Budget Calculator'!$A$13,  'Loan Calculator'!$N$12-E1446+H1446, IF($B$3='Budget Calculator'!$A$12,  'Loan Calculator'!$P$12-E1446+H1446, 0))))</f>
        <v>#DIV/0!</v>
      </c>
      <c r="E1446" s="217" t="e">
        <f>IF(('Loan Calculator'!$G$4/$B$4)*C1445&gt;=0, ('Loan Calculator'!$G$4/$B$4)*C1445, 1/0)</f>
        <v>#DIV/0!</v>
      </c>
      <c r="F1446" s="200" t="e">
        <f t="shared" si="144"/>
        <v>#DIV/0!</v>
      </c>
      <c r="G1446" s="212" t="e">
        <f t="shared" si="139"/>
        <v>#DIV/0!</v>
      </c>
      <c r="K1446" s="197" t="str" cm="1">
        <f t="array" ref="K1446">INDEX($A:$G, ($B1446*$B$4)+3,COLUMN(C1446))</f>
        <v>Owing</v>
      </c>
      <c r="L1446" s="198" t="e">
        <f t="shared" si="141"/>
        <v>#VALUE!</v>
      </c>
      <c r="M1446" s="199" t="e">
        <f t="shared" si="142"/>
        <v>#VALUE!</v>
      </c>
      <c r="N1446" s="200" t="str" cm="1">
        <f t="array" ref="N1446">INDEX($A:$G, ($B1446*$B$4)+3,COLUMN(F1446))</f>
        <v>Total Interest Charged</v>
      </c>
      <c r="O1446" s="201" t="e">
        <f t="shared" si="140"/>
        <v>#VALUE!</v>
      </c>
    </row>
    <row r="1447" spans="3:15" x14ac:dyDescent="0.25">
      <c r="C1447" s="197" t="e">
        <f t="shared" si="143"/>
        <v>#DIV/0!</v>
      </c>
      <c r="D1447" s="216" t="e">
        <f>IF(F1447="","",IF($B$3='Budget Calculator'!$A$14, 'Loan Calculator'!$L$12-E1447+H1447, IF($B$3='Budget Calculator'!$A$13,  'Loan Calculator'!$N$12-E1447+H1447, IF($B$3='Budget Calculator'!$A$12,  'Loan Calculator'!$P$12-E1447+H1447, 0))))</f>
        <v>#DIV/0!</v>
      </c>
      <c r="E1447" s="217" t="e">
        <f>IF(('Loan Calculator'!$G$4/$B$4)*C1446&gt;=0, ('Loan Calculator'!$G$4/$B$4)*C1446, 1/0)</f>
        <v>#DIV/0!</v>
      </c>
      <c r="F1447" s="200" t="e">
        <f t="shared" si="144"/>
        <v>#DIV/0!</v>
      </c>
      <c r="G1447" s="212" t="e">
        <f t="shared" si="139"/>
        <v>#DIV/0!</v>
      </c>
      <c r="K1447" s="197" t="str" cm="1">
        <f t="array" ref="K1447">INDEX($A:$G, ($B1447*$B$4)+3,COLUMN(C1447))</f>
        <v>Owing</v>
      </c>
      <c r="L1447" s="198" t="e">
        <f t="shared" si="141"/>
        <v>#VALUE!</v>
      </c>
      <c r="M1447" s="199" t="e">
        <f t="shared" si="142"/>
        <v>#VALUE!</v>
      </c>
      <c r="N1447" s="200" t="str" cm="1">
        <f t="array" ref="N1447">INDEX($A:$G, ($B1447*$B$4)+3,COLUMN(F1447))</f>
        <v>Total Interest Charged</v>
      </c>
      <c r="O1447" s="201" t="e">
        <f t="shared" si="140"/>
        <v>#VALUE!</v>
      </c>
    </row>
    <row r="1448" spans="3:15" x14ac:dyDescent="0.25">
      <c r="C1448" s="197" t="e">
        <f t="shared" si="143"/>
        <v>#DIV/0!</v>
      </c>
      <c r="D1448" s="216" t="e">
        <f>IF(F1448="","",IF($B$3='Budget Calculator'!$A$14, 'Loan Calculator'!$L$12-E1448+H1448, IF($B$3='Budget Calculator'!$A$13,  'Loan Calculator'!$N$12-E1448+H1448, IF($B$3='Budget Calculator'!$A$12,  'Loan Calculator'!$P$12-E1448+H1448, 0))))</f>
        <v>#DIV/0!</v>
      </c>
      <c r="E1448" s="217" t="e">
        <f>IF(('Loan Calculator'!$G$4/$B$4)*C1447&gt;=0, ('Loan Calculator'!$G$4/$B$4)*C1447, 1/0)</f>
        <v>#DIV/0!</v>
      </c>
      <c r="F1448" s="200" t="e">
        <f t="shared" si="144"/>
        <v>#DIV/0!</v>
      </c>
      <c r="G1448" s="212" t="e">
        <f t="shared" si="139"/>
        <v>#DIV/0!</v>
      </c>
      <c r="K1448" s="197" t="str" cm="1">
        <f t="array" ref="K1448">INDEX($A:$G, ($B1448*$B$4)+3,COLUMN(C1448))</f>
        <v>Owing</v>
      </c>
      <c r="L1448" s="198" t="e">
        <f t="shared" si="141"/>
        <v>#VALUE!</v>
      </c>
      <c r="M1448" s="199" t="e">
        <f t="shared" si="142"/>
        <v>#VALUE!</v>
      </c>
      <c r="N1448" s="200" t="str" cm="1">
        <f t="array" ref="N1448">INDEX($A:$G, ($B1448*$B$4)+3,COLUMN(F1448))</f>
        <v>Total Interest Charged</v>
      </c>
      <c r="O1448" s="201" t="e">
        <f t="shared" si="140"/>
        <v>#VALUE!</v>
      </c>
    </row>
    <row r="1449" spans="3:15" x14ac:dyDescent="0.25">
      <c r="C1449" s="197" t="e">
        <f t="shared" si="143"/>
        <v>#DIV/0!</v>
      </c>
      <c r="D1449" s="216" t="e">
        <f>IF(F1449="","",IF($B$3='Budget Calculator'!$A$14, 'Loan Calculator'!$L$12-E1449+H1449, IF($B$3='Budget Calculator'!$A$13,  'Loan Calculator'!$N$12-E1449+H1449, IF($B$3='Budget Calculator'!$A$12,  'Loan Calculator'!$P$12-E1449+H1449, 0))))</f>
        <v>#DIV/0!</v>
      </c>
      <c r="E1449" s="217" t="e">
        <f>IF(('Loan Calculator'!$G$4/$B$4)*C1448&gt;=0, ('Loan Calculator'!$G$4/$B$4)*C1448, 1/0)</f>
        <v>#DIV/0!</v>
      </c>
      <c r="F1449" s="200" t="e">
        <f t="shared" si="144"/>
        <v>#DIV/0!</v>
      </c>
      <c r="G1449" s="212" t="e">
        <f t="shared" si="139"/>
        <v>#DIV/0!</v>
      </c>
      <c r="K1449" s="197" t="str" cm="1">
        <f t="array" ref="K1449">INDEX($A:$G, ($B1449*$B$4)+3,COLUMN(C1449))</f>
        <v>Owing</v>
      </c>
      <c r="L1449" s="198" t="e">
        <f t="shared" si="141"/>
        <v>#VALUE!</v>
      </c>
      <c r="M1449" s="199" t="e">
        <f t="shared" si="142"/>
        <v>#VALUE!</v>
      </c>
      <c r="N1449" s="200" t="str" cm="1">
        <f t="array" ref="N1449">INDEX($A:$G, ($B1449*$B$4)+3,COLUMN(F1449))</f>
        <v>Total Interest Charged</v>
      </c>
      <c r="O1449" s="201" t="e">
        <f t="shared" si="140"/>
        <v>#VALUE!</v>
      </c>
    </row>
    <row r="1450" spans="3:15" x14ac:dyDescent="0.25">
      <c r="C1450" s="197" t="e">
        <f t="shared" si="143"/>
        <v>#DIV/0!</v>
      </c>
      <c r="D1450" s="216" t="e">
        <f>IF(F1450="","",IF($B$3='Budget Calculator'!$A$14, 'Loan Calculator'!$L$12-E1450+H1450, IF($B$3='Budget Calculator'!$A$13,  'Loan Calculator'!$N$12-E1450+H1450, IF($B$3='Budget Calculator'!$A$12,  'Loan Calculator'!$P$12-E1450+H1450, 0))))</f>
        <v>#DIV/0!</v>
      </c>
      <c r="E1450" s="217" t="e">
        <f>IF(('Loan Calculator'!$G$4/$B$4)*C1449&gt;=0, ('Loan Calculator'!$G$4/$B$4)*C1449, 1/0)</f>
        <v>#DIV/0!</v>
      </c>
      <c r="F1450" s="200" t="e">
        <f t="shared" si="144"/>
        <v>#DIV/0!</v>
      </c>
      <c r="G1450" s="212" t="e">
        <f t="shared" si="139"/>
        <v>#DIV/0!</v>
      </c>
      <c r="K1450" s="197" t="str" cm="1">
        <f t="array" ref="K1450">INDEX($A:$G, ($B1450*$B$4)+3,COLUMN(C1450))</f>
        <v>Owing</v>
      </c>
      <c r="L1450" s="198" t="e">
        <f t="shared" si="141"/>
        <v>#VALUE!</v>
      </c>
      <c r="M1450" s="199" t="e">
        <f t="shared" si="142"/>
        <v>#VALUE!</v>
      </c>
      <c r="N1450" s="200" t="str" cm="1">
        <f t="array" ref="N1450">INDEX($A:$G, ($B1450*$B$4)+3,COLUMN(F1450))</f>
        <v>Total Interest Charged</v>
      </c>
      <c r="O1450" s="201" t="e">
        <f t="shared" si="140"/>
        <v>#VALUE!</v>
      </c>
    </row>
    <row r="1451" spans="3:15" x14ac:dyDescent="0.25">
      <c r="C1451" s="197" t="e">
        <f t="shared" si="143"/>
        <v>#DIV/0!</v>
      </c>
      <c r="D1451" s="216" t="e">
        <f>IF(F1451="","",IF($B$3='Budget Calculator'!$A$14, 'Loan Calculator'!$L$12-E1451+H1451, IF($B$3='Budget Calculator'!$A$13,  'Loan Calculator'!$N$12-E1451+H1451, IF($B$3='Budget Calculator'!$A$12,  'Loan Calculator'!$P$12-E1451+H1451, 0))))</f>
        <v>#DIV/0!</v>
      </c>
      <c r="E1451" s="217" t="e">
        <f>IF(('Loan Calculator'!$G$4/$B$4)*C1450&gt;=0, ('Loan Calculator'!$G$4/$B$4)*C1450, 1/0)</f>
        <v>#DIV/0!</v>
      </c>
      <c r="F1451" s="200" t="e">
        <f t="shared" si="144"/>
        <v>#DIV/0!</v>
      </c>
      <c r="G1451" s="212" t="e">
        <f t="shared" si="139"/>
        <v>#DIV/0!</v>
      </c>
      <c r="K1451" s="197" t="str" cm="1">
        <f t="array" ref="K1451">INDEX($A:$G, ($B1451*$B$4)+3,COLUMN(C1451))</f>
        <v>Owing</v>
      </c>
      <c r="L1451" s="198" t="e">
        <f t="shared" si="141"/>
        <v>#VALUE!</v>
      </c>
      <c r="M1451" s="199" t="e">
        <f t="shared" si="142"/>
        <v>#VALUE!</v>
      </c>
      <c r="N1451" s="200" t="str" cm="1">
        <f t="array" ref="N1451">INDEX($A:$G, ($B1451*$B$4)+3,COLUMN(F1451))</f>
        <v>Total Interest Charged</v>
      </c>
      <c r="O1451" s="201" t="e">
        <f t="shared" si="140"/>
        <v>#VALUE!</v>
      </c>
    </row>
    <row r="1452" spans="3:15" x14ac:dyDescent="0.25">
      <c r="C1452" s="197" t="e">
        <f t="shared" si="143"/>
        <v>#DIV/0!</v>
      </c>
      <c r="D1452" s="216" t="e">
        <f>IF(F1452="","",IF($B$3='Budget Calculator'!$A$14, 'Loan Calculator'!$L$12-E1452+H1452, IF($B$3='Budget Calculator'!$A$13,  'Loan Calculator'!$N$12-E1452+H1452, IF($B$3='Budget Calculator'!$A$12,  'Loan Calculator'!$P$12-E1452+H1452, 0))))</f>
        <v>#DIV/0!</v>
      </c>
      <c r="E1452" s="217" t="e">
        <f>IF(('Loan Calculator'!$G$4/$B$4)*C1451&gt;=0, ('Loan Calculator'!$G$4/$B$4)*C1451, 1/0)</f>
        <v>#DIV/0!</v>
      </c>
      <c r="F1452" s="200" t="e">
        <f t="shared" si="144"/>
        <v>#DIV/0!</v>
      </c>
      <c r="G1452" s="212" t="e">
        <f t="shared" si="139"/>
        <v>#DIV/0!</v>
      </c>
      <c r="K1452" s="197" t="str" cm="1">
        <f t="array" ref="K1452">INDEX($A:$G, ($B1452*$B$4)+3,COLUMN(C1452))</f>
        <v>Owing</v>
      </c>
      <c r="L1452" s="198" t="e">
        <f t="shared" si="141"/>
        <v>#VALUE!</v>
      </c>
      <c r="M1452" s="199" t="e">
        <f t="shared" si="142"/>
        <v>#VALUE!</v>
      </c>
      <c r="N1452" s="200" t="str" cm="1">
        <f t="array" ref="N1452">INDEX($A:$G, ($B1452*$B$4)+3,COLUMN(F1452))</f>
        <v>Total Interest Charged</v>
      </c>
      <c r="O1452" s="201" t="e">
        <f t="shared" si="140"/>
        <v>#VALUE!</v>
      </c>
    </row>
    <row r="1453" spans="3:15" x14ac:dyDescent="0.25">
      <c r="C1453" s="197" t="e">
        <f t="shared" si="143"/>
        <v>#DIV/0!</v>
      </c>
      <c r="D1453" s="216" t="e">
        <f>IF(F1453="","",IF($B$3='Budget Calculator'!$A$14, 'Loan Calculator'!$L$12-E1453+H1453, IF($B$3='Budget Calculator'!$A$13,  'Loan Calculator'!$N$12-E1453+H1453, IF($B$3='Budget Calculator'!$A$12,  'Loan Calculator'!$P$12-E1453+H1453, 0))))</f>
        <v>#DIV/0!</v>
      </c>
      <c r="E1453" s="217" t="e">
        <f>IF(('Loan Calculator'!$G$4/$B$4)*C1452&gt;=0, ('Loan Calculator'!$G$4/$B$4)*C1452, 1/0)</f>
        <v>#DIV/0!</v>
      </c>
      <c r="F1453" s="200" t="e">
        <f t="shared" si="144"/>
        <v>#DIV/0!</v>
      </c>
      <c r="G1453" s="212" t="e">
        <f t="shared" si="139"/>
        <v>#DIV/0!</v>
      </c>
      <c r="K1453" s="197" t="str" cm="1">
        <f t="array" ref="K1453">INDEX($A:$G, ($B1453*$B$4)+3,COLUMN(C1453))</f>
        <v>Owing</v>
      </c>
      <c r="L1453" s="198" t="e">
        <f t="shared" si="141"/>
        <v>#VALUE!</v>
      </c>
      <c r="M1453" s="199" t="e">
        <f t="shared" si="142"/>
        <v>#VALUE!</v>
      </c>
      <c r="N1453" s="200" t="str" cm="1">
        <f t="array" ref="N1453">INDEX($A:$G, ($B1453*$B$4)+3,COLUMN(F1453))</f>
        <v>Total Interest Charged</v>
      </c>
      <c r="O1453" s="201" t="e">
        <f t="shared" si="140"/>
        <v>#VALUE!</v>
      </c>
    </row>
    <row r="1454" spans="3:15" x14ac:dyDescent="0.25">
      <c r="C1454" s="197" t="e">
        <f t="shared" si="143"/>
        <v>#DIV/0!</v>
      </c>
      <c r="D1454" s="216" t="e">
        <f>IF(F1454="","",IF($B$3='Budget Calculator'!$A$14, 'Loan Calculator'!$L$12-E1454+H1454, IF($B$3='Budget Calculator'!$A$13,  'Loan Calculator'!$N$12-E1454+H1454, IF($B$3='Budget Calculator'!$A$12,  'Loan Calculator'!$P$12-E1454+H1454, 0))))</f>
        <v>#DIV/0!</v>
      </c>
      <c r="E1454" s="217" t="e">
        <f>IF(('Loan Calculator'!$G$4/$B$4)*C1453&gt;=0, ('Loan Calculator'!$G$4/$B$4)*C1453, 1/0)</f>
        <v>#DIV/0!</v>
      </c>
      <c r="F1454" s="200" t="e">
        <f t="shared" si="144"/>
        <v>#DIV/0!</v>
      </c>
      <c r="G1454" s="212" t="e">
        <f t="shared" si="139"/>
        <v>#DIV/0!</v>
      </c>
      <c r="K1454" s="197" t="str" cm="1">
        <f t="array" ref="K1454">INDEX($A:$G, ($B1454*$B$4)+3,COLUMN(C1454))</f>
        <v>Owing</v>
      </c>
      <c r="L1454" s="198" t="e">
        <f t="shared" si="141"/>
        <v>#VALUE!</v>
      </c>
      <c r="M1454" s="199" t="e">
        <f t="shared" si="142"/>
        <v>#VALUE!</v>
      </c>
      <c r="N1454" s="200" t="str" cm="1">
        <f t="array" ref="N1454">INDEX($A:$G, ($B1454*$B$4)+3,COLUMN(F1454))</f>
        <v>Total Interest Charged</v>
      </c>
      <c r="O1454" s="201" t="e">
        <f t="shared" si="140"/>
        <v>#VALUE!</v>
      </c>
    </row>
    <row r="1455" spans="3:15" x14ac:dyDescent="0.25">
      <c r="C1455" s="197" t="e">
        <f t="shared" si="143"/>
        <v>#DIV/0!</v>
      </c>
      <c r="D1455" s="216" t="e">
        <f>IF(F1455="","",IF($B$3='Budget Calculator'!$A$14, 'Loan Calculator'!$L$12-E1455+H1455, IF($B$3='Budget Calculator'!$A$13,  'Loan Calculator'!$N$12-E1455+H1455, IF($B$3='Budget Calculator'!$A$12,  'Loan Calculator'!$P$12-E1455+H1455, 0))))</f>
        <v>#DIV/0!</v>
      </c>
      <c r="E1455" s="217" t="e">
        <f>IF(('Loan Calculator'!$G$4/$B$4)*C1454&gt;=0, ('Loan Calculator'!$G$4/$B$4)*C1454, 1/0)</f>
        <v>#DIV/0!</v>
      </c>
      <c r="F1455" s="200" t="e">
        <f t="shared" si="144"/>
        <v>#DIV/0!</v>
      </c>
      <c r="G1455" s="212" t="e">
        <f t="shared" si="139"/>
        <v>#DIV/0!</v>
      </c>
      <c r="K1455" s="197" t="str" cm="1">
        <f t="array" ref="K1455">INDEX($A:$G, ($B1455*$B$4)+3,COLUMN(C1455))</f>
        <v>Owing</v>
      </c>
      <c r="L1455" s="198" t="e">
        <f t="shared" si="141"/>
        <v>#VALUE!</v>
      </c>
      <c r="M1455" s="199" t="e">
        <f t="shared" si="142"/>
        <v>#VALUE!</v>
      </c>
      <c r="N1455" s="200" t="str" cm="1">
        <f t="array" ref="N1455">INDEX($A:$G, ($B1455*$B$4)+3,COLUMN(F1455))</f>
        <v>Total Interest Charged</v>
      </c>
      <c r="O1455" s="201" t="e">
        <f t="shared" si="140"/>
        <v>#VALUE!</v>
      </c>
    </row>
    <row r="1456" spans="3:15" x14ac:dyDescent="0.25">
      <c r="C1456" s="197" t="e">
        <f t="shared" si="143"/>
        <v>#DIV/0!</v>
      </c>
      <c r="D1456" s="216" t="e">
        <f>IF(F1456="","",IF($B$3='Budget Calculator'!$A$14, 'Loan Calculator'!$L$12-E1456+H1456, IF($B$3='Budget Calculator'!$A$13,  'Loan Calculator'!$N$12-E1456+H1456, IF($B$3='Budget Calculator'!$A$12,  'Loan Calculator'!$P$12-E1456+H1456, 0))))</f>
        <v>#DIV/0!</v>
      </c>
      <c r="E1456" s="217" t="e">
        <f>IF(('Loan Calculator'!$G$4/$B$4)*C1455&gt;=0, ('Loan Calculator'!$G$4/$B$4)*C1455, 1/0)</f>
        <v>#DIV/0!</v>
      </c>
      <c r="F1456" s="200" t="e">
        <f t="shared" si="144"/>
        <v>#DIV/0!</v>
      </c>
      <c r="G1456" s="212" t="e">
        <f t="shared" si="139"/>
        <v>#DIV/0!</v>
      </c>
      <c r="K1456" s="197" t="str" cm="1">
        <f t="array" ref="K1456">INDEX($A:$G, ($B1456*$B$4)+3,COLUMN(C1456))</f>
        <v>Owing</v>
      </c>
      <c r="L1456" s="198" t="e">
        <f t="shared" si="141"/>
        <v>#VALUE!</v>
      </c>
      <c r="M1456" s="199" t="e">
        <f t="shared" si="142"/>
        <v>#VALUE!</v>
      </c>
      <c r="N1456" s="200" t="str" cm="1">
        <f t="array" ref="N1456">INDEX($A:$G, ($B1456*$B$4)+3,COLUMN(F1456))</f>
        <v>Total Interest Charged</v>
      </c>
      <c r="O1456" s="201" t="e">
        <f t="shared" si="140"/>
        <v>#VALUE!</v>
      </c>
    </row>
    <row r="1457" spans="3:15" x14ac:dyDescent="0.25">
      <c r="C1457" s="197" t="e">
        <f t="shared" si="143"/>
        <v>#DIV/0!</v>
      </c>
      <c r="D1457" s="216" t="e">
        <f>IF(F1457="","",IF($B$3='Budget Calculator'!$A$14, 'Loan Calculator'!$L$12-E1457+H1457, IF($B$3='Budget Calculator'!$A$13,  'Loan Calculator'!$N$12-E1457+H1457, IF($B$3='Budget Calculator'!$A$12,  'Loan Calculator'!$P$12-E1457+H1457, 0))))</f>
        <v>#DIV/0!</v>
      </c>
      <c r="E1457" s="217" t="e">
        <f>IF(('Loan Calculator'!$G$4/$B$4)*C1456&gt;=0, ('Loan Calculator'!$G$4/$B$4)*C1456, 1/0)</f>
        <v>#DIV/0!</v>
      </c>
      <c r="F1457" s="200" t="e">
        <f t="shared" si="144"/>
        <v>#DIV/0!</v>
      </c>
      <c r="G1457" s="212" t="e">
        <f t="shared" si="139"/>
        <v>#DIV/0!</v>
      </c>
      <c r="K1457" s="197" t="str" cm="1">
        <f t="array" ref="K1457">INDEX($A:$G, ($B1457*$B$4)+3,COLUMN(C1457))</f>
        <v>Owing</v>
      </c>
      <c r="L1457" s="198" t="e">
        <f t="shared" si="141"/>
        <v>#VALUE!</v>
      </c>
      <c r="M1457" s="199" t="e">
        <f t="shared" si="142"/>
        <v>#VALUE!</v>
      </c>
      <c r="N1457" s="200" t="str" cm="1">
        <f t="array" ref="N1457">INDEX($A:$G, ($B1457*$B$4)+3,COLUMN(F1457))</f>
        <v>Total Interest Charged</v>
      </c>
      <c r="O1457" s="201" t="e">
        <f t="shared" si="140"/>
        <v>#VALUE!</v>
      </c>
    </row>
    <row r="1458" spans="3:15" x14ac:dyDescent="0.25">
      <c r="C1458" s="197" t="e">
        <f t="shared" si="143"/>
        <v>#DIV/0!</v>
      </c>
      <c r="D1458" s="216" t="e">
        <f>IF(F1458="","",IF($B$3='Budget Calculator'!$A$14, 'Loan Calculator'!$L$12-E1458+H1458, IF($B$3='Budget Calculator'!$A$13,  'Loan Calculator'!$N$12-E1458+H1458, IF($B$3='Budget Calculator'!$A$12,  'Loan Calculator'!$P$12-E1458+H1458, 0))))</f>
        <v>#DIV/0!</v>
      </c>
      <c r="E1458" s="217" t="e">
        <f>IF(('Loan Calculator'!$G$4/$B$4)*C1457&gt;=0, ('Loan Calculator'!$G$4/$B$4)*C1457, 1/0)</f>
        <v>#DIV/0!</v>
      </c>
      <c r="F1458" s="200" t="e">
        <f t="shared" si="144"/>
        <v>#DIV/0!</v>
      </c>
      <c r="G1458" s="212" t="e">
        <f t="shared" si="139"/>
        <v>#DIV/0!</v>
      </c>
      <c r="K1458" s="197" t="str" cm="1">
        <f t="array" ref="K1458">INDEX($A:$G, ($B1458*$B$4)+3,COLUMN(C1458))</f>
        <v>Owing</v>
      </c>
      <c r="L1458" s="198" t="e">
        <f t="shared" si="141"/>
        <v>#VALUE!</v>
      </c>
      <c r="M1458" s="199" t="e">
        <f t="shared" si="142"/>
        <v>#VALUE!</v>
      </c>
      <c r="N1458" s="200" t="str" cm="1">
        <f t="array" ref="N1458">INDEX($A:$G, ($B1458*$B$4)+3,COLUMN(F1458))</f>
        <v>Total Interest Charged</v>
      </c>
      <c r="O1458" s="201" t="e">
        <f t="shared" si="140"/>
        <v>#VALUE!</v>
      </c>
    </row>
    <row r="1459" spans="3:15" x14ac:dyDescent="0.25">
      <c r="C1459" s="197" t="e">
        <f t="shared" si="143"/>
        <v>#DIV/0!</v>
      </c>
      <c r="D1459" s="216" t="e">
        <f>IF(F1459="","",IF($B$3='Budget Calculator'!$A$14, 'Loan Calculator'!$L$12-E1459+H1459, IF($B$3='Budget Calculator'!$A$13,  'Loan Calculator'!$N$12-E1459+H1459, IF($B$3='Budget Calculator'!$A$12,  'Loan Calculator'!$P$12-E1459+H1459, 0))))</f>
        <v>#DIV/0!</v>
      </c>
      <c r="E1459" s="217" t="e">
        <f>IF(('Loan Calculator'!$G$4/$B$4)*C1458&gt;=0, ('Loan Calculator'!$G$4/$B$4)*C1458, 1/0)</f>
        <v>#DIV/0!</v>
      </c>
      <c r="F1459" s="200" t="e">
        <f t="shared" si="144"/>
        <v>#DIV/0!</v>
      </c>
      <c r="G1459" s="212" t="e">
        <f t="shared" si="139"/>
        <v>#DIV/0!</v>
      </c>
      <c r="K1459" s="197" t="str" cm="1">
        <f t="array" ref="K1459">INDEX($A:$G, ($B1459*$B$4)+3,COLUMN(C1459))</f>
        <v>Owing</v>
      </c>
      <c r="L1459" s="198" t="e">
        <f t="shared" si="141"/>
        <v>#VALUE!</v>
      </c>
      <c r="M1459" s="199" t="e">
        <f t="shared" si="142"/>
        <v>#VALUE!</v>
      </c>
      <c r="N1459" s="200" t="str" cm="1">
        <f t="array" ref="N1459">INDEX($A:$G, ($B1459*$B$4)+3,COLUMN(F1459))</f>
        <v>Total Interest Charged</v>
      </c>
      <c r="O1459" s="201" t="e">
        <f t="shared" si="140"/>
        <v>#VALUE!</v>
      </c>
    </row>
    <row r="1460" spans="3:15" x14ac:dyDescent="0.25">
      <c r="C1460" s="197" t="e">
        <f t="shared" si="143"/>
        <v>#DIV/0!</v>
      </c>
      <c r="D1460" s="216" t="e">
        <f>IF(F1460="","",IF($B$3='Budget Calculator'!$A$14, 'Loan Calculator'!$L$12-E1460+H1460, IF($B$3='Budget Calculator'!$A$13,  'Loan Calculator'!$N$12-E1460+H1460, IF($B$3='Budget Calculator'!$A$12,  'Loan Calculator'!$P$12-E1460+H1460, 0))))</f>
        <v>#DIV/0!</v>
      </c>
      <c r="E1460" s="217" t="e">
        <f>IF(('Loan Calculator'!$G$4/$B$4)*C1459&gt;=0, ('Loan Calculator'!$G$4/$B$4)*C1459, 1/0)</f>
        <v>#DIV/0!</v>
      </c>
      <c r="F1460" s="200" t="e">
        <f t="shared" si="144"/>
        <v>#DIV/0!</v>
      </c>
      <c r="G1460" s="212" t="e">
        <f t="shared" si="139"/>
        <v>#DIV/0!</v>
      </c>
      <c r="K1460" s="197" t="str" cm="1">
        <f t="array" ref="K1460">INDEX($A:$G, ($B1460*$B$4)+3,COLUMN(C1460))</f>
        <v>Owing</v>
      </c>
      <c r="L1460" s="198" t="e">
        <f t="shared" si="141"/>
        <v>#VALUE!</v>
      </c>
      <c r="M1460" s="199" t="e">
        <f t="shared" si="142"/>
        <v>#VALUE!</v>
      </c>
      <c r="N1460" s="200" t="str" cm="1">
        <f t="array" ref="N1460">INDEX($A:$G, ($B1460*$B$4)+3,COLUMN(F1460))</f>
        <v>Total Interest Charged</v>
      </c>
      <c r="O1460" s="201" t="e">
        <f t="shared" si="140"/>
        <v>#VALUE!</v>
      </c>
    </row>
    <row r="1461" spans="3:15" x14ac:dyDescent="0.25">
      <c r="C1461" s="197" t="e">
        <f t="shared" si="143"/>
        <v>#DIV/0!</v>
      </c>
      <c r="D1461" s="216" t="e">
        <f>IF(F1461="","",IF($B$3='Budget Calculator'!$A$14, 'Loan Calculator'!$L$12-E1461+H1461, IF($B$3='Budget Calculator'!$A$13,  'Loan Calculator'!$N$12-E1461+H1461, IF($B$3='Budget Calculator'!$A$12,  'Loan Calculator'!$P$12-E1461+H1461, 0))))</f>
        <v>#DIV/0!</v>
      </c>
      <c r="E1461" s="217" t="e">
        <f>IF(('Loan Calculator'!$G$4/$B$4)*C1460&gt;=0, ('Loan Calculator'!$G$4/$B$4)*C1460, 1/0)</f>
        <v>#DIV/0!</v>
      </c>
      <c r="F1461" s="200" t="e">
        <f t="shared" si="144"/>
        <v>#DIV/0!</v>
      </c>
      <c r="G1461" s="212" t="e">
        <f t="shared" si="139"/>
        <v>#DIV/0!</v>
      </c>
      <c r="K1461" s="197" t="str" cm="1">
        <f t="array" ref="K1461">INDEX($A:$G, ($B1461*$B$4)+3,COLUMN(C1461))</f>
        <v>Owing</v>
      </c>
      <c r="L1461" s="198" t="e">
        <f t="shared" si="141"/>
        <v>#VALUE!</v>
      </c>
      <c r="M1461" s="199" t="e">
        <f t="shared" si="142"/>
        <v>#VALUE!</v>
      </c>
      <c r="N1461" s="200" t="str" cm="1">
        <f t="array" ref="N1461">INDEX($A:$G, ($B1461*$B$4)+3,COLUMN(F1461))</f>
        <v>Total Interest Charged</v>
      </c>
      <c r="O1461" s="201" t="e">
        <f t="shared" si="140"/>
        <v>#VALUE!</v>
      </c>
    </row>
    <row r="1462" spans="3:15" x14ac:dyDescent="0.25">
      <c r="C1462" s="197" t="e">
        <f t="shared" si="143"/>
        <v>#DIV/0!</v>
      </c>
      <c r="D1462" s="216" t="e">
        <f>IF(F1462="","",IF($B$3='Budget Calculator'!$A$14, 'Loan Calculator'!$L$12-E1462+H1462, IF($B$3='Budget Calculator'!$A$13,  'Loan Calculator'!$N$12-E1462+H1462, IF($B$3='Budget Calculator'!$A$12,  'Loan Calculator'!$P$12-E1462+H1462, 0))))</f>
        <v>#DIV/0!</v>
      </c>
      <c r="E1462" s="217" t="e">
        <f>IF(('Loan Calculator'!$G$4/$B$4)*C1461&gt;=0, ('Loan Calculator'!$G$4/$B$4)*C1461, 1/0)</f>
        <v>#DIV/0!</v>
      </c>
      <c r="F1462" s="200" t="e">
        <f t="shared" si="144"/>
        <v>#DIV/0!</v>
      </c>
      <c r="G1462" s="212" t="e">
        <f t="shared" si="139"/>
        <v>#DIV/0!</v>
      </c>
      <c r="K1462" s="197" t="str" cm="1">
        <f t="array" ref="K1462">INDEX($A:$G, ($B1462*$B$4)+3,COLUMN(C1462))</f>
        <v>Owing</v>
      </c>
      <c r="L1462" s="198" t="e">
        <f t="shared" si="141"/>
        <v>#VALUE!</v>
      </c>
      <c r="M1462" s="199" t="e">
        <f t="shared" si="142"/>
        <v>#VALUE!</v>
      </c>
      <c r="N1462" s="200" t="str" cm="1">
        <f t="array" ref="N1462">INDEX($A:$G, ($B1462*$B$4)+3,COLUMN(F1462))</f>
        <v>Total Interest Charged</v>
      </c>
      <c r="O1462" s="201" t="e">
        <f t="shared" si="140"/>
        <v>#VALUE!</v>
      </c>
    </row>
    <row r="1463" spans="3:15" x14ac:dyDescent="0.25">
      <c r="C1463" s="197" t="e">
        <f t="shared" si="143"/>
        <v>#DIV/0!</v>
      </c>
      <c r="D1463" s="216" t="e">
        <f>IF(F1463="","",IF($B$3='Budget Calculator'!$A$14, 'Loan Calculator'!$L$12-E1463+H1463, IF($B$3='Budget Calculator'!$A$13,  'Loan Calculator'!$N$12-E1463+H1463, IF($B$3='Budget Calculator'!$A$12,  'Loan Calculator'!$P$12-E1463+H1463, 0))))</f>
        <v>#DIV/0!</v>
      </c>
      <c r="E1463" s="217" t="e">
        <f>IF(('Loan Calculator'!$G$4/$B$4)*C1462&gt;=0, ('Loan Calculator'!$G$4/$B$4)*C1462, 1/0)</f>
        <v>#DIV/0!</v>
      </c>
      <c r="F1463" s="200" t="e">
        <f t="shared" si="144"/>
        <v>#DIV/0!</v>
      </c>
      <c r="G1463" s="212" t="e">
        <f t="shared" si="139"/>
        <v>#DIV/0!</v>
      </c>
      <c r="K1463" s="197" t="str" cm="1">
        <f t="array" ref="K1463">INDEX($A:$G, ($B1463*$B$4)+3,COLUMN(C1463))</f>
        <v>Owing</v>
      </c>
      <c r="L1463" s="198" t="e">
        <f t="shared" si="141"/>
        <v>#VALUE!</v>
      </c>
      <c r="M1463" s="199" t="e">
        <f t="shared" si="142"/>
        <v>#VALUE!</v>
      </c>
      <c r="N1463" s="200" t="str" cm="1">
        <f t="array" ref="N1463">INDEX($A:$G, ($B1463*$B$4)+3,COLUMN(F1463))</f>
        <v>Total Interest Charged</v>
      </c>
      <c r="O1463" s="201" t="e">
        <f t="shared" si="140"/>
        <v>#VALUE!</v>
      </c>
    </row>
    <row r="1464" spans="3:15" x14ac:dyDescent="0.25">
      <c r="C1464" s="197" t="e">
        <f t="shared" si="143"/>
        <v>#DIV/0!</v>
      </c>
      <c r="D1464" s="216" t="e">
        <f>IF(F1464="","",IF($B$3='Budget Calculator'!$A$14, 'Loan Calculator'!$L$12-E1464+H1464, IF($B$3='Budget Calculator'!$A$13,  'Loan Calculator'!$N$12-E1464+H1464, IF($B$3='Budget Calculator'!$A$12,  'Loan Calculator'!$P$12-E1464+H1464, 0))))</f>
        <v>#DIV/0!</v>
      </c>
      <c r="E1464" s="217" t="e">
        <f>IF(('Loan Calculator'!$G$4/$B$4)*C1463&gt;=0, ('Loan Calculator'!$G$4/$B$4)*C1463, 1/0)</f>
        <v>#DIV/0!</v>
      </c>
      <c r="F1464" s="200" t="e">
        <f t="shared" si="144"/>
        <v>#DIV/0!</v>
      </c>
      <c r="G1464" s="212" t="e">
        <f t="shared" si="139"/>
        <v>#DIV/0!</v>
      </c>
      <c r="K1464" s="197" t="str" cm="1">
        <f t="array" ref="K1464">INDEX($A:$G, ($B1464*$B$4)+3,COLUMN(C1464))</f>
        <v>Owing</v>
      </c>
      <c r="L1464" s="198" t="e">
        <f t="shared" si="141"/>
        <v>#VALUE!</v>
      </c>
      <c r="M1464" s="199" t="e">
        <f t="shared" si="142"/>
        <v>#VALUE!</v>
      </c>
      <c r="N1464" s="200" t="str" cm="1">
        <f t="array" ref="N1464">INDEX($A:$G, ($B1464*$B$4)+3,COLUMN(F1464))</f>
        <v>Total Interest Charged</v>
      </c>
      <c r="O1464" s="201" t="e">
        <f t="shared" si="140"/>
        <v>#VALUE!</v>
      </c>
    </row>
    <row r="1465" spans="3:15" x14ac:dyDescent="0.25">
      <c r="C1465" s="197" t="e">
        <f t="shared" si="143"/>
        <v>#DIV/0!</v>
      </c>
      <c r="D1465" s="216" t="e">
        <f>IF(F1465="","",IF($B$3='Budget Calculator'!$A$14, 'Loan Calculator'!$L$12-E1465+H1465, IF($B$3='Budget Calculator'!$A$13,  'Loan Calculator'!$N$12-E1465+H1465, IF($B$3='Budget Calculator'!$A$12,  'Loan Calculator'!$P$12-E1465+H1465, 0))))</f>
        <v>#DIV/0!</v>
      </c>
      <c r="E1465" s="217" t="e">
        <f>IF(('Loan Calculator'!$G$4/$B$4)*C1464&gt;=0, ('Loan Calculator'!$G$4/$B$4)*C1464, 1/0)</f>
        <v>#DIV/0!</v>
      </c>
      <c r="F1465" s="200" t="e">
        <f t="shared" si="144"/>
        <v>#DIV/0!</v>
      </c>
      <c r="G1465" s="212" t="e">
        <f t="shared" si="139"/>
        <v>#DIV/0!</v>
      </c>
      <c r="K1465" s="197" t="str" cm="1">
        <f t="array" ref="K1465">INDEX($A:$G, ($B1465*$B$4)+3,COLUMN(C1465))</f>
        <v>Owing</v>
      </c>
      <c r="L1465" s="198" t="e">
        <f t="shared" si="141"/>
        <v>#VALUE!</v>
      </c>
      <c r="M1465" s="199" t="e">
        <f t="shared" si="142"/>
        <v>#VALUE!</v>
      </c>
      <c r="N1465" s="200" t="str" cm="1">
        <f t="array" ref="N1465">INDEX($A:$G, ($B1465*$B$4)+3,COLUMN(F1465))</f>
        <v>Total Interest Charged</v>
      </c>
      <c r="O1465" s="201" t="e">
        <f t="shared" si="140"/>
        <v>#VALUE!</v>
      </c>
    </row>
    <row r="1466" spans="3:15" x14ac:dyDescent="0.25">
      <c r="C1466" s="197" t="e">
        <f t="shared" si="143"/>
        <v>#DIV/0!</v>
      </c>
      <c r="D1466" s="216" t="e">
        <f>IF(F1466="","",IF($B$3='Budget Calculator'!$A$14, 'Loan Calculator'!$L$12-E1466+H1466, IF($B$3='Budget Calculator'!$A$13,  'Loan Calculator'!$N$12-E1466+H1466, IF($B$3='Budget Calculator'!$A$12,  'Loan Calculator'!$P$12-E1466+H1466, 0))))</f>
        <v>#DIV/0!</v>
      </c>
      <c r="E1466" s="217" t="e">
        <f>IF(('Loan Calculator'!$G$4/$B$4)*C1465&gt;=0, ('Loan Calculator'!$G$4/$B$4)*C1465, 1/0)</f>
        <v>#DIV/0!</v>
      </c>
      <c r="F1466" s="200" t="e">
        <f t="shared" si="144"/>
        <v>#DIV/0!</v>
      </c>
      <c r="G1466" s="212" t="e">
        <f t="shared" si="139"/>
        <v>#DIV/0!</v>
      </c>
      <c r="K1466" s="197" t="str" cm="1">
        <f t="array" ref="K1466">INDEX($A:$G, ($B1466*$B$4)+3,COLUMN(C1466))</f>
        <v>Owing</v>
      </c>
      <c r="L1466" s="198" t="e">
        <f t="shared" si="141"/>
        <v>#VALUE!</v>
      </c>
      <c r="M1466" s="199" t="e">
        <f t="shared" si="142"/>
        <v>#VALUE!</v>
      </c>
      <c r="N1466" s="200" t="str" cm="1">
        <f t="array" ref="N1466">INDEX($A:$G, ($B1466*$B$4)+3,COLUMN(F1466))</f>
        <v>Total Interest Charged</v>
      </c>
      <c r="O1466" s="201" t="e">
        <f t="shared" si="140"/>
        <v>#VALUE!</v>
      </c>
    </row>
    <row r="1467" spans="3:15" x14ac:dyDescent="0.25">
      <c r="C1467" s="197" t="e">
        <f t="shared" si="143"/>
        <v>#DIV/0!</v>
      </c>
      <c r="D1467" s="216" t="e">
        <f>IF(F1467="","",IF($B$3='Budget Calculator'!$A$14, 'Loan Calculator'!$L$12-E1467+H1467, IF($B$3='Budget Calculator'!$A$13,  'Loan Calculator'!$N$12-E1467+H1467, IF($B$3='Budget Calculator'!$A$12,  'Loan Calculator'!$P$12-E1467+H1467, 0))))</f>
        <v>#DIV/0!</v>
      </c>
      <c r="E1467" s="217" t="e">
        <f>IF(('Loan Calculator'!$G$4/$B$4)*C1466&gt;=0, ('Loan Calculator'!$G$4/$B$4)*C1466, 1/0)</f>
        <v>#DIV/0!</v>
      </c>
      <c r="F1467" s="200" t="e">
        <f t="shared" si="144"/>
        <v>#DIV/0!</v>
      </c>
      <c r="G1467" s="212" t="e">
        <f t="shared" si="139"/>
        <v>#DIV/0!</v>
      </c>
      <c r="K1467" s="197" t="str" cm="1">
        <f t="array" ref="K1467">INDEX($A:$G, ($B1467*$B$4)+3,COLUMN(C1467))</f>
        <v>Owing</v>
      </c>
      <c r="L1467" s="198" t="e">
        <f t="shared" si="141"/>
        <v>#VALUE!</v>
      </c>
      <c r="M1467" s="199" t="e">
        <f t="shared" si="142"/>
        <v>#VALUE!</v>
      </c>
      <c r="N1467" s="200" t="str" cm="1">
        <f t="array" ref="N1467">INDEX($A:$G, ($B1467*$B$4)+3,COLUMN(F1467))</f>
        <v>Total Interest Charged</v>
      </c>
      <c r="O1467" s="201" t="e">
        <f t="shared" si="140"/>
        <v>#VALUE!</v>
      </c>
    </row>
    <row r="1468" spans="3:15" x14ac:dyDescent="0.25">
      <c r="C1468" s="197" t="e">
        <f t="shared" si="143"/>
        <v>#DIV/0!</v>
      </c>
      <c r="D1468" s="216" t="e">
        <f>IF(F1468="","",IF($B$3='Budget Calculator'!$A$14, 'Loan Calculator'!$L$12-E1468+H1468, IF($B$3='Budget Calculator'!$A$13,  'Loan Calculator'!$N$12-E1468+H1468, IF($B$3='Budget Calculator'!$A$12,  'Loan Calculator'!$P$12-E1468+H1468, 0))))</f>
        <v>#DIV/0!</v>
      </c>
      <c r="E1468" s="217" t="e">
        <f>IF(('Loan Calculator'!$G$4/$B$4)*C1467&gt;=0, ('Loan Calculator'!$G$4/$B$4)*C1467, 1/0)</f>
        <v>#DIV/0!</v>
      </c>
      <c r="F1468" s="200" t="e">
        <f t="shared" si="144"/>
        <v>#DIV/0!</v>
      </c>
      <c r="G1468" s="212" t="e">
        <f t="shared" si="139"/>
        <v>#DIV/0!</v>
      </c>
      <c r="K1468" s="197" t="str" cm="1">
        <f t="array" ref="K1468">INDEX($A:$G, ($B1468*$B$4)+3,COLUMN(C1468))</f>
        <v>Owing</v>
      </c>
      <c r="L1468" s="198" t="e">
        <f t="shared" si="141"/>
        <v>#VALUE!</v>
      </c>
      <c r="M1468" s="199" t="e">
        <f t="shared" si="142"/>
        <v>#VALUE!</v>
      </c>
      <c r="N1468" s="200" t="str" cm="1">
        <f t="array" ref="N1468">INDEX($A:$G, ($B1468*$B$4)+3,COLUMN(F1468))</f>
        <v>Total Interest Charged</v>
      </c>
      <c r="O1468" s="201" t="e">
        <f t="shared" si="140"/>
        <v>#VALUE!</v>
      </c>
    </row>
    <row r="1469" spans="3:15" x14ac:dyDescent="0.25">
      <c r="C1469" s="197" t="e">
        <f t="shared" si="143"/>
        <v>#DIV/0!</v>
      </c>
      <c r="D1469" s="216" t="e">
        <f>IF(F1469="","",IF($B$3='Budget Calculator'!$A$14, 'Loan Calculator'!$L$12-E1469+H1469, IF($B$3='Budget Calculator'!$A$13,  'Loan Calculator'!$N$12-E1469+H1469, IF($B$3='Budget Calculator'!$A$12,  'Loan Calculator'!$P$12-E1469+H1469, 0))))</f>
        <v>#DIV/0!</v>
      </c>
      <c r="E1469" s="217" t="e">
        <f>IF(('Loan Calculator'!$G$4/$B$4)*C1468&gt;=0, ('Loan Calculator'!$G$4/$B$4)*C1468, 1/0)</f>
        <v>#DIV/0!</v>
      </c>
      <c r="F1469" s="200" t="e">
        <f t="shared" si="144"/>
        <v>#DIV/0!</v>
      </c>
      <c r="G1469" s="212" t="e">
        <f t="shared" si="139"/>
        <v>#DIV/0!</v>
      </c>
      <c r="K1469" s="197" t="str" cm="1">
        <f t="array" ref="K1469">INDEX($A:$G, ($B1469*$B$4)+3,COLUMN(C1469))</f>
        <v>Owing</v>
      </c>
      <c r="L1469" s="198" t="e">
        <f t="shared" si="141"/>
        <v>#VALUE!</v>
      </c>
      <c r="M1469" s="199" t="e">
        <f t="shared" si="142"/>
        <v>#VALUE!</v>
      </c>
      <c r="N1469" s="200" t="str" cm="1">
        <f t="array" ref="N1469">INDEX($A:$G, ($B1469*$B$4)+3,COLUMN(F1469))</f>
        <v>Total Interest Charged</v>
      </c>
      <c r="O1469" s="201" t="e">
        <f t="shared" si="140"/>
        <v>#VALUE!</v>
      </c>
    </row>
    <row r="1470" spans="3:15" x14ac:dyDescent="0.25">
      <c r="C1470" s="197" t="e">
        <f t="shared" si="143"/>
        <v>#DIV/0!</v>
      </c>
      <c r="D1470" s="216" t="e">
        <f>IF(F1470="","",IF($B$3='Budget Calculator'!$A$14, 'Loan Calculator'!$L$12-E1470+H1470, IF($B$3='Budget Calculator'!$A$13,  'Loan Calculator'!$N$12-E1470+H1470, IF($B$3='Budget Calculator'!$A$12,  'Loan Calculator'!$P$12-E1470+H1470, 0))))</f>
        <v>#DIV/0!</v>
      </c>
      <c r="E1470" s="217" t="e">
        <f>IF(('Loan Calculator'!$G$4/$B$4)*C1469&gt;=0, ('Loan Calculator'!$G$4/$B$4)*C1469, 1/0)</f>
        <v>#DIV/0!</v>
      </c>
      <c r="F1470" s="200" t="e">
        <f t="shared" si="144"/>
        <v>#DIV/0!</v>
      </c>
      <c r="G1470" s="212" t="e">
        <f t="shared" si="139"/>
        <v>#DIV/0!</v>
      </c>
      <c r="K1470" s="197" t="str" cm="1">
        <f t="array" ref="K1470">INDEX($A:$G, ($B1470*$B$4)+3,COLUMN(C1470))</f>
        <v>Owing</v>
      </c>
      <c r="L1470" s="198" t="e">
        <f t="shared" si="141"/>
        <v>#VALUE!</v>
      </c>
      <c r="M1470" s="199" t="e">
        <f t="shared" si="142"/>
        <v>#VALUE!</v>
      </c>
      <c r="N1470" s="200" t="str" cm="1">
        <f t="array" ref="N1470">INDEX($A:$G, ($B1470*$B$4)+3,COLUMN(F1470))</f>
        <v>Total Interest Charged</v>
      </c>
      <c r="O1470" s="201" t="e">
        <f t="shared" si="140"/>
        <v>#VALUE!</v>
      </c>
    </row>
    <row r="1471" spans="3:15" x14ac:dyDescent="0.25">
      <c r="C1471" s="197" t="e">
        <f t="shared" si="143"/>
        <v>#DIV/0!</v>
      </c>
      <c r="D1471" s="216" t="e">
        <f>IF(F1471="","",IF($B$3='Budget Calculator'!$A$14, 'Loan Calculator'!$L$12-E1471+H1471, IF($B$3='Budget Calculator'!$A$13,  'Loan Calculator'!$N$12-E1471+H1471, IF($B$3='Budget Calculator'!$A$12,  'Loan Calculator'!$P$12-E1471+H1471, 0))))</f>
        <v>#DIV/0!</v>
      </c>
      <c r="E1471" s="217" t="e">
        <f>IF(('Loan Calculator'!$G$4/$B$4)*C1470&gt;=0, ('Loan Calculator'!$G$4/$B$4)*C1470, 1/0)</f>
        <v>#DIV/0!</v>
      </c>
      <c r="F1471" s="200" t="e">
        <f t="shared" si="144"/>
        <v>#DIV/0!</v>
      </c>
      <c r="G1471" s="212" t="e">
        <f t="shared" si="139"/>
        <v>#DIV/0!</v>
      </c>
      <c r="K1471" s="197" t="str" cm="1">
        <f t="array" ref="K1471">INDEX($A:$G, ($B1471*$B$4)+3,COLUMN(C1471))</f>
        <v>Owing</v>
      </c>
      <c r="L1471" s="198" t="e">
        <f t="shared" si="141"/>
        <v>#VALUE!</v>
      </c>
      <c r="M1471" s="199" t="e">
        <f t="shared" si="142"/>
        <v>#VALUE!</v>
      </c>
      <c r="N1471" s="200" t="str" cm="1">
        <f t="array" ref="N1471">INDEX($A:$G, ($B1471*$B$4)+3,COLUMN(F1471))</f>
        <v>Total Interest Charged</v>
      </c>
      <c r="O1471" s="201" t="e">
        <f t="shared" si="140"/>
        <v>#VALUE!</v>
      </c>
    </row>
    <row r="1472" spans="3:15" x14ac:dyDescent="0.25">
      <c r="C1472" s="197" t="e">
        <f t="shared" si="143"/>
        <v>#DIV/0!</v>
      </c>
      <c r="D1472" s="216" t="e">
        <f>IF(F1472="","",IF($B$3='Budget Calculator'!$A$14, 'Loan Calculator'!$L$12-E1472+H1472, IF($B$3='Budget Calculator'!$A$13,  'Loan Calculator'!$N$12-E1472+H1472, IF($B$3='Budget Calculator'!$A$12,  'Loan Calculator'!$P$12-E1472+H1472, 0))))</f>
        <v>#DIV/0!</v>
      </c>
      <c r="E1472" s="217" t="e">
        <f>IF(('Loan Calculator'!$G$4/$B$4)*C1471&gt;=0, ('Loan Calculator'!$G$4/$B$4)*C1471, 1/0)</f>
        <v>#DIV/0!</v>
      </c>
      <c r="F1472" s="200" t="e">
        <f t="shared" si="144"/>
        <v>#DIV/0!</v>
      </c>
      <c r="G1472" s="212" t="e">
        <f t="shared" si="139"/>
        <v>#DIV/0!</v>
      </c>
      <c r="K1472" s="197" t="str" cm="1">
        <f t="array" ref="K1472">INDEX($A:$G, ($B1472*$B$4)+3,COLUMN(C1472))</f>
        <v>Owing</v>
      </c>
      <c r="L1472" s="198" t="e">
        <f t="shared" si="141"/>
        <v>#VALUE!</v>
      </c>
      <c r="M1472" s="199" t="e">
        <f t="shared" si="142"/>
        <v>#VALUE!</v>
      </c>
      <c r="N1472" s="200" t="str" cm="1">
        <f t="array" ref="N1472">INDEX($A:$G, ($B1472*$B$4)+3,COLUMN(F1472))</f>
        <v>Total Interest Charged</v>
      </c>
      <c r="O1472" s="201" t="e">
        <f t="shared" si="140"/>
        <v>#VALUE!</v>
      </c>
    </row>
    <row r="1473" spans="3:15" x14ac:dyDescent="0.25">
      <c r="C1473" s="197" t="e">
        <f t="shared" si="143"/>
        <v>#DIV/0!</v>
      </c>
      <c r="D1473" s="216" t="e">
        <f>IF(F1473="","",IF($B$3='Budget Calculator'!$A$14, 'Loan Calculator'!$L$12-E1473+H1473, IF($B$3='Budget Calculator'!$A$13,  'Loan Calculator'!$N$12-E1473+H1473, IF($B$3='Budget Calculator'!$A$12,  'Loan Calculator'!$P$12-E1473+H1473, 0))))</f>
        <v>#DIV/0!</v>
      </c>
      <c r="E1473" s="217" t="e">
        <f>IF(('Loan Calculator'!$G$4/$B$4)*C1472&gt;=0, ('Loan Calculator'!$G$4/$B$4)*C1472, 1/0)</f>
        <v>#DIV/0!</v>
      </c>
      <c r="F1473" s="200" t="e">
        <f t="shared" si="144"/>
        <v>#DIV/0!</v>
      </c>
      <c r="G1473" s="212" t="e">
        <f t="shared" si="139"/>
        <v>#DIV/0!</v>
      </c>
      <c r="K1473" s="197" t="str" cm="1">
        <f t="array" ref="K1473">INDEX($A:$G, ($B1473*$B$4)+3,COLUMN(C1473))</f>
        <v>Owing</v>
      </c>
      <c r="L1473" s="198" t="e">
        <f t="shared" si="141"/>
        <v>#VALUE!</v>
      </c>
      <c r="M1473" s="199" t="e">
        <f t="shared" si="142"/>
        <v>#VALUE!</v>
      </c>
      <c r="N1473" s="200" t="str" cm="1">
        <f t="array" ref="N1473">INDEX($A:$G, ($B1473*$B$4)+3,COLUMN(F1473))</f>
        <v>Total Interest Charged</v>
      </c>
      <c r="O1473" s="201" t="e">
        <f t="shared" si="140"/>
        <v>#VALUE!</v>
      </c>
    </row>
    <row r="1474" spans="3:15" x14ac:dyDescent="0.25">
      <c r="C1474" s="197" t="e">
        <f t="shared" si="143"/>
        <v>#DIV/0!</v>
      </c>
      <c r="D1474" s="216" t="e">
        <f>IF(F1474="","",IF($B$3='Budget Calculator'!$A$14, 'Loan Calculator'!$L$12-E1474+H1474, IF($B$3='Budget Calculator'!$A$13,  'Loan Calculator'!$N$12-E1474+H1474, IF($B$3='Budget Calculator'!$A$12,  'Loan Calculator'!$P$12-E1474+H1474, 0))))</f>
        <v>#DIV/0!</v>
      </c>
      <c r="E1474" s="217" t="e">
        <f>IF(('Loan Calculator'!$G$4/$B$4)*C1473&gt;=0, ('Loan Calculator'!$G$4/$B$4)*C1473, 1/0)</f>
        <v>#DIV/0!</v>
      </c>
      <c r="F1474" s="200" t="e">
        <f t="shared" si="144"/>
        <v>#DIV/0!</v>
      </c>
      <c r="G1474" s="212" t="e">
        <f t="shared" si="139"/>
        <v>#DIV/0!</v>
      </c>
      <c r="K1474" s="197" t="str" cm="1">
        <f t="array" ref="K1474">INDEX($A:$G, ($B1474*$B$4)+3,COLUMN(C1474))</f>
        <v>Owing</v>
      </c>
      <c r="L1474" s="198" t="e">
        <f t="shared" si="141"/>
        <v>#VALUE!</v>
      </c>
      <c r="M1474" s="199" t="e">
        <f t="shared" si="142"/>
        <v>#VALUE!</v>
      </c>
      <c r="N1474" s="200" t="str" cm="1">
        <f t="array" ref="N1474">INDEX($A:$G, ($B1474*$B$4)+3,COLUMN(F1474))</f>
        <v>Total Interest Charged</v>
      </c>
      <c r="O1474" s="201" t="e">
        <f t="shared" si="140"/>
        <v>#VALUE!</v>
      </c>
    </row>
    <row r="1475" spans="3:15" x14ac:dyDescent="0.25">
      <c r="C1475" s="197" t="e">
        <f t="shared" si="143"/>
        <v>#DIV/0!</v>
      </c>
      <c r="D1475" s="216" t="e">
        <f>IF(F1475="","",IF($B$3='Budget Calculator'!$A$14, 'Loan Calculator'!$L$12-E1475+H1475, IF($B$3='Budget Calculator'!$A$13,  'Loan Calculator'!$N$12-E1475+H1475, IF($B$3='Budget Calculator'!$A$12,  'Loan Calculator'!$P$12-E1475+H1475, 0))))</f>
        <v>#DIV/0!</v>
      </c>
      <c r="E1475" s="217" t="e">
        <f>IF(('Loan Calculator'!$G$4/$B$4)*C1474&gt;=0, ('Loan Calculator'!$G$4/$B$4)*C1474, 1/0)</f>
        <v>#DIV/0!</v>
      </c>
      <c r="F1475" s="200" t="e">
        <f t="shared" si="144"/>
        <v>#DIV/0!</v>
      </c>
      <c r="G1475" s="212" t="e">
        <f t="shared" si="139"/>
        <v>#DIV/0!</v>
      </c>
      <c r="K1475" s="197" t="str" cm="1">
        <f t="array" ref="K1475">INDEX($A:$G, ($B1475*$B$4)+3,COLUMN(C1475))</f>
        <v>Owing</v>
      </c>
      <c r="L1475" s="198" t="e">
        <f t="shared" si="141"/>
        <v>#VALUE!</v>
      </c>
      <c r="M1475" s="199" t="e">
        <f t="shared" si="142"/>
        <v>#VALUE!</v>
      </c>
      <c r="N1475" s="200" t="str" cm="1">
        <f t="array" ref="N1475">INDEX($A:$G, ($B1475*$B$4)+3,COLUMN(F1475))</f>
        <v>Total Interest Charged</v>
      </c>
      <c r="O1475" s="201" t="e">
        <f t="shared" si="140"/>
        <v>#VALUE!</v>
      </c>
    </row>
    <row r="1476" spans="3:15" x14ac:dyDescent="0.25">
      <c r="C1476" s="197" t="e">
        <f t="shared" si="143"/>
        <v>#DIV/0!</v>
      </c>
      <c r="D1476" s="216" t="e">
        <f>IF(F1476="","",IF($B$3='Budget Calculator'!$A$14, 'Loan Calculator'!$L$12-E1476+H1476, IF($B$3='Budget Calculator'!$A$13,  'Loan Calculator'!$N$12-E1476+H1476, IF($B$3='Budget Calculator'!$A$12,  'Loan Calculator'!$P$12-E1476+H1476, 0))))</f>
        <v>#DIV/0!</v>
      </c>
      <c r="E1476" s="217" t="e">
        <f>IF(('Loan Calculator'!$G$4/$B$4)*C1475&gt;=0, ('Loan Calculator'!$G$4/$B$4)*C1475, 1/0)</f>
        <v>#DIV/0!</v>
      </c>
      <c r="F1476" s="200" t="e">
        <f t="shared" si="144"/>
        <v>#DIV/0!</v>
      </c>
      <c r="G1476" s="212" t="e">
        <f t="shared" si="139"/>
        <v>#DIV/0!</v>
      </c>
      <c r="K1476" s="197" t="str" cm="1">
        <f t="array" ref="K1476">INDEX($A:$G, ($B1476*$B$4)+3,COLUMN(C1476))</f>
        <v>Owing</v>
      </c>
      <c r="L1476" s="198" t="e">
        <f t="shared" si="141"/>
        <v>#VALUE!</v>
      </c>
      <c r="M1476" s="199" t="e">
        <f t="shared" si="142"/>
        <v>#VALUE!</v>
      </c>
      <c r="N1476" s="200" t="str" cm="1">
        <f t="array" ref="N1476">INDEX($A:$G, ($B1476*$B$4)+3,COLUMN(F1476))</f>
        <v>Total Interest Charged</v>
      </c>
      <c r="O1476" s="201" t="e">
        <f t="shared" si="140"/>
        <v>#VALUE!</v>
      </c>
    </row>
    <row r="1477" spans="3:15" x14ac:dyDescent="0.25">
      <c r="C1477" s="197" t="e">
        <f t="shared" si="143"/>
        <v>#DIV/0!</v>
      </c>
      <c r="D1477" s="216" t="e">
        <f>IF(F1477="","",IF($B$3='Budget Calculator'!$A$14, 'Loan Calculator'!$L$12-E1477+H1477, IF($B$3='Budget Calculator'!$A$13,  'Loan Calculator'!$N$12-E1477+H1477, IF($B$3='Budget Calculator'!$A$12,  'Loan Calculator'!$P$12-E1477+H1477, 0))))</f>
        <v>#DIV/0!</v>
      </c>
      <c r="E1477" s="217" t="e">
        <f>IF(('Loan Calculator'!$G$4/$B$4)*C1476&gt;=0, ('Loan Calculator'!$G$4/$B$4)*C1476, 1/0)</f>
        <v>#DIV/0!</v>
      </c>
      <c r="F1477" s="200" t="e">
        <f t="shared" si="144"/>
        <v>#DIV/0!</v>
      </c>
      <c r="G1477" s="212" t="e">
        <f t="shared" si="139"/>
        <v>#DIV/0!</v>
      </c>
      <c r="K1477" s="197" t="str" cm="1">
        <f t="array" ref="K1477">INDEX($A:$G, ($B1477*$B$4)+3,COLUMN(C1477))</f>
        <v>Owing</v>
      </c>
      <c r="L1477" s="198" t="e">
        <f t="shared" si="141"/>
        <v>#VALUE!</v>
      </c>
      <c r="M1477" s="199" t="e">
        <f t="shared" si="142"/>
        <v>#VALUE!</v>
      </c>
      <c r="N1477" s="200" t="str" cm="1">
        <f t="array" ref="N1477">INDEX($A:$G, ($B1477*$B$4)+3,COLUMN(F1477))</f>
        <v>Total Interest Charged</v>
      </c>
      <c r="O1477" s="201" t="e">
        <f t="shared" si="140"/>
        <v>#VALUE!</v>
      </c>
    </row>
    <row r="1478" spans="3:15" x14ac:dyDescent="0.25">
      <c r="C1478" s="197" t="e">
        <f t="shared" si="143"/>
        <v>#DIV/0!</v>
      </c>
      <c r="D1478" s="216" t="e">
        <f>IF(F1478="","",IF($B$3='Budget Calculator'!$A$14, 'Loan Calculator'!$L$12-E1478+H1478, IF($B$3='Budget Calculator'!$A$13,  'Loan Calculator'!$N$12-E1478+H1478, IF($B$3='Budget Calculator'!$A$12,  'Loan Calculator'!$P$12-E1478+H1478, 0))))</f>
        <v>#DIV/0!</v>
      </c>
      <c r="E1478" s="217" t="e">
        <f>IF(('Loan Calculator'!$G$4/$B$4)*C1477&gt;=0, ('Loan Calculator'!$G$4/$B$4)*C1477, 1/0)</f>
        <v>#DIV/0!</v>
      </c>
      <c r="F1478" s="200" t="e">
        <f t="shared" si="144"/>
        <v>#DIV/0!</v>
      </c>
      <c r="G1478" s="212" t="e">
        <f t="shared" ref="G1478:G1541" si="145">IF(IFERROR(C1478, 1/0), B1478, IF(C1478=0, B1478, 1/0))</f>
        <v>#DIV/0!</v>
      </c>
      <c r="K1478" s="197" t="str" cm="1">
        <f t="array" ref="K1478">INDEX($A:$G, ($B1478*$B$4)+3,COLUMN(C1478))</f>
        <v>Owing</v>
      </c>
      <c r="L1478" s="198" t="e">
        <f t="shared" si="141"/>
        <v>#VALUE!</v>
      </c>
      <c r="M1478" s="199" t="e">
        <f t="shared" si="142"/>
        <v>#VALUE!</v>
      </c>
      <c r="N1478" s="200" t="str" cm="1">
        <f t="array" ref="N1478">INDEX($A:$G, ($B1478*$B$4)+3,COLUMN(F1478))</f>
        <v>Total Interest Charged</v>
      </c>
      <c r="O1478" s="201" t="e">
        <f t="shared" ref="O1478:O1541" si="146">IF(IFERROR(K1478, 1/0), J1478, IF(K1478=0, J1478, 1/0))</f>
        <v>#VALUE!</v>
      </c>
    </row>
    <row r="1479" spans="3:15" x14ac:dyDescent="0.25">
      <c r="C1479" s="197" t="e">
        <f t="shared" si="143"/>
        <v>#DIV/0!</v>
      </c>
      <c r="D1479" s="216" t="e">
        <f>IF(F1479="","",IF($B$3='Budget Calculator'!$A$14, 'Loan Calculator'!$L$12-E1479+H1479, IF($B$3='Budget Calculator'!$A$13,  'Loan Calculator'!$N$12-E1479+H1479, IF($B$3='Budget Calculator'!$A$12,  'Loan Calculator'!$P$12-E1479+H1479, 0))))</f>
        <v>#DIV/0!</v>
      </c>
      <c r="E1479" s="217" t="e">
        <f>IF(('Loan Calculator'!$G$4/$B$4)*C1478&gt;=0, ('Loan Calculator'!$G$4/$B$4)*C1478, 1/0)</f>
        <v>#DIV/0!</v>
      </c>
      <c r="F1479" s="200" t="e">
        <f t="shared" si="144"/>
        <v>#DIV/0!</v>
      </c>
      <c r="G1479" s="212" t="e">
        <f t="shared" si="145"/>
        <v>#DIV/0!</v>
      </c>
      <c r="K1479" s="197" t="str" cm="1">
        <f t="array" ref="K1479">INDEX($A:$G, ($B1479*$B$4)+3,COLUMN(C1479))</f>
        <v>Owing</v>
      </c>
      <c r="L1479" s="198" t="e">
        <f t="shared" ref="L1479:L1542" si="147">K1478-K1479</f>
        <v>#VALUE!</v>
      </c>
      <c r="M1479" s="199" t="e">
        <f t="shared" ref="M1479:M1542" si="148">N1479-N1478</f>
        <v>#VALUE!</v>
      </c>
      <c r="N1479" s="200" t="str" cm="1">
        <f t="array" ref="N1479">INDEX($A:$G, ($B1479*$B$4)+3,COLUMN(F1479))</f>
        <v>Total Interest Charged</v>
      </c>
      <c r="O1479" s="201" t="e">
        <f t="shared" si="146"/>
        <v>#VALUE!</v>
      </c>
    </row>
    <row r="1480" spans="3:15" x14ac:dyDescent="0.25">
      <c r="C1480" s="197" t="e">
        <f t="shared" si="143"/>
        <v>#DIV/0!</v>
      </c>
      <c r="D1480" s="216" t="e">
        <f>IF(F1480="","",IF($B$3='Budget Calculator'!$A$14, 'Loan Calculator'!$L$12-E1480+H1480, IF($B$3='Budget Calculator'!$A$13,  'Loan Calculator'!$N$12-E1480+H1480, IF($B$3='Budget Calculator'!$A$12,  'Loan Calculator'!$P$12-E1480+H1480, 0))))</f>
        <v>#DIV/0!</v>
      </c>
      <c r="E1480" s="217" t="e">
        <f>IF(('Loan Calculator'!$G$4/$B$4)*C1479&gt;=0, ('Loan Calculator'!$G$4/$B$4)*C1479, 1/0)</f>
        <v>#DIV/0!</v>
      </c>
      <c r="F1480" s="200" t="e">
        <f t="shared" si="144"/>
        <v>#DIV/0!</v>
      </c>
      <c r="G1480" s="212" t="e">
        <f t="shared" si="145"/>
        <v>#DIV/0!</v>
      </c>
      <c r="K1480" s="197" t="str" cm="1">
        <f t="array" ref="K1480">INDEX($A:$G, ($B1480*$B$4)+3,COLUMN(C1480))</f>
        <v>Owing</v>
      </c>
      <c r="L1480" s="198" t="e">
        <f t="shared" si="147"/>
        <v>#VALUE!</v>
      </c>
      <c r="M1480" s="199" t="e">
        <f t="shared" si="148"/>
        <v>#VALUE!</v>
      </c>
      <c r="N1480" s="200" t="str" cm="1">
        <f t="array" ref="N1480">INDEX($A:$G, ($B1480*$B$4)+3,COLUMN(F1480))</f>
        <v>Total Interest Charged</v>
      </c>
      <c r="O1480" s="201" t="e">
        <f t="shared" si="146"/>
        <v>#VALUE!</v>
      </c>
    </row>
    <row r="1481" spans="3:15" x14ac:dyDescent="0.25">
      <c r="C1481" s="197" t="e">
        <f t="shared" si="143"/>
        <v>#DIV/0!</v>
      </c>
      <c r="D1481" s="216" t="e">
        <f>IF(F1481="","",IF($B$3='Budget Calculator'!$A$14, 'Loan Calculator'!$L$12-E1481+H1481, IF($B$3='Budget Calculator'!$A$13,  'Loan Calculator'!$N$12-E1481+H1481, IF($B$3='Budget Calculator'!$A$12,  'Loan Calculator'!$P$12-E1481+H1481, 0))))</f>
        <v>#DIV/0!</v>
      </c>
      <c r="E1481" s="217" t="e">
        <f>IF(('Loan Calculator'!$G$4/$B$4)*C1480&gt;=0, ('Loan Calculator'!$G$4/$B$4)*C1480, 1/0)</f>
        <v>#DIV/0!</v>
      </c>
      <c r="F1481" s="200" t="e">
        <f t="shared" si="144"/>
        <v>#DIV/0!</v>
      </c>
      <c r="G1481" s="212" t="e">
        <f t="shared" si="145"/>
        <v>#DIV/0!</v>
      </c>
      <c r="K1481" s="197" t="str" cm="1">
        <f t="array" ref="K1481">INDEX($A:$G, ($B1481*$B$4)+3,COLUMN(C1481))</f>
        <v>Owing</v>
      </c>
      <c r="L1481" s="198" t="e">
        <f t="shared" si="147"/>
        <v>#VALUE!</v>
      </c>
      <c r="M1481" s="199" t="e">
        <f t="shared" si="148"/>
        <v>#VALUE!</v>
      </c>
      <c r="N1481" s="200" t="str" cm="1">
        <f t="array" ref="N1481">INDEX($A:$G, ($B1481*$B$4)+3,COLUMN(F1481))</f>
        <v>Total Interest Charged</v>
      </c>
      <c r="O1481" s="201" t="e">
        <f t="shared" si="146"/>
        <v>#VALUE!</v>
      </c>
    </row>
    <row r="1482" spans="3:15" x14ac:dyDescent="0.25">
      <c r="C1482" s="197" t="e">
        <f t="shared" si="143"/>
        <v>#DIV/0!</v>
      </c>
      <c r="D1482" s="216" t="e">
        <f>IF(F1482="","",IF($B$3='Budget Calculator'!$A$14, 'Loan Calculator'!$L$12-E1482+H1482, IF($B$3='Budget Calculator'!$A$13,  'Loan Calculator'!$N$12-E1482+H1482, IF($B$3='Budget Calculator'!$A$12,  'Loan Calculator'!$P$12-E1482+H1482, 0))))</f>
        <v>#DIV/0!</v>
      </c>
      <c r="E1482" s="217" t="e">
        <f>IF(('Loan Calculator'!$G$4/$B$4)*C1481&gt;=0, ('Loan Calculator'!$G$4/$B$4)*C1481, 1/0)</f>
        <v>#DIV/0!</v>
      </c>
      <c r="F1482" s="200" t="e">
        <f t="shared" si="144"/>
        <v>#DIV/0!</v>
      </c>
      <c r="G1482" s="212" t="e">
        <f t="shared" si="145"/>
        <v>#DIV/0!</v>
      </c>
      <c r="K1482" s="197" t="str" cm="1">
        <f t="array" ref="K1482">INDEX($A:$G, ($B1482*$B$4)+3,COLUMN(C1482))</f>
        <v>Owing</v>
      </c>
      <c r="L1482" s="198" t="e">
        <f t="shared" si="147"/>
        <v>#VALUE!</v>
      </c>
      <c r="M1482" s="199" t="e">
        <f t="shared" si="148"/>
        <v>#VALUE!</v>
      </c>
      <c r="N1482" s="200" t="str" cm="1">
        <f t="array" ref="N1482">INDEX($A:$G, ($B1482*$B$4)+3,COLUMN(F1482))</f>
        <v>Total Interest Charged</v>
      </c>
      <c r="O1482" s="201" t="e">
        <f t="shared" si="146"/>
        <v>#VALUE!</v>
      </c>
    </row>
    <row r="1483" spans="3:15" x14ac:dyDescent="0.25">
      <c r="C1483" s="197" t="e">
        <f t="shared" si="143"/>
        <v>#DIV/0!</v>
      </c>
      <c r="D1483" s="216" t="e">
        <f>IF(F1483="","",IF($B$3='Budget Calculator'!$A$14, 'Loan Calculator'!$L$12-E1483+H1483, IF($B$3='Budget Calculator'!$A$13,  'Loan Calculator'!$N$12-E1483+H1483, IF($B$3='Budget Calculator'!$A$12,  'Loan Calculator'!$P$12-E1483+H1483, 0))))</f>
        <v>#DIV/0!</v>
      </c>
      <c r="E1483" s="217" t="e">
        <f>IF(('Loan Calculator'!$G$4/$B$4)*C1482&gt;=0, ('Loan Calculator'!$G$4/$B$4)*C1482, 1/0)</f>
        <v>#DIV/0!</v>
      </c>
      <c r="F1483" s="200" t="e">
        <f t="shared" si="144"/>
        <v>#DIV/0!</v>
      </c>
      <c r="G1483" s="212" t="e">
        <f t="shared" si="145"/>
        <v>#DIV/0!</v>
      </c>
      <c r="K1483" s="197" t="str" cm="1">
        <f t="array" ref="K1483">INDEX($A:$G, ($B1483*$B$4)+3,COLUMN(C1483))</f>
        <v>Owing</v>
      </c>
      <c r="L1483" s="198" t="e">
        <f t="shared" si="147"/>
        <v>#VALUE!</v>
      </c>
      <c r="M1483" s="199" t="e">
        <f t="shared" si="148"/>
        <v>#VALUE!</v>
      </c>
      <c r="N1483" s="200" t="str" cm="1">
        <f t="array" ref="N1483">INDEX($A:$G, ($B1483*$B$4)+3,COLUMN(F1483))</f>
        <v>Total Interest Charged</v>
      </c>
      <c r="O1483" s="201" t="e">
        <f t="shared" si="146"/>
        <v>#VALUE!</v>
      </c>
    </row>
    <row r="1484" spans="3:15" x14ac:dyDescent="0.25">
      <c r="C1484" s="197" t="e">
        <f t="shared" si="143"/>
        <v>#DIV/0!</v>
      </c>
      <c r="D1484" s="216" t="e">
        <f>IF(F1484="","",IF($B$3='Budget Calculator'!$A$14, 'Loan Calculator'!$L$12-E1484+H1484, IF($B$3='Budget Calculator'!$A$13,  'Loan Calculator'!$N$12-E1484+H1484, IF($B$3='Budget Calculator'!$A$12,  'Loan Calculator'!$P$12-E1484+H1484, 0))))</f>
        <v>#DIV/0!</v>
      </c>
      <c r="E1484" s="217" t="e">
        <f>IF(('Loan Calculator'!$G$4/$B$4)*C1483&gt;=0, ('Loan Calculator'!$G$4/$B$4)*C1483, 1/0)</f>
        <v>#DIV/0!</v>
      </c>
      <c r="F1484" s="200" t="e">
        <f t="shared" si="144"/>
        <v>#DIV/0!</v>
      </c>
      <c r="G1484" s="212" t="e">
        <f t="shared" si="145"/>
        <v>#DIV/0!</v>
      </c>
      <c r="K1484" s="197" t="str" cm="1">
        <f t="array" ref="K1484">INDEX($A:$G, ($B1484*$B$4)+3,COLUMN(C1484))</f>
        <v>Owing</v>
      </c>
      <c r="L1484" s="198" t="e">
        <f t="shared" si="147"/>
        <v>#VALUE!</v>
      </c>
      <c r="M1484" s="199" t="e">
        <f t="shared" si="148"/>
        <v>#VALUE!</v>
      </c>
      <c r="N1484" s="200" t="str" cm="1">
        <f t="array" ref="N1484">INDEX($A:$G, ($B1484*$B$4)+3,COLUMN(F1484))</f>
        <v>Total Interest Charged</v>
      </c>
      <c r="O1484" s="201" t="e">
        <f t="shared" si="146"/>
        <v>#VALUE!</v>
      </c>
    </row>
    <row r="1485" spans="3:15" x14ac:dyDescent="0.25">
      <c r="C1485" s="197" t="e">
        <f t="shared" si="143"/>
        <v>#DIV/0!</v>
      </c>
      <c r="D1485" s="216" t="e">
        <f>IF(F1485="","",IF($B$3='Budget Calculator'!$A$14, 'Loan Calculator'!$L$12-E1485+H1485, IF($B$3='Budget Calculator'!$A$13,  'Loan Calculator'!$N$12-E1485+H1485, IF($B$3='Budget Calculator'!$A$12,  'Loan Calculator'!$P$12-E1485+H1485, 0))))</f>
        <v>#DIV/0!</v>
      </c>
      <c r="E1485" s="217" t="e">
        <f>IF(('Loan Calculator'!$G$4/$B$4)*C1484&gt;=0, ('Loan Calculator'!$G$4/$B$4)*C1484, 1/0)</f>
        <v>#DIV/0!</v>
      </c>
      <c r="F1485" s="200" t="e">
        <f t="shared" si="144"/>
        <v>#DIV/0!</v>
      </c>
      <c r="G1485" s="212" t="e">
        <f t="shared" si="145"/>
        <v>#DIV/0!</v>
      </c>
      <c r="K1485" s="197" t="str" cm="1">
        <f t="array" ref="K1485">INDEX($A:$G, ($B1485*$B$4)+3,COLUMN(C1485))</f>
        <v>Owing</v>
      </c>
      <c r="L1485" s="198" t="e">
        <f t="shared" si="147"/>
        <v>#VALUE!</v>
      </c>
      <c r="M1485" s="199" t="e">
        <f t="shared" si="148"/>
        <v>#VALUE!</v>
      </c>
      <c r="N1485" s="200" t="str" cm="1">
        <f t="array" ref="N1485">INDEX($A:$G, ($B1485*$B$4)+3,COLUMN(F1485))</f>
        <v>Total Interest Charged</v>
      </c>
      <c r="O1485" s="201" t="e">
        <f t="shared" si="146"/>
        <v>#VALUE!</v>
      </c>
    </row>
    <row r="1486" spans="3:15" x14ac:dyDescent="0.25">
      <c r="C1486" s="197" t="e">
        <f t="shared" si="143"/>
        <v>#DIV/0!</v>
      </c>
      <c r="D1486" s="216" t="e">
        <f>IF(F1486="","",IF($B$3='Budget Calculator'!$A$14, 'Loan Calculator'!$L$12-E1486+H1486, IF($B$3='Budget Calculator'!$A$13,  'Loan Calculator'!$N$12-E1486+H1486, IF($B$3='Budget Calculator'!$A$12,  'Loan Calculator'!$P$12-E1486+H1486, 0))))</f>
        <v>#DIV/0!</v>
      </c>
      <c r="E1486" s="217" t="e">
        <f>IF(('Loan Calculator'!$G$4/$B$4)*C1485&gt;=0, ('Loan Calculator'!$G$4/$B$4)*C1485, 1/0)</f>
        <v>#DIV/0!</v>
      </c>
      <c r="F1486" s="200" t="e">
        <f t="shared" si="144"/>
        <v>#DIV/0!</v>
      </c>
      <c r="G1486" s="212" t="e">
        <f t="shared" si="145"/>
        <v>#DIV/0!</v>
      </c>
      <c r="K1486" s="197" t="str" cm="1">
        <f t="array" ref="K1486">INDEX($A:$G, ($B1486*$B$4)+3,COLUMN(C1486))</f>
        <v>Owing</v>
      </c>
      <c r="L1486" s="198" t="e">
        <f t="shared" si="147"/>
        <v>#VALUE!</v>
      </c>
      <c r="M1486" s="199" t="e">
        <f t="shared" si="148"/>
        <v>#VALUE!</v>
      </c>
      <c r="N1486" s="200" t="str" cm="1">
        <f t="array" ref="N1486">INDEX($A:$G, ($B1486*$B$4)+3,COLUMN(F1486))</f>
        <v>Total Interest Charged</v>
      </c>
      <c r="O1486" s="201" t="e">
        <f t="shared" si="146"/>
        <v>#VALUE!</v>
      </c>
    </row>
    <row r="1487" spans="3:15" x14ac:dyDescent="0.25">
      <c r="C1487" s="197" t="e">
        <f t="shared" si="143"/>
        <v>#DIV/0!</v>
      </c>
      <c r="D1487" s="216" t="e">
        <f>IF(F1487="","",IF($B$3='Budget Calculator'!$A$14, 'Loan Calculator'!$L$12-E1487+H1487, IF($B$3='Budget Calculator'!$A$13,  'Loan Calculator'!$N$12-E1487+H1487, IF($B$3='Budget Calculator'!$A$12,  'Loan Calculator'!$P$12-E1487+H1487, 0))))</f>
        <v>#DIV/0!</v>
      </c>
      <c r="E1487" s="217" t="e">
        <f>IF(('Loan Calculator'!$G$4/$B$4)*C1486&gt;=0, ('Loan Calculator'!$G$4/$B$4)*C1486, 1/0)</f>
        <v>#DIV/0!</v>
      </c>
      <c r="F1487" s="200" t="e">
        <f t="shared" si="144"/>
        <v>#DIV/0!</v>
      </c>
      <c r="G1487" s="212" t="e">
        <f t="shared" si="145"/>
        <v>#DIV/0!</v>
      </c>
      <c r="K1487" s="197" t="str" cm="1">
        <f t="array" ref="K1487">INDEX($A:$G, ($B1487*$B$4)+3,COLUMN(C1487))</f>
        <v>Owing</v>
      </c>
      <c r="L1487" s="198" t="e">
        <f t="shared" si="147"/>
        <v>#VALUE!</v>
      </c>
      <c r="M1487" s="199" t="e">
        <f t="shared" si="148"/>
        <v>#VALUE!</v>
      </c>
      <c r="N1487" s="200" t="str" cm="1">
        <f t="array" ref="N1487">INDEX($A:$G, ($B1487*$B$4)+3,COLUMN(F1487))</f>
        <v>Total Interest Charged</v>
      </c>
      <c r="O1487" s="201" t="e">
        <f t="shared" si="146"/>
        <v>#VALUE!</v>
      </c>
    </row>
    <row r="1488" spans="3:15" x14ac:dyDescent="0.25">
      <c r="C1488" s="197" t="e">
        <f t="shared" si="143"/>
        <v>#DIV/0!</v>
      </c>
      <c r="D1488" s="216" t="e">
        <f>IF(F1488="","",IF($B$3='Budget Calculator'!$A$14, 'Loan Calculator'!$L$12-E1488+H1488, IF($B$3='Budget Calculator'!$A$13,  'Loan Calculator'!$N$12-E1488+H1488, IF($B$3='Budget Calculator'!$A$12,  'Loan Calculator'!$P$12-E1488+H1488, 0))))</f>
        <v>#DIV/0!</v>
      </c>
      <c r="E1488" s="217" t="e">
        <f>IF(('Loan Calculator'!$G$4/$B$4)*C1487&gt;=0, ('Loan Calculator'!$G$4/$B$4)*C1487, 1/0)</f>
        <v>#DIV/0!</v>
      </c>
      <c r="F1488" s="200" t="e">
        <f t="shared" si="144"/>
        <v>#DIV/0!</v>
      </c>
      <c r="G1488" s="212" t="e">
        <f t="shared" si="145"/>
        <v>#DIV/0!</v>
      </c>
      <c r="K1488" s="197" t="str" cm="1">
        <f t="array" ref="K1488">INDEX($A:$G, ($B1488*$B$4)+3,COLUMN(C1488))</f>
        <v>Owing</v>
      </c>
      <c r="L1488" s="198" t="e">
        <f t="shared" si="147"/>
        <v>#VALUE!</v>
      </c>
      <c r="M1488" s="199" t="e">
        <f t="shared" si="148"/>
        <v>#VALUE!</v>
      </c>
      <c r="N1488" s="200" t="str" cm="1">
        <f t="array" ref="N1488">INDEX($A:$G, ($B1488*$B$4)+3,COLUMN(F1488))</f>
        <v>Total Interest Charged</v>
      </c>
      <c r="O1488" s="201" t="e">
        <f t="shared" si="146"/>
        <v>#VALUE!</v>
      </c>
    </row>
    <row r="1489" spans="3:15" x14ac:dyDescent="0.25">
      <c r="C1489" s="197" t="e">
        <f t="shared" si="143"/>
        <v>#DIV/0!</v>
      </c>
      <c r="D1489" s="216" t="e">
        <f>IF(F1489="","",IF($B$3='Budget Calculator'!$A$14, 'Loan Calculator'!$L$12-E1489+H1489, IF($B$3='Budget Calculator'!$A$13,  'Loan Calculator'!$N$12-E1489+H1489, IF($B$3='Budget Calculator'!$A$12,  'Loan Calculator'!$P$12-E1489+H1489, 0))))</f>
        <v>#DIV/0!</v>
      </c>
      <c r="E1489" s="217" t="e">
        <f>IF(('Loan Calculator'!$G$4/$B$4)*C1488&gt;=0, ('Loan Calculator'!$G$4/$B$4)*C1488, 1/0)</f>
        <v>#DIV/0!</v>
      </c>
      <c r="F1489" s="200" t="e">
        <f t="shared" si="144"/>
        <v>#DIV/0!</v>
      </c>
      <c r="G1489" s="212" t="e">
        <f t="shared" si="145"/>
        <v>#DIV/0!</v>
      </c>
      <c r="K1489" s="197" t="str" cm="1">
        <f t="array" ref="K1489">INDEX($A:$G, ($B1489*$B$4)+3,COLUMN(C1489))</f>
        <v>Owing</v>
      </c>
      <c r="L1489" s="198" t="e">
        <f t="shared" si="147"/>
        <v>#VALUE!</v>
      </c>
      <c r="M1489" s="199" t="e">
        <f t="shared" si="148"/>
        <v>#VALUE!</v>
      </c>
      <c r="N1489" s="200" t="str" cm="1">
        <f t="array" ref="N1489">INDEX($A:$G, ($B1489*$B$4)+3,COLUMN(F1489))</f>
        <v>Total Interest Charged</v>
      </c>
      <c r="O1489" s="201" t="e">
        <f t="shared" si="146"/>
        <v>#VALUE!</v>
      </c>
    </row>
    <row r="1490" spans="3:15" x14ac:dyDescent="0.25">
      <c r="C1490" s="197" t="e">
        <f t="shared" si="143"/>
        <v>#DIV/0!</v>
      </c>
      <c r="D1490" s="216" t="e">
        <f>IF(F1490="","",IF($B$3='Budget Calculator'!$A$14, 'Loan Calculator'!$L$12-E1490+H1490, IF($B$3='Budget Calculator'!$A$13,  'Loan Calculator'!$N$12-E1490+H1490, IF($B$3='Budget Calculator'!$A$12,  'Loan Calculator'!$P$12-E1490+H1490, 0))))</f>
        <v>#DIV/0!</v>
      </c>
      <c r="E1490" s="217" t="e">
        <f>IF(('Loan Calculator'!$G$4/$B$4)*C1489&gt;=0, ('Loan Calculator'!$G$4/$B$4)*C1489, 1/0)</f>
        <v>#DIV/0!</v>
      </c>
      <c r="F1490" s="200" t="e">
        <f t="shared" si="144"/>
        <v>#DIV/0!</v>
      </c>
      <c r="G1490" s="212" t="e">
        <f t="shared" si="145"/>
        <v>#DIV/0!</v>
      </c>
      <c r="K1490" s="197" t="str" cm="1">
        <f t="array" ref="K1490">INDEX($A:$G, ($B1490*$B$4)+3,COLUMN(C1490))</f>
        <v>Owing</v>
      </c>
      <c r="L1490" s="198" t="e">
        <f t="shared" si="147"/>
        <v>#VALUE!</v>
      </c>
      <c r="M1490" s="199" t="e">
        <f t="shared" si="148"/>
        <v>#VALUE!</v>
      </c>
      <c r="N1490" s="200" t="str" cm="1">
        <f t="array" ref="N1490">INDEX($A:$G, ($B1490*$B$4)+3,COLUMN(F1490))</f>
        <v>Total Interest Charged</v>
      </c>
      <c r="O1490" s="201" t="e">
        <f t="shared" si="146"/>
        <v>#VALUE!</v>
      </c>
    </row>
    <row r="1491" spans="3:15" x14ac:dyDescent="0.25">
      <c r="C1491" s="197" t="e">
        <f t="shared" si="143"/>
        <v>#DIV/0!</v>
      </c>
      <c r="D1491" s="216" t="e">
        <f>IF(F1491="","",IF($B$3='Budget Calculator'!$A$14, 'Loan Calculator'!$L$12-E1491+H1491, IF($B$3='Budget Calculator'!$A$13,  'Loan Calculator'!$N$12-E1491+H1491, IF($B$3='Budget Calculator'!$A$12,  'Loan Calculator'!$P$12-E1491+H1491, 0))))</f>
        <v>#DIV/0!</v>
      </c>
      <c r="E1491" s="217" t="e">
        <f>IF(('Loan Calculator'!$G$4/$B$4)*C1490&gt;=0, ('Loan Calculator'!$G$4/$B$4)*C1490, 1/0)</f>
        <v>#DIV/0!</v>
      </c>
      <c r="F1491" s="200" t="e">
        <f t="shared" si="144"/>
        <v>#DIV/0!</v>
      </c>
      <c r="G1491" s="212" t="e">
        <f t="shared" si="145"/>
        <v>#DIV/0!</v>
      </c>
      <c r="K1491" s="197" t="str" cm="1">
        <f t="array" ref="K1491">INDEX($A:$G, ($B1491*$B$4)+3,COLUMN(C1491))</f>
        <v>Owing</v>
      </c>
      <c r="L1491" s="198" t="e">
        <f t="shared" si="147"/>
        <v>#VALUE!</v>
      </c>
      <c r="M1491" s="199" t="e">
        <f t="shared" si="148"/>
        <v>#VALUE!</v>
      </c>
      <c r="N1491" s="200" t="str" cm="1">
        <f t="array" ref="N1491">INDEX($A:$G, ($B1491*$B$4)+3,COLUMN(F1491))</f>
        <v>Total Interest Charged</v>
      </c>
      <c r="O1491" s="201" t="e">
        <f t="shared" si="146"/>
        <v>#VALUE!</v>
      </c>
    </row>
    <row r="1492" spans="3:15" x14ac:dyDescent="0.25">
      <c r="C1492" s="197" t="e">
        <f t="shared" si="143"/>
        <v>#DIV/0!</v>
      </c>
      <c r="D1492" s="216" t="e">
        <f>IF(F1492="","",IF($B$3='Budget Calculator'!$A$14, 'Loan Calculator'!$L$12-E1492+H1492, IF($B$3='Budget Calculator'!$A$13,  'Loan Calculator'!$N$12-E1492+H1492, IF($B$3='Budget Calculator'!$A$12,  'Loan Calculator'!$P$12-E1492+H1492, 0))))</f>
        <v>#DIV/0!</v>
      </c>
      <c r="E1492" s="217" t="e">
        <f>IF(('Loan Calculator'!$G$4/$B$4)*C1491&gt;=0, ('Loan Calculator'!$G$4/$B$4)*C1491, 1/0)</f>
        <v>#DIV/0!</v>
      </c>
      <c r="F1492" s="200" t="e">
        <f t="shared" si="144"/>
        <v>#DIV/0!</v>
      </c>
      <c r="G1492" s="212" t="e">
        <f t="shared" si="145"/>
        <v>#DIV/0!</v>
      </c>
      <c r="K1492" s="197" t="str" cm="1">
        <f t="array" ref="K1492">INDEX($A:$G, ($B1492*$B$4)+3,COLUMN(C1492))</f>
        <v>Owing</v>
      </c>
      <c r="L1492" s="198" t="e">
        <f t="shared" si="147"/>
        <v>#VALUE!</v>
      </c>
      <c r="M1492" s="199" t="e">
        <f t="shared" si="148"/>
        <v>#VALUE!</v>
      </c>
      <c r="N1492" s="200" t="str" cm="1">
        <f t="array" ref="N1492">INDEX($A:$G, ($B1492*$B$4)+3,COLUMN(F1492))</f>
        <v>Total Interest Charged</v>
      </c>
      <c r="O1492" s="201" t="e">
        <f t="shared" si="146"/>
        <v>#VALUE!</v>
      </c>
    </row>
    <row r="1493" spans="3:15" x14ac:dyDescent="0.25">
      <c r="C1493" s="197" t="e">
        <f t="shared" si="143"/>
        <v>#DIV/0!</v>
      </c>
      <c r="D1493" s="216" t="e">
        <f>IF(F1493="","",IF($B$3='Budget Calculator'!$A$14, 'Loan Calculator'!$L$12-E1493+H1493, IF($B$3='Budget Calculator'!$A$13,  'Loan Calculator'!$N$12-E1493+H1493, IF($B$3='Budget Calculator'!$A$12,  'Loan Calculator'!$P$12-E1493+H1493, 0))))</f>
        <v>#DIV/0!</v>
      </c>
      <c r="E1493" s="217" t="e">
        <f>IF(('Loan Calculator'!$G$4/$B$4)*C1492&gt;=0, ('Loan Calculator'!$G$4/$B$4)*C1492, 1/0)</f>
        <v>#DIV/0!</v>
      </c>
      <c r="F1493" s="200" t="e">
        <f t="shared" si="144"/>
        <v>#DIV/0!</v>
      </c>
      <c r="G1493" s="212" t="e">
        <f t="shared" si="145"/>
        <v>#DIV/0!</v>
      </c>
      <c r="K1493" s="197" t="str" cm="1">
        <f t="array" ref="K1493">INDEX($A:$G, ($B1493*$B$4)+3,COLUMN(C1493))</f>
        <v>Owing</v>
      </c>
      <c r="L1493" s="198" t="e">
        <f t="shared" si="147"/>
        <v>#VALUE!</v>
      </c>
      <c r="M1493" s="199" t="e">
        <f t="shared" si="148"/>
        <v>#VALUE!</v>
      </c>
      <c r="N1493" s="200" t="str" cm="1">
        <f t="array" ref="N1493">INDEX($A:$G, ($B1493*$B$4)+3,COLUMN(F1493))</f>
        <v>Total Interest Charged</v>
      </c>
      <c r="O1493" s="201" t="e">
        <f t="shared" si="146"/>
        <v>#VALUE!</v>
      </c>
    </row>
    <row r="1494" spans="3:15" x14ac:dyDescent="0.25">
      <c r="C1494" s="197" t="e">
        <f t="shared" si="143"/>
        <v>#DIV/0!</v>
      </c>
      <c r="D1494" s="216" t="e">
        <f>IF(F1494="","",IF($B$3='Budget Calculator'!$A$14, 'Loan Calculator'!$L$12-E1494+H1494, IF($B$3='Budget Calculator'!$A$13,  'Loan Calculator'!$N$12-E1494+H1494, IF($B$3='Budget Calculator'!$A$12,  'Loan Calculator'!$P$12-E1494+H1494, 0))))</f>
        <v>#DIV/0!</v>
      </c>
      <c r="E1494" s="217" t="e">
        <f>IF(('Loan Calculator'!$G$4/$B$4)*C1493&gt;=0, ('Loan Calculator'!$G$4/$B$4)*C1493, 1/0)</f>
        <v>#DIV/0!</v>
      </c>
      <c r="F1494" s="200" t="e">
        <f t="shared" si="144"/>
        <v>#DIV/0!</v>
      </c>
      <c r="G1494" s="212" t="e">
        <f t="shared" si="145"/>
        <v>#DIV/0!</v>
      </c>
      <c r="K1494" s="197" t="str" cm="1">
        <f t="array" ref="K1494">INDEX($A:$G, ($B1494*$B$4)+3,COLUMN(C1494))</f>
        <v>Owing</v>
      </c>
      <c r="L1494" s="198" t="e">
        <f t="shared" si="147"/>
        <v>#VALUE!</v>
      </c>
      <c r="M1494" s="199" t="e">
        <f t="shared" si="148"/>
        <v>#VALUE!</v>
      </c>
      <c r="N1494" s="200" t="str" cm="1">
        <f t="array" ref="N1494">INDEX($A:$G, ($B1494*$B$4)+3,COLUMN(F1494))</f>
        <v>Total Interest Charged</v>
      </c>
      <c r="O1494" s="201" t="e">
        <f t="shared" si="146"/>
        <v>#VALUE!</v>
      </c>
    </row>
    <row r="1495" spans="3:15" x14ac:dyDescent="0.25">
      <c r="C1495" s="197" t="e">
        <f t="shared" si="143"/>
        <v>#DIV/0!</v>
      </c>
      <c r="D1495" s="216" t="e">
        <f>IF(F1495="","",IF($B$3='Budget Calculator'!$A$14, 'Loan Calculator'!$L$12-E1495+H1495, IF($B$3='Budget Calculator'!$A$13,  'Loan Calculator'!$N$12-E1495+H1495, IF($B$3='Budget Calculator'!$A$12,  'Loan Calculator'!$P$12-E1495+H1495, 0))))</f>
        <v>#DIV/0!</v>
      </c>
      <c r="E1495" s="217" t="e">
        <f>IF(('Loan Calculator'!$G$4/$B$4)*C1494&gt;=0, ('Loan Calculator'!$G$4/$B$4)*C1494, 1/0)</f>
        <v>#DIV/0!</v>
      </c>
      <c r="F1495" s="200" t="e">
        <f t="shared" si="144"/>
        <v>#DIV/0!</v>
      </c>
      <c r="G1495" s="212" t="e">
        <f t="shared" si="145"/>
        <v>#DIV/0!</v>
      </c>
      <c r="K1495" s="197" t="str" cm="1">
        <f t="array" ref="K1495">INDEX($A:$G, ($B1495*$B$4)+3,COLUMN(C1495))</f>
        <v>Owing</v>
      </c>
      <c r="L1495" s="198" t="e">
        <f t="shared" si="147"/>
        <v>#VALUE!</v>
      </c>
      <c r="M1495" s="199" t="e">
        <f t="shared" si="148"/>
        <v>#VALUE!</v>
      </c>
      <c r="N1495" s="200" t="str" cm="1">
        <f t="array" ref="N1495">INDEX($A:$G, ($B1495*$B$4)+3,COLUMN(F1495))</f>
        <v>Total Interest Charged</v>
      </c>
      <c r="O1495" s="201" t="e">
        <f t="shared" si="146"/>
        <v>#VALUE!</v>
      </c>
    </row>
    <row r="1496" spans="3:15" x14ac:dyDescent="0.25">
      <c r="C1496" s="197" t="e">
        <f t="shared" ref="C1496:C1559" si="149">IF(F1496="","",C1495-D1496)</f>
        <v>#DIV/0!</v>
      </c>
      <c r="D1496" s="216" t="e">
        <f>IF(F1496="","",IF($B$3='Budget Calculator'!$A$14, 'Loan Calculator'!$L$12-E1496+H1496, IF($B$3='Budget Calculator'!$A$13,  'Loan Calculator'!$N$12-E1496+H1496, IF($B$3='Budget Calculator'!$A$12,  'Loan Calculator'!$P$12-E1496+H1496, 0))))</f>
        <v>#DIV/0!</v>
      </c>
      <c r="E1496" s="217" t="e">
        <f>IF(('Loan Calculator'!$G$4/$B$4)*C1495&gt;=0, ('Loan Calculator'!$G$4/$B$4)*C1495, 1/0)</f>
        <v>#DIV/0!</v>
      </c>
      <c r="F1496" s="200" t="e">
        <f t="shared" ref="F1496:F1559" si="150">IF(F1495="", "", IF(E1496+F1495&gt;F1495, E1496+F1495, ""))</f>
        <v>#DIV/0!</v>
      </c>
      <c r="G1496" s="212" t="e">
        <f t="shared" si="145"/>
        <v>#DIV/0!</v>
      </c>
      <c r="K1496" s="197" t="str" cm="1">
        <f t="array" ref="K1496">INDEX($A:$G, ($B1496*$B$4)+3,COLUMN(C1496))</f>
        <v>Owing</v>
      </c>
      <c r="L1496" s="198" t="e">
        <f t="shared" si="147"/>
        <v>#VALUE!</v>
      </c>
      <c r="M1496" s="199" t="e">
        <f t="shared" si="148"/>
        <v>#VALUE!</v>
      </c>
      <c r="N1496" s="200" t="str" cm="1">
        <f t="array" ref="N1496">INDEX($A:$G, ($B1496*$B$4)+3,COLUMN(F1496))</f>
        <v>Total Interest Charged</v>
      </c>
      <c r="O1496" s="201" t="e">
        <f t="shared" si="146"/>
        <v>#VALUE!</v>
      </c>
    </row>
    <row r="1497" spans="3:15" x14ac:dyDescent="0.25">
      <c r="C1497" s="197" t="e">
        <f t="shared" si="149"/>
        <v>#DIV/0!</v>
      </c>
      <c r="D1497" s="216" t="e">
        <f>IF(F1497="","",IF($B$3='Budget Calculator'!$A$14, 'Loan Calculator'!$L$12-E1497+H1497, IF($B$3='Budget Calculator'!$A$13,  'Loan Calculator'!$N$12-E1497+H1497, IF($B$3='Budget Calculator'!$A$12,  'Loan Calculator'!$P$12-E1497+H1497, 0))))</f>
        <v>#DIV/0!</v>
      </c>
      <c r="E1497" s="217" t="e">
        <f>IF(('Loan Calculator'!$G$4/$B$4)*C1496&gt;=0, ('Loan Calculator'!$G$4/$B$4)*C1496, 1/0)</f>
        <v>#DIV/0!</v>
      </c>
      <c r="F1497" s="200" t="e">
        <f t="shared" si="150"/>
        <v>#DIV/0!</v>
      </c>
      <c r="G1497" s="212" t="e">
        <f t="shared" si="145"/>
        <v>#DIV/0!</v>
      </c>
      <c r="K1497" s="197" t="str" cm="1">
        <f t="array" ref="K1497">INDEX($A:$G, ($B1497*$B$4)+3,COLUMN(C1497))</f>
        <v>Owing</v>
      </c>
      <c r="L1497" s="198" t="e">
        <f t="shared" si="147"/>
        <v>#VALUE!</v>
      </c>
      <c r="M1497" s="199" t="e">
        <f t="shared" si="148"/>
        <v>#VALUE!</v>
      </c>
      <c r="N1497" s="200" t="str" cm="1">
        <f t="array" ref="N1497">INDEX($A:$G, ($B1497*$B$4)+3,COLUMN(F1497))</f>
        <v>Total Interest Charged</v>
      </c>
      <c r="O1497" s="201" t="e">
        <f t="shared" si="146"/>
        <v>#VALUE!</v>
      </c>
    </row>
    <row r="1498" spans="3:15" x14ac:dyDescent="0.25">
      <c r="C1498" s="197" t="e">
        <f t="shared" si="149"/>
        <v>#DIV/0!</v>
      </c>
      <c r="D1498" s="216" t="e">
        <f>IF(F1498="","",IF($B$3='Budget Calculator'!$A$14, 'Loan Calculator'!$L$12-E1498+H1498, IF($B$3='Budget Calculator'!$A$13,  'Loan Calculator'!$N$12-E1498+H1498, IF($B$3='Budget Calculator'!$A$12,  'Loan Calculator'!$P$12-E1498+H1498, 0))))</f>
        <v>#DIV/0!</v>
      </c>
      <c r="E1498" s="217" t="e">
        <f>IF(('Loan Calculator'!$G$4/$B$4)*C1497&gt;=0, ('Loan Calculator'!$G$4/$B$4)*C1497, 1/0)</f>
        <v>#DIV/0!</v>
      </c>
      <c r="F1498" s="200" t="e">
        <f t="shared" si="150"/>
        <v>#DIV/0!</v>
      </c>
      <c r="G1498" s="212" t="e">
        <f t="shared" si="145"/>
        <v>#DIV/0!</v>
      </c>
      <c r="K1498" s="197" t="str" cm="1">
        <f t="array" ref="K1498">INDEX($A:$G, ($B1498*$B$4)+3,COLUMN(C1498))</f>
        <v>Owing</v>
      </c>
      <c r="L1498" s="198" t="e">
        <f t="shared" si="147"/>
        <v>#VALUE!</v>
      </c>
      <c r="M1498" s="199" t="e">
        <f t="shared" si="148"/>
        <v>#VALUE!</v>
      </c>
      <c r="N1498" s="200" t="str" cm="1">
        <f t="array" ref="N1498">INDEX($A:$G, ($B1498*$B$4)+3,COLUMN(F1498))</f>
        <v>Total Interest Charged</v>
      </c>
      <c r="O1498" s="201" t="e">
        <f t="shared" si="146"/>
        <v>#VALUE!</v>
      </c>
    </row>
    <row r="1499" spans="3:15" x14ac:dyDescent="0.25">
      <c r="C1499" s="197" t="e">
        <f t="shared" si="149"/>
        <v>#DIV/0!</v>
      </c>
      <c r="D1499" s="216" t="e">
        <f>IF(F1499="","",IF($B$3='Budget Calculator'!$A$14, 'Loan Calculator'!$L$12-E1499+H1499, IF($B$3='Budget Calculator'!$A$13,  'Loan Calculator'!$N$12-E1499+H1499, IF($B$3='Budget Calculator'!$A$12,  'Loan Calculator'!$P$12-E1499+H1499, 0))))</f>
        <v>#DIV/0!</v>
      </c>
      <c r="E1499" s="217" t="e">
        <f>IF(('Loan Calculator'!$G$4/$B$4)*C1498&gt;=0, ('Loan Calculator'!$G$4/$B$4)*C1498, 1/0)</f>
        <v>#DIV/0!</v>
      </c>
      <c r="F1499" s="200" t="e">
        <f t="shared" si="150"/>
        <v>#DIV/0!</v>
      </c>
      <c r="G1499" s="212" t="e">
        <f t="shared" si="145"/>
        <v>#DIV/0!</v>
      </c>
      <c r="K1499" s="197" t="str" cm="1">
        <f t="array" ref="K1499">INDEX($A:$G, ($B1499*$B$4)+3,COLUMN(C1499))</f>
        <v>Owing</v>
      </c>
      <c r="L1499" s="198" t="e">
        <f t="shared" si="147"/>
        <v>#VALUE!</v>
      </c>
      <c r="M1499" s="199" t="e">
        <f t="shared" si="148"/>
        <v>#VALUE!</v>
      </c>
      <c r="N1499" s="200" t="str" cm="1">
        <f t="array" ref="N1499">INDEX($A:$G, ($B1499*$B$4)+3,COLUMN(F1499))</f>
        <v>Total Interest Charged</v>
      </c>
      <c r="O1499" s="201" t="e">
        <f t="shared" si="146"/>
        <v>#VALUE!</v>
      </c>
    </row>
    <row r="1500" spans="3:15" x14ac:dyDescent="0.25">
      <c r="C1500" s="197" t="e">
        <f t="shared" si="149"/>
        <v>#DIV/0!</v>
      </c>
      <c r="D1500" s="216" t="e">
        <f>IF(F1500="","",IF($B$3='Budget Calculator'!$A$14, 'Loan Calculator'!$L$12-E1500+H1500, IF($B$3='Budget Calculator'!$A$13,  'Loan Calculator'!$N$12-E1500+H1500, IF($B$3='Budget Calculator'!$A$12,  'Loan Calculator'!$P$12-E1500+H1500, 0))))</f>
        <v>#DIV/0!</v>
      </c>
      <c r="E1500" s="217" t="e">
        <f>IF(('Loan Calculator'!$G$4/$B$4)*C1499&gt;=0, ('Loan Calculator'!$G$4/$B$4)*C1499, 1/0)</f>
        <v>#DIV/0!</v>
      </c>
      <c r="F1500" s="200" t="e">
        <f t="shared" si="150"/>
        <v>#DIV/0!</v>
      </c>
      <c r="G1500" s="212" t="e">
        <f t="shared" si="145"/>
        <v>#DIV/0!</v>
      </c>
      <c r="K1500" s="197" t="str" cm="1">
        <f t="array" ref="K1500">INDEX($A:$G, ($B1500*$B$4)+3,COLUMN(C1500))</f>
        <v>Owing</v>
      </c>
      <c r="L1500" s="198" t="e">
        <f t="shared" si="147"/>
        <v>#VALUE!</v>
      </c>
      <c r="M1500" s="199" t="e">
        <f t="shared" si="148"/>
        <v>#VALUE!</v>
      </c>
      <c r="N1500" s="200" t="str" cm="1">
        <f t="array" ref="N1500">INDEX($A:$G, ($B1500*$B$4)+3,COLUMN(F1500))</f>
        <v>Total Interest Charged</v>
      </c>
      <c r="O1500" s="201" t="e">
        <f t="shared" si="146"/>
        <v>#VALUE!</v>
      </c>
    </row>
    <row r="1501" spans="3:15" x14ac:dyDescent="0.25">
      <c r="C1501" s="197" t="e">
        <f t="shared" si="149"/>
        <v>#DIV/0!</v>
      </c>
      <c r="D1501" s="216" t="e">
        <f>IF(F1501="","",IF($B$3='Budget Calculator'!$A$14, 'Loan Calculator'!$L$12-E1501+H1501, IF($B$3='Budget Calculator'!$A$13,  'Loan Calculator'!$N$12-E1501+H1501, IF($B$3='Budget Calculator'!$A$12,  'Loan Calculator'!$P$12-E1501+H1501, 0))))</f>
        <v>#DIV/0!</v>
      </c>
      <c r="E1501" s="217" t="e">
        <f>IF(('Loan Calculator'!$G$4/$B$4)*C1500&gt;=0, ('Loan Calculator'!$G$4/$B$4)*C1500, 1/0)</f>
        <v>#DIV/0!</v>
      </c>
      <c r="F1501" s="200" t="e">
        <f t="shared" si="150"/>
        <v>#DIV/0!</v>
      </c>
      <c r="G1501" s="212" t="e">
        <f t="shared" si="145"/>
        <v>#DIV/0!</v>
      </c>
      <c r="K1501" s="197" t="str" cm="1">
        <f t="array" ref="K1501">INDEX($A:$G, ($B1501*$B$4)+3,COLUMN(C1501))</f>
        <v>Owing</v>
      </c>
      <c r="L1501" s="198" t="e">
        <f t="shared" si="147"/>
        <v>#VALUE!</v>
      </c>
      <c r="M1501" s="199" t="e">
        <f t="shared" si="148"/>
        <v>#VALUE!</v>
      </c>
      <c r="N1501" s="200" t="str" cm="1">
        <f t="array" ref="N1501">INDEX($A:$G, ($B1501*$B$4)+3,COLUMN(F1501))</f>
        <v>Total Interest Charged</v>
      </c>
      <c r="O1501" s="201" t="e">
        <f t="shared" si="146"/>
        <v>#VALUE!</v>
      </c>
    </row>
    <row r="1502" spans="3:15" x14ac:dyDescent="0.25">
      <c r="C1502" s="197" t="e">
        <f t="shared" si="149"/>
        <v>#DIV/0!</v>
      </c>
      <c r="D1502" s="216" t="e">
        <f>IF(F1502="","",IF($B$3='Budget Calculator'!$A$14, 'Loan Calculator'!$L$12-E1502+H1502, IF($B$3='Budget Calculator'!$A$13,  'Loan Calculator'!$N$12-E1502+H1502, IF($B$3='Budget Calculator'!$A$12,  'Loan Calculator'!$P$12-E1502+H1502, 0))))</f>
        <v>#DIV/0!</v>
      </c>
      <c r="E1502" s="217" t="e">
        <f>IF(('Loan Calculator'!$G$4/$B$4)*C1501&gt;=0, ('Loan Calculator'!$G$4/$B$4)*C1501, 1/0)</f>
        <v>#DIV/0!</v>
      </c>
      <c r="F1502" s="200" t="e">
        <f t="shared" si="150"/>
        <v>#DIV/0!</v>
      </c>
      <c r="G1502" s="212" t="e">
        <f t="shared" si="145"/>
        <v>#DIV/0!</v>
      </c>
      <c r="K1502" s="197" t="str" cm="1">
        <f t="array" ref="K1502">INDEX($A:$G, ($B1502*$B$4)+3,COLUMN(C1502))</f>
        <v>Owing</v>
      </c>
      <c r="L1502" s="198" t="e">
        <f t="shared" si="147"/>
        <v>#VALUE!</v>
      </c>
      <c r="M1502" s="199" t="e">
        <f t="shared" si="148"/>
        <v>#VALUE!</v>
      </c>
      <c r="N1502" s="200" t="str" cm="1">
        <f t="array" ref="N1502">INDEX($A:$G, ($B1502*$B$4)+3,COLUMN(F1502))</f>
        <v>Total Interest Charged</v>
      </c>
      <c r="O1502" s="201" t="e">
        <f t="shared" si="146"/>
        <v>#VALUE!</v>
      </c>
    </row>
    <row r="1503" spans="3:15" x14ac:dyDescent="0.25">
      <c r="C1503" s="197" t="e">
        <f t="shared" si="149"/>
        <v>#DIV/0!</v>
      </c>
      <c r="D1503" s="216" t="e">
        <f>IF(F1503="","",IF($B$3='Budget Calculator'!$A$14, 'Loan Calculator'!$L$12-E1503+H1503, IF($B$3='Budget Calculator'!$A$13,  'Loan Calculator'!$N$12-E1503+H1503, IF($B$3='Budget Calculator'!$A$12,  'Loan Calculator'!$P$12-E1503+H1503, 0))))</f>
        <v>#DIV/0!</v>
      </c>
      <c r="E1503" s="217" t="e">
        <f>IF(('Loan Calculator'!$G$4/$B$4)*C1502&gt;=0, ('Loan Calculator'!$G$4/$B$4)*C1502, 1/0)</f>
        <v>#DIV/0!</v>
      </c>
      <c r="F1503" s="200" t="e">
        <f t="shared" si="150"/>
        <v>#DIV/0!</v>
      </c>
      <c r="G1503" s="212" t="e">
        <f t="shared" si="145"/>
        <v>#DIV/0!</v>
      </c>
      <c r="K1503" s="197" t="str" cm="1">
        <f t="array" ref="K1503">INDEX($A:$G, ($B1503*$B$4)+3,COLUMN(C1503))</f>
        <v>Owing</v>
      </c>
      <c r="L1503" s="198" t="e">
        <f t="shared" si="147"/>
        <v>#VALUE!</v>
      </c>
      <c r="M1503" s="199" t="e">
        <f t="shared" si="148"/>
        <v>#VALUE!</v>
      </c>
      <c r="N1503" s="200" t="str" cm="1">
        <f t="array" ref="N1503">INDEX($A:$G, ($B1503*$B$4)+3,COLUMN(F1503))</f>
        <v>Total Interest Charged</v>
      </c>
      <c r="O1503" s="201" t="e">
        <f t="shared" si="146"/>
        <v>#VALUE!</v>
      </c>
    </row>
    <row r="1504" spans="3:15" x14ac:dyDescent="0.25">
      <c r="C1504" s="197" t="e">
        <f t="shared" si="149"/>
        <v>#DIV/0!</v>
      </c>
      <c r="D1504" s="216" t="e">
        <f>IF(F1504="","",IF($B$3='Budget Calculator'!$A$14, 'Loan Calculator'!$L$12-E1504+H1504, IF($B$3='Budget Calculator'!$A$13,  'Loan Calculator'!$N$12-E1504+H1504, IF($B$3='Budget Calculator'!$A$12,  'Loan Calculator'!$P$12-E1504+H1504, 0))))</f>
        <v>#DIV/0!</v>
      </c>
      <c r="E1504" s="217" t="e">
        <f>IF(('Loan Calculator'!$G$4/$B$4)*C1503&gt;=0, ('Loan Calculator'!$G$4/$B$4)*C1503, 1/0)</f>
        <v>#DIV/0!</v>
      </c>
      <c r="F1504" s="200" t="e">
        <f t="shared" si="150"/>
        <v>#DIV/0!</v>
      </c>
      <c r="G1504" s="212" t="e">
        <f t="shared" si="145"/>
        <v>#DIV/0!</v>
      </c>
      <c r="K1504" s="197" t="str" cm="1">
        <f t="array" ref="K1504">INDEX($A:$G, ($B1504*$B$4)+3,COLUMN(C1504))</f>
        <v>Owing</v>
      </c>
      <c r="L1504" s="198" t="e">
        <f t="shared" si="147"/>
        <v>#VALUE!</v>
      </c>
      <c r="M1504" s="199" t="e">
        <f t="shared" si="148"/>
        <v>#VALUE!</v>
      </c>
      <c r="N1504" s="200" t="str" cm="1">
        <f t="array" ref="N1504">INDEX($A:$G, ($B1504*$B$4)+3,COLUMN(F1504))</f>
        <v>Total Interest Charged</v>
      </c>
      <c r="O1504" s="201" t="e">
        <f t="shared" si="146"/>
        <v>#VALUE!</v>
      </c>
    </row>
    <row r="1505" spans="3:15" x14ac:dyDescent="0.25">
      <c r="C1505" s="197" t="e">
        <f t="shared" si="149"/>
        <v>#DIV/0!</v>
      </c>
      <c r="D1505" s="216" t="e">
        <f>IF(F1505="","",IF($B$3='Budget Calculator'!$A$14, 'Loan Calculator'!$L$12-E1505+H1505, IF($B$3='Budget Calculator'!$A$13,  'Loan Calculator'!$N$12-E1505+H1505, IF($B$3='Budget Calculator'!$A$12,  'Loan Calculator'!$P$12-E1505+H1505, 0))))</f>
        <v>#DIV/0!</v>
      </c>
      <c r="E1505" s="217" t="e">
        <f>IF(('Loan Calculator'!$G$4/$B$4)*C1504&gt;=0, ('Loan Calculator'!$G$4/$B$4)*C1504, 1/0)</f>
        <v>#DIV/0!</v>
      </c>
      <c r="F1505" s="200" t="e">
        <f t="shared" si="150"/>
        <v>#DIV/0!</v>
      </c>
      <c r="G1505" s="212" t="e">
        <f t="shared" si="145"/>
        <v>#DIV/0!</v>
      </c>
      <c r="K1505" s="197" t="str" cm="1">
        <f t="array" ref="K1505">INDEX($A:$G, ($B1505*$B$4)+3,COLUMN(C1505))</f>
        <v>Owing</v>
      </c>
      <c r="L1505" s="198" t="e">
        <f t="shared" si="147"/>
        <v>#VALUE!</v>
      </c>
      <c r="M1505" s="199" t="e">
        <f t="shared" si="148"/>
        <v>#VALUE!</v>
      </c>
      <c r="N1505" s="200" t="str" cm="1">
        <f t="array" ref="N1505">INDEX($A:$G, ($B1505*$B$4)+3,COLUMN(F1505))</f>
        <v>Total Interest Charged</v>
      </c>
      <c r="O1505" s="201" t="e">
        <f t="shared" si="146"/>
        <v>#VALUE!</v>
      </c>
    </row>
    <row r="1506" spans="3:15" x14ac:dyDescent="0.25">
      <c r="C1506" s="197" t="e">
        <f t="shared" si="149"/>
        <v>#DIV/0!</v>
      </c>
      <c r="D1506" s="216" t="e">
        <f>IF(F1506="","",IF($B$3='Budget Calculator'!$A$14, 'Loan Calculator'!$L$12-E1506+H1506, IF($B$3='Budget Calculator'!$A$13,  'Loan Calculator'!$N$12-E1506+H1506, IF($B$3='Budget Calculator'!$A$12,  'Loan Calculator'!$P$12-E1506+H1506, 0))))</f>
        <v>#DIV/0!</v>
      </c>
      <c r="E1506" s="217" t="e">
        <f>IF(('Loan Calculator'!$G$4/$B$4)*C1505&gt;=0, ('Loan Calculator'!$G$4/$B$4)*C1505, 1/0)</f>
        <v>#DIV/0!</v>
      </c>
      <c r="F1506" s="200" t="e">
        <f t="shared" si="150"/>
        <v>#DIV/0!</v>
      </c>
      <c r="G1506" s="212" t="e">
        <f t="shared" si="145"/>
        <v>#DIV/0!</v>
      </c>
      <c r="K1506" s="197" t="str" cm="1">
        <f t="array" ref="K1506">INDEX($A:$G, ($B1506*$B$4)+3,COLUMN(C1506))</f>
        <v>Owing</v>
      </c>
      <c r="L1506" s="198" t="e">
        <f t="shared" si="147"/>
        <v>#VALUE!</v>
      </c>
      <c r="M1506" s="199" t="e">
        <f t="shared" si="148"/>
        <v>#VALUE!</v>
      </c>
      <c r="N1506" s="200" t="str" cm="1">
        <f t="array" ref="N1506">INDEX($A:$G, ($B1506*$B$4)+3,COLUMN(F1506))</f>
        <v>Total Interest Charged</v>
      </c>
      <c r="O1506" s="201" t="e">
        <f t="shared" si="146"/>
        <v>#VALUE!</v>
      </c>
    </row>
    <row r="1507" spans="3:15" x14ac:dyDescent="0.25">
      <c r="C1507" s="197" t="e">
        <f t="shared" si="149"/>
        <v>#DIV/0!</v>
      </c>
      <c r="D1507" s="216" t="e">
        <f>IF(F1507="","",IF($B$3='Budget Calculator'!$A$14, 'Loan Calculator'!$L$12-E1507+H1507, IF($B$3='Budget Calculator'!$A$13,  'Loan Calculator'!$N$12-E1507+H1507, IF($B$3='Budget Calculator'!$A$12,  'Loan Calculator'!$P$12-E1507+H1507, 0))))</f>
        <v>#DIV/0!</v>
      </c>
      <c r="E1507" s="217" t="e">
        <f>IF(('Loan Calculator'!$G$4/$B$4)*C1506&gt;=0, ('Loan Calculator'!$G$4/$B$4)*C1506, 1/0)</f>
        <v>#DIV/0!</v>
      </c>
      <c r="F1507" s="200" t="e">
        <f t="shared" si="150"/>
        <v>#DIV/0!</v>
      </c>
      <c r="G1507" s="212" t="e">
        <f t="shared" si="145"/>
        <v>#DIV/0!</v>
      </c>
      <c r="K1507" s="197" t="str" cm="1">
        <f t="array" ref="K1507">INDEX($A:$G, ($B1507*$B$4)+3,COLUMN(C1507))</f>
        <v>Owing</v>
      </c>
      <c r="L1507" s="198" t="e">
        <f t="shared" si="147"/>
        <v>#VALUE!</v>
      </c>
      <c r="M1507" s="199" t="e">
        <f t="shared" si="148"/>
        <v>#VALUE!</v>
      </c>
      <c r="N1507" s="200" t="str" cm="1">
        <f t="array" ref="N1507">INDEX($A:$G, ($B1507*$B$4)+3,COLUMN(F1507))</f>
        <v>Total Interest Charged</v>
      </c>
      <c r="O1507" s="201" t="e">
        <f t="shared" si="146"/>
        <v>#VALUE!</v>
      </c>
    </row>
    <row r="1508" spans="3:15" x14ac:dyDescent="0.25">
      <c r="C1508" s="197" t="e">
        <f t="shared" si="149"/>
        <v>#DIV/0!</v>
      </c>
      <c r="D1508" s="216" t="e">
        <f>IF(F1508="","",IF($B$3='Budget Calculator'!$A$14, 'Loan Calculator'!$L$12-E1508+H1508, IF($B$3='Budget Calculator'!$A$13,  'Loan Calculator'!$N$12-E1508+H1508, IF($B$3='Budget Calculator'!$A$12,  'Loan Calculator'!$P$12-E1508+H1508, 0))))</f>
        <v>#DIV/0!</v>
      </c>
      <c r="E1508" s="217" t="e">
        <f>IF(('Loan Calculator'!$G$4/$B$4)*C1507&gt;=0, ('Loan Calculator'!$G$4/$B$4)*C1507, 1/0)</f>
        <v>#DIV/0!</v>
      </c>
      <c r="F1508" s="200" t="e">
        <f t="shared" si="150"/>
        <v>#DIV/0!</v>
      </c>
      <c r="G1508" s="212" t="e">
        <f t="shared" si="145"/>
        <v>#DIV/0!</v>
      </c>
      <c r="K1508" s="197" t="str" cm="1">
        <f t="array" ref="K1508">INDEX($A:$G, ($B1508*$B$4)+3,COLUMN(C1508))</f>
        <v>Owing</v>
      </c>
      <c r="L1508" s="198" t="e">
        <f t="shared" si="147"/>
        <v>#VALUE!</v>
      </c>
      <c r="M1508" s="199" t="e">
        <f t="shared" si="148"/>
        <v>#VALUE!</v>
      </c>
      <c r="N1508" s="200" t="str" cm="1">
        <f t="array" ref="N1508">INDEX($A:$G, ($B1508*$B$4)+3,COLUMN(F1508))</f>
        <v>Total Interest Charged</v>
      </c>
      <c r="O1508" s="201" t="e">
        <f t="shared" si="146"/>
        <v>#VALUE!</v>
      </c>
    </row>
    <row r="1509" spans="3:15" x14ac:dyDescent="0.25">
      <c r="C1509" s="197" t="e">
        <f t="shared" si="149"/>
        <v>#DIV/0!</v>
      </c>
      <c r="D1509" s="216" t="e">
        <f>IF(F1509="","",IF($B$3='Budget Calculator'!$A$14, 'Loan Calculator'!$L$12-E1509+H1509, IF($B$3='Budget Calculator'!$A$13,  'Loan Calculator'!$N$12-E1509+H1509, IF($B$3='Budget Calculator'!$A$12,  'Loan Calculator'!$P$12-E1509+H1509, 0))))</f>
        <v>#DIV/0!</v>
      </c>
      <c r="E1509" s="217" t="e">
        <f>IF(('Loan Calculator'!$G$4/$B$4)*C1508&gt;=0, ('Loan Calculator'!$G$4/$B$4)*C1508, 1/0)</f>
        <v>#DIV/0!</v>
      </c>
      <c r="F1509" s="200" t="e">
        <f t="shared" si="150"/>
        <v>#DIV/0!</v>
      </c>
      <c r="G1509" s="212" t="e">
        <f t="shared" si="145"/>
        <v>#DIV/0!</v>
      </c>
      <c r="K1509" s="197" t="str" cm="1">
        <f t="array" ref="K1509">INDEX($A:$G, ($B1509*$B$4)+3,COLUMN(C1509))</f>
        <v>Owing</v>
      </c>
      <c r="L1509" s="198" t="e">
        <f t="shared" si="147"/>
        <v>#VALUE!</v>
      </c>
      <c r="M1509" s="199" t="e">
        <f t="shared" si="148"/>
        <v>#VALUE!</v>
      </c>
      <c r="N1509" s="200" t="str" cm="1">
        <f t="array" ref="N1509">INDEX($A:$G, ($B1509*$B$4)+3,COLUMN(F1509))</f>
        <v>Total Interest Charged</v>
      </c>
      <c r="O1509" s="201" t="e">
        <f t="shared" si="146"/>
        <v>#VALUE!</v>
      </c>
    </row>
    <row r="1510" spans="3:15" x14ac:dyDescent="0.25">
      <c r="C1510" s="197" t="e">
        <f t="shared" si="149"/>
        <v>#DIV/0!</v>
      </c>
      <c r="D1510" s="216" t="e">
        <f>IF(F1510="","",IF($B$3='Budget Calculator'!$A$14, 'Loan Calculator'!$L$12-E1510+H1510, IF($B$3='Budget Calculator'!$A$13,  'Loan Calculator'!$N$12-E1510+H1510, IF($B$3='Budget Calculator'!$A$12,  'Loan Calculator'!$P$12-E1510+H1510, 0))))</f>
        <v>#DIV/0!</v>
      </c>
      <c r="E1510" s="217" t="e">
        <f>IF(('Loan Calculator'!$G$4/$B$4)*C1509&gt;=0, ('Loan Calculator'!$G$4/$B$4)*C1509, 1/0)</f>
        <v>#DIV/0!</v>
      </c>
      <c r="F1510" s="200" t="e">
        <f t="shared" si="150"/>
        <v>#DIV/0!</v>
      </c>
      <c r="G1510" s="212" t="e">
        <f t="shared" si="145"/>
        <v>#DIV/0!</v>
      </c>
      <c r="K1510" s="197" t="str" cm="1">
        <f t="array" ref="K1510">INDEX($A:$G, ($B1510*$B$4)+3,COLUMN(C1510))</f>
        <v>Owing</v>
      </c>
      <c r="L1510" s="198" t="e">
        <f t="shared" si="147"/>
        <v>#VALUE!</v>
      </c>
      <c r="M1510" s="199" t="e">
        <f t="shared" si="148"/>
        <v>#VALUE!</v>
      </c>
      <c r="N1510" s="200" t="str" cm="1">
        <f t="array" ref="N1510">INDEX($A:$G, ($B1510*$B$4)+3,COLUMN(F1510))</f>
        <v>Total Interest Charged</v>
      </c>
      <c r="O1510" s="201" t="e">
        <f t="shared" si="146"/>
        <v>#VALUE!</v>
      </c>
    </row>
    <row r="1511" spans="3:15" x14ac:dyDescent="0.25">
      <c r="C1511" s="197" t="e">
        <f t="shared" si="149"/>
        <v>#DIV/0!</v>
      </c>
      <c r="D1511" s="216" t="e">
        <f>IF(F1511="","",IF($B$3='Budget Calculator'!$A$14, 'Loan Calculator'!$L$12-E1511+H1511, IF($B$3='Budget Calculator'!$A$13,  'Loan Calculator'!$N$12-E1511+H1511, IF($B$3='Budget Calculator'!$A$12,  'Loan Calculator'!$P$12-E1511+H1511, 0))))</f>
        <v>#DIV/0!</v>
      </c>
      <c r="E1511" s="217" t="e">
        <f>IF(('Loan Calculator'!$G$4/$B$4)*C1510&gt;=0, ('Loan Calculator'!$G$4/$B$4)*C1510, 1/0)</f>
        <v>#DIV/0!</v>
      </c>
      <c r="F1511" s="200" t="e">
        <f t="shared" si="150"/>
        <v>#DIV/0!</v>
      </c>
      <c r="G1511" s="212" t="e">
        <f t="shared" si="145"/>
        <v>#DIV/0!</v>
      </c>
      <c r="K1511" s="197" t="str" cm="1">
        <f t="array" ref="K1511">INDEX($A:$G, ($B1511*$B$4)+3,COLUMN(C1511))</f>
        <v>Owing</v>
      </c>
      <c r="L1511" s="198" t="e">
        <f t="shared" si="147"/>
        <v>#VALUE!</v>
      </c>
      <c r="M1511" s="199" t="e">
        <f t="shared" si="148"/>
        <v>#VALUE!</v>
      </c>
      <c r="N1511" s="200" t="str" cm="1">
        <f t="array" ref="N1511">INDEX($A:$G, ($B1511*$B$4)+3,COLUMN(F1511))</f>
        <v>Total Interest Charged</v>
      </c>
      <c r="O1511" s="201" t="e">
        <f t="shared" si="146"/>
        <v>#VALUE!</v>
      </c>
    </row>
    <row r="1512" spans="3:15" x14ac:dyDescent="0.25">
      <c r="C1512" s="197" t="e">
        <f t="shared" si="149"/>
        <v>#DIV/0!</v>
      </c>
      <c r="D1512" s="216" t="e">
        <f>IF(F1512="","",IF($B$3='Budget Calculator'!$A$14, 'Loan Calculator'!$L$12-E1512+H1512, IF($B$3='Budget Calculator'!$A$13,  'Loan Calculator'!$N$12-E1512+H1512, IF($B$3='Budget Calculator'!$A$12,  'Loan Calculator'!$P$12-E1512+H1512, 0))))</f>
        <v>#DIV/0!</v>
      </c>
      <c r="E1512" s="217" t="e">
        <f>IF(('Loan Calculator'!$G$4/$B$4)*C1511&gt;=0, ('Loan Calculator'!$G$4/$B$4)*C1511, 1/0)</f>
        <v>#DIV/0!</v>
      </c>
      <c r="F1512" s="200" t="e">
        <f t="shared" si="150"/>
        <v>#DIV/0!</v>
      </c>
      <c r="G1512" s="212" t="e">
        <f t="shared" si="145"/>
        <v>#DIV/0!</v>
      </c>
      <c r="K1512" s="197" t="str" cm="1">
        <f t="array" ref="K1512">INDEX($A:$G, ($B1512*$B$4)+3,COLUMN(C1512))</f>
        <v>Owing</v>
      </c>
      <c r="L1512" s="198" t="e">
        <f t="shared" si="147"/>
        <v>#VALUE!</v>
      </c>
      <c r="M1512" s="199" t="e">
        <f t="shared" si="148"/>
        <v>#VALUE!</v>
      </c>
      <c r="N1512" s="200" t="str" cm="1">
        <f t="array" ref="N1512">INDEX($A:$G, ($B1512*$B$4)+3,COLUMN(F1512))</f>
        <v>Total Interest Charged</v>
      </c>
      <c r="O1512" s="201" t="e">
        <f t="shared" si="146"/>
        <v>#VALUE!</v>
      </c>
    </row>
    <row r="1513" spans="3:15" x14ac:dyDescent="0.25">
      <c r="C1513" s="197" t="e">
        <f t="shared" si="149"/>
        <v>#DIV/0!</v>
      </c>
      <c r="D1513" s="216" t="e">
        <f>IF(F1513="","",IF($B$3='Budget Calculator'!$A$14, 'Loan Calculator'!$L$12-E1513+H1513, IF($B$3='Budget Calculator'!$A$13,  'Loan Calculator'!$N$12-E1513+H1513, IF($B$3='Budget Calculator'!$A$12,  'Loan Calculator'!$P$12-E1513+H1513, 0))))</f>
        <v>#DIV/0!</v>
      </c>
      <c r="E1513" s="217" t="e">
        <f>IF(('Loan Calculator'!$G$4/$B$4)*C1512&gt;=0, ('Loan Calculator'!$G$4/$B$4)*C1512, 1/0)</f>
        <v>#DIV/0!</v>
      </c>
      <c r="F1513" s="200" t="e">
        <f t="shared" si="150"/>
        <v>#DIV/0!</v>
      </c>
      <c r="G1513" s="212" t="e">
        <f t="shared" si="145"/>
        <v>#DIV/0!</v>
      </c>
      <c r="K1513" s="197" t="str" cm="1">
        <f t="array" ref="K1513">INDEX($A:$G, ($B1513*$B$4)+3,COLUMN(C1513))</f>
        <v>Owing</v>
      </c>
      <c r="L1513" s="198" t="e">
        <f t="shared" si="147"/>
        <v>#VALUE!</v>
      </c>
      <c r="M1513" s="199" t="e">
        <f t="shared" si="148"/>
        <v>#VALUE!</v>
      </c>
      <c r="N1513" s="200" t="str" cm="1">
        <f t="array" ref="N1513">INDEX($A:$G, ($B1513*$B$4)+3,COLUMN(F1513))</f>
        <v>Total Interest Charged</v>
      </c>
      <c r="O1513" s="201" t="e">
        <f t="shared" si="146"/>
        <v>#VALUE!</v>
      </c>
    </row>
    <row r="1514" spans="3:15" x14ac:dyDescent="0.25">
      <c r="C1514" s="197" t="e">
        <f t="shared" si="149"/>
        <v>#DIV/0!</v>
      </c>
      <c r="D1514" s="216" t="e">
        <f>IF(F1514="","",IF($B$3='Budget Calculator'!$A$14, 'Loan Calculator'!$L$12-E1514+H1514, IF($B$3='Budget Calculator'!$A$13,  'Loan Calculator'!$N$12-E1514+H1514, IF($B$3='Budget Calculator'!$A$12,  'Loan Calculator'!$P$12-E1514+H1514, 0))))</f>
        <v>#DIV/0!</v>
      </c>
      <c r="E1514" s="217" t="e">
        <f>IF(('Loan Calculator'!$G$4/$B$4)*C1513&gt;=0, ('Loan Calculator'!$G$4/$B$4)*C1513, 1/0)</f>
        <v>#DIV/0!</v>
      </c>
      <c r="F1514" s="200" t="e">
        <f t="shared" si="150"/>
        <v>#DIV/0!</v>
      </c>
      <c r="G1514" s="212" t="e">
        <f t="shared" si="145"/>
        <v>#DIV/0!</v>
      </c>
      <c r="K1514" s="197" t="str" cm="1">
        <f t="array" ref="K1514">INDEX($A:$G, ($B1514*$B$4)+3,COLUMN(C1514))</f>
        <v>Owing</v>
      </c>
      <c r="L1514" s="198" t="e">
        <f t="shared" si="147"/>
        <v>#VALUE!</v>
      </c>
      <c r="M1514" s="199" t="e">
        <f t="shared" si="148"/>
        <v>#VALUE!</v>
      </c>
      <c r="N1514" s="200" t="str" cm="1">
        <f t="array" ref="N1514">INDEX($A:$G, ($B1514*$B$4)+3,COLUMN(F1514))</f>
        <v>Total Interest Charged</v>
      </c>
      <c r="O1514" s="201" t="e">
        <f t="shared" si="146"/>
        <v>#VALUE!</v>
      </c>
    </row>
    <row r="1515" spans="3:15" x14ac:dyDescent="0.25">
      <c r="C1515" s="197" t="e">
        <f t="shared" si="149"/>
        <v>#DIV/0!</v>
      </c>
      <c r="D1515" s="216" t="e">
        <f>IF(F1515="","",IF($B$3='Budget Calculator'!$A$14, 'Loan Calculator'!$L$12-E1515+H1515, IF($B$3='Budget Calculator'!$A$13,  'Loan Calculator'!$N$12-E1515+H1515, IF($B$3='Budget Calculator'!$A$12,  'Loan Calculator'!$P$12-E1515+H1515, 0))))</f>
        <v>#DIV/0!</v>
      </c>
      <c r="E1515" s="217" t="e">
        <f>IF(('Loan Calculator'!$G$4/$B$4)*C1514&gt;=0, ('Loan Calculator'!$G$4/$B$4)*C1514, 1/0)</f>
        <v>#DIV/0!</v>
      </c>
      <c r="F1515" s="200" t="e">
        <f t="shared" si="150"/>
        <v>#DIV/0!</v>
      </c>
      <c r="G1515" s="212" t="e">
        <f t="shared" si="145"/>
        <v>#DIV/0!</v>
      </c>
      <c r="K1515" s="197" t="str" cm="1">
        <f t="array" ref="K1515">INDEX($A:$G, ($B1515*$B$4)+3,COLUMN(C1515))</f>
        <v>Owing</v>
      </c>
      <c r="L1515" s="198" t="e">
        <f t="shared" si="147"/>
        <v>#VALUE!</v>
      </c>
      <c r="M1515" s="199" t="e">
        <f t="shared" si="148"/>
        <v>#VALUE!</v>
      </c>
      <c r="N1515" s="200" t="str" cm="1">
        <f t="array" ref="N1515">INDEX($A:$G, ($B1515*$B$4)+3,COLUMN(F1515))</f>
        <v>Total Interest Charged</v>
      </c>
      <c r="O1515" s="201" t="e">
        <f t="shared" si="146"/>
        <v>#VALUE!</v>
      </c>
    </row>
    <row r="1516" spans="3:15" x14ac:dyDescent="0.25">
      <c r="C1516" s="197" t="e">
        <f t="shared" si="149"/>
        <v>#DIV/0!</v>
      </c>
      <c r="D1516" s="216" t="e">
        <f>IF(F1516="","",IF($B$3='Budget Calculator'!$A$14, 'Loan Calculator'!$L$12-E1516+H1516, IF($B$3='Budget Calculator'!$A$13,  'Loan Calculator'!$N$12-E1516+H1516, IF($B$3='Budget Calculator'!$A$12,  'Loan Calculator'!$P$12-E1516+H1516, 0))))</f>
        <v>#DIV/0!</v>
      </c>
      <c r="E1516" s="217" t="e">
        <f>IF(('Loan Calculator'!$G$4/$B$4)*C1515&gt;=0, ('Loan Calculator'!$G$4/$B$4)*C1515, 1/0)</f>
        <v>#DIV/0!</v>
      </c>
      <c r="F1516" s="200" t="e">
        <f t="shared" si="150"/>
        <v>#DIV/0!</v>
      </c>
      <c r="G1516" s="212" t="e">
        <f t="shared" si="145"/>
        <v>#DIV/0!</v>
      </c>
      <c r="K1516" s="197" t="str" cm="1">
        <f t="array" ref="K1516">INDEX($A:$G, ($B1516*$B$4)+3,COLUMN(C1516))</f>
        <v>Owing</v>
      </c>
      <c r="L1516" s="198" t="e">
        <f t="shared" si="147"/>
        <v>#VALUE!</v>
      </c>
      <c r="M1516" s="199" t="e">
        <f t="shared" si="148"/>
        <v>#VALUE!</v>
      </c>
      <c r="N1516" s="200" t="str" cm="1">
        <f t="array" ref="N1516">INDEX($A:$G, ($B1516*$B$4)+3,COLUMN(F1516))</f>
        <v>Total Interest Charged</v>
      </c>
      <c r="O1516" s="201" t="e">
        <f t="shared" si="146"/>
        <v>#VALUE!</v>
      </c>
    </row>
    <row r="1517" spans="3:15" x14ac:dyDescent="0.25">
      <c r="C1517" s="197" t="e">
        <f t="shared" si="149"/>
        <v>#DIV/0!</v>
      </c>
      <c r="D1517" s="216" t="e">
        <f>IF(F1517="","",IF($B$3='Budget Calculator'!$A$14, 'Loan Calculator'!$L$12-E1517+H1517, IF($B$3='Budget Calculator'!$A$13,  'Loan Calculator'!$N$12-E1517+H1517, IF($B$3='Budget Calculator'!$A$12,  'Loan Calculator'!$P$12-E1517+H1517, 0))))</f>
        <v>#DIV/0!</v>
      </c>
      <c r="E1517" s="217" t="e">
        <f>IF(('Loan Calculator'!$G$4/$B$4)*C1516&gt;=0, ('Loan Calculator'!$G$4/$B$4)*C1516, 1/0)</f>
        <v>#DIV/0!</v>
      </c>
      <c r="F1517" s="200" t="e">
        <f t="shared" si="150"/>
        <v>#DIV/0!</v>
      </c>
      <c r="G1517" s="212" t="e">
        <f t="shared" si="145"/>
        <v>#DIV/0!</v>
      </c>
      <c r="K1517" s="197" t="str" cm="1">
        <f t="array" ref="K1517">INDEX($A:$G, ($B1517*$B$4)+3,COLUMN(C1517))</f>
        <v>Owing</v>
      </c>
      <c r="L1517" s="198" t="e">
        <f t="shared" si="147"/>
        <v>#VALUE!</v>
      </c>
      <c r="M1517" s="199" t="e">
        <f t="shared" si="148"/>
        <v>#VALUE!</v>
      </c>
      <c r="N1517" s="200" t="str" cm="1">
        <f t="array" ref="N1517">INDEX($A:$G, ($B1517*$B$4)+3,COLUMN(F1517))</f>
        <v>Total Interest Charged</v>
      </c>
      <c r="O1517" s="201" t="e">
        <f t="shared" si="146"/>
        <v>#VALUE!</v>
      </c>
    </row>
    <row r="1518" spans="3:15" x14ac:dyDescent="0.25">
      <c r="C1518" s="197" t="e">
        <f t="shared" si="149"/>
        <v>#DIV/0!</v>
      </c>
      <c r="D1518" s="216" t="e">
        <f>IF(F1518="","",IF($B$3='Budget Calculator'!$A$14, 'Loan Calculator'!$L$12-E1518+H1518, IF($B$3='Budget Calculator'!$A$13,  'Loan Calculator'!$N$12-E1518+H1518, IF($B$3='Budget Calculator'!$A$12,  'Loan Calculator'!$P$12-E1518+H1518, 0))))</f>
        <v>#DIV/0!</v>
      </c>
      <c r="E1518" s="217" t="e">
        <f>IF(('Loan Calculator'!$G$4/$B$4)*C1517&gt;=0, ('Loan Calculator'!$G$4/$B$4)*C1517, 1/0)</f>
        <v>#DIV/0!</v>
      </c>
      <c r="F1518" s="200" t="e">
        <f t="shared" si="150"/>
        <v>#DIV/0!</v>
      </c>
      <c r="G1518" s="212" t="e">
        <f t="shared" si="145"/>
        <v>#DIV/0!</v>
      </c>
      <c r="K1518" s="197" t="str" cm="1">
        <f t="array" ref="K1518">INDEX($A:$G, ($B1518*$B$4)+3,COLUMN(C1518))</f>
        <v>Owing</v>
      </c>
      <c r="L1518" s="198" t="e">
        <f t="shared" si="147"/>
        <v>#VALUE!</v>
      </c>
      <c r="M1518" s="199" t="e">
        <f t="shared" si="148"/>
        <v>#VALUE!</v>
      </c>
      <c r="N1518" s="200" t="str" cm="1">
        <f t="array" ref="N1518">INDEX($A:$G, ($B1518*$B$4)+3,COLUMN(F1518))</f>
        <v>Total Interest Charged</v>
      </c>
      <c r="O1518" s="201" t="e">
        <f t="shared" si="146"/>
        <v>#VALUE!</v>
      </c>
    </row>
    <row r="1519" spans="3:15" x14ac:dyDescent="0.25">
      <c r="C1519" s="197" t="e">
        <f t="shared" si="149"/>
        <v>#DIV/0!</v>
      </c>
      <c r="D1519" s="216" t="e">
        <f>IF(F1519="","",IF($B$3='Budget Calculator'!$A$14, 'Loan Calculator'!$L$12-E1519+H1519, IF($B$3='Budget Calculator'!$A$13,  'Loan Calculator'!$N$12-E1519+H1519, IF($B$3='Budget Calculator'!$A$12,  'Loan Calculator'!$P$12-E1519+H1519, 0))))</f>
        <v>#DIV/0!</v>
      </c>
      <c r="E1519" s="217" t="e">
        <f>IF(('Loan Calculator'!$G$4/$B$4)*C1518&gt;=0, ('Loan Calculator'!$G$4/$B$4)*C1518, 1/0)</f>
        <v>#DIV/0!</v>
      </c>
      <c r="F1519" s="200" t="e">
        <f t="shared" si="150"/>
        <v>#DIV/0!</v>
      </c>
      <c r="G1519" s="212" t="e">
        <f t="shared" si="145"/>
        <v>#DIV/0!</v>
      </c>
      <c r="K1519" s="197" t="str" cm="1">
        <f t="array" ref="K1519">INDEX($A:$G, ($B1519*$B$4)+3,COLUMN(C1519))</f>
        <v>Owing</v>
      </c>
      <c r="L1519" s="198" t="e">
        <f t="shared" si="147"/>
        <v>#VALUE!</v>
      </c>
      <c r="M1519" s="199" t="e">
        <f t="shared" si="148"/>
        <v>#VALUE!</v>
      </c>
      <c r="N1519" s="200" t="str" cm="1">
        <f t="array" ref="N1519">INDEX($A:$G, ($B1519*$B$4)+3,COLUMN(F1519))</f>
        <v>Total Interest Charged</v>
      </c>
      <c r="O1519" s="201" t="e">
        <f t="shared" si="146"/>
        <v>#VALUE!</v>
      </c>
    </row>
    <row r="1520" spans="3:15" x14ac:dyDescent="0.25">
      <c r="C1520" s="197" t="e">
        <f t="shared" si="149"/>
        <v>#DIV/0!</v>
      </c>
      <c r="D1520" s="216" t="e">
        <f>IF(F1520="","",IF($B$3='Budget Calculator'!$A$14, 'Loan Calculator'!$L$12-E1520+H1520, IF($B$3='Budget Calculator'!$A$13,  'Loan Calculator'!$N$12-E1520+H1520, IF($B$3='Budget Calculator'!$A$12,  'Loan Calculator'!$P$12-E1520+H1520, 0))))</f>
        <v>#DIV/0!</v>
      </c>
      <c r="E1520" s="217" t="e">
        <f>IF(('Loan Calculator'!$G$4/$B$4)*C1519&gt;=0, ('Loan Calculator'!$G$4/$B$4)*C1519, 1/0)</f>
        <v>#DIV/0!</v>
      </c>
      <c r="F1520" s="200" t="e">
        <f t="shared" si="150"/>
        <v>#DIV/0!</v>
      </c>
      <c r="G1520" s="212" t="e">
        <f t="shared" si="145"/>
        <v>#DIV/0!</v>
      </c>
      <c r="K1520" s="197" t="str" cm="1">
        <f t="array" ref="K1520">INDEX($A:$G, ($B1520*$B$4)+3,COLUMN(C1520))</f>
        <v>Owing</v>
      </c>
      <c r="L1520" s="198" t="e">
        <f t="shared" si="147"/>
        <v>#VALUE!</v>
      </c>
      <c r="M1520" s="199" t="e">
        <f t="shared" si="148"/>
        <v>#VALUE!</v>
      </c>
      <c r="N1520" s="200" t="str" cm="1">
        <f t="array" ref="N1520">INDEX($A:$G, ($B1520*$B$4)+3,COLUMN(F1520))</f>
        <v>Total Interest Charged</v>
      </c>
      <c r="O1520" s="201" t="e">
        <f t="shared" si="146"/>
        <v>#VALUE!</v>
      </c>
    </row>
    <row r="1521" spans="3:15" x14ac:dyDescent="0.25">
      <c r="C1521" s="197" t="e">
        <f t="shared" si="149"/>
        <v>#DIV/0!</v>
      </c>
      <c r="D1521" s="216" t="e">
        <f>IF(F1521="","",IF($B$3='Budget Calculator'!$A$14, 'Loan Calculator'!$L$12-E1521+H1521, IF($B$3='Budget Calculator'!$A$13,  'Loan Calculator'!$N$12-E1521+H1521, IF($B$3='Budget Calculator'!$A$12,  'Loan Calculator'!$P$12-E1521+H1521, 0))))</f>
        <v>#DIV/0!</v>
      </c>
      <c r="E1521" s="217" t="e">
        <f>IF(('Loan Calculator'!$G$4/$B$4)*C1520&gt;=0, ('Loan Calculator'!$G$4/$B$4)*C1520, 1/0)</f>
        <v>#DIV/0!</v>
      </c>
      <c r="F1521" s="200" t="e">
        <f t="shared" si="150"/>
        <v>#DIV/0!</v>
      </c>
      <c r="G1521" s="212" t="e">
        <f t="shared" si="145"/>
        <v>#DIV/0!</v>
      </c>
      <c r="K1521" s="197" t="str" cm="1">
        <f t="array" ref="K1521">INDEX($A:$G, ($B1521*$B$4)+3,COLUMN(C1521))</f>
        <v>Owing</v>
      </c>
      <c r="L1521" s="198" t="e">
        <f t="shared" si="147"/>
        <v>#VALUE!</v>
      </c>
      <c r="M1521" s="199" t="e">
        <f t="shared" si="148"/>
        <v>#VALUE!</v>
      </c>
      <c r="N1521" s="200" t="str" cm="1">
        <f t="array" ref="N1521">INDEX($A:$G, ($B1521*$B$4)+3,COLUMN(F1521))</f>
        <v>Total Interest Charged</v>
      </c>
      <c r="O1521" s="201" t="e">
        <f t="shared" si="146"/>
        <v>#VALUE!</v>
      </c>
    </row>
    <row r="1522" spans="3:15" x14ac:dyDescent="0.25">
      <c r="C1522" s="197" t="e">
        <f t="shared" si="149"/>
        <v>#DIV/0!</v>
      </c>
      <c r="D1522" s="216" t="e">
        <f>IF(F1522="","",IF($B$3='Budget Calculator'!$A$14, 'Loan Calculator'!$L$12-E1522+H1522, IF($B$3='Budget Calculator'!$A$13,  'Loan Calculator'!$N$12-E1522+H1522, IF($B$3='Budget Calculator'!$A$12,  'Loan Calculator'!$P$12-E1522+H1522, 0))))</f>
        <v>#DIV/0!</v>
      </c>
      <c r="E1522" s="217" t="e">
        <f>IF(('Loan Calculator'!$G$4/$B$4)*C1521&gt;=0, ('Loan Calculator'!$G$4/$B$4)*C1521, 1/0)</f>
        <v>#DIV/0!</v>
      </c>
      <c r="F1522" s="200" t="e">
        <f t="shared" si="150"/>
        <v>#DIV/0!</v>
      </c>
      <c r="G1522" s="212" t="e">
        <f t="shared" si="145"/>
        <v>#DIV/0!</v>
      </c>
      <c r="K1522" s="197" t="str" cm="1">
        <f t="array" ref="K1522">INDEX($A:$G, ($B1522*$B$4)+3,COLUMN(C1522))</f>
        <v>Owing</v>
      </c>
      <c r="L1522" s="198" t="e">
        <f t="shared" si="147"/>
        <v>#VALUE!</v>
      </c>
      <c r="M1522" s="199" t="e">
        <f t="shared" si="148"/>
        <v>#VALUE!</v>
      </c>
      <c r="N1522" s="200" t="str" cm="1">
        <f t="array" ref="N1522">INDEX($A:$G, ($B1522*$B$4)+3,COLUMN(F1522))</f>
        <v>Total Interest Charged</v>
      </c>
      <c r="O1522" s="201" t="e">
        <f t="shared" si="146"/>
        <v>#VALUE!</v>
      </c>
    </row>
    <row r="1523" spans="3:15" x14ac:dyDescent="0.25">
      <c r="C1523" s="197" t="e">
        <f t="shared" si="149"/>
        <v>#DIV/0!</v>
      </c>
      <c r="D1523" s="216" t="e">
        <f>IF(F1523="","",IF($B$3='Budget Calculator'!$A$14, 'Loan Calculator'!$L$12-E1523+H1523, IF($B$3='Budget Calculator'!$A$13,  'Loan Calculator'!$N$12-E1523+H1523, IF($B$3='Budget Calculator'!$A$12,  'Loan Calculator'!$P$12-E1523+H1523, 0))))</f>
        <v>#DIV/0!</v>
      </c>
      <c r="E1523" s="217" t="e">
        <f>IF(('Loan Calculator'!$G$4/$B$4)*C1522&gt;=0, ('Loan Calculator'!$G$4/$B$4)*C1522, 1/0)</f>
        <v>#DIV/0!</v>
      </c>
      <c r="F1523" s="200" t="e">
        <f t="shared" si="150"/>
        <v>#DIV/0!</v>
      </c>
      <c r="G1523" s="212" t="e">
        <f t="shared" si="145"/>
        <v>#DIV/0!</v>
      </c>
      <c r="K1523" s="197" t="str" cm="1">
        <f t="array" ref="K1523">INDEX($A:$G, ($B1523*$B$4)+3,COLUMN(C1523))</f>
        <v>Owing</v>
      </c>
      <c r="L1523" s="198" t="e">
        <f t="shared" si="147"/>
        <v>#VALUE!</v>
      </c>
      <c r="M1523" s="199" t="e">
        <f t="shared" si="148"/>
        <v>#VALUE!</v>
      </c>
      <c r="N1523" s="200" t="str" cm="1">
        <f t="array" ref="N1523">INDEX($A:$G, ($B1523*$B$4)+3,COLUMN(F1523))</f>
        <v>Total Interest Charged</v>
      </c>
      <c r="O1523" s="201" t="e">
        <f t="shared" si="146"/>
        <v>#VALUE!</v>
      </c>
    </row>
    <row r="1524" spans="3:15" x14ac:dyDescent="0.25">
      <c r="C1524" s="197" t="e">
        <f t="shared" si="149"/>
        <v>#DIV/0!</v>
      </c>
      <c r="D1524" s="216" t="e">
        <f>IF(F1524="","",IF($B$3='Budget Calculator'!$A$14, 'Loan Calculator'!$L$12-E1524+H1524, IF($B$3='Budget Calculator'!$A$13,  'Loan Calculator'!$N$12-E1524+H1524, IF($B$3='Budget Calculator'!$A$12,  'Loan Calculator'!$P$12-E1524+H1524, 0))))</f>
        <v>#DIV/0!</v>
      </c>
      <c r="E1524" s="217" t="e">
        <f>IF(('Loan Calculator'!$G$4/$B$4)*C1523&gt;=0, ('Loan Calculator'!$G$4/$B$4)*C1523, 1/0)</f>
        <v>#DIV/0!</v>
      </c>
      <c r="F1524" s="200" t="e">
        <f t="shared" si="150"/>
        <v>#DIV/0!</v>
      </c>
      <c r="G1524" s="212" t="e">
        <f t="shared" si="145"/>
        <v>#DIV/0!</v>
      </c>
      <c r="K1524" s="197" t="str" cm="1">
        <f t="array" ref="K1524">INDEX($A:$G, ($B1524*$B$4)+3,COLUMN(C1524))</f>
        <v>Owing</v>
      </c>
      <c r="L1524" s="198" t="e">
        <f t="shared" si="147"/>
        <v>#VALUE!</v>
      </c>
      <c r="M1524" s="199" t="e">
        <f t="shared" si="148"/>
        <v>#VALUE!</v>
      </c>
      <c r="N1524" s="200" t="str" cm="1">
        <f t="array" ref="N1524">INDEX($A:$G, ($B1524*$B$4)+3,COLUMN(F1524))</f>
        <v>Total Interest Charged</v>
      </c>
      <c r="O1524" s="201" t="e">
        <f t="shared" si="146"/>
        <v>#VALUE!</v>
      </c>
    </row>
    <row r="1525" spans="3:15" x14ac:dyDescent="0.25">
      <c r="C1525" s="197" t="e">
        <f t="shared" si="149"/>
        <v>#DIV/0!</v>
      </c>
      <c r="D1525" s="216" t="e">
        <f>IF(F1525="","",IF($B$3='Budget Calculator'!$A$14, 'Loan Calculator'!$L$12-E1525+H1525, IF($B$3='Budget Calculator'!$A$13,  'Loan Calculator'!$N$12-E1525+H1525, IF($B$3='Budget Calculator'!$A$12,  'Loan Calculator'!$P$12-E1525+H1525, 0))))</f>
        <v>#DIV/0!</v>
      </c>
      <c r="E1525" s="217" t="e">
        <f>IF(('Loan Calculator'!$G$4/$B$4)*C1524&gt;=0, ('Loan Calculator'!$G$4/$B$4)*C1524, 1/0)</f>
        <v>#DIV/0!</v>
      </c>
      <c r="F1525" s="200" t="e">
        <f t="shared" si="150"/>
        <v>#DIV/0!</v>
      </c>
      <c r="G1525" s="212" t="e">
        <f t="shared" si="145"/>
        <v>#DIV/0!</v>
      </c>
      <c r="K1525" s="197" t="str" cm="1">
        <f t="array" ref="K1525">INDEX($A:$G, ($B1525*$B$4)+3,COLUMN(C1525))</f>
        <v>Owing</v>
      </c>
      <c r="L1525" s="198" t="e">
        <f t="shared" si="147"/>
        <v>#VALUE!</v>
      </c>
      <c r="M1525" s="199" t="e">
        <f t="shared" si="148"/>
        <v>#VALUE!</v>
      </c>
      <c r="N1525" s="200" t="str" cm="1">
        <f t="array" ref="N1525">INDEX($A:$G, ($B1525*$B$4)+3,COLUMN(F1525))</f>
        <v>Total Interest Charged</v>
      </c>
      <c r="O1525" s="201" t="e">
        <f t="shared" si="146"/>
        <v>#VALUE!</v>
      </c>
    </row>
    <row r="1526" spans="3:15" x14ac:dyDescent="0.25">
      <c r="C1526" s="197" t="e">
        <f t="shared" si="149"/>
        <v>#DIV/0!</v>
      </c>
      <c r="D1526" s="216" t="e">
        <f>IF(F1526="","",IF($B$3='Budget Calculator'!$A$14, 'Loan Calculator'!$L$12-E1526+H1526, IF($B$3='Budget Calculator'!$A$13,  'Loan Calculator'!$N$12-E1526+H1526, IF($B$3='Budget Calculator'!$A$12,  'Loan Calculator'!$P$12-E1526+H1526, 0))))</f>
        <v>#DIV/0!</v>
      </c>
      <c r="E1526" s="217" t="e">
        <f>IF(('Loan Calculator'!$G$4/$B$4)*C1525&gt;=0, ('Loan Calculator'!$G$4/$B$4)*C1525, 1/0)</f>
        <v>#DIV/0!</v>
      </c>
      <c r="F1526" s="200" t="e">
        <f t="shared" si="150"/>
        <v>#DIV/0!</v>
      </c>
      <c r="G1526" s="212" t="e">
        <f t="shared" si="145"/>
        <v>#DIV/0!</v>
      </c>
      <c r="K1526" s="197" t="str" cm="1">
        <f t="array" ref="K1526">INDEX($A:$G, ($B1526*$B$4)+3,COLUMN(C1526))</f>
        <v>Owing</v>
      </c>
      <c r="L1526" s="198" t="e">
        <f t="shared" si="147"/>
        <v>#VALUE!</v>
      </c>
      <c r="M1526" s="199" t="e">
        <f t="shared" si="148"/>
        <v>#VALUE!</v>
      </c>
      <c r="N1526" s="200" t="str" cm="1">
        <f t="array" ref="N1526">INDEX($A:$G, ($B1526*$B$4)+3,COLUMN(F1526))</f>
        <v>Total Interest Charged</v>
      </c>
      <c r="O1526" s="201" t="e">
        <f t="shared" si="146"/>
        <v>#VALUE!</v>
      </c>
    </row>
    <row r="1527" spans="3:15" x14ac:dyDescent="0.25">
      <c r="C1527" s="197" t="e">
        <f t="shared" si="149"/>
        <v>#DIV/0!</v>
      </c>
      <c r="D1527" s="216" t="e">
        <f>IF(F1527="","",IF($B$3='Budget Calculator'!$A$14, 'Loan Calculator'!$L$12-E1527+H1527, IF($B$3='Budget Calculator'!$A$13,  'Loan Calculator'!$N$12-E1527+H1527, IF($B$3='Budget Calculator'!$A$12,  'Loan Calculator'!$P$12-E1527+H1527, 0))))</f>
        <v>#DIV/0!</v>
      </c>
      <c r="E1527" s="217" t="e">
        <f>IF(('Loan Calculator'!$G$4/$B$4)*C1526&gt;=0, ('Loan Calculator'!$G$4/$B$4)*C1526, 1/0)</f>
        <v>#DIV/0!</v>
      </c>
      <c r="F1527" s="200" t="e">
        <f t="shared" si="150"/>
        <v>#DIV/0!</v>
      </c>
      <c r="G1527" s="212" t="e">
        <f t="shared" si="145"/>
        <v>#DIV/0!</v>
      </c>
      <c r="K1527" s="197" t="str" cm="1">
        <f t="array" ref="K1527">INDEX($A:$G, ($B1527*$B$4)+3,COLUMN(C1527))</f>
        <v>Owing</v>
      </c>
      <c r="L1527" s="198" t="e">
        <f t="shared" si="147"/>
        <v>#VALUE!</v>
      </c>
      <c r="M1527" s="199" t="e">
        <f t="shared" si="148"/>
        <v>#VALUE!</v>
      </c>
      <c r="N1527" s="200" t="str" cm="1">
        <f t="array" ref="N1527">INDEX($A:$G, ($B1527*$B$4)+3,COLUMN(F1527))</f>
        <v>Total Interest Charged</v>
      </c>
      <c r="O1527" s="201" t="e">
        <f t="shared" si="146"/>
        <v>#VALUE!</v>
      </c>
    </row>
    <row r="1528" spans="3:15" x14ac:dyDescent="0.25">
      <c r="C1528" s="197" t="e">
        <f t="shared" si="149"/>
        <v>#DIV/0!</v>
      </c>
      <c r="D1528" s="216" t="e">
        <f>IF(F1528="","",IF($B$3='Budget Calculator'!$A$14, 'Loan Calculator'!$L$12-E1528+H1528, IF($B$3='Budget Calculator'!$A$13,  'Loan Calculator'!$N$12-E1528+H1528, IF($B$3='Budget Calculator'!$A$12,  'Loan Calculator'!$P$12-E1528+H1528, 0))))</f>
        <v>#DIV/0!</v>
      </c>
      <c r="E1528" s="217" t="e">
        <f>IF(('Loan Calculator'!$G$4/$B$4)*C1527&gt;=0, ('Loan Calculator'!$G$4/$B$4)*C1527, 1/0)</f>
        <v>#DIV/0!</v>
      </c>
      <c r="F1528" s="200" t="e">
        <f t="shared" si="150"/>
        <v>#DIV/0!</v>
      </c>
      <c r="G1528" s="212" t="e">
        <f t="shared" si="145"/>
        <v>#DIV/0!</v>
      </c>
      <c r="K1528" s="197" t="str" cm="1">
        <f t="array" ref="K1528">INDEX($A:$G, ($B1528*$B$4)+3,COLUMN(C1528))</f>
        <v>Owing</v>
      </c>
      <c r="L1528" s="198" t="e">
        <f t="shared" si="147"/>
        <v>#VALUE!</v>
      </c>
      <c r="M1528" s="199" t="e">
        <f t="shared" si="148"/>
        <v>#VALUE!</v>
      </c>
      <c r="N1528" s="200" t="str" cm="1">
        <f t="array" ref="N1528">INDEX($A:$G, ($B1528*$B$4)+3,COLUMN(F1528))</f>
        <v>Total Interest Charged</v>
      </c>
      <c r="O1528" s="201" t="e">
        <f t="shared" si="146"/>
        <v>#VALUE!</v>
      </c>
    </row>
    <row r="1529" spans="3:15" x14ac:dyDescent="0.25">
      <c r="C1529" s="197" t="e">
        <f t="shared" si="149"/>
        <v>#DIV/0!</v>
      </c>
      <c r="D1529" s="216" t="e">
        <f>IF(F1529="","",IF($B$3='Budget Calculator'!$A$14, 'Loan Calculator'!$L$12-E1529+H1529, IF($B$3='Budget Calculator'!$A$13,  'Loan Calculator'!$N$12-E1529+H1529, IF($B$3='Budget Calculator'!$A$12,  'Loan Calculator'!$P$12-E1529+H1529, 0))))</f>
        <v>#DIV/0!</v>
      </c>
      <c r="E1529" s="217" t="e">
        <f>IF(('Loan Calculator'!$G$4/$B$4)*C1528&gt;=0, ('Loan Calculator'!$G$4/$B$4)*C1528, 1/0)</f>
        <v>#DIV/0!</v>
      </c>
      <c r="F1529" s="200" t="e">
        <f t="shared" si="150"/>
        <v>#DIV/0!</v>
      </c>
      <c r="G1529" s="212" t="e">
        <f t="shared" si="145"/>
        <v>#DIV/0!</v>
      </c>
      <c r="K1529" s="197" t="str" cm="1">
        <f t="array" ref="K1529">INDEX($A:$G, ($B1529*$B$4)+3,COLUMN(C1529))</f>
        <v>Owing</v>
      </c>
      <c r="L1529" s="198" t="e">
        <f t="shared" si="147"/>
        <v>#VALUE!</v>
      </c>
      <c r="M1529" s="199" t="e">
        <f t="shared" si="148"/>
        <v>#VALUE!</v>
      </c>
      <c r="N1529" s="200" t="str" cm="1">
        <f t="array" ref="N1529">INDEX($A:$G, ($B1529*$B$4)+3,COLUMN(F1529))</f>
        <v>Total Interest Charged</v>
      </c>
      <c r="O1529" s="201" t="e">
        <f t="shared" si="146"/>
        <v>#VALUE!</v>
      </c>
    </row>
    <row r="1530" spans="3:15" x14ac:dyDescent="0.25">
      <c r="C1530" s="197" t="e">
        <f t="shared" si="149"/>
        <v>#DIV/0!</v>
      </c>
      <c r="D1530" s="216" t="e">
        <f>IF(F1530="","",IF($B$3='Budget Calculator'!$A$14, 'Loan Calculator'!$L$12-E1530+H1530, IF($B$3='Budget Calculator'!$A$13,  'Loan Calculator'!$N$12-E1530+H1530, IF($B$3='Budget Calculator'!$A$12,  'Loan Calculator'!$P$12-E1530+H1530, 0))))</f>
        <v>#DIV/0!</v>
      </c>
      <c r="E1530" s="217" t="e">
        <f>IF(('Loan Calculator'!$G$4/$B$4)*C1529&gt;=0, ('Loan Calculator'!$G$4/$B$4)*C1529, 1/0)</f>
        <v>#DIV/0!</v>
      </c>
      <c r="F1530" s="200" t="e">
        <f t="shared" si="150"/>
        <v>#DIV/0!</v>
      </c>
      <c r="G1530" s="212" t="e">
        <f t="shared" si="145"/>
        <v>#DIV/0!</v>
      </c>
      <c r="K1530" s="197" t="str" cm="1">
        <f t="array" ref="K1530">INDEX($A:$G, ($B1530*$B$4)+3,COLUMN(C1530))</f>
        <v>Owing</v>
      </c>
      <c r="L1530" s="198" t="e">
        <f t="shared" si="147"/>
        <v>#VALUE!</v>
      </c>
      <c r="M1530" s="199" t="e">
        <f t="shared" si="148"/>
        <v>#VALUE!</v>
      </c>
      <c r="N1530" s="200" t="str" cm="1">
        <f t="array" ref="N1530">INDEX($A:$G, ($B1530*$B$4)+3,COLUMN(F1530))</f>
        <v>Total Interest Charged</v>
      </c>
      <c r="O1530" s="201" t="e">
        <f t="shared" si="146"/>
        <v>#VALUE!</v>
      </c>
    </row>
    <row r="1531" spans="3:15" x14ac:dyDescent="0.25">
      <c r="C1531" s="197" t="e">
        <f t="shared" si="149"/>
        <v>#DIV/0!</v>
      </c>
      <c r="D1531" s="216" t="e">
        <f>IF(F1531="","",IF($B$3='Budget Calculator'!$A$14, 'Loan Calculator'!$L$12-E1531+H1531, IF($B$3='Budget Calculator'!$A$13,  'Loan Calculator'!$N$12-E1531+H1531, IF($B$3='Budget Calculator'!$A$12,  'Loan Calculator'!$P$12-E1531+H1531, 0))))</f>
        <v>#DIV/0!</v>
      </c>
      <c r="E1531" s="217" t="e">
        <f>IF(('Loan Calculator'!$G$4/$B$4)*C1530&gt;=0, ('Loan Calculator'!$G$4/$B$4)*C1530, 1/0)</f>
        <v>#DIV/0!</v>
      </c>
      <c r="F1531" s="200" t="e">
        <f t="shared" si="150"/>
        <v>#DIV/0!</v>
      </c>
      <c r="G1531" s="212" t="e">
        <f t="shared" si="145"/>
        <v>#DIV/0!</v>
      </c>
      <c r="K1531" s="197" t="str" cm="1">
        <f t="array" ref="K1531">INDEX($A:$G, ($B1531*$B$4)+3,COLUMN(C1531))</f>
        <v>Owing</v>
      </c>
      <c r="L1531" s="198" t="e">
        <f t="shared" si="147"/>
        <v>#VALUE!</v>
      </c>
      <c r="M1531" s="199" t="e">
        <f t="shared" si="148"/>
        <v>#VALUE!</v>
      </c>
      <c r="N1531" s="200" t="str" cm="1">
        <f t="array" ref="N1531">INDEX($A:$G, ($B1531*$B$4)+3,COLUMN(F1531))</f>
        <v>Total Interest Charged</v>
      </c>
      <c r="O1531" s="201" t="e">
        <f t="shared" si="146"/>
        <v>#VALUE!</v>
      </c>
    </row>
    <row r="1532" spans="3:15" x14ac:dyDescent="0.25">
      <c r="C1532" s="197" t="e">
        <f t="shared" si="149"/>
        <v>#DIV/0!</v>
      </c>
      <c r="D1532" s="216" t="e">
        <f>IF(F1532="","",IF($B$3='Budget Calculator'!$A$14, 'Loan Calculator'!$L$12-E1532+H1532, IF($B$3='Budget Calculator'!$A$13,  'Loan Calculator'!$N$12-E1532+H1532, IF($B$3='Budget Calculator'!$A$12,  'Loan Calculator'!$P$12-E1532+H1532, 0))))</f>
        <v>#DIV/0!</v>
      </c>
      <c r="E1532" s="217" t="e">
        <f>IF(('Loan Calculator'!$G$4/$B$4)*C1531&gt;=0, ('Loan Calculator'!$G$4/$B$4)*C1531, 1/0)</f>
        <v>#DIV/0!</v>
      </c>
      <c r="F1532" s="200" t="e">
        <f t="shared" si="150"/>
        <v>#DIV/0!</v>
      </c>
      <c r="G1532" s="212" t="e">
        <f t="shared" si="145"/>
        <v>#DIV/0!</v>
      </c>
      <c r="K1532" s="197" t="str" cm="1">
        <f t="array" ref="K1532">INDEX($A:$G, ($B1532*$B$4)+3,COLUMN(C1532))</f>
        <v>Owing</v>
      </c>
      <c r="L1532" s="198" t="e">
        <f t="shared" si="147"/>
        <v>#VALUE!</v>
      </c>
      <c r="M1532" s="199" t="e">
        <f t="shared" si="148"/>
        <v>#VALUE!</v>
      </c>
      <c r="N1532" s="200" t="str" cm="1">
        <f t="array" ref="N1532">INDEX($A:$G, ($B1532*$B$4)+3,COLUMN(F1532))</f>
        <v>Total Interest Charged</v>
      </c>
      <c r="O1532" s="201" t="e">
        <f t="shared" si="146"/>
        <v>#VALUE!</v>
      </c>
    </row>
    <row r="1533" spans="3:15" x14ac:dyDescent="0.25">
      <c r="C1533" s="197" t="e">
        <f t="shared" si="149"/>
        <v>#DIV/0!</v>
      </c>
      <c r="D1533" s="216" t="e">
        <f>IF(F1533="","",IF($B$3='Budget Calculator'!$A$14, 'Loan Calculator'!$L$12-E1533+H1533, IF($B$3='Budget Calculator'!$A$13,  'Loan Calculator'!$N$12-E1533+H1533, IF($B$3='Budget Calculator'!$A$12,  'Loan Calculator'!$P$12-E1533+H1533, 0))))</f>
        <v>#DIV/0!</v>
      </c>
      <c r="E1533" s="217" t="e">
        <f>IF(('Loan Calculator'!$G$4/$B$4)*C1532&gt;=0, ('Loan Calculator'!$G$4/$B$4)*C1532, 1/0)</f>
        <v>#DIV/0!</v>
      </c>
      <c r="F1533" s="200" t="e">
        <f t="shared" si="150"/>
        <v>#DIV/0!</v>
      </c>
      <c r="G1533" s="212" t="e">
        <f t="shared" si="145"/>
        <v>#DIV/0!</v>
      </c>
      <c r="K1533" s="197" t="str" cm="1">
        <f t="array" ref="K1533">INDEX($A:$G, ($B1533*$B$4)+3,COLUMN(C1533))</f>
        <v>Owing</v>
      </c>
      <c r="L1533" s="198" t="e">
        <f t="shared" si="147"/>
        <v>#VALUE!</v>
      </c>
      <c r="M1533" s="199" t="e">
        <f t="shared" si="148"/>
        <v>#VALUE!</v>
      </c>
      <c r="N1533" s="200" t="str" cm="1">
        <f t="array" ref="N1533">INDEX($A:$G, ($B1533*$B$4)+3,COLUMN(F1533))</f>
        <v>Total Interest Charged</v>
      </c>
      <c r="O1533" s="201" t="e">
        <f t="shared" si="146"/>
        <v>#VALUE!</v>
      </c>
    </row>
    <row r="1534" spans="3:15" x14ac:dyDescent="0.25">
      <c r="C1534" s="197" t="e">
        <f t="shared" si="149"/>
        <v>#DIV/0!</v>
      </c>
      <c r="D1534" s="216" t="e">
        <f>IF(F1534="","",IF($B$3='Budget Calculator'!$A$14, 'Loan Calculator'!$L$12-E1534+H1534, IF($B$3='Budget Calculator'!$A$13,  'Loan Calculator'!$N$12-E1534+H1534, IF($B$3='Budget Calculator'!$A$12,  'Loan Calculator'!$P$12-E1534+H1534, 0))))</f>
        <v>#DIV/0!</v>
      </c>
      <c r="E1534" s="217" t="e">
        <f>IF(('Loan Calculator'!$G$4/$B$4)*C1533&gt;=0, ('Loan Calculator'!$G$4/$B$4)*C1533, 1/0)</f>
        <v>#DIV/0!</v>
      </c>
      <c r="F1534" s="200" t="e">
        <f t="shared" si="150"/>
        <v>#DIV/0!</v>
      </c>
      <c r="G1534" s="212" t="e">
        <f t="shared" si="145"/>
        <v>#DIV/0!</v>
      </c>
      <c r="K1534" s="197" t="str" cm="1">
        <f t="array" ref="K1534">INDEX($A:$G, ($B1534*$B$4)+3,COLUMN(C1534))</f>
        <v>Owing</v>
      </c>
      <c r="L1534" s="198" t="e">
        <f t="shared" si="147"/>
        <v>#VALUE!</v>
      </c>
      <c r="M1534" s="199" t="e">
        <f t="shared" si="148"/>
        <v>#VALUE!</v>
      </c>
      <c r="N1534" s="200" t="str" cm="1">
        <f t="array" ref="N1534">INDEX($A:$G, ($B1534*$B$4)+3,COLUMN(F1534))</f>
        <v>Total Interest Charged</v>
      </c>
      <c r="O1534" s="201" t="e">
        <f t="shared" si="146"/>
        <v>#VALUE!</v>
      </c>
    </row>
    <row r="1535" spans="3:15" x14ac:dyDescent="0.25">
      <c r="C1535" s="197" t="e">
        <f t="shared" si="149"/>
        <v>#DIV/0!</v>
      </c>
      <c r="D1535" s="216" t="e">
        <f>IF(F1535="","",IF($B$3='Budget Calculator'!$A$14, 'Loan Calculator'!$L$12-E1535+H1535, IF($B$3='Budget Calculator'!$A$13,  'Loan Calculator'!$N$12-E1535+H1535, IF($B$3='Budget Calculator'!$A$12,  'Loan Calculator'!$P$12-E1535+H1535, 0))))</f>
        <v>#DIV/0!</v>
      </c>
      <c r="E1535" s="217" t="e">
        <f>IF(('Loan Calculator'!$G$4/$B$4)*C1534&gt;=0, ('Loan Calculator'!$G$4/$B$4)*C1534, 1/0)</f>
        <v>#DIV/0!</v>
      </c>
      <c r="F1535" s="200" t="e">
        <f t="shared" si="150"/>
        <v>#DIV/0!</v>
      </c>
      <c r="G1535" s="212" t="e">
        <f t="shared" si="145"/>
        <v>#DIV/0!</v>
      </c>
      <c r="K1535" s="197" t="str" cm="1">
        <f t="array" ref="K1535">INDEX($A:$G, ($B1535*$B$4)+3,COLUMN(C1535))</f>
        <v>Owing</v>
      </c>
      <c r="L1535" s="198" t="e">
        <f t="shared" si="147"/>
        <v>#VALUE!</v>
      </c>
      <c r="M1535" s="199" t="e">
        <f t="shared" si="148"/>
        <v>#VALUE!</v>
      </c>
      <c r="N1535" s="200" t="str" cm="1">
        <f t="array" ref="N1535">INDEX($A:$G, ($B1535*$B$4)+3,COLUMN(F1535))</f>
        <v>Total Interest Charged</v>
      </c>
      <c r="O1535" s="201" t="e">
        <f t="shared" si="146"/>
        <v>#VALUE!</v>
      </c>
    </row>
    <row r="1536" spans="3:15" x14ac:dyDescent="0.25">
      <c r="C1536" s="197" t="e">
        <f t="shared" si="149"/>
        <v>#DIV/0!</v>
      </c>
      <c r="D1536" s="216" t="e">
        <f>IF(F1536="","",IF($B$3='Budget Calculator'!$A$14, 'Loan Calculator'!$L$12-E1536+H1536, IF($B$3='Budget Calculator'!$A$13,  'Loan Calculator'!$N$12-E1536+H1536, IF($B$3='Budget Calculator'!$A$12,  'Loan Calculator'!$P$12-E1536+H1536, 0))))</f>
        <v>#DIV/0!</v>
      </c>
      <c r="E1536" s="217" t="e">
        <f>IF(('Loan Calculator'!$G$4/$B$4)*C1535&gt;=0, ('Loan Calculator'!$G$4/$B$4)*C1535, 1/0)</f>
        <v>#DIV/0!</v>
      </c>
      <c r="F1536" s="200" t="e">
        <f t="shared" si="150"/>
        <v>#DIV/0!</v>
      </c>
      <c r="G1536" s="212" t="e">
        <f t="shared" si="145"/>
        <v>#DIV/0!</v>
      </c>
      <c r="K1536" s="197" t="str" cm="1">
        <f t="array" ref="K1536">INDEX($A:$G, ($B1536*$B$4)+3,COLUMN(C1536))</f>
        <v>Owing</v>
      </c>
      <c r="L1536" s="198" t="e">
        <f t="shared" si="147"/>
        <v>#VALUE!</v>
      </c>
      <c r="M1536" s="199" t="e">
        <f t="shared" si="148"/>
        <v>#VALUE!</v>
      </c>
      <c r="N1536" s="200" t="str" cm="1">
        <f t="array" ref="N1536">INDEX($A:$G, ($B1536*$B$4)+3,COLUMN(F1536))</f>
        <v>Total Interest Charged</v>
      </c>
      <c r="O1536" s="201" t="e">
        <f t="shared" si="146"/>
        <v>#VALUE!</v>
      </c>
    </row>
    <row r="1537" spans="3:15" x14ac:dyDescent="0.25">
      <c r="C1537" s="197" t="e">
        <f t="shared" si="149"/>
        <v>#DIV/0!</v>
      </c>
      <c r="D1537" s="216" t="e">
        <f>IF(F1537="","",IF($B$3='Budget Calculator'!$A$14, 'Loan Calculator'!$L$12-E1537+H1537, IF($B$3='Budget Calculator'!$A$13,  'Loan Calculator'!$N$12-E1537+H1537, IF($B$3='Budget Calculator'!$A$12,  'Loan Calculator'!$P$12-E1537+H1537, 0))))</f>
        <v>#DIV/0!</v>
      </c>
      <c r="E1537" s="217" t="e">
        <f>IF(('Loan Calculator'!$G$4/$B$4)*C1536&gt;=0, ('Loan Calculator'!$G$4/$B$4)*C1536, 1/0)</f>
        <v>#DIV/0!</v>
      </c>
      <c r="F1537" s="200" t="e">
        <f t="shared" si="150"/>
        <v>#DIV/0!</v>
      </c>
      <c r="G1537" s="212" t="e">
        <f t="shared" si="145"/>
        <v>#DIV/0!</v>
      </c>
      <c r="K1537" s="197" t="str" cm="1">
        <f t="array" ref="K1537">INDEX($A:$G, ($B1537*$B$4)+3,COLUMN(C1537))</f>
        <v>Owing</v>
      </c>
      <c r="L1537" s="198" t="e">
        <f t="shared" si="147"/>
        <v>#VALUE!</v>
      </c>
      <c r="M1537" s="199" t="e">
        <f t="shared" si="148"/>
        <v>#VALUE!</v>
      </c>
      <c r="N1537" s="200" t="str" cm="1">
        <f t="array" ref="N1537">INDEX($A:$G, ($B1537*$B$4)+3,COLUMN(F1537))</f>
        <v>Total Interest Charged</v>
      </c>
      <c r="O1537" s="201" t="e">
        <f t="shared" si="146"/>
        <v>#VALUE!</v>
      </c>
    </row>
    <row r="1538" spans="3:15" x14ac:dyDescent="0.25">
      <c r="C1538" s="197" t="e">
        <f t="shared" si="149"/>
        <v>#DIV/0!</v>
      </c>
      <c r="D1538" s="216" t="e">
        <f>IF(F1538="","",IF($B$3='Budget Calculator'!$A$14, 'Loan Calculator'!$L$12-E1538+H1538, IF($B$3='Budget Calculator'!$A$13,  'Loan Calculator'!$N$12-E1538+H1538, IF($B$3='Budget Calculator'!$A$12,  'Loan Calculator'!$P$12-E1538+H1538, 0))))</f>
        <v>#DIV/0!</v>
      </c>
      <c r="E1538" s="217" t="e">
        <f>IF(('Loan Calculator'!$G$4/$B$4)*C1537&gt;=0, ('Loan Calculator'!$G$4/$B$4)*C1537, 1/0)</f>
        <v>#DIV/0!</v>
      </c>
      <c r="F1538" s="200" t="e">
        <f t="shared" si="150"/>
        <v>#DIV/0!</v>
      </c>
      <c r="G1538" s="212" t="e">
        <f t="shared" si="145"/>
        <v>#DIV/0!</v>
      </c>
      <c r="K1538" s="197" t="str" cm="1">
        <f t="array" ref="K1538">INDEX($A:$G, ($B1538*$B$4)+3,COLUMN(C1538))</f>
        <v>Owing</v>
      </c>
      <c r="L1538" s="198" t="e">
        <f t="shared" si="147"/>
        <v>#VALUE!</v>
      </c>
      <c r="M1538" s="199" t="e">
        <f t="shared" si="148"/>
        <v>#VALUE!</v>
      </c>
      <c r="N1538" s="200" t="str" cm="1">
        <f t="array" ref="N1538">INDEX($A:$G, ($B1538*$B$4)+3,COLUMN(F1538))</f>
        <v>Total Interest Charged</v>
      </c>
      <c r="O1538" s="201" t="e">
        <f t="shared" si="146"/>
        <v>#VALUE!</v>
      </c>
    </row>
    <row r="1539" spans="3:15" x14ac:dyDescent="0.25">
      <c r="C1539" s="197" t="e">
        <f t="shared" si="149"/>
        <v>#DIV/0!</v>
      </c>
      <c r="D1539" s="216" t="e">
        <f>IF(F1539="","",IF($B$3='Budget Calculator'!$A$14, 'Loan Calculator'!$L$12-E1539+H1539, IF($B$3='Budget Calculator'!$A$13,  'Loan Calculator'!$N$12-E1539+H1539, IF($B$3='Budget Calculator'!$A$12,  'Loan Calculator'!$P$12-E1539+H1539, 0))))</f>
        <v>#DIV/0!</v>
      </c>
      <c r="E1539" s="217" t="e">
        <f>IF(('Loan Calculator'!$G$4/$B$4)*C1538&gt;=0, ('Loan Calculator'!$G$4/$B$4)*C1538, 1/0)</f>
        <v>#DIV/0!</v>
      </c>
      <c r="F1539" s="200" t="e">
        <f t="shared" si="150"/>
        <v>#DIV/0!</v>
      </c>
      <c r="G1539" s="212" t="e">
        <f t="shared" si="145"/>
        <v>#DIV/0!</v>
      </c>
      <c r="K1539" s="197" t="str" cm="1">
        <f t="array" ref="K1539">INDEX($A:$G, ($B1539*$B$4)+3,COLUMN(C1539))</f>
        <v>Owing</v>
      </c>
      <c r="L1539" s="198" t="e">
        <f t="shared" si="147"/>
        <v>#VALUE!</v>
      </c>
      <c r="M1539" s="199" t="e">
        <f t="shared" si="148"/>
        <v>#VALUE!</v>
      </c>
      <c r="N1539" s="200" t="str" cm="1">
        <f t="array" ref="N1539">INDEX($A:$G, ($B1539*$B$4)+3,COLUMN(F1539))</f>
        <v>Total Interest Charged</v>
      </c>
      <c r="O1539" s="201" t="e">
        <f t="shared" si="146"/>
        <v>#VALUE!</v>
      </c>
    </row>
    <row r="1540" spans="3:15" x14ac:dyDescent="0.25">
      <c r="C1540" s="197" t="e">
        <f t="shared" si="149"/>
        <v>#DIV/0!</v>
      </c>
      <c r="D1540" s="216" t="e">
        <f>IF(F1540="","",IF($B$3='Budget Calculator'!$A$14, 'Loan Calculator'!$L$12-E1540+H1540, IF($B$3='Budget Calculator'!$A$13,  'Loan Calculator'!$N$12-E1540+H1540, IF($B$3='Budget Calculator'!$A$12,  'Loan Calculator'!$P$12-E1540+H1540, 0))))</f>
        <v>#DIV/0!</v>
      </c>
      <c r="E1540" s="217" t="e">
        <f>IF(('Loan Calculator'!$G$4/$B$4)*C1539&gt;=0, ('Loan Calculator'!$G$4/$B$4)*C1539, 1/0)</f>
        <v>#DIV/0!</v>
      </c>
      <c r="F1540" s="200" t="e">
        <f t="shared" si="150"/>
        <v>#DIV/0!</v>
      </c>
      <c r="G1540" s="212" t="e">
        <f t="shared" si="145"/>
        <v>#DIV/0!</v>
      </c>
      <c r="K1540" s="197" t="str" cm="1">
        <f t="array" ref="K1540">INDEX($A:$G, ($B1540*$B$4)+3,COLUMN(C1540))</f>
        <v>Owing</v>
      </c>
      <c r="L1540" s="198" t="e">
        <f t="shared" si="147"/>
        <v>#VALUE!</v>
      </c>
      <c r="M1540" s="199" t="e">
        <f t="shared" si="148"/>
        <v>#VALUE!</v>
      </c>
      <c r="N1540" s="200" t="str" cm="1">
        <f t="array" ref="N1540">INDEX($A:$G, ($B1540*$B$4)+3,COLUMN(F1540))</f>
        <v>Total Interest Charged</v>
      </c>
      <c r="O1540" s="201" t="e">
        <f t="shared" si="146"/>
        <v>#VALUE!</v>
      </c>
    </row>
    <row r="1541" spans="3:15" x14ac:dyDescent="0.25">
      <c r="C1541" s="197" t="e">
        <f t="shared" si="149"/>
        <v>#DIV/0!</v>
      </c>
      <c r="D1541" s="216" t="e">
        <f>IF(F1541="","",IF($B$3='Budget Calculator'!$A$14, 'Loan Calculator'!$L$12-E1541+H1541, IF($B$3='Budget Calculator'!$A$13,  'Loan Calculator'!$N$12-E1541+H1541, IF($B$3='Budget Calculator'!$A$12,  'Loan Calculator'!$P$12-E1541+H1541, 0))))</f>
        <v>#DIV/0!</v>
      </c>
      <c r="E1541" s="217" t="e">
        <f>IF(('Loan Calculator'!$G$4/$B$4)*C1540&gt;=0, ('Loan Calculator'!$G$4/$B$4)*C1540, 1/0)</f>
        <v>#DIV/0!</v>
      </c>
      <c r="F1541" s="200" t="e">
        <f t="shared" si="150"/>
        <v>#DIV/0!</v>
      </c>
      <c r="G1541" s="212" t="e">
        <f t="shared" si="145"/>
        <v>#DIV/0!</v>
      </c>
      <c r="K1541" s="197" t="str" cm="1">
        <f t="array" ref="K1541">INDEX($A:$G, ($B1541*$B$4)+3,COLUMN(C1541))</f>
        <v>Owing</v>
      </c>
      <c r="L1541" s="198" t="e">
        <f t="shared" si="147"/>
        <v>#VALUE!</v>
      </c>
      <c r="M1541" s="199" t="e">
        <f t="shared" si="148"/>
        <v>#VALUE!</v>
      </c>
      <c r="N1541" s="200" t="str" cm="1">
        <f t="array" ref="N1541">INDEX($A:$G, ($B1541*$B$4)+3,COLUMN(F1541))</f>
        <v>Total Interest Charged</v>
      </c>
      <c r="O1541" s="201" t="e">
        <f t="shared" si="146"/>
        <v>#VALUE!</v>
      </c>
    </row>
    <row r="1542" spans="3:15" x14ac:dyDescent="0.25">
      <c r="C1542" s="197" t="e">
        <f t="shared" si="149"/>
        <v>#DIV/0!</v>
      </c>
      <c r="D1542" s="216" t="e">
        <f>IF(F1542="","",IF($B$3='Budget Calculator'!$A$14, 'Loan Calculator'!$L$12-E1542+H1542, IF($B$3='Budget Calculator'!$A$13,  'Loan Calculator'!$N$12-E1542+H1542, IF($B$3='Budget Calculator'!$A$12,  'Loan Calculator'!$P$12-E1542+H1542, 0))))</f>
        <v>#DIV/0!</v>
      </c>
      <c r="E1542" s="217" t="e">
        <f>IF(('Loan Calculator'!$G$4/$B$4)*C1541&gt;=0, ('Loan Calculator'!$G$4/$B$4)*C1541, 1/0)</f>
        <v>#DIV/0!</v>
      </c>
      <c r="F1542" s="200" t="e">
        <f t="shared" si="150"/>
        <v>#DIV/0!</v>
      </c>
      <c r="G1542" s="212" t="e">
        <f t="shared" ref="G1542:G1605" si="151">IF(IFERROR(C1542, 1/0), B1542, IF(C1542=0, B1542, 1/0))</f>
        <v>#DIV/0!</v>
      </c>
      <c r="K1542" s="197" t="str" cm="1">
        <f t="array" ref="K1542">INDEX($A:$G, ($B1542*$B$4)+3,COLUMN(C1542))</f>
        <v>Owing</v>
      </c>
      <c r="L1542" s="198" t="e">
        <f t="shared" si="147"/>
        <v>#VALUE!</v>
      </c>
      <c r="M1542" s="199" t="e">
        <f t="shared" si="148"/>
        <v>#VALUE!</v>
      </c>
      <c r="N1542" s="200" t="str" cm="1">
        <f t="array" ref="N1542">INDEX($A:$G, ($B1542*$B$4)+3,COLUMN(F1542))</f>
        <v>Total Interest Charged</v>
      </c>
      <c r="O1542" s="201" t="e">
        <f t="shared" ref="O1542:O1605" si="152">IF(IFERROR(K1542, 1/0), J1542, IF(K1542=0, J1542, 1/0))</f>
        <v>#VALUE!</v>
      </c>
    </row>
    <row r="1543" spans="3:15" x14ac:dyDescent="0.25">
      <c r="C1543" s="197" t="e">
        <f t="shared" si="149"/>
        <v>#DIV/0!</v>
      </c>
      <c r="D1543" s="216" t="e">
        <f>IF(F1543="","",IF($B$3='Budget Calculator'!$A$14, 'Loan Calculator'!$L$12-E1543+H1543, IF($B$3='Budget Calculator'!$A$13,  'Loan Calculator'!$N$12-E1543+H1543, IF($B$3='Budget Calculator'!$A$12,  'Loan Calculator'!$P$12-E1543+H1543, 0))))</f>
        <v>#DIV/0!</v>
      </c>
      <c r="E1543" s="217" t="e">
        <f>IF(('Loan Calculator'!$G$4/$B$4)*C1542&gt;=0, ('Loan Calculator'!$G$4/$B$4)*C1542, 1/0)</f>
        <v>#DIV/0!</v>
      </c>
      <c r="F1543" s="200" t="e">
        <f t="shared" si="150"/>
        <v>#DIV/0!</v>
      </c>
      <c r="G1543" s="212" t="e">
        <f t="shared" si="151"/>
        <v>#DIV/0!</v>
      </c>
      <c r="K1543" s="197" t="str" cm="1">
        <f t="array" ref="K1543">INDEX($A:$G, ($B1543*$B$4)+3,COLUMN(C1543))</f>
        <v>Owing</v>
      </c>
      <c r="L1543" s="198" t="e">
        <f t="shared" ref="L1543:L1606" si="153">K1542-K1543</f>
        <v>#VALUE!</v>
      </c>
      <c r="M1543" s="199" t="e">
        <f t="shared" ref="M1543:M1606" si="154">N1543-N1542</f>
        <v>#VALUE!</v>
      </c>
      <c r="N1543" s="200" t="str" cm="1">
        <f t="array" ref="N1543">INDEX($A:$G, ($B1543*$B$4)+3,COLUMN(F1543))</f>
        <v>Total Interest Charged</v>
      </c>
      <c r="O1543" s="201" t="e">
        <f t="shared" si="152"/>
        <v>#VALUE!</v>
      </c>
    </row>
    <row r="1544" spans="3:15" x14ac:dyDescent="0.25">
      <c r="C1544" s="197" t="e">
        <f t="shared" si="149"/>
        <v>#DIV/0!</v>
      </c>
      <c r="D1544" s="216" t="e">
        <f>IF(F1544="","",IF($B$3='Budget Calculator'!$A$14, 'Loan Calculator'!$L$12-E1544+H1544, IF($B$3='Budget Calculator'!$A$13,  'Loan Calculator'!$N$12-E1544+H1544, IF($B$3='Budget Calculator'!$A$12,  'Loan Calculator'!$P$12-E1544+H1544, 0))))</f>
        <v>#DIV/0!</v>
      </c>
      <c r="E1544" s="217" t="e">
        <f>IF(('Loan Calculator'!$G$4/$B$4)*C1543&gt;=0, ('Loan Calculator'!$G$4/$B$4)*C1543, 1/0)</f>
        <v>#DIV/0!</v>
      </c>
      <c r="F1544" s="200" t="e">
        <f t="shared" si="150"/>
        <v>#DIV/0!</v>
      </c>
      <c r="G1544" s="212" t="e">
        <f t="shared" si="151"/>
        <v>#DIV/0!</v>
      </c>
      <c r="K1544" s="197" t="str" cm="1">
        <f t="array" ref="K1544">INDEX($A:$G, ($B1544*$B$4)+3,COLUMN(C1544))</f>
        <v>Owing</v>
      </c>
      <c r="L1544" s="198" t="e">
        <f t="shared" si="153"/>
        <v>#VALUE!</v>
      </c>
      <c r="M1544" s="199" t="e">
        <f t="shared" si="154"/>
        <v>#VALUE!</v>
      </c>
      <c r="N1544" s="200" t="str" cm="1">
        <f t="array" ref="N1544">INDEX($A:$G, ($B1544*$B$4)+3,COLUMN(F1544))</f>
        <v>Total Interest Charged</v>
      </c>
      <c r="O1544" s="201" t="e">
        <f t="shared" si="152"/>
        <v>#VALUE!</v>
      </c>
    </row>
    <row r="1545" spans="3:15" x14ac:dyDescent="0.25">
      <c r="C1545" s="197" t="e">
        <f t="shared" si="149"/>
        <v>#DIV/0!</v>
      </c>
      <c r="D1545" s="216" t="e">
        <f>IF(F1545="","",IF($B$3='Budget Calculator'!$A$14, 'Loan Calculator'!$L$12-E1545+H1545, IF($B$3='Budget Calculator'!$A$13,  'Loan Calculator'!$N$12-E1545+H1545, IF($B$3='Budget Calculator'!$A$12,  'Loan Calculator'!$P$12-E1545+H1545, 0))))</f>
        <v>#DIV/0!</v>
      </c>
      <c r="E1545" s="217" t="e">
        <f>IF(('Loan Calculator'!$G$4/$B$4)*C1544&gt;=0, ('Loan Calculator'!$G$4/$B$4)*C1544, 1/0)</f>
        <v>#DIV/0!</v>
      </c>
      <c r="F1545" s="200" t="e">
        <f t="shared" si="150"/>
        <v>#DIV/0!</v>
      </c>
      <c r="G1545" s="212" t="e">
        <f t="shared" si="151"/>
        <v>#DIV/0!</v>
      </c>
      <c r="K1545" s="197" t="str" cm="1">
        <f t="array" ref="K1545">INDEX($A:$G, ($B1545*$B$4)+3,COLUMN(C1545))</f>
        <v>Owing</v>
      </c>
      <c r="L1545" s="198" t="e">
        <f t="shared" si="153"/>
        <v>#VALUE!</v>
      </c>
      <c r="M1545" s="199" t="e">
        <f t="shared" si="154"/>
        <v>#VALUE!</v>
      </c>
      <c r="N1545" s="200" t="str" cm="1">
        <f t="array" ref="N1545">INDEX($A:$G, ($B1545*$B$4)+3,COLUMN(F1545))</f>
        <v>Total Interest Charged</v>
      </c>
      <c r="O1545" s="201" t="e">
        <f t="shared" si="152"/>
        <v>#VALUE!</v>
      </c>
    </row>
    <row r="1546" spans="3:15" x14ac:dyDescent="0.25">
      <c r="C1546" s="197" t="e">
        <f t="shared" si="149"/>
        <v>#DIV/0!</v>
      </c>
      <c r="D1546" s="216" t="e">
        <f>IF(F1546="","",IF($B$3='Budget Calculator'!$A$14, 'Loan Calculator'!$L$12-E1546+H1546, IF($B$3='Budget Calculator'!$A$13,  'Loan Calculator'!$N$12-E1546+H1546, IF($B$3='Budget Calculator'!$A$12,  'Loan Calculator'!$P$12-E1546+H1546, 0))))</f>
        <v>#DIV/0!</v>
      </c>
      <c r="E1546" s="217" t="e">
        <f>IF(('Loan Calculator'!$G$4/$B$4)*C1545&gt;=0, ('Loan Calculator'!$G$4/$B$4)*C1545, 1/0)</f>
        <v>#DIV/0!</v>
      </c>
      <c r="F1546" s="200" t="e">
        <f t="shared" si="150"/>
        <v>#DIV/0!</v>
      </c>
      <c r="G1546" s="212" t="e">
        <f t="shared" si="151"/>
        <v>#DIV/0!</v>
      </c>
      <c r="K1546" s="197" t="str" cm="1">
        <f t="array" ref="K1546">INDEX($A:$G, ($B1546*$B$4)+3,COLUMN(C1546))</f>
        <v>Owing</v>
      </c>
      <c r="L1546" s="198" t="e">
        <f t="shared" si="153"/>
        <v>#VALUE!</v>
      </c>
      <c r="M1546" s="199" t="e">
        <f t="shared" si="154"/>
        <v>#VALUE!</v>
      </c>
      <c r="N1546" s="200" t="str" cm="1">
        <f t="array" ref="N1546">INDEX($A:$G, ($B1546*$B$4)+3,COLUMN(F1546))</f>
        <v>Total Interest Charged</v>
      </c>
      <c r="O1546" s="201" t="e">
        <f t="shared" si="152"/>
        <v>#VALUE!</v>
      </c>
    </row>
    <row r="1547" spans="3:15" x14ac:dyDescent="0.25">
      <c r="C1547" s="197" t="e">
        <f t="shared" si="149"/>
        <v>#DIV/0!</v>
      </c>
      <c r="D1547" s="216" t="e">
        <f>IF(F1547="","",IF($B$3='Budget Calculator'!$A$14, 'Loan Calculator'!$L$12-E1547+H1547, IF($B$3='Budget Calculator'!$A$13,  'Loan Calculator'!$N$12-E1547+H1547, IF($B$3='Budget Calculator'!$A$12,  'Loan Calculator'!$P$12-E1547+H1547, 0))))</f>
        <v>#DIV/0!</v>
      </c>
      <c r="E1547" s="217" t="e">
        <f>IF(('Loan Calculator'!$G$4/$B$4)*C1546&gt;=0, ('Loan Calculator'!$G$4/$B$4)*C1546, 1/0)</f>
        <v>#DIV/0!</v>
      </c>
      <c r="F1547" s="200" t="e">
        <f t="shared" si="150"/>
        <v>#DIV/0!</v>
      </c>
      <c r="G1547" s="212" t="e">
        <f t="shared" si="151"/>
        <v>#DIV/0!</v>
      </c>
      <c r="K1547" s="197" t="str" cm="1">
        <f t="array" ref="K1547">INDEX($A:$G, ($B1547*$B$4)+3,COLUMN(C1547))</f>
        <v>Owing</v>
      </c>
      <c r="L1547" s="198" t="e">
        <f t="shared" si="153"/>
        <v>#VALUE!</v>
      </c>
      <c r="M1547" s="199" t="e">
        <f t="shared" si="154"/>
        <v>#VALUE!</v>
      </c>
      <c r="N1547" s="200" t="str" cm="1">
        <f t="array" ref="N1547">INDEX($A:$G, ($B1547*$B$4)+3,COLUMN(F1547))</f>
        <v>Total Interest Charged</v>
      </c>
      <c r="O1547" s="201" t="e">
        <f t="shared" si="152"/>
        <v>#VALUE!</v>
      </c>
    </row>
    <row r="1548" spans="3:15" x14ac:dyDescent="0.25">
      <c r="C1548" s="197" t="e">
        <f t="shared" si="149"/>
        <v>#DIV/0!</v>
      </c>
      <c r="D1548" s="216" t="e">
        <f>IF(F1548="","",IF($B$3='Budget Calculator'!$A$14, 'Loan Calculator'!$L$12-E1548+H1548, IF($B$3='Budget Calculator'!$A$13,  'Loan Calculator'!$N$12-E1548+H1548, IF($B$3='Budget Calculator'!$A$12,  'Loan Calculator'!$P$12-E1548+H1548, 0))))</f>
        <v>#DIV/0!</v>
      </c>
      <c r="E1548" s="217" t="e">
        <f>IF(('Loan Calculator'!$G$4/$B$4)*C1547&gt;=0, ('Loan Calculator'!$G$4/$B$4)*C1547, 1/0)</f>
        <v>#DIV/0!</v>
      </c>
      <c r="F1548" s="200" t="e">
        <f t="shared" si="150"/>
        <v>#DIV/0!</v>
      </c>
      <c r="G1548" s="212" t="e">
        <f t="shared" si="151"/>
        <v>#DIV/0!</v>
      </c>
      <c r="K1548" s="197" t="str" cm="1">
        <f t="array" ref="K1548">INDEX($A:$G, ($B1548*$B$4)+3,COLUMN(C1548))</f>
        <v>Owing</v>
      </c>
      <c r="L1548" s="198" t="e">
        <f t="shared" si="153"/>
        <v>#VALUE!</v>
      </c>
      <c r="M1548" s="199" t="e">
        <f t="shared" si="154"/>
        <v>#VALUE!</v>
      </c>
      <c r="N1548" s="200" t="str" cm="1">
        <f t="array" ref="N1548">INDEX($A:$G, ($B1548*$B$4)+3,COLUMN(F1548))</f>
        <v>Total Interest Charged</v>
      </c>
      <c r="O1548" s="201" t="e">
        <f t="shared" si="152"/>
        <v>#VALUE!</v>
      </c>
    </row>
    <row r="1549" spans="3:15" x14ac:dyDescent="0.25">
      <c r="C1549" s="197" t="e">
        <f t="shared" si="149"/>
        <v>#DIV/0!</v>
      </c>
      <c r="D1549" s="216" t="e">
        <f>IF(F1549="","",IF($B$3='Budget Calculator'!$A$14, 'Loan Calculator'!$L$12-E1549+H1549, IF($B$3='Budget Calculator'!$A$13,  'Loan Calculator'!$N$12-E1549+H1549, IF($B$3='Budget Calculator'!$A$12,  'Loan Calculator'!$P$12-E1549+H1549, 0))))</f>
        <v>#DIV/0!</v>
      </c>
      <c r="E1549" s="217" t="e">
        <f>IF(('Loan Calculator'!$G$4/$B$4)*C1548&gt;=0, ('Loan Calculator'!$G$4/$B$4)*C1548, 1/0)</f>
        <v>#DIV/0!</v>
      </c>
      <c r="F1549" s="200" t="e">
        <f t="shared" si="150"/>
        <v>#DIV/0!</v>
      </c>
      <c r="G1549" s="212" t="e">
        <f t="shared" si="151"/>
        <v>#DIV/0!</v>
      </c>
      <c r="K1549" s="197" t="str" cm="1">
        <f t="array" ref="K1549">INDEX($A:$G, ($B1549*$B$4)+3,COLUMN(C1549))</f>
        <v>Owing</v>
      </c>
      <c r="L1549" s="198" t="e">
        <f t="shared" si="153"/>
        <v>#VALUE!</v>
      </c>
      <c r="M1549" s="199" t="e">
        <f t="shared" si="154"/>
        <v>#VALUE!</v>
      </c>
      <c r="N1549" s="200" t="str" cm="1">
        <f t="array" ref="N1549">INDEX($A:$G, ($B1549*$B$4)+3,COLUMN(F1549))</f>
        <v>Total Interest Charged</v>
      </c>
      <c r="O1549" s="201" t="e">
        <f t="shared" si="152"/>
        <v>#VALUE!</v>
      </c>
    </row>
    <row r="1550" spans="3:15" x14ac:dyDescent="0.25">
      <c r="C1550" s="197" t="e">
        <f t="shared" si="149"/>
        <v>#DIV/0!</v>
      </c>
      <c r="D1550" s="216" t="e">
        <f>IF(F1550="","",IF($B$3='Budget Calculator'!$A$14, 'Loan Calculator'!$L$12-E1550+H1550, IF($B$3='Budget Calculator'!$A$13,  'Loan Calculator'!$N$12-E1550+H1550, IF($B$3='Budget Calculator'!$A$12,  'Loan Calculator'!$P$12-E1550+H1550, 0))))</f>
        <v>#DIV/0!</v>
      </c>
      <c r="E1550" s="217" t="e">
        <f>IF(('Loan Calculator'!$G$4/$B$4)*C1549&gt;=0, ('Loan Calculator'!$G$4/$B$4)*C1549, 1/0)</f>
        <v>#DIV/0!</v>
      </c>
      <c r="F1550" s="200" t="e">
        <f t="shared" si="150"/>
        <v>#DIV/0!</v>
      </c>
      <c r="G1550" s="212" t="e">
        <f t="shared" si="151"/>
        <v>#DIV/0!</v>
      </c>
      <c r="K1550" s="197" t="str" cm="1">
        <f t="array" ref="K1550">INDEX($A:$G, ($B1550*$B$4)+3,COLUMN(C1550))</f>
        <v>Owing</v>
      </c>
      <c r="L1550" s="198" t="e">
        <f t="shared" si="153"/>
        <v>#VALUE!</v>
      </c>
      <c r="M1550" s="199" t="e">
        <f t="shared" si="154"/>
        <v>#VALUE!</v>
      </c>
      <c r="N1550" s="200" t="str" cm="1">
        <f t="array" ref="N1550">INDEX($A:$G, ($B1550*$B$4)+3,COLUMN(F1550))</f>
        <v>Total Interest Charged</v>
      </c>
      <c r="O1550" s="201" t="e">
        <f t="shared" si="152"/>
        <v>#VALUE!</v>
      </c>
    </row>
    <row r="1551" spans="3:15" x14ac:dyDescent="0.25">
      <c r="C1551" s="197" t="e">
        <f t="shared" si="149"/>
        <v>#DIV/0!</v>
      </c>
      <c r="D1551" s="216" t="e">
        <f>IF(F1551="","",IF($B$3='Budget Calculator'!$A$14, 'Loan Calculator'!$L$12-E1551+H1551, IF($B$3='Budget Calculator'!$A$13,  'Loan Calculator'!$N$12-E1551+H1551, IF($B$3='Budget Calculator'!$A$12,  'Loan Calculator'!$P$12-E1551+H1551, 0))))</f>
        <v>#DIV/0!</v>
      </c>
      <c r="E1551" s="217" t="e">
        <f>IF(('Loan Calculator'!$G$4/$B$4)*C1550&gt;=0, ('Loan Calculator'!$G$4/$B$4)*C1550, 1/0)</f>
        <v>#DIV/0!</v>
      </c>
      <c r="F1551" s="200" t="e">
        <f t="shared" si="150"/>
        <v>#DIV/0!</v>
      </c>
      <c r="G1551" s="212" t="e">
        <f t="shared" si="151"/>
        <v>#DIV/0!</v>
      </c>
      <c r="K1551" s="197" t="str" cm="1">
        <f t="array" ref="K1551">INDEX($A:$G, ($B1551*$B$4)+3,COLUMN(C1551))</f>
        <v>Owing</v>
      </c>
      <c r="L1551" s="198" t="e">
        <f t="shared" si="153"/>
        <v>#VALUE!</v>
      </c>
      <c r="M1551" s="199" t="e">
        <f t="shared" si="154"/>
        <v>#VALUE!</v>
      </c>
      <c r="N1551" s="200" t="str" cm="1">
        <f t="array" ref="N1551">INDEX($A:$G, ($B1551*$B$4)+3,COLUMN(F1551))</f>
        <v>Total Interest Charged</v>
      </c>
      <c r="O1551" s="201" t="e">
        <f t="shared" si="152"/>
        <v>#VALUE!</v>
      </c>
    </row>
    <row r="1552" spans="3:15" x14ac:dyDescent="0.25">
      <c r="C1552" s="197" t="e">
        <f t="shared" si="149"/>
        <v>#DIV/0!</v>
      </c>
      <c r="D1552" s="216" t="e">
        <f>IF(F1552="","",IF($B$3='Budget Calculator'!$A$14, 'Loan Calculator'!$L$12-E1552+H1552, IF($B$3='Budget Calculator'!$A$13,  'Loan Calculator'!$N$12-E1552+H1552, IF($B$3='Budget Calculator'!$A$12,  'Loan Calculator'!$P$12-E1552+H1552, 0))))</f>
        <v>#DIV/0!</v>
      </c>
      <c r="E1552" s="217" t="e">
        <f>IF(('Loan Calculator'!$G$4/$B$4)*C1551&gt;=0, ('Loan Calculator'!$G$4/$B$4)*C1551, 1/0)</f>
        <v>#DIV/0!</v>
      </c>
      <c r="F1552" s="200" t="e">
        <f t="shared" si="150"/>
        <v>#DIV/0!</v>
      </c>
      <c r="G1552" s="212" t="e">
        <f t="shared" si="151"/>
        <v>#DIV/0!</v>
      </c>
      <c r="K1552" s="197" t="str" cm="1">
        <f t="array" ref="K1552">INDEX($A:$G, ($B1552*$B$4)+3,COLUMN(C1552))</f>
        <v>Owing</v>
      </c>
      <c r="L1552" s="198" t="e">
        <f t="shared" si="153"/>
        <v>#VALUE!</v>
      </c>
      <c r="M1552" s="199" t="e">
        <f t="shared" si="154"/>
        <v>#VALUE!</v>
      </c>
      <c r="N1552" s="200" t="str" cm="1">
        <f t="array" ref="N1552">INDEX($A:$G, ($B1552*$B$4)+3,COLUMN(F1552))</f>
        <v>Total Interest Charged</v>
      </c>
      <c r="O1552" s="201" t="e">
        <f t="shared" si="152"/>
        <v>#VALUE!</v>
      </c>
    </row>
    <row r="1553" spans="3:15" x14ac:dyDescent="0.25">
      <c r="C1553" s="197" t="e">
        <f t="shared" si="149"/>
        <v>#DIV/0!</v>
      </c>
      <c r="D1553" s="216" t="e">
        <f>IF(F1553="","",IF($B$3='Budget Calculator'!$A$14, 'Loan Calculator'!$L$12-E1553+H1553, IF($B$3='Budget Calculator'!$A$13,  'Loan Calculator'!$N$12-E1553+H1553, IF($B$3='Budget Calculator'!$A$12,  'Loan Calculator'!$P$12-E1553+H1553, 0))))</f>
        <v>#DIV/0!</v>
      </c>
      <c r="E1553" s="217" t="e">
        <f>IF(('Loan Calculator'!$G$4/$B$4)*C1552&gt;=0, ('Loan Calculator'!$G$4/$B$4)*C1552, 1/0)</f>
        <v>#DIV/0!</v>
      </c>
      <c r="F1553" s="200" t="e">
        <f t="shared" si="150"/>
        <v>#DIV/0!</v>
      </c>
      <c r="G1553" s="212" t="e">
        <f t="shared" si="151"/>
        <v>#DIV/0!</v>
      </c>
      <c r="K1553" s="197" t="str" cm="1">
        <f t="array" ref="K1553">INDEX($A:$G, ($B1553*$B$4)+3,COLUMN(C1553))</f>
        <v>Owing</v>
      </c>
      <c r="L1553" s="198" t="e">
        <f t="shared" si="153"/>
        <v>#VALUE!</v>
      </c>
      <c r="M1553" s="199" t="e">
        <f t="shared" si="154"/>
        <v>#VALUE!</v>
      </c>
      <c r="N1553" s="200" t="str" cm="1">
        <f t="array" ref="N1553">INDEX($A:$G, ($B1553*$B$4)+3,COLUMN(F1553))</f>
        <v>Total Interest Charged</v>
      </c>
      <c r="O1553" s="201" t="e">
        <f t="shared" si="152"/>
        <v>#VALUE!</v>
      </c>
    </row>
    <row r="1554" spans="3:15" x14ac:dyDescent="0.25">
      <c r="C1554" s="197" t="e">
        <f t="shared" si="149"/>
        <v>#DIV/0!</v>
      </c>
      <c r="D1554" s="216" t="e">
        <f>IF(F1554="","",IF($B$3='Budget Calculator'!$A$14, 'Loan Calculator'!$L$12-E1554+H1554, IF($B$3='Budget Calculator'!$A$13,  'Loan Calculator'!$N$12-E1554+H1554, IF($B$3='Budget Calculator'!$A$12,  'Loan Calculator'!$P$12-E1554+H1554, 0))))</f>
        <v>#DIV/0!</v>
      </c>
      <c r="E1554" s="217" t="e">
        <f>IF(('Loan Calculator'!$G$4/$B$4)*C1553&gt;=0, ('Loan Calculator'!$G$4/$B$4)*C1553, 1/0)</f>
        <v>#DIV/0!</v>
      </c>
      <c r="F1554" s="200" t="e">
        <f t="shared" si="150"/>
        <v>#DIV/0!</v>
      </c>
      <c r="G1554" s="212" t="e">
        <f t="shared" si="151"/>
        <v>#DIV/0!</v>
      </c>
      <c r="K1554" s="197" t="str" cm="1">
        <f t="array" ref="K1554">INDEX($A:$G, ($B1554*$B$4)+3,COLUMN(C1554))</f>
        <v>Owing</v>
      </c>
      <c r="L1554" s="198" t="e">
        <f t="shared" si="153"/>
        <v>#VALUE!</v>
      </c>
      <c r="M1554" s="199" t="e">
        <f t="shared" si="154"/>
        <v>#VALUE!</v>
      </c>
      <c r="N1554" s="200" t="str" cm="1">
        <f t="array" ref="N1554">INDEX($A:$G, ($B1554*$B$4)+3,COLUMN(F1554))</f>
        <v>Total Interest Charged</v>
      </c>
      <c r="O1554" s="201" t="e">
        <f t="shared" si="152"/>
        <v>#VALUE!</v>
      </c>
    </row>
    <row r="1555" spans="3:15" x14ac:dyDescent="0.25">
      <c r="C1555" s="197" t="e">
        <f t="shared" si="149"/>
        <v>#DIV/0!</v>
      </c>
      <c r="D1555" s="216" t="e">
        <f>IF(F1555="","",IF($B$3='Budget Calculator'!$A$14, 'Loan Calculator'!$L$12-E1555+H1555, IF($B$3='Budget Calculator'!$A$13,  'Loan Calculator'!$N$12-E1555+H1555, IF($B$3='Budget Calculator'!$A$12,  'Loan Calculator'!$P$12-E1555+H1555, 0))))</f>
        <v>#DIV/0!</v>
      </c>
      <c r="E1555" s="217" t="e">
        <f>IF(('Loan Calculator'!$G$4/$B$4)*C1554&gt;=0, ('Loan Calculator'!$G$4/$B$4)*C1554, 1/0)</f>
        <v>#DIV/0!</v>
      </c>
      <c r="F1555" s="200" t="e">
        <f t="shared" si="150"/>
        <v>#DIV/0!</v>
      </c>
      <c r="G1555" s="212" t="e">
        <f t="shared" si="151"/>
        <v>#DIV/0!</v>
      </c>
      <c r="K1555" s="197" t="str" cm="1">
        <f t="array" ref="K1555">INDEX($A:$G, ($B1555*$B$4)+3,COLUMN(C1555))</f>
        <v>Owing</v>
      </c>
      <c r="L1555" s="198" t="e">
        <f t="shared" si="153"/>
        <v>#VALUE!</v>
      </c>
      <c r="M1555" s="199" t="e">
        <f t="shared" si="154"/>
        <v>#VALUE!</v>
      </c>
      <c r="N1555" s="200" t="str" cm="1">
        <f t="array" ref="N1555">INDEX($A:$G, ($B1555*$B$4)+3,COLUMN(F1555))</f>
        <v>Total Interest Charged</v>
      </c>
      <c r="O1555" s="201" t="e">
        <f t="shared" si="152"/>
        <v>#VALUE!</v>
      </c>
    </row>
    <row r="1556" spans="3:15" x14ac:dyDescent="0.25">
      <c r="C1556" s="197" t="e">
        <f t="shared" si="149"/>
        <v>#DIV/0!</v>
      </c>
      <c r="D1556" s="216" t="e">
        <f>IF(F1556="","",IF($B$3='Budget Calculator'!$A$14, 'Loan Calculator'!$L$12-E1556+H1556, IF($B$3='Budget Calculator'!$A$13,  'Loan Calculator'!$N$12-E1556+H1556, IF($B$3='Budget Calculator'!$A$12,  'Loan Calculator'!$P$12-E1556+H1556, 0))))</f>
        <v>#DIV/0!</v>
      </c>
      <c r="E1556" s="217" t="e">
        <f>IF(('Loan Calculator'!$G$4/$B$4)*C1555&gt;=0, ('Loan Calculator'!$G$4/$B$4)*C1555, 1/0)</f>
        <v>#DIV/0!</v>
      </c>
      <c r="F1556" s="200" t="e">
        <f t="shared" si="150"/>
        <v>#DIV/0!</v>
      </c>
      <c r="G1556" s="212" t="e">
        <f t="shared" si="151"/>
        <v>#DIV/0!</v>
      </c>
      <c r="K1556" s="197" t="str" cm="1">
        <f t="array" ref="K1556">INDEX($A:$G, ($B1556*$B$4)+3,COLUMN(C1556))</f>
        <v>Owing</v>
      </c>
      <c r="L1556" s="198" t="e">
        <f t="shared" si="153"/>
        <v>#VALUE!</v>
      </c>
      <c r="M1556" s="199" t="e">
        <f t="shared" si="154"/>
        <v>#VALUE!</v>
      </c>
      <c r="N1556" s="200" t="str" cm="1">
        <f t="array" ref="N1556">INDEX($A:$G, ($B1556*$B$4)+3,COLUMN(F1556))</f>
        <v>Total Interest Charged</v>
      </c>
      <c r="O1556" s="201" t="e">
        <f t="shared" si="152"/>
        <v>#VALUE!</v>
      </c>
    </row>
    <row r="1557" spans="3:15" x14ac:dyDescent="0.25">
      <c r="C1557" s="197" t="e">
        <f t="shared" si="149"/>
        <v>#DIV/0!</v>
      </c>
      <c r="D1557" s="216" t="e">
        <f>IF(F1557="","",IF($B$3='Budget Calculator'!$A$14, 'Loan Calculator'!$L$12-E1557+H1557, IF($B$3='Budget Calculator'!$A$13,  'Loan Calculator'!$N$12-E1557+H1557, IF($B$3='Budget Calculator'!$A$12,  'Loan Calculator'!$P$12-E1557+H1557, 0))))</f>
        <v>#DIV/0!</v>
      </c>
      <c r="E1557" s="217" t="e">
        <f>IF(('Loan Calculator'!$G$4/$B$4)*C1556&gt;=0, ('Loan Calculator'!$G$4/$B$4)*C1556, 1/0)</f>
        <v>#DIV/0!</v>
      </c>
      <c r="F1557" s="200" t="e">
        <f t="shared" si="150"/>
        <v>#DIV/0!</v>
      </c>
      <c r="G1557" s="212" t="e">
        <f t="shared" si="151"/>
        <v>#DIV/0!</v>
      </c>
      <c r="K1557" s="197" t="str" cm="1">
        <f t="array" ref="K1557">INDEX($A:$G, ($B1557*$B$4)+3,COLUMN(C1557))</f>
        <v>Owing</v>
      </c>
      <c r="L1557" s="198" t="e">
        <f t="shared" si="153"/>
        <v>#VALUE!</v>
      </c>
      <c r="M1557" s="199" t="e">
        <f t="shared" si="154"/>
        <v>#VALUE!</v>
      </c>
      <c r="N1557" s="200" t="str" cm="1">
        <f t="array" ref="N1557">INDEX($A:$G, ($B1557*$B$4)+3,COLUMN(F1557))</f>
        <v>Total Interest Charged</v>
      </c>
      <c r="O1557" s="201" t="e">
        <f t="shared" si="152"/>
        <v>#VALUE!</v>
      </c>
    </row>
    <row r="1558" spans="3:15" x14ac:dyDescent="0.25">
      <c r="C1558" s="197" t="e">
        <f t="shared" si="149"/>
        <v>#DIV/0!</v>
      </c>
      <c r="D1558" s="216" t="e">
        <f>IF(F1558="","",IF($B$3='Budget Calculator'!$A$14, 'Loan Calculator'!$L$12-E1558+H1558, IF($B$3='Budget Calculator'!$A$13,  'Loan Calculator'!$N$12-E1558+H1558, IF($B$3='Budget Calculator'!$A$12,  'Loan Calculator'!$P$12-E1558+H1558, 0))))</f>
        <v>#DIV/0!</v>
      </c>
      <c r="E1558" s="217" t="e">
        <f>IF(('Loan Calculator'!$G$4/$B$4)*C1557&gt;=0, ('Loan Calculator'!$G$4/$B$4)*C1557, 1/0)</f>
        <v>#DIV/0!</v>
      </c>
      <c r="F1558" s="200" t="e">
        <f t="shared" si="150"/>
        <v>#DIV/0!</v>
      </c>
      <c r="G1558" s="212" t="e">
        <f t="shared" si="151"/>
        <v>#DIV/0!</v>
      </c>
      <c r="K1558" s="197" t="str" cm="1">
        <f t="array" ref="K1558">INDEX($A:$G, ($B1558*$B$4)+3,COLUMN(C1558))</f>
        <v>Owing</v>
      </c>
      <c r="L1558" s="198" t="e">
        <f t="shared" si="153"/>
        <v>#VALUE!</v>
      </c>
      <c r="M1558" s="199" t="e">
        <f t="shared" si="154"/>
        <v>#VALUE!</v>
      </c>
      <c r="N1558" s="200" t="str" cm="1">
        <f t="array" ref="N1558">INDEX($A:$G, ($B1558*$B$4)+3,COLUMN(F1558))</f>
        <v>Total Interest Charged</v>
      </c>
      <c r="O1558" s="201" t="e">
        <f t="shared" si="152"/>
        <v>#VALUE!</v>
      </c>
    </row>
    <row r="1559" spans="3:15" x14ac:dyDescent="0.25">
      <c r="C1559" s="197" t="e">
        <f t="shared" si="149"/>
        <v>#DIV/0!</v>
      </c>
      <c r="D1559" s="216" t="e">
        <f>IF(F1559="","",IF($B$3='Budget Calculator'!$A$14, 'Loan Calculator'!$L$12-E1559+H1559, IF($B$3='Budget Calculator'!$A$13,  'Loan Calculator'!$N$12-E1559+H1559, IF($B$3='Budget Calculator'!$A$12,  'Loan Calculator'!$P$12-E1559+H1559, 0))))</f>
        <v>#DIV/0!</v>
      </c>
      <c r="E1559" s="217" t="e">
        <f>IF(('Loan Calculator'!$G$4/$B$4)*C1558&gt;=0, ('Loan Calculator'!$G$4/$B$4)*C1558, 1/0)</f>
        <v>#DIV/0!</v>
      </c>
      <c r="F1559" s="200" t="e">
        <f t="shared" si="150"/>
        <v>#DIV/0!</v>
      </c>
      <c r="G1559" s="212" t="e">
        <f t="shared" si="151"/>
        <v>#DIV/0!</v>
      </c>
      <c r="K1559" s="197" t="str" cm="1">
        <f t="array" ref="K1559">INDEX($A:$G, ($B1559*$B$4)+3,COLUMN(C1559))</f>
        <v>Owing</v>
      </c>
      <c r="L1559" s="198" t="e">
        <f t="shared" si="153"/>
        <v>#VALUE!</v>
      </c>
      <c r="M1559" s="199" t="e">
        <f t="shared" si="154"/>
        <v>#VALUE!</v>
      </c>
      <c r="N1559" s="200" t="str" cm="1">
        <f t="array" ref="N1559">INDEX($A:$G, ($B1559*$B$4)+3,COLUMN(F1559))</f>
        <v>Total Interest Charged</v>
      </c>
      <c r="O1559" s="201" t="e">
        <f t="shared" si="152"/>
        <v>#VALUE!</v>
      </c>
    </row>
    <row r="1560" spans="3:15" x14ac:dyDescent="0.25">
      <c r="C1560" s="197" t="e">
        <f t="shared" ref="C1560:C1623" si="155">IF(F1560="","",C1559-D1560)</f>
        <v>#DIV/0!</v>
      </c>
      <c r="D1560" s="216" t="e">
        <f>IF(F1560="","",IF($B$3='Budget Calculator'!$A$14, 'Loan Calculator'!$L$12-E1560+H1560, IF($B$3='Budget Calculator'!$A$13,  'Loan Calculator'!$N$12-E1560+H1560, IF($B$3='Budget Calculator'!$A$12,  'Loan Calculator'!$P$12-E1560+H1560, 0))))</f>
        <v>#DIV/0!</v>
      </c>
      <c r="E1560" s="217" t="e">
        <f>IF(('Loan Calculator'!$G$4/$B$4)*C1559&gt;=0, ('Loan Calculator'!$G$4/$B$4)*C1559, 1/0)</f>
        <v>#DIV/0!</v>
      </c>
      <c r="F1560" s="200" t="e">
        <f t="shared" ref="F1560:F1623" si="156">IF(F1559="", "", IF(E1560+F1559&gt;F1559, E1560+F1559, ""))</f>
        <v>#DIV/0!</v>
      </c>
      <c r="G1560" s="212" t="e">
        <f t="shared" si="151"/>
        <v>#DIV/0!</v>
      </c>
      <c r="K1560" s="197" t="str" cm="1">
        <f t="array" ref="K1560">INDEX($A:$G, ($B1560*$B$4)+3,COLUMN(C1560))</f>
        <v>Owing</v>
      </c>
      <c r="L1560" s="198" t="e">
        <f t="shared" si="153"/>
        <v>#VALUE!</v>
      </c>
      <c r="M1560" s="199" t="e">
        <f t="shared" si="154"/>
        <v>#VALUE!</v>
      </c>
      <c r="N1560" s="200" t="str" cm="1">
        <f t="array" ref="N1560">INDEX($A:$G, ($B1560*$B$4)+3,COLUMN(F1560))</f>
        <v>Total Interest Charged</v>
      </c>
      <c r="O1560" s="201" t="e">
        <f t="shared" si="152"/>
        <v>#VALUE!</v>
      </c>
    </row>
    <row r="1561" spans="3:15" x14ac:dyDescent="0.25">
      <c r="C1561" s="197" t="e">
        <f t="shared" si="155"/>
        <v>#DIV/0!</v>
      </c>
      <c r="D1561" s="216" t="e">
        <f>IF(F1561="","",IF($B$3='Budget Calculator'!$A$14, 'Loan Calculator'!$L$12-E1561+H1561, IF($B$3='Budget Calculator'!$A$13,  'Loan Calculator'!$N$12-E1561+H1561, IF($B$3='Budget Calculator'!$A$12,  'Loan Calculator'!$P$12-E1561+H1561, 0))))</f>
        <v>#DIV/0!</v>
      </c>
      <c r="E1561" s="217" t="e">
        <f>IF(('Loan Calculator'!$G$4/$B$4)*C1560&gt;=0, ('Loan Calculator'!$G$4/$B$4)*C1560, 1/0)</f>
        <v>#DIV/0!</v>
      </c>
      <c r="F1561" s="200" t="e">
        <f t="shared" si="156"/>
        <v>#DIV/0!</v>
      </c>
      <c r="G1561" s="212" t="e">
        <f t="shared" si="151"/>
        <v>#DIV/0!</v>
      </c>
      <c r="K1561" s="197" t="str" cm="1">
        <f t="array" ref="K1561">INDEX($A:$G, ($B1561*$B$4)+3,COLUMN(C1561))</f>
        <v>Owing</v>
      </c>
      <c r="L1561" s="198" t="e">
        <f t="shared" si="153"/>
        <v>#VALUE!</v>
      </c>
      <c r="M1561" s="199" t="e">
        <f t="shared" si="154"/>
        <v>#VALUE!</v>
      </c>
      <c r="N1561" s="200" t="str" cm="1">
        <f t="array" ref="N1561">INDEX($A:$G, ($B1561*$B$4)+3,COLUMN(F1561))</f>
        <v>Total Interest Charged</v>
      </c>
      <c r="O1561" s="201" t="e">
        <f t="shared" si="152"/>
        <v>#VALUE!</v>
      </c>
    </row>
    <row r="1562" spans="3:15" x14ac:dyDescent="0.25">
      <c r="C1562" s="197" t="e">
        <f t="shared" si="155"/>
        <v>#DIV/0!</v>
      </c>
      <c r="D1562" s="216" t="e">
        <f>IF(F1562="","",IF($B$3='Budget Calculator'!$A$14, 'Loan Calculator'!$L$12-E1562+H1562, IF($B$3='Budget Calculator'!$A$13,  'Loan Calculator'!$N$12-E1562+H1562, IF($B$3='Budget Calculator'!$A$12,  'Loan Calculator'!$P$12-E1562+H1562, 0))))</f>
        <v>#DIV/0!</v>
      </c>
      <c r="E1562" s="217" t="e">
        <f>IF(('Loan Calculator'!$G$4/$B$4)*C1561&gt;=0, ('Loan Calculator'!$G$4/$B$4)*C1561, 1/0)</f>
        <v>#DIV/0!</v>
      </c>
      <c r="F1562" s="200" t="e">
        <f t="shared" si="156"/>
        <v>#DIV/0!</v>
      </c>
      <c r="G1562" s="212" t="e">
        <f t="shared" si="151"/>
        <v>#DIV/0!</v>
      </c>
      <c r="K1562" s="197" t="str" cm="1">
        <f t="array" ref="K1562">INDEX($A:$G, ($B1562*$B$4)+3,COLUMN(C1562))</f>
        <v>Owing</v>
      </c>
      <c r="L1562" s="198" t="e">
        <f t="shared" si="153"/>
        <v>#VALUE!</v>
      </c>
      <c r="M1562" s="199" t="e">
        <f t="shared" si="154"/>
        <v>#VALUE!</v>
      </c>
      <c r="N1562" s="200" t="str" cm="1">
        <f t="array" ref="N1562">INDEX($A:$G, ($B1562*$B$4)+3,COLUMN(F1562))</f>
        <v>Total Interest Charged</v>
      </c>
      <c r="O1562" s="201" t="e">
        <f t="shared" si="152"/>
        <v>#VALUE!</v>
      </c>
    </row>
    <row r="1563" spans="3:15" x14ac:dyDescent="0.25">
      <c r="C1563" s="197" t="e">
        <f t="shared" si="155"/>
        <v>#DIV/0!</v>
      </c>
      <c r="D1563" s="216" t="e">
        <f>IF(F1563="","",IF($B$3='Budget Calculator'!$A$14, 'Loan Calculator'!$L$12-E1563+H1563, IF($B$3='Budget Calculator'!$A$13,  'Loan Calculator'!$N$12-E1563+H1563, IF($B$3='Budget Calculator'!$A$12,  'Loan Calculator'!$P$12-E1563+H1563, 0))))</f>
        <v>#DIV/0!</v>
      </c>
      <c r="E1563" s="217" t="e">
        <f>IF(('Loan Calculator'!$G$4/$B$4)*C1562&gt;=0, ('Loan Calculator'!$G$4/$B$4)*C1562, 1/0)</f>
        <v>#DIV/0!</v>
      </c>
      <c r="F1563" s="200" t="e">
        <f t="shared" si="156"/>
        <v>#DIV/0!</v>
      </c>
      <c r="G1563" s="212" t="e">
        <f t="shared" si="151"/>
        <v>#DIV/0!</v>
      </c>
      <c r="K1563" s="197" t="str" cm="1">
        <f t="array" ref="K1563">INDEX($A:$G, ($B1563*$B$4)+3,COLUMN(C1563))</f>
        <v>Owing</v>
      </c>
      <c r="L1563" s="198" t="e">
        <f t="shared" si="153"/>
        <v>#VALUE!</v>
      </c>
      <c r="M1563" s="199" t="e">
        <f t="shared" si="154"/>
        <v>#VALUE!</v>
      </c>
      <c r="N1563" s="200" t="str" cm="1">
        <f t="array" ref="N1563">INDEX($A:$G, ($B1563*$B$4)+3,COLUMN(F1563))</f>
        <v>Total Interest Charged</v>
      </c>
      <c r="O1563" s="201" t="e">
        <f t="shared" si="152"/>
        <v>#VALUE!</v>
      </c>
    </row>
    <row r="1564" spans="3:15" x14ac:dyDescent="0.25">
      <c r="C1564" s="197" t="e">
        <f t="shared" si="155"/>
        <v>#DIV/0!</v>
      </c>
      <c r="D1564" s="216" t="e">
        <f>IF(F1564="","",IF($B$3='Budget Calculator'!$A$14, 'Loan Calculator'!$L$12-E1564+H1564, IF($B$3='Budget Calculator'!$A$13,  'Loan Calculator'!$N$12-E1564+H1564, IF($B$3='Budget Calculator'!$A$12,  'Loan Calculator'!$P$12-E1564+H1564, 0))))</f>
        <v>#DIV/0!</v>
      </c>
      <c r="E1564" s="217" t="e">
        <f>IF(('Loan Calculator'!$G$4/$B$4)*C1563&gt;=0, ('Loan Calculator'!$G$4/$B$4)*C1563, 1/0)</f>
        <v>#DIV/0!</v>
      </c>
      <c r="F1564" s="200" t="e">
        <f t="shared" si="156"/>
        <v>#DIV/0!</v>
      </c>
      <c r="G1564" s="212" t="e">
        <f t="shared" si="151"/>
        <v>#DIV/0!</v>
      </c>
      <c r="K1564" s="197" t="str" cm="1">
        <f t="array" ref="K1564">INDEX($A:$G, ($B1564*$B$4)+3,COLUMN(C1564))</f>
        <v>Owing</v>
      </c>
      <c r="L1564" s="198" t="e">
        <f t="shared" si="153"/>
        <v>#VALUE!</v>
      </c>
      <c r="M1564" s="199" t="e">
        <f t="shared" si="154"/>
        <v>#VALUE!</v>
      </c>
      <c r="N1564" s="200" t="str" cm="1">
        <f t="array" ref="N1564">INDEX($A:$G, ($B1564*$B$4)+3,COLUMN(F1564))</f>
        <v>Total Interest Charged</v>
      </c>
      <c r="O1564" s="201" t="e">
        <f t="shared" si="152"/>
        <v>#VALUE!</v>
      </c>
    </row>
    <row r="1565" spans="3:15" x14ac:dyDescent="0.25">
      <c r="C1565" s="197" t="e">
        <f t="shared" si="155"/>
        <v>#DIV/0!</v>
      </c>
      <c r="D1565" s="216" t="e">
        <f>IF(F1565="","",IF($B$3='Budget Calculator'!$A$14, 'Loan Calculator'!$L$12-E1565+H1565, IF($B$3='Budget Calculator'!$A$13,  'Loan Calculator'!$N$12-E1565+H1565, IF($B$3='Budget Calculator'!$A$12,  'Loan Calculator'!$P$12-E1565+H1565, 0))))</f>
        <v>#DIV/0!</v>
      </c>
      <c r="E1565" s="217" t="e">
        <f>IF(('Loan Calculator'!$G$4/$B$4)*C1564&gt;=0, ('Loan Calculator'!$G$4/$B$4)*C1564, 1/0)</f>
        <v>#DIV/0!</v>
      </c>
      <c r="F1565" s="200" t="e">
        <f t="shared" si="156"/>
        <v>#DIV/0!</v>
      </c>
      <c r="G1565" s="212" t="e">
        <f t="shared" si="151"/>
        <v>#DIV/0!</v>
      </c>
      <c r="K1565" s="197" t="str" cm="1">
        <f t="array" ref="K1565">INDEX($A:$G, ($B1565*$B$4)+3,COLUMN(C1565))</f>
        <v>Owing</v>
      </c>
      <c r="L1565" s="198" t="e">
        <f t="shared" si="153"/>
        <v>#VALUE!</v>
      </c>
      <c r="M1565" s="199" t="e">
        <f t="shared" si="154"/>
        <v>#VALUE!</v>
      </c>
      <c r="N1565" s="200" t="str" cm="1">
        <f t="array" ref="N1565">INDEX($A:$G, ($B1565*$B$4)+3,COLUMN(F1565))</f>
        <v>Total Interest Charged</v>
      </c>
      <c r="O1565" s="201" t="e">
        <f t="shared" si="152"/>
        <v>#VALUE!</v>
      </c>
    </row>
    <row r="1566" spans="3:15" x14ac:dyDescent="0.25">
      <c r="C1566" s="197" t="e">
        <f t="shared" si="155"/>
        <v>#DIV/0!</v>
      </c>
      <c r="D1566" s="216" t="e">
        <f>IF(F1566="","",IF($B$3='Budget Calculator'!$A$14, 'Loan Calculator'!$L$12-E1566+H1566, IF($B$3='Budget Calculator'!$A$13,  'Loan Calculator'!$N$12-E1566+H1566, IF($B$3='Budget Calculator'!$A$12,  'Loan Calculator'!$P$12-E1566+H1566, 0))))</f>
        <v>#DIV/0!</v>
      </c>
      <c r="E1566" s="217" t="e">
        <f>IF(('Loan Calculator'!$G$4/$B$4)*C1565&gt;=0, ('Loan Calculator'!$G$4/$B$4)*C1565, 1/0)</f>
        <v>#DIV/0!</v>
      </c>
      <c r="F1566" s="200" t="e">
        <f t="shared" si="156"/>
        <v>#DIV/0!</v>
      </c>
      <c r="G1566" s="212" t="e">
        <f t="shared" si="151"/>
        <v>#DIV/0!</v>
      </c>
      <c r="K1566" s="197" t="str" cm="1">
        <f t="array" ref="K1566">INDEX($A:$G, ($B1566*$B$4)+3,COLUMN(C1566))</f>
        <v>Owing</v>
      </c>
      <c r="L1566" s="198" t="e">
        <f t="shared" si="153"/>
        <v>#VALUE!</v>
      </c>
      <c r="M1566" s="199" t="e">
        <f t="shared" si="154"/>
        <v>#VALUE!</v>
      </c>
      <c r="N1566" s="200" t="str" cm="1">
        <f t="array" ref="N1566">INDEX($A:$G, ($B1566*$B$4)+3,COLUMN(F1566))</f>
        <v>Total Interest Charged</v>
      </c>
      <c r="O1566" s="201" t="e">
        <f t="shared" si="152"/>
        <v>#VALUE!</v>
      </c>
    </row>
    <row r="1567" spans="3:15" x14ac:dyDescent="0.25">
      <c r="C1567" s="197" t="e">
        <f t="shared" si="155"/>
        <v>#DIV/0!</v>
      </c>
      <c r="D1567" s="216" t="e">
        <f>IF(F1567="","",IF($B$3='Budget Calculator'!$A$14, 'Loan Calculator'!$L$12-E1567+H1567, IF($B$3='Budget Calculator'!$A$13,  'Loan Calculator'!$N$12-E1567+H1567, IF($B$3='Budget Calculator'!$A$12,  'Loan Calculator'!$P$12-E1567+H1567, 0))))</f>
        <v>#DIV/0!</v>
      </c>
      <c r="E1567" s="217" t="e">
        <f>IF(('Loan Calculator'!$G$4/$B$4)*C1566&gt;=0, ('Loan Calculator'!$G$4/$B$4)*C1566, 1/0)</f>
        <v>#DIV/0!</v>
      </c>
      <c r="F1567" s="200" t="e">
        <f t="shared" si="156"/>
        <v>#DIV/0!</v>
      </c>
      <c r="G1567" s="212" t="e">
        <f t="shared" si="151"/>
        <v>#DIV/0!</v>
      </c>
      <c r="K1567" s="197" t="str" cm="1">
        <f t="array" ref="K1567">INDEX($A:$G, ($B1567*$B$4)+3,COLUMN(C1567))</f>
        <v>Owing</v>
      </c>
      <c r="L1567" s="198" t="e">
        <f t="shared" si="153"/>
        <v>#VALUE!</v>
      </c>
      <c r="M1567" s="199" t="e">
        <f t="shared" si="154"/>
        <v>#VALUE!</v>
      </c>
      <c r="N1567" s="200" t="str" cm="1">
        <f t="array" ref="N1567">INDEX($A:$G, ($B1567*$B$4)+3,COLUMN(F1567))</f>
        <v>Total Interest Charged</v>
      </c>
      <c r="O1567" s="201" t="e">
        <f t="shared" si="152"/>
        <v>#VALUE!</v>
      </c>
    </row>
    <row r="1568" spans="3:15" x14ac:dyDescent="0.25">
      <c r="C1568" s="197" t="e">
        <f t="shared" si="155"/>
        <v>#DIV/0!</v>
      </c>
      <c r="D1568" s="216" t="e">
        <f>IF(F1568="","",IF($B$3='Budget Calculator'!$A$14, 'Loan Calculator'!$L$12-E1568+H1568, IF($B$3='Budget Calculator'!$A$13,  'Loan Calculator'!$N$12-E1568+H1568, IF($B$3='Budget Calculator'!$A$12,  'Loan Calculator'!$P$12-E1568+H1568, 0))))</f>
        <v>#DIV/0!</v>
      </c>
      <c r="E1568" s="217" t="e">
        <f>IF(('Loan Calculator'!$G$4/$B$4)*C1567&gt;=0, ('Loan Calculator'!$G$4/$B$4)*C1567, 1/0)</f>
        <v>#DIV/0!</v>
      </c>
      <c r="F1568" s="200" t="e">
        <f t="shared" si="156"/>
        <v>#DIV/0!</v>
      </c>
      <c r="G1568" s="212" t="e">
        <f t="shared" si="151"/>
        <v>#DIV/0!</v>
      </c>
      <c r="K1568" s="197" t="str" cm="1">
        <f t="array" ref="K1568">INDEX($A:$G, ($B1568*$B$4)+3,COLUMN(C1568))</f>
        <v>Owing</v>
      </c>
      <c r="L1568" s="198" t="e">
        <f t="shared" si="153"/>
        <v>#VALUE!</v>
      </c>
      <c r="M1568" s="199" t="e">
        <f t="shared" si="154"/>
        <v>#VALUE!</v>
      </c>
      <c r="N1568" s="200" t="str" cm="1">
        <f t="array" ref="N1568">INDEX($A:$G, ($B1568*$B$4)+3,COLUMN(F1568))</f>
        <v>Total Interest Charged</v>
      </c>
      <c r="O1568" s="201" t="e">
        <f t="shared" si="152"/>
        <v>#VALUE!</v>
      </c>
    </row>
    <row r="1569" spans="3:15" x14ac:dyDescent="0.25">
      <c r="C1569" s="197" t="e">
        <f t="shared" si="155"/>
        <v>#DIV/0!</v>
      </c>
      <c r="D1569" s="216" t="e">
        <f>IF(F1569="","",IF($B$3='Budget Calculator'!$A$14, 'Loan Calculator'!$L$12-E1569+H1569, IF($B$3='Budget Calculator'!$A$13,  'Loan Calculator'!$N$12-E1569+H1569, IF($B$3='Budget Calculator'!$A$12,  'Loan Calculator'!$P$12-E1569+H1569, 0))))</f>
        <v>#DIV/0!</v>
      </c>
      <c r="E1569" s="217" t="e">
        <f>IF(('Loan Calculator'!$G$4/$B$4)*C1568&gt;=0, ('Loan Calculator'!$G$4/$B$4)*C1568, 1/0)</f>
        <v>#DIV/0!</v>
      </c>
      <c r="F1569" s="200" t="e">
        <f t="shared" si="156"/>
        <v>#DIV/0!</v>
      </c>
      <c r="G1569" s="212" t="e">
        <f t="shared" si="151"/>
        <v>#DIV/0!</v>
      </c>
      <c r="K1569" s="197" t="str" cm="1">
        <f t="array" ref="K1569">INDEX($A:$G, ($B1569*$B$4)+3,COLUMN(C1569))</f>
        <v>Owing</v>
      </c>
      <c r="L1569" s="198" t="e">
        <f t="shared" si="153"/>
        <v>#VALUE!</v>
      </c>
      <c r="M1569" s="199" t="e">
        <f t="shared" si="154"/>
        <v>#VALUE!</v>
      </c>
      <c r="N1569" s="200" t="str" cm="1">
        <f t="array" ref="N1569">INDEX($A:$G, ($B1569*$B$4)+3,COLUMN(F1569))</f>
        <v>Total Interest Charged</v>
      </c>
      <c r="O1569" s="201" t="e">
        <f t="shared" si="152"/>
        <v>#VALUE!</v>
      </c>
    </row>
    <row r="1570" spans="3:15" x14ac:dyDescent="0.25">
      <c r="C1570" s="197" t="e">
        <f t="shared" si="155"/>
        <v>#DIV/0!</v>
      </c>
      <c r="D1570" s="216" t="e">
        <f>IF(F1570="","",IF($B$3='Budget Calculator'!$A$14, 'Loan Calculator'!$L$12-E1570+H1570, IF($B$3='Budget Calculator'!$A$13,  'Loan Calculator'!$N$12-E1570+H1570, IF($B$3='Budget Calculator'!$A$12,  'Loan Calculator'!$P$12-E1570+H1570, 0))))</f>
        <v>#DIV/0!</v>
      </c>
      <c r="E1570" s="217" t="e">
        <f>IF(('Loan Calculator'!$G$4/$B$4)*C1569&gt;=0, ('Loan Calculator'!$G$4/$B$4)*C1569, 1/0)</f>
        <v>#DIV/0!</v>
      </c>
      <c r="F1570" s="200" t="e">
        <f t="shared" si="156"/>
        <v>#DIV/0!</v>
      </c>
      <c r="G1570" s="212" t="e">
        <f t="shared" si="151"/>
        <v>#DIV/0!</v>
      </c>
      <c r="K1570" s="197" t="str" cm="1">
        <f t="array" ref="K1570">INDEX($A:$G, ($B1570*$B$4)+3,COLUMN(C1570))</f>
        <v>Owing</v>
      </c>
      <c r="L1570" s="198" t="e">
        <f t="shared" si="153"/>
        <v>#VALUE!</v>
      </c>
      <c r="M1570" s="199" t="e">
        <f t="shared" si="154"/>
        <v>#VALUE!</v>
      </c>
      <c r="N1570" s="200" t="str" cm="1">
        <f t="array" ref="N1570">INDEX($A:$G, ($B1570*$B$4)+3,COLUMN(F1570))</f>
        <v>Total Interest Charged</v>
      </c>
      <c r="O1570" s="201" t="e">
        <f t="shared" si="152"/>
        <v>#VALUE!</v>
      </c>
    </row>
    <row r="1571" spans="3:15" x14ac:dyDescent="0.25">
      <c r="C1571" s="197" t="e">
        <f t="shared" si="155"/>
        <v>#DIV/0!</v>
      </c>
      <c r="D1571" s="216" t="e">
        <f>IF(F1571="","",IF($B$3='Budget Calculator'!$A$14, 'Loan Calculator'!$L$12-E1571+H1571, IF($B$3='Budget Calculator'!$A$13,  'Loan Calculator'!$N$12-E1571+H1571, IF($B$3='Budget Calculator'!$A$12,  'Loan Calculator'!$P$12-E1571+H1571, 0))))</f>
        <v>#DIV/0!</v>
      </c>
      <c r="E1571" s="217" t="e">
        <f>IF(('Loan Calculator'!$G$4/$B$4)*C1570&gt;=0, ('Loan Calculator'!$G$4/$B$4)*C1570, 1/0)</f>
        <v>#DIV/0!</v>
      </c>
      <c r="F1571" s="200" t="e">
        <f t="shared" si="156"/>
        <v>#DIV/0!</v>
      </c>
      <c r="G1571" s="212" t="e">
        <f t="shared" si="151"/>
        <v>#DIV/0!</v>
      </c>
      <c r="K1571" s="197" t="str" cm="1">
        <f t="array" ref="K1571">INDEX($A:$G, ($B1571*$B$4)+3,COLUMN(C1571))</f>
        <v>Owing</v>
      </c>
      <c r="L1571" s="198" t="e">
        <f t="shared" si="153"/>
        <v>#VALUE!</v>
      </c>
      <c r="M1571" s="199" t="e">
        <f t="shared" si="154"/>
        <v>#VALUE!</v>
      </c>
      <c r="N1571" s="200" t="str" cm="1">
        <f t="array" ref="N1571">INDEX($A:$G, ($B1571*$B$4)+3,COLUMN(F1571))</f>
        <v>Total Interest Charged</v>
      </c>
      <c r="O1571" s="201" t="e">
        <f t="shared" si="152"/>
        <v>#VALUE!</v>
      </c>
    </row>
    <row r="1572" spans="3:15" x14ac:dyDescent="0.25">
      <c r="C1572" s="197" t="e">
        <f t="shared" si="155"/>
        <v>#DIV/0!</v>
      </c>
      <c r="D1572" s="216" t="e">
        <f>IF(F1572="","",IF($B$3='Budget Calculator'!$A$14, 'Loan Calculator'!$L$12-E1572+H1572, IF($B$3='Budget Calculator'!$A$13,  'Loan Calculator'!$N$12-E1572+H1572, IF($B$3='Budget Calculator'!$A$12,  'Loan Calculator'!$P$12-E1572+H1572, 0))))</f>
        <v>#DIV/0!</v>
      </c>
      <c r="E1572" s="217" t="e">
        <f>IF(('Loan Calculator'!$G$4/$B$4)*C1571&gt;=0, ('Loan Calculator'!$G$4/$B$4)*C1571, 1/0)</f>
        <v>#DIV/0!</v>
      </c>
      <c r="F1572" s="200" t="e">
        <f t="shared" si="156"/>
        <v>#DIV/0!</v>
      </c>
      <c r="G1572" s="212" t="e">
        <f t="shared" si="151"/>
        <v>#DIV/0!</v>
      </c>
      <c r="K1572" s="197" t="str" cm="1">
        <f t="array" ref="K1572">INDEX($A:$G, ($B1572*$B$4)+3,COLUMN(C1572))</f>
        <v>Owing</v>
      </c>
      <c r="L1572" s="198" t="e">
        <f t="shared" si="153"/>
        <v>#VALUE!</v>
      </c>
      <c r="M1572" s="199" t="e">
        <f t="shared" si="154"/>
        <v>#VALUE!</v>
      </c>
      <c r="N1572" s="200" t="str" cm="1">
        <f t="array" ref="N1572">INDEX($A:$G, ($B1572*$B$4)+3,COLUMN(F1572))</f>
        <v>Total Interest Charged</v>
      </c>
      <c r="O1572" s="201" t="e">
        <f t="shared" si="152"/>
        <v>#VALUE!</v>
      </c>
    </row>
    <row r="1573" spans="3:15" x14ac:dyDescent="0.25">
      <c r="C1573" s="197" t="e">
        <f t="shared" si="155"/>
        <v>#DIV/0!</v>
      </c>
      <c r="D1573" s="216" t="e">
        <f>IF(F1573="","",IF($B$3='Budget Calculator'!$A$14, 'Loan Calculator'!$L$12-E1573+H1573, IF($B$3='Budget Calculator'!$A$13,  'Loan Calculator'!$N$12-E1573+H1573, IF($B$3='Budget Calculator'!$A$12,  'Loan Calculator'!$P$12-E1573+H1573, 0))))</f>
        <v>#DIV/0!</v>
      </c>
      <c r="E1573" s="217" t="e">
        <f>IF(('Loan Calculator'!$G$4/$B$4)*C1572&gt;=0, ('Loan Calculator'!$G$4/$B$4)*C1572, 1/0)</f>
        <v>#DIV/0!</v>
      </c>
      <c r="F1573" s="200" t="e">
        <f t="shared" si="156"/>
        <v>#DIV/0!</v>
      </c>
      <c r="G1573" s="212" t="e">
        <f t="shared" si="151"/>
        <v>#DIV/0!</v>
      </c>
      <c r="K1573" s="197" t="str" cm="1">
        <f t="array" ref="K1573">INDEX($A:$G, ($B1573*$B$4)+3,COLUMN(C1573))</f>
        <v>Owing</v>
      </c>
      <c r="L1573" s="198" t="e">
        <f t="shared" si="153"/>
        <v>#VALUE!</v>
      </c>
      <c r="M1573" s="199" t="e">
        <f t="shared" si="154"/>
        <v>#VALUE!</v>
      </c>
      <c r="N1573" s="200" t="str" cm="1">
        <f t="array" ref="N1573">INDEX($A:$G, ($B1573*$B$4)+3,COLUMN(F1573))</f>
        <v>Total Interest Charged</v>
      </c>
      <c r="O1573" s="201" t="e">
        <f t="shared" si="152"/>
        <v>#VALUE!</v>
      </c>
    </row>
    <row r="1574" spans="3:15" x14ac:dyDescent="0.25">
      <c r="C1574" s="197" t="e">
        <f t="shared" si="155"/>
        <v>#DIV/0!</v>
      </c>
      <c r="D1574" s="216" t="e">
        <f>IF(F1574="","",IF($B$3='Budget Calculator'!$A$14, 'Loan Calculator'!$L$12-E1574+H1574, IF($B$3='Budget Calculator'!$A$13,  'Loan Calculator'!$N$12-E1574+H1574, IF($B$3='Budget Calculator'!$A$12,  'Loan Calculator'!$P$12-E1574+H1574, 0))))</f>
        <v>#DIV/0!</v>
      </c>
      <c r="E1574" s="217" t="e">
        <f>IF(('Loan Calculator'!$G$4/$B$4)*C1573&gt;=0, ('Loan Calculator'!$G$4/$B$4)*C1573, 1/0)</f>
        <v>#DIV/0!</v>
      </c>
      <c r="F1574" s="200" t="e">
        <f t="shared" si="156"/>
        <v>#DIV/0!</v>
      </c>
      <c r="G1574" s="212" t="e">
        <f t="shared" si="151"/>
        <v>#DIV/0!</v>
      </c>
      <c r="K1574" s="197" t="str" cm="1">
        <f t="array" ref="K1574">INDEX($A:$G, ($B1574*$B$4)+3,COLUMN(C1574))</f>
        <v>Owing</v>
      </c>
      <c r="L1574" s="198" t="e">
        <f t="shared" si="153"/>
        <v>#VALUE!</v>
      </c>
      <c r="M1574" s="199" t="e">
        <f t="shared" si="154"/>
        <v>#VALUE!</v>
      </c>
      <c r="N1574" s="200" t="str" cm="1">
        <f t="array" ref="N1574">INDEX($A:$G, ($B1574*$B$4)+3,COLUMN(F1574))</f>
        <v>Total Interest Charged</v>
      </c>
      <c r="O1574" s="201" t="e">
        <f t="shared" si="152"/>
        <v>#VALUE!</v>
      </c>
    </row>
    <row r="1575" spans="3:15" x14ac:dyDescent="0.25">
      <c r="C1575" s="197" t="e">
        <f t="shared" si="155"/>
        <v>#DIV/0!</v>
      </c>
      <c r="D1575" s="216" t="e">
        <f>IF(F1575="","",IF($B$3='Budget Calculator'!$A$14, 'Loan Calculator'!$L$12-E1575+H1575, IF($B$3='Budget Calculator'!$A$13,  'Loan Calculator'!$N$12-E1575+H1575, IF($B$3='Budget Calculator'!$A$12,  'Loan Calculator'!$P$12-E1575+H1575, 0))))</f>
        <v>#DIV/0!</v>
      </c>
      <c r="E1575" s="217" t="e">
        <f>IF(('Loan Calculator'!$G$4/$B$4)*C1574&gt;=0, ('Loan Calculator'!$G$4/$B$4)*C1574, 1/0)</f>
        <v>#DIV/0!</v>
      </c>
      <c r="F1575" s="200" t="e">
        <f t="shared" si="156"/>
        <v>#DIV/0!</v>
      </c>
      <c r="G1575" s="212" t="e">
        <f t="shared" si="151"/>
        <v>#DIV/0!</v>
      </c>
      <c r="K1575" s="197" t="str" cm="1">
        <f t="array" ref="K1575">INDEX($A:$G, ($B1575*$B$4)+3,COLUMN(C1575))</f>
        <v>Owing</v>
      </c>
      <c r="L1575" s="198" t="e">
        <f t="shared" si="153"/>
        <v>#VALUE!</v>
      </c>
      <c r="M1575" s="199" t="e">
        <f t="shared" si="154"/>
        <v>#VALUE!</v>
      </c>
      <c r="N1575" s="200" t="str" cm="1">
        <f t="array" ref="N1575">INDEX($A:$G, ($B1575*$B$4)+3,COLUMN(F1575))</f>
        <v>Total Interest Charged</v>
      </c>
      <c r="O1575" s="201" t="e">
        <f t="shared" si="152"/>
        <v>#VALUE!</v>
      </c>
    </row>
    <row r="1576" spans="3:15" x14ac:dyDescent="0.25">
      <c r="C1576" s="197" t="e">
        <f t="shared" si="155"/>
        <v>#DIV/0!</v>
      </c>
      <c r="D1576" s="216" t="e">
        <f>IF(F1576="","",IF($B$3='Budget Calculator'!$A$14, 'Loan Calculator'!$L$12-E1576+H1576, IF($B$3='Budget Calculator'!$A$13,  'Loan Calculator'!$N$12-E1576+H1576, IF($B$3='Budget Calculator'!$A$12,  'Loan Calculator'!$P$12-E1576+H1576, 0))))</f>
        <v>#DIV/0!</v>
      </c>
      <c r="E1576" s="217" t="e">
        <f>IF(('Loan Calculator'!$G$4/$B$4)*C1575&gt;=0, ('Loan Calculator'!$G$4/$B$4)*C1575, 1/0)</f>
        <v>#DIV/0!</v>
      </c>
      <c r="F1576" s="200" t="e">
        <f t="shared" si="156"/>
        <v>#DIV/0!</v>
      </c>
      <c r="G1576" s="212" t="e">
        <f t="shared" si="151"/>
        <v>#DIV/0!</v>
      </c>
      <c r="K1576" s="197" t="str" cm="1">
        <f t="array" ref="K1576">INDEX($A:$G, ($B1576*$B$4)+3,COLUMN(C1576))</f>
        <v>Owing</v>
      </c>
      <c r="L1576" s="198" t="e">
        <f t="shared" si="153"/>
        <v>#VALUE!</v>
      </c>
      <c r="M1576" s="199" t="e">
        <f t="shared" si="154"/>
        <v>#VALUE!</v>
      </c>
      <c r="N1576" s="200" t="str" cm="1">
        <f t="array" ref="N1576">INDEX($A:$G, ($B1576*$B$4)+3,COLUMN(F1576))</f>
        <v>Total Interest Charged</v>
      </c>
      <c r="O1576" s="201" t="e">
        <f t="shared" si="152"/>
        <v>#VALUE!</v>
      </c>
    </row>
    <row r="1577" spans="3:15" x14ac:dyDescent="0.25">
      <c r="C1577" s="197" t="e">
        <f t="shared" si="155"/>
        <v>#DIV/0!</v>
      </c>
      <c r="D1577" s="216" t="e">
        <f>IF(F1577="","",IF($B$3='Budget Calculator'!$A$14, 'Loan Calculator'!$L$12-E1577+H1577, IF($B$3='Budget Calculator'!$A$13,  'Loan Calculator'!$N$12-E1577+H1577, IF($B$3='Budget Calculator'!$A$12,  'Loan Calculator'!$P$12-E1577+H1577, 0))))</f>
        <v>#DIV/0!</v>
      </c>
      <c r="E1577" s="217" t="e">
        <f>IF(('Loan Calculator'!$G$4/$B$4)*C1576&gt;=0, ('Loan Calculator'!$G$4/$B$4)*C1576, 1/0)</f>
        <v>#DIV/0!</v>
      </c>
      <c r="F1577" s="200" t="e">
        <f t="shared" si="156"/>
        <v>#DIV/0!</v>
      </c>
      <c r="G1577" s="212" t="e">
        <f t="shared" si="151"/>
        <v>#DIV/0!</v>
      </c>
      <c r="K1577" s="197" t="str" cm="1">
        <f t="array" ref="K1577">INDEX($A:$G, ($B1577*$B$4)+3,COLUMN(C1577))</f>
        <v>Owing</v>
      </c>
      <c r="L1577" s="198" t="e">
        <f t="shared" si="153"/>
        <v>#VALUE!</v>
      </c>
      <c r="M1577" s="199" t="e">
        <f t="shared" si="154"/>
        <v>#VALUE!</v>
      </c>
      <c r="N1577" s="200" t="str" cm="1">
        <f t="array" ref="N1577">INDEX($A:$G, ($B1577*$B$4)+3,COLUMN(F1577))</f>
        <v>Total Interest Charged</v>
      </c>
      <c r="O1577" s="201" t="e">
        <f t="shared" si="152"/>
        <v>#VALUE!</v>
      </c>
    </row>
    <row r="1578" spans="3:15" x14ac:dyDescent="0.25">
      <c r="C1578" s="197" t="e">
        <f t="shared" si="155"/>
        <v>#DIV/0!</v>
      </c>
      <c r="D1578" s="216" t="e">
        <f>IF(F1578="","",IF($B$3='Budget Calculator'!$A$14, 'Loan Calculator'!$L$12-E1578+H1578, IF($B$3='Budget Calculator'!$A$13,  'Loan Calculator'!$N$12-E1578+H1578, IF($B$3='Budget Calculator'!$A$12,  'Loan Calculator'!$P$12-E1578+H1578, 0))))</f>
        <v>#DIV/0!</v>
      </c>
      <c r="E1578" s="217" t="e">
        <f>IF(('Loan Calculator'!$G$4/$B$4)*C1577&gt;=0, ('Loan Calculator'!$G$4/$B$4)*C1577, 1/0)</f>
        <v>#DIV/0!</v>
      </c>
      <c r="F1578" s="200" t="e">
        <f t="shared" si="156"/>
        <v>#DIV/0!</v>
      </c>
      <c r="G1578" s="212" t="e">
        <f t="shared" si="151"/>
        <v>#DIV/0!</v>
      </c>
      <c r="K1578" s="197" t="str" cm="1">
        <f t="array" ref="K1578">INDEX($A:$G, ($B1578*$B$4)+3,COLUMN(C1578))</f>
        <v>Owing</v>
      </c>
      <c r="L1578" s="198" t="e">
        <f t="shared" si="153"/>
        <v>#VALUE!</v>
      </c>
      <c r="M1578" s="199" t="e">
        <f t="shared" si="154"/>
        <v>#VALUE!</v>
      </c>
      <c r="N1578" s="200" t="str" cm="1">
        <f t="array" ref="N1578">INDEX($A:$G, ($B1578*$B$4)+3,COLUMN(F1578))</f>
        <v>Total Interest Charged</v>
      </c>
      <c r="O1578" s="201" t="e">
        <f t="shared" si="152"/>
        <v>#VALUE!</v>
      </c>
    </row>
    <row r="1579" spans="3:15" x14ac:dyDescent="0.25">
      <c r="C1579" s="197" t="e">
        <f t="shared" si="155"/>
        <v>#DIV/0!</v>
      </c>
      <c r="D1579" s="216" t="e">
        <f>IF(F1579="","",IF($B$3='Budget Calculator'!$A$14, 'Loan Calculator'!$L$12-E1579+H1579, IF($B$3='Budget Calculator'!$A$13,  'Loan Calculator'!$N$12-E1579+H1579, IF($B$3='Budget Calculator'!$A$12,  'Loan Calculator'!$P$12-E1579+H1579, 0))))</f>
        <v>#DIV/0!</v>
      </c>
      <c r="E1579" s="217" t="e">
        <f>IF(('Loan Calculator'!$G$4/$B$4)*C1578&gt;=0, ('Loan Calculator'!$G$4/$B$4)*C1578, 1/0)</f>
        <v>#DIV/0!</v>
      </c>
      <c r="F1579" s="200" t="e">
        <f t="shared" si="156"/>
        <v>#DIV/0!</v>
      </c>
      <c r="G1579" s="212" t="e">
        <f t="shared" si="151"/>
        <v>#DIV/0!</v>
      </c>
      <c r="K1579" s="197" t="str" cm="1">
        <f t="array" ref="K1579">INDEX($A:$G, ($B1579*$B$4)+3,COLUMN(C1579))</f>
        <v>Owing</v>
      </c>
      <c r="L1579" s="198" t="e">
        <f t="shared" si="153"/>
        <v>#VALUE!</v>
      </c>
      <c r="M1579" s="199" t="e">
        <f t="shared" si="154"/>
        <v>#VALUE!</v>
      </c>
      <c r="N1579" s="200" t="str" cm="1">
        <f t="array" ref="N1579">INDEX($A:$G, ($B1579*$B$4)+3,COLUMN(F1579))</f>
        <v>Total Interest Charged</v>
      </c>
      <c r="O1579" s="201" t="e">
        <f t="shared" si="152"/>
        <v>#VALUE!</v>
      </c>
    </row>
    <row r="1580" spans="3:15" x14ac:dyDescent="0.25">
      <c r="C1580" s="197" t="e">
        <f t="shared" si="155"/>
        <v>#DIV/0!</v>
      </c>
      <c r="D1580" s="216" t="e">
        <f>IF(F1580="","",IF($B$3='Budget Calculator'!$A$14, 'Loan Calculator'!$L$12-E1580+H1580, IF($B$3='Budget Calculator'!$A$13,  'Loan Calculator'!$N$12-E1580+H1580, IF($B$3='Budget Calculator'!$A$12,  'Loan Calculator'!$P$12-E1580+H1580, 0))))</f>
        <v>#DIV/0!</v>
      </c>
      <c r="E1580" s="217" t="e">
        <f>IF(('Loan Calculator'!$G$4/$B$4)*C1579&gt;=0, ('Loan Calculator'!$G$4/$B$4)*C1579, 1/0)</f>
        <v>#DIV/0!</v>
      </c>
      <c r="F1580" s="200" t="e">
        <f t="shared" si="156"/>
        <v>#DIV/0!</v>
      </c>
      <c r="G1580" s="212" t="e">
        <f t="shared" si="151"/>
        <v>#DIV/0!</v>
      </c>
      <c r="K1580" s="197" t="str" cm="1">
        <f t="array" ref="K1580">INDEX($A:$G, ($B1580*$B$4)+3,COLUMN(C1580))</f>
        <v>Owing</v>
      </c>
      <c r="L1580" s="198" t="e">
        <f t="shared" si="153"/>
        <v>#VALUE!</v>
      </c>
      <c r="M1580" s="199" t="e">
        <f t="shared" si="154"/>
        <v>#VALUE!</v>
      </c>
      <c r="N1580" s="200" t="str" cm="1">
        <f t="array" ref="N1580">INDEX($A:$G, ($B1580*$B$4)+3,COLUMN(F1580))</f>
        <v>Total Interest Charged</v>
      </c>
      <c r="O1580" s="201" t="e">
        <f t="shared" si="152"/>
        <v>#VALUE!</v>
      </c>
    </row>
    <row r="1581" spans="3:15" x14ac:dyDescent="0.25">
      <c r="C1581" s="197" t="e">
        <f t="shared" si="155"/>
        <v>#DIV/0!</v>
      </c>
      <c r="D1581" s="216" t="e">
        <f>IF(F1581="","",IF($B$3='Budget Calculator'!$A$14, 'Loan Calculator'!$L$12-E1581+H1581, IF($B$3='Budget Calculator'!$A$13,  'Loan Calculator'!$N$12-E1581+H1581, IF($B$3='Budget Calculator'!$A$12,  'Loan Calculator'!$P$12-E1581+H1581, 0))))</f>
        <v>#DIV/0!</v>
      </c>
      <c r="E1581" s="217" t="e">
        <f>IF(('Loan Calculator'!$G$4/$B$4)*C1580&gt;=0, ('Loan Calculator'!$G$4/$B$4)*C1580, 1/0)</f>
        <v>#DIV/0!</v>
      </c>
      <c r="F1581" s="200" t="e">
        <f t="shared" si="156"/>
        <v>#DIV/0!</v>
      </c>
      <c r="G1581" s="212" t="e">
        <f t="shared" si="151"/>
        <v>#DIV/0!</v>
      </c>
      <c r="K1581" s="197" t="str" cm="1">
        <f t="array" ref="K1581">INDEX($A:$G, ($B1581*$B$4)+3,COLUMN(C1581))</f>
        <v>Owing</v>
      </c>
      <c r="L1581" s="198" t="e">
        <f t="shared" si="153"/>
        <v>#VALUE!</v>
      </c>
      <c r="M1581" s="199" t="e">
        <f t="shared" si="154"/>
        <v>#VALUE!</v>
      </c>
      <c r="N1581" s="200" t="str" cm="1">
        <f t="array" ref="N1581">INDEX($A:$G, ($B1581*$B$4)+3,COLUMN(F1581))</f>
        <v>Total Interest Charged</v>
      </c>
      <c r="O1581" s="201" t="e">
        <f t="shared" si="152"/>
        <v>#VALUE!</v>
      </c>
    </row>
    <row r="1582" spans="3:15" x14ac:dyDescent="0.25">
      <c r="C1582" s="197" t="e">
        <f t="shared" si="155"/>
        <v>#DIV/0!</v>
      </c>
      <c r="D1582" s="216" t="e">
        <f>IF(F1582="","",IF($B$3='Budget Calculator'!$A$14, 'Loan Calculator'!$L$12-E1582+H1582, IF($B$3='Budget Calculator'!$A$13,  'Loan Calculator'!$N$12-E1582+H1582, IF($B$3='Budget Calculator'!$A$12,  'Loan Calculator'!$P$12-E1582+H1582, 0))))</f>
        <v>#DIV/0!</v>
      </c>
      <c r="E1582" s="217" t="e">
        <f>IF(('Loan Calculator'!$G$4/$B$4)*C1581&gt;=0, ('Loan Calculator'!$G$4/$B$4)*C1581, 1/0)</f>
        <v>#DIV/0!</v>
      </c>
      <c r="F1582" s="200" t="e">
        <f t="shared" si="156"/>
        <v>#DIV/0!</v>
      </c>
      <c r="G1582" s="212" t="e">
        <f t="shared" si="151"/>
        <v>#DIV/0!</v>
      </c>
      <c r="K1582" s="197" t="str" cm="1">
        <f t="array" ref="K1582">INDEX($A:$G, ($B1582*$B$4)+3,COLUMN(C1582))</f>
        <v>Owing</v>
      </c>
      <c r="L1582" s="198" t="e">
        <f t="shared" si="153"/>
        <v>#VALUE!</v>
      </c>
      <c r="M1582" s="199" t="e">
        <f t="shared" si="154"/>
        <v>#VALUE!</v>
      </c>
      <c r="N1582" s="200" t="str" cm="1">
        <f t="array" ref="N1582">INDEX($A:$G, ($B1582*$B$4)+3,COLUMN(F1582))</f>
        <v>Total Interest Charged</v>
      </c>
      <c r="O1582" s="201" t="e">
        <f t="shared" si="152"/>
        <v>#VALUE!</v>
      </c>
    </row>
    <row r="1583" spans="3:15" x14ac:dyDescent="0.25">
      <c r="C1583" s="197" t="e">
        <f t="shared" si="155"/>
        <v>#DIV/0!</v>
      </c>
      <c r="D1583" s="216" t="e">
        <f>IF(F1583="","",IF($B$3='Budget Calculator'!$A$14, 'Loan Calculator'!$L$12-E1583+H1583, IF($B$3='Budget Calculator'!$A$13,  'Loan Calculator'!$N$12-E1583+H1583, IF($B$3='Budget Calculator'!$A$12,  'Loan Calculator'!$P$12-E1583+H1583, 0))))</f>
        <v>#DIV/0!</v>
      </c>
      <c r="E1583" s="217" t="e">
        <f>IF(('Loan Calculator'!$G$4/$B$4)*C1582&gt;=0, ('Loan Calculator'!$G$4/$B$4)*C1582, 1/0)</f>
        <v>#DIV/0!</v>
      </c>
      <c r="F1583" s="200" t="e">
        <f t="shared" si="156"/>
        <v>#DIV/0!</v>
      </c>
      <c r="G1583" s="212" t="e">
        <f t="shared" si="151"/>
        <v>#DIV/0!</v>
      </c>
      <c r="K1583" s="197" t="str" cm="1">
        <f t="array" ref="K1583">INDEX($A:$G, ($B1583*$B$4)+3,COLUMN(C1583))</f>
        <v>Owing</v>
      </c>
      <c r="L1583" s="198" t="e">
        <f t="shared" si="153"/>
        <v>#VALUE!</v>
      </c>
      <c r="M1583" s="199" t="e">
        <f t="shared" si="154"/>
        <v>#VALUE!</v>
      </c>
      <c r="N1583" s="200" t="str" cm="1">
        <f t="array" ref="N1583">INDEX($A:$G, ($B1583*$B$4)+3,COLUMN(F1583))</f>
        <v>Total Interest Charged</v>
      </c>
      <c r="O1583" s="201" t="e">
        <f t="shared" si="152"/>
        <v>#VALUE!</v>
      </c>
    </row>
    <row r="1584" spans="3:15" x14ac:dyDescent="0.25">
      <c r="C1584" s="197" t="e">
        <f t="shared" si="155"/>
        <v>#DIV/0!</v>
      </c>
      <c r="D1584" s="216" t="e">
        <f>IF(F1584="","",IF($B$3='Budget Calculator'!$A$14, 'Loan Calculator'!$L$12-E1584+H1584, IF($B$3='Budget Calculator'!$A$13,  'Loan Calculator'!$N$12-E1584+H1584, IF($B$3='Budget Calculator'!$A$12,  'Loan Calculator'!$P$12-E1584+H1584, 0))))</f>
        <v>#DIV/0!</v>
      </c>
      <c r="E1584" s="217" t="e">
        <f>IF(('Loan Calculator'!$G$4/$B$4)*C1583&gt;=0, ('Loan Calculator'!$G$4/$B$4)*C1583, 1/0)</f>
        <v>#DIV/0!</v>
      </c>
      <c r="F1584" s="200" t="e">
        <f t="shared" si="156"/>
        <v>#DIV/0!</v>
      </c>
      <c r="G1584" s="212" t="e">
        <f t="shared" si="151"/>
        <v>#DIV/0!</v>
      </c>
      <c r="K1584" s="197" t="str" cm="1">
        <f t="array" ref="K1584">INDEX($A:$G, ($B1584*$B$4)+3,COLUMN(C1584))</f>
        <v>Owing</v>
      </c>
      <c r="L1584" s="198" t="e">
        <f t="shared" si="153"/>
        <v>#VALUE!</v>
      </c>
      <c r="M1584" s="199" t="e">
        <f t="shared" si="154"/>
        <v>#VALUE!</v>
      </c>
      <c r="N1584" s="200" t="str" cm="1">
        <f t="array" ref="N1584">INDEX($A:$G, ($B1584*$B$4)+3,COLUMN(F1584))</f>
        <v>Total Interest Charged</v>
      </c>
      <c r="O1584" s="201" t="e">
        <f t="shared" si="152"/>
        <v>#VALUE!</v>
      </c>
    </row>
    <row r="1585" spans="3:15" x14ac:dyDescent="0.25">
      <c r="C1585" s="197" t="e">
        <f t="shared" si="155"/>
        <v>#DIV/0!</v>
      </c>
      <c r="D1585" s="216" t="e">
        <f>IF(F1585="","",IF($B$3='Budget Calculator'!$A$14, 'Loan Calculator'!$L$12-E1585+H1585, IF($B$3='Budget Calculator'!$A$13,  'Loan Calculator'!$N$12-E1585+H1585, IF($B$3='Budget Calculator'!$A$12,  'Loan Calculator'!$P$12-E1585+H1585, 0))))</f>
        <v>#DIV/0!</v>
      </c>
      <c r="E1585" s="217" t="e">
        <f>IF(('Loan Calculator'!$G$4/$B$4)*C1584&gt;=0, ('Loan Calculator'!$G$4/$B$4)*C1584, 1/0)</f>
        <v>#DIV/0!</v>
      </c>
      <c r="F1585" s="200" t="e">
        <f t="shared" si="156"/>
        <v>#DIV/0!</v>
      </c>
      <c r="G1585" s="212" t="e">
        <f t="shared" si="151"/>
        <v>#DIV/0!</v>
      </c>
      <c r="K1585" s="197" t="str" cm="1">
        <f t="array" ref="K1585">INDEX($A:$G, ($B1585*$B$4)+3,COLUMN(C1585))</f>
        <v>Owing</v>
      </c>
      <c r="L1585" s="198" t="e">
        <f t="shared" si="153"/>
        <v>#VALUE!</v>
      </c>
      <c r="M1585" s="199" t="e">
        <f t="shared" si="154"/>
        <v>#VALUE!</v>
      </c>
      <c r="N1585" s="200" t="str" cm="1">
        <f t="array" ref="N1585">INDEX($A:$G, ($B1585*$B$4)+3,COLUMN(F1585))</f>
        <v>Total Interest Charged</v>
      </c>
      <c r="O1585" s="201" t="e">
        <f t="shared" si="152"/>
        <v>#VALUE!</v>
      </c>
    </row>
    <row r="1586" spans="3:15" x14ac:dyDescent="0.25">
      <c r="C1586" s="197" t="e">
        <f t="shared" si="155"/>
        <v>#DIV/0!</v>
      </c>
      <c r="D1586" s="216" t="e">
        <f>IF(F1586="","",IF($B$3='Budget Calculator'!$A$14, 'Loan Calculator'!$L$12-E1586+H1586, IF($B$3='Budget Calculator'!$A$13,  'Loan Calculator'!$N$12-E1586+H1586, IF($B$3='Budget Calculator'!$A$12,  'Loan Calculator'!$P$12-E1586+H1586, 0))))</f>
        <v>#DIV/0!</v>
      </c>
      <c r="E1586" s="217" t="e">
        <f>IF(('Loan Calculator'!$G$4/$B$4)*C1585&gt;=0, ('Loan Calculator'!$G$4/$B$4)*C1585, 1/0)</f>
        <v>#DIV/0!</v>
      </c>
      <c r="F1586" s="200" t="e">
        <f t="shared" si="156"/>
        <v>#DIV/0!</v>
      </c>
      <c r="G1586" s="212" t="e">
        <f t="shared" si="151"/>
        <v>#DIV/0!</v>
      </c>
      <c r="K1586" s="197" t="str" cm="1">
        <f t="array" ref="K1586">INDEX($A:$G, ($B1586*$B$4)+3,COLUMN(C1586))</f>
        <v>Owing</v>
      </c>
      <c r="L1586" s="198" t="e">
        <f t="shared" si="153"/>
        <v>#VALUE!</v>
      </c>
      <c r="M1586" s="199" t="e">
        <f t="shared" si="154"/>
        <v>#VALUE!</v>
      </c>
      <c r="N1586" s="200" t="str" cm="1">
        <f t="array" ref="N1586">INDEX($A:$G, ($B1586*$B$4)+3,COLUMN(F1586))</f>
        <v>Total Interest Charged</v>
      </c>
      <c r="O1586" s="201" t="e">
        <f t="shared" si="152"/>
        <v>#VALUE!</v>
      </c>
    </row>
    <row r="1587" spans="3:15" x14ac:dyDescent="0.25">
      <c r="C1587" s="197" t="e">
        <f t="shared" si="155"/>
        <v>#DIV/0!</v>
      </c>
      <c r="D1587" s="216" t="e">
        <f>IF(F1587="","",IF($B$3='Budget Calculator'!$A$14, 'Loan Calculator'!$L$12-E1587+H1587, IF($B$3='Budget Calculator'!$A$13,  'Loan Calculator'!$N$12-E1587+H1587, IF($B$3='Budget Calculator'!$A$12,  'Loan Calculator'!$P$12-E1587+H1587, 0))))</f>
        <v>#DIV/0!</v>
      </c>
      <c r="E1587" s="217" t="e">
        <f>IF(('Loan Calculator'!$G$4/$B$4)*C1586&gt;=0, ('Loan Calculator'!$G$4/$B$4)*C1586, 1/0)</f>
        <v>#DIV/0!</v>
      </c>
      <c r="F1587" s="200" t="e">
        <f t="shared" si="156"/>
        <v>#DIV/0!</v>
      </c>
      <c r="G1587" s="212" t="e">
        <f t="shared" si="151"/>
        <v>#DIV/0!</v>
      </c>
      <c r="K1587" s="197" t="str" cm="1">
        <f t="array" ref="K1587">INDEX($A:$G, ($B1587*$B$4)+3,COLUMN(C1587))</f>
        <v>Owing</v>
      </c>
      <c r="L1587" s="198" t="e">
        <f t="shared" si="153"/>
        <v>#VALUE!</v>
      </c>
      <c r="M1587" s="199" t="e">
        <f t="shared" si="154"/>
        <v>#VALUE!</v>
      </c>
      <c r="N1587" s="200" t="str" cm="1">
        <f t="array" ref="N1587">INDEX($A:$G, ($B1587*$B$4)+3,COLUMN(F1587))</f>
        <v>Total Interest Charged</v>
      </c>
      <c r="O1587" s="201" t="e">
        <f t="shared" si="152"/>
        <v>#VALUE!</v>
      </c>
    </row>
    <row r="1588" spans="3:15" x14ac:dyDescent="0.25">
      <c r="C1588" s="197" t="e">
        <f t="shared" si="155"/>
        <v>#DIV/0!</v>
      </c>
      <c r="D1588" s="216" t="e">
        <f>IF(F1588="","",IF($B$3='Budget Calculator'!$A$14, 'Loan Calculator'!$L$12-E1588+H1588, IF($B$3='Budget Calculator'!$A$13,  'Loan Calculator'!$N$12-E1588+H1588, IF($B$3='Budget Calculator'!$A$12,  'Loan Calculator'!$P$12-E1588+H1588, 0))))</f>
        <v>#DIV/0!</v>
      </c>
      <c r="E1588" s="217" t="e">
        <f>IF(('Loan Calculator'!$G$4/$B$4)*C1587&gt;=0, ('Loan Calculator'!$G$4/$B$4)*C1587, 1/0)</f>
        <v>#DIV/0!</v>
      </c>
      <c r="F1588" s="200" t="e">
        <f t="shared" si="156"/>
        <v>#DIV/0!</v>
      </c>
      <c r="G1588" s="212" t="e">
        <f t="shared" si="151"/>
        <v>#DIV/0!</v>
      </c>
      <c r="K1588" s="197" t="str" cm="1">
        <f t="array" ref="K1588">INDEX($A:$G, ($B1588*$B$4)+3,COLUMN(C1588))</f>
        <v>Owing</v>
      </c>
      <c r="L1588" s="198" t="e">
        <f t="shared" si="153"/>
        <v>#VALUE!</v>
      </c>
      <c r="M1588" s="199" t="e">
        <f t="shared" si="154"/>
        <v>#VALUE!</v>
      </c>
      <c r="N1588" s="200" t="str" cm="1">
        <f t="array" ref="N1588">INDEX($A:$G, ($B1588*$B$4)+3,COLUMN(F1588))</f>
        <v>Total Interest Charged</v>
      </c>
      <c r="O1588" s="201" t="e">
        <f t="shared" si="152"/>
        <v>#VALUE!</v>
      </c>
    </row>
    <row r="1589" spans="3:15" x14ac:dyDescent="0.25">
      <c r="C1589" s="197" t="e">
        <f t="shared" si="155"/>
        <v>#DIV/0!</v>
      </c>
      <c r="D1589" s="216" t="e">
        <f>IF(F1589="","",IF($B$3='Budget Calculator'!$A$14, 'Loan Calculator'!$L$12-E1589+H1589, IF($B$3='Budget Calculator'!$A$13,  'Loan Calculator'!$N$12-E1589+H1589, IF($B$3='Budget Calculator'!$A$12,  'Loan Calculator'!$P$12-E1589+H1589, 0))))</f>
        <v>#DIV/0!</v>
      </c>
      <c r="E1589" s="217" t="e">
        <f>IF(('Loan Calculator'!$G$4/$B$4)*C1588&gt;=0, ('Loan Calculator'!$G$4/$B$4)*C1588, 1/0)</f>
        <v>#DIV/0!</v>
      </c>
      <c r="F1589" s="200" t="e">
        <f t="shared" si="156"/>
        <v>#DIV/0!</v>
      </c>
      <c r="G1589" s="212" t="e">
        <f t="shared" si="151"/>
        <v>#DIV/0!</v>
      </c>
      <c r="K1589" s="197" t="str" cm="1">
        <f t="array" ref="K1589">INDEX($A:$G, ($B1589*$B$4)+3,COLUMN(C1589))</f>
        <v>Owing</v>
      </c>
      <c r="L1589" s="198" t="e">
        <f t="shared" si="153"/>
        <v>#VALUE!</v>
      </c>
      <c r="M1589" s="199" t="e">
        <f t="shared" si="154"/>
        <v>#VALUE!</v>
      </c>
      <c r="N1589" s="200" t="str" cm="1">
        <f t="array" ref="N1589">INDEX($A:$G, ($B1589*$B$4)+3,COLUMN(F1589))</f>
        <v>Total Interest Charged</v>
      </c>
      <c r="O1589" s="201" t="e">
        <f t="shared" si="152"/>
        <v>#VALUE!</v>
      </c>
    </row>
    <row r="1590" spans="3:15" x14ac:dyDescent="0.25">
      <c r="C1590" s="197" t="e">
        <f t="shared" si="155"/>
        <v>#DIV/0!</v>
      </c>
      <c r="D1590" s="216" t="e">
        <f>IF(F1590="","",IF($B$3='Budget Calculator'!$A$14, 'Loan Calculator'!$L$12-E1590+H1590, IF($B$3='Budget Calculator'!$A$13,  'Loan Calculator'!$N$12-E1590+H1590, IF($B$3='Budget Calculator'!$A$12,  'Loan Calculator'!$P$12-E1590+H1590, 0))))</f>
        <v>#DIV/0!</v>
      </c>
      <c r="E1590" s="217" t="e">
        <f>IF(('Loan Calculator'!$G$4/$B$4)*C1589&gt;=0, ('Loan Calculator'!$G$4/$B$4)*C1589, 1/0)</f>
        <v>#DIV/0!</v>
      </c>
      <c r="F1590" s="200" t="e">
        <f t="shared" si="156"/>
        <v>#DIV/0!</v>
      </c>
      <c r="G1590" s="212" t="e">
        <f t="shared" si="151"/>
        <v>#DIV/0!</v>
      </c>
      <c r="K1590" s="197" t="str" cm="1">
        <f t="array" ref="K1590">INDEX($A:$G, ($B1590*$B$4)+3,COLUMN(C1590))</f>
        <v>Owing</v>
      </c>
      <c r="L1590" s="198" t="e">
        <f t="shared" si="153"/>
        <v>#VALUE!</v>
      </c>
      <c r="M1590" s="199" t="e">
        <f t="shared" si="154"/>
        <v>#VALUE!</v>
      </c>
      <c r="N1590" s="200" t="str" cm="1">
        <f t="array" ref="N1590">INDEX($A:$G, ($B1590*$B$4)+3,COLUMN(F1590))</f>
        <v>Total Interest Charged</v>
      </c>
      <c r="O1590" s="201" t="e">
        <f t="shared" si="152"/>
        <v>#VALUE!</v>
      </c>
    </row>
    <row r="1591" spans="3:15" x14ac:dyDescent="0.25">
      <c r="C1591" s="197" t="e">
        <f t="shared" si="155"/>
        <v>#DIV/0!</v>
      </c>
      <c r="D1591" s="216" t="e">
        <f>IF(F1591="","",IF($B$3='Budget Calculator'!$A$14, 'Loan Calculator'!$L$12-E1591+H1591, IF($B$3='Budget Calculator'!$A$13,  'Loan Calculator'!$N$12-E1591+H1591, IF($B$3='Budget Calculator'!$A$12,  'Loan Calculator'!$P$12-E1591+H1591, 0))))</f>
        <v>#DIV/0!</v>
      </c>
      <c r="E1591" s="217" t="e">
        <f>IF(('Loan Calculator'!$G$4/$B$4)*C1590&gt;=0, ('Loan Calculator'!$G$4/$B$4)*C1590, 1/0)</f>
        <v>#DIV/0!</v>
      </c>
      <c r="F1591" s="200" t="e">
        <f t="shared" si="156"/>
        <v>#DIV/0!</v>
      </c>
      <c r="G1591" s="212" t="e">
        <f t="shared" si="151"/>
        <v>#DIV/0!</v>
      </c>
      <c r="K1591" s="197" t="str" cm="1">
        <f t="array" ref="K1591">INDEX($A:$G, ($B1591*$B$4)+3,COLUMN(C1591))</f>
        <v>Owing</v>
      </c>
      <c r="L1591" s="198" t="e">
        <f t="shared" si="153"/>
        <v>#VALUE!</v>
      </c>
      <c r="M1591" s="199" t="e">
        <f t="shared" si="154"/>
        <v>#VALUE!</v>
      </c>
      <c r="N1591" s="200" t="str" cm="1">
        <f t="array" ref="N1591">INDEX($A:$G, ($B1591*$B$4)+3,COLUMN(F1591))</f>
        <v>Total Interest Charged</v>
      </c>
      <c r="O1591" s="201" t="e">
        <f t="shared" si="152"/>
        <v>#VALUE!</v>
      </c>
    </row>
    <row r="1592" spans="3:15" x14ac:dyDescent="0.25">
      <c r="C1592" s="197" t="e">
        <f t="shared" si="155"/>
        <v>#DIV/0!</v>
      </c>
      <c r="D1592" s="216" t="e">
        <f>IF(F1592="","",IF($B$3='Budget Calculator'!$A$14, 'Loan Calculator'!$L$12-E1592+H1592, IF($B$3='Budget Calculator'!$A$13,  'Loan Calculator'!$N$12-E1592+H1592, IF($B$3='Budget Calculator'!$A$12,  'Loan Calculator'!$P$12-E1592+H1592, 0))))</f>
        <v>#DIV/0!</v>
      </c>
      <c r="E1592" s="217" t="e">
        <f>IF(('Loan Calculator'!$G$4/$B$4)*C1591&gt;=0, ('Loan Calculator'!$G$4/$B$4)*C1591, 1/0)</f>
        <v>#DIV/0!</v>
      </c>
      <c r="F1592" s="200" t="e">
        <f t="shared" si="156"/>
        <v>#DIV/0!</v>
      </c>
      <c r="G1592" s="212" t="e">
        <f t="shared" si="151"/>
        <v>#DIV/0!</v>
      </c>
      <c r="K1592" s="197" t="str" cm="1">
        <f t="array" ref="K1592">INDEX($A:$G, ($B1592*$B$4)+3,COLUMN(C1592))</f>
        <v>Owing</v>
      </c>
      <c r="L1592" s="198" t="e">
        <f t="shared" si="153"/>
        <v>#VALUE!</v>
      </c>
      <c r="M1592" s="199" t="e">
        <f t="shared" si="154"/>
        <v>#VALUE!</v>
      </c>
      <c r="N1592" s="200" t="str" cm="1">
        <f t="array" ref="N1592">INDEX($A:$G, ($B1592*$B$4)+3,COLUMN(F1592))</f>
        <v>Total Interest Charged</v>
      </c>
      <c r="O1592" s="201" t="e">
        <f t="shared" si="152"/>
        <v>#VALUE!</v>
      </c>
    </row>
    <row r="1593" spans="3:15" x14ac:dyDescent="0.25">
      <c r="C1593" s="197" t="e">
        <f t="shared" si="155"/>
        <v>#DIV/0!</v>
      </c>
      <c r="D1593" s="216" t="e">
        <f>IF(F1593="","",IF($B$3='Budget Calculator'!$A$14, 'Loan Calculator'!$L$12-E1593+H1593, IF($B$3='Budget Calculator'!$A$13,  'Loan Calculator'!$N$12-E1593+H1593, IF($B$3='Budget Calculator'!$A$12,  'Loan Calculator'!$P$12-E1593+H1593, 0))))</f>
        <v>#DIV/0!</v>
      </c>
      <c r="E1593" s="217" t="e">
        <f>IF(('Loan Calculator'!$G$4/$B$4)*C1592&gt;=0, ('Loan Calculator'!$G$4/$B$4)*C1592, 1/0)</f>
        <v>#DIV/0!</v>
      </c>
      <c r="F1593" s="200" t="e">
        <f t="shared" si="156"/>
        <v>#DIV/0!</v>
      </c>
      <c r="G1593" s="212" t="e">
        <f t="shared" si="151"/>
        <v>#DIV/0!</v>
      </c>
      <c r="K1593" s="197" t="str" cm="1">
        <f t="array" ref="K1593">INDEX($A:$G, ($B1593*$B$4)+3,COLUMN(C1593))</f>
        <v>Owing</v>
      </c>
      <c r="L1593" s="198" t="e">
        <f t="shared" si="153"/>
        <v>#VALUE!</v>
      </c>
      <c r="M1593" s="199" t="e">
        <f t="shared" si="154"/>
        <v>#VALUE!</v>
      </c>
      <c r="N1593" s="200" t="str" cm="1">
        <f t="array" ref="N1593">INDEX($A:$G, ($B1593*$B$4)+3,COLUMN(F1593))</f>
        <v>Total Interest Charged</v>
      </c>
      <c r="O1593" s="201" t="e">
        <f t="shared" si="152"/>
        <v>#VALUE!</v>
      </c>
    </row>
    <row r="1594" spans="3:15" x14ac:dyDescent="0.25">
      <c r="C1594" s="197" t="e">
        <f t="shared" si="155"/>
        <v>#DIV/0!</v>
      </c>
      <c r="D1594" s="216" t="e">
        <f>IF(F1594="","",IF($B$3='Budget Calculator'!$A$14, 'Loan Calculator'!$L$12-E1594+H1594, IF($B$3='Budget Calculator'!$A$13,  'Loan Calculator'!$N$12-E1594+H1594, IF($B$3='Budget Calculator'!$A$12,  'Loan Calculator'!$P$12-E1594+H1594, 0))))</f>
        <v>#DIV/0!</v>
      </c>
      <c r="E1594" s="217" t="e">
        <f>IF(('Loan Calculator'!$G$4/$B$4)*C1593&gt;=0, ('Loan Calculator'!$G$4/$B$4)*C1593, 1/0)</f>
        <v>#DIV/0!</v>
      </c>
      <c r="F1594" s="200" t="e">
        <f t="shared" si="156"/>
        <v>#DIV/0!</v>
      </c>
      <c r="G1594" s="212" t="e">
        <f t="shared" si="151"/>
        <v>#DIV/0!</v>
      </c>
      <c r="K1594" s="197" t="str" cm="1">
        <f t="array" ref="K1594">INDEX($A:$G, ($B1594*$B$4)+3,COLUMN(C1594))</f>
        <v>Owing</v>
      </c>
      <c r="L1594" s="198" t="e">
        <f t="shared" si="153"/>
        <v>#VALUE!</v>
      </c>
      <c r="M1594" s="199" t="e">
        <f t="shared" si="154"/>
        <v>#VALUE!</v>
      </c>
      <c r="N1594" s="200" t="str" cm="1">
        <f t="array" ref="N1594">INDEX($A:$G, ($B1594*$B$4)+3,COLUMN(F1594))</f>
        <v>Total Interest Charged</v>
      </c>
      <c r="O1594" s="201" t="e">
        <f t="shared" si="152"/>
        <v>#VALUE!</v>
      </c>
    </row>
    <row r="1595" spans="3:15" x14ac:dyDescent="0.25">
      <c r="C1595" s="197" t="e">
        <f t="shared" si="155"/>
        <v>#DIV/0!</v>
      </c>
      <c r="D1595" s="216" t="e">
        <f>IF(F1595="","",IF($B$3='Budget Calculator'!$A$14, 'Loan Calculator'!$L$12-E1595+H1595, IF($B$3='Budget Calculator'!$A$13,  'Loan Calculator'!$N$12-E1595+H1595, IF($B$3='Budget Calculator'!$A$12,  'Loan Calculator'!$P$12-E1595+H1595, 0))))</f>
        <v>#DIV/0!</v>
      </c>
      <c r="E1595" s="217" t="e">
        <f>IF(('Loan Calculator'!$G$4/$B$4)*C1594&gt;=0, ('Loan Calculator'!$G$4/$B$4)*C1594, 1/0)</f>
        <v>#DIV/0!</v>
      </c>
      <c r="F1595" s="200" t="e">
        <f t="shared" si="156"/>
        <v>#DIV/0!</v>
      </c>
      <c r="G1595" s="212" t="e">
        <f t="shared" si="151"/>
        <v>#DIV/0!</v>
      </c>
      <c r="K1595" s="197" t="str" cm="1">
        <f t="array" ref="K1595">INDEX($A:$G, ($B1595*$B$4)+3,COLUMN(C1595))</f>
        <v>Owing</v>
      </c>
      <c r="L1595" s="198" t="e">
        <f t="shared" si="153"/>
        <v>#VALUE!</v>
      </c>
      <c r="M1595" s="199" t="e">
        <f t="shared" si="154"/>
        <v>#VALUE!</v>
      </c>
      <c r="N1595" s="200" t="str" cm="1">
        <f t="array" ref="N1595">INDEX($A:$G, ($B1595*$B$4)+3,COLUMN(F1595))</f>
        <v>Total Interest Charged</v>
      </c>
      <c r="O1595" s="201" t="e">
        <f t="shared" si="152"/>
        <v>#VALUE!</v>
      </c>
    </row>
    <row r="1596" spans="3:15" x14ac:dyDescent="0.25">
      <c r="C1596" s="197" t="e">
        <f t="shared" si="155"/>
        <v>#DIV/0!</v>
      </c>
      <c r="D1596" s="216" t="e">
        <f>IF(F1596="","",IF($B$3='Budget Calculator'!$A$14, 'Loan Calculator'!$L$12-E1596+H1596, IF($B$3='Budget Calculator'!$A$13,  'Loan Calculator'!$N$12-E1596+H1596, IF($B$3='Budget Calculator'!$A$12,  'Loan Calculator'!$P$12-E1596+H1596, 0))))</f>
        <v>#DIV/0!</v>
      </c>
      <c r="E1596" s="217" t="e">
        <f>IF(('Loan Calculator'!$G$4/$B$4)*C1595&gt;=0, ('Loan Calculator'!$G$4/$B$4)*C1595, 1/0)</f>
        <v>#DIV/0!</v>
      </c>
      <c r="F1596" s="200" t="e">
        <f t="shared" si="156"/>
        <v>#DIV/0!</v>
      </c>
      <c r="G1596" s="212" t="e">
        <f t="shared" si="151"/>
        <v>#DIV/0!</v>
      </c>
      <c r="K1596" s="197" t="str" cm="1">
        <f t="array" ref="K1596">INDEX($A:$G, ($B1596*$B$4)+3,COLUMN(C1596))</f>
        <v>Owing</v>
      </c>
      <c r="L1596" s="198" t="e">
        <f t="shared" si="153"/>
        <v>#VALUE!</v>
      </c>
      <c r="M1596" s="199" t="e">
        <f t="shared" si="154"/>
        <v>#VALUE!</v>
      </c>
      <c r="N1596" s="200" t="str" cm="1">
        <f t="array" ref="N1596">INDEX($A:$G, ($B1596*$B$4)+3,COLUMN(F1596))</f>
        <v>Total Interest Charged</v>
      </c>
      <c r="O1596" s="201" t="e">
        <f t="shared" si="152"/>
        <v>#VALUE!</v>
      </c>
    </row>
    <row r="1597" spans="3:15" x14ac:dyDescent="0.25">
      <c r="C1597" s="197" t="e">
        <f t="shared" si="155"/>
        <v>#DIV/0!</v>
      </c>
      <c r="D1597" s="216" t="e">
        <f>IF(F1597="","",IF($B$3='Budget Calculator'!$A$14, 'Loan Calculator'!$L$12-E1597+H1597, IF($B$3='Budget Calculator'!$A$13,  'Loan Calculator'!$N$12-E1597+H1597, IF($B$3='Budget Calculator'!$A$12,  'Loan Calculator'!$P$12-E1597+H1597, 0))))</f>
        <v>#DIV/0!</v>
      </c>
      <c r="E1597" s="217" t="e">
        <f>IF(('Loan Calculator'!$G$4/$B$4)*C1596&gt;=0, ('Loan Calculator'!$G$4/$B$4)*C1596, 1/0)</f>
        <v>#DIV/0!</v>
      </c>
      <c r="F1597" s="200" t="e">
        <f t="shared" si="156"/>
        <v>#DIV/0!</v>
      </c>
      <c r="G1597" s="212" t="e">
        <f t="shared" si="151"/>
        <v>#DIV/0!</v>
      </c>
      <c r="K1597" s="197" t="str" cm="1">
        <f t="array" ref="K1597">INDEX($A:$G, ($B1597*$B$4)+3,COLUMN(C1597))</f>
        <v>Owing</v>
      </c>
      <c r="L1597" s="198" t="e">
        <f t="shared" si="153"/>
        <v>#VALUE!</v>
      </c>
      <c r="M1597" s="199" t="e">
        <f t="shared" si="154"/>
        <v>#VALUE!</v>
      </c>
      <c r="N1597" s="200" t="str" cm="1">
        <f t="array" ref="N1597">INDEX($A:$G, ($B1597*$B$4)+3,COLUMN(F1597))</f>
        <v>Total Interest Charged</v>
      </c>
      <c r="O1597" s="201" t="e">
        <f t="shared" si="152"/>
        <v>#VALUE!</v>
      </c>
    </row>
    <row r="1598" spans="3:15" x14ac:dyDescent="0.25">
      <c r="C1598" s="197" t="e">
        <f t="shared" si="155"/>
        <v>#DIV/0!</v>
      </c>
      <c r="D1598" s="216" t="e">
        <f>IF(F1598="","",IF($B$3='Budget Calculator'!$A$14, 'Loan Calculator'!$L$12-E1598+H1598, IF($B$3='Budget Calculator'!$A$13,  'Loan Calculator'!$N$12-E1598+H1598, IF($B$3='Budget Calculator'!$A$12,  'Loan Calculator'!$P$12-E1598+H1598, 0))))</f>
        <v>#DIV/0!</v>
      </c>
      <c r="E1598" s="217" t="e">
        <f>IF(('Loan Calculator'!$G$4/$B$4)*C1597&gt;=0, ('Loan Calculator'!$G$4/$B$4)*C1597, 1/0)</f>
        <v>#DIV/0!</v>
      </c>
      <c r="F1598" s="200" t="e">
        <f t="shared" si="156"/>
        <v>#DIV/0!</v>
      </c>
      <c r="G1598" s="212" t="e">
        <f t="shared" si="151"/>
        <v>#DIV/0!</v>
      </c>
      <c r="K1598" s="197" t="str" cm="1">
        <f t="array" ref="K1598">INDEX($A:$G, ($B1598*$B$4)+3,COLUMN(C1598))</f>
        <v>Owing</v>
      </c>
      <c r="L1598" s="198" t="e">
        <f t="shared" si="153"/>
        <v>#VALUE!</v>
      </c>
      <c r="M1598" s="199" t="e">
        <f t="shared" si="154"/>
        <v>#VALUE!</v>
      </c>
      <c r="N1598" s="200" t="str" cm="1">
        <f t="array" ref="N1598">INDEX($A:$G, ($B1598*$B$4)+3,COLUMN(F1598))</f>
        <v>Total Interest Charged</v>
      </c>
      <c r="O1598" s="201" t="e">
        <f t="shared" si="152"/>
        <v>#VALUE!</v>
      </c>
    </row>
    <row r="1599" spans="3:15" x14ac:dyDescent="0.25">
      <c r="C1599" s="197" t="e">
        <f t="shared" si="155"/>
        <v>#DIV/0!</v>
      </c>
      <c r="D1599" s="216" t="e">
        <f>IF(F1599="","",IF($B$3='Budget Calculator'!$A$14, 'Loan Calculator'!$L$12-E1599+H1599, IF($B$3='Budget Calculator'!$A$13,  'Loan Calculator'!$N$12-E1599+H1599, IF($B$3='Budget Calculator'!$A$12,  'Loan Calculator'!$P$12-E1599+H1599, 0))))</f>
        <v>#DIV/0!</v>
      </c>
      <c r="E1599" s="217" t="e">
        <f>IF(('Loan Calculator'!$G$4/$B$4)*C1598&gt;=0, ('Loan Calculator'!$G$4/$B$4)*C1598, 1/0)</f>
        <v>#DIV/0!</v>
      </c>
      <c r="F1599" s="200" t="e">
        <f t="shared" si="156"/>
        <v>#DIV/0!</v>
      </c>
      <c r="G1599" s="212" t="e">
        <f t="shared" si="151"/>
        <v>#DIV/0!</v>
      </c>
      <c r="K1599" s="197" t="str" cm="1">
        <f t="array" ref="K1599">INDEX($A:$G, ($B1599*$B$4)+3,COLUMN(C1599))</f>
        <v>Owing</v>
      </c>
      <c r="L1599" s="198" t="e">
        <f t="shared" si="153"/>
        <v>#VALUE!</v>
      </c>
      <c r="M1599" s="199" t="e">
        <f t="shared" si="154"/>
        <v>#VALUE!</v>
      </c>
      <c r="N1599" s="200" t="str" cm="1">
        <f t="array" ref="N1599">INDEX($A:$G, ($B1599*$B$4)+3,COLUMN(F1599))</f>
        <v>Total Interest Charged</v>
      </c>
      <c r="O1599" s="201" t="e">
        <f t="shared" si="152"/>
        <v>#VALUE!</v>
      </c>
    </row>
    <row r="1600" spans="3:15" x14ac:dyDescent="0.25">
      <c r="C1600" s="197" t="e">
        <f t="shared" si="155"/>
        <v>#DIV/0!</v>
      </c>
      <c r="D1600" s="216" t="e">
        <f>IF(F1600="","",IF($B$3='Budget Calculator'!$A$14, 'Loan Calculator'!$L$12-E1600+H1600, IF($B$3='Budget Calculator'!$A$13,  'Loan Calculator'!$N$12-E1600+H1600, IF($B$3='Budget Calculator'!$A$12,  'Loan Calculator'!$P$12-E1600+H1600, 0))))</f>
        <v>#DIV/0!</v>
      </c>
      <c r="E1600" s="217" t="e">
        <f>IF(('Loan Calculator'!$G$4/$B$4)*C1599&gt;=0, ('Loan Calculator'!$G$4/$B$4)*C1599, 1/0)</f>
        <v>#DIV/0!</v>
      </c>
      <c r="F1600" s="200" t="e">
        <f t="shared" si="156"/>
        <v>#DIV/0!</v>
      </c>
      <c r="G1600" s="212" t="e">
        <f t="shared" si="151"/>
        <v>#DIV/0!</v>
      </c>
      <c r="K1600" s="197" t="str" cm="1">
        <f t="array" ref="K1600">INDEX($A:$G, ($B1600*$B$4)+3,COLUMN(C1600))</f>
        <v>Owing</v>
      </c>
      <c r="L1600" s="198" t="e">
        <f t="shared" si="153"/>
        <v>#VALUE!</v>
      </c>
      <c r="M1600" s="199" t="e">
        <f t="shared" si="154"/>
        <v>#VALUE!</v>
      </c>
      <c r="N1600" s="200" t="str" cm="1">
        <f t="array" ref="N1600">INDEX($A:$G, ($B1600*$B$4)+3,COLUMN(F1600))</f>
        <v>Total Interest Charged</v>
      </c>
      <c r="O1600" s="201" t="e">
        <f t="shared" si="152"/>
        <v>#VALUE!</v>
      </c>
    </row>
    <row r="1601" spans="3:15" x14ac:dyDescent="0.25">
      <c r="C1601" s="197" t="e">
        <f t="shared" si="155"/>
        <v>#DIV/0!</v>
      </c>
      <c r="D1601" s="216" t="e">
        <f>IF(F1601="","",IF($B$3='Budget Calculator'!$A$14, 'Loan Calculator'!$L$12-E1601+H1601, IF($B$3='Budget Calculator'!$A$13,  'Loan Calculator'!$N$12-E1601+H1601, IF($B$3='Budget Calculator'!$A$12,  'Loan Calculator'!$P$12-E1601+H1601, 0))))</f>
        <v>#DIV/0!</v>
      </c>
      <c r="E1601" s="217" t="e">
        <f>IF(('Loan Calculator'!$G$4/$B$4)*C1600&gt;=0, ('Loan Calculator'!$G$4/$B$4)*C1600, 1/0)</f>
        <v>#DIV/0!</v>
      </c>
      <c r="F1601" s="200" t="e">
        <f t="shared" si="156"/>
        <v>#DIV/0!</v>
      </c>
      <c r="G1601" s="212" t="e">
        <f t="shared" si="151"/>
        <v>#DIV/0!</v>
      </c>
      <c r="K1601" s="197" t="str" cm="1">
        <f t="array" ref="K1601">INDEX($A:$G, ($B1601*$B$4)+3,COLUMN(C1601))</f>
        <v>Owing</v>
      </c>
      <c r="L1601" s="198" t="e">
        <f t="shared" si="153"/>
        <v>#VALUE!</v>
      </c>
      <c r="M1601" s="199" t="e">
        <f t="shared" si="154"/>
        <v>#VALUE!</v>
      </c>
      <c r="N1601" s="200" t="str" cm="1">
        <f t="array" ref="N1601">INDEX($A:$G, ($B1601*$B$4)+3,COLUMN(F1601))</f>
        <v>Total Interest Charged</v>
      </c>
      <c r="O1601" s="201" t="e">
        <f t="shared" si="152"/>
        <v>#VALUE!</v>
      </c>
    </row>
    <row r="1602" spans="3:15" x14ac:dyDescent="0.25">
      <c r="C1602" s="197" t="e">
        <f t="shared" si="155"/>
        <v>#DIV/0!</v>
      </c>
      <c r="D1602" s="216" t="e">
        <f>IF(F1602="","",IF($B$3='Budget Calculator'!$A$14, 'Loan Calculator'!$L$12-E1602+H1602, IF($B$3='Budget Calculator'!$A$13,  'Loan Calculator'!$N$12-E1602+H1602, IF($B$3='Budget Calculator'!$A$12,  'Loan Calculator'!$P$12-E1602+H1602, 0))))</f>
        <v>#DIV/0!</v>
      </c>
      <c r="E1602" s="217" t="e">
        <f>IF(('Loan Calculator'!$G$4/$B$4)*C1601&gt;=0, ('Loan Calculator'!$G$4/$B$4)*C1601, 1/0)</f>
        <v>#DIV/0!</v>
      </c>
      <c r="F1602" s="200" t="e">
        <f t="shared" si="156"/>
        <v>#DIV/0!</v>
      </c>
      <c r="G1602" s="212" t="e">
        <f t="shared" si="151"/>
        <v>#DIV/0!</v>
      </c>
      <c r="K1602" s="197" t="str" cm="1">
        <f t="array" ref="K1602">INDEX($A:$G, ($B1602*$B$4)+3,COLUMN(C1602))</f>
        <v>Owing</v>
      </c>
      <c r="L1602" s="198" t="e">
        <f t="shared" si="153"/>
        <v>#VALUE!</v>
      </c>
      <c r="M1602" s="199" t="e">
        <f t="shared" si="154"/>
        <v>#VALUE!</v>
      </c>
      <c r="N1602" s="200" t="str" cm="1">
        <f t="array" ref="N1602">INDEX($A:$G, ($B1602*$B$4)+3,COLUMN(F1602))</f>
        <v>Total Interest Charged</v>
      </c>
      <c r="O1602" s="201" t="e">
        <f t="shared" si="152"/>
        <v>#VALUE!</v>
      </c>
    </row>
    <row r="1603" spans="3:15" x14ac:dyDescent="0.25">
      <c r="C1603" s="197" t="e">
        <f t="shared" si="155"/>
        <v>#DIV/0!</v>
      </c>
      <c r="D1603" s="216" t="e">
        <f>IF(F1603="","",IF($B$3='Budget Calculator'!$A$14, 'Loan Calculator'!$L$12-E1603+H1603, IF($B$3='Budget Calculator'!$A$13,  'Loan Calculator'!$N$12-E1603+H1603, IF($B$3='Budget Calculator'!$A$12,  'Loan Calculator'!$P$12-E1603+H1603, 0))))</f>
        <v>#DIV/0!</v>
      </c>
      <c r="E1603" s="217" t="e">
        <f>IF(('Loan Calculator'!$G$4/$B$4)*C1602&gt;=0, ('Loan Calculator'!$G$4/$B$4)*C1602, 1/0)</f>
        <v>#DIV/0!</v>
      </c>
      <c r="F1603" s="200" t="e">
        <f t="shared" si="156"/>
        <v>#DIV/0!</v>
      </c>
      <c r="G1603" s="212" t="e">
        <f t="shared" si="151"/>
        <v>#DIV/0!</v>
      </c>
      <c r="K1603" s="197" t="str" cm="1">
        <f t="array" ref="K1603">INDEX($A:$G, ($B1603*$B$4)+3,COLUMN(C1603))</f>
        <v>Owing</v>
      </c>
      <c r="L1603" s="198" t="e">
        <f t="shared" si="153"/>
        <v>#VALUE!</v>
      </c>
      <c r="M1603" s="199" t="e">
        <f t="shared" si="154"/>
        <v>#VALUE!</v>
      </c>
      <c r="N1603" s="200" t="str" cm="1">
        <f t="array" ref="N1603">INDEX($A:$G, ($B1603*$B$4)+3,COLUMN(F1603))</f>
        <v>Total Interest Charged</v>
      </c>
      <c r="O1603" s="201" t="e">
        <f t="shared" si="152"/>
        <v>#VALUE!</v>
      </c>
    </row>
    <row r="1604" spans="3:15" x14ac:dyDescent="0.25">
      <c r="C1604" s="197" t="e">
        <f t="shared" si="155"/>
        <v>#DIV/0!</v>
      </c>
      <c r="D1604" s="216" t="e">
        <f>IF(F1604="","",IF($B$3='Budget Calculator'!$A$14, 'Loan Calculator'!$L$12-E1604+H1604, IF($B$3='Budget Calculator'!$A$13,  'Loan Calculator'!$N$12-E1604+H1604, IF($B$3='Budget Calculator'!$A$12,  'Loan Calculator'!$P$12-E1604+H1604, 0))))</f>
        <v>#DIV/0!</v>
      </c>
      <c r="E1604" s="217" t="e">
        <f>IF(('Loan Calculator'!$G$4/$B$4)*C1603&gt;=0, ('Loan Calculator'!$G$4/$B$4)*C1603, 1/0)</f>
        <v>#DIV/0!</v>
      </c>
      <c r="F1604" s="200" t="e">
        <f t="shared" si="156"/>
        <v>#DIV/0!</v>
      </c>
      <c r="G1604" s="212" t="e">
        <f t="shared" si="151"/>
        <v>#DIV/0!</v>
      </c>
      <c r="K1604" s="197" t="str" cm="1">
        <f t="array" ref="K1604">INDEX($A:$G, ($B1604*$B$4)+3,COLUMN(C1604))</f>
        <v>Owing</v>
      </c>
      <c r="L1604" s="198" t="e">
        <f t="shared" si="153"/>
        <v>#VALUE!</v>
      </c>
      <c r="M1604" s="199" t="e">
        <f t="shared" si="154"/>
        <v>#VALUE!</v>
      </c>
      <c r="N1604" s="200" t="str" cm="1">
        <f t="array" ref="N1604">INDEX($A:$G, ($B1604*$B$4)+3,COLUMN(F1604))</f>
        <v>Total Interest Charged</v>
      </c>
      <c r="O1604" s="201" t="e">
        <f t="shared" si="152"/>
        <v>#VALUE!</v>
      </c>
    </row>
    <row r="1605" spans="3:15" x14ac:dyDescent="0.25">
      <c r="C1605" s="197" t="e">
        <f t="shared" si="155"/>
        <v>#DIV/0!</v>
      </c>
      <c r="D1605" s="216" t="e">
        <f>IF(F1605="","",IF($B$3='Budget Calculator'!$A$14, 'Loan Calculator'!$L$12-E1605+H1605, IF($B$3='Budget Calculator'!$A$13,  'Loan Calculator'!$N$12-E1605+H1605, IF($B$3='Budget Calculator'!$A$12,  'Loan Calculator'!$P$12-E1605+H1605, 0))))</f>
        <v>#DIV/0!</v>
      </c>
      <c r="E1605" s="217" t="e">
        <f>IF(('Loan Calculator'!$G$4/$B$4)*C1604&gt;=0, ('Loan Calculator'!$G$4/$B$4)*C1604, 1/0)</f>
        <v>#DIV/0!</v>
      </c>
      <c r="F1605" s="200" t="e">
        <f t="shared" si="156"/>
        <v>#DIV/0!</v>
      </c>
      <c r="G1605" s="212" t="e">
        <f t="shared" si="151"/>
        <v>#DIV/0!</v>
      </c>
      <c r="K1605" s="197" t="str" cm="1">
        <f t="array" ref="K1605">INDEX($A:$G, ($B1605*$B$4)+3,COLUMN(C1605))</f>
        <v>Owing</v>
      </c>
      <c r="L1605" s="198" t="e">
        <f t="shared" si="153"/>
        <v>#VALUE!</v>
      </c>
      <c r="M1605" s="199" t="e">
        <f t="shared" si="154"/>
        <v>#VALUE!</v>
      </c>
      <c r="N1605" s="200" t="str" cm="1">
        <f t="array" ref="N1605">INDEX($A:$G, ($B1605*$B$4)+3,COLUMN(F1605))</f>
        <v>Total Interest Charged</v>
      </c>
      <c r="O1605" s="201" t="e">
        <f t="shared" si="152"/>
        <v>#VALUE!</v>
      </c>
    </row>
    <row r="1606" spans="3:15" x14ac:dyDescent="0.25">
      <c r="C1606" s="197" t="e">
        <f t="shared" si="155"/>
        <v>#DIV/0!</v>
      </c>
      <c r="D1606" s="216" t="e">
        <f>IF(F1606="","",IF($B$3='Budget Calculator'!$A$14, 'Loan Calculator'!$L$12-E1606+H1606, IF($B$3='Budget Calculator'!$A$13,  'Loan Calculator'!$N$12-E1606+H1606, IF($B$3='Budget Calculator'!$A$12,  'Loan Calculator'!$P$12-E1606+H1606, 0))))</f>
        <v>#DIV/0!</v>
      </c>
      <c r="E1606" s="217" t="e">
        <f>IF(('Loan Calculator'!$G$4/$B$4)*C1605&gt;=0, ('Loan Calculator'!$G$4/$B$4)*C1605, 1/0)</f>
        <v>#DIV/0!</v>
      </c>
      <c r="F1606" s="200" t="e">
        <f t="shared" si="156"/>
        <v>#DIV/0!</v>
      </c>
      <c r="G1606" s="212" t="e">
        <f t="shared" ref="G1606:G1669" si="157">IF(IFERROR(C1606, 1/0), B1606, IF(C1606=0, B1606, 1/0))</f>
        <v>#DIV/0!</v>
      </c>
      <c r="K1606" s="197" t="str" cm="1">
        <f t="array" ref="K1606">INDEX($A:$G, ($B1606*$B$4)+3,COLUMN(C1606))</f>
        <v>Owing</v>
      </c>
      <c r="L1606" s="198" t="e">
        <f t="shared" si="153"/>
        <v>#VALUE!</v>
      </c>
      <c r="M1606" s="199" t="e">
        <f t="shared" si="154"/>
        <v>#VALUE!</v>
      </c>
      <c r="N1606" s="200" t="str" cm="1">
        <f t="array" ref="N1606">INDEX($A:$G, ($B1606*$B$4)+3,COLUMN(F1606))</f>
        <v>Total Interest Charged</v>
      </c>
      <c r="O1606" s="201" t="e">
        <f t="shared" ref="O1606:O1669" si="158">IF(IFERROR(K1606, 1/0), J1606, IF(K1606=0, J1606, 1/0))</f>
        <v>#VALUE!</v>
      </c>
    </row>
    <row r="1607" spans="3:15" x14ac:dyDescent="0.25">
      <c r="C1607" s="197" t="e">
        <f t="shared" si="155"/>
        <v>#DIV/0!</v>
      </c>
      <c r="D1607" s="216" t="e">
        <f>IF(F1607="","",IF($B$3='Budget Calculator'!$A$14, 'Loan Calculator'!$L$12-E1607+H1607, IF($B$3='Budget Calculator'!$A$13,  'Loan Calculator'!$N$12-E1607+H1607, IF($B$3='Budget Calculator'!$A$12,  'Loan Calculator'!$P$12-E1607+H1607, 0))))</f>
        <v>#DIV/0!</v>
      </c>
      <c r="E1607" s="217" t="e">
        <f>IF(('Loan Calculator'!$G$4/$B$4)*C1606&gt;=0, ('Loan Calculator'!$G$4/$B$4)*C1606, 1/0)</f>
        <v>#DIV/0!</v>
      </c>
      <c r="F1607" s="200" t="e">
        <f t="shared" si="156"/>
        <v>#DIV/0!</v>
      </c>
      <c r="G1607" s="212" t="e">
        <f t="shared" si="157"/>
        <v>#DIV/0!</v>
      </c>
      <c r="K1607" s="197" t="str" cm="1">
        <f t="array" ref="K1607">INDEX($A:$G, ($B1607*$B$4)+3,COLUMN(C1607))</f>
        <v>Owing</v>
      </c>
      <c r="L1607" s="198" t="e">
        <f t="shared" ref="L1607:L1670" si="159">K1606-K1607</f>
        <v>#VALUE!</v>
      </c>
      <c r="M1607" s="199" t="e">
        <f t="shared" ref="M1607:M1670" si="160">N1607-N1606</f>
        <v>#VALUE!</v>
      </c>
      <c r="N1607" s="200" t="str" cm="1">
        <f t="array" ref="N1607">INDEX($A:$G, ($B1607*$B$4)+3,COLUMN(F1607))</f>
        <v>Total Interest Charged</v>
      </c>
      <c r="O1607" s="201" t="e">
        <f t="shared" si="158"/>
        <v>#VALUE!</v>
      </c>
    </row>
    <row r="1608" spans="3:15" x14ac:dyDescent="0.25">
      <c r="C1608" s="197" t="e">
        <f t="shared" si="155"/>
        <v>#DIV/0!</v>
      </c>
      <c r="D1608" s="216" t="e">
        <f>IF(F1608="","",IF($B$3='Budget Calculator'!$A$14, 'Loan Calculator'!$L$12-E1608+H1608, IF($B$3='Budget Calculator'!$A$13,  'Loan Calculator'!$N$12-E1608+H1608, IF($B$3='Budget Calculator'!$A$12,  'Loan Calculator'!$P$12-E1608+H1608, 0))))</f>
        <v>#DIV/0!</v>
      </c>
      <c r="E1608" s="217" t="e">
        <f>IF(('Loan Calculator'!$G$4/$B$4)*C1607&gt;=0, ('Loan Calculator'!$G$4/$B$4)*C1607, 1/0)</f>
        <v>#DIV/0!</v>
      </c>
      <c r="F1608" s="200" t="e">
        <f t="shared" si="156"/>
        <v>#DIV/0!</v>
      </c>
      <c r="G1608" s="212" t="e">
        <f t="shared" si="157"/>
        <v>#DIV/0!</v>
      </c>
      <c r="K1608" s="197" t="str" cm="1">
        <f t="array" ref="K1608">INDEX($A:$G, ($B1608*$B$4)+3,COLUMN(C1608))</f>
        <v>Owing</v>
      </c>
      <c r="L1608" s="198" t="e">
        <f t="shared" si="159"/>
        <v>#VALUE!</v>
      </c>
      <c r="M1608" s="199" t="e">
        <f t="shared" si="160"/>
        <v>#VALUE!</v>
      </c>
      <c r="N1608" s="200" t="str" cm="1">
        <f t="array" ref="N1608">INDEX($A:$G, ($B1608*$B$4)+3,COLUMN(F1608))</f>
        <v>Total Interest Charged</v>
      </c>
      <c r="O1608" s="201" t="e">
        <f t="shared" si="158"/>
        <v>#VALUE!</v>
      </c>
    </row>
    <row r="1609" spans="3:15" x14ac:dyDescent="0.25">
      <c r="C1609" s="197" t="e">
        <f t="shared" si="155"/>
        <v>#DIV/0!</v>
      </c>
      <c r="D1609" s="216" t="e">
        <f>IF(F1609="","",IF($B$3='Budget Calculator'!$A$14, 'Loan Calculator'!$L$12-E1609+H1609, IF($B$3='Budget Calculator'!$A$13,  'Loan Calculator'!$N$12-E1609+H1609, IF($B$3='Budget Calculator'!$A$12,  'Loan Calculator'!$P$12-E1609+H1609, 0))))</f>
        <v>#DIV/0!</v>
      </c>
      <c r="E1609" s="217" t="e">
        <f>IF(('Loan Calculator'!$G$4/$B$4)*C1608&gt;=0, ('Loan Calculator'!$G$4/$B$4)*C1608, 1/0)</f>
        <v>#DIV/0!</v>
      </c>
      <c r="F1609" s="200" t="e">
        <f t="shared" si="156"/>
        <v>#DIV/0!</v>
      </c>
      <c r="G1609" s="212" t="e">
        <f t="shared" si="157"/>
        <v>#DIV/0!</v>
      </c>
      <c r="K1609" s="197" t="str" cm="1">
        <f t="array" ref="K1609">INDEX($A:$G, ($B1609*$B$4)+3,COLUMN(C1609))</f>
        <v>Owing</v>
      </c>
      <c r="L1609" s="198" t="e">
        <f t="shared" si="159"/>
        <v>#VALUE!</v>
      </c>
      <c r="M1609" s="199" t="e">
        <f t="shared" si="160"/>
        <v>#VALUE!</v>
      </c>
      <c r="N1609" s="200" t="str" cm="1">
        <f t="array" ref="N1609">INDEX($A:$G, ($B1609*$B$4)+3,COLUMN(F1609))</f>
        <v>Total Interest Charged</v>
      </c>
      <c r="O1609" s="201" t="e">
        <f t="shared" si="158"/>
        <v>#VALUE!</v>
      </c>
    </row>
    <row r="1610" spans="3:15" x14ac:dyDescent="0.25">
      <c r="C1610" s="197" t="e">
        <f t="shared" si="155"/>
        <v>#DIV/0!</v>
      </c>
      <c r="D1610" s="216" t="e">
        <f>IF(F1610="","",IF($B$3='Budget Calculator'!$A$14, 'Loan Calculator'!$L$12-E1610+H1610, IF($B$3='Budget Calculator'!$A$13,  'Loan Calculator'!$N$12-E1610+H1610, IF($B$3='Budget Calculator'!$A$12,  'Loan Calculator'!$P$12-E1610+H1610, 0))))</f>
        <v>#DIV/0!</v>
      </c>
      <c r="E1610" s="217" t="e">
        <f>IF(('Loan Calculator'!$G$4/$B$4)*C1609&gt;=0, ('Loan Calculator'!$G$4/$B$4)*C1609, 1/0)</f>
        <v>#DIV/0!</v>
      </c>
      <c r="F1610" s="200" t="e">
        <f t="shared" si="156"/>
        <v>#DIV/0!</v>
      </c>
      <c r="G1610" s="212" t="e">
        <f t="shared" si="157"/>
        <v>#DIV/0!</v>
      </c>
      <c r="K1610" s="197" t="str" cm="1">
        <f t="array" ref="K1610">INDEX($A:$G, ($B1610*$B$4)+3,COLUMN(C1610))</f>
        <v>Owing</v>
      </c>
      <c r="L1610" s="198" t="e">
        <f t="shared" si="159"/>
        <v>#VALUE!</v>
      </c>
      <c r="M1610" s="199" t="e">
        <f t="shared" si="160"/>
        <v>#VALUE!</v>
      </c>
      <c r="N1610" s="200" t="str" cm="1">
        <f t="array" ref="N1610">INDEX($A:$G, ($B1610*$B$4)+3,COLUMN(F1610))</f>
        <v>Total Interest Charged</v>
      </c>
      <c r="O1610" s="201" t="e">
        <f t="shared" si="158"/>
        <v>#VALUE!</v>
      </c>
    </row>
    <row r="1611" spans="3:15" x14ac:dyDescent="0.25">
      <c r="C1611" s="197" t="e">
        <f t="shared" si="155"/>
        <v>#DIV/0!</v>
      </c>
      <c r="D1611" s="216" t="e">
        <f>IF(F1611="","",IF($B$3='Budget Calculator'!$A$14, 'Loan Calculator'!$L$12-E1611+H1611, IF($B$3='Budget Calculator'!$A$13,  'Loan Calculator'!$N$12-E1611+H1611, IF($B$3='Budget Calculator'!$A$12,  'Loan Calculator'!$P$12-E1611+H1611, 0))))</f>
        <v>#DIV/0!</v>
      </c>
      <c r="E1611" s="217" t="e">
        <f>IF(('Loan Calculator'!$G$4/$B$4)*C1610&gt;=0, ('Loan Calculator'!$G$4/$B$4)*C1610, 1/0)</f>
        <v>#DIV/0!</v>
      </c>
      <c r="F1611" s="200" t="e">
        <f t="shared" si="156"/>
        <v>#DIV/0!</v>
      </c>
      <c r="G1611" s="212" t="e">
        <f t="shared" si="157"/>
        <v>#DIV/0!</v>
      </c>
      <c r="K1611" s="197" t="str" cm="1">
        <f t="array" ref="K1611">INDEX($A:$G, ($B1611*$B$4)+3,COLUMN(C1611))</f>
        <v>Owing</v>
      </c>
      <c r="L1611" s="198" t="e">
        <f t="shared" si="159"/>
        <v>#VALUE!</v>
      </c>
      <c r="M1611" s="199" t="e">
        <f t="shared" si="160"/>
        <v>#VALUE!</v>
      </c>
      <c r="N1611" s="200" t="str" cm="1">
        <f t="array" ref="N1611">INDEX($A:$G, ($B1611*$B$4)+3,COLUMN(F1611))</f>
        <v>Total Interest Charged</v>
      </c>
      <c r="O1611" s="201" t="e">
        <f t="shared" si="158"/>
        <v>#VALUE!</v>
      </c>
    </row>
    <row r="1612" spans="3:15" x14ac:dyDescent="0.25">
      <c r="C1612" s="197" t="e">
        <f t="shared" si="155"/>
        <v>#DIV/0!</v>
      </c>
      <c r="D1612" s="216" t="e">
        <f>IF(F1612="","",IF($B$3='Budget Calculator'!$A$14, 'Loan Calculator'!$L$12-E1612+H1612, IF($B$3='Budget Calculator'!$A$13,  'Loan Calculator'!$N$12-E1612+H1612, IF($B$3='Budget Calculator'!$A$12,  'Loan Calculator'!$P$12-E1612+H1612, 0))))</f>
        <v>#DIV/0!</v>
      </c>
      <c r="E1612" s="217" t="e">
        <f>IF(('Loan Calculator'!$G$4/$B$4)*C1611&gt;=0, ('Loan Calculator'!$G$4/$B$4)*C1611, 1/0)</f>
        <v>#DIV/0!</v>
      </c>
      <c r="F1612" s="200" t="e">
        <f t="shared" si="156"/>
        <v>#DIV/0!</v>
      </c>
      <c r="G1612" s="212" t="e">
        <f t="shared" si="157"/>
        <v>#DIV/0!</v>
      </c>
      <c r="K1612" s="197" t="str" cm="1">
        <f t="array" ref="K1612">INDEX($A:$G, ($B1612*$B$4)+3,COLUMN(C1612))</f>
        <v>Owing</v>
      </c>
      <c r="L1612" s="198" t="e">
        <f t="shared" si="159"/>
        <v>#VALUE!</v>
      </c>
      <c r="M1612" s="199" t="e">
        <f t="shared" si="160"/>
        <v>#VALUE!</v>
      </c>
      <c r="N1612" s="200" t="str" cm="1">
        <f t="array" ref="N1612">INDEX($A:$G, ($B1612*$B$4)+3,COLUMN(F1612))</f>
        <v>Total Interest Charged</v>
      </c>
      <c r="O1612" s="201" t="e">
        <f t="shared" si="158"/>
        <v>#VALUE!</v>
      </c>
    </row>
    <row r="1613" spans="3:15" x14ac:dyDescent="0.25">
      <c r="C1613" s="197" t="e">
        <f t="shared" si="155"/>
        <v>#DIV/0!</v>
      </c>
      <c r="D1613" s="216" t="e">
        <f>IF(F1613="","",IF($B$3='Budget Calculator'!$A$14, 'Loan Calculator'!$L$12-E1613+H1613, IF($B$3='Budget Calculator'!$A$13,  'Loan Calculator'!$N$12-E1613+H1613, IF($B$3='Budget Calculator'!$A$12,  'Loan Calculator'!$P$12-E1613+H1613, 0))))</f>
        <v>#DIV/0!</v>
      </c>
      <c r="E1613" s="217" t="e">
        <f>IF(('Loan Calculator'!$G$4/$B$4)*C1612&gt;=0, ('Loan Calculator'!$G$4/$B$4)*C1612, 1/0)</f>
        <v>#DIV/0!</v>
      </c>
      <c r="F1613" s="200" t="e">
        <f t="shared" si="156"/>
        <v>#DIV/0!</v>
      </c>
      <c r="G1613" s="212" t="e">
        <f t="shared" si="157"/>
        <v>#DIV/0!</v>
      </c>
      <c r="K1613" s="197" t="str" cm="1">
        <f t="array" ref="K1613">INDEX($A:$G, ($B1613*$B$4)+3,COLUMN(C1613))</f>
        <v>Owing</v>
      </c>
      <c r="L1613" s="198" t="e">
        <f t="shared" si="159"/>
        <v>#VALUE!</v>
      </c>
      <c r="M1613" s="199" t="e">
        <f t="shared" si="160"/>
        <v>#VALUE!</v>
      </c>
      <c r="N1613" s="200" t="str" cm="1">
        <f t="array" ref="N1613">INDEX($A:$G, ($B1613*$B$4)+3,COLUMN(F1613))</f>
        <v>Total Interest Charged</v>
      </c>
      <c r="O1613" s="201" t="e">
        <f t="shared" si="158"/>
        <v>#VALUE!</v>
      </c>
    </row>
    <row r="1614" spans="3:15" x14ac:dyDescent="0.25">
      <c r="C1614" s="197" t="e">
        <f t="shared" si="155"/>
        <v>#DIV/0!</v>
      </c>
      <c r="D1614" s="216" t="e">
        <f>IF(F1614="","",IF($B$3='Budget Calculator'!$A$14, 'Loan Calculator'!$L$12-E1614+H1614, IF($B$3='Budget Calculator'!$A$13,  'Loan Calculator'!$N$12-E1614+H1614, IF($B$3='Budget Calculator'!$A$12,  'Loan Calculator'!$P$12-E1614+H1614, 0))))</f>
        <v>#DIV/0!</v>
      </c>
      <c r="E1614" s="217" t="e">
        <f>IF(('Loan Calculator'!$G$4/$B$4)*C1613&gt;=0, ('Loan Calculator'!$G$4/$B$4)*C1613, 1/0)</f>
        <v>#DIV/0!</v>
      </c>
      <c r="F1614" s="200" t="e">
        <f t="shared" si="156"/>
        <v>#DIV/0!</v>
      </c>
      <c r="G1614" s="212" t="e">
        <f t="shared" si="157"/>
        <v>#DIV/0!</v>
      </c>
      <c r="K1614" s="197" t="str" cm="1">
        <f t="array" ref="K1614">INDEX($A:$G, ($B1614*$B$4)+3,COLUMN(C1614))</f>
        <v>Owing</v>
      </c>
      <c r="L1614" s="198" t="e">
        <f t="shared" si="159"/>
        <v>#VALUE!</v>
      </c>
      <c r="M1614" s="199" t="e">
        <f t="shared" si="160"/>
        <v>#VALUE!</v>
      </c>
      <c r="N1614" s="200" t="str" cm="1">
        <f t="array" ref="N1614">INDEX($A:$G, ($B1614*$B$4)+3,COLUMN(F1614))</f>
        <v>Total Interest Charged</v>
      </c>
      <c r="O1614" s="201" t="e">
        <f t="shared" si="158"/>
        <v>#VALUE!</v>
      </c>
    </row>
    <row r="1615" spans="3:15" x14ac:dyDescent="0.25">
      <c r="C1615" s="197" t="e">
        <f t="shared" si="155"/>
        <v>#DIV/0!</v>
      </c>
      <c r="D1615" s="216" t="e">
        <f>IF(F1615="","",IF($B$3='Budget Calculator'!$A$14, 'Loan Calculator'!$L$12-E1615+H1615, IF($B$3='Budget Calculator'!$A$13,  'Loan Calculator'!$N$12-E1615+H1615, IF($B$3='Budget Calculator'!$A$12,  'Loan Calculator'!$P$12-E1615+H1615, 0))))</f>
        <v>#DIV/0!</v>
      </c>
      <c r="E1615" s="217" t="e">
        <f>IF(('Loan Calculator'!$G$4/$B$4)*C1614&gt;=0, ('Loan Calculator'!$G$4/$B$4)*C1614, 1/0)</f>
        <v>#DIV/0!</v>
      </c>
      <c r="F1615" s="200" t="e">
        <f t="shared" si="156"/>
        <v>#DIV/0!</v>
      </c>
      <c r="G1615" s="212" t="e">
        <f t="shared" si="157"/>
        <v>#DIV/0!</v>
      </c>
      <c r="K1615" s="197" t="str" cm="1">
        <f t="array" ref="K1615">INDEX($A:$G, ($B1615*$B$4)+3,COLUMN(C1615))</f>
        <v>Owing</v>
      </c>
      <c r="L1615" s="198" t="e">
        <f t="shared" si="159"/>
        <v>#VALUE!</v>
      </c>
      <c r="M1615" s="199" t="e">
        <f t="shared" si="160"/>
        <v>#VALUE!</v>
      </c>
      <c r="N1615" s="200" t="str" cm="1">
        <f t="array" ref="N1615">INDEX($A:$G, ($B1615*$B$4)+3,COLUMN(F1615))</f>
        <v>Total Interest Charged</v>
      </c>
      <c r="O1615" s="201" t="e">
        <f t="shared" si="158"/>
        <v>#VALUE!</v>
      </c>
    </row>
    <row r="1616" spans="3:15" x14ac:dyDescent="0.25">
      <c r="C1616" s="197" t="e">
        <f t="shared" si="155"/>
        <v>#DIV/0!</v>
      </c>
      <c r="D1616" s="216" t="e">
        <f>IF(F1616="","",IF($B$3='Budget Calculator'!$A$14, 'Loan Calculator'!$L$12-E1616+H1616, IF($B$3='Budget Calculator'!$A$13,  'Loan Calculator'!$N$12-E1616+H1616, IF($B$3='Budget Calculator'!$A$12,  'Loan Calculator'!$P$12-E1616+H1616, 0))))</f>
        <v>#DIV/0!</v>
      </c>
      <c r="E1616" s="217" t="e">
        <f>IF(('Loan Calculator'!$G$4/$B$4)*C1615&gt;=0, ('Loan Calculator'!$G$4/$B$4)*C1615, 1/0)</f>
        <v>#DIV/0!</v>
      </c>
      <c r="F1616" s="200" t="e">
        <f t="shared" si="156"/>
        <v>#DIV/0!</v>
      </c>
      <c r="G1616" s="212" t="e">
        <f t="shared" si="157"/>
        <v>#DIV/0!</v>
      </c>
      <c r="K1616" s="197" t="str" cm="1">
        <f t="array" ref="K1616">INDEX($A:$G, ($B1616*$B$4)+3,COLUMN(C1616))</f>
        <v>Owing</v>
      </c>
      <c r="L1616" s="198" t="e">
        <f t="shared" si="159"/>
        <v>#VALUE!</v>
      </c>
      <c r="M1616" s="199" t="e">
        <f t="shared" si="160"/>
        <v>#VALUE!</v>
      </c>
      <c r="N1616" s="200" t="str" cm="1">
        <f t="array" ref="N1616">INDEX($A:$G, ($B1616*$B$4)+3,COLUMN(F1616))</f>
        <v>Total Interest Charged</v>
      </c>
      <c r="O1616" s="201" t="e">
        <f t="shared" si="158"/>
        <v>#VALUE!</v>
      </c>
    </row>
    <row r="1617" spans="3:15" x14ac:dyDescent="0.25">
      <c r="C1617" s="197" t="e">
        <f t="shared" si="155"/>
        <v>#DIV/0!</v>
      </c>
      <c r="D1617" s="216" t="e">
        <f>IF(F1617="","",IF($B$3='Budget Calculator'!$A$14, 'Loan Calculator'!$L$12-E1617+H1617, IF($B$3='Budget Calculator'!$A$13,  'Loan Calculator'!$N$12-E1617+H1617, IF($B$3='Budget Calculator'!$A$12,  'Loan Calculator'!$P$12-E1617+H1617, 0))))</f>
        <v>#DIV/0!</v>
      </c>
      <c r="E1617" s="217" t="e">
        <f>IF(('Loan Calculator'!$G$4/$B$4)*C1616&gt;=0, ('Loan Calculator'!$G$4/$B$4)*C1616, 1/0)</f>
        <v>#DIV/0!</v>
      </c>
      <c r="F1617" s="200" t="e">
        <f t="shared" si="156"/>
        <v>#DIV/0!</v>
      </c>
      <c r="G1617" s="212" t="e">
        <f t="shared" si="157"/>
        <v>#DIV/0!</v>
      </c>
      <c r="K1617" s="197" t="str" cm="1">
        <f t="array" ref="K1617">INDEX($A:$G, ($B1617*$B$4)+3,COLUMN(C1617))</f>
        <v>Owing</v>
      </c>
      <c r="L1617" s="198" t="e">
        <f t="shared" si="159"/>
        <v>#VALUE!</v>
      </c>
      <c r="M1617" s="199" t="e">
        <f t="shared" si="160"/>
        <v>#VALUE!</v>
      </c>
      <c r="N1617" s="200" t="str" cm="1">
        <f t="array" ref="N1617">INDEX($A:$G, ($B1617*$B$4)+3,COLUMN(F1617))</f>
        <v>Total Interest Charged</v>
      </c>
      <c r="O1617" s="201" t="e">
        <f t="shared" si="158"/>
        <v>#VALUE!</v>
      </c>
    </row>
    <row r="1618" spans="3:15" x14ac:dyDescent="0.25">
      <c r="C1618" s="197" t="e">
        <f t="shared" si="155"/>
        <v>#DIV/0!</v>
      </c>
      <c r="D1618" s="216" t="e">
        <f>IF(F1618="","",IF($B$3='Budget Calculator'!$A$14, 'Loan Calculator'!$L$12-E1618+H1618, IF($B$3='Budget Calculator'!$A$13,  'Loan Calculator'!$N$12-E1618+H1618, IF($B$3='Budget Calculator'!$A$12,  'Loan Calculator'!$P$12-E1618+H1618, 0))))</f>
        <v>#DIV/0!</v>
      </c>
      <c r="E1618" s="217" t="e">
        <f>IF(('Loan Calculator'!$G$4/$B$4)*C1617&gt;=0, ('Loan Calculator'!$G$4/$B$4)*C1617, 1/0)</f>
        <v>#DIV/0!</v>
      </c>
      <c r="F1618" s="200" t="e">
        <f t="shared" si="156"/>
        <v>#DIV/0!</v>
      </c>
      <c r="G1618" s="212" t="e">
        <f t="shared" si="157"/>
        <v>#DIV/0!</v>
      </c>
      <c r="K1618" s="197" t="str" cm="1">
        <f t="array" ref="K1618">INDEX($A:$G, ($B1618*$B$4)+3,COLUMN(C1618))</f>
        <v>Owing</v>
      </c>
      <c r="L1618" s="198" t="e">
        <f t="shared" si="159"/>
        <v>#VALUE!</v>
      </c>
      <c r="M1618" s="199" t="e">
        <f t="shared" si="160"/>
        <v>#VALUE!</v>
      </c>
      <c r="N1618" s="200" t="str" cm="1">
        <f t="array" ref="N1618">INDEX($A:$G, ($B1618*$B$4)+3,COLUMN(F1618))</f>
        <v>Total Interest Charged</v>
      </c>
      <c r="O1618" s="201" t="e">
        <f t="shared" si="158"/>
        <v>#VALUE!</v>
      </c>
    </row>
    <row r="1619" spans="3:15" x14ac:dyDescent="0.25">
      <c r="C1619" s="197" t="e">
        <f t="shared" si="155"/>
        <v>#DIV/0!</v>
      </c>
      <c r="D1619" s="216" t="e">
        <f>IF(F1619="","",IF($B$3='Budget Calculator'!$A$14, 'Loan Calculator'!$L$12-E1619+H1619, IF($B$3='Budget Calculator'!$A$13,  'Loan Calculator'!$N$12-E1619+H1619, IF($B$3='Budget Calculator'!$A$12,  'Loan Calculator'!$P$12-E1619+H1619, 0))))</f>
        <v>#DIV/0!</v>
      </c>
      <c r="E1619" s="217" t="e">
        <f>IF(('Loan Calculator'!$G$4/$B$4)*C1618&gt;=0, ('Loan Calculator'!$G$4/$B$4)*C1618, 1/0)</f>
        <v>#DIV/0!</v>
      </c>
      <c r="F1619" s="200" t="e">
        <f t="shared" si="156"/>
        <v>#DIV/0!</v>
      </c>
      <c r="G1619" s="212" t="e">
        <f t="shared" si="157"/>
        <v>#DIV/0!</v>
      </c>
      <c r="K1619" s="197" t="str" cm="1">
        <f t="array" ref="K1619">INDEX($A:$G, ($B1619*$B$4)+3,COLUMN(C1619))</f>
        <v>Owing</v>
      </c>
      <c r="L1619" s="198" t="e">
        <f t="shared" si="159"/>
        <v>#VALUE!</v>
      </c>
      <c r="M1619" s="199" t="e">
        <f t="shared" si="160"/>
        <v>#VALUE!</v>
      </c>
      <c r="N1619" s="200" t="str" cm="1">
        <f t="array" ref="N1619">INDEX($A:$G, ($B1619*$B$4)+3,COLUMN(F1619))</f>
        <v>Total Interest Charged</v>
      </c>
      <c r="O1619" s="201" t="e">
        <f t="shared" si="158"/>
        <v>#VALUE!</v>
      </c>
    </row>
    <row r="1620" spans="3:15" x14ac:dyDescent="0.25">
      <c r="C1620" s="197" t="e">
        <f t="shared" si="155"/>
        <v>#DIV/0!</v>
      </c>
      <c r="D1620" s="216" t="e">
        <f>IF(F1620="","",IF($B$3='Budget Calculator'!$A$14, 'Loan Calculator'!$L$12-E1620+H1620, IF($B$3='Budget Calculator'!$A$13,  'Loan Calculator'!$N$12-E1620+H1620, IF($B$3='Budget Calculator'!$A$12,  'Loan Calculator'!$P$12-E1620+H1620, 0))))</f>
        <v>#DIV/0!</v>
      </c>
      <c r="E1620" s="217" t="e">
        <f>IF(('Loan Calculator'!$G$4/$B$4)*C1619&gt;=0, ('Loan Calculator'!$G$4/$B$4)*C1619, 1/0)</f>
        <v>#DIV/0!</v>
      </c>
      <c r="F1620" s="200" t="e">
        <f t="shared" si="156"/>
        <v>#DIV/0!</v>
      </c>
      <c r="G1620" s="212" t="e">
        <f t="shared" si="157"/>
        <v>#DIV/0!</v>
      </c>
      <c r="K1620" s="197" t="str" cm="1">
        <f t="array" ref="K1620">INDEX($A:$G, ($B1620*$B$4)+3,COLUMN(C1620))</f>
        <v>Owing</v>
      </c>
      <c r="L1620" s="198" t="e">
        <f t="shared" si="159"/>
        <v>#VALUE!</v>
      </c>
      <c r="M1620" s="199" t="e">
        <f t="shared" si="160"/>
        <v>#VALUE!</v>
      </c>
      <c r="N1620" s="200" t="str" cm="1">
        <f t="array" ref="N1620">INDEX($A:$G, ($B1620*$B$4)+3,COLUMN(F1620))</f>
        <v>Total Interest Charged</v>
      </c>
      <c r="O1620" s="201" t="e">
        <f t="shared" si="158"/>
        <v>#VALUE!</v>
      </c>
    </row>
    <row r="1621" spans="3:15" x14ac:dyDescent="0.25">
      <c r="C1621" s="197" t="e">
        <f t="shared" si="155"/>
        <v>#DIV/0!</v>
      </c>
      <c r="D1621" s="216" t="e">
        <f>IF(F1621="","",IF($B$3='Budget Calculator'!$A$14, 'Loan Calculator'!$L$12-E1621+H1621, IF($B$3='Budget Calculator'!$A$13,  'Loan Calculator'!$N$12-E1621+H1621, IF($B$3='Budget Calculator'!$A$12,  'Loan Calculator'!$P$12-E1621+H1621, 0))))</f>
        <v>#DIV/0!</v>
      </c>
      <c r="E1621" s="217" t="e">
        <f>IF(('Loan Calculator'!$G$4/$B$4)*C1620&gt;=0, ('Loan Calculator'!$G$4/$B$4)*C1620, 1/0)</f>
        <v>#DIV/0!</v>
      </c>
      <c r="F1621" s="200" t="e">
        <f t="shared" si="156"/>
        <v>#DIV/0!</v>
      </c>
      <c r="G1621" s="212" t="e">
        <f t="shared" si="157"/>
        <v>#DIV/0!</v>
      </c>
      <c r="K1621" s="197" t="str" cm="1">
        <f t="array" ref="K1621">INDEX($A:$G, ($B1621*$B$4)+3,COLUMN(C1621))</f>
        <v>Owing</v>
      </c>
      <c r="L1621" s="198" t="e">
        <f t="shared" si="159"/>
        <v>#VALUE!</v>
      </c>
      <c r="M1621" s="199" t="e">
        <f t="shared" si="160"/>
        <v>#VALUE!</v>
      </c>
      <c r="N1621" s="200" t="str" cm="1">
        <f t="array" ref="N1621">INDEX($A:$G, ($B1621*$B$4)+3,COLUMN(F1621))</f>
        <v>Total Interest Charged</v>
      </c>
      <c r="O1621" s="201" t="e">
        <f t="shared" si="158"/>
        <v>#VALUE!</v>
      </c>
    </row>
    <row r="1622" spans="3:15" x14ac:dyDescent="0.25">
      <c r="C1622" s="197" t="e">
        <f t="shared" si="155"/>
        <v>#DIV/0!</v>
      </c>
      <c r="D1622" s="216" t="e">
        <f>IF(F1622="","",IF($B$3='Budget Calculator'!$A$14, 'Loan Calculator'!$L$12-E1622+H1622, IF($B$3='Budget Calculator'!$A$13,  'Loan Calculator'!$N$12-E1622+H1622, IF($B$3='Budget Calculator'!$A$12,  'Loan Calculator'!$P$12-E1622+H1622, 0))))</f>
        <v>#DIV/0!</v>
      </c>
      <c r="E1622" s="217" t="e">
        <f>IF(('Loan Calculator'!$G$4/$B$4)*C1621&gt;=0, ('Loan Calculator'!$G$4/$B$4)*C1621, 1/0)</f>
        <v>#DIV/0!</v>
      </c>
      <c r="F1622" s="200" t="e">
        <f t="shared" si="156"/>
        <v>#DIV/0!</v>
      </c>
      <c r="G1622" s="212" t="e">
        <f t="shared" si="157"/>
        <v>#DIV/0!</v>
      </c>
      <c r="K1622" s="197" t="str" cm="1">
        <f t="array" ref="K1622">INDEX($A:$G, ($B1622*$B$4)+3,COLUMN(C1622))</f>
        <v>Owing</v>
      </c>
      <c r="L1622" s="198" t="e">
        <f t="shared" si="159"/>
        <v>#VALUE!</v>
      </c>
      <c r="M1622" s="199" t="e">
        <f t="shared" si="160"/>
        <v>#VALUE!</v>
      </c>
      <c r="N1622" s="200" t="str" cm="1">
        <f t="array" ref="N1622">INDEX($A:$G, ($B1622*$B$4)+3,COLUMN(F1622))</f>
        <v>Total Interest Charged</v>
      </c>
      <c r="O1622" s="201" t="e">
        <f t="shared" si="158"/>
        <v>#VALUE!</v>
      </c>
    </row>
    <row r="1623" spans="3:15" x14ac:dyDescent="0.25">
      <c r="C1623" s="197" t="e">
        <f t="shared" si="155"/>
        <v>#DIV/0!</v>
      </c>
      <c r="D1623" s="216" t="e">
        <f>IF(F1623="","",IF($B$3='Budget Calculator'!$A$14, 'Loan Calculator'!$L$12-E1623+H1623, IF($B$3='Budget Calculator'!$A$13,  'Loan Calculator'!$N$12-E1623+H1623, IF($B$3='Budget Calculator'!$A$12,  'Loan Calculator'!$P$12-E1623+H1623, 0))))</f>
        <v>#DIV/0!</v>
      </c>
      <c r="E1623" s="217" t="e">
        <f>IF(('Loan Calculator'!$G$4/$B$4)*C1622&gt;=0, ('Loan Calculator'!$G$4/$B$4)*C1622, 1/0)</f>
        <v>#DIV/0!</v>
      </c>
      <c r="F1623" s="200" t="e">
        <f t="shared" si="156"/>
        <v>#DIV/0!</v>
      </c>
      <c r="G1623" s="212" t="e">
        <f t="shared" si="157"/>
        <v>#DIV/0!</v>
      </c>
      <c r="K1623" s="197" t="str" cm="1">
        <f t="array" ref="K1623">INDEX($A:$G, ($B1623*$B$4)+3,COLUMN(C1623))</f>
        <v>Owing</v>
      </c>
      <c r="L1623" s="198" t="e">
        <f t="shared" si="159"/>
        <v>#VALUE!</v>
      </c>
      <c r="M1623" s="199" t="e">
        <f t="shared" si="160"/>
        <v>#VALUE!</v>
      </c>
      <c r="N1623" s="200" t="str" cm="1">
        <f t="array" ref="N1623">INDEX($A:$G, ($B1623*$B$4)+3,COLUMN(F1623))</f>
        <v>Total Interest Charged</v>
      </c>
      <c r="O1623" s="201" t="e">
        <f t="shared" si="158"/>
        <v>#VALUE!</v>
      </c>
    </row>
    <row r="1624" spans="3:15" x14ac:dyDescent="0.25">
      <c r="C1624" s="197" t="e">
        <f t="shared" ref="C1624:C1687" si="161">IF(F1624="","",C1623-D1624)</f>
        <v>#DIV/0!</v>
      </c>
      <c r="D1624" s="216" t="e">
        <f>IF(F1624="","",IF($B$3='Budget Calculator'!$A$14, 'Loan Calculator'!$L$12-E1624+H1624, IF($B$3='Budget Calculator'!$A$13,  'Loan Calculator'!$N$12-E1624+H1624, IF($B$3='Budget Calculator'!$A$12,  'Loan Calculator'!$P$12-E1624+H1624, 0))))</f>
        <v>#DIV/0!</v>
      </c>
      <c r="E1624" s="217" t="e">
        <f>IF(('Loan Calculator'!$G$4/$B$4)*C1623&gt;=0, ('Loan Calculator'!$G$4/$B$4)*C1623, 1/0)</f>
        <v>#DIV/0!</v>
      </c>
      <c r="F1624" s="200" t="e">
        <f t="shared" ref="F1624:F1687" si="162">IF(F1623="", "", IF(E1624+F1623&gt;F1623, E1624+F1623, ""))</f>
        <v>#DIV/0!</v>
      </c>
      <c r="G1624" s="212" t="e">
        <f t="shared" si="157"/>
        <v>#DIV/0!</v>
      </c>
      <c r="K1624" s="197" t="str" cm="1">
        <f t="array" ref="K1624">INDEX($A:$G, ($B1624*$B$4)+3,COLUMN(C1624))</f>
        <v>Owing</v>
      </c>
      <c r="L1624" s="198" t="e">
        <f t="shared" si="159"/>
        <v>#VALUE!</v>
      </c>
      <c r="M1624" s="199" t="e">
        <f t="shared" si="160"/>
        <v>#VALUE!</v>
      </c>
      <c r="N1624" s="200" t="str" cm="1">
        <f t="array" ref="N1624">INDEX($A:$G, ($B1624*$B$4)+3,COLUMN(F1624))</f>
        <v>Total Interest Charged</v>
      </c>
      <c r="O1624" s="201" t="e">
        <f t="shared" si="158"/>
        <v>#VALUE!</v>
      </c>
    </row>
    <row r="1625" spans="3:15" x14ac:dyDescent="0.25">
      <c r="C1625" s="197" t="e">
        <f t="shared" si="161"/>
        <v>#DIV/0!</v>
      </c>
      <c r="D1625" s="216" t="e">
        <f>IF(F1625="","",IF($B$3='Budget Calculator'!$A$14, 'Loan Calculator'!$L$12-E1625+H1625, IF($B$3='Budget Calculator'!$A$13,  'Loan Calculator'!$N$12-E1625+H1625, IF($B$3='Budget Calculator'!$A$12,  'Loan Calculator'!$P$12-E1625+H1625, 0))))</f>
        <v>#DIV/0!</v>
      </c>
      <c r="E1625" s="217" t="e">
        <f>IF(('Loan Calculator'!$G$4/$B$4)*C1624&gt;=0, ('Loan Calculator'!$G$4/$B$4)*C1624, 1/0)</f>
        <v>#DIV/0!</v>
      </c>
      <c r="F1625" s="200" t="e">
        <f t="shared" si="162"/>
        <v>#DIV/0!</v>
      </c>
      <c r="G1625" s="212" t="e">
        <f t="shared" si="157"/>
        <v>#DIV/0!</v>
      </c>
      <c r="K1625" s="197" t="str" cm="1">
        <f t="array" ref="K1625">INDEX($A:$G, ($B1625*$B$4)+3,COLUMN(C1625))</f>
        <v>Owing</v>
      </c>
      <c r="L1625" s="198" t="e">
        <f t="shared" si="159"/>
        <v>#VALUE!</v>
      </c>
      <c r="M1625" s="199" t="e">
        <f t="shared" si="160"/>
        <v>#VALUE!</v>
      </c>
      <c r="N1625" s="200" t="str" cm="1">
        <f t="array" ref="N1625">INDEX($A:$G, ($B1625*$B$4)+3,COLUMN(F1625))</f>
        <v>Total Interest Charged</v>
      </c>
      <c r="O1625" s="201" t="e">
        <f t="shared" si="158"/>
        <v>#VALUE!</v>
      </c>
    </row>
    <row r="1626" spans="3:15" x14ac:dyDescent="0.25">
      <c r="C1626" s="197" t="e">
        <f t="shared" si="161"/>
        <v>#DIV/0!</v>
      </c>
      <c r="D1626" s="216" t="e">
        <f>IF(F1626="","",IF($B$3='Budget Calculator'!$A$14, 'Loan Calculator'!$L$12-E1626+H1626, IF($B$3='Budget Calculator'!$A$13,  'Loan Calculator'!$N$12-E1626+H1626, IF($B$3='Budget Calculator'!$A$12,  'Loan Calculator'!$P$12-E1626+H1626, 0))))</f>
        <v>#DIV/0!</v>
      </c>
      <c r="E1626" s="217" t="e">
        <f>IF(('Loan Calculator'!$G$4/$B$4)*C1625&gt;=0, ('Loan Calculator'!$G$4/$B$4)*C1625, 1/0)</f>
        <v>#DIV/0!</v>
      </c>
      <c r="F1626" s="200" t="e">
        <f t="shared" si="162"/>
        <v>#DIV/0!</v>
      </c>
      <c r="G1626" s="212" t="e">
        <f t="shared" si="157"/>
        <v>#DIV/0!</v>
      </c>
      <c r="K1626" s="197" t="str" cm="1">
        <f t="array" ref="K1626">INDEX($A:$G, ($B1626*$B$4)+3,COLUMN(C1626))</f>
        <v>Owing</v>
      </c>
      <c r="L1626" s="198" t="e">
        <f t="shared" si="159"/>
        <v>#VALUE!</v>
      </c>
      <c r="M1626" s="199" t="e">
        <f t="shared" si="160"/>
        <v>#VALUE!</v>
      </c>
      <c r="N1626" s="200" t="str" cm="1">
        <f t="array" ref="N1626">INDEX($A:$G, ($B1626*$B$4)+3,COLUMN(F1626))</f>
        <v>Total Interest Charged</v>
      </c>
      <c r="O1626" s="201" t="e">
        <f t="shared" si="158"/>
        <v>#VALUE!</v>
      </c>
    </row>
    <row r="1627" spans="3:15" x14ac:dyDescent="0.25">
      <c r="C1627" s="197" t="e">
        <f t="shared" si="161"/>
        <v>#DIV/0!</v>
      </c>
      <c r="D1627" s="216" t="e">
        <f>IF(F1627="","",IF($B$3='Budget Calculator'!$A$14, 'Loan Calculator'!$L$12-E1627+H1627, IF($B$3='Budget Calculator'!$A$13,  'Loan Calculator'!$N$12-E1627+H1627, IF($B$3='Budget Calculator'!$A$12,  'Loan Calculator'!$P$12-E1627+H1627, 0))))</f>
        <v>#DIV/0!</v>
      </c>
      <c r="E1627" s="217" t="e">
        <f>IF(('Loan Calculator'!$G$4/$B$4)*C1626&gt;=0, ('Loan Calculator'!$G$4/$B$4)*C1626, 1/0)</f>
        <v>#DIV/0!</v>
      </c>
      <c r="F1627" s="200" t="e">
        <f t="shared" si="162"/>
        <v>#DIV/0!</v>
      </c>
      <c r="G1627" s="212" t="e">
        <f t="shared" si="157"/>
        <v>#DIV/0!</v>
      </c>
      <c r="K1627" s="197" t="str" cm="1">
        <f t="array" ref="K1627">INDEX($A:$G, ($B1627*$B$4)+3,COLUMN(C1627))</f>
        <v>Owing</v>
      </c>
      <c r="L1627" s="198" t="e">
        <f t="shared" si="159"/>
        <v>#VALUE!</v>
      </c>
      <c r="M1627" s="199" t="e">
        <f t="shared" si="160"/>
        <v>#VALUE!</v>
      </c>
      <c r="N1627" s="200" t="str" cm="1">
        <f t="array" ref="N1627">INDEX($A:$G, ($B1627*$B$4)+3,COLUMN(F1627))</f>
        <v>Total Interest Charged</v>
      </c>
      <c r="O1627" s="201" t="e">
        <f t="shared" si="158"/>
        <v>#VALUE!</v>
      </c>
    </row>
    <row r="1628" spans="3:15" x14ac:dyDescent="0.25">
      <c r="C1628" s="197" t="e">
        <f t="shared" si="161"/>
        <v>#DIV/0!</v>
      </c>
      <c r="D1628" s="216" t="e">
        <f>IF(F1628="","",IF($B$3='Budget Calculator'!$A$14, 'Loan Calculator'!$L$12-E1628+H1628, IF($B$3='Budget Calculator'!$A$13,  'Loan Calculator'!$N$12-E1628+H1628, IF($B$3='Budget Calculator'!$A$12,  'Loan Calculator'!$P$12-E1628+H1628, 0))))</f>
        <v>#DIV/0!</v>
      </c>
      <c r="E1628" s="217" t="e">
        <f>IF(('Loan Calculator'!$G$4/$B$4)*C1627&gt;=0, ('Loan Calculator'!$G$4/$B$4)*C1627, 1/0)</f>
        <v>#DIV/0!</v>
      </c>
      <c r="F1628" s="200" t="e">
        <f t="shared" si="162"/>
        <v>#DIV/0!</v>
      </c>
      <c r="G1628" s="212" t="e">
        <f t="shared" si="157"/>
        <v>#DIV/0!</v>
      </c>
      <c r="K1628" s="197" t="str" cm="1">
        <f t="array" ref="K1628">INDEX($A:$G, ($B1628*$B$4)+3,COLUMN(C1628))</f>
        <v>Owing</v>
      </c>
      <c r="L1628" s="198" t="e">
        <f t="shared" si="159"/>
        <v>#VALUE!</v>
      </c>
      <c r="M1628" s="199" t="e">
        <f t="shared" si="160"/>
        <v>#VALUE!</v>
      </c>
      <c r="N1628" s="200" t="str" cm="1">
        <f t="array" ref="N1628">INDEX($A:$G, ($B1628*$B$4)+3,COLUMN(F1628))</f>
        <v>Total Interest Charged</v>
      </c>
      <c r="O1628" s="201" t="e">
        <f t="shared" si="158"/>
        <v>#VALUE!</v>
      </c>
    </row>
    <row r="1629" spans="3:15" x14ac:dyDescent="0.25">
      <c r="C1629" s="197" t="e">
        <f t="shared" si="161"/>
        <v>#DIV/0!</v>
      </c>
      <c r="D1629" s="216" t="e">
        <f>IF(F1629="","",IF($B$3='Budget Calculator'!$A$14, 'Loan Calculator'!$L$12-E1629+H1629, IF($B$3='Budget Calculator'!$A$13,  'Loan Calculator'!$N$12-E1629+H1629, IF($B$3='Budget Calculator'!$A$12,  'Loan Calculator'!$P$12-E1629+H1629, 0))))</f>
        <v>#DIV/0!</v>
      </c>
      <c r="E1629" s="217" t="e">
        <f>IF(('Loan Calculator'!$G$4/$B$4)*C1628&gt;=0, ('Loan Calculator'!$G$4/$B$4)*C1628, 1/0)</f>
        <v>#DIV/0!</v>
      </c>
      <c r="F1629" s="200" t="e">
        <f t="shared" si="162"/>
        <v>#DIV/0!</v>
      </c>
      <c r="G1629" s="212" t="e">
        <f t="shared" si="157"/>
        <v>#DIV/0!</v>
      </c>
      <c r="K1629" s="197" t="str" cm="1">
        <f t="array" ref="K1629">INDEX($A:$G, ($B1629*$B$4)+3,COLUMN(C1629))</f>
        <v>Owing</v>
      </c>
      <c r="L1629" s="198" t="e">
        <f t="shared" si="159"/>
        <v>#VALUE!</v>
      </c>
      <c r="M1629" s="199" t="e">
        <f t="shared" si="160"/>
        <v>#VALUE!</v>
      </c>
      <c r="N1629" s="200" t="str" cm="1">
        <f t="array" ref="N1629">INDEX($A:$G, ($B1629*$B$4)+3,COLUMN(F1629))</f>
        <v>Total Interest Charged</v>
      </c>
      <c r="O1629" s="201" t="e">
        <f t="shared" si="158"/>
        <v>#VALUE!</v>
      </c>
    </row>
    <row r="1630" spans="3:15" x14ac:dyDescent="0.25">
      <c r="C1630" s="197" t="e">
        <f t="shared" si="161"/>
        <v>#DIV/0!</v>
      </c>
      <c r="D1630" s="216" t="e">
        <f>IF(F1630="","",IF($B$3='Budget Calculator'!$A$14, 'Loan Calculator'!$L$12-E1630+H1630, IF($B$3='Budget Calculator'!$A$13,  'Loan Calculator'!$N$12-E1630+H1630, IF($B$3='Budget Calculator'!$A$12,  'Loan Calculator'!$P$12-E1630+H1630, 0))))</f>
        <v>#DIV/0!</v>
      </c>
      <c r="E1630" s="217" t="e">
        <f>IF(('Loan Calculator'!$G$4/$B$4)*C1629&gt;=0, ('Loan Calculator'!$G$4/$B$4)*C1629, 1/0)</f>
        <v>#DIV/0!</v>
      </c>
      <c r="F1630" s="200" t="e">
        <f t="shared" si="162"/>
        <v>#DIV/0!</v>
      </c>
      <c r="G1630" s="212" t="e">
        <f t="shared" si="157"/>
        <v>#DIV/0!</v>
      </c>
      <c r="K1630" s="197" t="str" cm="1">
        <f t="array" ref="K1630">INDEX($A:$G, ($B1630*$B$4)+3,COLUMN(C1630))</f>
        <v>Owing</v>
      </c>
      <c r="L1630" s="198" t="e">
        <f t="shared" si="159"/>
        <v>#VALUE!</v>
      </c>
      <c r="M1630" s="199" t="e">
        <f t="shared" si="160"/>
        <v>#VALUE!</v>
      </c>
      <c r="N1630" s="200" t="str" cm="1">
        <f t="array" ref="N1630">INDEX($A:$G, ($B1630*$B$4)+3,COLUMN(F1630))</f>
        <v>Total Interest Charged</v>
      </c>
      <c r="O1630" s="201" t="e">
        <f t="shared" si="158"/>
        <v>#VALUE!</v>
      </c>
    </row>
    <row r="1631" spans="3:15" x14ac:dyDescent="0.25">
      <c r="C1631" s="197" t="e">
        <f t="shared" si="161"/>
        <v>#DIV/0!</v>
      </c>
      <c r="D1631" s="216" t="e">
        <f>IF(F1631="","",IF($B$3='Budget Calculator'!$A$14, 'Loan Calculator'!$L$12-E1631+H1631, IF($B$3='Budget Calculator'!$A$13,  'Loan Calculator'!$N$12-E1631+H1631, IF($B$3='Budget Calculator'!$A$12,  'Loan Calculator'!$P$12-E1631+H1631, 0))))</f>
        <v>#DIV/0!</v>
      </c>
      <c r="E1631" s="217" t="e">
        <f>IF(('Loan Calculator'!$G$4/$B$4)*C1630&gt;=0, ('Loan Calculator'!$G$4/$B$4)*C1630, 1/0)</f>
        <v>#DIV/0!</v>
      </c>
      <c r="F1631" s="200" t="e">
        <f t="shared" si="162"/>
        <v>#DIV/0!</v>
      </c>
      <c r="G1631" s="212" t="e">
        <f t="shared" si="157"/>
        <v>#DIV/0!</v>
      </c>
      <c r="K1631" s="197" t="str" cm="1">
        <f t="array" ref="K1631">INDEX($A:$G, ($B1631*$B$4)+3,COLUMN(C1631))</f>
        <v>Owing</v>
      </c>
      <c r="L1631" s="198" t="e">
        <f t="shared" si="159"/>
        <v>#VALUE!</v>
      </c>
      <c r="M1631" s="199" t="e">
        <f t="shared" si="160"/>
        <v>#VALUE!</v>
      </c>
      <c r="N1631" s="200" t="str" cm="1">
        <f t="array" ref="N1631">INDEX($A:$G, ($B1631*$B$4)+3,COLUMN(F1631))</f>
        <v>Total Interest Charged</v>
      </c>
      <c r="O1631" s="201" t="e">
        <f t="shared" si="158"/>
        <v>#VALUE!</v>
      </c>
    </row>
    <row r="1632" spans="3:15" x14ac:dyDescent="0.25">
      <c r="C1632" s="197" t="e">
        <f t="shared" si="161"/>
        <v>#DIV/0!</v>
      </c>
      <c r="D1632" s="216" t="e">
        <f>IF(F1632="","",IF($B$3='Budget Calculator'!$A$14, 'Loan Calculator'!$L$12-E1632+H1632, IF($B$3='Budget Calculator'!$A$13,  'Loan Calculator'!$N$12-E1632+H1632, IF($B$3='Budget Calculator'!$A$12,  'Loan Calculator'!$P$12-E1632+H1632, 0))))</f>
        <v>#DIV/0!</v>
      </c>
      <c r="E1632" s="217" t="e">
        <f>IF(('Loan Calculator'!$G$4/$B$4)*C1631&gt;=0, ('Loan Calculator'!$G$4/$B$4)*C1631, 1/0)</f>
        <v>#DIV/0!</v>
      </c>
      <c r="F1632" s="200" t="e">
        <f t="shared" si="162"/>
        <v>#DIV/0!</v>
      </c>
      <c r="G1632" s="212" t="e">
        <f t="shared" si="157"/>
        <v>#DIV/0!</v>
      </c>
      <c r="K1632" s="197" t="str" cm="1">
        <f t="array" ref="K1632">INDEX($A:$G, ($B1632*$B$4)+3,COLUMN(C1632))</f>
        <v>Owing</v>
      </c>
      <c r="L1632" s="198" t="e">
        <f t="shared" si="159"/>
        <v>#VALUE!</v>
      </c>
      <c r="M1632" s="199" t="e">
        <f t="shared" si="160"/>
        <v>#VALUE!</v>
      </c>
      <c r="N1632" s="200" t="str" cm="1">
        <f t="array" ref="N1632">INDEX($A:$G, ($B1632*$B$4)+3,COLUMN(F1632))</f>
        <v>Total Interest Charged</v>
      </c>
      <c r="O1632" s="201" t="e">
        <f t="shared" si="158"/>
        <v>#VALUE!</v>
      </c>
    </row>
    <row r="1633" spans="3:15" x14ac:dyDescent="0.25">
      <c r="C1633" s="197" t="e">
        <f t="shared" si="161"/>
        <v>#DIV/0!</v>
      </c>
      <c r="D1633" s="216" t="e">
        <f>IF(F1633="","",IF($B$3='Budget Calculator'!$A$14, 'Loan Calculator'!$L$12-E1633+H1633, IF($B$3='Budget Calculator'!$A$13,  'Loan Calculator'!$N$12-E1633+H1633, IF($B$3='Budget Calculator'!$A$12,  'Loan Calculator'!$P$12-E1633+H1633, 0))))</f>
        <v>#DIV/0!</v>
      </c>
      <c r="E1633" s="217" t="e">
        <f>IF(('Loan Calculator'!$G$4/$B$4)*C1632&gt;=0, ('Loan Calculator'!$G$4/$B$4)*C1632, 1/0)</f>
        <v>#DIV/0!</v>
      </c>
      <c r="F1633" s="200" t="e">
        <f t="shared" si="162"/>
        <v>#DIV/0!</v>
      </c>
      <c r="G1633" s="212" t="e">
        <f t="shared" si="157"/>
        <v>#DIV/0!</v>
      </c>
      <c r="K1633" s="197" t="str" cm="1">
        <f t="array" ref="K1633">INDEX($A:$G, ($B1633*$B$4)+3,COLUMN(C1633))</f>
        <v>Owing</v>
      </c>
      <c r="L1633" s="198" t="e">
        <f t="shared" si="159"/>
        <v>#VALUE!</v>
      </c>
      <c r="M1633" s="199" t="e">
        <f t="shared" si="160"/>
        <v>#VALUE!</v>
      </c>
      <c r="N1633" s="200" t="str" cm="1">
        <f t="array" ref="N1633">INDEX($A:$G, ($B1633*$B$4)+3,COLUMN(F1633))</f>
        <v>Total Interest Charged</v>
      </c>
      <c r="O1633" s="201" t="e">
        <f t="shared" si="158"/>
        <v>#VALUE!</v>
      </c>
    </row>
    <row r="1634" spans="3:15" x14ac:dyDescent="0.25">
      <c r="C1634" s="197" t="e">
        <f t="shared" si="161"/>
        <v>#DIV/0!</v>
      </c>
      <c r="D1634" s="216" t="e">
        <f>IF(F1634="","",IF($B$3='Budget Calculator'!$A$14, 'Loan Calculator'!$L$12-E1634+H1634, IF($B$3='Budget Calculator'!$A$13,  'Loan Calculator'!$N$12-E1634+H1634, IF($B$3='Budget Calculator'!$A$12,  'Loan Calculator'!$P$12-E1634+H1634, 0))))</f>
        <v>#DIV/0!</v>
      </c>
      <c r="E1634" s="217" t="e">
        <f>IF(('Loan Calculator'!$G$4/$B$4)*C1633&gt;=0, ('Loan Calculator'!$G$4/$B$4)*C1633, 1/0)</f>
        <v>#DIV/0!</v>
      </c>
      <c r="F1634" s="200" t="e">
        <f t="shared" si="162"/>
        <v>#DIV/0!</v>
      </c>
      <c r="G1634" s="212" t="e">
        <f t="shared" si="157"/>
        <v>#DIV/0!</v>
      </c>
      <c r="K1634" s="197" t="str" cm="1">
        <f t="array" ref="K1634">INDEX($A:$G, ($B1634*$B$4)+3,COLUMN(C1634))</f>
        <v>Owing</v>
      </c>
      <c r="L1634" s="198" t="e">
        <f t="shared" si="159"/>
        <v>#VALUE!</v>
      </c>
      <c r="M1634" s="199" t="e">
        <f t="shared" si="160"/>
        <v>#VALUE!</v>
      </c>
      <c r="N1634" s="200" t="str" cm="1">
        <f t="array" ref="N1634">INDEX($A:$G, ($B1634*$B$4)+3,COLUMN(F1634))</f>
        <v>Total Interest Charged</v>
      </c>
      <c r="O1634" s="201" t="e">
        <f t="shared" si="158"/>
        <v>#VALUE!</v>
      </c>
    </row>
    <row r="1635" spans="3:15" x14ac:dyDescent="0.25">
      <c r="C1635" s="197" t="e">
        <f t="shared" si="161"/>
        <v>#DIV/0!</v>
      </c>
      <c r="D1635" s="216" t="e">
        <f>IF(F1635="","",IF($B$3='Budget Calculator'!$A$14, 'Loan Calculator'!$L$12-E1635+H1635, IF($B$3='Budget Calculator'!$A$13,  'Loan Calculator'!$N$12-E1635+H1635, IF($B$3='Budget Calculator'!$A$12,  'Loan Calculator'!$P$12-E1635+H1635, 0))))</f>
        <v>#DIV/0!</v>
      </c>
      <c r="E1635" s="217" t="e">
        <f>IF(('Loan Calculator'!$G$4/$B$4)*C1634&gt;=0, ('Loan Calculator'!$G$4/$B$4)*C1634, 1/0)</f>
        <v>#DIV/0!</v>
      </c>
      <c r="F1635" s="200" t="e">
        <f t="shared" si="162"/>
        <v>#DIV/0!</v>
      </c>
      <c r="G1635" s="212" t="e">
        <f t="shared" si="157"/>
        <v>#DIV/0!</v>
      </c>
      <c r="K1635" s="197" t="str" cm="1">
        <f t="array" ref="K1635">INDEX($A:$G, ($B1635*$B$4)+3,COLUMN(C1635))</f>
        <v>Owing</v>
      </c>
      <c r="L1635" s="198" t="e">
        <f t="shared" si="159"/>
        <v>#VALUE!</v>
      </c>
      <c r="M1635" s="199" t="e">
        <f t="shared" si="160"/>
        <v>#VALUE!</v>
      </c>
      <c r="N1635" s="200" t="str" cm="1">
        <f t="array" ref="N1635">INDEX($A:$G, ($B1635*$B$4)+3,COLUMN(F1635))</f>
        <v>Total Interest Charged</v>
      </c>
      <c r="O1635" s="201" t="e">
        <f t="shared" si="158"/>
        <v>#VALUE!</v>
      </c>
    </row>
    <row r="1636" spans="3:15" x14ac:dyDescent="0.25">
      <c r="C1636" s="197" t="e">
        <f t="shared" si="161"/>
        <v>#DIV/0!</v>
      </c>
      <c r="D1636" s="216" t="e">
        <f>IF(F1636="","",IF($B$3='Budget Calculator'!$A$14, 'Loan Calculator'!$L$12-E1636+H1636, IF($B$3='Budget Calculator'!$A$13,  'Loan Calculator'!$N$12-E1636+H1636, IF($B$3='Budget Calculator'!$A$12,  'Loan Calculator'!$P$12-E1636+H1636, 0))))</f>
        <v>#DIV/0!</v>
      </c>
      <c r="E1636" s="217" t="e">
        <f>IF(('Loan Calculator'!$G$4/$B$4)*C1635&gt;=0, ('Loan Calculator'!$G$4/$B$4)*C1635, 1/0)</f>
        <v>#DIV/0!</v>
      </c>
      <c r="F1636" s="200" t="e">
        <f t="shared" si="162"/>
        <v>#DIV/0!</v>
      </c>
      <c r="G1636" s="212" t="e">
        <f t="shared" si="157"/>
        <v>#DIV/0!</v>
      </c>
      <c r="K1636" s="197" t="str" cm="1">
        <f t="array" ref="K1636">INDEX($A:$G, ($B1636*$B$4)+3,COLUMN(C1636))</f>
        <v>Owing</v>
      </c>
      <c r="L1636" s="198" t="e">
        <f t="shared" si="159"/>
        <v>#VALUE!</v>
      </c>
      <c r="M1636" s="199" t="e">
        <f t="shared" si="160"/>
        <v>#VALUE!</v>
      </c>
      <c r="N1636" s="200" t="str" cm="1">
        <f t="array" ref="N1636">INDEX($A:$G, ($B1636*$B$4)+3,COLUMN(F1636))</f>
        <v>Total Interest Charged</v>
      </c>
      <c r="O1636" s="201" t="e">
        <f t="shared" si="158"/>
        <v>#VALUE!</v>
      </c>
    </row>
    <row r="1637" spans="3:15" x14ac:dyDescent="0.25">
      <c r="C1637" s="197" t="e">
        <f t="shared" si="161"/>
        <v>#DIV/0!</v>
      </c>
      <c r="D1637" s="216" t="e">
        <f>IF(F1637="","",IF($B$3='Budget Calculator'!$A$14, 'Loan Calculator'!$L$12-E1637+H1637, IF($B$3='Budget Calculator'!$A$13,  'Loan Calculator'!$N$12-E1637+H1637, IF($B$3='Budget Calculator'!$A$12,  'Loan Calculator'!$P$12-E1637+H1637, 0))))</f>
        <v>#DIV/0!</v>
      </c>
      <c r="E1637" s="217" t="e">
        <f>IF(('Loan Calculator'!$G$4/$B$4)*C1636&gt;=0, ('Loan Calculator'!$G$4/$B$4)*C1636, 1/0)</f>
        <v>#DIV/0!</v>
      </c>
      <c r="F1637" s="200" t="e">
        <f t="shared" si="162"/>
        <v>#DIV/0!</v>
      </c>
      <c r="G1637" s="212" t="e">
        <f t="shared" si="157"/>
        <v>#DIV/0!</v>
      </c>
      <c r="K1637" s="197" t="str" cm="1">
        <f t="array" ref="K1637">INDEX($A:$G, ($B1637*$B$4)+3,COLUMN(C1637))</f>
        <v>Owing</v>
      </c>
      <c r="L1637" s="198" t="e">
        <f t="shared" si="159"/>
        <v>#VALUE!</v>
      </c>
      <c r="M1637" s="199" t="e">
        <f t="shared" si="160"/>
        <v>#VALUE!</v>
      </c>
      <c r="N1637" s="200" t="str" cm="1">
        <f t="array" ref="N1637">INDEX($A:$G, ($B1637*$B$4)+3,COLUMN(F1637))</f>
        <v>Total Interest Charged</v>
      </c>
      <c r="O1637" s="201" t="e">
        <f t="shared" si="158"/>
        <v>#VALUE!</v>
      </c>
    </row>
    <row r="1638" spans="3:15" x14ac:dyDescent="0.25">
      <c r="C1638" s="197" t="e">
        <f t="shared" si="161"/>
        <v>#DIV/0!</v>
      </c>
      <c r="D1638" s="216" t="e">
        <f>IF(F1638="","",IF($B$3='Budget Calculator'!$A$14, 'Loan Calculator'!$L$12-E1638+H1638, IF($B$3='Budget Calculator'!$A$13,  'Loan Calculator'!$N$12-E1638+H1638, IF($B$3='Budget Calculator'!$A$12,  'Loan Calculator'!$P$12-E1638+H1638, 0))))</f>
        <v>#DIV/0!</v>
      </c>
      <c r="E1638" s="217" t="e">
        <f>IF(('Loan Calculator'!$G$4/$B$4)*C1637&gt;=0, ('Loan Calculator'!$G$4/$B$4)*C1637, 1/0)</f>
        <v>#DIV/0!</v>
      </c>
      <c r="F1638" s="200" t="e">
        <f t="shared" si="162"/>
        <v>#DIV/0!</v>
      </c>
      <c r="G1638" s="212" t="e">
        <f t="shared" si="157"/>
        <v>#DIV/0!</v>
      </c>
      <c r="K1638" s="197" t="str" cm="1">
        <f t="array" ref="K1638">INDEX($A:$G, ($B1638*$B$4)+3,COLUMN(C1638))</f>
        <v>Owing</v>
      </c>
      <c r="L1638" s="198" t="e">
        <f t="shared" si="159"/>
        <v>#VALUE!</v>
      </c>
      <c r="M1638" s="199" t="e">
        <f t="shared" si="160"/>
        <v>#VALUE!</v>
      </c>
      <c r="N1638" s="200" t="str" cm="1">
        <f t="array" ref="N1638">INDEX($A:$G, ($B1638*$B$4)+3,COLUMN(F1638))</f>
        <v>Total Interest Charged</v>
      </c>
      <c r="O1638" s="201" t="e">
        <f t="shared" si="158"/>
        <v>#VALUE!</v>
      </c>
    </row>
    <row r="1639" spans="3:15" x14ac:dyDescent="0.25">
      <c r="C1639" s="197" t="e">
        <f t="shared" si="161"/>
        <v>#DIV/0!</v>
      </c>
      <c r="D1639" s="216" t="e">
        <f>IF(F1639="","",IF($B$3='Budget Calculator'!$A$14, 'Loan Calculator'!$L$12-E1639+H1639, IF($B$3='Budget Calculator'!$A$13,  'Loan Calculator'!$N$12-E1639+H1639, IF($B$3='Budget Calculator'!$A$12,  'Loan Calculator'!$P$12-E1639+H1639, 0))))</f>
        <v>#DIV/0!</v>
      </c>
      <c r="E1639" s="217" t="e">
        <f>IF(('Loan Calculator'!$G$4/$B$4)*C1638&gt;=0, ('Loan Calculator'!$G$4/$B$4)*C1638, 1/0)</f>
        <v>#DIV/0!</v>
      </c>
      <c r="F1639" s="200" t="e">
        <f t="shared" si="162"/>
        <v>#DIV/0!</v>
      </c>
      <c r="G1639" s="212" t="e">
        <f t="shared" si="157"/>
        <v>#DIV/0!</v>
      </c>
      <c r="K1639" s="197" t="str" cm="1">
        <f t="array" ref="K1639">INDEX($A:$G, ($B1639*$B$4)+3,COLUMN(C1639))</f>
        <v>Owing</v>
      </c>
      <c r="L1639" s="198" t="e">
        <f t="shared" si="159"/>
        <v>#VALUE!</v>
      </c>
      <c r="M1639" s="199" t="e">
        <f t="shared" si="160"/>
        <v>#VALUE!</v>
      </c>
      <c r="N1639" s="200" t="str" cm="1">
        <f t="array" ref="N1639">INDEX($A:$G, ($B1639*$B$4)+3,COLUMN(F1639))</f>
        <v>Total Interest Charged</v>
      </c>
      <c r="O1639" s="201" t="e">
        <f t="shared" si="158"/>
        <v>#VALUE!</v>
      </c>
    </row>
    <row r="1640" spans="3:15" x14ac:dyDescent="0.25">
      <c r="C1640" s="197" t="e">
        <f t="shared" si="161"/>
        <v>#DIV/0!</v>
      </c>
      <c r="D1640" s="216" t="e">
        <f>IF(F1640="","",IF($B$3='Budget Calculator'!$A$14, 'Loan Calculator'!$L$12-E1640+H1640, IF($B$3='Budget Calculator'!$A$13,  'Loan Calculator'!$N$12-E1640+H1640, IF($B$3='Budget Calculator'!$A$12,  'Loan Calculator'!$P$12-E1640+H1640, 0))))</f>
        <v>#DIV/0!</v>
      </c>
      <c r="E1640" s="217" t="e">
        <f>IF(('Loan Calculator'!$G$4/$B$4)*C1639&gt;=0, ('Loan Calculator'!$G$4/$B$4)*C1639, 1/0)</f>
        <v>#DIV/0!</v>
      </c>
      <c r="F1640" s="200" t="e">
        <f t="shared" si="162"/>
        <v>#DIV/0!</v>
      </c>
      <c r="G1640" s="212" t="e">
        <f t="shared" si="157"/>
        <v>#DIV/0!</v>
      </c>
      <c r="K1640" s="197" t="str" cm="1">
        <f t="array" ref="K1640">INDEX($A:$G, ($B1640*$B$4)+3,COLUMN(C1640))</f>
        <v>Owing</v>
      </c>
      <c r="L1640" s="198" t="e">
        <f t="shared" si="159"/>
        <v>#VALUE!</v>
      </c>
      <c r="M1640" s="199" t="e">
        <f t="shared" si="160"/>
        <v>#VALUE!</v>
      </c>
      <c r="N1640" s="200" t="str" cm="1">
        <f t="array" ref="N1640">INDEX($A:$G, ($B1640*$B$4)+3,COLUMN(F1640))</f>
        <v>Total Interest Charged</v>
      </c>
      <c r="O1640" s="201" t="e">
        <f t="shared" si="158"/>
        <v>#VALUE!</v>
      </c>
    </row>
    <row r="1641" spans="3:15" x14ac:dyDescent="0.25">
      <c r="C1641" s="197" t="e">
        <f t="shared" si="161"/>
        <v>#DIV/0!</v>
      </c>
      <c r="D1641" s="216" t="e">
        <f>IF(F1641="","",IF($B$3='Budget Calculator'!$A$14, 'Loan Calculator'!$L$12-E1641+H1641, IF($B$3='Budget Calculator'!$A$13,  'Loan Calculator'!$N$12-E1641+H1641, IF($B$3='Budget Calculator'!$A$12,  'Loan Calculator'!$P$12-E1641+H1641, 0))))</f>
        <v>#DIV/0!</v>
      </c>
      <c r="E1641" s="217" t="e">
        <f>IF(('Loan Calculator'!$G$4/$B$4)*C1640&gt;=0, ('Loan Calculator'!$G$4/$B$4)*C1640, 1/0)</f>
        <v>#DIV/0!</v>
      </c>
      <c r="F1641" s="200" t="e">
        <f t="shared" si="162"/>
        <v>#DIV/0!</v>
      </c>
      <c r="G1641" s="212" t="e">
        <f t="shared" si="157"/>
        <v>#DIV/0!</v>
      </c>
      <c r="K1641" s="197" t="str" cm="1">
        <f t="array" ref="K1641">INDEX($A:$G, ($B1641*$B$4)+3,COLUMN(C1641))</f>
        <v>Owing</v>
      </c>
      <c r="L1641" s="198" t="e">
        <f t="shared" si="159"/>
        <v>#VALUE!</v>
      </c>
      <c r="M1641" s="199" t="e">
        <f t="shared" si="160"/>
        <v>#VALUE!</v>
      </c>
      <c r="N1641" s="200" t="str" cm="1">
        <f t="array" ref="N1641">INDEX($A:$G, ($B1641*$B$4)+3,COLUMN(F1641))</f>
        <v>Total Interest Charged</v>
      </c>
      <c r="O1641" s="201" t="e">
        <f t="shared" si="158"/>
        <v>#VALUE!</v>
      </c>
    </row>
    <row r="1642" spans="3:15" x14ac:dyDescent="0.25">
      <c r="C1642" s="197" t="e">
        <f t="shared" si="161"/>
        <v>#DIV/0!</v>
      </c>
      <c r="D1642" s="216" t="e">
        <f>IF(F1642="","",IF($B$3='Budget Calculator'!$A$14, 'Loan Calculator'!$L$12-E1642+H1642, IF($B$3='Budget Calculator'!$A$13,  'Loan Calculator'!$N$12-E1642+H1642, IF($B$3='Budget Calculator'!$A$12,  'Loan Calculator'!$P$12-E1642+H1642, 0))))</f>
        <v>#DIV/0!</v>
      </c>
      <c r="E1642" s="217" t="e">
        <f>IF(('Loan Calculator'!$G$4/$B$4)*C1641&gt;=0, ('Loan Calculator'!$G$4/$B$4)*C1641, 1/0)</f>
        <v>#DIV/0!</v>
      </c>
      <c r="F1642" s="200" t="e">
        <f t="shared" si="162"/>
        <v>#DIV/0!</v>
      </c>
      <c r="G1642" s="212" t="e">
        <f t="shared" si="157"/>
        <v>#DIV/0!</v>
      </c>
      <c r="K1642" s="197" t="str" cm="1">
        <f t="array" ref="K1642">INDEX($A:$G, ($B1642*$B$4)+3,COLUMN(C1642))</f>
        <v>Owing</v>
      </c>
      <c r="L1642" s="198" t="e">
        <f t="shared" si="159"/>
        <v>#VALUE!</v>
      </c>
      <c r="M1642" s="199" t="e">
        <f t="shared" si="160"/>
        <v>#VALUE!</v>
      </c>
      <c r="N1642" s="200" t="str" cm="1">
        <f t="array" ref="N1642">INDEX($A:$G, ($B1642*$B$4)+3,COLUMN(F1642))</f>
        <v>Total Interest Charged</v>
      </c>
      <c r="O1642" s="201" t="e">
        <f t="shared" si="158"/>
        <v>#VALUE!</v>
      </c>
    </row>
    <row r="1643" spans="3:15" x14ac:dyDescent="0.25">
      <c r="C1643" s="197" t="e">
        <f t="shared" si="161"/>
        <v>#DIV/0!</v>
      </c>
      <c r="D1643" s="216" t="e">
        <f>IF(F1643="","",IF($B$3='Budget Calculator'!$A$14, 'Loan Calculator'!$L$12-E1643+H1643, IF($B$3='Budget Calculator'!$A$13,  'Loan Calculator'!$N$12-E1643+H1643, IF($B$3='Budget Calculator'!$A$12,  'Loan Calculator'!$P$12-E1643+H1643, 0))))</f>
        <v>#DIV/0!</v>
      </c>
      <c r="E1643" s="217" t="e">
        <f>IF(('Loan Calculator'!$G$4/$B$4)*C1642&gt;=0, ('Loan Calculator'!$G$4/$B$4)*C1642, 1/0)</f>
        <v>#DIV/0!</v>
      </c>
      <c r="F1643" s="200" t="e">
        <f t="shared" si="162"/>
        <v>#DIV/0!</v>
      </c>
      <c r="G1643" s="212" t="e">
        <f t="shared" si="157"/>
        <v>#DIV/0!</v>
      </c>
      <c r="K1643" s="197" t="str" cm="1">
        <f t="array" ref="K1643">INDEX($A:$G, ($B1643*$B$4)+3,COLUMN(C1643))</f>
        <v>Owing</v>
      </c>
      <c r="L1643" s="198" t="e">
        <f t="shared" si="159"/>
        <v>#VALUE!</v>
      </c>
      <c r="M1643" s="199" t="e">
        <f t="shared" si="160"/>
        <v>#VALUE!</v>
      </c>
      <c r="N1643" s="200" t="str" cm="1">
        <f t="array" ref="N1643">INDEX($A:$G, ($B1643*$B$4)+3,COLUMN(F1643))</f>
        <v>Total Interest Charged</v>
      </c>
      <c r="O1643" s="201" t="e">
        <f t="shared" si="158"/>
        <v>#VALUE!</v>
      </c>
    </row>
    <row r="1644" spans="3:15" x14ac:dyDescent="0.25">
      <c r="C1644" s="197" t="e">
        <f t="shared" si="161"/>
        <v>#DIV/0!</v>
      </c>
      <c r="D1644" s="216" t="e">
        <f>IF(F1644="","",IF($B$3='Budget Calculator'!$A$14, 'Loan Calculator'!$L$12-E1644+H1644, IF($B$3='Budget Calculator'!$A$13,  'Loan Calculator'!$N$12-E1644+H1644, IF($B$3='Budget Calculator'!$A$12,  'Loan Calculator'!$P$12-E1644+H1644, 0))))</f>
        <v>#DIV/0!</v>
      </c>
      <c r="E1644" s="217" t="e">
        <f>IF(('Loan Calculator'!$G$4/$B$4)*C1643&gt;=0, ('Loan Calculator'!$G$4/$B$4)*C1643, 1/0)</f>
        <v>#DIV/0!</v>
      </c>
      <c r="F1644" s="200" t="e">
        <f t="shared" si="162"/>
        <v>#DIV/0!</v>
      </c>
      <c r="G1644" s="212" t="e">
        <f t="shared" si="157"/>
        <v>#DIV/0!</v>
      </c>
      <c r="K1644" s="197" t="str" cm="1">
        <f t="array" ref="K1644">INDEX($A:$G, ($B1644*$B$4)+3,COLUMN(C1644))</f>
        <v>Owing</v>
      </c>
      <c r="L1644" s="198" t="e">
        <f t="shared" si="159"/>
        <v>#VALUE!</v>
      </c>
      <c r="M1644" s="199" t="e">
        <f t="shared" si="160"/>
        <v>#VALUE!</v>
      </c>
      <c r="N1644" s="200" t="str" cm="1">
        <f t="array" ref="N1644">INDEX($A:$G, ($B1644*$B$4)+3,COLUMN(F1644))</f>
        <v>Total Interest Charged</v>
      </c>
      <c r="O1644" s="201" t="e">
        <f t="shared" si="158"/>
        <v>#VALUE!</v>
      </c>
    </row>
    <row r="1645" spans="3:15" x14ac:dyDescent="0.25">
      <c r="C1645" s="197" t="e">
        <f t="shared" si="161"/>
        <v>#DIV/0!</v>
      </c>
      <c r="D1645" s="216" t="e">
        <f>IF(F1645="","",IF($B$3='Budget Calculator'!$A$14, 'Loan Calculator'!$L$12-E1645+H1645, IF($B$3='Budget Calculator'!$A$13,  'Loan Calculator'!$N$12-E1645+H1645, IF($B$3='Budget Calculator'!$A$12,  'Loan Calculator'!$P$12-E1645+H1645, 0))))</f>
        <v>#DIV/0!</v>
      </c>
      <c r="E1645" s="217" t="e">
        <f>IF(('Loan Calculator'!$G$4/$B$4)*C1644&gt;=0, ('Loan Calculator'!$G$4/$B$4)*C1644, 1/0)</f>
        <v>#DIV/0!</v>
      </c>
      <c r="F1645" s="200" t="e">
        <f t="shared" si="162"/>
        <v>#DIV/0!</v>
      </c>
      <c r="G1645" s="212" t="e">
        <f t="shared" si="157"/>
        <v>#DIV/0!</v>
      </c>
      <c r="K1645" s="197" t="str" cm="1">
        <f t="array" ref="K1645">INDEX($A:$G, ($B1645*$B$4)+3,COLUMN(C1645))</f>
        <v>Owing</v>
      </c>
      <c r="L1645" s="198" t="e">
        <f t="shared" si="159"/>
        <v>#VALUE!</v>
      </c>
      <c r="M1645" s="199" t="e">
        <f t="shared" si="160"/>
        <v>#VALUE!</v>
      </c>
      <c r="N1645" s="200" t="str" cm="1">
        <f t="array" ref="N1645">INDEX($A:$G, ($B1645*$B$4)+3,COLUMN(F1645))</f>
        <v>Total Interest Charged</v>
      </c>
      <c r="O1645" s="201" t="e">
        <f t="shared" si="158"/>
        <v>#VALUE!</v>
      </c>
    </row>
    <row r="1646" spans="3:15" x14ac:dyDescent="0.25">
      <c r="C1646" s="197" t="e">
        <f t="shared" si="161"/>
        <v>#DIV/0!</v>
      </c>
      <c r="D1646" s="216" t="e">
        <f>IF(F1646="","",IF($B$3='Budget Calculator'!$A$14, 'Loan Calculator'!$L$12-E1646+H1646, IF($B$3='Budget Calculator'!$A$13,  'Loan Calculator'!$N$12-E1646+H1646, IF($B$3='Budget Calculator'!$A$12,  'Loan Calculator'!$P$12-E1646+H1646, 0))))</f>
        <v>#DIV/0!</v>
      </c>
      <c r="E1646" s="217" t="e">
        <f>IF(('Loan Calculator'!$G$4/$B$4)*C1645&gt;=0, ('Loan Calculator'!$G$4/$B$4)*C1645, 1/0)</f>
        <v>#DIV/0!</v>
      </c>
      <c r="F1646" s="200" t="e">
        <f t="shared" si="162"/>
        <v>#DIV/0!</v>
      </c>
      <c r="G1646" s="212" t="e">
        <f t="shared" si="157"/>
        <v>#DIV/0!</v>
      </c>
      <c r="K1646" s="197" t="str" cm="1">
        <f t="array" ref="K1646">INDEX($A:$G, ($B1646*$B$4)+3,COLUMN(C1646))</f>
        <v>Owing</v>
      </c>
      <c r="L1646" s="198" t="e">
        <f t="shared" si="159"/>
        <v>#VALUE!</v>
      </c>
      <c r="M1646" s="199" t="e">
        <f t="shared" si="160"/>
        <v>#VALUE!</v>
      </c>
      <c r="N1646" s="200" t="str" cm="1">
        <f t="array" ref="N1646">INDEX($A:$G, ($B1646*$B$4)+3,COLUMN(F1646))</f>
        <v>Total Interest Charged</v>
      </c>
      <c r="O1646" s="201" t="e">
        <f t="shared" si="158"/>
        <v>#VALUE!</v>
      </c>
    </row>
    <row r="1647" spans="3:15" x14ac:dyDescent="0.25">
      <c r="C1647" s="197" t="e">
        <f t="shared" si="161"/>
        <v>#DIV/0!</v>
      </c>
      <c r="D1647" s="216" t="e">
        <f>IF(F1647="","",IF($B$3='Budget Calculator'!$A$14, 'Loan Calculator'!$L$12-E1647+H1647, IF($B$3='Budget Calculator'!$A$13,  'Loan Calculator'!$N$12-E1647+H1647, IF($B$3='Budget Calculator'!$A$12,  'Loan Calculator'!$P$12-E1647+H1647, 0))))</f>
        <v>#DIV/0!</v>
      </c>
      <c r="E1647" s="217" t="e">
        <f>IF(('Loan Calculator'!$G$4/$B$4)*C1646&gt;=0, ('Loan Calculator'!$G$4/$B$4)*C1646, 1/0)</f>
        <v>#DIV/0!</v>
      </c>
      <c r="F1647" s="200" t="e">
        <f t="shared" si="162"/>
        <v>#DIV/0!</v>
      </c>
      <c r="G1647" s="212" t="e">
        <f t="shared" si="157"/>
        <v>#DIV/0!</v>
      </c>
      <c r="K1647" s="197" t="str" cm="1">
        <f t="array" ref="K1647">INDEX($A:$G, ($B1647*$B$4)+3,COLUMN(C1647))</f>
        <v>Owing</v>
      </c>
      <c r="L1647" s="198" t="e">
        <f t="shared" si="159"/>
        <v>#VALUE!</v>
      </c>
      <c r="M1647" s="199" t="e">
        <f t="shared" si="160"/>
        <v>#VALUE!</v>
      </c>
      <c r="N1647" s="200" t="str" cm="1">
        <f t="array" ref="N1647">INDEX($A:$G, ($B1647*$B$4)+3,COLUMN(F1647))</f>
        <v>Total Interest Charged</v>
      </c>
      <c r="O1647" s="201" t="e">
        <f t="shared" si="158"/>
        <v>#VALUE!</v>
      </c>
    </row>
    <row r="1648" spans="3:15" x14ac:dyDescent="0.25">
      <c r="C1648" s="197" t="e">
        <f t="shared" si="161"/>
        <v>#DIV/0!</v>
      </c>
      <c r="D1648" s="216" t="e">
        <f>IF(F1648="","",IF($B$3='Budget Calculator'!$A$14, 'Loan Calculator'!$L$12-E1648+H1648, IF($B$3='Budget Calculator'!$A$13,  'Loan Calculator'!$N$12-E1648+H1648, IF($B$3='Budget Calculator'!$A$12,  'Loan Calculator'!$P$12-E1648+H1648, 0))))</f>
        <v>#DIV/0!</v>
      </c>
      <c r="E1648" s="217" t="e">
        <f>IF(('Loan Calculator'!$G$4/$B$4)*C1647&gt;=0, ('Loan Calculator'!$G$4/$B$4)*C1647, 1/0)</f>
        <v>#DIV/0!</v>
      </c>
      <c r="F1648" s="200" t="e">
        <f t="shared" si="162"/>
        <v>#DIV/0!</v>
      </c>
      <c r="G1648" s="212" t="e">
        <f t="shared" si="157"/>
        <v>#DIV/0!</v>
      </c>
      <c r="K1648" s="197" t="str" cm="1">
        <f t="array" ref="K1648">INDEX($A:$G, ($B1648*$B$4)+3,COLUMN(C1648))</f>
        <v>Owing</v>
      </c>
      <c r="L1648" s="198" t="e">
        <f t="shared" si="159"/>
        <v>#VALUE!</v>
      </c>
      <c r="M1648" s="199" t="e">
        <f t="shared" si="160"/>
        <v>#VALUE!</v>
      </c>
      <c r="N1648" s="200" t="str" cm="1">
        <f t="array" ref="N1648">INDEX($A:$G, ($B1648*$B$4)+3,COLUMN(F1648))</f>
        <v>Total Interest Charged</v>
      </c>
      <c r="O1648" s="201" t="e">
        <f t="shared" si="158"/>
        <v>#VALUE!</v>
      </c>
    </row>
    <row r="1649" spans="3:15" x14ac:dyDescent="0.25">
      <c r="C1649" s="197" t="e">
        <f t="shared" si="161"/>
        <v>#DIV/0!</v>
      </c>
      <c r="D1649" s="216" t="e">
        <f>IF(F1649="","",IF($B$3='Budget Calculator'!$A$14, 'Loan Calculator'!$L$12-E1649+H1649, IF($B$3='Budget Calculator'!$A$13,  'Loan Calculator'!$N$12-E1649+H1649, IF($B$3='Budget Calculator'!$A$12,  'Loan Calculator'!$P$12-E1649+H1649, 0))))</f>
        <v>#DIV/0!</v>
      </c>
      <c r="E1649" s="217" t="e">
        <f>IF(('Loan Calculator'!$G$4/$B$4)*C1648&gt;=0, ('Loan Calculator'!$G$4/$B$4)*C1648, 1/0)</f>
        <v>#DIV/0!</v>
      </c>
      <c r="F1649" s="200" t="e">
        <f t="shared" si="162"/>
        <v>#DIV/0!</v>
      </c>
      <c r="G1649" s="212" t="e">
        <f t="shared" si="157"/>
        <v>#DIV/0!</v>
      </c>
      <c r="K1649" s="197" t="str" cm="1">
        <f t="array" ref="K1649">INDEX($A:$G, ($B1649*$B$4)+3,COLUMN(C1649))</f>
        <v>Owing</v>
      </c>
      <c r="L1649" s="198" t="e">
        <f t="shared" si="159"/>
        <v>#VALUE!</v>
      </c>
      <c r="M1649" s="199" t="e">
        <f t="shared" si="160"/>
        <v>#VALUE!</v>
      </c>
      <c r="N1649" s="200" t="str" cm="1">
        <f t="array" ref="N1649">INDEX($A:$G, ($B1649*$B$4)+3,COLUMN(F1649))</f>
        <v>Total Interest Charged</v>
      </c>
      <c r="O1649" s="201" t="e">
        <f t="shared" si="158"/>
        <v>#VALUE!</v>
      </c>
    </row>
    <row r="1650" spans="3:15" x14ac:dyDescent="0.25">
      <c r="C1650" s="197" t="e">
        <f t="shared" si="161"/>
        <v>#DIV/0!</v>
      </c>
      <c r="D1650" s="216" t="e">
        <f>IF(F1650="","",IF($B$3='Budget Calculator'!$A$14, 'Loan Calculator'!$L$12-E1650+H1650, IF($B$3='Budget Calculator'!$A$13,  'Loan Calculator'!$N$12-E1650+H1650, IF($B$3='Budget Calculator'!$A$12,  'Loan Calculator'!$P$12-E1650+H1650, 0))))</f>
        <v>#DIV/0!</v>
      </c>
      <c r="E1650" s="217" t="e">
        <f>IF(('Loan Calculator'!$G$4/$B$4)*C1649&gt;=0, ('Loan Calculator'!$G$4/$B$4)*C1649, 1/0)</f>
        <v>#DIV/0!</v>
      </c>
      <c r="F1650" s="200" t="e">
        <f t="shared" si="162"/>
        <v>#DIV/0!</v>
      </c>
      <c r="G1650" s="212" t="e">
        <f t="shared" si="157"/>
        <v>#DIV/0!</v>
      </c>
      <c r="K1650" s="197" t="str" cm="1">
        <f t="array" ref="K1650">INDEX($A:$G, ($B1650*$B$4)+3,COLUMN(C1650))</f>
        <v>Owing</v>
      </c>
      <c r="L1650" s="198" t="e">
        <f t="shared" si="159"/>
        <v>#VALUE!</v>
      </c>
      <c r="M1650" s="199" t="e">
        <f t="shared" si="160"/>
        <v>#VALUE!</v>
      </c>
      <c r="N1650" s="200" t="str" cm="1">
        <f t="array" ref="N1650">INDEX($A:$G, ($B1650*$B$4)+3,COLUMN(F1650))</f>
        <v>Total Interest Charged</v>
      </c>
      <c r="O1650" s="201" t="e">
        <f t="shared" si="158"/>
        <v>#VALUE!</v>
      </c>
    </row>
    <row r="1651" spans="3:15" x14ac:dyDescent="0.25">
      <c r="C1651" s="197" t="e">
        <f t="shared" si="161"/>
        <v>#DIV/0!</v>
      </c>
      <c r="D1651" s="216" t="e">
        <f>IF(F1651="","",IF($B$3='Budget Calculator'!$A$14, 'Loan Calculator'!$L$12-E1651+H1651, IF($B$3='Budget Calculator'!$A$13,  'Loan Calculator'!$N$12-E1651+H1651, IF($B$3='Budget Calculator'!$A$12,  'Loan Calculator'!$P$12-E1651+H1651, 0))))</f>
        <v>#DIV/0!</v>
      </c>
      <c r="E1651" s="217" t="e">
        <f>IF(('Loan Calculator'!$G$4/$B$4)*C1650&gt;=0, ('Loan Calculator'!$G$4/$B$4)*C1650, 1/0)</f>
        <v>#DIV/0!</v>
      </c>
      <c r="F1651" s="200" t="e">
        <f t="shared" si="162"/>
        <v>#DIV/0!</v>
      </c>
      <c r="G1651" s="212" t="e">
        <f t="shared" si="157"/>
        <v>#DIV/0!</v>
      </c>
      <c r="K1651" s="197" t="str" cm="1">
        <f t="array" ref="K1651">INDEX($A:$G, ($B1651*$B$4)+3,COLUMN(C1651))</f>
        <v>Owing</v>
      </c>
      <c r="L1651" s="198" t="e">
        <f t="shared" si="159"/>
        <v>#VALUE!</v>
      </c>
      <c r="M1651" s="199" t="e">
        <f t="shared" si="160"/>
        <v>#VALUE!</v>
      </c>
      <c r="N1651" s="200" t="str" cm="1">
        <f t="array" ref="N1651">INDEX($A:$G, ($B1651*$B$4)+3,COLUMN(F1651))</f>
        <v>Total Interest Charged</v>
      </c>
      <c r="O1651" s="201" t="e">
        <f t="shared" si="158"/>
        <v>#VALUE!</v>
      </c>
    </row>
    <row r="1652" spans="3:15" x14ac:dyDescent="0.25">
      <c r="C1652" s="197" t="e">
        <f t="shared" si="161"/>
        <v>#DIV/0!</v>
      </c>
      <c r="D1652" s="216" t="e">
        <f>IF(F1652="","",IF($B$3='Budget Calculator'!$A$14, 'Loan Calculator'!$L$12-E1652+H1652, IF($B$3='Budget Calculator'!$A$13,  'Loan Calculator'!$N$12-E1652+H1652, IF($B$3='Budget Calculator'!$A$12,  'Loan Calculator'!$P$12-E1652+H1652, 0))))</f>
        <v>#DIV/0!</v>
      </c>
      <c r="E1652" s="217" t="e">
        <f>IF(('Loan Calculator'!$G$4/$B$4)*C1651&gt;=0, ('Loan Calculator'!$G$4/$B$4)*C1651, 1/0)</f>
        <v>#DIV/0!</v>
      </c>
      <c r="F1652" s="200" t="e">
        <f t="shared" si="162"/>
        <v>#DIV/0!</v>
      </c>
      <c r="G1652" s="212" t="e">
        <f t="shared" si="157"/>
        <v>#DIV/0!</v>
      </c>
      <c r="K1652" s="197" t="str" cm="1">
        <f t="array" ref="K1652">INDEX($A:$G, ($B1652*$B$4)+3,COLUMN(C1652))</f>
        <v>Owing</v>
      </c>
      <c r="L1652" s="198" t="e">
        <f t="shared" si="159"/>
        <v>#VALUE!</v>
      </c>
      <c r="M1652" s="199" t="e">
        <f t="shared" si="160"/>
        <v>#VALUE!</v>
      </c>
      <c r="N1652" s="200" t="str" cm="1">
        <f t="array" ref="N1652">INDEX($A:$G, ($B1652*$B$4)+3,COLUMN(F1652))</f>
        <v>Total Interest Charged</v>
      </c>
      <c r="O1652" s="201" t="e">
        <f t="shared" si="158"/>
        <v>#VALUE!</v>
      </c>
    </row>
    <row r="1653" spans="3:15" x14ac:dyDescent="0.25">
      <c r="C1653" s="197" t="e">
        <f t="shared" si="161"/>
        <v>#DIV/0!</v>
      </c>
      <c r="D1653" s="216" t="e">
        <f>IF(F1653="","",IF($B$3='Budget Calculator'!$A$14, 'Loan Calculator'!$L$12-E1653+H1653, IF($B$3='Budget Calculator'!$A$13,  'Loan Calculator'!$N$12-E1653+H1653, IF($B$3='Budget Calculator'!$A$12,  'Loan Calculator'!$P$12-E1653+H1653, 0))))</f>
        <v>#DIV/0!</v>
      </c>
      <c r="E1653" s="217" t="e">
        <f>IF(('Loan Calculator'!$G$4/$B$4)*C1652&gt;=0, ('Loan Calculator'!$G$4/$B$4)*C1652, 1/0)</f>
        <v>#DIV/0!</v>
      </c>
      <c r="F1653" s="200" t="e">
        <f t="shared" si="162"/>
        <v>#DIV/0!</v>
      </c>
      <c r="G1653" s="212" t="e">
        <f t="shared" si="157"/>
        <v>#DIV/0!</v>
      </c>
      <c r="K1653" s="197" t="str" cm="1">
        <f t="array" ref="K1653">INDEX($A:$G, ($B1653*$B$4)+3,COLUMN(C1653))</f>
        <v>Owing</v>
      </c>
      <c r="L1653" s="198" t="e">
        <f t="shared" si="159"/>
        <v>#VALUE!</v>
      </c>
      <c r="M1653" s="199" t="e">
        <f t="shared" si="160"/>
        <v>#VALUE!</v>
      </c>
      <c r="N1653" s="200" t="str" cm="1">
        <f t="array" ref="N1653">INDEX($A:$G, ($B1653*$B$4)+3,COLUMN(F1653))</f>
        <v>Total Interest Charged</v>
      </c>
      <c r="O1653" s="201" t="e">
        <f t="shared" si="158"/>
        <v>#VALUE!</v>
      </c>
    </row>
    <row r="1654" spans="3:15" x14ac:dyDescent="0.25">
      <c r="C1654" s="197" t="e">
        <f t="shared" si="161"/>
        <v>#DIV/0!</v>
      </c>
      <c r="D1654" s="216" t="e">
        <f>IF(F1654="","",IF($B$3='Budget Calculator'!$A$14, 'Loan Calculator'!$L$12-E1654+H1654, IF($B$3='Budget Calculator'!$A$13,  'Loan Calculator'!$N$12-E1654+H1654, IF($B$3='Budget Calculator'!$A$12,  'Loan Calculator'!$P$12-E1654+H1654, 0))))</f>
        <v>#DIV/0!</v>
      </c>
      <c r="E1654" s="217" t="e">
        <f>IF(('Loan Calculator'!$G$4/$B$4)*C1653&gt;=0, ('Loan Calculator'!$G$4/$B$4)*C1653, 1/0)</f>
        <v>#DIV/0!</v>
      </c>
      <c r="F1654" s="200" t="e">
        <f t="shared" si="162"/>
        <v>#DIV/0!</v>
      </c>
      <c r="G1654" s="212" t="e">
        <f t="shared" si="157"/>
        <v>#DIV/0!</v>
      </c>
      <c r="K1654" s="197" t="str" cm="1">
        <f t="array" ref="K1654">INDEX($A:$G, ($B1654*$B$4)+3,COLUMN(C1654))</f>
        <v>Owing</v>
      </c>
      <c r="L1654" s="198" t="e">
        <f t="shared" si="159"/>
        <v>#VALUE!</v>
      </c>
      <c r="M1654" s="199" t="e">
        <f t="shared" si="160"/>
        <v>#VALUE!</v>
      </c>
      <c r="N1654" s="200" t="str" cm="1">
        <f t="array" ref="N1654">INDEX($A:$G, ($B1654*$B$4)+3,COLUMN(F1654))</f>
        <v>Total Interest Charged</v>
      </c>
      <c r="O1654" s="201" t="e">
        <f t="shared" si="158"/>
        <v>#VALUE!</v>
      </c>
    </row>
    <row r="1655" spans="3:15" x14ac:dyDescent="0.25">
      <c r="C1655" s="197" t="e">
        <f t="shared" si="161"/>
        <v>#DIV/0!</v>
      </c>
      <c r="D1655" s="216" t="e">
        <f>IF(F1655="","",IF($B$3='Budget Calculator'!$A$14, 'Loan Calculator'!$L$12-E1655+H1655, IF($B$3='Budget Calculator'!$A$13,  'Loan Calculator'!$N$12-E1655+H1655, IF($B$3='Budget Calculator'!$A$12,  'Loan Calculator'!$P$12-E1655+H1655, 0))))</f>
        <v>#DIV/0!</v>
      </c>
      <c r="E1655" s="217" t="e">
        <f>IF(('Loan Calculator'!$G$4/$B$4)*C1654&gt;=0, ('Loan Calculator'!$G$4/$B$4)*C1654, 1/0)</f>
        <v>#DIV/0!</v>
      </c>
      <c r="F1655" s="200" t="e">
        <f t="shared" si="162"/>
        <v>#DIV/0!</v>
      </c>
      <c r="G1655" s="212" t="e">
        <f t="shared" si="157"/>
        <v>#DIV/0!</v>
      </c>
      <c r="K1655" s="197" t="str" cm="1">
        <f t="array" ref="K1655">INDEX($A:$G, ($B1655*$B$4)+3,COLUMN(C1655))</f>
        <v>Owing</v>
      </c>
      <c r="L1655" s="198" t="e">
        <f t="shared" si="159"/>
        <v>#VALUE!</v>
      </c>
      <c r="M1655" s="199" t="e">
        <f t="shared" si="160"/>
        <v>#VALUE!</v>
      </c>
      <c r="N1655" s="200" t="str" cm="1">
        <f t="array" ref="N1655">INDEX($A:$G, ($B1655*$B$4)+3,COLUMN(F1655))</f>
        <v>Total Interest Charged</v>
      </c>
      <c r="O1655" s="201" t="e">
        <f t="shared" si="158"/>
        <v>#VALUE!</v>
      </c>
    </row>
    <row r="1656" spans="3:15" x14ac:dyDescent="0.25">
      <c r="C1656" s="197" t="e">
        <f t="shared" si="161"/>
        <v>#DIV/0!</v>
      </c>
      <c r="D1656" s="216" t="e">
        <f>IF(F1656="","",IF($B$3='Budget Calculator'!$A$14, 'Loan Calculator'!$L$12-E1656+H1656, IF($B$3='Budget Calculator'!$A$13,  'Loan Calculator'!$N$12-E1656+H1656, IF($B$3='Budget Calculator'!$A$12,  'Loan Calculator'!$P$12-E1656+H1656, 0))))</f>
        <v>#DIV/0!</v>
      </c>
      <c r="E1656" s="217" t="e">
        <f>IF(('Loan Calculator'!$G$4/$B$4)*C1655&gt;=0, ('Loan Calculator'!$G$4/$B$4)*C1655, 1/0)</f>
        <v>#DIV/0!</v>
      </c>
      <c r="F1656" s="200" t="e">
        <f t="shared" si="162"/>
        <v>#DIV/0!</v>
      </c>
      <c r="G1656" s="212" t="e">
        <f t="shared" si="157"/>
        <v>#DIV/0!</v>
      </c>
      <c r="K1656" s="197" t="str" cm="1">
        <f t="array" ref="K1656">INDEX($A:$G, ($B1656*$B$4)+3,COLUMN(C1656))</f>
        <v>Owing</v>
      </c>
      <c r="L1656" s="198" t="e">
        <f t="shared" si="159"/>
        <v>#VALUE!</v>
      </c>
      <c r="M1656" s="199" t="e">
        <f t="shared" si="160"/>
        <v>#VALUE!</v>
      </c>
      <c r="N1656" s="200" t="str" cm="1">
        <f t="array" ref="N1656">INDEX($A:$G, ($B1656*$B$4)+3,COLUMN(F1656))</f>
        <v>Total Interest Charged</v>
      </c>
      <c r="O1656" s="201" t="e">
        <f t="shared" si="158"/>
        <v>#VALUE!</v>
      </c>
    </row>
    <row r="1657" spans="3:15" x14ac:dyDescent="0.25">
      <c r="C1657" s="197" t="e">
        <f t="shared" si="161"/>
        <v>#DIV/0!</v>
      </c>
      <c r="D1657" s="216" t="e">
        <f>IF(F1657="","",IF($B$3='Budget Calculator'!$A$14, 'Loan Calculator'!$L$12-E1657+H1657, IF($B$3='Budget Calculator'!$A$13,  'Loan Calculator'!$N$12-E1657+H1657, IF($B$3='Budget Calculator'!$A$12,  'Loan Calculator'!$P$12-E1657+H1657, 0))))</f>
        <v>#DIV/0!</v>
      </c>
      <c r="E1657" s="217" t="e">
        <f>IF(('Loan Calculator'!$G$4/$B$4)*C1656&gt;=0, ('Loan Calculator'!$G$4/$B$4)*C1656, 1/0)</f>
        <v>#DIV/0!</v>
      </c>
      <c r="F1657" s="200" t="e">
        <f t="shared" si="162"/>
        <v>#DIV/0!</v>
      </c>
      <c r="G1657" s="212" t="e">
        <f t="shared" si="157"/>
        <v>#DIV/0!</v>
      </c>
      <c r="K1657" s="197" t="str" cm="1">
        <f t="array" ref="K1657">INDEX($A:$G, ($B1657*$B$4)+3,COLUMN(C1657))</f>
        <v>Owing</v>
      </c>
      <c r="L1657" s="198" t="e">
        <f t="shared" si="159"/>
        <v>#VALUE!</v>
      </c>
      <c r="M1657" s="199" t="e">
        <f t="shared" si="160"/>
        <v>#VALUE!</v>
      </c>
      <c r="N1657" s="200" t="str" cm="1">
        <f t="array" ref="N1657">INDEX($A:$G, ($B1657*$B$4)+3,COLUMN(F1657))</f>
        <v>Total Interest Charged</v>
      </c>
      <c r="O1657" s="201" t="e">
        <f t="shared" si="158"/>
        <v>#VALUE!</v>
      </c>
    </row>
    <row r="1658" spans="3:15" x14ac:dyDescent="0.25">
      <c r="C1658" s="197" t="e">
        <f t="shared" si="161"/>
        <v>#DIV/0!</v>
      </c>
      <c r="D1658" s="216" t="e">
        <f>IF(F1658="","",IF($B$3='Budget Calculator'!$A$14, 'Loan Calculator'!$L$12-E1658+H1658, IF($B$3='Budget Calculator'!$A$13,  'Loan Calculator'!$N$12-E1658+H1658, IF($B$3='Budget Calculator'!$A$12,  'Loan Calculator'!$P$12-E1658+H1658, 0))))</f>
        <v>#DIV/0!</v>
      </c>
      <c r="E1658" s="217" t="e">
        <f>IF(('Loan Calculator'!$G$4/$B$4)*C1657&gt;=0, ('Loan Calculator'!$G$4/$B$4)*C1657, 1/0)</f>
        <v>#DIV/0!</v>
      </c>
      <c r="F1658" s="200" t="e">
        <f t="shared" si="162"/>
        <v>#DIV/0!</v>
      </c>
      <c r="G1658" s="212" t="e">
        <f t="shared" si="157"/>
        <v>#DIV/0!</v>
      </c>
      <c r="K1658" s="197" t="str" cm="1">
        <f t="array" ref="K1658">INDEX($A:$G, ($B1658*$B$4)+3,COLUMN(C1658))</f>
        <v>Owing</v>
      </c>
      <c r="L1658" s="198" t="e">
        <f t="shared" si="159"/>
        <v>#VALUE!</v>
      </c>
      <c r="M1658" s="199" t="e">
        <f t="shared" si="160"/>
        <v>#VALUE!</v>
      </c>
      <c r="N1658" s="200" t="str" cm="1">
        <f t="array" ref="N1658">INDEX($A:$G, ($B1658*$B$4)+3,COLUMN(F1658))</f>
        <v>Total Interest Charged</v>
      </c>
      <c r="O1658" s="201" t="e">
        <f t="shared" si="158"/>
        <v>#VALUE!</v>
      </c>
    </row>
    <row r="1659" spans="3:15" x14ac:dyDescent="0.25">
      <c r="C1659" s="197" t="e">
        <f t="shared" si="161"/>
        <v>#DIV/0!</v>
      </c>
      <c r="D1659" s="216" t="e">
        <f>IF(F1659="","",IF($B$3='Budget Calculator'!$A$14, 'Loan Calculator'!$L$12-E1659+H1659, IF($B$3='Budget Calculator'!$A$13,  'Loan Calculator'!$N$12-E1659+H1659, IF($B$3='Budget Calculator'!$A$12,  'Loan Calculator'!$P$12-E1659+H1659, 0))))</f>
        <v>#DIV/0!</v>
      </c>
      <c r="E1659" s="217" t="e">
        <f>IF(('Loan Calculator'!$G$4/$B$4)*C1658&gt;=0, ('Loan Calculator'!$G$4/$B$4)*C1658, 1/0)</f>
        <v>#DIV/0!</v>
      </c>
      <c r="F1659" s="200" t="e">
        <f t="shared" si="162"/>
        <v>#DIV/0!</v>
      </c>
      <c r="G1659" s="212" t="e">
        <f t="shared" si="157"/>
        <v>#DIV/0!</v>
      </c>
      <c r="K1659" s="197" t="str" cm="1">
        <f t="array" ref="K1659">INDEX($A:$G, ($B1659*$B$4)+3,COLUMN(C1659))</f>
        <v>Owing</v>
      </c>
      <c r="L1659" s="198" t="e">
        <f t="shared" si="159"/>
        <v>#VALUE!</v>
      </c>
      <c r="M1659" s="199" t="e">
        <f t="shared" si="160"/>
        <v>#VALUE!</v>
      </c>
      <c r="N1659" s="200" t="str" cm="1">
        <f t="array" ref="N1659">INDEX($A:$G, ($B1659*$B$4)+3,COLUMN(F1659))</f>
        <v>Total Interest Charged</v>
      </c>
      <c r="O1659" s="201" t="e">
        <f t="shared" si="158"/>
        <v>#VALUE!</v>
      </c>
    </row>
    <row r="1660" spans="3:15" x14ac:dyDescent="0.25">
      <c r="C1660" s="197" t="e">
        <f t="shared" si="161"/>
        <v>#DIV/0!</v>
      </c>
      <c r="D1660" s="216" t="e">
        <f>IF(F1660="","",IF($B$3='Budget Calculator'!$A$14, 'Loan Calculator'!$L$12-E1660+H1660, IF($B$3='Budget Calculator'!$A$13,  'Loan Calculator'!$N$12-E1660+H1660, IF($B$3='Budget Calculator'!$A$12,  'Loan Calculator'!$P$12-E1660+H1660, 0))))</f>
        <v>#DIV/0!</v>
      </c>
      <c r="E1660" s="217" t="e">
        <f>IF(('Loan Calculator'!$G$4/$B$4)*C1659&gt;=0, ('Loan Calculator'!$G$4/$B$4)*C1659, 1/0)</f>
        <v>#DIV/0!</v>
      </c>
      <c r="F1660" s="200" t="e">
        <f t="shared" si="162"/>
        <v>#DIV/0!</v>
      </c>
      <c r="G1660" s="212" t="e">
        <f t="shared" si="157"/>
        <v>#DIV/0!</v>
      </c>
      <c r="K1660" s="197" t="str" cm="1">
        <f t="array" ref="K1660">INDEX($A:$G, ($B1660*$B$4)+3,COLUMN(C1660))</f>
        <v>Owing</v>
      </c>
      <c r="L1660" s="198" t="e">
        <f t="shared" si="159"/>
        <v>#VALUE!</v>
      </c>
      <c r="M1660" s="199" t="e">
        <f t="shared" si="160"/>
        <v>#VALUE!</v>
      </c>
      <c r="N1660" s="200" t="str" cm="1">
        <f t="array" ref="N1660">INDEX($A:$G, ($B1660*$B$4)+3,COLUMN(F1660))</f>
        <v>Total Interest Charged</v>
      </c>
      <c r="O1660" s="201" t="e">
        <f t="shared" si="158"/>
        <v>#VALUE!</v>
      </c>
    </row>
    <row r="1661" spans="3:15" x14ac:dyDescent="0.25">
      <c r="C1661" s="197" t="e">
        <f t="shared" si="161"/>
        <v>#DIV/0!</v>
      </c>
      <c r="D1661" s="216" t="e">
        <f>IF(F1661="","",IF($B$3='Budget Calculator'!$A$14, 'Loan Calculator'!$L$12-E1661+H1661, IF($B$3='Budget Calculator'!$A$13,  'Loan Calculator'!$N$12-E1661+H1661, IF($B$3='Budget Calculator'!$A$12,  'Loan Calculator'!$P$12-E1661+H1661, 0))))</f>
        <v>#DIV/0!</v>
      </c>
      <c r="E1661" s="217" t="e">
        <f>IF(('Loan Calculator'!$G$4/$B$4)*C1660&gt;=0, ('Loan Calculator'!$G$4/$B$4)*C1660, 1/0)</f>
        <v>#DIV/0!</v>
      </c>
      <c r="F1661" s="200" t="e">
        <f t="shared" si="162"/>
        <v>#DIV/0!</v>
      </c>
      <c r="G1661" s="212" t="e">
        <f t="shared" si="157"/>
        <v>#DIV/0!</v>
      </c>
      <c r="K1661" s="197" t="str" cm="1">
        <f t="array" ref="K1661">INDEX($A:$G, ($B1661*$B$4)+3,COLUMN(C1661))</f>
        <v>Owing</v>
      </c>
      <c r="L1661" s="198" t="e">
        <f t="shared" si="159"/>
        <v>#VALUE!</v>
      </c>
      <c r="M1661" s="199" t="e">
        <f t="shared" si="160"/>
        <v>#VALUE!</v>
      </c>
      <c r="N1661" s="200" t="str" cm="1">
        <f t="array" ref="N1661">INDEX($A:$G, ($B1661*$B$4)+3,COLUMN(F1661))</f>
        <v>Total Interest Charged</v>
      </c>
      <c r="O1661" s="201" t="e">
        <f t="shared" si="158"/>
        <v>#VALUE!</v>
      </c>
    </row>
    <row r="1662" spans="3:15" x14ac:dyDescent="0.25">
      <c r="C1662" s="197" t="e">
        <f t="shared" si="161"/>
        <v>#DIV/0!</v>
      </c>
      <c r="D1662" s="216" t="e">
        <f>IF(F1662="","",IF($B$3='Budget Calculator'!$A$14, 'Loan Calculator'!$L$12-E1662+H1662, IF($B$3='Budget Calculator'!$A$13,  'Loan Calculator'!$N$12-E1662+H1662, IF($B$3='Budget Calculator'!$A$12,  'Loan Calculator'!$P$12-E1662+H1662, 0))))</f>
        <v>#DIV/0!</v>
      </c>
      <c r="E1662" s="217" t="e">
        <f>IF(('Loan Calculator'!$G$4/$B$4)*C1661&gt;=0, ('Loan Calculator'!$G$4/$B$4)*C1661, 1/0)</f>
        <v>#DIV/0!</v>
      </c>
      <c r="F1662" s="200" t="e">
        <f t="shared" si="162"/>
        <v>#DIV/0!</v>
      </c>
      <c r="G1662" s="212" t="e">
        <f t="shared" si="157"/>
        <v>#DIV/0!</v>
      </c>
      <c r="K1662" s="197" t="str" cm="1">
        <f t="array" ref="K1662">INDEX($A:$G, ($B1662*$B$4)+3,COLUMN(C1662))</f>
        <v>Owing</v>
      </c>
      <c r="L1662" s="198" t="e">
        <f t="shared" si="159"/>
        <v>#VALUE!</v>
      </c>
      <c r="M1662" s="199" t="e">
        <f t="shared" si="160"/>
        <v>#VALUE!</v>
      </c>
      <c r="N1662" s="200" t="str" cm="1">
        <f t="array" ref="N1662">INDEX($A:$G, ($B1662*$B$4)+3,COLUMN(F1662))</f>
        <v>Total Interest Charged</v>
      </c>
      <c r="O1662" s="201" t="e">
        <f t="shared" si="158"/>
        <v>#VALUE!</v>
      </c>
    </row>
    <row r="1663" spans="3:15" x14ac:dyDescent="0.25">
      <c r="C1663" s="197" t="e">
        <f t="shared" si="161"/>
        <v>#DIV/0!</v>
      </c>
      <c r="D1663" s="216" t="e">
        <f>IF(F1663="","",IF($B$3='Budget Calculator'!$A$14, 'Loan Calculator'!$L$12-E1663+H1663, IF($B$3='Budget Calculator'!$A$13,  'Loan Calculator'!$N$12-E1663+H1663, IF($B$3='Budget Calculator'!$A$12,  'Loan Calculator'!$P$12-E1663+H1663, 0))))</f>
        <v>#DIV/0!</v>
      </c>
      <c r="E1663" s="217" t="e">
        <f>IF(('Loan Calculator'!$G$4/$B$4)*C1662&gt;=0, ('Loan Calculator'!$G$4/$B$4)*C1662, 1/0)</f>
        <v>#DIV/0!</v>
      </c>
      <c r="F1663" s="200" t="e">
        <f t="shared" si="162"/>
        <v>#DIV/0!</v>
      </c>
      <c r="G1663" s="212" t="e">
        <f t="shared" si="157"/>
        <v>#DIV/0!</v>
      </c>
      <c r="K1663" s="197" t="str" cm="1">
        <f t="array" ref="K1663">INDEX($A:$G, ($B1663*$B$4)+3,COLUMN(C1663))</f>
        <v>Owing</v>
      </c>
      <c r="L1663" s="198" t="e">
        <f t="shared" si="159"/>
        <v>#VALUE!</v>
      </c>
      <c r="M1663" s="199" t="e">
        <f t="shared" si="160"/>
        <v>#VALUE!</v>
      </c>
      <c r="N1663" s="200" t="str" cm="1">
        <f t="array" ref="N1663">INDEX($A:$G, ($B1663*$B$4)+3,COLUMN(F1663))</f>
        <v>Total Interest Charged</v>
      </c>
      <c r="O1663" s="201" t="e">
        <f t="shared" si="158"/>
        <v>#VALUE!</v>
      </c>
    </row>
    <row r="1664" spans="3:15" x14ac:dyDescent="0.25">
      <c r="C1664" s="197" t="e">
        <f t="shared" si="161"/>
        <v>#DIV/0!</v>
      </c>
      <c r="D1664" s="216" t="e">
        <f>IF(F1664="","",IF($B$3='Budget Calculator'!$A$14, 'Loan Calculator'!$L$12-E1664+H1664, IF($B$3='Budget Calculator'!$A$13,  'Loan Calculator'!$N$12-E1664+H1664, IF($B$3='Budget Calculator'!$A$12,  'Loan Calculator'!$P$12-E1664+H1664, 0))))</f>
        <v>#DIV/0!</v>
      </c>
      <c r="E1664" s="217" t="e">
        <f>IF(('Loan Calculator'!$G$4/$B$4)*C1663&gt;=0, ('Loan Calculator'!$G$4/$B$4)*C1663, 1/0)</f>
        <v>#DIV/0!</v>
      </c>
      <c r="F1664" s="200" t="e">
        <f t="shared" si="162"/>
        <v>#DIV/0!</v>
      </c>
      <c r="G1664" s="212" t="e">
        <f t="shared" si="157"/>
        <v>#DIV/0!</v>
      </c>
      <c r="K1664" s="197" t="str" cm="1">
        <f t="array" ref="K1664">INDEX($A:$G, ($B1664*$B$4)+3,COLUMN(C1664))</f>
        <v>Owing</v>
      </c>
      <c r="L1664" s="198" t="e">
        <f t="shared" si="159"/>
        <v>#VALUE!</v>
      </c>
      <c r="M1664" s="199" t="e">
        <f t="shared" si="160"/>
        <v>#VALUE!</v>
      </c>
      <c r="N1664" s="200" t="str" cm="1">
        <f t="array" ref="N1664">INDEX($A:$G, ($B1664*$B$4)+3,COLUMN(F1664))</f>
        <v>Total Interest Charged</v>
      </c>
      <c r="O1664" s="201" t="e">
        <f t="shared" si="158"/>
        <v>#VALUE!</v>
      </c>
    </row>
    <row r="1665" spans="3:15" x14ac:dyDescent="0.25">
      <c r="C1665" s="197" t="e">
        <f t="shared" si="161"/>
        <v>#DIV/0!</v>
      </c>
      <c r="D1665" s="216" t="e">
        <f>IF(F1665="","",IF($B$3='Budget Calculator'!$A$14, 'Loan Calculator'!$L$12-E1665+H1665, IF($B$3='Budget Calculator'!$A$13,  'Loan Calculator'!$N$12-E1665+H1665, IF($B$3='Budget Calculator'!$A$12,  'Loan Calculator'!$P$12-E1665+H1665, 0))))</f>
        <v>#DIV/0!</v>
      </c>
      <c r="E1665" s="217" t="e">
        <f>IF(('Loan Calculator'!$G$4/$B$4)*C1664&gt;=0, ('Loan Calculator'!$G$4/$B$4)*C1664, 1/0)</f>
        <v>#DIV/0!</v>
      </c>
      <c r="F1665" s="200" t="e">
        <f t="shared" si="162"/>
        <v>#DIV/0!</v>
      </c>
      <c r="G1665" s="212" t="e">
        <f t="shared" si="157"/>
        <v>#DIV/0!</v>
      </c>
      <c r="K1665" s="197" t="str" cm="1">
        <f t="array" ref="K1665">INDEX($A:$G, ($B1665*$B$4)+3,COLUMN(C1665))</f>
        <v>Owing</v>
      </c>
      <c r="L1665" s="198" t="e">
        <f t="shared" si="159"/>
        <v>#VALUE!</v>
      </c>
      <c r="M1665" s="199" t="e">
        <f t="shared" si="160"/>
        <v>#VALUE!</v>
      </c>
      <c r="N1665" s="200" t="str" cm="1">
        <f t="array" ref="N1665">INDEX($A:$G, ($B1665*$B$4)+3,COLUMN(F1665))</f>
        <v>Total Interest Charged</v>
      </c>
      <c r="O1665" s="201" t="e">
        <f t="shared" si="158"/>
        <v>#VALUE!</v>
      </c>
    </row>
    <row r="1666" spans="3:15" x14ac:dyDescent="0.25">
      <c r="C1666" s="197" t="e">
        <f t="shared" si="161"/>
        <v>#DIV/0!</v>
      </c>
      <c r="D1666" s="216" t="e">
        <f>IF(F1666="","",IF($B$3='Budget Calculator'!$A$14, 'Loan Calculator'!$L$12-E1666+H1666, IF($B$3='Budget Calculator'!$A$13,  'Loan Calculator'!$N$12-E1666+H1666, IF($B$3='Budget Calculator'!$A$12,  'Loan Calculator'!$P$12-E1666+H1666, 0))))</f>
        <v>#DIV/0!</v>
      </c>
      <c r="E1666" s="217" t="e">
        <f>IF(('Loan Calculator'!$G$4/$B$4)*C1665&gt;=0, ('Loan Calculator'!$G$4/$B$4)*C1665, 1/0)</f>
        <v>#DIV/0!</v>
      </c>
      <c r="F1666" s="200" t="e">
        <f t="shared" si="162"/>
        <v>#DIV/0!</v>
      </c>
      <c r="G1666" s="212" t="e">
        <f t="shared" si="157"/>
        <v>#DIV/0!</v>
      </c>
      <c r="K1666" s="197" t="str" cm="1">
        <f t="array" ref="K1666">INDEX($A:$G, ($B1666*$B$4)+3,COLUMN(C1666))</f>
        <v>Owing</v>
      </c>
      <c r="L1666" s="198" t="e">
        <f t="shared" si="159"/>
        <v>#VALUE!</v>
      </c>
      <c r="M1666" s="199" t="e">
        <f t="shared" si="160"/>
        <v>#VALUE!</v>
      </c>
      <c r="N1666" s="200" t="str" cm="1">
        <f t="array" ref="N1666">INDEX($A:$G, ($B1666*$B$4)+3,COLUMN(F1666))</f>
        <v>Total Interest Charged</v>
      </c>
      <c r="O1666" s="201" t="e">
        <f t="shared" si="158"/>
        <v>#VALUE!</v>
      </c>
    </row>
    <row r="1667" spans="3:15" x14ac:dyDescent="0.25">
      <c r="C1667" s="197" t="e">
        <f t="shared" si="161"/>
        <v>#DIV/0!</v>
      </c>
      <c r="D1667" s="216" t="e">
        <f>IF(F1667="","",IF($B$3='Budget Calculator'!$A$14, 'Loan Calculator'!$L$12-E1667+H1667, IF($B$3='Budget Calculator'!$A$13,  'Loan Calculator'!$N$12-E1667+H1667, IF($B$3='Budget Calculator'!$A$12,  'Loan Calculator'!$P$12-E1667+H1667, 0))))</f>
        <v>#DIV/0!</v>
      </c>
      <c r="E1667" s="217" t="e">
        <f>IF(('Loan Calculator'!$G$4/$B$4)*C1666&gt;=0, ('Loan Calculator'!$G$4/$B$4)*C1666, 1/0)</f>
        <v>#DIV/0!</v>
      </c>
      <c r="F1667" s="200" t="e">
        <f t="shared" si="162"/>
        <v>#DIV/0!</v>
      </c>
      <c r="G1667" s="212" t="e">
        <f t="shared" si="157"/>
        <v>#DIV/0!</v>
      </c>
      <c r="K1667" s="197" t="str" cm="1">
        <f t="array" ref="K1667">INDEX($A:$G, ($B1667*$B$4)+3,COLUMN(C1667))</f>
        <v>Owing</v>
      </c>
      <c r="L1667" s="198" t="e">
        <f t="shared" si="159"/>
        <v>#VALUE!</v>
      </c>
      <c r="M1667" s="199" t="e">
        <f t="shared" si="160"/>
        <v>#VALUE!</v>
      </c>
      <c r="N1667" s="200" t="str" cm="1">
        <f t="array" ref="N1667">INDEX($A:$G, ($B1667*$B$4)+3,COLUMN(F1667))</f>
        <v>Total Interest Charged</v>
      </c>
      <c r="O1667" s="201" t="e">
        <f t="shared" si="158"/>
        <v>#VALUE!</v>
      </c>
    </row>
    <row r="1668" spans="3:15" x14ac:dyDescent="0.25">
      <c r="C1668" s="197" t="e">
        <f t="shared" si="161"/>
        <v>#DIV/0!</v>
      </c>
      <c r="D1668" s="216" t="e">
        <f>IF(F1668="","",IF($B$3='Budget Calculator'!$A$14, 'Loan Calculator'!$L$12-E1668+H1668, IF($B$3='Budget Calculator'!$A$13,  'Loan Calculator'!$N$12-E1668+H1668, IF($B$3='Budget Calculator'!$A$12,  'Loan Calculator'!$P$12-E1668+H1668, 0))))</f>
        <v>#DIV/0!</v>
      </c>
      <c r="E1668" s="217" t="e">
        <f>IF(('Loan Calculator'!$G$4/$B$4)*C1667&gt;=0, ('Loan Calculator'!$G$4/$B$4)*C1667, 1/0)</f>
        <v>#DIV/0!</v>
      </c>
      <c r="F1668" s="200" t="e">
        <f t="shared" si="162"/>
        <v>#DIV/0!</v>
      </c>
      <c r="G1668" s="212" t="e">
        <f t="shared" si="157"/>
        <v>#DIV/0!</v>
      </c>
      <c r="K1668" s="197" t="str" cm="1">
        <f t="array" ref="K1668">INDEX($A:$G, ($B1668*$B$4)+3,COLUMN(C1668))</f>
        <v>Owing</v>
      </c>
      <c r="L1668" s="198" t="e">
        <f t="shared" si="159"/>
        <v>#VALUE!</v>
      </c>
      <c r="M1668" s="199" t="e">
        <f t="shared" si="160"/>
        <v>#VALUE!</v>
      </c>
      <c r="N1668" s="200" t="str" cm="1">
        <f t="array" ref="N1668">INDEX($A:$G, ($B1668*$B$4)+3,COLUMN(F1668))</f>
        <v>Total Interest Charged</v>
      </c>
      <c r="O1668" s="201" t="e">
        <f t="shared" si="158"/>
        <v>#VALUE!</v>
      </c>
    </row>
    <row r="1669" spans="3:15" x14ac:dyDescent="0.25">
      <c r="C1669" s="197" t="e">
        <f t="shared" si="161"/>
        <v>#DIV/0!</v>
      </c>
      <c r="D1669" s="216" t="e">
        <f>IF(F1669="","",IF($B$3='Budget Calculator'!$A$14, 'Loan Calculator'!$L$12-E1669+H1669, IF($B$3='Budget Calculator'!$A$13,  'Loan Calculator'!$N$12-E1669+H1669, IF($B$3='Budget Calculator'!$A$12,  'Loan Calculator'!$P$12-E1669+H1669, 0))))</f>
        <v>#DIV/0!</v>
      </c>
      <c r="E1669" s="217" t="e">
        <f>IF(('Loan Calculator'!$G$4/$B$4)*C1668&gt;=0, ('Loan Calculator'!$G$4/$B$4)*C1668, 1/0)</f>
        <v>#DIV/0!</v>
      </c>
      <c r="F1669" s="200" t="e">
        <f t="shared" si="162"/>
        <v>#DIV/0!</v>
      </c>
      <c r="G1669" s="212" t="e">
        <f t="shared" si="157"/>
        <v>#DIV/0!</v>
      </c>
      <c r="K1669" s="197" t="str" cm="1">
        <f t="array" ref="K1669">INDEX($A:$G, ($B1669*$B$4)+3,COLUMN(C1669))</f>
        <v>Owing</v>
      </c>
      <c r="L1669" s="198" t="e">
        <f t="shared" si="159"/>
        <v>#VALUE!</v>
      </c>
      <c r="M1669" s="199" t="e">
        <f t="shared" si="160"/>
        <v>#VALUE!</v>
      </c>
      <c r="N1669" s="200" t="str" cm="1">
        <f t="array" ref="N1669">INDEX($A:$G, ($B1669*$B$4)+3,COLUMN(F1669))</f>
        <v>Total Interest Charged</v>
      </c>
      <c r="O1669" s="201" t="e">
        <f t="shared" si="158"/>
        <v>#VALUE!</v>
      </c>
    </row>
    <row r="1670" spans="3:15" x14ac:dyDescent="0.25">
      <c r="C1670" s="197" t="e">
        <f t="shared" si="161"/>
        <v>#DIV/0!</v>
      </c>
      <c r="D1670" s="216" t="e">
        <f>IF(F1670="","",IF($B$3='Budget Calculator'!$A$14, 'Loan Calculator'!$L$12-E1670+H1670, IF($B$3='Budget Calculator'!$A$13,  'Loan Calculator'!$N$12-E1670+H1670, IF($B$3='Budget Calculator'!$A$12,  'Loan Calculator'!$P$12-E1670+H1670, 0))))</f>
        <v>#DIV/0!</v>
      </c>
      <c r="E1670" s="217" t="e">
        <f>IF(('Loan Calculator'!$G$4/$B$4)*C1669&gt;=0, ('Loan Calculator'!$G$4/$B$4)*C1669, 1/0)</f>
        <v>#DIV/0!</v>
      </c>
      <c r="F1670" s="200" t="e">
        <f t="shared" si="162"/>
        <v>#DIV/0!</v>
      </c>
      <c r="G1670" s="212" t="e">
        <f t="shared" ref="G1670:G1733" si="163">IF(IFERROR(C1670, 1/0), B1670, IF(C1670=0, B1670, 1/0))</f>
        <v>#DIV/0!</v>
      </c>
      <c r="K1670" s="197" t="str" cm="1">
        <f t="array" ref="K1670">INDEX($A:$G, ($B1670*$B$4)+3,COLUMN(C1670))</f>
        <v>Owing</v>
      </c>
      <c r="L1670" s="198" t="e">
        <f t="shared" si="159"/>
        <v>#VALUE!</v>
      </c>
      <c r="M1670" s="199" t="e">
        <f t="shared" si="160"/>
        <v>#VALUE!</v>
      </c>
      <c r="N1670" s="200" t="str" cm="1">
        <f t="array" ref="N1670">INDEX($A:$G, ($B1670*$B$4)+3,COLUMN(F1670))</f>
        <v>Total Interest Charged</v>
      </c>
      <c r="O1670" s="201" t="e">
        <f t="shared" ref="O1670:O1733" si="164">IF(IFERROR(K1670, 1/0), J1670, IF(K1670=0, J1670, 1/0))</f>
        <v>#VALUE!</v>
      </c>
    </row>
    <row r="1671" spans="3:15" x14ac:dyDescent="0.25">
      <c r="C1671" s="197" t="e">
        <f t="shared" si="161"/>
        <v>#DIV/0!</v>
      </c>
      <c r="D1671" s="216" t="e">
        <f>IF(F1671="","",IF($B$3='Budget Calculator'!$A$14, 'Loan Calculator'!$L$12-E1671+H1671, IF($B$3='Budget Calculator'!$A$13,  'Loan Calculator'!$N$12-E1671+H1671, IF($B$3='Budget Calculator'!$A$12,  'Loan Calculator'!$P$12-E1671+H1671, 0))))</f>
        <v>#DIV/0!</v>
      </c>
      <c r="E1671" s="217" t="e">
        <f>IF(('Loan Calculator'!$G$4/$B$4)*C1670&gt;=0, ('Loan Calculator'!$G$4/$B$4)*C1670, 1/0)</f>
        <v>#DIV/0!</v>
      </c>
      <c r="F1671" s="200" t="e">
        <f t="shared" si="162"/>
        <v>#DIV/0!</v>
      </c>
      <c r="G1671" s="212" t="e">
        <f t="shared" si="163"/>
        <v>#DIV/0!</v>
      </c>
      <c r="K1671" s="197" t="str" cm="1">
        <f t="array" ref="K1671">INDEX($A:$G, ($B1671*$B$4)+3,COLUMN(C1671))</f>
        <v>Owing</v>
      </c>
      <c r="L1671" s="198" t="e">
        <f t="shared" ref="L1671:L1734" si="165">K1670-K1671</f>
        <v>#VALUE!</v>
      </c>
      <c r="M1671" s="199" t="e">
        <f t="shared" ref="M1671:M1734" si="166">N1671-N1670</f>
        <v>#VALUE!</v>
      </c>
      <c r="N1671" s="200" t="str" cm="1">
        <f t="array" ref="N1671">INDEX($A:$G, ($B1671*$B$4)+3,COLUMN(F1671))</f>
        <v>Total Interest Charged</v>
      </c>
      <c r="O1671" s="201" t="e">
        <f t="shared" si="164"/>
        <v>#VALUE!</v>
      </c>
    </row>
    <row r="1672" spans="3:15" x14ac:dyDescent="0.25">
      <c r="C1672" s="197" t="e">
        <f t="shared" si="161"/>
        <v>#DIV/0!</v>
      </c>
      <c r="D1672" s="216" t="e">
        <f>IF(F1672="","",IF($B$3='Budget Calculator'!$A$14, 'Loan Calculator'!$L$12-E1672+H1672, IF($B$3='Budget Calculator'!$A$13,  'Loan Calculator'!$N$12-E1672+H1672, IF($B$3='Budget Calculator'!$A$12,  'Loan Calculator'!$P$12-E1672+H1672, 0))))</f>
        <v>#DIV/0!</v>
      </c>
      <c r="E1672" s="217" t="e">
        <f>IF(('Loan Calculator'!$G$4/$B$4)*C1671&gt;=0, ('Loan Calculator'!$G$4/$B$4)*C1671, 1/0)</f>
        <v>#DIV/0!</v>
      </c>
      <c r="F1672" s="200" t="e">
        <f t="shared" si="162"/>
        <v>#DIV/0!</v>
      </c>
      <c r="G1672" s="212" t="e">
        <f t="shared" si="163"/>
        <v>#DIV/0!</v>
      </c>
      <c r="K1672" s="197" t="str" cm="1">
        <f t="array" ref="K1672">INDEX($A:$G, ($B1672*$B$4)+3,COLUMN(C1672))</f>
        <v>Owing</v>
      </c>
      <c r="L1672" s="198" t="e">
        <f t="shared" si="165"/>
        <v>#VALUE!</v>
      </c>
      <c r="M1672" s="199" t="e">
        <f t="shared" si="166"/>
        <v>#VALUE!</v>
      </c>
      <c r="N1672" s="200" t="str" cm="1">
        <f t="array" ref="N1672">INDEX($A:$G, ($B1672*$B$4)+3,COLUMN(F1672))</f>
        <v>Total Interest Charged</v>
      </c>
      <c r="O1672" s="201" t="e">
        <f t="shared" si="164"/>
        <v>#VALUE!</v>
      </c>
    </row>
    <row r="1673" spans="3:15" x14ac:dyDescent="0.25">
      <c r="C1673" s="197" t="e">
        <f t="shared" si="161"/>
        <v>#DIV/0!</v>
      </c>
      <c r="D1673" s="216" t="e">
        <f>IF(F1673="","",IF($B$3='Budget Calculator'!$A$14, 'Loan Calculator'!$L$12-E1673+H1673, IF($B$3='Budget Calculator'!$A$13,  'Loan Calculator'!$N$12-E1673+H1673, IF($B$3='Budget Calculator'!$A$12,  'Loan Calculator'!$P$12-E1673+H1673, 0))))</f>
        <v>#DIV/0!</v>
      </c>
      <c r="E1673" s="217" t="e">
        <f>IF(('Loan Calculator'!$G$4/$B$4)*C1672&gt;=0, ('Loan Calculator'!$G$4/$B$4)*C1672, 1/0)</f>
        <v>#DIV/0!</v>
      </c>
      <c r="F1673" s="200" t="e">
        <f t="shared" si="162"/>
        <v>#DIV/0!</v>
      </c>
      <c r="G1673" s="212" t="e">
        <f t="shared" si="163"/>
        <v>#DIV/0!</v>
      </c>
      <c r="K1673" s="197" t="str" cm="1">
        <f t="array" ref="K1673">INDEX($A:$G, ($B1673*$B$4)+3,COLUMN(C1673))</f>
        <v>Owing</v>
      </c>
      <c r="L1673" s="198" t="e">
        <f t="shared" si="165"/>
        <v>#VALUE!</v>
      </c>
      <c r="M1673" s="199" t="e">
        <f t="shared" si="166"/>
        <v>#VALUE!</v>
      </c>
      <c r="N1673" s="200" t="str" cm="1">
        <f t="array" ref="N1673">INDEX($A:$G, ($B1673*$B$4)+3,COLUMN(F1673))</f>
        <v>Total Interest Charged</v>
      </c>
      <c r="O1673" s="201" t="e">
        <f t="shared" si="164"/>
        <v>#VALUE!</v>
      </c>
    </row>
    <row r="1674" spans="3:15" x14ac:dyDescent="0.25">
      <c r="C1674" s="197" t="e">
        <f t="shared" si="161"/>
        <v>#DIV/0!</v>
      </c>
      <c r="D1674" s="216" t="e">
        <f>IF(F1674="","",IF($B$3='Budget Calculator'!$A$14, 'Loan Calculator'!$L$12-E1674+H1674, IF($B$3='Budget Calculator'!$A$13,  'Loan Calculator'!$N$12-E1674+H1674, IF($B$3='Budget Calculator'!$A$12,  'Loan Calculator'!$P$12-E1674+H1674, 0))))</f>
        <v>#DIV/0!</v>
      </c>
      <c r="E1674" s="217" t="e">
        <f>IF(('Loan Calculator'!$G$4/$B$4)*C1673&gt;=0, ('Loan Calculator'!$G$4/$B$4)*C1673, 1/0)</f>
        <v>#DIV/0!</v>
      </c>
      <c r="F1674" s="200" t="e">
        <f t="shared" si="162"/>
        <v>#DIV/0!</v>
      </c>
      <c r="G1674" s="212" t="e">
        <f t="shared" si="163"/>
        <v>#DIV/0!</v>
      </c>
      <c r="K1674" s="197" t="str" cm="1">
        <f t="array" ref="K1674">INDEX($A:$G, ($B1674*$B$4)+3,COLUMN(C1674))</f>
        <v>Owing</v>
      </c>
      <c r="L1674" s="198" t="e">
        <f t="shared" si="165"/>
        <v>#VALUE!</v>
      </c>
      <c r="M1674" s="199" t="e">
        <f t="shared" si="166"/>
        <v>#VALUE!</v>
      </c>
      <c r="N1674" s="200" t="str" cm="1">
        <f t="array" ref="N1674">INDEX($A:$G, ($B1674*$B$4)+3,COLUMN(F1674))</f>
        <v>Total Interest Charged</v>
      </c>
      <c r="O1674" s="201" t="e">
        <f t="shared" si="164"/>
        <v>#VALUE!</v>
      </c>
    </row>
    <row r="1675" spans="3:15" x14ac:dyDescent="0.25">
      <c r="C1675" s="197" t="e">
        <f t="shared" si="161"/>
        <v>#DIV/0!</v>
      </c>
      <c r="D1675" s="216" t="e">
        <f>IF(F1675="","",IF($B$3='Budget Calculator'!$A$14, 'Loan Calculator'!$L$12-E1675+H1675, IF($B$3='Budget Calculator'!$A$13,  'Loan Calculator'!$N$12-E1675+H1675, IF($B$3='Budget Calculator'!$A$12,  'Loan Calculator'!$P$12-E1675+H1675, 0))))</f>
        <v>#DIV/0!</v>
      </c>
      <c r="E1675" s="217" t="e">
        <f>IF(('Loan Calculator'!$G$4/$B$4)*C1674&gt;=0, ('Loan Calculator'!$G$4/$B$4)*C1674, 1/0)</f>
        <v>#DIV/0!</v>
      </c>
      <c r="F1675" s="200" t="e">
        <f t="shared" si="162"/>
        <v>#DIV/0!</v>
      </c>
      <c r="G1675" s="212" t="e">
        <f t="shared" si="163"/>
        <v>#DIV/0!</v>
      </c>
      <c r="K1675" s="197" t="str" cm="1">
        <f t="array" ref="K1675">INDEX($A:$G, ($B1675*$B$4)+3,COLUMN(C1675))</f>
        <v>Owing</v>
      </c>
      <c r="L1675" s="198" t="e">
        <f t="shared" si="165"/>
        <v>#VALUE!</v>
      </c>
      <c r="M1675" s="199" t="e">
        <f t="shared" si="166"/>
        <v>#VALUE!</v>
      </c>
      <c r="N1675" s="200" t="str" cm="1">
        <f t="array" ref="N1675">INDEX($A:$G, ($B1675*$B$4)+3,COLUMN(F1675))</f>
        <v>Total Interest Charged</v>
      </c>
      <c r="O1675" s="201" t="e">
        <f t="shared" si="164"/>
        <v>#VALUE!</v>
      </c>
    </row>
    <row r="1676" spans="3:15" x14ac:dyDescent="0.25">
      <c r="C1676" s="197" t="e">
        <f t="shared" si="161"/>
        <v>#DIV/0!</v>
      </c>
      <c r="D1676" s="216" t="e">
        <f>IF(F1676="","",IF($B$3='Budget Calculator'!$A$14, 'Loan Calculator'!$L$12-E1676+H1676, IF($B$3='Budget Calculator'!$A$13,  'Loan Calculator'!$N$12-E1676+H1676, IF($B$3='Budget Calculator'!$A$12,  'Loan Calculator'!$P$12-E1676+H1676, 0))))</f>
        <v>#DIV/0!</v>
      </c>
      <c r="E1676" s="217" t="e">
        <f>IF(('Loan Calculator'!$G$4/$B$4)*C1675&gt;=0, ('Loan Calculator'!$G$4/$B$4)*C1675, 1/0)</f>
        <v>#DIV/0!</v>
      </c>
      <c r="F1676" s="200" t="e">
        <f t="shared" si="162"/>
        <v>#DIV/0!</v>
      </c>
      <c r="G1676" s="212" t="e">
        <f t="shared" si="163"/>
        <v>#DIV/0!</v>
      </c>
      <c r="K1676" s="197" t="str" cm="1">
        <f t="array" ref="K1676">INDEX($A:$G, ($B1676*$B$4)+3,COLUMN(C1676))</f>
        <v>Owing</v>
      </c>
      <c r="L1676" s="198" t="e">
        <f t="shared" si="165"/>
        <v>#VALUE!</v>
      </c>
      <c r="M1676" s="199" t="e">
        <f t="shared" si="166"/>
        <v>#VALUE!</v>
      </c>
      <c r="N1676" s="200" t="str" cm="1">
        <f t="array" ref="N1676">INDEX($A:$G, ($B1676*$B$4)+3,COLUMN(F1676))</f>
        <v>Total Interest Charged</v>
      </c>
      <c r="O1676" s="201" t="e">
        <f t="shared" si="164"/>
        <v>#VALUE!</v>
      </c>
    </row>
    <row r="1677" spans="3:15" x14ac:dyDescent="0.25">
      <c r="C1677" s="197" t="e">
        <f t="shared" si="161"/>
        <v>#DIV/0!</v>
      </c>
      <c r="D1677" s="216" t="e">
        <f>IF(F1677="","",IF($B$3='Budget Calculator'!$A$14, 'Loan Calculator'!$L$12-E1677+H1677, IF($B$3='Budget Calculator'!$A$13,  'Loan Calculator'!$N$12-E1677+H1677, IF($B$3='Budget Calculator'!$A$12,  'Loan Calculator'!$P$12-E1677+H1677, 0))))</f>
        <v>#DIV/0!</v>
      </c>
      <c r="E1677" s="217" t="e">
        <f>IF(('Loan Calculator'!$G$4/$B$4)*C1676&gt;=0, ('Loan Calculator'!$G$4/$B$4)*C1676, 1/0)</f>
        <v>#DIV/0!</v>
      </c>
      <c r="F1677" s="200" t="e">
        <f t="shared" si="162"/>
        <v>#DIV/0!</v>
      </c>
      <c r="G1677" s="212" t="e">
        <f t="shared" si="163"/>
        <v>#DIV/0!</v>
      </c>
      <c r="K1677" s="197" t="str" cm="1">
        <f t="array" ref="K1677">INDEX($A:$G, ($B1677*$B$4)+3,COLUMN(C1677))</f>
        <v>Owing</v>
      </c>
      <c r="L1677" s="198" t="e">
        <f t="shared" si="165"/>
        <v>#VALUE!</v>
      </c>
      <c r="M1677" s="199" t="e">
        <f t="shared" si="166"/>
        <v>#VALUE!</v>
      </c>
      <c r="N1677" s="200" t="str" cm="1">
        <f t="array" ref="N1677">INDEX($A:$G, ($B1677*$B$4)+3,COLUMN(F1677))</f>
        <v>Total Interest Charged</v>
      </c>
      <c r="O1677" s="201" t="e">
        <f t="shared" si="164"/>
        <v>#VALUE!</v>
      </c>
    </row>
    <row r="1678" spans="3:15" x14ac:dyDescent="0.25">
      <c r="C1678" s="197" t="e">
        <f t="shared" si="161"/>
        <v>#DIV/0!</v>
      </c>
      <c r="D1678" s="216" t="e">
        <f>IF(F1678="","",IF($B$3='Budget Calculator'!$A$14, 'Loan Calculator'!$L$12-E1678+H1678, IF($B$3='Budget Calculator'!$A$13,  'Loan Calculator'!$N$12-E1678+H1678, IF($B$3='Budget Calculator'!$A$12,  'Loan Calculator'!$P$12-E1678+H1678, 0))))</f>
        <v>#DIV/0!</v>
      </c>
      <c r="E1678" s="217" t="e">
        <f>IF(('Loan Calculator'!$G$4/$B$4)*C1677&gt;=0, ('Loan Calculator'!$G$4/$B$4)*C1677, 1/0)</f>
        <v>#DIV/0!</v>
      </c>
      <c r="F1678" s="200" t="e">
        <f t="shared" si="162"/>
        <v>#DIV/0!</v>
      </c>
      <c r="G1678" s="212" t="e">
        <f t="shared" si="163"/>
        <v>#DIV/0!</v>
      </c>
      <c r="K1678" s="197" t="str" cm="1">
        <f t="array" ref="K1678">INDEX($A:$G, ($B1678*$B$4)+3,COLUMN(C1678))</f>
        <v>Owing</v>
      </c>
      <c r="L1678" s="198" t="e">
        <f t="shared" si="165"/>
        <v>#VALUE!</v>
      </c>
      <c r="M1678" s="199" t="e">
        <f t="shared" si="166"/>
        <v>#VALUE!</v>
      </c>
      <c r="N1678" s="200" t="str" cm="1">
        <f t="array" ref="N1678">INDEX($A:$G, ($B1678*$B$4)+3,COLUMN(F1678))</f>
        <v>Total Interest Charged</v>
      </c>
      <c r="O1678" s="201" t="e">
        <f t="shared" si="164"/>
        <v>#VALUE!</v>
      </c>
    </row>
    <row r="1679" spans="3:15" x14ac:dyDescent="0.25">
      <c r="C1679" s="197" t="e">
        <f t="shared" si="161"/>
        <v>#DIV/0!</v>
      </c>
      <c r="D1679" s="216" t="e">
        <f>IF(F1679="","",IF($B$3='Budget Calculator'!$A$14, 'Loan Calculator'!$L$12-E1679+H1679, IF($B$3='Budget Calculator'!$A$13,  'Loan Calculator'!$N$12-E1679+H1679, IF($B$3='Budget Calculator'!$A$12,  'Loan Calculator'!$P$12-E1679+H1679, 0))))</f>
        <v>#DIV/0!</v>
      </c>
      <c r="E1679" s="217" t="e">
        <f>IF(('Loan Calculator'!$G$4/$B$4)*C1678&gt;=0, ('Loan Calculator'!$G$4/$B$4)*C1678, 1/0)</f>
        <v>#DIV/0!</v>
      </c>
      <c r="F1679" s="200" t="e">
        <f t="shared" si="162"/>
        <v>#DIV/0!</v>
      </c>
      <c r="G1679" s="212" t="e">
        <f t="shared" si="163"/>
        <v>#DIV/0!</v>
      </c>
      <c r="K1679" s="197" t="str" cm="1">
        <f t="array" ref="K1679">INDEX($A:$G, ($B1679*$B$4)+3,COLUMN(C1679))</f>
        <v>Owing</v>
      </c>
      <c r="L1679" s="198" t="e">
        <f t="shared" si="165"/>
        <v>#VALUE!</v>
      </c>
      <c r="M1679" s="199" t="e">
        <f t="shared" si="166"/>
        <v>#VALUE!</v>
      </c>
      <c r="N1679" s="200" t="str" cm="1">
        <f t="array" ref="N1679">INDEX($A:$G, ($B1679*$B$4)+3,COLUMN(F1679))</f>
        <v>Total Interest Charged</v>
      </c>
      <c r="O1679" s="201" t="e">
        <f t="shared" si="164"/>
        <v>#VALUE!</v>
      </c>
    </row>
    <row r="1680" spans="3:15" x14ac:dyDescent="0.25">
      <c r="C1680" s="197" t="e">
        <f t="shared" si="161"/>
        <v>#DIV/0!</v>
      </c>
      <c r="D1680" s="216" t="e">
        <f>IF(F1680="","",IF($B$3='Budget Calculator'!$A$14, 'Loan Calculator'!$L$12-E1680+H1680, IF($B$3='Budget Calculator'!$A$13,  'Loan Calculator'!$N$12-E1680+H1680, IF($B$3='Budget Calculator'!$A$12,  'Loan Calculator'!$P$12-E1680+H1680, 0))))</f>
        <v>#DIV/0!</v>
      </c>
      <c r="E1680" s="217" t="e">
        <f>IF(('Loan Calculator'!$G$4/$B$4)*C1679&gt;=0, ('Loan Calculator'!$G$4/$B$4)*C1679, 1/0)</f>
        <v>#DIV/0!</v>
      </c>
      <c r="F1680" s="200" t="e">
        <f t="shared" si="162"/>
        <v>#DIV/0!</v>
      </c>
      <c r="G1680" s="212" t="e">
        <f t="shared" si="163"/>
        <v>#DIV/0!</v>
      </c>
      <c r="K1680" s="197" t="str" cm="1">
        <f t="array" ref="K1680">INDEX($A:$G, ($B1680*$B$4)+3,COLUMN(C1680))</f>
        <v>Owing</v>
      </c>
      <c r="L1680" s="198" t="e">
        <f t="shared" si="165"/>
        <v>#VALUE!</v>
      </c>
      <c r="M1680" s="199" t="e">
        <f t="shared" si="166"/>
        <v>#VALUE!</v>
      </c>
      <c r="N1680" s="200" t="str" cm="1">
        <f t="array" ref="N1680">INDEX($A:$G, ($B1680*$B$4)+3,COLUMN(F1680))</f>
        <v>Total Interest Charged</v>
      </c>
      <c r="O1680" s="201" t="e">
        <f t="shared" si="164"/>
        <v>#VALUE!</v>
      </c>
    </row>
    <row r="1681" spans="3:15" x14ac:dyDescent="0.25">
      <c r="C1681" s="197" t="e">
        <f t="shared" si="161"/>
        <v>#DIV/0!</v>
      </c>
      <c r="D1681" s="216" t="e">
        <f>IF(F1681="","",IF($B$3='Budget Calculator'!$A$14, 'Loan Calculator'!$L$12-E1681+H1681, IF($B$3='Budget Calculator'!$A$13,  'Loan Calculator'!$N$12-E1681+H1681, IF($B$3='Budget Calculator'!$A$12,  'Loan Calculator'!$P$12-E1681+H1681, 0))))</f>
        <v>#DIV/0!</v>
      </c>
      <c r="E1681" s="217" t="e">
        <f>IF(('Loan Calculator'!$G$4/$B$4)*C1680&gt;=0, ('Loan Calculator'!$G$4/$B$4)*C1680, 1/0)</f>
        <v>#DIV/0!</v>
      </c>
      <c r="F1681" s="200" t="e">
        <f t="shared" si="162"/>
        <v>#DIV/0!</v>
      </c>
      <c r="G1681" s="212" t="e">
        <f t="shared" si="163"/>
        <v>#DIV/0!</v>
      </c>
      <c r="K1681" s="197" t="str" cm="1">
        <f t="array" ref="K1681">INDEX($A:$G, ($B1681*$B$4)+3,COLUMN(C1681))</f>
        <v>Owing</v>
      </c>
      <c r="L1681" s="198" t="e">
        <f t="shared" si="165"/>
        <v>#VALUE!</v>
      </c>
      <c r="M1681" s="199" t="e">
        <f t="shared" si="166"/>
        <v>#VALUE!</v>
      </c>
      <c r="N1681" s="200" t="str" cm="1">
        <f t="array" ref="N1681">INDEX($A:$G, ($B1681*$B$4)+3,COLUMN(F1681))</f>
        <v>Total Interest Charged</v>
      </c>
      <c r="O1681" s="201" t="e">
        <f t="shared" si="164"/>
        <v>#VALUE!</v>
      </c>
    </row>
    <row r="1682" spans="3:15" x14ac:dyDescent="0.25">
      <c r="C1682" s="197" t="e">
        <f t="shared" si="161"/>
        <v>#DIV/0!</v>
      </c>
      <c r="D1682" s="216" t="e">
        <f>IF(F1682="","",IF($B$3='Budget Calculator'!$A$14, 'Loan Calculator'!$L$12-E1682+H1682, IF($B$3='Budget Calculator'!$A$13,  'Loan Calculator'!$N$12-E1682+H1682, IF($B$3='Budget Calculator'!$A$12,  'Loan Calculator'!$P$12-E1682+H1682, 0))))</f>
        <v>#DIV/0!</v>
      </c>
      <c r="E1682" s="217" t="e">
        <f>IF(('Loan Calculator'!$G$4/$B$4)*C1681&gt;=0, ('Loan Calculator'!$G$4/$B$4)*C1681, 1/0)</f>
        <v>#DIV/0!</v>
      </c>
      <c r="F1682" s="200" t="e">
        <f t="shared" si="162"/>
        <v>#DIV/0!</v>
      </c>
      <c r="G1682" s="212" t="e">
        <f t="shared" si="163"/>
        <v>#DIV/0!</v>
      </c>
      <c r="K1682" s="197" t="str" cm="1">
        <f t="array" ref="K1682">INDEX($A:$G, ($B1682*$B$4)+3,COLUMN(C1682))</f>
        <v>Owing</v>
      </c>
      <c r="L1682" s="198" t="e">
        <f t="shared" si="165"/>
        <v>#VALUE!</v>
      </c>
      <c r="M1682" s="199" t="e">
        <f t="shared" si="166"/>
        <v>#VALUE!</v>
      </c>
      <c r="N1682" s="200" t="str" cm="1">
        <f t="array" ref="N1682">INDEX($A:$G, ($B1682*$B$4)+3,COLUMN(F1682))</f>
        <v>Total Interest Charged</v>
      </c>
      <c r="O1682" s="201" t="e">
        <f t="shared" si="164"/>
        <v>#VALUE!</v>
      </c>
    </row>
    <row r="1683" spans="3:15" x14ac:dyDescent="0.25">
      <c r="C1683" s="197" t="e">
        <f t="shared" si="161"/>
        <v>#DIV/0!</v>
      </c>
      <c r="D1683" s="216" t="e">
        <f>IF(F1683="","",IF($B$3='Budget Calculator'!$A$14, 'Loan Calculator'!$L$12-E1683+H1683, IF($B$3='Budget Calculator'!$A$13,  'Loan Calculator'!$N$12-E1683+H1683, IF($B$3='Budget Calculator'!$A$12,  'Loan Calculator'!$P$12-E1683+H1683, 0))))</f>
        <v>#DIV/0!</v>
      </c>
      <c r="E1683" s="217" t="e">
        <f>IF(('Loan Calculator'!$G$4/$B$4)*C1682&gt;=0, ('Loan Calculator'!$G$4/$B$4)*C1682, 1/0)</f>
        <v>#DIV/0!</v>
      </c>
      <c r="F1683" s="200" t="e">
        <f t="shared" si="162"/>
        <v>#DIV/0!</v>
      </c>
      <c r="G1683" s="212" t="e">
        <f t="shared" si="163"/>
        <v>#DIV/0!</v>
      </c>
      <c r="K1683" s="197" t="str" cm="1">
        <f t="array" ref="K1683">INDEX($A:$G, ($B1683*$B$4)+3,COLUMN(C1683))</f>
        <v>Owing</v>
      </c>
      <c r="L1683" s="198" t="e">
        <f t="shared" si="165"/>
        <v>#VALUE!</v>
      </c>
      <c r="M1683" s="199" t="e">
        <f t="shared" si="166"/>
        <v>#VALUE!</v>
      </c>
      <c r="N1683" s="200" t="str" cm="1">
        <f t="array" ref="N1683">INDEX($A:$G, ($B1683*$B$4)+3,COLUMN(F1683))</f>
        <v>Total Interest Charged</v>
      </c>
      <c r="O1683" s="201" t="e">
        <f t="shared" si="164"/>
        <v>#VALUE!</v>
      </c>
    </row>
    <row r="1684" spans="3:15" x14ac:dyDescent="0.25">
      <c r="C1684" s="197" t="e">
        <f t="shared" si="161"/>
        <v>#DIV/0!</v>
      </c>
      <c r="D1684" s="216" t="e">
        <f>IF(F1684="","",IF($B$3='Budget Calculator'!$A$14, 'Loan Calculator'!$L$12-E1684+H1684, IF($B$3='Budget Calculator'!$A$13,  'Loan Calculator'!$N$12-E1684+H1684, IF($B$3='Budget Calculator'!$A$12,  'Loan Calculator'!$P$12-E1684+H1684, 0))))</f>
        <v>#DIV/0!</v>
      </c>
      <c r="E1684" s="217" t="e">
        <f>IF(('Loan Calculator'!$G$4/$B$4)*C1683&gt;=0, ('Loan Calculator'!$G$4/$B$4)*C1683, 1/0)</f>
        <v>#DIV/0!</v>
      </c>
      <c r="F1684" s="200" t="e">
        <f t="shared" si="162"/>
        <v>#DIV/0!</v>
      </c>
      <c r="G1684" s="212" t="e">
        <f t="shared" si="163"/>
        <v>#DIV/0!</v>
      </c>
      <c r="K1684" s="197" t="str" cm="1">
        <f t="array" ref="K1684">INDEX($A:$G, ($B1684*$B$4)+3,COLUMN(C1684))</f>
        <v>Owing</v>
      </c>
      <c r="L1684" s="198" t="e">
        <f t="shared" si="165"/>
        <v>#VALUE!</v>
      </c>
      <c r="M1684" s="199" t="e">
        <f t="shared" si="166"/>
        <v>#VALUE!</v>
      </c>
      <c r="N1684" s="200" t="str" cm="1">
        <f t="array" ref="N1684">INDEX($A:$G, ($B1684*$B$4)+3,COLUMN(F1684))</f>
        <v>Total Interest Charged</v>
      </c>
      <c r="O1684" s="201" t="e">
        <f t="shared" si="164"/>
        <v>#VALUE!</v>
      </c>
    </row>
    <row r="1685" spans="3:15" x14ac:dyDescent="0.25">
      <c r="C1685" s="197" t="e">
        <f t="shared" si="161"/>
        <v>#DIV/0!</v>
      </c>
      <c r="D1685" s="216" t="e">
        <f>IF(F1685="","",IF($B$3='Budget Calculator'!$A$14, 'Loan Calculator'!$L$12-E1685+H1685, IF($B$3='Budget Calculator'!$A$13,  'Loan Calculator'!$N$12-E1685+H1685, IF($B$3='Budget Calculator'!$A$12,  'Loan Calculator'!$P$12-E1685+H1685, 0))))</f>
        <v>#DIV/0!</v>
      </c>
      <c r="E1685" s="217" t="e">
        <f>IF(('Loan Calculator'!$G$4/$B$4)*C1684&gt;=0, ('Loan Calculator'!$G$4/$B$4)*C1684, 1/0)</f>
        <v>#DIV/0!</v>
      </c>
      <c r="F1685" s="200" t="e">
        <f t="shared" si="162"/>
        <v>#DIV/0!</v>
      </c>
      <c r="G1685" s="212" t="e">
        <f t="shared" si="163"/>
        <v>#DIV/0!</v>
      </c>
      <c r="K1685" s="197" t="str" cm="1">
        <f t="array" ref="K1685">INDEX($A:$G, ($B1685*$B$4)+3,COLUMN(C1685))</f>
        <v>Owing</v>
      </c>
      <c r="L1685" s="198" t="e">
        <f t="shared" si="165"/>
        <v>#VALUE!</v>
      </c>
      <c r="M1685" s="199" t="e">
        <f t="shared" si="166"/>
        <v>#VALUE!</v>
      </c>
      <c r="N1685" s="200" t="str" cm="1">
        <f t="array" ref="N1685">INDEX($A:$G, ($B1685*$B$4)+3,COLUMN(F1685))</f>
        <v>Total Interest Charged</v>
      </c>
      <c r="O1685" s="201" t="e">
        <f t="shared" si="164"/>
        <v>#VALUE!</v>
      </c>
    </row>
    <row r="1686" spans="3:15" x14ac:dyDescent="0.25">
      <c r="C1686" s="197" t="e">
        <f t="shared" si="161"/>
        <v>#DIV/0!</v>
      </c>
      <c r="D1686" s="216" t="e">
        <f>IF(F1686="","",IF($B$3='Budget Calculator'!$A$14, 'Loan Calculator'!$L$12-E1686+H1686, IF($B$3='Budget Calculator'!$A$13,  'Loan Calculator'!$N$12-E1686+H1686, IF($B$3='Budget Calculator'!$A$12,  'Loan Calculator'!$P$12-E1686+H1686, 0))))</f>
        <v>#DIV/0!</v>
      </c>
      <c r="E1686" s="217" t="e">
        <f>IF(('Loan Calculator'!$G$4/$B$4)*C1685&gt;=0, ('Loan Calculator'!$G$4/$B$4)*C1685, 1/0)</f>
        <v>#DIV/0!</v>
      </c>
      <c r="F1686" s="200" t="e">
        <f t="shared" si="162"/>
        <v>#DIV/0!</v>
      </c>
      <c r="G1686" s="212" t="e">
        <f t="shared" si="163"/>
        <v>#DIV/0!</v>
      </c>
      <c r="K1686" s="197" t="str" cm="1">
        <f t="array" ref="K1686">INDEX($A:$G, ($B1686*$B$4)+3,COLUMN(C1686))</f>
        <v>Owing</v>
      </c>
      <c r="L1686" s="198" t="e">
        <f t="shared" si="165"/>
        <v>#VALUE!</v>
      </c>
      <c r="M1686" s="199" t="e">
        <f t="shared" si="166"/>
        <v>#VALUE!</v>
      </c>
      <c r="N1686" s="200" t="str" cm="1">
        <f t="array" ref="N1686">INDEX($A:$G, ($B1686*$B$4)+3,COLUMN(F1686))</f>
        <v>Total Interest Charged</v>
      </c>
      <c r="O1686" s="201" t="e">
        <f t="shared" si="164"/>
        <v>#VALUE!</v>
      </c>
    </row>
    <row r="1687" spans="3:15" x14ac:dyDescent="0.25">
      <c r="C1687" s="197" t="e">
        <f t="shared" si="161"/>
        <v>#DIV/0!</v>
      </c>
      <c r="D1687" s="216" t="e">
        <f>IF(F1687="","",IF($B$3='Budget Calculator'!$A$14, 'Loan Calculator'!$L$12-E1687+H1687, IF($B$3='Budget Calculator'!$A$13,  'Loan Calculator'!$N$12-E1687+H1687, IF($B$3='Budget Calculator'!$A$12,  'Loan Calculator'!$P$12-E1687+H1687, 0))))</f>
        <v>#DIV/0!</v>
      </c>
      <c r="E1687" s="217" t="e">
        <f>IF(('Loan Calculator'!$G$4/$B$4)*C1686&gt;=0, ('Loan Calculator'!$G$4/$B$4)*C1686, 1/0)</f>
        <v>#DIV/0!</v>
      </c>
      <c r="F1687" s="200" t="e">
        <f t="shared" si="162"/>
        <v>#DIV/0!</v>
      </c>
      <c r="G1687" s="212" t="e">
        <f t="shared" si="163"/>
        <v>#DIV/0!</v>
      </c>
      <c r="K1687" s="197" t="str" cm="1">
        <f t="array" ref="K1687">INDEX($A:$G, ($B1687*$B$4)+3,COLUMN(C1687))</f>
        <v>Owing</v>
      </c>
      <c r="L1687" s="198" t="e">
        <f t="shared" si="165"/>
        <v>#VALUE!</v>
      </c>
      <c r="M1687" s="199" t="e">
        <f t="shared" si="166"/>
        <v>#VALUE!</v>
      </c>
      <c r="N1687" s="200" t="str" cm="1">
        <f t="array" ref="N1687">INDEX($A:$G, ($B1687*$B$4)+3,COLUMN(F1687))</f>
        <v>Total Interest Charged</v>
      </c>
      <c r="O1687" s="201" t="e">
        <f t="shared" si="164"/>
        <v>#VALUE!</v>
      </c>
    </row>
    <row r="1688" spans="3:15" x14ac:dyDescent="0.25">
      <c r="C1688" s="197" t="e">
        <f t="shared" ref="C1688:C1751" si="167">IF(F1688="","",C1687-D1688)</f>
        <v>#DIV/0!</v>
      </c>
      <c r="D1688" s="216" t="e">
        <f>IF(F1688="","",IF($B$3='Budget Calculator'!$A$14, 'Loan Calculator'!$L$12-E1688+H1688, IF($B$3='Budget Calculator'!$A$13,  'Loan Calculator'!$N$12-E1688+H1688, IF($B$3='Budget Calculator'!$A$12,  'Loan Calculator'!$P$12-E1688+H1688, 0))))</f>
        <v>#DIV/0!</v>
      </c>
      <c r="E1688" s="217" t="e">
        <f>IF(('Loan Calculator'!$G$4/$B$4)*C1687&gt;=0, ('Loan Calculator'!$G$4/$B$4)*C1687, 1/0)</f>
        <v>#DIV/0!</v>
      </c>
      <c r="F1688" s="200" t="e">
        <f t="shared" ref="F1688:F1751" si="168">IF(F1687="", "", IF(E1688+F1687&gt;F1687, E1688+F1687, ""))</f>
        <v>#DIV/0!</v>
      </c>
      <c r="G1688" s="212" t="e">
        <f t="shared" si="163"/>
        <v>#DIV/0!</v>
      </c>
      <c r="K1688" s="197" t="str" cm="1">
        <f t="array" ref="K1688">INDEX($A:$G, ($B1688*$B$4)+3,COLUMN(C1688))</f>
        <v>Owing</v>
      </c>
      <c r="L1688" s="198" t="e">
        <f t="shared" si="165"/>
        <v>#VALUE!</v>
      </c>
      <c r="M1688" s="199" t="e">
        <f t="shared" si="166"/>
        <v>#VALUE!</v>
      </c>
      <c r="N1688" s="200" t="str" cm="1">
        <f t="array" ref="N1688">INDEX($A:$G, ($B1688*$B$4)+3,COLUMN(F1688))</f>
        <v>Total Interest Charged</v>
      </c>
      <c r="O1688" s="201" t="e">
        <f t="shared" si="164"/>
        <v>#VALUE!</v>
      </c>
    </row>
    <row r="1689" spans="3:15" x14ac:dyDescent="0.25">
      <c r="C1689" s="197" t="e">
        <f t="shared" si="167"/>
        <v>#DIV/0!</v>
      </c>
      <c r="D1689" s="216" t="e">
        <f>IF(F1689="","",IF($B$3='Budget Calculator'!$A$14, 'Loan Calculator'!$L$12-E1689+H1689, IF($B$3='Budget Calculator'!$A$13,  'Loan Calculator'!$N$12-E1689+H1689, IF($B$3='Budget Calculator'!$A$12,  'Loan Calculator'!$P$12-E1689+H1689, 0))))</f>
        <v>#DIV/0!</v>
      </c>
      <c r="E1689" s="217" t="e">
        <f>IF(('Loan Calculator'!$G$4/$B$4)*C1688&gt;=0, ('Loan Calculator'!$G$4/$B$4)*C1688, 1/0)</f>
        <v>#DIV/0!</v>
      </c>
      <c r="F1689" s="200" t="e">
        <f t="shared" si="168"/>
        <v>#DIV/0!</v>
      </c>
      <c r="G1689" s="212" t="e">
        <f t="shared" si="163"/>
        <v>#DIV/0!</v>
      </c>
      <c r="K1689" s="197" t="str" cm="1">
        <f t="array" ref="K1689">INDEX($A:$G, ($B1689*$B$4)+3,COLUMN(C1689))</f>
        <v>Owing</v>
      </c>
      <c r="L1689" s="198" t="e">
        <f t="shared" si="165"/>
        <v>#VALUE!</v>
      </c>
      <c r="M1689" s="199" t="e">
        <f t="shared" si="166"/>
        <v>#VALUE!</v>
      </c>
      <c r="N1689" s="200" t="str" cm="1">
        <f t="array" ref="N1689">INDEX($A:$G, ($B1689*$B$4)+3,COLUMN(F1689))</f>
        <v>Total Interest Charged</v>
      </c>
      <c r="O1689" s="201" t="e">
        <f t="shared" si="164"/>
        <v>#VALUE!</v>
      </c>
    </row>
    <row r="1690" spans="3:15" x14ac:dyDescent="0.25">
      <c r="C1690" s="197" t="e">
        <f t="shared" si="167"/>
        <v>#DIV/0!</v>
      </c>
      <c r="D1690" s="216" t="e">
        <f>IF(F1690="","",IF($B$3='Budget Calculator'!$A$14, 'Loan Calculator'!$L$12-E1690+H1690, IF($B$3='Budget Calculator'!$A$13,  'Loan Calculator'!$N$12-E1690+H1690, IF($B$3='Budget Calculator'!$A$12,  'Loan Calculator'!$P$12-E1690+H1690, 0))))</f>
        <v>#DIV/0!</v>
      </c>
      <c r="E1690" s="217" t="e">
        <f>IF(('Loan Calculator'!$G$4/$B$4)*C1689&gt;=0, ('Loan Calculator'!$G$4/$B$4)*C1689, 1/0)</f>
        <v>#DIV/0!</v>
      </c>
      <c r="F1690" s="200" t="e">
        <f t="shared" si="168"/>
        <v>#DIV/0!</v>
      </c>
      <c r="G1690" s="212" t="e">
        <f t="shared" si="163"/>
        <v>#DIV/0!</v>
      </c>
      <c r="K1690" s="197" t="str" cm="1">
        <f t="array" ref="K1690">INDEX($A:$G, ($B1690*$B$4)+3,COLUMN(C1690))</f>
        <v>Owing</v>
      </c>
      <c r="L1690" s="198" t="e">
        <f t="shared" si="165"/>
        <v>#VALUE!</v>
      </c>
      <c r="M1690" s="199" t="e">
        <f t="shared" si="166"/>
        <v>#VALUE!</v>
      </c>
      <c r="N1690" s="200" t="str" cm="1">
        <f t="array" ref="N1690">INDEX($A:$G, ($B1690*$B$4)+3,COLUMN(F1690))</f>
        <v>Total Interest Charged</v>
      </c>
      <c r="O1690" s="201" t="e">
        <f t="shared" si="164"/>
        <v>#VALUE!</v>
      </c>
    </row>
    <row r="1691" spans="3:15" x14ac:dyDescent="0.25">
      <c r="C1691" s="197" t="e">
        <f t="shared" si="167"/>
        <v>#DIV/0!</v>
      </c>
      <c r="D1691" s="216" t="e">
        <f>IF(F1691="","",IF($B$3='Budget Calculator'!$A$14, 'Loan Calculator'!$L$12-E1691+H1691, IF($B$3='Budget Calculator'!$A$13,  'Loan Calculator'!$N$12-E1691+H1691, IF($B$3='Budget Calculator'!$A$12,  'Loan Calculator'!$P$12-E1691+H1691, 0))))</f>
        <v>#DIV/0!</v>
      </c>
      <c r="E1691" s="217" t="e">
        <f>IF(('Loan Calculator'!$G$4/$B$4)*C1690&gt;=0, ('Loan Calculator'!$G$4/$B$4)*C1690, 1/0)</f>
        <v>#DIV/0!</v>
      </c>
      <c r="F1691" s="200" t="e">
        <f t="shared" si="168"/>
        <v>#DIV/0!</v>
      </c>
      <c r="G1691" s="212" t="e">
        <f t="shared" si="163"/>
        <v>#DIV/0!</v>
      </c>
      <c r="K1691" s="197" t="str" cm="1">
        <f t="array" ref="K1691">INDEX($A:$G, ($B1691*$B$4)+3,COLUMN(C1691))</f>
        <v>Owing</v>
      </c>
      <c r="L1691" s="198" t="e">
        <f t="shared" si="165"/>
        <v>#VALUE!</v>
      </c>
      <c r="M1691" s="199" t="e">
        <f t="shared" si="166"/>
        <v>#VALUE!</v>
      </c>
      <c r="N1691" s="200" t="str" cm="1">
        <f t="array" ref="N1691">INDEX($A:$G, ($B1691*$B$4)+3,COLUMN(F1691))</f>
        <v>Total Interest Charged</v>
      </c>
      <c r="O1691" s="201" t="e">
        <f t="shared" si="164"/>
        <v>#VALUE!</v>
      </c>
    </row>
    <row r="1692" spans="3:15" x14ac:dyDescent="0.25">
      <c r="C1692" s="197" t="e">
        <f t="shared" si="167"/>
        <v>#DIV/0!</v>
      </c>
      <c r="D1692" s="216" t="e">
        <f>IF(F1692="","",IF($B$3='Budget Calculator'!$A$14, 'Loan Calculator'!$L$12-E1692+H1692, IF($B$3='Budget Calculator'!$A$13,  'Loan Calculator'!$N$12-E1692+H1692, IF($B$3='Budget Calculator'!$A$12,  'Loan Calculator'!$P$12-E1692+H1692, 0))))</f>
        <v>#DIV/0!</v>
      </c>
      <c r="E1692" s="217" t="e">
        <f>IF(('Loan Calculator'!$G$4/$B$4)*C1691&gt;=0, ('Loan Calculator'!$G$4/$B$4)*C1691, 1/0)</f>
        <v>#DIV/0!</v>
      </c>
      <c r="F1692" s="200" t="e">
        <f t="shared" si="168"/>
        <v>#DIV/0!</v>
      </c>
      <c r="G1692" s="212" t="e">
        <f t="shared" si="163"/>
        <v>#DIV/0!</v>
      </c>
      <c r="K1692" s="197" t="str" cm="1">
        <f t="array" ref="K1692">INDEX($A:$G, ($B1692*$B$4)+3,COLUMN(C1692))</f>
        <v>Owing</v>
      </c>
      <c r="L1692" s="198" t="e">
        <f t="shared" si="165"/>
        <v>#VALUE!</v>
      </c>
      <c r="M1692" s="199" t="e">
        <f t="shared" si="166"/>
        <v>#VALUE!</v>
      </c>
      <c r="N1692" s="200" t="str" cm="1">
        <f t="array" ref="N1692">INDEX($A:$G, ($B1692*$B$4)+3,COLUMN(F1692))</f>
        <v>Total Interest Charged</v>
      </c>
      <c r="O1692" s="201" t="e">
        <f t="shared" si="164"/>
        <v>#VALUE!</v>
      </c>
    </row>
    <row r="1693" spans="3:15" x14ac:dyDescent="0.25">
      <c r="C1693" s="197" t="e">
        <f t="shared" si="167"/>
        <v>#DIV/0!</v>
      </c>
      <c r="D1693" s="216" t="e">
        <f>IF(F1693="","",IF($B$3='Budget Calculator'!$A$14, 'Loan Calculator'!$L$12-E1693+H1693, IF($B$3='Budget Calculator'!$A$13,  'Loan Calculator'!$N$12-E1693+H1693, IF($B$3='Budget Calculator'!$A$12,  'Loan Calculator'!$P$12-E1693+H1693, 0))))</f>
        <v>#DIV/0!</v>
      </c>
      <c r="E1693" s="217" t="e">
        <f>IF(('Loan Calculator'!$G$4/$B$4)*C1692&gt;=0, ('Loan Calculator'!$G$4/$B$4)*C1692, 1/0)</f>
        <v>#DIV/0!</v>
      </c>
      <c r="F1693" s="200" t="e">
        <f t="shared" si="168"/>
        <v>#DIV/0!</v>
      </c>
      <c r="G1693" s="212" t="e">
        <f t="shared" si="163"/>
        <v>#DIV/0!</v>
      </c>
      <c r="K1693" s="197" t="str" cm="1">
        <f t="array" ref="K1693">INDEX($A:$G, ($B1693*$B$4)+3,COLUMN(C1693))</f>
        <v>Owing</v>
      </c>
      <c r="L1693" s="198" t="e">
        <f t="shared" si="165"/>
        <v>#VALUE!</v>
      </c>
      <c r="M1693" s="199" t="e">
        <f t="shared" si="166"/>
        <v>#VALUE!</v>
      </c>
      <c r="N1693" s="200" t="str" cm="1">
        <f t="array" ref="N1693">INDEX($A:$G, ($B1693*$B$4)+3,COLUMN(F1693))</f>
        <v>Total Interest Charged</v>
      </c>
      <c r="O1693" s="201" t="e">
        <f t="shared" si="164"/>
        <v>#VALUE!</v>
      </c>
    </row>
    <row r="1694" spans="3:15" x14ac:dyDescent="0.25">
      <c r="C1694" s="197" t="e">
        <f t="shared" si="167"/>
        <v>#DIV/0!</v>
      </c>
      <c r="D1694" s="216" t="e">
        <f>IF(F1694="","",IF($B$3='Budget Calculator'!$A$14, 'Loan Calculator'!$L$12-E1694+H1694, IF($B$3='Budget Calculator'!$A$13,  'Loan Calculator'!$N$12-E1694+H1694, IF($B$3='Budget Calculator'!$A$12,  'Loan Calculator'!$P$12-E1694+H1694, 0))))</f>
        <v>#DIV/0!</v>
      </c>
      <c r="E1694" s="217" t="e">
        <f>IF(('Loan Calculator'!$G$4/$B$4)*C1693&gt;=0, ('Loan Calculator'!$G$4/$B$4)*C1693, 1/0)</f>
        <v>#DIV/0!</v>
      </c>
      <c r="F1694" s="200" t="e">
        <f t="shared" si="168"/>
        <v>#DIV/0!</v>
      </c>
      <c r="G1694" s="212" t="e">
        <f t="shared" si="163"/>
        <v>#DIV/0!</v>
      </c>
      <c r="K1694" s="197" t="str" cm="1">
        <f t="array" ref="K1694">INDEX($A:$G, ($B1694*$B$4)+3,COLUMN(C1694))</f>
        <v>Owing</v>
      </c>
      <c r="L1694" s="198" t="e">
        <f t="shared" si="165"/>
        <v>#VALUE!</v>
      </c>
      <c r="M1694" s="199" t="e">
        <f t="shared" si="166"/>
        <v>#VALUE!</v>
      </c>
      <c r="N1694" s="200" t="str" cm="1">
        <f t="array" ref="N1694">INDEX($A:$G, ($B1694*$B$4)+3,COLUMN(F1694))</f>
        <v>Total Interest Charged</v>
      </c>
      <c r="O1694" s="201" t="e">
        <f t="shared" si="164"/>
        <v>#VALUE!</v>
      </c>
    </row>
    <row r="1695" spans="3:15" x14ac:dyDescent="0.25">
      <c r="C1695" s="197" t="e">
        <f t="shared" si="167"/>
        <v>#DIV/0!</v>
      </c>
      <c r="D1695" s="216" t="e">
        <f>IF(F1695="","",IF($B$3='Budget Calculator'!$A$14, 'Loan Calculator'!$L$12-E1695+H1695, IF($B$3='Budget Calculator'!$A$13,  'Loan Calculator'!$N$12-E1695+H1695, IF($B$3='Budget Calculator'!$A$12,  'Loan Calculator'!$P$12-E1695+H1695, 0))))</f>
        <v>#DIV/0!</v>
      </c>
      <c r="E1695" s="217" t="e">
        <f>IF(('Loan Calculator'!$G$4/$B$4)*C1694&gt;=0, ('Loan Calculator'!$G$4/$B$4)*C1694, 1/0)</f>
        <v>#DIV/0!</v>
      </c>
      <c r="F1695" s="200" t="e">
        <f t="shared" si="168"/>
        <v>#DIV/0!</v>
      </c>
      <c r="G1695" s="212" t="e">
        <f t="shared" si="163"/>
        <v>#DIV/0!</v>
      </c>
      <c r="K1695" s="197" t="str" cm="1">
        <f t="array" ref="K1695">INDEX($A:$G, ($B1695*$B$4)+3,COLUMN(C1695))</f>
        <v>Owing</v>
      </c>
      <c r="L1695" s="198" t="e">
        <f t="shared" si="165"/>
        <v>#VALUE!</v>
      </c>
      <c r="M1695" s="199" t="e">
        <f t="shared" si="166"/>
        <v>#VALUE!</v>
      </c>
      <c r="N1695" s="200" t="str" cm="1">
        <f t="array" ref="N1695">INDEX($A:$G, ($B1695*$B$4)+3,COLUMN(F1695))</f>
        <v>Total Interest Charged</v>
      </c>
      <c r="O1695" s="201" t="e">
        <f t="shared" si="164"/>
        <v>#VALUE!</v>
      </c>
    </row>
    <row r="1696" spans="3:15" x14ac:dyDescent="0.25">
      <c r="C1696" s="197" t="e">
        <f t="shared" si="167"/>
        <v>#DIV/0!</v>
      </c>
      <c r="D1696" s="216" t="e">
        <f>IF(F1696="","",IF($B$3='Budget Calculator'!$A$14, 'Loan Calculator'!$L$12-E1696+H1696, IF($B$3='Budget Calculator'!$A$13,  'Loan Calculator'!$N$12-E1696+H1696, IF($B$3='Budget Calculator'!$A$12,  'Loan Calculator'!$P$12-E1696+H1696, 0))))</f>
        <v>#DIV/0!</v>
      </c>
      <c r="E1696" s="217" t="e">
        <f>IF(('Loan Calculator'!$G$4/$B$4)*C1695&gt;=0, ('Loan Calculator'!$G$4/$B$4)*C1695, 1/0)</f>
        <v>#DIV/0!</v>
      </c>
      <c r="F1696" s="200" t="e">
        <f t="shared" si="168"/>
        <v>#DIV/0!</v>
      </c>
      <c r="G1696" s="212" t="e">
        <f t="shared" si="163"/>
        <v>#DIV/0!</v>
      </c>
      <c r="K1696" s="197" t="str" cm="1">
        <f t="array" ref="K1696">INDEX($A:$G, ($B1696*$B$4)+3,COLUMN(C1696))</f>
        <v>Owing</v>
      </c>
      <c r="L1696" s="198" t="e">
        <f t="shared" si="165"/>
        <v>#VALUE!</v>
      </c>
      <c r="M1696" s="199" t="e">
        <f t="shared" si="166"/>
        <v>#VALUE!</v>
      </c>
      <c r="N1696" s="200" t="str" cm="1">
        <f t="array" ref="N1696">INDEX($A:$G, ($B1696*$B$4)+3,COLUMN(F1696))</f>
        <v>Total Interest Charged</v>
      </c>
      <c r="O1696" s="201" t="e">
        <f t="shared" si="164"/>
        <v>#VALUE!</v>
      </c>
    </row>
    <row r="1697" spans="3:15" x14ac:dyDescent="0.25">
      <c r="C1697" s="197" t="e">
        <f t="shared" si="167"/>
        <v>#DIV/0!</v>
      </c>
      <c r="D1697" s="216" t="e">
        <f>IF(F1697="","",IF($B$3='Budget Calculator'!$A$14, 'Loan Calculator'!$L$12-E1697+H1697, IF($B$3='Budget Calculator'!$A$13,  'Loan Calculator'!$N$12-E1697+H1697, IF($B$3='Budget Calculator'!$A$12,  'Loan Calculator'!$P$12-E1697+H1697, 0))))</f>
        <v>#DIV/0!</v>
      </c>
      <c r="E1697" s="217" t="e">
        <f>IF(('Loan Calculator'!$G$4/$B$4)*C1696&gt;=0, ('Loan Calculator'!$G$4/$B$4)*C1696, 1/0)</f>
        <v>#DIV/0!</v>
      </c>
      <c r="F1697" s="200" t="e">
        <f t="shared" si="168"/>
        <v>#DIV/0!</v>
      </c>
      <c r="G1697" s="212" t="e">
        <f t="shared" si="163"/>
        <v>#DIV/0!</v>
      </c>
      <c r="K1697" s="197" t="str" cm="1">
        <f t="array" ref="K1697">INDEX($A:$G, ($B1697*$B$4)+3,COLUMN(C1697))</f>
        <v>Owing</v>
      </c>
      <c r="L1697" s="198" t="e">
        <f t="shared" si="165"/>
        <v>#VALUE!</v>
      </c>
      <c r="M1697" s="199" t="e">
        <f t="shared" si="166"/>
        <v>#VALUE!</v>
      </c>
      <c r="N1697" s="200" t="str" cm="1">
        <f t="array" ref="N1697">INDEX($A:$G, ($B1697*$B$4)+3,COLUMN(F1697))</f>
        <v>Total Interest Charged</v>
      </c>
      <c r="O1697" s="201" t="e">
        <f t="shared" si="164"/>
        <v>#VALUE!</v>
      </c>
    </row>
    <row r="1698" spans="3:15" x14ac:dyDescent="0.25">
      <c r="C1698" s="197" t="e">
        <f t="shared" si="167"/>
        <v>#DIV/0!</v>
      </c>
      <c r="D1698" s="216" t="e">
        <f>IF(F1698="","",IF($B$3='Budget Calculator'!$A$14, 'Loan Calculator'!$L$12-E1698+H1698, IF($B$3='Budget Calculator'!$A$13,  'Loan Calculator'!$N$12-E1698+H1698, IF($B$3='Budget Calculator'!$A$12,  'Loan Calculator'!$P$12-E1698+H1698, 0))))</f>
        <v>#DIV/0!</v>
      </c>
      <c r="E1698" s="217" t="e">
        <f>IF(('Loan Calculator'!$G$4/$B$4)*C1697&gt;=0, ('Loan Calculator'!$G$4/$B$4)*C1697, 1/0)</f>
        <v>#DIV/0!</v>
      </c>
      <c r="F1698" s="200" t="e">
        <f t="shared" si="168"/>
        <v>#DIV/0!</v>
      </c>
      <c r="G1698" s="212" t="e">
        <f t="shared" si="163"/>
        <v>#DIV/0!</v>
      </c>
      <c r="K1698" s="197" t="str" cm="1">
        <f t="array" ref="K1698">INDEX($A:$G, ($B1698*$B$4)+3,COLUMN(C1698))</f>
        <v>Owing</v>
      </c>
      <c r="L1698" s="198" t="e">
        <f t="shared" si="165"/>
        <v>#VALUE!</v>
      </c>
      <c r="M1698" s="199" t="e">
        <f t="shared" si="166"/>
        <v>#VALUE!</v>
      </c>
      <c r="N1698" s="200" t="str" cm="1">
        <f t="array" ref="N1698">INDEX($A:$G, ($B1698*$B$4)+3,COLUMN(F1698))</f>
        <v>Total Interest Charged</v>
      </c>
      <c r="O1698" s="201" t="e">
        <f t="shared" si="164"/>
        <v>#VALUE!</v>
      </c>
    </row>
    <row r="1699" spans="3:15" x14ac:dyDescent="0.25">
      <c r="C1699" s="197" t="e">
        <f t="shared" si="167"/>
        <v>#DIV/0!</v>
      </c>
      <c r="D1699" s="216" t="e">
        <f>IF(F1699="","",IF($B$3='Budget Calculator'!$A$14, 'Loan Calculator'!$L$12-E1699+H1699, IF($B$3='Budget Calculator'!$A$13,  'Loan Calculator'!$N$12-E1699+H1699, IF($B$3='Budget Calculator'!$A$12,  'Loan Calculator'!$P$12-E1699+H1699, 0))))</f>
        <v>#DIV/0!</v>
      </c>
      <c r="E1699" s="217" t="e">
        <f>IF(('Loan Calculator'!$G$4/$B$4)*C1698&gt;=0, ('Loan Calculator'!$G$4/$B$4)*C1698, 1/0)</f>
        <v>#DIV/0!</v>
      </c>
      <c r="F1699" s="200" t="e">
        <f t="shared" si="168"/>
        <v>#DIV/0!</v>
      </c>
      <c r="G1699" s="212" t="e">
        <f t="shared" si="163"/>
        <v>#DIV/0!</v>
      </c>
      <c r="K1699" s="197" t="str" cm="1">
        <f t="array" ref="K1699">INDEX($A:$G, ($B1699*$B$4)+3,COLUMN(C1699))</f>
        <v>Owing</v>
      </c>
      <c r="L1699" s="198" t="e">
        <f t="shared" si="165"/>
        <v>#VALUE!</v>
      </c>
      <c r="M1699" s="199" t="e">
        <f t="shared" si="166"/>
        <v>#VALUE!</v>
      </c>
      <c r="N1699" s="200" t="str" cm="1">
        <f t="array" ref="N1699">INDEX($A:$G, ($B1699*$B$4)+3,COLUMN(F1699))</f>
        <v>Total Interest Charged</v>
      </c>
      <c r="O1699" s="201" t="e">
        <f t="shared" si="164"/>
        <v>#VALUE!</v>
      </c>
    </row>
    <row r="1700" spans="3:15" x14ac:dyDescent="0.25">
      <c r="C1700" s="197" t="e">
        <f t="shared" si="167"/>
        <v>#DIV/0!</v>
      </c>
      <c r="D1700" s="216" t="e">
        <f>IF(F1700="","",IF($B$3='Budget Calculator'!$A$14, 'Loan Calculator'!$L$12-E1700+H1700, IF($B$3='Budget Calculator'!$A$13,  'Loan Calculator'!$N$12-E1700+H1700, IF($B$3='Budget Calculator'!$A$12,  'Loan Calculator'!$P$12-E1700+H1700, 0))))</f>
        <v>#DIV/0!</v>
      </c>
      <c r="E1700" s="217" t="e">
        <f>IF(('Loan Calculator'!$G$4/$B$4)*C1699&gt;=0, ('Loan Calculator'!$G$4/$B$4)*C1699, 1/0)</f>
        <v>#DIV/0!</v>
      </c>
      <c r="F1700" s="200" t="e">
        <f t="shared" si="168"/>
        <v>#DIV/0!</v>
      </c>
      <c r="G1700" s="212" t="e">
        <f t="shared" si="163"/>
        <v>#DIV/0!</v>
      </c>
      <c r="K1700" s="197" t="str" cm="1">
        <f t="array" ref="K1700">INDEX($A:$G, ($B1700*$B$4)+3,COLUMN(C1700))</f>
        <v>Owing</v>
      </c>
      <c r="L1700" s="198" t="e">
        <f t="shared" si="165"/>
        <v>#VALUE!</v>
      </c>
      <c r="M1700" s="199" t="e">
        <f t="shared" si="166"/>
        <v>#VALUE!</v>
      </c>
      <c r="N1700" s="200" t="str" cm="1">
        <f t="array" ref="N1700">INDEX($A:$G, ($B1700*$B$4)+3,COLUMN(F1700))</f>
        <v>Total Interest Charged</v>
      </c>
      <c r="O1700" s="201" t="e">
        <f t="shared" si="164"/>
        <v>#VALUE!</v>
      </c>
    </row>
    <row r="1701" spans="3:15" x14ac:dyDescent="0.25">
      <c r="C1701" s="197" t="e">
        <f t="shared" si="167"/>
        <v>#DIV/0!</v>
      </c>
      <c r="D1701" s="216" t="e">
        <f>IF(F1701="","",IF($B$3='Budget Calculator'!$A$14, 'Loan Calculator'!$L$12-E1701+H1701, IF($B$3='Budget Calculator'!$A$13,  'Loan Calculator'!$N$12-E1701+H1701, IF($B$3='Budget Calculator'!$A$12,  'Loan Calculator'!$P$12-E1701+H1701, 0))))</f>
        <v>#DIV/0!</v>
      </c>
      <c r="E1701" s="217" t="e">
        <f>IF(('Loan Calculator'!$G$4/$B$4)*C1700&gt;=0, ('Loan Calculator'!$G$4/$B$4)*C1700, 1/0)</f>
        <v>#DIV/0!</v>
      </c>
      <c r="F1701" s="200" t="e">
        <f t="shared" si="168"/>
        <v>#DIV/0!</v>
      </c>
      <c r="G1701" s="212" t="e">
        <f t="shared" si="163"/>
        <v>#DIV/0!</v>
      </c>
      <c r="K1701" s="197" t="str" cm="1">
        <f t="array" ref="K1701">INDEX($A:$G, ($B1701*$B$4)+3,COLUMN(C1701))</f>
        <v>Owing</v>
      </c>
      <c r="L1701" s="198" t="e">
        <f t="shared" si="165"/>
        <v>#VALUE!</v>
      </c>
      <c r="M1701" s="199" t="e">
        <f t="shared" si="166"/>
        <v>#VALUE!</v>
      </c>
      <c r="N1701" s="200" t="str" cm="1">
        <f t="array" ref="N1701">INDEX($A:$G, ($B1701*$B$4)+3,COLUMN(F1701))</f>
        <v>Total Interest Charged</v>
      </c>
      <c r="O1701" s="201" t="e">
        <f t="shared" si="164"/>
        <v>#VALUE!</v>
      </c>
    </row>
    <row r="1702" spans="3:15" x14ac:dyDescent="0.25">
      <c r="C1702" s="197" t="e">
        <f t="shared" si="167"/>
        <v>#DIV/0!</v>
      </c>
      <c r="D1702" s="216" t="e">
        <f>IF(F1702="","",IF($B$3='Budget Calculator'!$A$14, 'Loan Calculator'!$L$12-E1702+H1702, IF($B$3='Budget Calculator'!$A$13,  'Loan Calculator'!$N$12-E1702+H1702, IF($B$3='Budget Calculator'!$A$12,  'Loan Calculator'!$P$12-E1702+H1702, 0))))</f>
        <v>#DIV/0!</v>
      </c>
      <c r="E1702" s="217" t="e">
        <f>IF(('Loan Calculator'!$G$4/$B$4)*C1701&gt;=0, ('Loan Calculator'!$G$4/$B$4)*C1701, 1/0)</f>
        <v>#DIV/0!</v>
      </c>
      <c r="F1702" s="200" t="e">
        <f t="shared" si="168"/>
        <v>#DIV/0!</v>
      </c>
      <c r="G1702" s="212" t="e">
        <f t="shared" si="163"/>
        <v>#DIV/0!</v>
      </c>
      <c r="K1702" s="197" t="str" cm="1">
        <f t="array" ref="K1702">INDEX($A:$G, ($B1702*$B$4)+3,COLUMN(C1702))</f>
        <v>Owing</v>
      </c>
      <c r="L1702" s="198" t="e">
        <f t="shared" si="165"/>
        <v>#VALUE!</v>
      </c>
      <c r="M1702" s="199" t="e">
        <f t="shared" si="166"/>
        <v>#VALUE!</v>
      </c>
      <c r="N1702" s="200" t="str" cm="1">
        <f t="array" ref="N1702">INDEX($A:$G, ($B1702*$B$4)+3,COLUMN(F1702))</f>
        <v>Total Interest Charged</v>
      </c>
      <c r="O1702" s="201" t="e">
        <f t="shared" si="164"/>
        <v>#VALUE!</v>
      </c>
    </row>
    <row r="1703" spans="3:15" x14ac:dyDescent="0.25">
      <c r="C1703" s="197" t="e">
        <f t="shared" si="167"/>
        <v>#DIV/0!</v>
      </c>
      <c r="D1703" s="216" t="e">
        <f>IF(F1703="","",IF($B$3='Budget Calculator'!$A$14, 'Loan Calculator'!$L$12-E1703+H1703, IF($B$3='Budget Calculator'!$A$13,  'Loan Calculator'!$N$12-E1703+H1703, IF($B$3='Budget Calculator'!$A$12,  'Loan Calculator'!$P$12-E1703+H1703, 0))))</f>
        <v>#DIV/0!</v>
      </c>
      <c r="E1703" s="217" t="e">
        <f>IF(('Loan Calculator'!$G$4/$B$4)*C1702&gt;=0, ('Loan Calculator'!$G$4/$B$4)*C1702, 1/0)</f>
        <v>#DIV/0!</v>
      </c>
      <c r="F1703" s="200" t="e">
        <f t="shared" si="168"/>
        <v>#DIV/0!</v>
      </c>
      <c r="G1703" s="212" t="e">
        <f t="shared" si="163"/>
        <v>#DIV/0!</v>
      </c>
      <c r="K1703" s="197" t="str" cm="1">
        <f t="array" ref="K1703">INDEX($A:$G, ($B1703*$B$4)+3,COLUMN(C1703))</f>
        <v>Owing</v>
      </c>
      <c r="L1703" s="198" t="e">
        <f t="shared" si="165"/>
        <v>#VALUE!</v>
      </c>
      <c r="M1703" s="199" t="e">
        <f t="shared" si="166"/>
        <v>#VALUE!</v>
      </c>
      <c r="N1703" s="200" t="str" cm="1">
        <f t="array" ref="N1703">INDEX($A:$G, ($B1703*$B$4)+3,COLUMN(F1703))</f>
        <v>Total Interest Charged</v>
      </c>
      <c r="O1703" s="201" t="e">
        <f t="shared" si="164"/>
        <v>#VALUE!</v>
      </c>
    </row>
    <row r="1704" spans="3:15" x14ac:dyDescent="0.25">
      <c r="C1704" s="197" t="e">
        <f t="shared" si="167"/>
        <v>#DIV/0!</v>
      </c>
      <c r="D1704" s="216" t="e">
        <f>IF(F1704="","",IF($B$3='Budget Calculator'!$A$14, 'Loan Calculator'!$L$12-E1704+H1704, IF($B$3='Budget Calculator'!$A$13,  'Loan Calculator'!$N$12-E1704+H1704, IF($B$3='Budget Calculator'!$A$12,  'Loan Calculator'!$P$12-E1704+H1704, 0))))</f>
        <v>#DIV/0!</v>
      </c>
      <c r="E1704" s="217" t="e">
        <f>IF(('Loan Calculator'!$G$4/$B$4)*C1703&gt;=0, ('Loan Calculator'!$G$4/$B$4)*C1703, 1/0)</f>
        <v>#DIV/0!</v>
      </c>
      <c r="F1704" s="200" t="e">
        <f t="shared" si="168"/>
        <v>#DIV/0!</v>
      </c>
      <c r="G1704" s="212" t="e">
        <f t="shared" si="163"/>
        <v>#DIV/0!</v>
      </c>
      <c r="K1704" s="197" t="str" cm="1">
        <f t="array" ref="K1704">INDEX($A:$G, ($B1704*$B$4)+3,COLUMN(C1704))</f>
        <v>Owing</v>
      </c>
      <c r="L1704" s="198" t="e">
        <f t="shared" si="165"/>
        <v>#VALUE!</v>
      </c>
      <c r="M1704" s="199" t="e">
        <f t="shared" si="166"/>
        <v>#VALUE!</v>
      </c>
      <c r="N1704" s="200" t="str" cm="1">
        <f t="array" ref="N1704">INDEX($A:$G, ($B1704*$B$4)+3,COLUMN(F1704))</f>
        <v>Total Interest Charged</v>
      </c>
      <c r="O1704" s="201" t="e">
        <f t="shared" si="164"/>
        <v>#VALUE!</v>
      </c>
    </row>
    <row r="1705" spans="3:15" x14ac:dyDescent="0.25">
      <c r="C1705" s="197" t="e">
        <f t="shared" si="167"/>
        <v>#DIV/0!</v>
      </c>
      <c r="D1705" s="216" t="e">
        <f>IF(F1705="","",IF($B$3='Budget Calculator'!$A$14, 'Loan Calculator'!$L$12-E1705+H1705, IF($B$3='Budget Calculator'!$A$13,  'Loan Calculator'!$N$12-E1705+H1705, IF($B$3='Budget Calculator'!$A$12,  'Loan Calculator'!$P$12-E1705+H1705, 0))))</f>
        <v>#DIV/0!</v>
      </c>
      <c r="E1705" s="217" t="e">
        <f>IF(('Loan Calculator'!$G$4/$B$4)*C1704&gt;=0, ('Loan Calculator'!$G$4/$B$4)*C1704, 1/0)</f>
        <v>#DIV/0!</v>
      </c>
      <c r="F1705" s="200" t="e">
        <f t="shared" si="168"/>
        <v>#DIV/0!</v>
      </c>
      <c r="G1705" s="212" t="e">
        <f t="shared" si="163"/>
        <v>#DIV/0!</v>
      </c>
      <c r="K1705" s="197" t="str" cm="1">
        <f t="array" ref="K1705">INDEX($A:$G, ($B1705*$B$4)+3,COLUMN(C1705))</f>
        <v>Owing</v>
      </c>
      <c r="L1705" s="198" t="e">
        <f t="shared" si="165"/>
        <v>#VALUE!</v>
      </c>
      <c r="M1705" s="199" t="e">
        <f t="shared" si="166"/>
        <v>#VALUE!</v>
      </c>
      <c r="N1705" s="200" t="str" cm="1">
        <f t="array" ref="N1705">INDEX($A:$G, ($B1705*$B$4)+3,COLUMN(F1705))</f>
        <v>Total Interest Charged</v>
      </c>
      <c r="O1705" s="201" t="e">
        <f t="shared" si="164"/>
        <v>#VALUE!</v>
      </c>
    </row>
    <row r="1706" spans="3:15" x14ac:dyDescent="0.25">
      <c r="C1706" s="197" t="e">
        <f t="shared" si="167"/>
        <v>#DIV/0!</v>
      </c>
      <c r="D1706" s="216" t="e">
        <f>IF(F1706="","",IF($B$3='Budget Calculator'!$A$14, 'Loan Calculator'!$L$12-E1706+H1706, IF($B$3='Budget Calculator'!$A$13,  'Loan Calculator'!$N$12-E1706+H1706, IF($B$3='Budget Calculator'!$A$12,  'Loan Calculator'!$P$12-E1706+H1706, 0))))</f>
        <v>#DIV/0!</v>
      </c>
      <c r="E1706" s="217" t="e">
        <f>IF(('Loan Calculator'!$G$4/$B$4)*C1705&gt;=0, ('Loan Calculator'!$G$4/$B$4)*C1705, 1/0)</f>
        <v>#DIV/0!</v>
      </c>
      <c r="F1706" s="200" t="e">
        <f t="shared" si="168"/>
        <v>#DIV/0!</v>
      </c>
      <c r="G1706" s="212" t="e">
        <f t="shared" si="163"/>
        <v>#DIV/0!</v>
      </c>
      <c r="K1706" s="197" t="str" cm="1">
        <f t="array" ref="K1706">INDEX($A:$G, ($B1706*$B$4)+3,COLUMN(C1706))</f>
        <v>Owing</v>
      </c>
      <c r="L1706" s="198" t="e">
        <f t="shared" si="165"/>
        <v>#VALUE!</v>
      </c>
      <c r="M1706" s="199" t="e">
        <f t="shared" si="166"/>
        <v>#VALUE!</v>
      </c>
      <c r="N1706" s="200" t="str" cm="1">
        <f t="array" ref="N1706">INDEX($A:$G, ($B1706*$B$4)+3,COLUMN(F1706))</f>
        <v>Total Interest Charged</v>
      </c>
      <c r="O1706" s="201" t="e">
        <f t="shared" si="164"/>
        <v>#VALUE!</v>
      </c>
    </row>
    <row r="1707" spans="3:15" x14ac:dyDescent="0.25">
      <c r="C1707" s="197" t="e">
        <f t="shared" si="167"/>
        <v>#DIV/0!</v>
      </c>
      <c r="D1707" s="216" t="e">
        <f>IF(F1707="","",IF($B$3='Budget Calculator'!$A$14, 'Loan Calculator'!$L$12-E1707+H1707, IF($B$3='Budget Calculator'!$A$13,  'Loan Calculator'!$N$12-E1707+H1707, IF($B$3='Budget Calculator'!$A$12,  'Loan Calculator'!$P$12-E1707+H1707, 0))))</f>
        <v>#DIV/0!</v>
      </c>
      <c r="E1707" s="217" t="e">
        <f>IF(('Loan Calculator'!$G$4/$B$4)*C1706&gt;=0, ('Loan Calculator'!$G$4/$B$4)*C1706, 1/0)</f>
        <v>#DIV/0!</v>
      </c>
      <c r="F1707" s="200" t="e">
        <f t="shared" si="168"/>
        <v>#DIV/0!</v>
      </c>
      <c r="G1707" s="212" t="e">
        <f t="shared" si="163"/>
        <v>#DIV/0!</v>
      </c>
      <c r="K1707" s="197" t="str" cm="1">
        <f t="array" ref="K1707">INDEX($A:$G, ($B1707*$B$4)+3,COLUMN(C1707))</f>
        <v>Owing</v>
      </c>
      <c r="L1707" s="198" t="e">
        <f t="shared" si="165"/>
        <v>#VALUE!</v>
      </c>
      <c r="M1707" s="199" t="e">
        <f t="shared" si="166"/>
        <v>#VALUE!</v>
      </c>
      <c r="N1707" s="200" t="str" cm="1">
        <f t="array" ref="N1707">INDEX($A:$G, ($B1707*$B$4)+3,COLUMN(F1707))</f>
        <v>Total Interest Charged</v>
      </c>
      <c r="O1707" s="201" t="e">
        <f t="shared" si="164"/>
        <v>#VALUE!</v>
      </c>
    </row>
    <row r="1708" spans="3:15" x14ac:dyDescent="0.25">
      <c r="C1708" s="197" t="e">
        <f t="shared" si="167"/>
        <v>#DIV/0!</v>
      </c>
      <c r="D1708" s="216" t="e">
        <f>IF(F1708="","",IF($B$3='Budget Calculator'!$A$14, 'Loan Calculator'!$L$12-E1708+H1708, IF($B$3='Budget Calculator'!$A$13,  'Loan Calculator'!$N$12-E1708+H1708, IF($B$3='Budget Calculator'!$A$12,  'Loan Calculator'!$P$12-E1708+H1708, 0))))</f>
        <v>#DIV/0!</v>
      </c>
      <c r="E1708" s="217" t="e">
        <f>IF(('Loan Calculator'!$G$4/$B$4)*C1707&gt;=0, ('Loan Calculator'!$G$4/$B$4)*C1707, 1/0)</f>
        <v>#DIV/0!</v>
      </c>
      <c r="F1708" s="200" t="e">
        <f t="shared" si="168"/>
        <v>#DIV/0!</v>
      </c>
      <c r="G1708" s="212" t="e">
        <f t="shared" si="163"/>
        <v>#DIV/0!</v>
      </c>
      <c r="K1708" s="197" t="str" cm="1">
        <f t="array" ref="K1708">INDEX($A:$G, ($B1708*$B$4)+3,COLUMN(C1708))</f>
        <v>Owing</v>
      </c>
      <c r="L1708" s="198" t="e">
        <f t="shared" si="165"/>
        <v>#VALUE!</v>
      </c>
      <c r="M1708" s="199" t="e">
        <f t="shared" si="166"/>
        <v>#VALUE!</v>
      </c>
      <c r="N1708" s="200" t="str" cm="1">
        <f t="array" ref="N1708">INDEX($A:$G, ($B1708*$B$4)+3,COLUMN(F1708))</f>
        <v>Total Interest Charged</v>
      </c>
      <c r="O1708" s="201" t="e">
        <f t="shared" si="164"/>
        <v>#VALUE!</v>
      </c>
    </row>
    <row r="1709" spans="3:15" x14ac:dyDescent="0.25">
      <c r="C1709" s="197" t="e">
        <f t="shared" si="167"/>
        <v>#DIV/0!</v>
      </c>
      <c r="D1709" s="216" t="e">
        <f>IF(F1709="","",IF($B$3='Budget Calculator'!$A$14, 'Loan Calculator'!$L$12-E1709+H1709, IF($B$3='Budget Calculator'!$A$13,  'Loan Calculator'!$N$12-E1709+H1709, IF($B$3='Budget Calculator'!$A$12,  'Loan Calculator'!$P$12-E1709+H1709, 0))))</f>
        <v>#DIV/0!</v>
      </c>
      <c r="E1709" s="217" t="e">
        <f>IF(('Loan Calculator'!$G$4/$B$4)*C1708&gt;=0, ('Loan Calculator'!$G$4/$B$4)*C1708, 1/0)</f>
        <v>#DIV/0!</v>
      </c>
      <c r="F1709" s="200" t="e">
        <f t="shared" si="168"/>
        <v>#DIV/0!</v>
      </c>
      <c r="G1709" s="212" t="e">
        <f t="shared" si="163"/>
        <v>#DIV/0!</v>
      </c>
      <c r="K1709" s="197" t="str" cm="1">
        <f t="array" ref="K1709">INDEX($A:$G, ($B1709*$B$4)+3,COLUMN(C1709))</f>
        <v>Owing</v>
      </c>
      <c r="L1709" s="198" t="e">
        <f t="shared" si="165"/>
        <v>#VALUE!</v>
      </c>
      <c r="M1709" s="199" t="e">
        <f t="shared" si="166"/>
        <v>#VALUE!</v>
      </c>
      <c r="N1709" s="200" t="str" cm="1">
        <f t="array" ref="N1709">INDEX($A:$G, ($B1709*$B$4)+3,COLUMN(F1709))</f>
        <v>Total Interest Charged</v>
      </c>
      <c r="O1709" s="201" t="e">
        <f t="shared" si="164"/>
        <v>#VALUE!</v>
      </c>
    </row>
    <row r="1710" spans="3:15" x14ac:dyDescent="0.25">
      <c r="C1710" s="197" t="e">
        <f t="shared" si="167"/>
        <v>#DIV/0!</v>
      </c>
      <c r="D1710" s="216" t="e">
        <f>IF(F1710="","",IF($B$3='Budget Calculator'!$A$14, 'Loan Calculator'!$L$12-E1710+H1710, IF($B$3='Budget Calculator'!$A$13,  'Loan Calculator'!$N$12-E1710+H1710, IF($B$3='Budget Calculator'!$A$12,  'Loan Calculator'!$P$12-E1710+H1710, 0))))</f>
        <v>#DIV/0!</v>
      </c>
      <c r="E1710" s="217" t="e">
        <f>IF(('Loan Calculator'!$G$4/$B$4)*C1709&gt;=0, ('Loan Calculator'!$G$4/$B$4)*C1709, 1/0)</f>
        <v>#DIV/0!</v>
      </c>
      <c r="F1710" s="200" t="e">
        <f t="shared" si="168"/>
        <v>#DIV/0!</v>
      </c>
      <c r="G1710" s="212" t="e">
        <f t="shared" si="163"/>
        <v>#DIV/0!</v>
      </c>
      <c r="K1710" s="197" t="str" cm="1">
        <f t="array" ref="K1710">INDEX($A:$G, ($B1710*$B$4)+3,COLUMN(C1710))</f>
        <v>Owing</v>
      </c>
      <c r="L1710" s="198" t="e">
        <f t="shared" si="165"/>
        <v>#VALUE!</v>
      </c>
      <c r="M1710" s="199" t="e">
        <f t="shared" si="166"/>
        <v>#VALUE!</v>
      </c>
      <c r="N1710" s="200" t="str" cm="1">
        <f t="array" ref="N1710">INDEX($A:$G, ($B1710*$B$4)+3,COLUMN(F1710))</f>
        <v>Total Interest Charged</v>
      </c>
      <c r="O1710" s="201" t="e">
        <f t="shared" si="164"/>
        <v>#VALUE!</v>
      </c>
    </row>
    <row r="1711" spans="3:15" x14ac:dyDescent="0.25">
      <c r="C1711" s="197" t="e">
        <f t="shared" si="167"/>
        <v>#DIV/0!</v>
      </c>
      <c r="D1711" s="216" t="e">
        <f>IF(F1711="","",IF($B$3='Budget Calculator'!$A$14, 'Loan Calculator'!$L$12-E1711+H1711, IF($B$3='Budget Calculator'!$A$13,  'Loan Calculator'!$N$12-E1711+H1711, IF($B$3='Budget Calculator'!$A$12,  'Loan Calculator'!$P$12-E1711+H1711, 0))))</f>
        <v>#DIV/0!</v>
      </c>
      <c r="E1711" s="217" t="e">
        <f>IF(('Loan Calculator'!$G$4/$B$4)*C1710&gt;=0, ('Loan Calculator'!$G$4/$B$4)*C1710, 1/0)</f>
        <v>#DIV/0!</v>
      </c>
      <c r="F1711" s="200" t="e">
        <f t="shared" si="168"/>
        <v>#DIV/0!</v>
      </c>
      <c r="G1711" s="212" t="e">
        <f t="shared" si="163"/>
        <v>#DIV/0!</v>
      </c>
      <c r="K1711" s="197" t="str" cm="1">
        <f t="array" ref="K1711">INDEX($A:$G, ($B1711*$B$4)+3,COLUMN(C1711))</f>
        <v>Owing</v>
      </c>
      <c r="L1711" s="198" t="e">
        <f t="shared" si="165"/>
        <v>#VALUE!</v>
      </c>
      <c r="M1711" s="199" t="e">
        <f t="shared" si="166"/>
        <v>#VALUE!</v>
      </c>
      <c r="N1711" s="200" t="str" cm="1">
        <f t="array" ref="N1711">INDEX($A:$G, ($B1711*$B$4)+3,COLUMN(F1711))</f>
        <v>Total Interest Charged</v>
      </c>
      <c r="O1711" s="201" t="e">
        <f t="shared" si="164"/>
        <v>#VALUE!</v>
      </c>
    </row>
    <row r="1712" spans="3:15" x14ac:dyDescent="0.25">
      <c r="C1712" s="197" t="e">
        <f t="shared" si="167"/>
        <v>#DIV/0!</v>
      </c>
      <c r="D1712" s="216" t="e">
        <f>IF(F1712="","",IF($B$3='Budget Calculator'!$A$14, 'Loan Calculator'!$L$12-E1712+H1712, IF($B$3='Budget Calculator'!$A$13,  'Loan Calculator'!$N$12-E1712+H1712, IF($B$3='Budget Calculator'!$A$12,  'Loan Calculator'!$P$12-E1712+H1712, 0))))</f>
        <v>#DIV/0!</v>
      </c>
      <c r="E1712" s="217" t="e">
        <f>IF(('Loan Calculator'!$G$4/$B$4)*C1711&gt;=0, ('Loan Calculator'!$G$4/$B$4)*C1711, 1/0)</f>
        <v>#DIV/0!</v>
      </c>
      <c r="F1712" s="200" t="e">
        <f t="shared" si="168"/>
        <v>#DIV/0!</v>
      </c>
      <c r="G1712" s="212" t="e">
        <f t="shared" si="163"/>
        <v>#DIV/0!</v>
      </c>
      <c r="K1712" s="197" t="str" cm="1">
        <f t="array" ref="K1712">INDEX($A:$G, ($B1712*$B$4)+3,COLUMN(C1712))</f>
        <v>Owing</v>
      </c>
      <c r="L1712" s="198" t="e">
        <f t="shared" si="165"/>
        <v>#VALUE!</v>
      </c>
      <c r="M1712" s="199" t="e">
        <f t="shared" si="166"/>
        <v>#VALUE!</v>
      </c>
      <c r="N1712" s="200" t="str" cm="1">
        <f t="array" ref="N1712">INDEX($A:$G, ($B1712*$B$4)+3,COLUMN(F1712))</f>
        <v>Total Interest Charged</v>
      </c>
      <c r="O1712" s="201" t="e">
        <f t="shared" si="164"/>
        <v>#VALUE!</v>
      </c>
    </row>
    <row r="1713" spans="3:15" x14ac:dyDescent="0.25">
      <c r="C1713" s="197" t="e">
        <f t="shared" si="167"/>
        <v>#DIV/0!</v>
      </c>
      <c r="D1713" s="216" t="e">
        <f>IF(F1713="","",IF($B$3='Budget Calculator'!$A$14, 'Loan Calculator'!$L$12-E1713+H1713, IF($B$3='Budget Calculator'!$A$13,  'Loan Calculator'!$N$12-E1713+H1713, IF($B$3='Budget Calculator'!$A$12,  'Loan Calculator'!$P$12-E1713+H1713, 0))))</f>
        <v>#DIV/0!</v>
      </c>
      <c r="E1713" s="217" t="e">
        <f>IF(('Loan Calculator'!$G$4/$B$4)*C1712&gt;=0, ('Loan Calculator'!$G$4/$B$4)*C1712, 1/0)</f>
        <v>#DIV/0!</v>
      </c>
      <c r="F1713" s="200" t="e">
        <f t="shared" si="168"/>
        <v>#DIV/0!</v>
      </c>
      <c r="G1713" s="212" t="e">
        <f t="shared" si="163"/>
        <v>#DIV/0!</v>
      </c>
      <c r="K1713" s="197" t="str" cm="1">
        <f t="array" ref="K1713">INDEX($A:$G, ($B1713*$B$4)+3,COLUMN(C1713))</f>
        <v>Owing</v>
      </c>
      <c r="L1713" s="198" t="e">
        <f t="shared" si="165"/>
        <v>#VALUE!</v>
      </c>
      <c r="M1713" s="199" t="e">
        <f t="shared" si="166"/>
        <v>#VALUE!</v>
      </c>
      <c r="N1713" s="200" t="str" cm="1">
        <f t="array" ref="N1713">INDEX($A:$G, ($B1713*$B$4)+3,COLUMN(F1713))</f>
        <v>Total Interest Charged</v>
      </c>
      <c r="O1713" s="201" t="e">
        <f t="shared" si="164"/>
        <v>#VALUE!</v>
      </c>
    </row>
    <row r="1714" spans="3:15" x14ac:dyDescent="0.25">
      <c r="C1714" s="197" t="e">
        <f t="shared" si="167"/>
        <v>#DIV/0!</v>
      </c>
      <c r="D1714" s="216" t="e">
        <f>IF(F1714="","",IF($B$3='Budget Calculator'!$A$14, 'Loan Calculator'!$L$12-E1714+H1714, IF($B$3='Budget Calculator'!$A$13,  'Loan Calculator'!$N$12-E1714+H1714, IF($B$3='Budget Calculator'!$A$12,  'Loan Calculator'!$P$12-E1714+H1714, 0))))</f>
        <v>#DIV/0!</v>
      </c>
      <c r="E1714" s="217" t="e">
        <f>IF(('Loan Calculator'!$G$4/$B$4)*C1713&gt;=0, ('Loan Calculator'!$G$4/$B$4)*C1713, 1/0)</f>
        <v>#DIV/0!</v>
      </c>
      <c r="F1714" s="200" t="e">
        <f t="shared" si="168"/>
        <v>#DIV/0!</v>
      </c>
      <c r="G1714" s="212" t="e">
        <f t="shared" si="163"/>
        <v>#DIV/0!</v>
      </c>
      <c r="K1714" s="197" t="str" cm="1">
        <f t="array" ref="K1714">INDEX($A:$G, ($B1714*$B$4)+3,COLUMN(C1714))</f>
        <v>Owing</v>
      </c>
      <c r="L1714" s="198" t="e">
        <f t="shared" si="165"/>
        <v>#VALUE!</v>
      </c>
      <c r="M1714" s="199" t="e">
        <f t="shared" si="166"/>
        <v>#VALUE!</v>
      </c>
      <c r="N1714" s="200" t="str" cm="1">
        <f t="array" ref="N1714">INDEX($A:$G, ($B1714*$B$4)+3,COLUMN(F1714))</f>
        <v>Total Interest Charged</v>
      </c>
      <c r="O1714" s="201" t="e">
        <f t="shared" si="164"/>
        <v>#VALUE!</v>
      </c>
    </row>
    <row r="1715" spans="3:15" x14ac:dyDescent="0.25">
      <c r="C1715" s="197" t="e">
        <f t="shared" si="167"/>
        <v>#DIV/0!</v>
      </c>
      <c r="D1715" s="216" t="e">
        <f>IF(F1715="","",IF($B$3='Budget Calculator'!$A$14, 'Loan Calculator'!$L$12-E1715+H1715, IF($B$3='Budget Calculator'!$A$13,  'Loan Calculator'!$N$12-E1715+H1715, IF($B$3='Budget Calculator'!$A$12,  'Loan Calculator'!$P$12-E1715+H1715, 0))))</f>
        <v>#DIV/0!</v>
      </c>
      <c r="E1715" s="217" t="e">
        <f>IF(('Loan Calculator'!$G$4/$B$4)*C1714&gt;=0, ('Loan Calculator'!$G$4/$B$4)*C1714, 1/0)</f>
        <v>#DIV/0!</v>
      </c>
      <c r="F1715" s="200" t="e">
        <f t="shared" si="168"/>
        <v>#DIV/0!</v>
      </c>
      <c r="G1715" s="212" t="e">
        <f t="shared" si="163"/>
        <v>#DIV/0!</v>
      </c>
      <c r="K1715" s="197" t="str" cm="1">
        <f t="array" ref="K1715">INDEX($A:$G, ($B1715*$B$4)+3,COLUMN(C1715))</f>
        <v>Owing</v>
      </c>
      <c r="L1715" s="198" t="e">
        <f t="shared" si="165"/>
        <v>#VALUE!</v>
      </c>
      <c r="M1715" s="199" t="e">
        <f t="shared" si="166"/>
        <v>#VALUE!</v>
      </c>
      <c r="N1715" s="200" t="str" cm="1">
        <f t="array" ref="N1715">INDEX($A:$G, ($B1715*$B$4)+3,COLUMN(F1715))</f>
        <v>Total Interest Charged</v>
      </c>
      <c r="O1715" s="201" t="e">
        <f t="shared" si="164"/>
        <v>#VALUE!</v>
      </c>
    </row>
    <row r="1716" spans="3:15" x14ac:dyDescent="0.25">
      <c r="C1716" s="197" t="e">
        <f t="shared" si="167"/>
        <v>#DIV/0!</v>
      </c>
      <c r="D1716" s="216" t="e">
        <f>IF(F1716="","",IF($B$3='Budget Calculator'!$A$14, 'Loan Calculator'!$L$12-E1716+H1716, IF($B$3='Budget Calculator'!$A$13,  'Loan Calculator'!$N$12-E1716+H1716, IF($B$3='Budget Calculator'!$A$12,  'Loan Calculator'!$P$12-E1716+H1716, 0))))</f>
        <v>#DIV/0!</v>
      </c>
      <c r="E1716" s="217" t="e">
        <f>IF(('Loan Calculator'!$G$4/$B$4)*C1715&gt;=0, ('Loan Calculator'!$G$4/$B$4)*C1715, 1/0)</f>
        <v>#DIV/0!</v>
      </c>
      <c r="F1716" s="200" t="e">
        <f t="shared" si="168"/>
        <v>#DIV/0!</v>
      </c>
      <c r="G1716" s="212" t="e">
        <f t="shared" si="163"/>
        <v>#DIV/0!</v>
      </c>
      <c r="K1716" s="197" t="str" cm="1">
        <f t="array" ref="K1716">INDEX($A:$G, ($B1716*$B$4)+3,COLUMN(C1716))</f>
        <v>Owing</v>
      </c>
      <c r="L1716" s="198" t="e">
        <f t="shared" si="165"/>
        <v>#VALUE!</v>
      </c>
      <c r="M1716" s="199" t="e">
        <f t="shared" si="166"/>
        <v>#VALUE!</v>
      </c>
      <c r="N1716" s="200" t="str" cm="1">
        <f t="array" ref="N1716">INDEX($A:$G, ($B1716*$B$4)+3,COLUMN(F1716))</f>
        <v>Total Interest Charged</v>
      </c>
      <c r="O1716" s="201" t="e">
        <f t="shared" si="164"/>
        <v>#VALUE!</v>
      </c>
    </row>
    <row r="1717" spans="3:15" x14ac:dyDescent="0.25">
      <c r="C1717" s="197" t="e">
        <f t="shared" si="167"/>
        <v>#DIV/0!</v>
      </c>
      <c r="D1717" s="216" t="e">
        <f>IF(F1717="","",IF($B$3='Budget Calculator'!$A$14, 'Loan Calculator'!$L$12-E1717+H1717, IF($B$3='Budget Calculator'!$A$13,  'Loan Calculator'!$N$12-E1717+H1717, IF($B$3='Budget Calculator'!$A$12,  'Loan Calculator'!$P$12-E1717+H1717, 0))))</f>
        <v>#DIV/0!</v>
      </c>
      <c r="E1717" s="217" t="e">
        <f>IF(('Loan Calculator'!$G$4/$B$4)*C1716&gt;=0, ('Loan Calculator'!$G$4/$B$4)*C1716, 1/0)</f>
        <v>#DIV/0!</v>
      </c>
      <c r="F1717" s="200" t="e">
        <f t="shared" si="168"/>
        <v>#DIV/0!</v>
      </c>
      <c r="G1717" s="212" t="e">
        <f t="shared" si="163"/>
        <v>#DIV/0!</v>
      </c>
      <c r="K1717" s="197" t="str" cm="1">
        <f t="array" ref="K1717">INDEX($A:$G, ($B1717*$B$4)+3,COLUMN(C1717))</f>
        <v>Owing</v>
      </c>
      <c r="L1717" s="198" t="e">
        <f t="shared" si="165"/>
        <v>#VALUE!</v>
      </c>
      <c r="M1717" s="199" t="e">
        <f t="shared" si="166"/>
        <v>#VALUE!</v>
      </c>
      <c r="N1717" s="200" t="str" cm="1">
        <f t="array" ref="N1717">INDEX($A:$G, ($B1717*$B$4)+3,COLUMN(F1717))</f>
        <v>Total Interest Charged</v>
      </c>
      <c r="O1717" s="201" t="e">
        <f t="shared" si="164"/>
        <v>#VALUE!</v>
      </c>
    </row>
    <row r="1718" spans="3:15" x14ac:dyDescent="0.25">
      <c r="C1718" s="197" t="e">
        <f t="shared" si="167"/>
        <v>#DIV/0!</v>
      </c>
      <c r="D1718" s="216" t="e">
        <f>IF(F1718="","",IF($B$3='Budget Calculator'!$A$14, 'Loan Calculator'!$L$12-E1718+H1718, IF($B$3='Budget Calculator'!$A$13,  'Loan Calculator'!$N$12-E1718+H1718, IF($B$3='Budget Calculator'!$A$12,  'Loan Calculator'!$P$12-E1718+H1718, 0))))</f>
        <v>#DIV/0!</v>
      </c>
      <c r="E1718" s="217" t="e">
        <f>IF(('Loan Calculator'!$G$4/$B$4)*C1717&gt;=0, ('Loan Calculator'!$G$4/$B$4)*C1717, 1/0)</f>
        <v>#DIV/0!</v>
      </c>
      <c r="F1718" s="200" t="e">
        <f t="shared" si="168"/>
        <v>#DIV/0!</v>
      </c>
      <c r="G1718" s="212" t="e">
        <f t="shared" si="163"/>
        <v>#DIV/0!</v>
      </c>
      <c r="K1718" s="197" t="str" cm="1">
        <f t="array" ref="K1718">INDEX($A:$G, ($B1718*$B$4)+3,COLUMN(C1718))</f>
        <v>Owing</v>
      </c>
      <c r="L1718" s="198" t="e">
        <f t="shared" si="165"/>
        <v>#VALUE!</v>
      </c>
      <c r="M1718" s="199" t="e">
        <f t="shared" si="166"/>
        <v>#VALUE!</v>
      </c>
      <c r="N1718" s="200" t="str" cm="1">
        <f t="array" ref="N1718">INDEX($A:$G, ($B1718*$B$4)+3,COLUMN(F1718))</f>
        <v>Total Interest Charged</v>
      </c>
      <c r="O1718" s="201" t="e">
        <f t="shared" si="164"/>
        <v>#VALUE!</v>
      </c>
    </row>
    <row r="1719" spans="3:15" x14ac:dyDescent="0.25">
      <c r="C1719" s="197" t="e">
        <f t="shared" si="167"/>
        <v>#DIV/0!</v>
      </c>
      <c r="D1719" s="216" t="e">
        <f>IF(F1719="","",IF($B$3='Budget Calculator'!$A$14, 'Loan Calculator'!$L$12-E1719+H1719, IF($B$3='Budget Calculator'!$A$13,  'Loan Calculator'!$N$12-E1719+H1719, IF($B$3='Budget Calculator'!$A$12,  'Loan Calculator'!$P$12-E1719+H1719, 0))))</f>
        <v>#DIV/0!</v>
      </c>
      <c r="E1719" s="217" t="e">
        <f>IF(('Loan Calculator'!$G$4/$B$4)*C1718&gt;=0, ('Loan Calculator'!$G$4/$B$4)*C1718, 1/0)</f>
        <v>#DIV/0!</v>
      </c>
      <c r="F1719" s="200" t="e">
        <f t="shared" si="168"/>
        <v>#DIV/0!</v>
      </c>
      <c r="G1719" s="212" t="e">
        <f t="shared" si="163"/>
        <v>#DIV/0!</v>
      </c>
      <c r="K1719" s="197" t="str" cm="1">
        <f t="array" ref="K1719">INDEX($A:$G, ($B1719*$B$4)+3,COLUMN(C1719))</f>
        <v>Owing</v>
      </c>
      <c r="L1719" s="198" t="e">
        <f t="shared" si="165"/>
        <v>#VALUE!</v>
      </c>
      <c r="M1719" s="199" t="e">
        <f t="shared" si="166"/>
        <v>#VALUE!</v>
      </c>
      <c r="N1719" s="200" t="str" cm="1">
        <f t="array" ref="N1719">INDEX($A:$G, ($B1719*$B$4)+3,COLUMN(F1719))</f>
        <v>Total Interest Charged</v>
      </c>
      <c r="O1719" s="201" t="e">
        <f t="shared" si="164"/>
        <v>#VALUE!</v>
      </c>
    </row>
    <row r="1720" spans="3:15" x14ac:dyDescent="0.25">
      <c r="C1720" s="197" t="e">
        <f t="shared" si="167"/>
        <v>#DIV/0!</v>
      </c>
      <c r="D1720" s="216" t="e">
        <f>IF(F1720="","",IF($B$3='Budget Calculator'!$A$14, 'Loan Calculator'!$L$12-E1720+H1720, IF($B$3='Budget Calculator'!$A$13,  'Loan Calculator'!$N$12-E1720+H1720, IF($B$3='Budget Calculator'!$A$12,  'Loan Calculator'!$P$12-E1720+H1720, 0))))</f>
        <v>#DIV/0!</v>
      </c>
      <c r="E1720" s="217" t="e">
        <f>IF(('Loan Calculator'!$G$4/$B$4)*C1719&gt;=0, ('Loan Calculator'!$G$4/$B$4)*C1719, 1/0)</f>
        <v>#DIV/0!</v>
      </c>
      <c r="F1720" s="200" t="e">
        <f t="shared" si="168"/>
        <v>#DIV/0!</v>
      </c>
      <c r="G1720" s="212" t="e">
        <f t="shared" si="163"/>
        <v>#DIV/0!</v>
      </c>
      <c r="K1720" s="197" t="str" cm="1">
        <f t="array" ref="K1720">INDEX($A:$G, ($B1720*$B$4)+3,COLUMN(C1720))</f>
        <v>Owing</v>
      </c>
      <c r="L1720" s="198" t="e">
        <f t="shared" si="165"/>
        <v>#VALUE!</v>
      </c>
      <c r="M1720" s="199" t="e">
        <f t="shared" si="166"/>
        <v>#VALUE!</v>
      </c>
      <c r="N1720" s="200" t="str" cm="1">
        <f t="array" ref="N1720">INDEX($A:$G, ($B1720*$B$4)+3,COLUMN(F1720))</f>
        <v>Total Interest Charged</v>
      </c>
      <c r="O1720" s="201" t="e">
        <f t="shared" si="164"/>
        <v>#VALUE!</v>
      </c>
    </row>
    <row r="1721" spans="3:15" x14ac:dyDescent="0.25">
      <c r="C1721" s="197" t="e">
        <f t="shared" si="167"/>
        <v>#DIV/0!</v>
      </c>
      <c r="D1721" s="216" t="e">
        <f>IF(F1721="","",IF($B$3='Budget Calculator'!$A$14, 'Loan Calculator'!$L$12-E1721+H1721, IF($B$3='Budget Calculator'!$A$13,  'Loan Calculator'!$N$12-E1721+H1721, IF($B$3='Budget Calculator'!$A$12,  'Loan Calculator'!$P$12-E1721+H1721, 0))))</f>
        <v>#DIV/0!</v>
      </c>
      <c r="E1721" s="217" t="e">
        <f>IF(('Loan Calculator'!$G$4/$B$4)*C1720&gt;=0, ('Loan Calculator'!$G$4/$B$4)*C1720, 1/0)</f>
        <v>#DIV/0!</v>
      </c>
      <c r="F1721" s="200" t="e">
        <f t="shared" si="168"/>
        <v>#DIV/0!</v>
      </c>
      <c r="G1721" s="212" t="e">
        <f t="shared" si="163"/>
        <v>#DIV/0!</v>
      </c>
      <c r="K1721" s="197" t="str" cm="1">
        <f t="array" ref="K1721">INDEX($A:$G, ($B1721*$B$4)+3,COLUMN(C1721))</f>
        <v>Owing</v>
      </c>
      <c r="L1721" s="198" t="e">
        <f t="shared" si="165"/>
        <v>#VALUE!</v>
      </c>
      <c r="M1721" s="199" t="e">
        <f t="shared" si="166"/>
        <v>#VALUE!</v>
      </c>
      <c r="N1721" s="200" t="str" cm="1">
        <f t="array" ref="N1721">INDEX($A:$G, ($B1721*$B$4)+3,COLUMN(F1721))</f>
        <v>Total Interest Charged</v>
      </c>
      <c r="O1721" s="201" t="e">
        <f t="shared" si="164"/>
        <v>#VALUE!</v>
      </c>
    </row>
    <row r="1722" spans="3:15" x14ac:dyDescent="0.25">
      <c r="C1722" s="197" t="e">
        <f t="shared" si="167"/>
        <v>#DIV/0!</v>
      </c>
      <c r="D1722" s="216" t="e">
        <f>IF(F1722="","",IF($B$3='Budget Calculator'!$A$14, 'Loan Calculator'!$L$12-E1722+H1722, IF($B$3='Budget Calculator'!$A$13,  'Loan Calculator'!$N$12-E1722+H1722, IF($B$3='Budget Calculator'!$A$12,  'Loan Calculator'!$P$12-E1722+H1722, 0))))</f>
        <v>#DIV/0!</v>
      </c>
      <c r="E1722" s="217" t="e">
        <f>IF(('Loan Calculator'!$G$4/$B$4)*C1721&gt;=0, ('Loan Calculator'!$G$4/$B$4)*C1721, 1/0)</f>
        <v>#DIV/0!</v>
      </c>
      <c r="F1722" s="200" t="e">
        <f t="shared" si="168"/>
        <v>#DIV/0!</v>
      </c>
      <c r="G1722" s="212" t="e">
        <f t="shared" si="163"/>
        <v>#DIV/0!</v>
      </c>
      <c r="K1722" s="197" t="str" cm="1">
        <f t="array" ref="K1722">INDEX($A:$G, ($B1722*$B$4)+3,COLUMN(C1722))</f>
        <v>Owing</v>
      </c>
      <c r="L1722" s="198" t="e">
        <f t="shared" si="165"/>
        <v>#VALUE!</v>
      </c>
      <c r="M1722" s="199" t="e">
        <f t="shared" si="166"/>
        <v>#VALUE!</v>
      </c>
      <c r="N1722" s="200" t="str" cm="1">
        <f t="array" ref="N1722">INDEX($A:$G, ($B1722*$B$4)+3,COLUMN(F1722))</f>
        <v>Total Interest Charged</v>
      </c>
      <c r="O1722" s="201" t="e">
        <f t="shared" si="164"/>
        <v>#VALUE!</v>
      </c>
    </row>
    <row r="1723" spans="3:15" x14ac:dyDescent="0.25">
      <c r="C1723" s="197" t="e">
        <f t="shared" si="167"/>
        <v>#DIV/0!</v>
      </c>
      <c r="D1723" s="216" t="e">
        <f>IF(F1723="","",IF($B$3='Budget Calculator'!$A$14, 'Loan Calculator'!$L$12-E1723+H1723, IF($B$3='Budget Calculator'!$A$13,  'Loan Calculator'!$N$12-E1723+H1723, IF($B$3='Budget Calculator'!$A$12,  'Loan Calculator'!$P$12-E1723+H1723, 0))))</f>
        <v>#DIV/0!</v>
      </c>
      <c r="E1723" s="217" t="e">
        <f>IF(('Loan Calculator'!$G$4/$B$4)*C1722&gt;=0, ('Loan Calculator'!$G$4/$B$4)*C1722, 1/0)</f>
        <v>#DIV/0!</v>
      </c>
      <c r="F1723" s="200" t="e">
        <f t="shared" si="168"/>
        <v>#DIV/0!</v>
      </c>
      <c r="G1723" s="212" t="e">
        <f t="shared" si="163"/>
        <v>#DIV/0!</v>
      </c>
      <c r="K1723" s="197" t="str" cm="1">
        <f t="array" ref="K1723">INDEX($A:$G, ($B1723*$B$4)+3,COLUMN(C1723))</f>
        <v>Owing</v>
      </c>
      <c r="L1723" s="198" t="e">
        <f t="shared" si="165"/>
        <v>#VALUE!</v>
      </c>
      <c r="M1723" s="199" t="e">
        <f t="shared" si="166"/>
        <v>#VALUE!</v>
      </c>
      <c r="N1723" s="200" t="str" cm="1">
        <f t="array" ref="N1723">INDEX($A:$G, ($B1723*$B$4)+3,COLUMN(F1723))</f>
        <v>Total Interest Charged</v>
      </c>
      <c r="O1723" s="201" t="e">
        <f t="shared" si="164"/>
        <v>#VALUE!</v>
      </c>
    </row>
    <row r="1724" spans="3:15" x14ac:dyDescent="0.25">
      <c r="C1724" s="197" t="e">
        <f t="shared" si="167"/>
        <v>#DIV/0!</v>
      </c>
      <c r="D1724" s="216" t="e">
        <f>IF(F1724="","",IF($B$3='Budget Calculator'!$A$14, 'Loan Calculator'!$L$12-E1724+H1724, IF($B$3='Budget Calculator'!$A$13,  'Loan Calculator'!$N$12-E1724+H1724, IF($B$3='Budget Calculator'!$A$12,  'Loan Calculator'!$P$12-E1724+H1724, 0))))</f>
        <v>#DIV/0!</v>
      </c>
      <c r="E1724" s="217" t="e">
        <f>IF(('Loan Calculator'!$G$4/$B$4)*C1723&gt;=0, ('Loan Calculator'!$G$4/$B$4)*C1723, 1/0)</f>
        <v>#DIV/0!</v>
      </c>
      <c r="F1724" s="200" t="e">
        <f t="shared" si="168"/>
        <v>#DIV/0!</v>
      </c>
      <c r="G1724" s="212" t="e">
        <f t="shared" si="163"/>
        <v>#DIV/0!</v>
      </c>
      <c r="K1724" s="197" t="str" cm="1">
        <f t="array" ref="K1724">INDEX($A:$G, ($B1724*$B$4)+3,COLUMN(C1724))</f>
        <v>Owing</v>
      </c>
      <c r="L1724" s="198" t="e">
        <f t="shared" si="165"/>
        <v>#VALUE!</v>
      </c>
      <c r="M1724" s="199" t="e">
        <f t="shared" si="166"/>
        <v>#VALUE!</v>
      </c>
      <c r="N1724" s="200" t="str" cm="1">
        <f t="array" ref="N1724">INDEX($A:$G, ($B1724*$B$4)+3,COLUMN(F1724))</f>
        <v>Total Interest Charged</v>
      </c>
      <c r="O1724" s="201" t="e">
        <f t="shared" si="164"/>
        <v>#VALUE!</v>
      </c>
    </row>
    <row r="1725" spans="3:15" x14ac:dyDescent="0.25">
      <c r="C1725" s="197" t="e">
        <f t="shared" si="167"/>
        <v>#DIV/0!</v>
      </c>
      <c r="D1725" s="216" t="e">
        <f>IF(F1725="","",IF($B$3='Budget Calculator'!$A$14, 'Loan Calculator'!$L$12-E1725+H1725, IF($B$3='Budget Calculator'!$A$13,  'Loan Calculator'!$N$12-E1725+H1725, IF($B$3='Budget Calculator'!$A$12,  'Loan Calculator'!$P$12-E1725+H1725, 0))))</f>
        <v>#DIV/0!</v>
      </c>
      <c r="E1725" s="217" t="e">
        <f>IF(('Loan Calculator'!$G$4/$B$4)*C1724&gt;=0, ('Loan Calculator'!$G$4/$B$4)*C1724, 1/0)</f>
        <v>#DIV/0!</v>
      </c>
      <c r="F1725" s="200" t="e">
        <f t="shared" si="168"/>
        <v>#DIV/0!</v>
      </c>
      <c r="G1725" s="212" t="e">
        <f t="shared" si="163"/>
        <v>#DIV/0!</v>
      </c>
      <c r="K1725" s="197" t="str" cm="1">
        <f t="array" ref="K1725">INDEX($A:$G, ($B1725*$B$4)+3,COLUMN(C1725))</f>
        <v>Owing</v>
      </c>
      <c r="L1725" s="198" t="e">
        <f t="shared" si="165"/>
        <v>#VALUE!</v>
      </c>
      <c r="M1725" s="199" t="e">
        <f t="shared" si="166"/>
        <v>#VALUE!</v>
      </c>
      <c r="N1725" s="200" t="str" cm="1">
        <f t="array" ref="N1725">INDEX($A:$G, ($B1725*$B$4)+3,COLUMN(F1725))</f>
        <v>Total Interest Charged</v>
      </c>
      <c r="O1725" s="201" t="e">
        <f t="shared" si="164"/>
        <v>#VALUE!</v>
      </c>
    </row>
    <row r="1726" spans="3:15" x14ac:dyDescent="0.25">
      <c r="C1726" s="197" t="e">
        <f t="shared" si="167"/>
        <v>#DIV/0!</v>
      </c>
      <c r="D1726" s="216" t="e">
        <f>IF(F1726="","",IF($B$3='Budget Calculator'!$A$14, 'Loan Calculator'!$L$12-E1726+H1726, IF($B$3='Budget Calculator'!$A$13,  'Loan Calculator'!$N$12-E1726+H1726, IF($B$3='Budget Calculator'!$A$12,  'Loan Calculator'!$P$12-E1726+H1726, 0))))</f>
        <v>#DIV/0!</v>
      </c>
      <c r="E1726" s="217" t="e">
        <f>IF(('Loan Calculator'!$G$4/$B$4)*C1725&gt;=0, ('Loan Calculator'!$G$4/$B$4)*C1725, 1/0)</f>
        <v>#DIV/0!</v>
      </c>
      <c r="F1726" s="200" t="e">
        <f t="shared" si="168"/>
        <v>#DIV/0!</v>
      </c>
      <c r="G1726" s="212" t="e">
        <f t="shared" si="163"/>
        <v>#DIV/0!</v>
      </c>
      <c r="K1726" s="197" t="str" cm="1">
        <f t="array" ref="K1726">INDEX($A:$G, ($B1726*$B$4)+3,COLUMN(C1726))</f>
        <v>Owing</v>
      </c>
      <c r="L1726" s="198" t="e">
        <f t="shared" si="165"/>
        <v>#VALUE!</v>
      </c>
      <c r="M1726" s="199" t="e">
        <f t="shared" si="166"/>
        <v>#VALUE!</v>
      </c>
      <c r="N1726" s="200" t="str" cm="1">
        <f t="array" ref="N1726">INDEX($A:$G, ($B1726*$B$4)+3,COLUMN(F1726))</f>
        <v>Total Interest Charged</v>
      </c>
      <c r="O1726" s="201" t="e">
        <f t="shared" si="164"/>
        <v>#VALUE!</v>
      </c>
    </row>
    <row r="1727" spans="3:15" x14ac:dyDescent="0.25">
      <c r="C1727" s="197" t="e">
        <f t="shared" si="167"/>
        <v>#DIV/0!</v>
      </c>
      <c r="D1727" s="216" t="e">
        <f>IF(F1727="","",IF($B$3='Budget Calculator'!$A$14, 'Loan Calculator'!$L$12-E1727+H1727, IF($B$3='Budget Calculator'!$A$13,  'Loan Calculator'!$N$12-E1727+H1727, IF($B$3='Budget Calculator'!$A$12,  'Loan Calculator'!$P$12-E1727+H1727, 0))))</f>
        <v>#DIV/0!</v>
      </c>
      <c r="E1727" s="217" t="e">
        <f>IF(('Loan Calculator'!$G$4/$B$4)*C1726&gt;=0, ('Loan Calculator'!$G$4/$B$4)*C1726, 1/0)</f>
        <v>#DIV/0!</v>
      </c>
      <c r="F1727" s="200" t="e">
        <f t="shared" si="168"/>
        <v>#DIV/0!</v>
      </c>
      <c r="G1727" s="212" t="e">
        <f t="shared" si="163"/>
        <v>#DIV/0!</v>
      </c>
      <c r="K1727" s="197" t="str" cm="1">
        <f t="array" ref="K1727">INDEX($A:$G, ($B1727*$B$4)+3,COLUMN(C1727))</f>
        <v>Owing</v>
      </c>
      <c r="L1727" s="198" t="e">
        <f t="shared" si="165"/>
        <v>#VALUE!</v>
      </c>
      <c r="M1727" s="199" t="e">
        <f t="shared" si="166"/>
        <v>#VALUE!</v>
      </c>
      <c r="N1727" s="200" t="str" cm="1">
        <f t="array" ref="N1727">INDEX($A:$G, ($B1727*$B$4)+3,COLUMN(F1727))</f>
        <v>Total Interest Charged</v>
      </c>
      <c r="O1727" s="201" t="e">
        <f t="shared" si="164"/>
        <v>#VALUE!</v>
      </c>
    </row>
    <row r="1728" spans="3:15" x14ac:dyDescent="0.25">
      <c r="C1728" s="197" t="e">
        <f t="shared" si="167"/>
        <v>#DIV/0!</v>
      </c>
      <c r="D1728" s="216" t="e">
        <f>IF(F1728="","",IF($B$3='Budget Calculator'!$A$14, 'Loan Calculator'!$L$12-E1728+H1728, IF($B$3='Budget Calculator'!$A$13,  'Loan Calculator'!$N$12-E1728+H1728, IF($B$3='Budget Calculator'!$A$12,  'Loan Calculator'!$P$12-E1728+H1728, 0))))</f>
        <v>#DIV/0!</v>
      </c>
      <c r="E1728" s="217" t="e">
        <f>IF(('Loan Calculator'!$G$4/$B$4)*C1727&gt;=0, ('Loan Calculator'!$G$4/$B$4)*C1727, 1/0)</f>
        <v>#DIV/0!</v>
      </c>
      <c r="F1728" s="200" t="e">
        <f t="shared" si="168"/>
        <v>#DIV/0!</v>
      </c>
      <c r="G1728" s="212" t="e">
        <f t="shared" si="163"/>
        <v>#DIV/0!</v>
      </c>
      <c r="K1728" s="197" t="str" cm="1">
        <f t="array" ref="K1728">INDEX($A:$G, ($B1728*$B$4)+3,COLUMN(C1728))</f>
        <v>Owing</v>
      </c>
      <c r="L1728" s="198" t="e">
        <f t="shared" si="165"/>
        <v>#VALUE!</v>
      </c>
      <c r="M1728" s="199" t="e">
        <f t="shared" si="166"/>
        <v>#VALUE!</v>
      </c>
      <c r="N1728" s="200" t="str" cm="1">
        <f t="array" ref="N1728">INDEX($A:$G, ($B1728*$B$4)+3,COLUMN(F1728))</f>
        <v>Total Interest Charged</v>
      </c>
      <c r="O1728" s="201" t="e">
        <f t="shared" si="164"/>
        <v>#VALUE!</v>
      </c>
    </row>
    <row r="1729" spans="3:15" x14ac:dyDescent="0.25">
      <c r="C1729" s="197" t="e">
        <f t="shared" si="167"/>
        <v>#DIV/0!</v>
      </c>
      <c r="D1729" s="216" t="e">
        <f>IF(F1729="","",IF($B$3='Budget Calculator'!$A$14, 'Loan Calculator'!$L$12-E1729+H1729, IF($B$3='Budget Calculator'!$A$13,  'Loan Calculator'!$N$12-E1729+H1729, IF($B$3='Budget Calculator'!$A$12,  'Loan Calculator'!$P$12-E1729+H1729, 0))))</f>
        <v>#DIV/0!</v>
      </c>
      <c r="E1729" s="217" t="e">
        <f>IF(('Loan Calculator'!$G$4/$B$4)*C1728&gt;=0, ('Loan Calculator'!$G$4/$B$4)*C1728, 1/0)</f>
        <v>#DIV/0!</v>
      </c>
      <c r="F1729" s="200" t="e">
        <f t="shared" si="168"/>
        <v>#DIV/0!</v>
      </c>
      <c r="G1729" s="212" t="e">
        <f t="shared" si="163"/>
        <v>#DIV/0!</v>
      </c>
      <c r="K1729" s="197" t="str" cm="1">
        <f t="array" ref="K1729">INDEX($A:$G, ($B1729*$B$4)+3,COLUMN(C1729))</f>
        <v>Owing</v>
      </c>
      <c r="L1729" s="198" t="e">
        <f t="shared" si="165"/>
        <v>#VALUE!</v>
      </c>
      <c r="M1729" s="199" t="e">
        <f t="shared" si="166"/>
        <v>#VALUE!</v>
      </c>
      <c r="N1729" s="200" t="str" cm="1">
        <f t="array" ref="N1729">INDEX($A:$G, ($B1729*$B$4)+3,COLUMN(F1729))</f>
        <v>Total Interest Charged</v>
      </c>
      <c r="O1729" s="201" t="e">
        <f t="shared" si="164"/>
        <v>#VALUE!</v>
      </c>
    </row>
    <row r="1730" spans="3:15" x14ac:dyDescent="0.25">
      <c r="C1730" s="197" t="e">
        <f t="shared" si="167"/>
        <v>#DIV/0!</v>
      </c>
      <c r="D1730" s="216" t="e">
        <f>IF(F1730="","",IF($B$3='Budget Calculator'!$A$14, 'Loan Calculator'!$L$12-E1730+H1730, IF($B$3='Budget Calculator'!$A$13,  'Loan Calculator'!$N$12-E1730+H1730, IF($B$3='Budget Calculator'!$A$12,  'Loan Calculator'!$P$12-E1730+H1730, 0))))</f>
        <v>#DIV/0!</v>
      </c>
      <c r="E1730" s="217" t="e">
        <f>IF(('Loan Calculator'!$G$4/$B$4)*C1729&gt;=0, ('Loan Calculator'!$G$4/$B$4)*C1729, 1/0)</f>
        <v>#DIV/0!</v>
      </c>
      <c r="F1730" s="200" t="e">
        <f t="shared" si="168"/>
        <v>#DIV/0!</v>
      </c>
      <c r="G1730" s="212" t="e">
        <f t="shared" si="163"/>
        <v>#DIV/0!</v>
      </c>
      <c r="K1730" s="197" t="str" cm="1">
        <f t="array" ref="K1730">INDEX($A:$G, ($B1730*$B$4)+3,COLUMN(C1730))</f>
        <v>Owing</v>
      </c>
      <c r="L1730" s="198" t="e">
        <f t="shared" si="165"/>
        <v>#VALUE!</v>
      </c>
      <c r="M1730" s="199" t="e">
        <f t="shared" si="166"/>
        <v>#VALUE!</v>
      </c>
      <c r="N1730" s="200" t="str" cm="1">
        <f t="array" ref="N1730">INDEX($A:$G, ($B1730*$B$4)+3,COLUMN(F1730))</f>
        <v>Total Interest Charged</v>
      </c>
      <c r="O1730" s="201" t="e">
        <f t="shared" si="164"/>
        <v>#VALUE!</v>
      </c>
    </row>
    <row r="1731" spans="3:15" x14ac:dyDescent="0.25">
      <c r="C1731" s="197" t="e">
        <f t="shared" si="167"/>
        <v>#DIV/0!</v>
      </c>
      <c r="D1731" s="216" t="e">
        <f>IF(F1731="","",IF($B$3='Budget Calculator'!$A$14, 'Loan Calculator'!$L$12-E1731+H1731, IF($B$3='Budget Calculator'!$A$13,  'Loan Calculator'!$N$12-E1731+H1731, IF($B$3='Budget Calculator'!$A$12,  'Loan Calculator'!$P$12-E1731+H1731, 0))))</f>
        <v>#DIV/0!</v>
      </c>
      <c r="E1731" s="217" t="e">
        <f>IF(('Loan Calculator'!$G$4/$B$4)*C1730&gt;=0, ('Loan Calculator'!$G$4/$B$4)*C1730, 1/0)</f>
        <v>#DIV/0!</v>
      </c>
      <c r="F1731" s="200" t="e">
        <f t="shared" si="168"/>
        <v>#DIV/0!</v>
      </c>
      <c r="G1731" s="212" t="e">
        <f t="shared" si="163"/>
        <v>#DIV/0!</v>
      </c>
      <c r="K1731" s="197" t="str" cm="1">
        <f t="array" ref="K1731">INDEX($A:$G, ($B1731*$B$4)+3,COLUMN(C1731))</f>
        <v>Owing</v>
      </c>
      <c r="L1731" s="198" t="e">
        <f t="shared" si="165"/>
        <v>#VALUE!</v>
      </c>
      <c r="M1731" s="199" t="e">
        <f t="shared" si="166"/>
        <v>#VALUE!</v>
      </c>
      <c r="N1731" s="200" t="str" cm="1">
        <f t="array" ref="N1731">INDEX($A:$G, ($B1731*$B$4)+3,COLUMN(F1731))</f>
        <v>Total Interest Charged</v>
      </c>
      <c r="O1731" s="201" t="e">
        <f t="shared" si="164"/>
        <v>#VALUE!</v>
      </c>
    </row>
    <row r="1732" spans="3:15" x14ac:dyDescent="0.25">
      <c r="C1732" s="197" t="e">
        <f t="shared" si="167"/>
        <v>#DIV/0!</v>
      </c>
      <c r="D1732" s="216" t="e">
        <f>IF(F1732="","",IF($B$3='Budget Calculator'!$A$14, 'Loan Calculator'!$L$12-E1732+H1732, IF($B$3='Budget Calculator'!$A$13,  'Loan Calculator'!$N$12-E1732+H1732, IF($B$3='Budget Calculator'!$A$12,  'Loan Calculator'!$P$12-E1732+H1732, 0))))</f>
        <v>#DIV/0!</v>
      </c>
      <c r="E1732" s="217" t="e">
        <f>IF(('Loan Calculator'!$G$4/$B$4)*C1731&gt;=0, ('Loan Calculator'!$G$4/$B$4)*C1731, 1/0)</f>
        <v>#DIV/0!</v>
      </c>
      <c r="F1732" s="200" t="e">
        <f t="shared" si="168"/>
        <v>#DIV/0!</v>
      </c>
      <c r="G1732" s="212" t="e">
        <f t="shared" si="163"/>
        <v>#DIV/0!</v>
      </c>
      <c r="K1732" s="197" t="str" cm="1">
        <f t="array" ref="K1732">INDEX($A:$G, ($B1732*$B$4)+3,COLUMN(C1732))</f>
        <v>Owing</v>
      </c>
      <c r="L1732" s="198" t="e">
        <f t="shared" si="165"/>
        <v>#VALUE!</v>
      </c>
      <c r="M1732" s="199" t="e">
        <f t="shared" si="166"/>
        <v>#VALUE!</v>
      </c>
      <c r="N1732" s="200" t="str" cm="1">
        <f t="array" ref="N1732">INDEX($A:$G, ($B1732*$B$4)+3,COLUMN(F1732))</f>
        <v>Total Interest Charged</v>
      </c>
      <c r="O1732" s="201" t="e">
        <f t="shared" si="164"/>
        <v>#VALUE!</v>
      </c>
    </row>
    <row r="1733" spans="3:15" x14ac:dyDescent="0.25">
      <c r="C1733" s="197" t="e">
        <f t="shared" si="167"/>
        <v>#DIV/0!</v>
      </c>
      <c r="D1733" s="216" t="e">
        <f>IF(F1733="","",IF($B$3='Budget Calculator'!$A$14, 'Loan Calculator'!$L$12-E1733+H1733, IF($B$3='Budget Calculator'!$A$13,  'Loan Calculator'!$N$12-E1733+H1733, IF($B$3='Budget Calculator'!$A$12,  'Loan Calculator'!$P$12-E1733+H1733, 0))))</f>
        <v>#DIV/0!</v>
      </c>
      <c r="E1733" s="217" t="e">
        <f>IF(('Loan Calculator'!$G$4/$B$4)*C1732&gt;=0, ('Loan Calculator'!$G$4/$B$4)*C1732, 1/0)</f>
        <v>#DIV/0!</v>
      </c>
      <c r="F1733" s="200" t="e">
        <f t="shared" si="168"/>
        <v>#DIV/0!</v>
      </c>
      <c r="G1733" s="212" t="e">
        <f t="shared" si="163"/>
        <v>#DIV/0!</v>
      </c>
      <c r="K1733" s="197" t="str" cm="1">
        <f t="array" ref="K1733">INDEX($A:$G, ($B1733*$B$4)+3,COLUMN(C1733))</f>
        <v>Owing</v>
      </c>
      <c r="L1733" s="198" t="e">
        <f t="shared" si="165"/>
        <v>#VALUE!</v>
      </c>
      <c r="M1733" s="199" t="e">
        <f t="shared" si="166"/>
        <v>#VALUE!</v>
      </c>
      <c r="N1733" s="200" t="str" cm="1">
        <f t="array" ref="N1733">INDEX($A:$G, ($B1733*$B$4)+3,COLUMN(F1733))</f>
        <v>Total Interest Charged</v>
      </c>
      <c r="O1733" s="201" t="e">
        <f t="shared" si="164"/>
        <v>#VALUE!</v>
      </c>
    </row>
    <row r="1734" spans="3:15" x14ac:dyDescent="0.25">
      <c r="C1734" s="197" t="e">
        <f t="shared" si="167"/>
        <v>#DIV/0!</v>
      </c>
      <c r="D1734" s="216" t="e">
        <f>IF(F1734="","",IF($B$3='Budget Calculator'!$A$14, 'Loan Calculator'!$L$12-E1734+H1734, IF($B$3='Budget Calculator'!$A$13,  'Loan Calculator'!$N$12-E1734+H1734, IF($B$3='Budget Calculator'!$A$12,  'Loan Calculator'!$P$12-E1734+H1734, 0))))</f>
        <v>#DIV/0!</v>
      </c>
      <c r="E1734" s="217" t="e">
        <f>IF(('Loan Calculator'!$G$4/$B$4)*C1733&gt;=0, ('Loan Calculator'!$G$4/$B$4)*C1733, 1/0)</f>
        <v>#DIV/0!</v>
      </c>
      <c r="F1734" s="200" t="e">
        <f t="shared" si="168"/>
        <v>#DIV/0!</v>
      </c>
      <c r="G1734" s="212" t="e">
        <f t="shared" ref="G1734:G1797" si="169">IF(IFERROR(C1734, 1/0), B1734, IF(C1734=0, B1734, 1/0))</f>
        <v>#DIV/0!</v>
      </c>
      <c r="K1734" s="197" t="str" cm="1">
        <f t="array" ref="K1734">INDEX($A:$G, ($B1734*$B$4)+3,COLUMN(C1734))</f>
        <v>Owing</v>
      </c>
      <c r="L1734" s="198" t="e">
        <f t="shared" si="165"/>
        <v>#VALUE!</v>
      </c>
      <c r="M1734" s="199" t="e">
        <f t="shared" si="166"/>
        <v>#VALUE!</v>
      </c>
      <c r="N1734" s="200" t="str" cm="1">
        <f t="array" ref="N1734">INDEX($A:$G, ($B1734*$B$4)+3,COLUMN(F1734))</f>
        <v>Total Interest Charged</v>
      </c>
      <c r="O1734" s="201" t="e">
        <f t="shared" ref="O1734:O1797" si="170">IF(IFERROR(K1734, 1/0), J1734, IF(K1734=0, J1734, 1/0))</f>
        <v>#VALUE!</v>
      </c>
    </row>
    <row r="1735" spans="3:15" x14ac:dyDescent="0.25">
      <c r="C1735" s="197" t="e">
        <f t="shared" si="167"/>
        <v>#DIV/0!</v>
      </c>
      <c r="D1735" s="216" t="e">
        <f>IF(F1735="","",IF($B$3='Budget Calculator'!$A$14, 'Loan Calculator'!$L$12-E1735+H1735, IF($B$3='Budget Calculator'!$A$13,  'Loan Calculator'!$N$12-E1735+H1735, IF($B$3='Budget Calculator'!$A$12,  'Loan Calculator'!$P$12-E1735+H1735, 0))))</f>
        <v>#DIV/0!</v>
      </c>
      <c r="E1735" s="217" t="e">
        <f>IF(('Loan Calculator'!$G$4/$B$4)*C1734&gt;=0, ('Loan Calculator'!$G$4/$B$4)*C1734, 1/0)</f>
        <v>#DIV/0!</v>
      </c>
      <c r="F1735" s="200" t="e">
        <f t="shared" si="168"/>
        <v>#DIV/0!</v>
      </c>
      <c r="G1735" s="212" t="e">
        <f t="shared" si="169"/>
        <v>#DIV/0!</v>
      </c>
      <c r="K1735" s="197" t="str" cm="1">
        <f t="array" ref="K1735">INDEX($A:$G, ($B1735*$B$4)+3,COLUMN(C1735))</f>
        <v>Owing</v>
      </c>
      <c r="L1735" s="198" t="e">
        <f t="shared" ref="L1735:L1798" si="171">K1734-K1735</f>
        <v>#VALUE!</v>
      </c>
      <c r="M1735" s="199" t="e">
        <f t="shared" ref="M1735:M1798" si="172">N1735-N1734</f>
        <v>#VALUE!</v>
      </c>
      <c r="N1735" s="200" t="str" cm="1">
        <f t="array" ref="N1735">INDEX($A:$G, ($B1735*$B$4)+3,COLUMN(F1735))</f>
        <v>Total Interest Charged</v>
      </c>
      <c r="O1735" s="201" t="e">
        <f t="shared" si="170"/>
        <v>#VALUE!</v>
      </c>
    </row>
    <row r="1736" spans="3:15" x14ac:dyDescent="0.25">
      <c r="C1736" s="197" t="e">
        <f t="shared" si="167"/>
        <v>#DIV/0!</v>
      </c>
      <c r="D1736" s="216" t="e">
        <f>IF(F1736="","",IF($B$3='Budget Calculator'!$A$14, 'Loan Calculator'!$L$12-E1736+H1736, IF($B$3='Budget Calculator'!$A$13,  'Loan Calculator'!$N$12-E1736+H1736, IF($B$3='Budget Calculator'!$A$12,  'Loan Calculator'!$P$12-E1736+H1736, 0))))</f>
        <v>#DIV/0!</v>
      </c>
      <c r="E1736" s="217" t="e">
        <f>IF(('Loan Calculator'!$G$4/$B$4)*C1735&gt;=0, ('Loan Calculator'!$G$4/$B$4)*C1735, 1/0)</f>
        <v>#DIV/0!</v>
      </c>
      <c r="F1736" s="200" t="e">
        <f t="shared" si="168"/>
        <v>#DIV/0!</v>
      </c>
      <c r="G1736" s="212" t="e">
        <f t="shared" si="169"/>
        <v>#DIV/0!</v>
      </c>
      <c r="K1736" s="197" t="str" cm="1">
        <f t="array" ref="K1736">INDEX($A:$G, ($B1736*$B$4)+3,COLUMN(C1736))</f>
        <v>Owing</v>
      </c>
      <c r="L1736" s="198" t="e">
        <f t="shared" si="171"/>
        <v>#VALUE!</v>
      </c>
      <c r="M1736" s="199" t="e">
        <f t="shared" si="172"/>
        <v>#VALUE!</v>
      </c>
      <c r="N1736" s="200" t="str" cm="1">
        <f t="array" ref="N1736">INDEX($A:$G, ($B1736*$B$4)+3,COLUMN(F1736))</f>
        <v>Total Interest Charged</v>
      </c>
      <c r="O1736" s="201" t="e">
        <f t="shared" si="170"/>
        <v>#VALUE!</v>
      </c>
    </row>
    <row r="1737" spans="3:15" x14ac:dyDescent="0.25">
      <c r="C1737" s="197" t="e">
        <f t="shared" si="167"/>
        <v>#DIV/0!</v>
      </c>
      <c r="D1737" s="216" t="e">
        <f>IF(F1737="","",IF($B$3='Budget Calculator'!$A$14, 'Loan Calculator'!$L$12-E1737+H1737, IF($B$3='Budget Calculator'!$A$13,  'Loan Calculator'!$N$12-E1737+H1737, IF($B$3='Budget Calculator'!$A$12,  'Loan Calculator'!$P$12-E1737+H1737, 0))))</f>
        <v>#DIV/0!</v>
      </c>
      <c r="E1737" s="217" t="e">
        <f>IF(('Loan Calculator'!$G$4/$B$4)*C1736&gt;=0, ('Loan Calculator'!$G$4/$B$4)*C1736, 1/0)</f>
        <v>#DIV/0!</v>
      </c>
      <c r="F1737" s="200" t="e">
        <f t="shared" si="168"/>
        <v>#DIV/0!</v>
      </c>
      <c r="G1737" s="212" t="e">
        <f t="shared" si="169"/>
        <v>#DIV/0!</v>
      </c>
      <c r="K1737" s="197" t="str" cm="1">
        <f t="array" ref="K1737">INDEX($A:$G, ($B1737*$B$4)+3,COLUMN(C1737))</f>
        <v>Owing</v>
      </c>
      <c r="L1737" s="198" t="e">
        <f t="shared" si="171"/>
        <v>#VALUE!</v>
      </c>
      <c r="M1737" s="199" t="e">
        <f t="shared" si="172"/>
        <v>#VALUE!</v>
      </c>
      <c r="N1737" s="200" t="str" cm="1">
        <f t="array" ref="N1737">INDEX($A:$G, ($B1737*$B$4)+3,COLUMN(F1737))</f>
        <v>Total Interest Charged</v>
      </c>
      <c r="O1737" s="201" t="e">
        <f t="shared" si="170"/>
        <v>#VALUE!</v>
      </c>
    </row>
    <row r="1738" spans="3:15" x14ac:dyDescent="0.25">
      <c r="C1738" s="197" t="e">
        <f t="shared" si="167"/>
        <v>#DIV/0!</v>
      </c>
      <c r="D1738" s="216" t="e">
        <f>IF(F1738="","",IF($B$3='Budget Calculator'!$A$14, 'Loan Calculator'!$L$12-E1738+H1738, IF($B$3='Budget Calculator'!$A$13,  'Loan Calculator'!$N$12-E1738+H1738, IF($B$3='Budget Calculator'!$A$12,  'Loan Calculator'!$P$12-E1738+H1738, 0))))</f>
        <v>#DIV/0!</v>
      </c>
      <c r="E1738" s="217" t="e">
        <f>IF(('Loan Calculator'!$G$4/$B$4)*C1737&gt;=0, ('Loan Calculator'!$G$4/$B$4)*C1737, 1/0)</f>
        <v>#DIV/0!</v>
      </c>
      <c r="F1738" s="200" t="e">
        <f t="shared" si="168"/>
        <v>#DIV/0!</v>
      </c>
      <c r="G1738" s="212" t="e">
        <f t="shared" si="169"/>
        <v>#DIV/0!</v>
      </c>
      <c r="K1738" s="197" t="str" cm="1">
        <f t="array" ref="K1738">INDEX($A:$G, ($B1738*$B$4)+3,COLUMN(C1738))</f>
        <v>Owing</v>
      </c>
      <c r="L1738" s="198" t="e">
        <f t="shared" si="171"/>
        <v>#VALUE!</v>
      </c>
      <c r="M1738" s="199" t="e">
        <f t="shared" si="172"/>
        <v>#VALUE!</v>
      </c>
      <c r="N1738" s="200" t="str" cm="1">
        <f t="array" ref="N1738">INDEX($A:$G, ($B1738*$B$4)+3,COLUMN(F1738))</f>
        <v>Total Interest Charged</v>
      </c>
      <c r="O1738" s="201" t="e">
        <f t="shared" si="170"/>
        <v>#VALUE!</v>
      </c>
    </row>
    <row r="1739" spans="3:15" x14ac:dyDescent="0.25">
      <c r="C1739" s="197" t="e">
        <f t="shared" si="167"/>
        <v>#DIV/0!</v>
      </c>
      <c r="D1739" s="216" t="e">
        <f>IF(F1739="","",IF($B$3='Budget Calculator'!$A$14, 'Loan Calculator'!$L$12-E1739+H1739, IF($B$3='Budget Calculator'!$A$13,  'Loan Calculator'!$N$12-E1739+H1739, IF($B$3='Budget Calculator'!$A$12,  'Loan Calculator'!$P$12-E1739+H1739, 0))))</f>
        <v>#DIV/0!</v>
      </c>
      <c r="E1739" s="217" t="e">
        <f>IF(('Loan Calculator'!$G$4/$B$4)*C1738&gt;=0, ('Loan Calculator'!$G$4/$B$4)*C1738, 1/0)</f>
        <v>#DIV/0!</v>
      </c>
      <c r="F1739" s="200" t="e">
        <f t="shared" si="168"/>
        <v>#DIV/0!</v>
      </c>
      <c r="G1739" s="212" t="e">
        <f t="shared" si="169"/>
        <v>#DIV/0!</v>
      </c>
      <c r="K1739" s="197" t="str" cm="1">
        <f t="array" ref="K1739">INDEX($A:$G, ($B1739*$B$4)+3,COLUMN(C1739))</f>
        <v>Owing</v>
      </c>
      <c r="L1739" s="198" t="e">
        <f t="shared" si="171"/>
        <v>#VALUE!</v>
      </c>
      <c r="M1739" s="199" t="e">
        <f t="shared" si="172"/>
        <v>#VALUE!</v>
      </c>
      <c r="N1739" s="200" t="str" cm="1">
        <f t="array" ref="N1739">INDEX($A:$G, ($B1739*$B$4)+3,COLUMN(F1739))</f>
        <v>Total Interest Charged</v>
      </c>
      <c r="O1739" s="201" t="e">
        <f t="shared" si="170"/>
        <v>#VALUE!</v>
      </c>
    </row>
    <row r="1740" spans="3:15" x14ac:dyDescent="0.25">
      <c r="C1740" s="197" t="e">
        <f t="shared" si="167"/>
        <v>#DIV/0!</v>
      </c>
      <c r="D1740" s="216" t="e">
        <f>IF(F1740="","",IF($B$3='Budget Calculator'!$A$14, 'Loan Calculator'!$L$12-E1740+H1740, IF($B$3='Budget Calculator'!$A$13,  'Loan Calculator'!$N$12-E1740+H1740, IF($B$3='Budget Calculator'!$A$12,  'Loan Calculator'!$P$12-E1740+H1740, 0))))</f>
        <v>#DIV/0!</v>
      </c>
      <c r="E1740" s="217" t="e">
        <f>IF(('Loan Calculator'!$G$4/$B$4)*C1739&gt;=0, ('Loan Calculator'!$G$4/$B$4)*C1739, 1/0)</f>
        <v>#DIV/0!</v>
      </c>
      <c r="F1740" s="200" t="e">
        <f t="shared" si="168"/>
        <v>#DIV/0!</v>
      </c>
      <c r="G1740" s="212" t="e">
        <f t="shared" si="169"/>
        <v>#DIV/0!</v>
      </c>
      <c r="K1740" s="197" t="str" cm="1">
        <f t="array" ref="K1740">INDEX($A:$G, ($B1740*$B$4)+3,COLUMN(C1740))</f>
        <v>Owing</v>
      </c>
      <c r="L1740" s="198" t="e">
        <f t="shared" si="171"/>
        <v>#VALUE!</v>
      </c>
      <c r="M1740" s="199" t="e">
        <f t="shared" si="172"/>
        <v>#VALUE!</v>
      </c>
      <c r="N1740" s="200" t="str" cm="1">
        <f t="array" ref="N1740">INDEX($A:$G, ($B1740*$B$4)+3,COLUMN(F1740))</f>
        <v>Total Interest Charged</v>
      </c>
      <c r="O1740" s="201" t="e">
        <f t="shared" si="170"/>
        <v>#VALUE!</v>
      </c>
    </row>
    <row r="1741" spans="3:15" x14ac:dyDescent="0.25">
      <c r="C1741" s="197" t="e">
        <f t="shared" si="167"/>
        <v>#DIV/0!</v>
      </c>
      <c r="D1741" s="216" t="e">
        <f>IF(F1741="","",IF($B$3='Budget Calculator'!$A$14, 'Loan Calculator'!$L$12-E1741+H1741, IF($B$3='Budget Calculator'!$A$13,  'Loan Calculator'!$N$12-E1741+H1741, IF($B$3='Budget Calculator'!$A$12,  'Loan Calculator'!$P$12-E1741+H1741, 0))))</f>
        <v>#DIV/0!</v>
      </c>
      <c r="E1741" s="217" t="e">
        <f>IF(('Loan Calculator'!$G$4/$B$4)*C1740&gt;=0, ('Loan Calculator'!$G$4/$B$4)*C1740, 1/0)</f>
        <v>#DIV/0!</v>
      </c>
      <c r="F1741" s="200" t="e">
        <f t="shared" si="168"/>
        <v>#DIV/0!</v>
      </c>
      <c r="G1741" s="212" t="e">
        <f t="shared" si="169"/>
        <v>#DIV/0!</v>
      </c>
      <c r="K1741" s="197" t="str" cm="1">
        <f t="array" ref="K1741">INDEX($A:$G, ($B1741*$B$4)+3,COLUMN(C1741))</f>
        <v>Owing</v>
      </c>
      <c r="L1741" s="198" t="e">
        <f t="shared" si="171"/>
        <v>#VALUE!</v>
      </c>
      <c r="M1741" s="199" t="e">
        <f t="shared" si="172"/>
        <v>#VALUE!</v>
      </c>
      <c r="N1741" s="200" t="str" cm="1">
        <f t="array" ref="N1741">INDEX($A:$G, ($B1741*$B$4)+3,COLUMN(F1741))</f>
        <v>Total Interest Charged</v>
      </c>
      <c r="O1741" s="201" t="e">
        <f t="shared" si="170"/>
        <v>#VALUE!</v>
      </c>
    </row>
    <row r="1742" spans="3:15" x14ac:dyDescent="0.25">
      <c r="C1742" s="197" t="e">
        <f t="shared" si="167"/>
        <v>#DIV/0!</v>
      </c>
      <c r="D1742" s="216" t="e">
        <f>IF(F1742="","",IF($B$3='Budget Calculator'!$A$14, 'Loan Calculator'!$L$12-E1742+H1742, IF($B$3='Budget Calculator'!$A$13,  'Loan Calculator'!$N$12-E1742+H1742, IF($B$3='Budget Calculator'!$A$12,  'Loan Calculator'!$P$12-E1742+H1742, 0))))</f>
        <v>#DIV/0!</v>
      </c>
      <c r="E1742" s="217" t="e">
        <f>IF(('Loan Calculator'!$G$4/$B$4)*C1741&gt;=0, ('Loan Calculator'!$G$4/$B$4)*C1741, 1/0)</f>
        <v>#DIV/0!</v>
      </c>
      <c r="F1742" s="200" t="e">
        <f t="shared" si="168"/>
        <v>#DIV/0!</v>
      </c>
      <c r="G1742" s="212" t="e">
        <f t="shared" si="169"/>
        <v>#DIV/0!</v>
      </c>
      <c r="K1742" s="197" t="str" cm="1">
        <f t="array" ref="K1742">INDEX($A:$G, ($B1742*$B$4)+3,COLUMN(C1742))</f>
        <v>Owing</v>
      </c>
      <c r="L1742" s="198" t="e">
        <f t="shared" si="171"/>
        <v>#VALUE!</v>
      </c>
      <c r="M1742" s="199" t="e">
        <f t="shared" si="172"/>
        <v>#VALUE!</v>
      </c>
      <c r="N1742" s="200" t="str" cm="1">
        <f t="array" ref="N1742">INDEX($A:$G, ($B1742*$B$4)+3,COLUMN(F1742))</f>
        <v>Total Interest Charged</v>
      </c>
      <c r="O1742" s="201" t="e">
        <f t="shared" si="170"/>
        <v>#VALUE!</v>
      </c>
    </row>
    <row r="1743" spans="3:15" x14ac:dyDescent="0.25">
      <c r="C1743" s="197" t="e">
        <f t="shared" si="167"/>
        <v>#DIV/0!</v>
      </c>
      <c r="D1743" s="216" t="e">
        <f>IF(F1743="","",IF($B$3='Budget Calculator'!$A$14, 'Loan Calculator'!$L$12-E1743+H1743, IF($B$3='Budget Calculator'!$A$13,  'Loan Calculator'!$N$12-E1743+H1743, IF($B$3='Budget Calculator'!$A$12,  'Loan Calculator'!$P$12-E1743+H1743, 0))))</f>
        <v>#DIV/0!</v>
      </c>
      <c r="E1743" s="217" t="e">
        <f>IF(('Loan Calculator'!$G$4/$B$4)*C1742&gt;=0, ('Loan Calculator'!$G$4/$B$4)*C1742, 1/0)</f>
        <v>#DIV/0!</v>
      </c>
      <c r="F1743" s="200" t="e">
        <f t="shared" si="168"/>
        <v>#DIV/0!</v>
      </c>
      <c r="G1743" s="212" t="e">
        <f t="shared" si="169"/>
        <v>#DIV/0!</v>
      </c>
      <c r="K1743" s="197" t="str" cm="1">
        <f t="array" ref="K1743">INDEX($A:$G, ($B1743*$B$4)+3,COLUMN(C1743))</f>
        <v>Owing</v>
      </c>
      <c r="L1743" s="198" t="e">
        <f t="shared" si="171"/>
        <v>#VALUE!</v>
      </c>
      <c r="M1743" s="199" t="e">
        <f t="shared" si="172"/>
        <v>#VALUE!</v>
      </c>
      <c r="N1743" s="200" t="str" cm="1">
        <f t="array" ref="N1743">INDEX($A:$G, ($B1743*$B$4)+3,COLUMN(F1743))</f>
        <v>Total Interest Charged</v>
      </c>
      <c r="O1743" s="201" t="e">
        <f t="shared" si="170"/>
        <v>#VALUE!</v>
      </c>
    </row>
    <row r="1744" spans="3:15" x14ac:dyDescent="0.25">
      <c r="C1744" s="197" t="e">
        <f t="shared" si="167"/>
        <v>#DIV/0!</v>
      </c>
      <c r="D1744" s="216" t="e">
        <f>IF(F1744="","",IF($B$3='Budget Calculator'!$A$14, 'Loan Calculator'!$L$12-E1744+H1744, IF($B$3='Budget Calculator'!$A$13,  'Loan Calculator'!$N$12-E1744+H1744, IF($B$3='Budget Calculator'!$A$12,  'Loan Calculator'!$P$12-E1744+H1744, 0))))</f>
        <v>#DIV/0!</v>
      </c>
      <c r="E1744" s="217" t="e">
        <f>IF(('Loan Calculator'!$G$4/$B$4)*C1743&gt;=0, ('Loan Calculator'!$G$4/$B$4)*C1743, 1/0)</f>
        <v>#DIV/0!</v>
      </c>
      <c r="F1744" s="200" t="e">
        <f t="shared" si="168"/>
        <v>#DIV/0!</v>
      </c>
      <c r="G1744" s="212" t="e">
        <f t="shared" si="169"/>
        <v>#DIV/0!</v>
      </c>
      <c r="K1744" s="197" t="str" cm="1">
        <f t="array" ref="K1744">INDEX($A:$G, ($B1744*$B$4)+3,COLUMN(C1744))</f>
        <v>Owing</v>
      </c>
      <c r="L1744" s="198" t="e">
        <f t="shared" si="171"/>
        <v>#VALUE!</v>
      </c>
      <c r="M1744" s="199" t="e">
        <f t="shared" si="172"/>
        <v>#VALUE!</v>
      </c>
      <c r="N1744" s="200" t="str" cm="1">
        <f t="array" ref="N1744">INDEX($A:$G, ($B1744*$B$4)+3,COLUMN(F1744))</f>
        <v>Total Interest Charged</v>
      </c>
      <c r="O1744" s="201" t="e">
        <f t="shared" si="170"/>
        <v>#VALUE!</v>
      </c>
    </row>
    <row r="1745" spans="3:15" x14ac:dyDescent="0.25">
      <c r="C1745" s="197" t="e">
        <f t="shared" si="167"/>
        <v>#DIV/0!</v>
      </c>
      <c r="D1745" s="216" t="e">
        <f>IF(F1745="","",IF($B$3='Budget Calculator'!$A$14, 'Loan Calculator'!$L$12-E1745+H1745, IF($B$3='Budget Calculator'!$A$13,  'Loan Calculator'!$N$12-E1745+H1745, IF($B$3='Budget Calculator'!$A$12,  'Loan Calculator'!$P$12-E1745+H1745, 0))))</f>
        <v>#DIV/0!</v>
      </c>
      <c r="E1745" s="217" t="e">
        <f>IF(('Loan Calculator'!$G$4/$B$4)*C1744&gt;=0, ('Loan Calculator'!$G$4/$B$4)*C1744, 1/0)</f>
        <v>#DIV/0!</v>
      </c>
      <c r="F1745" s="200" t="e">
        <f t="shared" si="168"/>
        <v>#DIV/0!</v>
      </c>
      <c r="G1745" s="212" t="e">
        <f t="shared" si="169"/>
        <v>#DIV/0!</v>
      </c>
      <c r="K1745" s="197" t="str" cm="1">
        <f t="array" ref="K1745">INDEX($A:$G, ($B1745*$B$4)+3,COLUMN(C1745))</f>
        <v>Owing</v>
      </c>
      <c r="L1745" s="198" t="e">
        <f t="shared" si="171"/>
        <v>#VALUE!</v>
      </c>
      <c r="M1745" s="199" t="e">
        <f t="shared" si="172"/>
        <v>#VALUE!</v>
      </c>
      <c r="N1745" s="200" t="str" cm="1">
        <f t="array" ref="N1745">INDEX($A:$G, ($B1745*$B$4)+3,COLUMN(F1745))</f>
        <v>Total Interest Charged</v>
      </c>
      <c r="O1745" s="201" t="e">
        <f t="shared" si="170"/>
        <v>#VALUE!</v>
      </c>
    </row>
    <row r="1746" spans="3:15" x14ac:dyDescent="0.25">
      <c r="C1746" s="197" t="e">
        <f t="shared" si="167"/>
        <v>#DIV/0!</v>
      </c>
      <c r="D1746" s="216" t="e">
        <f>IF(F1746="","",IF($B$3='Budget Calculator'!$A$14, 'Loan Calculator'!$L$12-E1746+H1746, IF($B$3='Budget Calculator'!$A$13,  'Loan Calculator'!$N$12-E1746+H1746, IF($B$3='Budget Calculator'!$A$12,  'Loan Calculator'!$P$12-E1746+H1746, 0))))</f>
        <v>#DIV/0!</v>
      </c>
      <c r="E1746" s="217" t="e">
        <f>IF(('Loan Calculator'!$G$4/$B$4)*C1745&gt;=0, ('Loan Calculator'!$G$4/$B$4)*C1745, 1/0)</f>
        <v>#DIV/0!</v>
      </c>
      <c r="F1746" s="200" t="e">
        <f t="shared" si="168"/>
        <v>#DIV/0!</v>
      </c>
      <c r="G1746" s="212" t="e">
        <f t="shared" si="169"/>
        <v>#DIV/0!</v>
      </c>
      <c r="K1746" s="197" t="str" cm="1">
        <f t="array" ref="K1746">INDEX($A:$G, ($B1746*$B$4)+3,COLUMN(C1746))</f>
        <v>Owing</v>
      </c>
      <c r="L1746" s="198" t="e">
        <f t="shared" si="171"/>
        <v>#VALUE!</v>
      </c>
      <c r="M1746" s="199" t="e">
        <f t="shared" si="172"/>
        <v>#VALUE!</v>
      </c>
      <c r="N1746" s="200" t="str" cm="1">
        <f t="array" ref="N1746">INDEX($A:$G, ($B1746*$B$4)+3,COLUMN(F1746))</f>
        <v>Total Interest Charged</v>
      </c>
      <c r="O1746" s="201" t="e">
        <f t="shared" si="170"/>
        <v>#VALUE!</v>
      </c>
    </row>
    <row r="1747" spans="3:15" x14ac:dyDescent="0.25">
      <c r="C1747" s="197" t="e">
        <f t="shared" si="167"/>
        <v>#DIV/0!</v>
      </c>
      <c r="D1747" s="216" t="e">
        <f>IF(F1747="","",IF($B$3='Budget Calculator'!$A$14, 'Loan Calculator'!$L$12-E1747+H1747, IF($B$3='Budget Calculator'!$A$13,  'Loan Calculator'!$N$12-E1747+H1747, IF($B$3='Budget Calculator'!$A$12,  'Loan Calculator'!$P$12-E1747+H1747, 0))))</f>
        <v>#DIV/0!</v>
      </c>
      <c r="E1747" s="217" t="e">
        <f>IF(('Loan Calculator'!$G$4/$B$4)*C1746&gt;=0, ('Loan Calculator'!$G$4/$B$4)*C1746, 1/0)</f>
        <v>#DIV/0!</v>
      </c>
      <c r="F1747" s="200" t="e">
        <f t="shared" si="168"/>
        <v>#DIV/0!</v>
      </c>
      <c r="G1747" s="212" t="e">
        <f t="shared" si="169"/>
        <v>#DIV/0!</v>
      </c>
      <c r="K1747" s="197" t="str" cm="1">
        <f t="array" ref="K1747">INDEX($A:$G, ($B1747*$B$4)+3,COLUMN(C1747))</f>
        <v>Owing</v>
      </c>
      <c r="L1747" s="198" t="e">
        <f t="shared" si="171"/>
        <v>#VALUE!</v>
      </c>
      <c r="M1747" s="199" t="e">
        <f t="shared" si="172"/>
        <v>#VALUE!</v>
      </c>
      <c r="N1747" s="200" t="str" cm="1">
        <f t="array" ref="N1747">INDEX($A:$G, ($B1747*$B$4)+3,COLUMN(F1747))</f>
        <v>Total Interest Charged</v>
      </c>
      <c r="O1747" s="201" t="e">
        <f t="shared" si="170"/>
        <v>#VALUE!</v>
      </c>
    </row>
    <row r="1748" spans="3:15" x14ac:dyDescent="0.25">
      <c r="C1748" s="197" t="e">
        <f t="shared" si="167"/>
        <v>#DIV/0!</v>
      </c>
      <c r="D1748" s="216" t="e">
        <f>IF(F1748="","",IF($B$3='Budget Calculator'!$A$14, 'Loan Calculator'!$L$12-E1748+H1748, IF($B$3='Budget Calculator'!$A$13,  'Loan Calculator'!$N$12-E1748+H1748, IF($B$3='Budget Calculator'!$A$12,  'Loan Calculator'!$P$12-E1748+H1748, 0))))</f>
        <v>#DIV/0!</v>
      </c>
      <c r="E1748" s="217" t="e">
        <f>IF(('Loan Calculator'!$G$4/$B$4)*C1747&gt;=0, ('Loan Calculator'!$G$4/$B$4)*C1747, 1/0)</f>
        <v>#DIV/0!</v>
      </c>
      <c r="F1748" s="200" t="e">
        <f t="shared" si="168"/>
        <v>#DIV/0!</v>
      </c>
      <c r="G1748" s="212" t="e">
        <f t="shared" si="169"/>
        <v>#DIV/0!</v>
      </c>
      <c r="K1748" s="197" t="str" cm="1">
        <f t="array" ref="K1748">INDEX($A:$G, ($B1748*$B$4)+3,COLUMN(C1748))</f>
        <v>Owing</v>
      </c>
      <c r="L1748" s="198" t="e">
        <f t="shared" si="171"/>
        <v>#VALUE!</v>
      </c>
      <c r="M1748" s="199" t="e">
        <f t="shared" si="172"/>
        <v>#VALUE!</v>
      </c>
      <c r="N1748" s="200" t="str" cm="1">
        <f t="array" ref="N1748">INDEX($A:$G, ($B1748*$B$4)+3,COLUMN(F1748))</f>
        <v>Total Interest Charged</v>
      </c>
      <c r="O1748" s="201" t="e">
        <f t="shared" si="170"/>
        <v>#VALUE!</v>
      </c>
    </row>
    <row r="1749" spans="3:15" x14ac:dyDescent="0.25">
      <c r="C1749" s="197" t="e">
        <f t="shared" si="167"/>
        <v>#DIV/0!</v>
      </c>
      <c r="D1749" s="216" t="e">
        <f>IF(F1749="","",IF($B$3='Budget Calculator'!$A$14, 'Loan Calculator'!$L$12-E1749+H1749, IF($B$3='Budget Calculator'!$A$13,  'Loan Calculator'!$N$12-E1749+H1749, IF($B$3='Budget Calculator'!$A$12,  'Loan Calculator'!$P$12-E1749+H1749, 0))))</f>
        <v>#DIV/0!</v>
      </c>
      <c r="E1749" s="217" t="e">
        <f>IF(('Loan Calculator'!$G$4/$B$4)*C1748&gt;=0, ('Loan Calculator'!$G$4/$B$4)*C1748, 1/0)</f>
        <v>#DIV/0!</v>
      </c>
      <c r="F1749" s="200" t="e">
        <f t="shared" si="168"/>
        <v>#DIV/0!</v>
      </c>
      <c r="G1749" s="212" t="e">
        <f t="shared" si="169"/>
        <v>#DIV/0!</v>
      </c>
      <c r="K1749" s="197" t="str" cm="1">
        <f t="array" ref="K1749">INDEX($A:$G, ($B1749*$B$4)+3,COLUMN(C1749))</f>
        <v>Owing</v>
      </c>
      <c r="L1749" s="198" t="e">
        <f t="shared" si="171"/>
        <v>#VALUE!</v>
      </c>
      <c r="M1749" s="199" t="e">
        <f t="shared" si="172"/>
        <v>#VALUE!</v>
      </c>
      <c r="N1749" s="200" t="str" cm="1">
        <f t="array" ref="N1749">INDEX($A:$G, ($B1749*$B$4)+3,COLUMN(F1749))</f>
        <v>Total Interest Charged</v>
      </c>
      <c r="O1749" s="201" t="e">
        <f t="shared" si="170"/>
        <v>#VALUE!</v>
      </c>
    </row>
    <row r="1750" spans="3:15" x14ac:dyDescent="0.25">
      <c r="C1750" s="197" t="e">
        <f t="shared" si="167"/>
        <v>#DIV/0!</v>
      </c>
      <c r="D1750" s="216" t="e">
        <f>IF(F1750="","",IF($B$3='Budget Calculator'!$A$14, 'Loan Calculator'!$L$12-E1750+H1750, IF($B$3='Budget Calculator'!$A$13,  'Loan Calculator'!$N$12-E1750+H1750, IF($B$3='Budget Calculator'!$A$12,  'Loan Calculator'!$P$12-E1750+H1750, 0))))</f>
        <v>#DIV/0!</v>
      </c>
      <c r="E1750" s="217" t="e">
        <f>IF(('Loan Calculator'!$G$4/$B$4)*C1749&gt;=0, ('Loan Calculator'!$G$4/$B$4)*C1749, 1/0)</f>
        <v>#DIV/0!</v>
      </c>
      <c r="F1750" s="200" t="e">
        <f t="shared" si="168"/>
        <v>#DIV/0!</v>
      </c>
      <c r="G1750" s="212" t="e">
        <f t="shared" si="169"/>
        <v>#DIV/0!</v>
      </c>
      <c r="K1750" s="197" t="str" cm="1">
        <f t="array" ref="K1750">INDEX($A:$G, ($B1750*$B$4)+3,COLUMN(C1750))</f>
        <v>Owing</v>
      </c>
      <c r="L1750" s="198" t="e">
        <f t="shared" si="171"/>
        <v>#VALUE!</v>
      </c>
      <c r="M1750" s="199" t="e">
        <f t="shared" si="172"/>
        <v>#VALUE!</v>
      </c>
      <c r="N1750" s="200" t="str" cm="1">
        <f t="array" ref="N1750">INDEX($A:$G, ($B1750*$B$4)+3,COLUMN(F1750))</f>
        <v>Total Interest Charged</v>
      </c>
      <c r="O1750" s="201" t="e">
        <f t="shared" si="170"/>
        <v>#VALUE!</v>
      </c>
    </row>
    <row r="1751" spans="3:15" x14ac:dyDescent="0.25">
      <c r="C1751" s="197" t="e">
        <f t="shared" si="167"/>
        <v>#DIV/0!</v>
      </c>
      <c r="D1751" s="216" t="e">
        <f>IF(F1751="","",IF($B$3='Budget Calculator'!$A$14, 'Loan Calculator'!$L$12-E1751+H1751, IF($B$3='Budget Calculator'!$A$13,  'Loan Calculator'!$N$12-E1751+H1751, IF($B$3='Budget Calculator'!$A$12,  'Loan Calculator'!$P$12-E1751+H1751, 0))))</f>
        <v>#DIV/0!</v>
      </c>
      <c r="E1751" s="217" t="e">
        <f>IF(('Loan Calculator'!$G$4/$B$4)*C1750&gt;=0, ('Loan Calculator'!$G$4/$B$4)*C1750, 1/0)</f>
        <v>#DIV/0!</v>
      </c>
      <c r="F1751" s="200" t="e">
        <f t="shared" si="168"/>
        <v>#DIV/0!</v>
      </c>
      <c r="G1751" s="212" t="e">
        <f t="shared" si="169"/>
        <v>#DIV/0!</v>
      </c>
      <c r="K1751" s="197" t="str" cm="1">
        <f t="array" ref="K1751">INDEX($A:$G, ($B1751*$B$4)+3,COLUMN(C1751))</f>
        <v>Owing</v>
      </c>
      <c r="L1751" s="198" t="e">
        <f t="shared" si="171"/>
        <v>#VALUE!</v>
      </c>
      <c r="M1751" s="199" t="e">
        <f t="shared" si="172"/>
        <v>#VALUE!</v>
      </c>
      <c r="N1751" s="200" t="str" cm="1">
        <f t="array" ref="N1751">INDEX($A:$G, ($B1751*$B$4)+3,COLUMN(F1751))</f>
        <v>Total Interest Charged</v>
      </c>
      <c r="O1751" s="201" t="e">
        <f t="shared" si="170"/>
        <v>#VALUE!</v>
      </c>
    </row>
    <row r="1752" spans="3:15" x14ac:dyDescent="0.25">
      <c r="C1752" s="197" t="e">
        <f t="shared" ref="C1752:C1815" si="173">IF(F1752="","",C1751-D1752)</f>
        <v>#DIV/0!</v>
      </c>
      <c r="D1752" s="216" t="e">
        <f>IF(F1752="","",IF($B$3='Budget Calculator'!$A$14, 'Loan Calculator'!$L$12-E1752+H1752, IF($B$3='Budget Calculator'!$A$13,  'Loan Calculator'!$N$12-E1752+H1752, IF($B$3='Budget Calculator'!$A$12,  'Loan Calculator'!$P$12-E1752+H1752, 0))))</f>
        <v>#DIV/0!</v>
      </c>
      <c r="E1752" s="217" t="e">
        <f>IF(('Loan Calculator'!$G$4/$B$4)*C1751&gt;=0, ('Loan Calculator'!$G$4/$B$4)*C1751, 1/0)</f>
        <v>#DIV/0!</v>
      </c>
      <c r="F1752" s="200" t="e">
        <f t="shared" ref="F1752:F1815" si="174">IF(F1751="", "", IF(E1752+F1751&gt;F1751, E1752+F1751, ""))</f>
        <v>#DIV/0!</v>
      </c>
      <c r="G1752" s="212" t="e">
        <f t="shared" si="169"/>
        <v>#DIV/0!</v>
      </c>
      <c r="K1752" s="197" t="str" cm="1">
        <f t="array" ref="K1752">INDEX($A:$G, ($B1752*$B$4)+3,COLUMN(C1752))</f>
        <v>Owing</v>
      </c>
      <c r="L1752" s="198" t="e">
        <f t="shared" si="171"/>
        <v>#VALUE!</v>
      </c>
      <c r="M1752" s="199" t="e">
        <f t="shared" si="172"/>
        <v>#VALUE!</v>
      </c>
      <c r="N1752" s="200" t="str" cm="1">
        <f t="array" ref="N1752">INDEX($A:$G, ($B1752*$B$4)+3,COLUMN(F1752))</f>
        <v>Total Interest Charged</v>
      </c>
      <c r="O1752" s="201" t="e">
        <f t="shared" si="170"/>
        <v>#VALUE!</v>
      </c>
    </row>
    <row r="1753" spans="3:15" x14ac:dyDescent="0.25">
      <c r="C1753" s="197" t="e">
        <f t="shared" si="173"/>
        <v>#DIV/0!</v>
      </c>
      <c r="D1753" s="216" t="e">
        <f>IF(F1753="","",IF($B$3='Budget Calculator'!$A$14, 'Loan Calculator'!$L$12-E1753+H1753, IF($B$3='Budget Calculator'!$A$13,  'Loan Calculator'!$N$12-E1753+H1753, IF($B$3='Budget Calculator'!$A$12,  'Loan Calculator'!$P$12-E1753+H1753, 0))))</f>
        <v>#DIV/0!</v>
      </c>
      <c r="E1753" s="217" t="e">
        <f>IF(('Loan Calculator'!$G$4/$B$4)*C1752&gt;=0, ('Loan Calculator'!$G$4/$B$4)*C1752, 1/0)</f>
        <v>#DIV/0!</v>
      </c>
      <c r="F1753" s="200" t="e">
        <f t="shared" si="174"/>
        <v>#DIV/0!</v>
      </c>
      <c r="G1753" s="212" t="e">
        <f t="shared" si="169"/>
        <v>#DIV/0!</v>
      </c>
      <c r="K1753" s="197" t="str" cm="1">
        <f t="array" ref="K1753">INDEX($A:$G, ($B1753*$B$4)+3,COLUMN(C1753))</f>
        <v>Owing</v>
      </c>
      <c r="L1753" s="198" t="e">
        <f t="shared" si="171"/>
        <v>#VALUE!</v>
      </c>
      <c r="M1753" s="199" t="e">
        <f t="shared" si="172"/>
        <v>#VALUE!</v>
      </c>
      <c r="N1753" s="200" t="str" cm="1">
        <f t="array" ref="N1753">INDEX($A:$G, ($B1753*$B$4)+3,COLUMN(F1753))</f>
        <v>Total Interest Charged</v>
      </c>
      <c r="O1753" s="201" t="e">
        <f t="shared" si="170"/>
        <v>#VALUE!</v>
      </c>
    </row>
    <row r="1754" spans="3:15" x14ac:dyDescent="0.25">
      <c r="C1754" s="197" t="e">
        <f t="shared" si="173"/>
        <v>#DIV/0!</v>
      </c>
      <c r="D1754" s="216" t="e">
        <f>IF(F1754="","",IF($B$3='Budget Calculator'!$A$14, 'Loan Calculator'!$L$12-E1754+H1754, IF($B$3='Budget Calculator'!$A$13,  'Loan Calculator'!$N$12-E1754+H1754, IF($B$3='Budget Calculator'!$A$12,  'Loan Calculator'!$P$12-E1754+H1754, 0))))</f>
        <v>#DIV/0!</v>
      </c>
      <c r="E1754" s="217" t="e">
        <f>IF(('Loan Calculator'!$G$4/$B$4)*C1753&gt;=0, ('Loan Calculator'!$G$4/$B$4)*C1753, 1/0)</f>
        <v>#DIV/0!</v>
      </c>
      <c r="F1754" s="200" t="e">
        <f t="shared" si="174"/>
        <v>#DIV/0!</v>
      </c>
      <c r="G1754" s="212" t="e">
        <f t="shared" si="169"/>
        <v>#DIV/0!</v>
      </c>
      <c r="K1754" s="197" t="str" cm="1">
        <f t="array" ref="K1754">INDEX($A:$G, ($B1754*$B$4)+3,COLUMN(C1754))</f>
        <v>Owing</v>
      </c>
      <c r="L1754" s="198" t="e">
        <f t="shared" si="171"/>
        <v>#VALUE!</v>
      </c>
      <c r="M1754" s="199" t="e">
        <f t="shared" si="172"/>
        <v>#VALUE!</v>
      </c>
      <c r="N1754" s="200" t="str" cm="1">
        <f t="array" ref="N1754">INDEX($A:$G, ($B1754*$B$4)+3,COLUMN(F1754))</f>
        <v>Total Interest Charged</v>
      </c>
      <c r="O1754" s="201" t="e">
        <f t="shared" si="170"/>
        <v>#VALUE!</v>
      </c>
    </row>
    <row r="1755" spans="3:15" x14ac:dyDescent="0.25">
      <c r="C1755" s="197" t="e">
        <f t="shared" si="173"/>
        <v>#DIV/0!</v>
      </c>
      <c r="D1755" s="216" t="e">
        <f>IF(F1755="","",IF($B$3='Budget Calculator'!$A$14, 'Loan Calculator'!$L$12-E1755+H1755, IF($B$3='Budget Calculator'!$A$13,  'Loan Calculator'!$N$12-E1755+H1755, IF($B$3='Budget Calculator'!$A$12,  'Loan Calculator'!$P$12-E1755+H1755, 0))))</f>
        <v>#DIV/0!</v>
      </c>
      <c r="E1755" s="217" t="e">
        <f>IF(('Loan Calculator'!$G$4/$B$4)*C1754&gt;=0, ('Loan Calculator'!$G$4/$B$4)*C1754, 1/0)</f>
        <v>#DIV/0!</v>
      </c>
      <c r="F1755" s="200" t="e">
        <f t="shared" si="174"/>
        <v>#DIV/0!</v>
      </c>
      <c r="G1755" s="212" t="e">
        <f t="shared" si="169"/>
        <v>#DIV/0!</v>
      </c>
      <c r="K1755" s="197" t="str" cm="1">
        <f t="array" ref="K1755">INDEX($A:$G, ($B1755*$B$4)+3,COLUMN(C1755))</f>
        <v>Owing</v>
      </c>
      <c r="L1755" s="198" t="e">
        <f t="shared" si="171"/>
        <v>#VALUE!</v>
      </c>
      <c r="M1755" s="199" t="e">
        <f t="shared" si="172"/>
        <v>#VALUE!</v>
      </c>
      <c r="N1755" s="200" t="str" cm="1">
        <f t="array" ref="N1755">INDEX($A:$G, ($B1755*$B$4)+3,COLUMN(F1755))</f>
        <v>Total Interest Charged</v>
      </c>
      <c r="O1755" s="201" t="e">
        <f t="shared" si="170"/>
        <v>#VALUE!</v>
      </c>
    </row>
    <row r="1756" spans="3:15" x14ac:dyDescent="0.25">
      <c r="C1756" s="197" t="e">
        <f t="shared" si="173"/>
        <v>#DIV/0!</v>
      </c>
      <c r="D1756" s="216" t="e">
        <f>IF(F1756="","",IF($B$3='Budget Calculator'!$A$14, 'Loan Calculator'!$L$12-E1756+H1756, IF($B$3='Budget Calculator'!$A$13,  'Loan Calculator'!$N$12-E1756+H1756, IF($B$3='Budget Calculator'!$A$12,  'Loan Calculator'!$P$12-E1756+H1756, 0))))</f>
        <v>#DIV/0!</v>
      </c>
      <c r="E1756" s="217" t="e">
        <f>IF(('Loan Calculator'!$G$4/$B$4)*C1755&gt;=0, ('Loan Calculator'!$G$4/$B$4)*C1755, 1/0)</f>
        <v>#DIV/0!</v>
      </c>
      <c r="F1756" s="200" t="e">
        <f t="shared" si="174"/>
        <v>#DIV/0!</v>
      </c>
      <c r="G1756" s="212" t="e">
        <f t="shared" si="169"/>
        <v>#DIV/0!</v>
      </c>
      <c r="K1756" s="197" t="str" cm="1">
        <f t="array" ref="K1756">INDEX($A:$G, ($B1756*$B$4)+3,COLUMN(C1756))</f>
        <v>Owing</v>
      </c>
      <c r="L1756" s="198" t="e">
        <f t="shared" si="171"/>
        <v>#VALUE!</v>
      </c>
      <c r="M1756" s="199" t="e">
        <f t="shared" si="172"/>
        <v>#VALUE!</v>
      </c>
      <c r="N1756" s="200" t="str" cm="1">
        <f t="array" ref="N1756">INDEX($A:$G, ($B1756*$B$4)+3,COLUMN(F1756))</f>
        <v>Total Interest Charged</v>
      </c>
      <c r="O1756" s="201" t="e">
        <f t="shared" si="170"/>
        <v>#VALUE!</v>
      </c>
    </row>
    <row r="1757" spans="3:15" x14ac:dyDescent="0.25">
      <c r="C1757" s="197" t="e">
        <f t="shared" si="173"/>
        <v>#DIV/0!</v>
      </c>
      <c r="D1757" s="216" t="e">
        <f>IF(F1757="","",IF($B$3='Budget Calculator'!$A$14, 'Loan Calculator'!$L$12-E1757+H1757, IF($B$3='Budget Calculator'!$A$13,  'Loan Calculator'!$N$12-E1757+H1757, IF($B$3='Budget Calculator'!$A$12,  'Loan Calculator'!$P$12-E1757+H1757, 0))))</f>
        <v>#DIV/0!</v>
      </c>
      <c r="E1757" s="217" t="e">
        <f>IF(('Loan Calculator'!$G$4/$B$4)*C1756&gt;=0, ('Loan Calculator'!$G$4/$B$4)*C1756, 1/0)</f>
        <v>#DIV/0!</v>
      </c>
      <c r="F1757" s="200" t="e">
        <f t="shared" si="174"/>
        <v>#DIV/0!</v>
      </c>
      <c r="G1757" s="212" t="e">
        <f t="shared" si="169"/>
        <v>#DIV/0!</v>
      </c>
      <c r="K1757" s="197" t="str" cm="1">
        <f t="array" ref="K1757">INDEX($A:$G, ($B1757*$B$4)+3,COLUMN(C1757))</f>
        <v>Owing</v>
      </c>
      <c r="L1757" s="198" t="e">
        <f t="shared" si="171"/>
        <v>#VALUE!</v>
      </c>
      <c r="M1757" s="199" t="e">
        <f t="shared" si="172"/>
        <v>#VALUE!</v>
      </c>
      <c r="N1757" s="200" t="str" cm="1">
        <f t="array" ref="N1757">INDEX($A:$G, ($B1757*$B$4)+3,COLUMN(F1757))</f>
        <v>Total Interest Charged</v>
      </c>
      <c r="O1757" s="201" t="e">
        <f t="shared" si="170"/>
        <v>#VALUE!</v>
      </c>
    </row>
    <row r="1758" spans="3:15" x14ac:dyDescent="0.25">
      <c r="C1758" s="197" t="e">
        <f t="shared" si="173"/>
        <v>#DIV/0!</v>
      </c>
      <c r="D1758" s="216" t="e">
        <f>IF(F1758="","",IF($B$3='Budget Calculator'!$A$14, 'Loan Calculator'!$L$12-E1758+H1758, IF($B$3='Budget Calculator'!$A$13,  'Loan Calculator'!$N$12-E1758+H1758, IF($B$3='Budget Calculator'!$A$12,  'Loan Calculator'!$P$12-E1758+H1758, 0))))</f>
        <v>#DIV/0!</v>
      </c>
      <c r="E1758" s="217" t="e">
        <f>IF(('Loan Calculator'!$G$4/$B$4)*C1757&gt;=0, ('Loan Calculator'!$G$4/$B$4)*C1757, 1/0)</f>
        <v>#DIV/0!</v>
      </c>
      <c r="F1758" s="200" t="e">
        <f t="shared" si="174"/>
        <v>#DIV/0!</v>
      </c>
      <c r="G1758" s="212" t="e">
        <f t="shared" si="169"/>
        <v>#DIV/0!</v>
      </c>
      <c r="K1758" s="197" t="str" cm="1">
        <f t="array" ref="K1758">INDEX($A:$G, ($B1758*$B$4)+3,COLUMN(C1758))</f>
        <v>Owing</v>
      </c>
      <c r="L1758" s="198" t="e">
        <f t="shared" si="171"/>
        <v>#VALUE!</v>
      </c>
      <c r="M1758" s="199" t="e">
        <f t="shared" si="172"/>
        <v>#VALUE!</v>
      </c>
      <c r="N1758" s="200" t="str" cm="1">
        <f t="array" ref="N1758">INDEX($A:$G, ($B1758*$B$4)+3,COLUMN(F1758))</f>
        <v>Total Interest Charged</v>
      </c>
      <c r="O1758" s="201" t="e">
        <f t="shared" si="170"/>
        <v>#VALUE!</v>
      </c>
    </row>
    <row r="1759" spans="3:15" x14ac:dyDescent="0.25">
      <c r="C1759" s="197" t="e">
        <f t="shared" si="173"/>
        <v>#DIV/0!</v>
      </c>
      <c r="D1759" s="216" t="e">
        <f>IF(F1759="","",IF($B$3='Budget Calculator'!$A$14, 'Loan Calculator'!$L$12-E1759+H1759, IF($B$3='Budget Calculator'!$A$13,  'Loan Calculator'!$N$12-E1759+H1759, IF($B$3='Budget Calculator'!$A$12,  'Loan Calculator'!$P$12-E1759+H1759, 0))))</f>
        <v>#DIV/0!</v>
      </c>
      <c r="E1759" s="217" t="e">
        <f>IF(('Loan Calculator'!$G$4/$B$4)*C1758&gt;=0, ('Loan Calculator'!$G$4/$B$4)*C1758, 1/0)</f>
        <v>#DIV/0!</v>
      </c>
      <c r="F1759" s="200" t="e">
        <f t="shared" si="174"/>
        <v>#DIV/0!</v>
      </c>
      <c r="G1759" s="212" t="e">
        <f t="shared" si="169"/>
        <v>#DIV/0!</v>
      </c>
      <c r="K1759" s="197" t="str" cm="1">
        <f t="array" ref="K1759">INDEX($A:$G, ($B1759*$B$4)+3,COLUMN(C1759))</f>
        <v>Owing</v>
      </c>
      <c r="L1759" s="198" t="e">
        <f t="shared" si="171"/>
        <v>#VALUE!</v>
      </c>
      <c r="M1759" s="199" t="e">
        <f t="shared" si="172"/>
        <v>#VALUE!</v>
      </c>
      <c r="N1759" s="200" t="str" cm="1">
        <f t="array" ref="N1759">INDEX($A:$G, ($B1759*$B$4)+3,COLUMN(F1759))</f>
        <v>Total Interest Charged</v>
      </c>
      <c r="O1759" s="201" t="e">
        <f t="shared" si="170"/>
        <v>#VALUE!</v>
      </c>
    </row>
    <row r="1760" spans="3:15" x14ac:dyDescent="0.25">
      <c r="C1760" s="197" t="e">
        <f t="shared" si="173"/>
        <v>#DIV/0!</v>
      </c>
      <c r="D1760" s="216" t="e">
        <f>IF(F1760="","",IF($B$3='Budget Calculator'!$A$14, 'Loan Calculator'!$L$12-E1760+H1760, IF($B$3='Budget Calculator'!$A$13,  'Loan Calculator'!$N$12-E1760+H1760, IF($B$3='Budget Calculator'!$A$12,  'Loan Calculator'!$P$12-E1760+H1760, 0))))</f>
        <v>#DIV/0!</v>
      </c>
      <c r="E1760" s="217" t="e">
        <f>IF(('Loan Calculator'!$G$4/$B$4)*C1759&gt;=0, ('Loan Calculator'!$G$4/$B$4)*C1759, 1/0)</f>
        <v>#DIV/0!</v>
      </c>
      <c r="F1760" s="200" t="e">
        <f t="shared" si="174"/>
        <v>#DIV/0!</v>
      </c>
      <c r="G1760" s="212" t="e">
        <f t="shared" si="169"/>
        <v>#DIV/0!</v>
      </c>
      <c r="K1760" s="197" t="str" cm="1">
        <f t="array" ref="K1760">INDEX($A:$G, ($B1760*$B$4)+3,COLUMN(C1760))</f>
        <v>Owing</v>
      </c>
      <c r="L1760" s="198" t="e">
        <f t="shared" si="171"/>
        <v>#VALUE!</v>
      </c>
      <c r="M1760" s="199" t="e">
        <f t="shared" si="172"/>
        <v>#VALUE!</v>
      </c>
      <c r="N1760" s="200" t="str" cm="1">
        <f t="array" ref="N1760">INDEX($A:$G, ($B1760*$B$4)+3,COLUMN(F1760))</f>
        <v>Total Interest Charged</v>
      </c>
      <c r="O1760" s="201" t="e">
        <f t="shared" si="170"/>
        <v>#VALUE!</v>
      </c>
    </row>
    <row r="1761" spans="3:15" x14ac:dyDescent="0.25">
      <c r="C1761" s="197" t="e">
        <f t="shared" si="173"/>
        <v>#DIV/0!</v>
      </c>
      <c r="D1761" s="216" t="e">
        <f>IF(F1761="","",IF($B$3='Budget Calculator'!$A$14, 'Loan Calculator'!$L$12-E1761+H1761, IF($B$3='Budget Calculator'!$A$13,  'Loan Calculator'!$N$12-E1761+H1761, IF($B$3='Budget Calculator'!$A$12,  'Loan Calculator'!$P$12-E1761+H1761, 0))))</f>
        <v>#DIV/0!</v>
      </c>
      <c r="E1761" s="217" t="e">
        <f>IF(('Loan Calculator'!$G$4/$B$4)*C1760&gt;=0, ('Loan Calculator'!$G$4/$B$4)*C1760, 1/0)</f>
        <v>#DIV/0!</v>
      </c>
      <c r="F1761" s="200" t="e">
        <f t="shared" si="174"/>
        <v>#DIV/0!</v>
      </c>
      <c r="G1761" s="212" t="e">
        <f t="shared" si="169"/>
        <v>#DIV/0!</v>
      </c>
      <c r="K1761" s="197" t="str" cm="1">
        <f t="array" ref="K1761">INDEX($A:$G, ($B1761*$B$4)+3,COLUMN(C1761))</f>
        <v>Owing</v>
      </c>
      <c r="L1761" s="198" t="e">
        <f t="shared" si="171"/>
        <v>#VALUE!</v>
      </c>
      <c r="M1761" s="199" t="e">
        <f t="shared" si="172"/>
        <v>#VALUE!</v>
      </c>
      <c r="N1761" s="200" t="str" cm="1">
        <f t="array" ref="N1761">INDEX($A:$G, ($B1761*$B$4)+3,COLUMN(F1761))</f>
        <v>Total Interest Charged</v>
      </c>
      <c r="O1761" s="201" t="e">
        <f t="shared" si="170"/>
        <v>#VALUE!</v>
      </c>
    </row>
    <row r="1762" spans="3:15" x14ac:dyDescent="0.25">
      <c r="C1762" s="197" t="e">
        <f t="shared" si="173"/>
        <v>#DIV/0!</v>
      </c>
      <c r="D1762" s="216" t="e">
        <f>IF(F1762="","",IF($B$3='Budget Calculator'!$A$14, 'Loan Calculator'!$L$12-E1762+H1762, IF($B$3='Budget Calculator'!$A$13,  'Loan Calculator'!$N$12-E1762+H1762, IF($B$3='Budget Calculator'!$A$12,  'Loan Calculator'!$P$12-E1762+H1762, 0))))</f>
        <v>#DIV/0!</v>
      </c>
      <c r="E1762" s="217" t="e">
        <f>IF(('Loan Calculator'!$G$4/$B$4)*C1761&gt;=0, ('Loan Calculator'!$G$4/$B$4)*C1761, 1/0)</f>
        <v>#DIV/0!</v>
      </c>
      <c r="F1762" s="200" t="e">
        <f t="shared" si="174"/>
        <v>#DIV/0!</v>
      </c>
      <c r="G1762" s="212" t="e">
        <f t="shared" si="169"/>
        <v>#DIV/0!</v>
      </c>
      <c r="K1762" s="197" t="str" cm="1">
        <f t="array" ref="K1762">INDEX($A:$G, ($B1762*$B$4)+3,COLUMN(C1762))</f>
        <v>Owing</v>
      </c>
      <c r="L1762" s="198" t="e">
        <f t="shared" si="171"/>
        <v>#VALUE!</v>
      </c>
      <c r="M1762" s="199" t="e">
        <f t="shared" si="172"/>
        <v>#VALUE!</v>
      </c>
      <c r="N1762" s="200" t="str" cm="1">
        <f t="array" ref="N1762">INDEX($A:$G, ($B1762*$B$4)+3,COLUMN(F1762))</f>
        <v>Total Interest Charged</v>
      </c>
      <c r="O1762" s="201" t="e">
        <f t="shared" si="170"/>
        <v>#VALUE!</v>
      </c>
    </row>
    <row r="1763" spans="3:15" x14ac:dyDescent="0.25">
      <c r="C1763" s="197" t="e">
        <f t="shared" si="173"/>
        <v>#DIV/0!</v>
      </c>
      <c r="D1763" s="216" t="e">
        <f>IF(F1763="","",IF($B$3='Budget Calculator'!$A$14, 'Loan Calculator'!$L$12-E1763+H1763, IF($B$3='Budget Calculator'!$A$13,  'Loan Calculator'!$N$12-E1763+H1763, IF($B$3='Budget Calculator'!$A$12,  'Loan Calculator'!$P$12-E1763+H1763, 0))))</f>
        <v>#DIV/0!</v>
      </c>
      <c r="E1763" s="217" t="e">
        <f>IF(('Loan Calculator'!$G$4/$B$4)*C1762&gt;=0, ('Loan Calculator'!$G$4/$B$4)*C1762, 1/0)</f>
        <v>#DIV/0!</v>
      </c>
      <c r="F1763" s="200" t="e">
        <f t="shared" si="174"/>
        <v>#DIV/0!</v>
      </c>
      <c r="G1763" s="212" t="e">
        <f t="shared" si="169"/>
        <v>#DIV/0!</v>
      </c>
      <c r="K1763" s="197" t="str" cm="1">
        <f t="array" ref="K1763">INDEX($A:$G, ($B1763*$B$4)+3,COLUMN(C1763))</f>
        <v>Owing</v>
      </c>
      <c r="L1763" s="198" t="e">
        <f t="shared" si="171"/>
        <v>#VALUE!</v>
      </c>
      <c r="M1763" s="199" t="e">
        <f t="shared" si="172"/>
        <v>#VALUE!</v>
      </c>
      <c r="N1763" s="200" t="str" cm="1">
        <f t="array" ref="N1763">INDEX($A:$G, ($B1763*$B$4)+3,COLUMN(F1763))</f>
        <v>Total Interest Charged</v>
      </c>
      <c r="O1763" s="201" t="e">
        <f t="shared" si="170"/>
        <v>#VALUE!</v>
      </c>
    </row>
    <row r="1764" spans="3:15" x14ac:dyDescent="0.25">
      <c r="C1764" s="197" t="e">
        <f t="shared" si="173"/>
        <v>#DIV/0!</v>
      </c>
      <c r="D1764" s="216" t="e">
        <f>IF(F1764="","",IF($B$3='Budget Calculator'!$A$14, 'Loan Calculator'!$L$12-E1764+H1764, IF($B$3='Budget Calculator'!$A$13,  'Loan Calculator'!$N$12-E1764+H1764, IF($B$3='Budget Calculator'!$A$12,  'Loan Calculator'!$P$12-E1764+H1764, 0))))</f>
        <v>#DIV/0!</v>
      </c>
      <c r="E1764" s="217" t="e">
        <f>IF(('Loan Calculator'!$G$4/$B$4)*C1763&gt;=0, ('Loan Calculator'!$G$4/$B$4)*C1763, 1/0)</f>
        <v>#DIV/0!</v>
      </c>
      <c r="F1764" s="200" t="e">
        <f t="shared" si="174"/>
        <v>#DIV/0!</v>
      </c>
      <c r="G1764" s="212" t="e">
        <f t="shared" si="169"/>
        <v>#DIV/0!</v>
      </c>
      <c r="K1764" s="197" t="str" cm="1">
        <f t="array" ref="K1764">INDEX($A:$G, ($B1764*$B$4)+3,COLUMN(C1764))</f>
        <v>Owing</v>
      </c>
      <c r="L1764" s="198" t="e">
        <f t="shared" si="171"/>
        <v>#VALUE!</v>
      </c>
      <c r="M1764" s="199" t="e">
        <f t="shared" si="172"/>
        <v>#VALUE!</v>
      </c>
      <c r="N1764" s="200" t="str" cm="1">
        <f t="array" ref="N1764">INDEX($A:$G, ($B1764*$B$4)+3,COLUMN(F1764))</f>
        <v>Total Interest Charged</v>
      </c>
      <c r="O1764" s="201" t="e">
        <f t="shared" si="170"/>
        <v>#VALUE!</v>
      </c>
    </row>
    <row r="1765" spans="3:15" x14ac:dyDescent="0.25">
      <c r="C1765" s="197" t="e">
        <f t="shared" si="173"/>
        <v>#DIV/0!</v>
      </c>
      <c r="D1765" s="216" t="e">
        <f>IF(F1765="","",IF($B$3='Budget Calculator'!$A$14, 'Loan Calculator'!$L$12-E1765+H1765, IF($B$3='Budget Calculator'!$A$13,  'Loan Calculator'!$N$12-E1765+H1765, IF($B$3='Budget Calculator'!$A$12,  'Loan Calculator'!$P$12-E1765+H1765, 0))))</f>
        <v>#DIV/0!</v>
      </c>
      <c r="E1765" s="217" t="e">
        <f>IF(('Loan Calculator'!$G$4/$B$4)*C1764&gt;=0, ('Loan Calculator'!$G$4/$B$4)*C1764, 1/0)</f>
        <v>#DIV/0!</v>
      </c>
      <c r="F1765" s="200" t="e">
        <f t="shared" si="174"/>
        <v>#DIV/0!</v>
      </c>
      <c r="G1765" s="212" t="e">
        <f t="shared" si="169"/>
        <v>#DIV/0!</v>
      </c>
      <c r="K1765" s="197" t="str" cm="1">
        <f t="array" ref="K1765">INDEX($A:$G, ($B1765*$B$4)+3,COLUMN(C1765))</f>
        <v>Owing</v>
      </c>
      <c r="L1765" s="198" t="e">
        <f t="shared" si="171"/>
        <v>#VALUE!</v>
      </c>
      <c r="M1765" s="199" t="e">
        <f t="shared" si="172"/>
        <v>#VALUE!</v>
      </c>
      <c r="N1765" s="200" t="str" cm="1">
        <f t="array" ref="N1765">INDEX($A:$G, ($B1765*$B$4)+3,COLUMN(F1765))</f>
        <v>Total Interest Charged</v>
      </c>
      <c r="O1765" s="201" t="e">
        <f t="shared" si="170"/>
        <v>#VALUE!</v>
      </c>
    </row>
    <row r="1766" spans="3:15" x14ac:dyDescent="0.25">
      <c r="C1766" s="197" t="e">
        <f t="shared" si="173"/>
        <v>#DIV/0!</v>
      </c>
      <c r="D1766" s="216" t="e">
        <f>IF(F1766="","",IF($B$3='Budget Calculator'!$A$14, 'Loan Calculator'!$L$12-E1766+H1766, IF($B$3='Budget Calculator'!$A$13,  'Loan Calculator'!$N$12-E1766+H1766, IF($B$3='Budget Calculator'!$A$12,  'Loan Calculator'!$P$12-E1766+H1766, 0))))</f>
        <v>#DIV/0!</v>
      </c>
      <c r="E1766" s="217" t="e">
        <f>IF(('Loan Calculator'!$G$4/$B$4)*C1765&gt;=0, ('Loan Calculator'!$G$4/$B$4)*C1765, 1/0)</f>
        <v>#DIV/0!</v>
      </c>
      <c r="F1766" s="200" t="e">
        <f t="shared" si="174"/>
        <v>#DIV/0!</v>
      </c>
      <c r="G1766" s="212" t="e">
        <f t="shared" si="169"/>
        <v>#DIV/0!</v>
      </c>
      <c r="K1766" s="197" t="str" cm="1">
        <f t="array" ref="K1766">INDEX($A:$G, ($B1766*$B$4)+3,COLUMN(C1766))</f>
        <v>Owing</v>
      </c>
      <c r="L1766" s="198" t="e">
        <f t="shared" si="171"/>
        <v>#VALUE!</v>
      </c>
      <c r="M1766" s="199" t="e">
        <f t="shared" si="172"/>
        <v>#VALUE!</v>
      </c>
      <c r="N1766" s="200" t="str" cm="1">
        <f t="array" ref="N1766">INDEX($A:$G, ($B1766*$B$4)+3,COLUMN(F1766))</f>
        <v>Total Interest Charged</v>
      </c>
      <c r="O1766" s="201" t="e">
        <f t="shared" si="170"/>
        <v>#VALUE!</v>
      </c>
    </row>
    <row r="1767" spans="3:15" x14ac:dyDescent="0.25">
      <c r="C1767" s="197" t="e">
        <f t="shared" si="173"/>
        <v>#DIV/0!</v>
      </c>
      <c r="D1767" s="216" t="e">
        <f>IF(F1767="","",IF($B$3='Budget Calculator'!$A$14, 'Loan Calculator'!$L$12-E1767+H1767, IF($B$3='Budget Calculator'!$A$13,  'Loan Calculator'!$N$12-E1767+H1767, IF($B$3='Budget Calculator'!$A$12,  'Loan Calculator'!$P$12-E1767+H1767, 0))))</f>
        <v>#DIV/0!</v>
      </c>
      <c r="E1767" s="217" t="e">
        <f>IF(('Loan Calculator'!$G$4/$B$4)*C1766&gt;=0, ('Loan Calculator'!$G$4/$B$4)*C1766, 1/0)</f>
        <v>#DIV/0!</v>
      </c>
      <c r="F1767" s="200" t="e">
        <f t="shared" si="174"/>
        <v>#DIV/0!</v>
      </c>
      <c r="G1767" s="212" t="e">
        <f t="shared" si="169"/>
        <v>#DIV/0!</v>
      </c>
      <c r="K1767" s="197" t="str" cm="1">
        <f t="array" ref="K1767">INDEX($A:$G, ($B1767*$B$4)+3,COLUMN(C1767))</f>
        <v>Owing</v>
      </c>
      <c r="L1767" s="198" t="e">
        <f t="shared" si="171"/>
        <v>#VALUE!</v>
      </c>
      <c r="M1767" s="199" t="e">
        <f t="shared" si="172"/>
        <v>#VALUE!</v>
      </c>
      <c r="N1767" s="200" t="str" cm="1">
        <f t="array" ref="N1767">INDEX($A:$G, ($B1767*$B$4)+3,COLUMN(F1767))</f>
        <v>Total Interest Charged</v>
      </c>
      <c r="O1767" s="201" t="e">
        <f t="shared" si="170"/>
        <v>#VALUE!</v>
      </c>
    </row>
    <row r="1768" spans="3:15" x14ac:dyDescent="0.25">
      <c r="C1768" s="197" t="e">
        <f t="shared" si="173"/>
        <v>#DIV/0!</v>
      </c>
      <c r="D1768" s="216" t="e">
        <f>IF(F1768="","",IF($B$3='Budget Calculator'!$A$14, 'Loan Calculator'!$L$12-E1768+H1768, IF($B$3='Budget Calculator'!$A$13,  'Loan Calculator'!$N$12-E1768+H1768, IF($B$3='Budget Calculator'!$A$12,  'Loan Calculator'!$P$12-E1768+H1768, 0))))</f>
        <v>#DIV/0!</v>
      </c>
      <c r="E1768" s="217" t="e">
        <f>IF(('Loan Calculator'!$G$4/$B$4)*C1767&gt;=0, ('Loan Calculator'!$G$4/$B$4)*C1767, 1/0)</f>
        <v>#DIV/0!</v>
      </c>
      <c r="F1768" s="200" t="e">
        <f t="shared" si="174"/>
        <v>#DIV/0!</v>
      </c>
      <c r="G1768" s="212" t="e">
        <f t="shared" si="169"/>
        <v>#DIV/0!</v>
      </c>
      <c r="K1768" s="197" t="str" cm="1">
        <f t="array" ref="K1768">INDEX($A:$G, ($B1768*$B$4)+3,COLUMN(C1768))</f>
        <v>Owing</v>
      </c>
      <c r="L1768" s="198" t="e">
        <f t="shared" si="171"/>
        <v>#VALUE!</v>
      </c>
      <c r="M1768" s="199" t="e">
        <f t="shared" si="172"/>
        <v>#VALUE!</v>
      </c>
      <c r="N1768" s="200" t="str" cm="1">
        <f t="array" ref="N1768">INDEX($A:$G, ($B1768*$B$4)+3,COLUMN(F1768))</f>
        <v>Total Interest Charged</v>
      </c>
      <c r="O1768" s="201" t="e">
        <f t="shared" si="170"/>
        <v>#VALUE!</v>
      </c>
    </row>
    <row r="1769" spans="3:15" x14ac:dyDescent="0.25">
      <c r="C1769" s="197" t="e">
        <f t="shared" si="173"/>
        <v>#DIV/0!</v>
      </c>
      <c r="D1769" s="216" t="e">
        <f>IF(F1769="","",IF($B$3='Budget Calculator'!$A$14, 'Loan Calculator'!$L$12-E1769+H1769, IF($B$3='Budget Calculator'!$A$13,  'Loan Calculator'!$N$12-E1769+H1769, IF($B$3='Budget Calculator'!$A$12,  'Loan Calculator'!$P$12-E1769+H1769, 0))))</f>
        <v>#DIV/0!</v>
      </c>
      <c r="E1769" s="217" t="e">
        <f>IF(('Loan Calculator'!$G$4/$B$4)*C1768&gt;=0, ('Loan Calculator'!$G$4/$B$4)*C1768, 1/0)</f>
        <v>#DIV/0!</v>
      </c>
      <c r="F1769" s="200" t="e">
        <f t="shared" si="174"/>
        <v>#DIV/0!</v>
      </c>
      <c r="G1769" s="212" t="e">
        <f t="shared" si="169"/>
        <v>#DIV/0!</v>
      </c>
      <c r="K1769" s="197" t="str" cm="1">
        <f t="array" ref="K1769">INDEX($A:$G, ($B1769*$B$4)+3,COLUMN(C1769))</f>
        <v>Owing</v>
      </c>
      <c r="L1769" s="198" t="e">
        <f t="shared" si="171"/>
        <v>#VALUE!</v>
      </c>
      <c r="M1769" s="199" t="e">
        <f t="shared" si="172"/>
        <v>#VALUE!</v>
      </c>
      <c r="N1769" s="200" t="str" cm="1">
        <f t="array" ref="N1769">INDEX($A:$G, ($B1769*$B$4)+3,COLUMN(F1769))</f>
        <v>Total Interest Charged</v>
      </c>
      <c r="O1769" s="201" t="e">
        <f t="shared" si="170"/>
        <v>#VALUE!</v>
      </c>
    </row>
    <row r="1770" spans="3:15" x14ac:dyDescent="0.25">
      <c r="C1770" s="197" t="e">
        <f t="shared" si="173"/>
        <v>#DIV/0!</v>
      </c>
      <c r="D1770" s="216" t="e">
        <f>IF(F1770="","",IF($B$3='Budget Calculator'!$A$14, 'Loan Calculator'!$L$12-E1770+H1770, IF($B$3='Budget Calculator'!$A$13,  'Loan Calculator'!$N$12-E1770+H1770, IF($B$3='Budget Calculator'!$A$12,  'Loan Calculator'!$P$12-E1770+H1770, 0))))</f>
        <v>#DIV/0!</v>
      </c>
      <c r="E1770" s="217" t="e">
        <f>IF(('Loan Calculator'!$G$4/$B$4)*C1769&gt;=0, ('Loan Calculator'!$G$4/$B$4)*C1769, 1/0)</f>
        <v>#DIV/0!</v>
      </c>
      <c r="F1770" s="200" t="e">
        <f t="shared" si="174"/>
        <v>#DIV/0!</v>
      </c>
      <c r="G1770" s="212" t="e">
        <f t="shared" si="169"/>
        <v>#DIV/0!</v>
      </c>
      <c r="K1770" s="197" t="str" cm="1">
        <f t="array" ref="K1770">INDEX($A:$G, ($B1770*$B$4)+3,COLUMN(C1770))</f>
        <v>Owing</v>
      </c>
      <c r="L1770" s="198" t="e">
        <f t="shared" si="171"/>
        <v>#VALUE!</v>
      </c>
      <c r="M1770" s="199" t="e">
        <f t="shared" si="172"/>
        <v>#VALUE!</v>
      </c>
      <c r="N1770" s="200" t="str" cm="1">
        <f t="array" ref="N1770">INDEX($A:$G, ($B1770*$B$4)+3,COLUMN(F1770))</f>
        <v>Total Interest Charged</v>
      </c>
      <c r="O1770" s="201" t="e">
        <f t="shared" si="170"/>
        <v>#VALUE!</v>
      </c>
    </row>
    <row r="1771" spans="3:15" x14ac:dyDescent="0.25">
      <c r="C1771" s="197" t="e">
        <f t="shared" si="173"/>
        <v>#DIV/0!</v>
      </c>
      <c r="D1771" s="216" t="e">
        <f>IF(F1771="","",IF($B$3='Budget Calculator'!$A$14, 'Loan Calculator'!$L$12-E1771+H1771, IF($B$3='Budget Calculator'!$A$13,  'Loan Calculator'!$N$12-E1771+H1771, IF($B$3='Budget Calculator'!$A$12,  'Loan Calculator'!$P$12-E1771+H1771, 0))))</f>
        <v>#DIV/0!</v>
      </c>
      <c r="E1771" s="217" t="e">
        <f>IF(('Loan Calculator'!$G$4/$B$4)*C1770&gt;=0, ('Loan Calculator'!$G$4/$B$4)*C1770, 1/0)</f>
        <v>#DIV/0!</v>
      </c>
      <c r="F1771" s="200" t="e">
        <f t="shared" si="174"/>
        <v>#DIV/0!</v>
      </c>
      <c r="G1771" s="212" t="e">
        <f t="shared" si="169"/>
        <v>#DIV/0!</v>
      </c>
      <c r="K1771" s="197" t="str" cm="1">
        <f t="array" ref="K1771">INDEX($A:$G, ($B1771*$B$4)+3,COLUMN(C1771))</f>
        <v>Owing</v>
      </c>
      <c r="L1771" s="198" t="e">
        <f t="shared" si="171"/>
        <v>#VALUE!</v>
      </c>
      <c r="M1771" s="199" t="e">
        <f t="shared" si="172"/>
        <v>#VALUE!</v>
      </c>
      <c r="N1771" s="200" t="str" cm="1">
        <f t="array" ref="N1771">INDEX($A:$G, ($B1771*$B$4)+3,COLUMN(F1771))</f>
        <v>Total Interest Charged</v>
      </c>
      <c r="O1771" s="201" t="e">
        <f t="shared" si="170"/>
        <v>#VALUE!</v>
      </c>
    </row>
    <row r="1772" spans="3:15" x14ac:dyDescent="0.25">
      <c r="C1772" s="197" t="e">
        <f t="shared" si="173"/>
        <v>#DIV/0!</v>
      </c>
      <c r="D1772" s="216" t="e">
        <f>IF(F1772="","",IF($B$3='Budget Calculator'!$A$14, 'Loan Calculator'!$L$12-E1772+H1772, IF($B$3='Budget Calculator'!$A$13,  'Loan Calculator'!$N$12-E1772+H1772, IF($B$3='Budget Calculator'!$A$12,  'Loan Calculator'!$P$12-E1772+H1772, 0))))</f>
        <v>#DIV/0!</v>
      </c>
      <c r="E1772" s="217" t="e">
        <f>IF(('Loan Calculator'!$G$4/$B$4)*C1771&gt;=0, ('Loan Calculator'!$G$4/$B$4)*C1771, 1/0)</f>
        <v>#DIV/0!</v>
      </c>
      <c r="F1772" s="200" t="e">
        <f t="shared" si="174"/>
        <v>#DIV/0!</v>
      </c>
      <c r="G1772" s="212" t="e">
        <f t="shared" si="169"/>
        <v>#DIV/0!</v>
      </c>
      <c r="K1772" s="197" t="str" cm="1">
        <f t="array" ref="K1772">INDEX($A:$G, ($B1772*$B$4)+3,COLUMN(C1772))</f>
        <v>Owing</v>
      </c>
      <c r="L1772" s="198" t="e">
        <f t="shared" si="171"/>
        <v>#VALUE!</v>
      </c>
      <c r="M1772" s="199" t="e">
        <f t="shared" si="172"/>
        <v>#VALUE!</v>
      </c>
      <c r="N1772" s="200" t="str" cm="1">
        <f t="array" ref="N1772">INDEX($A:$G, ($B1772*$B$4)+3,COLUMN(F1772))</f>
        <v>Total Interest Charged</v>
      </c>
      <c r="O1772" s="201" t="e">
        <f t="shared" si="170"/>
        <v>#VALUE!</v>
      </c>
    </row>
    <row r="1773" spans="3:15" x14ac:dyDescent="0.25">
      <c r="C1773" s="197" t="e">
        <f t="shared" si="173"/>
        <v>#DIV/0!</v>
      </c>
      <c r="D1773" s="216" t="e">
        <f>IF(F1773="","",IF($B$3='Budget Calculator'!$A$14, 'Loan Calculator'!$L$12-E1773+H1773, IF($B$3='Budget Calculator'!$A$13,  'Loan Calculator'!$N$12-E1773+H1773, IF($B$3='Budget Calculator'!$A$12,  'Loan Calculator'!$P$12-E1773+H1773, 0))))</f>
        <v>#DIV/0!</v>
      </c>
      <c r="E1773" s="217" t="e">
        <f>IF(('Loan Calculator'!$G$4/$B$4)*C1772&gt;=0, ('Loan Calculator'!$G$4/$B$4)*C1772, 1/0)</f>
        <v>#DIV/0!</v>
      </c>
      <c r="F1773" s="200" t="e">
        <f t="shared" si="174"/>
        <v>#DIV/0!</v>
      </c>
      <c r="G1773" s="212" t="e">
        <f t="shared" si="169"/>
        <v>#DIV/0!</v>
      </c>
      <c r="K1773" s="197" t="str" cm="1">
        <f t="array" ref="K1773">INDEX($A:$G, ($B1773*$B$4)+3,COLUMN(C1773))</f>
        <v>Owing</v>
      </c>
      <c r="L1773" s="198" t="e">
        <f t="shared" si="171"/>
        <v>#VALUE!</v>
      </c>
      <c r="M1773" s="199" t="e">
        <f t="shared" si="172"/>
        <v>#VALUE!</v>
      </c>
      <c r="N1773" s="200" t="str" cm="1">
        <f t="array" ref="N1773">INDEX($A:$G, ($B1773*$B$4)+3,COLUMN(F1773))</f>
        <v>Total Interest Charged</v>
      </c>
      <c r="O1773" s="201" t="e">
        <f t="shared" si="170"/>
        <v>#VALUE!</v>
      </c>
    </row>
    <row r="1774" spans="3:15" x14ac:dyDescent="0.25">
      <c r="C1774" s="197" t="e">
        <f t="shared" si="173"/>
        <v>#DIV/0!</v>
      </c>
      <c r="D1774" s="216" t="e">
        <f>IF(F1774="","",IF($B$3='Budget Calculator'!$A$14, 'Loan Calculator'!$L$12-E1774+H1774, IF($B$3='Budget Calculator'!$A$13,  'Loan Calculator'!$N$12-E1774+H1774, IF($B$3='Budget Calculator'!$A$12,  'Loan Calculator'!$P$12-E1774+H1774, 0))))</f>
        <v>#DIV/0!</v>
      </c>
      <c r="E1774" s="217" t="e">
        <f>IF(('Loan Calculator'!$G$4/$B$4)*C1773&gt;=0, ('Loan Calculator'!$G$4/$B$4)*C1773, 1/0)</f>
        <v>#DIV/0!</v>
      </c>
      <c r="F1774" s="200" t="e">
        <f t="shared" si="174"/>
        <v>#DIV/0!</v>
      </c>
      <c r="G1774" s="212" t="e">
        <f t="shared" si="169"/>
        <v>#DIV/0!</v>
      </c>
      <c r="K1774" s="197" t="str" cm="1">
        <f t="array" ref="K1774">INDEX($A:$G, ($B1774*$B$4)+3,COLUMN(C1774))</f>
        <v>Owing</v>
      </c>
      <c r="L1774" s="198" t="e">
        <f t="shared" si="171"/>
        <v>#VALUE!</v>
      </c>
      <c r="M1774" s="199" t="e">
        <f t="shared" si="172"/>
        <v>#VALUE!</v>
      </c>
      <c r="N1774" s="200" t="str" cm="1">
        <f t="array" ref="N1774">INDEX($A:$G, ($B1774*$B$4)+3,COLUMN(F1774))</f>
        <v>Total Interest Charged</v>
      </c>
      <c r="O1774" s="201" t="e">
        <f t="shared" si="170"/>
        <v>#VALUE!</v>
      </c>
    </row>
    <row r="1775" spans="3:15" x14ac:dyDescent="0.25">
      <c r="C1775" s="197" t="e">
        <f t="shared" si="173"/>
        <v>#DIV/0!</v>
      </c>
      <c r="D1775" s="216" t="e">
        <f>IF(F1775="","",IF($B$3='Budget Calculator'!$A$14, 'Loan Calculator'!$L$12-E1775+H1775, IF($B$3='Budget Calculator'!$A$13,  'Loan Calculator'!$N$12-E1775+H1775, IF($B$3='Budget Calculator'!$A$12,  'Loan Calculator'!$P$12-E1775+H1775, 0))))</f>
        <v>#DIV/0!</v>
      </c>
      <c r="E1775" s="217" t="e">
        <f>IF(('Loan Calculator'!$G$4/$B$4)*C1774&gt;=0, ('Loan Calculator'!$G$4/$B$4)*C1774, 1/0)</f>
        <v>#DIV/0!</v>
      </c>
      <c r="F1775" s="200" t="e">
        <f t="shared" si="174"/>
        <v>#DIV/0!</v>
      </c>
      <c r="G1775" s="212" t="e">
        <f t="shared" si="169"/>
        <v>#DIV/0!</v>
      </c>
      <c r="K1775" s="197" t="str" cm="1">
        <f t="array" ref="K1775">INDEX($A:$G, ($B1775*$B$4)+3,COLUMN(C1775))</f>
        <v>Owing</v>
      </c>
      <c r="L1775" s="198" t="e">
        <f t="shared" si="171"/>
        <v>#VALUE!</v>
      </c>
      <c r="M1775" s="199" t="e">
        <f t="shared" si="172"/>
        <v>#VALUE!</v>
      </c>
      <c r="N1775" s="200" t="str" cm="1">
        <f t="array" ref="N1775">INDEX($A:$G, ($B1775*$B$4)+3,COLUMN(F1775))</f>
        <v>Total Interest Charged</v>
      </c>
      <c r="O1775" s="201" t="e">
        <f t="shared" si="170"/>
        <v>#VALUE!</v>
      </c>
    </row>
    <row r="1776" spans="3:15" x14ac:dyDescent="0.25">
      <c r="C1776" s="197" t="e">
        <f t="shared" si="173"/>
        <v>#DIV/0!</v>
      </c>
      <c r="D1776" s="216" t="e">
        <f>IF(F1776="","",IF($B$3='Budget Calculator'!$A$14, 'Loan Calculator'!$L$12-E1776+H1776, IF($B$3='Budget Calculator'!$A$13,  'Loan Calculator'!$N$12-E1776+H1776, IF($B$3='Budget Calculator'!$A$12,  'Loan Calculator'!$P$12-E1776+H1776, 0))))</f>
        <v>#DIV/0!</v>
      </c>
      <c r="E1776" s="217" t="e">
        <f>IF(('Loan Calculator'!$G$4/$B$4)*C1775&gt;=0, ('Loan Calculator'!$G$4/$B$4)*C1775, 1/0)</f>
        <v>#DIV/0!</v>
      </c>
      <c r="F1776" s="200" t="e">
        <f t="shared" si="174"/>
        <v>#DIV/0!</v>
      </c>
      <c r="G1776" s="212" t="e">
        <f t="shared" si="169"/>
        <v>#DIV/0!</v>
      </c>
      <c r="K1776" s="197" t="str" cm="1">
        <f t="array" ref="K1776">INDEX($A:$G, ($B1776*$B$4)+3,COLUMN(C1776))</f>
        <v>Owing</v>
      </c>
      <c r="L1776" s="198" t="e">
        <f t="shared" si="171"/>
        <v>#VALUE!</v>
      </c>
      <c r="M1776" s="199" t="e">
        <f t="shared" si="172"/>
        <v>#VALUE!</v>
      </c>
      <c r="N1776" s="200" t="str" cm="1">
        <f t="array" ref="N1776">INDEX($A:$G, ($B1776*$B$4)+3,COLUMN(F1776))</f>
        <v>Total Interest Charged</v>
      </c>
      <c r="O1776" s="201" t="e">
        <f t="shared" si="170"/>
        <v>#VALUE!</v>
      </c>
    </row>
    <row r="1777" spans="3:15" x14ac:dyDescent="0.25">
      <c r="C1777" s="197" t="e">
        <f t="shared" si="173"/>
        <v>#DIV/0!</v>
      </c>
      <c r="D1777" s="216" t="e">
        <f>IF(F1777="","",IF($B$3='Budget Calculator'!$A$14, 'Loan Calculator'!$L$12-E1777+H1777, IF($B$3='Budget Calculator'!$A$13,  'Loan Calculator'!$N$12-E1777+H1777, IF($B$3='Budget Calculator'!$A$12,  'Loan Calculator'!$P$12-E1777+H1777, 0))))</f>
        <v>#DIV/0!</v>
      </c>
      <c r="E1777" s="217" t="e">
        <f>IF(('Loan Calculator'!$G$4/$B$4)*C1776&gt;=0, ('Loan Calculator'!$G$4/$B$4)*C1776, 1/0)</f>
        <v>#DIV/0!</v>
      </c>
      <c r="F1777" s="200" t="e">
        <f t="shared" si="174"/>
        <v>#DIV/0!</v>
      </c>
      <c r="G1777" s="212" t="e">
        <f t="shared" si="169"/>
        <v>#DIV/0!</v>
      </c>
      <c r="K1777" s="197" t="str" cm="1">
        <f t="array" ref="K1777">INDEX($A:$G, ($B1777*$B$4)+3,COLUMN(C1777))</f>
        <v>Owing</v>
      </c>
      <c r="L1777" s="198" t="e">
        <f t="shared" si="171"/>
        <v>#VALUE!</v>
      </c>
      <c r="M1777" s="199" t="e">
        <f t="shared" si="172"/>
        <v>#VALUE!</v>
      </c>
      <c r="N1777" s="200" t="str" cm="1">
        <f t="array" ref="N1777">INDEX($A:$G, ($B1777*$B$4)+3,COLUMN(F1777))</f>
        <v>Total Interest Charged</v>
      </c>
      <c r="O1777" s="201" t="e">
        <f t="shared" si="170"/>
        <v>#VALUE!</v>
      </c>
    </row>
    <row r="1778" spans="3:15" x14ac:dyDescent="0.25">
      <c r="C1778" s="197" t="e">
        <f t="shared" si="173"/>
        <v>#DIV/0!</v>
      </c>
      <c r="D1778" s="216" t="e">
        <f>IF(F1778="","",IF($B$3='Budget Calculator'!$A$14, 'Loan Calculator'!$L$12-E1778+H1778, IF($B$3='Budget Calculator'!$A$13,  'Loan Calculator'!$N$12-E1778+H1778, IF($B$3='Budget Calculator'!$A$12,  'Loan Calculator'!$P$12-E1778+H1778, 0))))</f>
        <v>#DIV/0!</v>
      </c>
      <c r="E1778" s="217" t="e">
        <f>IF(('Loan Calculator'!$G$4/$B$4)*C1777&gt;=0, ('Loan Calculator'!$G$4/$B$4)*C1777, 1/0)</f>
        <v>#DIV/0!</v>
      </c>
      <c r="F1778" s="200" t="e">
        <f t="shared" si="174"/>
        <v>#DIV/0!</v>
      </c>
      <c r="G1778" s="212" t="e">
        <f t="shared" si="169"/>
        <v>#DIV/0!</v>
      </c>
      <c r="K1778" s="197" t="str" cm="1">
        <f t="array" ref="K1778">INDEX($A:$G, ($B1778*$B$4)+3,COLUMN(C1778))</f>
        <v>Owing</v>
      </c>
      <c r="L1778" s="198" t="e">
        <f t="shared" si="171"/>
        <v>#VALUE!</v>
      </c>
      <c r="M1778" s="199" t="e">
        <f t="shared" si="172"/>
        <v>#VALUE!</v>
      </c>
      <c r="N1778" s="200" t="str" cm="1">
        <f t="array" ref="N1778">INDEX($A:$G, ($B1778*$B$4)+3,COLUMN(F1778))</f>
        <v>Total Interest Charged</v>
      </c>
      <c r="O1778" s="201" t="e">
        <f t="shared" si="170"/>
        <v>#VALUE!</v>
      </c>
    </row>
    <row r="1779" spans="3:15" x14ac:dyDescent="0.25">
      <c r="C1779" s="197" t="e">
        <f t="shared" si="173"/>
        <v>#DIV/0!</v>
      </c>
      <c r="D1779" s="216" t="e">
        <f>IF(F1779="","",IF($B$3='Budget Calculator'!$A$14, 'Loan Calculator'!$L$12-E1779+H1779, IF($B$3='Budget Calculator'!$A$13,  'Loan Calculator'!$N$12-E1779+H1779, IF($B$3='Budget Calculator'!$A$12,  'Loan Calculator'!$P$12-E1779+H1779, 0))))</f>
        <v>#DIV/0!</v>
      </c>
      <c r="E1779" s="217" t="e">
        <f>IF(('Loan Calculator'!$G$4/$B$4)*C1778&gt;=0, ('Loan Calculator'!$G$4/$B$4)*C1778, 1/0)</f>
        <v>#DIV/0!</v>
      </c>
      <c r="F1779" s="200" t="e">
        <f t="shared" si="174"/>
        <v>#DIV/0!</v>
      </c>
      <c r="G1779" s="212" t="e">
        <f t="shared" si="169"/>
        <v>#DIV/0!</v>
      </c>
      <c r="K1779" s="197" t="str" cm="1">
        <f t="array" ref="K1779">INDEX($A:$G, ($B1779*$B$4)+3,COLUMN(C1779))</f>
        <v>Owing</v>
      </c>
      <c r="L1779" s="198" t="e">
        <f t="shared" si="171"/>
        <v>#VALUE!</v>
      </c>
      <c r="M1779" s="199" t="e">
        <f t="shared" si="172"/>
        <v>#VALUE!</v>
      </c>
      <c r="N1779" s="200" t="str" cm="1">
        <f t="array" ref="N1779">INDEX($A:$G, ($B1779*$B$4)+3,COLUMN(F1779))</f>
        <v>Total Interest Charged</v>
      </c>
      <c r="O1779" s="201" t="e">
        <f t="shared" si="170"/>
        <v>#VALUE!</v>
      </c>
    </row>
    <row r="1780" spans="3:15" x14ac:dyDescent="0.25">
      <c r="C1780" s="197" t="e">
        <f t="shared" si="173"/>
        <v>#DIV/0!</v>
      </c>
      <c r="D1780" s="216" t="e">
        <f>IF(F1780="","",IF($B$3='Budget Calculator'!$A$14, 'Loan Calculator'!$L$12-E1780+H1780, IF($B$3='Budget Calculator'!$A$13,  'Loan Calculator'!$N$12-E1780+H1780, IF($B$3='Budget Calculator'!$A$12,  'Loan Calculator'!$P$12-E1780+H1780, 0))))</f>
        <v>#DIV/0!</v>
      </c>
      <c r="E1780" s="217" t="e">
        <f>IF(('Loan Calculator'!$G$4/$B$4)*C1779&gt;=0, ('Loan Calculator'!$G$4/$B$4)*C1779, 1/0)</f>
        <v>#DIV/0!</v>
      </c>
      <c r="F1780" s="200" t="e">
        <f t="shared" si="174"/>
        <v>#DIV/0!</v>
      </c>
      <c r="G1780" s="212" t="e">
        <f t="shared" si="169"/>
        <v>#DIV/0!</v>
      </c>
      <c r="K1780" s="197" t="str" cm="1">
        <f t="array" ref="K1780">INDEX($A:$G, ($B1780*$B$4)+3,COLUMN(C1780))</f>
        <v>Owing</v>
      </c>
      <c r="L1780" s="198" t="e">
        <f t="shared" si="171"/>
        <v>#VALUE!</v>
      </c>
      <c r="M1780" s="199" t="e">
        <f t="shared" si="172"/>
        <v>#VALUE!</v>
      </c>
      <c r="N1780" s="200" t="str" cm="1">
        <f t="array" ref="N1780">INDEX($A:$G, ($B1780*$B$4)+3,COLUMN(F1780))</f>
        <v>Total Interest Charged</v>
      </c>
      <c r="O1780" s="201" t="e">
        <f t="shared" si="170"/>
        <v>#VALUE!</v>
      </c>
    </row>
    <row r="1781" spans="3:15" x14ac:dyDescent="0.25">
      <c r="C1781" s="197" t="e">
        <f t="shared" si="173"/>
        <v>#DIV/0!</v>
      </c>
      <c r="D1781" s="216" t="e">
        <f>IF(F1781="","",IF($B$3='Budget Calculator'!$A$14, 'Loan Calculator'!$L$12-E1781+H1781, IF($B$3='Budget Calculator'!$A$13,  'Loan Calculator'!$N$12-E1781+H1781, IF($B$3='Budget Calculator'!$A$12,  'Loan Calculator'!$P$12-E1781+H1781, 0))))</f>
        <v>#DIV/0!</v>
      </c>
      <c r="E1781" s="217" t="e">
        <f>IF(('Loan Calculator'!$G$4/$B$4)*C1780&gt;=0, ('Loan Calculator'!$G$4/$B$4)*C1780, 1/0)</f>
        <v>#DIV/0!</v>
      </c>
      <c r="F1781" s="200" t="e">
        <f t="shared" si="174"/>
        <v>#DIV/0!</v>
      </c>
      <c r="G1781" s="212" t="e">
        <f t="shared" si="169"/>
        <v>#DIV/0!</v>
      </c>
      <c r="K1781" s="197" t="str" cm="1">
        <f t="array" ref="K1781">INDEX($A:$G, ($B1781*$B$4)+3,COLUMN(C1781))</f>
        <v>Owing</v>
      </c>
      <c r="L1781" s="198" t="e">
        <f t="shared" si="171"/>
        <v>#VALUE!</v>
      </c>
      <c r="M1781" s="199" t="e">
        <f t="shared" si="172"/>
        <v>#VALUE!</v>
      </c>
      <c r="N1781" s="200" t="str" cm="1">
        <f t="array" ref="N1781">INDEX($A:$G, ($B1781*$B$4)+3,COLUMN(F1781))</f>
        <v>Total Interest Charged</v>
      </c>
      <c r="O1781" s="201" t="e">
        <f t="shared" si="170"/>
        <v>#VALUE!</v>
      </c>
    </row>
    <row r="1782" spans="3:15" x14ac:dyDescent="0.25">
      <c r="C1782" s="197" t="e">
        <f t="shared" si="173"/>
        <v>#DIV/0!</v>
      </c>
      <c r="D1782" s="216" t="e">
        <f>IF(F1782="","",IF($B$3='Budget Calculator'!$A$14, 'Loan Calculator'!$L$12-E1782+H1782, IF($B$3='Budget Calculator'!$A$13,  'Loan Calculator'!$N$12-E1782+H1782, IF($B$3='Budget Calculator'!$A$12,  'Loan Calculator'!$P$12-E1782+H1782, 0))))</f>
        <v>#DIV/0!</v>
      </c>
      <c r="E1782" s="217" t="e">
        <f>IF(('Loan Calculator'!$G$4/$B$4)*C1781&gt;=0, ('Loan Calculator'!$G$4/$B$4)*C1781, 1/0)</f>
        <v>#DIV/0!</v>
      </c>
      <c r="F1782" s="200" t="e">
        <f t="shared" si="174"/>
        <v>#DIV/0!</v>
      </c>
      <c r="G1782" s="212" t="e">
        <f t="shared" si="169"/>
        <v>#DIV/0!</v>
      </c>
      <c r="K1782" s="197" t="str" cm="1">
        <f t="array" ref="K1782">INDEX($A:$G, ($B1782*$B$4)+3,COLUMN(C1782))</f>
        <v>Owing</v>
      </c>
      <c r="L1782" s="198" t="e">
        <f t="shared" si="171"/>
        <v>#VALUE!</v>
      </c>
      <c r="M1782" s="199" t="e">
        <f t="shared" si="172"/>
        <v>#VALUE!</v>
      </c>
      <c r="N1782" s="200" t="str" cm="1">
        <f t="array" ref="N1782">INDEX($A:$G, ($B1782*$B$4)+3,COLUMN(F1782))</f>
        <v>Total Interest Charged</v>
      </c>
      <c r="O1782" s="201" t="e">
        <f t="shared" si="170"/>
        <v>#VALUE!</v>
      </c>
    </row>
    <row r="1783" spans="3:15" x14ac:dyDescent="0.25">
      <c r="C1783" s="197" t="e">
        <f t="shared" si="173"/>
        <v>#DIV/0!</v>
      </c>
      <c r="D1783" s="216" t="e">
        <f>IF(F1783="","",IF($B$3='Budget Calculator'!$A$14, 'Loan Calculator'!$L$12-E1783+H1783, IF($B$3='Budget Calculator'!$A$13,  'Loan Calculator'!$N$12-E1783+H1783, IF($B$3='Budget Calculator'!$A$12,  'Loan Calculator'!$P$12-E1783+H1783, 0))))</f>
        <v>#DIV/0!</v>
      </c>
      <c r="E1783" s="217" t="e">
        <f>IF(('Loan Calculator'!$G$4/$B$4)*C1782&gt;=0, ('Loan Calculator'!$G$4/$B$4)*C1782, 1/0)</f>
        <v>#DIV/0!</v>
      </c>
      <c r="F1783" s="200" t="e">
        <f t="shared" si="174"/>
        <v>#DIV/0!</v>
      </c>
      <c r="G1783" s="212" t="e">
        <f t="shared" si="169"/>
        <v>#DIV/0!</v>
      </c>
      <c r="K1783" s="197" t="str" cm="1">
        <f t="array" ref="K1783">INDEX($A:$G, ($B1783*$B$4)+3,COLUMN(C1783))</f>
        <v>Owing</v>
      </c>
      <c r="L1783" s="198" t="e">
        <f t="shared" si="171"/>
        <v>#VALUE!</v>
      </c>
      <c r="M1783" s="199" t="e">
        <f t="shared" si="172"/>
        <v>#VALUE!</v>
      </c>
      <c r="N1783" s="200" t="str" cm="1">
        <f t="array" ref="N1783">INDEX($A:$G, ($B1783*$B$4)+3,COLUMN(F1783))</f>
        <v>Total Interest Charged</v>
      </c>
      <c r="O1783" s="201" t="e">
        <f t="shared" si="170"/>
        <v>#VALUE!</v>
      </c>
    </row>
    <row r="1784" spans="3:15" x14ac:dyDescent="0.25">
      <c r="C1784" s="197" t="e">
        <f t="shared" si="173"/>
        <v>#DIV/0!</v>
      </c>
      <c r="D1784" s="216" t="e">
        <f>IF(F1784="","",IF($B$3='Budget Calculator'!$A$14, 'Loan Calculator'!$L$12-E1784+H1784, IF($B$3='Budget Calculator'!$A$13,  'Loan Calculator'!$N$12-E1784+H1784, IF($B$3='Budget Calculator'!$A$12,  'Loan Calculator'!$P$12-E1784+H1784, 0))))</f>
        <v>#DIV/0!</v>
      </c>
      <c r="E1784" s="217" t="e">
        <f>IF(('Loan Calculator'!$G$4/$B$4)*C1783&gt;=0, ('Loan Calculator'!$G$4/$B$4)*C1783, 1/0)</f>
        <v>#DIV/0!</v>
      </c>
      <c r="F1784" s="200" t="e">
        <f t="shared" si="174"/>
        <v>#DIV/0!</v>
      </c>
      <c r="G1784" s="212" t="e">
        <f t="shared" si="169"/>
        <v>#DIV/0!</v>
      </c>
      <c r="K1784" s="197" t="str" cm="1">
        <f t="array" ref="K1784">INDEX($A:$G, ($B1784*$B$4)+3,COLUMN(C1784))</f>
        <v>Owing</v>
      </c>
      <c r="L1784" s="198" t="e">
        <f t="shared" si="171"/>
        <v>#VALUE!</v>
      </c>
      <c r="M1784" s="199" t="e">
        <f t="shared" si="172"/>
        <v>#VALUE!</v>
      </c>
      <c r="N1784" s="200" t="str" cm="1">
        <f t="array" ref="N1784">INDEX($A:$G, ($B1784*$B$4)+3,COLUMN(F1784))</f>
        <v>Total Interest Charged</v>
      </c>
      <c r="O1784" s="201" t="e">
        <f t="shared" si="170"/>
        <v>#VALUE!</v>
      </c>
    </row>
    <row r="1785" spans="3:15" x14ac:dyDescent="0.25">
      <c r="C1785" s="197" t="e">
        <f t="shared" si="173"/>
        <v>#DIV/0!</v>
      </c>
      <c r="D1785" s="216" t="e">
        <f>IF(F1785="","",IF($B$3='Budget Calculator'!$A$14, 'Loan Calculator'!$L$12-E1785+H1785, IF($B$3='Budget Calculator'!$A$13,  'Loan Calculator'!$N$12-E1785+H1785, IF($B$3='Budget Calculator'!$A$12,  'Loan Calculator'!$P$12-E1785+H1785, 0))))</f>
        <v>#DIV/0!</v>
      </c>
      <c r="E1785" s="217" t="e">
        <f>IF(('Loan Calculator'!$G$4/$B$4)*C1784&gt;=0, ('Loan Calculator'!$G$4/$B$4)*C1784, 1/0)</f>
        <v>#DIV/0!</v>
      </c>
      <c r="F1785" s="200" t="e">
        <f t="shared" si="174"/>
        <v>#DIV/0!</v>
      </c>
      <c r="G1785" s="212" t="e">
        <f t="shared" si="169"/>
        <v>#DIV/0!</v>
      </c>
      <c r="K1785" s="197" t="str" cm="1">
        <f t="array" ref="K1785">INDEX($A:$G, ($B1785*$B$4)+3,COLUMN(C1785))</f>
        <v>Owing</v>
      </c>
      <c r="L1785" s="198" t="e">
        <f t="shared" si="171"/>
        <v>#VALUE!</v>
      </c>
      <c r="M1785" s="199" t="e">
        <f t="shared" si="172"/>
        <v>#VALUE!</v>
      </c>
      <c r="N1785" s="200" t="str" cm="1">
        <f t="array" ref="N1785">INDEX($A:$G, ($B1785*$B$4)+3,COLUMN(F1785))</f>
        <v>Total Interest Charged</v>
      </c>
      <c r="O1785" s="201" t="e">
        <f t="shared" si="170"/>
        <v>#VALUE!</v>
      </c>
    </row>
    <row r="1786" spans="3:15" x14ac:dyDescent="0.25">
      <c r="C1786" s="197" t="e">
        <f t="shared" si="173"/>
        <v>#DIV/0!</v>
      </c>
      <c r="D1786" s="216" t="e">
        <f>IF(F1786="","",IF($B$3='Budget Calculator'!$A$14, 'Loan Calculator'!$L$12-E1786+H1786, IF($B$3='Budget Calculator'!$A$13,  'Loan Calculator'!$N$12-E1786+H1786, IF($B$3='Budget Calculator'!$A$12,  'Loan Calculator'!$P$12-E1786+H1786, 0))))</f>
        <v>#DIV/0!</v>
      </c>
      <c r="E1786" s="217" t="e">
        <f>IF(('Loan Calculator'!$G$4/$B$4)*C1785&gt;=0, ('Loan Calculator'!$G$4/$B$4)*C1785, 1/0)</f>
        <v>#DIV/0!</v>
      </c>
      <c r="F1786" s="200" t="e">
        <f t="shared" si="174"/>
        <v>#DIV/0!</v>
      </c>
      <c r="G1786" s="212" t="e">
        <f t="shared" si="169"/>
        <v>#DIV/0!</v>
      </c>
      <c r="K1786" s="197" t="str" cm="1">
        <f t="array" ref="K1786">INDEX($A:$G, ($B1786*$B$4)+3,COLUMN(C1786))</f>
        <v>Owing</v>
      </c>
      <c r="L1786" s="198" t="e">
        <f t="shared" si="171"/>
        <v>#VALUE!</v>
      </c>
      <c r="M1786" s="199" t="e">
        <f t="shared" si="172"/>
        <v>#VALUE!</v>
      </c>
      <c r="N1786" s="200" t="str" cm="1">
        <f t="array" ref="N1786">INDEX($A:$G, ($B1786*$B$4)+3,COLUMN(F1786))</f>
        <v>Total Interest Charged</v>
      </c>
      <c r="O1786" s="201" t="e">
        <f t="shared" si="170"/>
        <v>#VALUE!</v>
      </c>
    </row>
    <row r="1787" spans="3:15" x14ac:dyDescent="0.25">
      <c r="C1787" s="197" t="e">
        <f t="shared" si="173"/>
        <v>#DIV/0!</v>
      </c>
      <c r="D1787" s="216" t="e">
        <f>IF(F1787="","",IF($B$3='Budget Calculator'!$A$14, 'Loan Calculator'!$L$12-E1787+H1787, IF($B$3='Budget Calculator'!$A$13,  'Loan Calculator'!$N$12-E1787+H1787, IF($B$3='Budget Calculator'!$A$12,  'Loan Calculator'!$P$12-E1787+H1787, 0))))</f>
        <v>#DIV/0!</v>
      </c>
      <c r="E1787" s="217" t="e">
        <f>IF(('Loan Calculator'!$G$4/$B$4)*C1786&gt;=0, ('Loan Calculator'!$G$4/$B$4)*C1786, 1/0)</f>
        <v>#DIV/0!</v>
      </c>
      <c r="F1787" s="200" t="e">
        <f t="shared" si="174"/>
        <v>#DIV/0!</v>
      </c>
      <c r="G1787" s="212" t="e">
        <f t="shared" si="169"/>
        <v>#DIV/0!</v>
      </c>
      <c r="K1787" s="197" t="str" cm="1">
        <f t="array" ref="K1787">INDEX($A:$G, ($B1787*$B$4)+3,COLUMN(C1787))</f>
        <v>Owing</v>
      </c>
      <c r="L1787" s="198" t="e">
        <f t="shared" si="171"/>
        <v>#VALUE!</v>
      </c>
      <c r="M1787" s="199" t="e">
        <f t="shared" si="172"/>
        <v>#VALUE!</v>
      </c>
      <c r="N1787" s="200" t="str" cm="1">
        <f t="array" ref="N1787">INDEX($A:$G, ($B1787*$B$4)+3,COLUMN(F1787))</f>
        <v>Total Interest Charged</v>
      </c>
      <c r="O1787" s="201" t="e">
        <f t="shared" si="170"/>
        <v>#VALUE!</v>
      </c>
    </row>
    <row r="1788" spans="3:15" x14ac:dyDescent="0.25">
      <c r="C1788" s="197" t="e">
        <f t="shared" si="173"/>
        <v>#DIV/0!</v>
      </c>
      <c r="D1788" s="216" t="e">
        <f>IF(F1788="","",IF($B$3='Budget Calculator'!$A$14, 'Loan Calculator'!$L$12-E1788+H1788, IF($B$3='Budget Calculator'!$A$13,  'Loan Calculator'!$N$12-E1788+H1788, IF($B$3='Budget Calculator'!$A$12,  'Loan Calculator'!$P$12-E1788+H1788, 0))))</f>
        <v>#DIV/0!</v>
      </c>
      <c r="E1788" s="217" t="e">
        <f>IF(('Loan Calculator'!$G$4/$B$4)*C1787&gt;=0, ('Loan Calculator'!$G$4/$B$4)*C1787, 1/0)</f>
        <v>#DIV/0!</v>
      </c>
      <c r="F1788" s="200" t="e">
        <f t="shared" si="174"/>
        <v>#DIV/0!</v>
      </c>
      <c r="G1788" s="212" t="e">
        <f t="shared" si="169"/>
        <v>#DIV/0!</v>
      </c>
      <c r="K1788" s="197" t="str" cm="1">
        <f t="array" ref="K1788">INDEX($A:$G, ($B1788*$B$4)+3,COLUMN(C1788))</f>
        <v>Owing</v>
      </c>
      <c r="L1788" s="198" t="e">
        <f t="shared" si="171"/>
        <v>#VALUE!</v>
      </c>
      <c r="M1788" s="199" t="e">
        <f t="shared" si="172"/>
        <v>#VALUE!</v>
      </c>
      <c r="N1788" s="200" t="str" cm="1">
        <f t="array" ref="N1788">INDEX($A:$G, ($B1788*$B$4)+3,COLUMN(F1788))</f>
        <v>Total Interest Charged</v>
      </c>
      <c r="O1788" s="201" t="e">
        <f t="shared" si="170"/>
        <v>#VALUE!</v>
      </c>
    </row>
    <row r="1789" spans="3:15" x14ac:dyDescent="0.25">
      <c r="C1789" s="197" t="e">
        <f t="shared" si="173"/>
        <v>#DIV/0!</v>
      </c>
      <c r="D1789" s="216" t="e">
        <f>IF(F1789="","",IF($B$3='Budget Calculator'!$A$14, 'Loan Calculator'!$L$12-E1789+H1789, IF($B$3='Budget Calculator'!$A$13,  'Loan Calculator'!$N$12-E1789+H1789, IF($B$3='Budget Calculator'!$A$12,  'Loan Calculator'!$P$12-E1789+H1789, 0))))</f>
        <v>#DIV/0!</v>
      </c>
      <c r="E1789" s="217" t="e">
        <f>IF(('Loan Calculator'!$G$4/$B$4)*C1788&gt;=0, ('Loan Calculator'!$G$4/$B$4)*C1788, 1/0)</f>
        <v>#DIV/0!</v>
      </c>
      <c r="F1789" s="200" t="e">
        <f t="shared" si="174"/>
        <v>#DIV/0!</v>
      </c>
      <c r="G1789" s="212" t="e">
        <f t="shared" si="169"/>
        <v>#DIV/0!</v>
      </c>
      <c r="K1789" s="197" t="str" cm="1">
        <f t="array" ref="K1789">INDEX($A:$G, ($B1789*$B$4)+3,COLUMN(C1789))</f>
        <v>Owing</v>
      </c>
      <c r="L1789" s="198" t="e">
        <f t="shared" si="171"/>
        <v>#VALUE!</v>
      </c>
      <c r="M1789" s="199" t="e">
        <f t="shared" si="172"/>
        <v>#VALUE!</v>
      </c>
      <c r="N1789" s="200" t="str" cm="1">
        <f t="array" ref="N1789">INDEX($A:$G, ($B1789*$B$4)+3,COLUMN(F1789))</f>
        <v>Total Interest Charged</v>
      </c>
      <c r="O1789" s="201" t="e">
        <f t="shared" si="170"/>
        <v>#VALUE!</v>
      </c>
    </row>
    <row r="1790" spans="3:15" x14ac:dyDescent="0.25">
      <c r="C1790" s="197" t="e">
        <f t="shared" si="173"/>
        <v>#DIV/0!</v>
      </c>
      <c r="D1790" s="216" t="e">
        <f>IF(F1790="","",IF($B$3='Budget Calculator'!$A$14, 'Loan Calculator'!$L$12-E1790+H1790, IF($B$3='Budget Calculator'!$A$13,  'Loan Calculator'!$N$12-E1790+H1790, IF($B$3='Budget Calculator'!$A$12,  'Loan Calculator'!$P$12-E1790+H1790, 0))))</f>
        <v>#DIV/0!</v>
      </c>
      <c r="E1790" s="217" t="e">
        <f>IF(('Loan Calculator'!$G$4/$B$4)*C1789&gt;=0, ('Loan Calculator'!$G$4/$B$4)*C1789, 1/0)</f>
        <v>#DIV/0!</v>
      </c>
      <c r="F1790" s="200" t="e">
        <f t="shared" si="174"/>
        <v>#DIV/0!</v>
      </c>
      <c r="G1790" s="212" t="e">
        <f t="shared" si="169"/>
        <v>#DIV/0!</v>
      </c>
      <c r="K1790" s="197" t="str" cm="1">
        <f t="array" ref="K1790">INDEX($A:$G, ($B1790*$B$4)+3,COLUMN(C1790))</f>
        <v>Owing</v>
      </c>
      <c r="L1790" s="198" t="e">
        <f t="shared" si="171"/>
        <v>#VALUE!</v>
      </c>
      <c r="M1790" s="199" t="e">
        <f t="shared" si="172"/>
        <v>#VALUE!</v>
      </c>
      <c r="N1790" s="200" t="str" cm="1">
        <f t="array" ref="N1790">INDEX($A:$G, ($B1790*$B$4)+3,COLUMN(F1790))</f>
        <v>Total Interest Charged</v>
      </c>
      <c r="O1790" s="201" t="e">
        <f t="shared" si="170"/>
        <v>#VALUE!</v>
      </c>
    </row>
    <row r="1791" spans="3:15" x14ac:dyDescent="0.25">
      <c r="C1791" s="197" t="e">
        <f t="shared" si="173"/>
        <v>#DIV/0!</v>
      </c>
      <c r="D1791" s="216" t="e">
        <f>IF(F1791="","",IF($B$3='Budget Calculator'!$A$14, 'Loan Calculator'!$L$12-E1791+H1791, IF($B$3='Budget Calculator'!$A$13,  'Loan Calculator'!$N$12-E1791+H1791, IF($B$3='Budget Calculator'!$A$12,  'Loan Calculator'!$P$12-E1791+H1791, 0))))</f>
        <v>#DIV/0!</v>
      </c>
      <c r="E1791" s="217" t="e">
        <f>IF(('Loan Calculator'!$G$4/$B$4)*C1790&gt;=0, ('Loan Calculator'!$G$4/$B$4)*C1790, 1/0)</f>
        <v>#DIV/0!</v>
      </c>
      <c r="F1791" s="200" t="e">
        <f t="shared" si="174"/>
        <v>#DIV/0!</v>
      </c>
      <c r="G1791" s="212" t="e">
        <f t="shared" si="169"/>
        <v>#DIV/0!</v>
      </c>
      <c r="K1791" s="197" t="str" cm="1">
        <f t="array" ref="K1791">INDEX($A:$G, ($B1791*$B$4)+3,COLUMN(C1791))</f>
        <v>Owing</v>
      </c>
      <c r="L1791" s="198" t="e">
        <f t="shared" si="171"/>
        <v>#VALUE!</v>
      </c>
      <c r="M1791" s="199" t="e">
        <f t="shared" si="172"/>
        <v>#VALUE!</v>
      </c>
      <c r="N1791" s="200" t="str" cm="1">
        <f t="array" ref="N1791">INDEX($A:$G, ($B1791*$B$4)+3,COLUMN(F1791))</f>
        <v>Total Interest Charged</v>
      </c>
      <c r="O1791" s="201" t="e">
        <f t="shared" si="170"/>
        <v>#VALUE!</v>
      </c>
    </row>
    <row r="1792" spans="3:15" x14ac:dyDescent="0.25">
      <c r="C1792" s="197" t="e">
        <f t="shared" si="173"/>
        <v>#DIV/0!</v>
      </c>
      <c r="D1792" s="216" t="e">
        <f>IF(F1792="","",IF($B$3='Budget Calculator'!$A$14, 'Loan Calculator'!$L$12-E1792+H1792, IF($B$3='Budget Calculator'!$A$13,  'Loan Calculator'!$N$12-E1792+H1792, IF($B$3='Budget Calculator'!$A$12,  'Loan Calculator'!$P$12-E1792+H1792, 0))))</f>
        <v>#DIV/0!</v>
      </c>
      <c r="E1792" s="217" t="e">
        <f>IF(('Loan Calculator'!$G$4/$B$4)*C1791&gt;=0, ('Loan Calculator'!$G$4/$B$4)*C1791, 1/0)</f>
        <v>#DIV/0!</v>
      </c>
      <c r="F1792" s="200" t="e">
        <f t="shared" si="174"/>
        <v>#DIV/0!</v>
      </c>
      <c r="G1792" s="212" t="e">
        <f t="shared" si="169"/>
        <v>#DIV/0!</v>
      </c>
      <c r="K1792" s="197" t="str" cm="1">
        <f t="array" ref="K1792">INDEX($A:$G, ($B1792*$B$4)+3,COLUMN(C1792))</f>
        <v>Owing</v>
      </c>
      <c r="L1792" s="198" t="e">
        <f t="shared" si="171"/>
        <v>#VALUE!</v>
      </c>
      <c r="M1792" s="199" t="e">
        <f t="shared" si="172"/>
        <v>#VALUE!</v>
      </c>
      <c r="N1792" s="200" t="str" cm="1">
        <f t="array" ref="N1792">INDEX($A:$G, ($B1792*$B$4)+3,COLUMN(F1792))</f>
        <v>Total Interest Charged</v>
      </c>
      <c r="O1792" s="201" t="e">
        <f t="shared" si="170"/>
        <v>#VALUE!</v>
      </c>
    </row>
    <row r="1793" spans="3:15" x14ac:dyDescent="0.25">
      <c r="C1793" s="197" t="e">
        <f t="shared" si="173"/>
        <v>#DIV/0!</v>
      </c>
      <c r="D1793" s="216" t="e">
        <f>IF(F1793="","",IF($B$3='Budget Calculator'!$A$14, 'Loan Calculator'!$L$12-E1793+H1793, IF($B$3='Budget Calculator'!$A$13,  'Loan Calculator'!$N$12-E1793+H1793, IF($B$3='Budget Calculator'!$A$12,  'Loan Calculator'!$P$12-E1793+H1793, 0))))</f>
        <v>#DIV/0!</v>
      </c>
      <c r="E1793" s="217" t="e">
        <f>IF(('Loan Calculator'!$G$4/$B$4)*C1792&gt;=0, ('Loan Calculator'!$G$4/$B$4)*C1792, 1/0)</f>
        <v>#DIV/0!</v>
      </c>
      <c r="F1793" s="200" t="e">
        <f t="shared" si="174"/>
        <v>#DIV/0!</v>
      </c>
      <c r="G1793" s="212" t="e">
        <f t="shared" si="169"/>
        <v>#DIV/0!</v>
      </c>
      <c r="K1793" s="197" t="str" cm="1">
        <f t="array" ref="K1793">INDEX($A:$G, ($B1793*$B$4)+3,COLUMN(C1793))</f>
        <v>Owing</v>
      </c>
      <c r="L1793" s="198" t="e">
        <f t="shared" si="171"/>
        <v>#VALUE!</v>
      </c>
      <c r="M1793" s="199" t="e">
        <f t="shared" si="172"/>
        <v>#VALUE!</v>
      </c>
      <c r="N1793" s="200" t="str" cm="1">
        <f t="array" ref="N1793">INDEX($A:$G, ($B1793*$B$4)+3,COLUMN(F1793))</f>
        <v>Total Interest Charged</v>
      </c>
      <c r="O1793" s="201" t="e">
        <f t="shared" si="170"/>
        <v>#VALUE!</v>
      </c>
    </row>
    <row r="1794" spans="3:15" x14ac:dyDescent="0.25">
      <c r="C1794" s="197" t="e">
        <f t="shared" si="173"/>
        <v>#DIV/0!</v>
      </c>
      <c r="D1794" s="216" t="e">
        <f>IF(F1794="","",IF($B$3='Budget Calculator'!$A$14, 'Loan Calculator'!$L$12-E1794+H1794, IF($B$3='Budget Calculator'!$A$13,  'Loan Calculator'!$N$12-E1794+H1794, IF($B$3='Budget Calculator'!$A$12,  'Loan Calculator'!$P$12-E1794+H1794, 0))))</f>
        <v>#DIV/0!</v>
      </c>
      <c r="E1794" s="217" t="e">
        <f>IF(('Loan Calculator'!$G$4/$B$4)*C1793&gt;=0, ('Loan Calculator'!$G$4/$B$4)*C1793, 1/0)</f>
        <v>#DIV/0!</v>
      </c>
      <c r="F1794" s="200" t="e">
        <f t="shared" si="174"/>
        <v>#DIV/0!</v>
      </c>
      <c r="G1794" s="212" t="e">
        <f t="shared" si="169"/>
        <v>#DIV/0!</v>
      </c>
      <c r="K1794" s="197" t="str" cm="1">
        <f t="array" ref="K1794">INDEX($A:$G, ($B1794*$B$4)+3,COLUMN(C1794))</f>
        <v>Owing</v>
      </c>
      <c r="L1794" s="198" t="e">
        <f t="shared" si="171"/>
        <v>#VALUE!</v>
      </c>
      <c r="M1794" s="199" t="e">
        <f t="shared" si="172"/>
        <v>#VALUE!</v>
      </c>
      <c r="N1794" s="200" t="str" cm="1">
        <f t="array" ref="N1794">INDEX($A:$G, ($B1794*$B$4)+3,COLUMN(F1794))</f>
        <v>Total Interest Charged</v>
      </c>
      <c r="O1794" s="201" t="e">
        <f t="shared" si="170"/>
        <v>#VALUE!</v>
      </c>
    </row>
    <row r="1795" spans="3:15" x14ac:dyDescent="0.25">
      <c r="C1795" s="197" t="e">
        <f t="shared" si="173"/>
        <v>#DIV/0!</v>
      </c>
      <c r="D1795" s="216" t="e">
        <f>IF(F1795="","",IF($B$3='Budget Calculator'!$A$14, 'Loan Calculator'!$L$12-E1795+H1795, IF($B$3='Budget Calculator'!$A$13,  'Loan Calculator'!$N$12-E1795+H1795, IF($B$3='Budget Calculator'!$A$12,  'Loan Calculator'!$P$12-E1795+H1795, 0))))</f>
        <v>#DIV/0!</v>
      </c>
      <c r="E1795" s="217" t="e">
        <f>IF(('Loan Calculator'!$G$4/$B$4)*C1794&gt;=0, ('Loan Calculator'!$G$4/$B$4)*C1794, 1/0)</f>
        <v>#DIV/0!</v>
      </c>
      <c r="F1795" s="200" t="e">
        <f t="shared" si="174"/>
        <v>#DIV/0!</v>
      </c>
      <c r="G1795" s="212" t="e">
        <f t="shared" si="169"/>
        <v>#DIV/0!</v>
      </c>
      <c r="K1795" s="197" t="str" cm="1">
        <f t="array" ref="K1795">INDEX($A:$G, ($B1795*$B$4)+3,COLUMN(C1795))</f>
        <v>Owing</v>
      </c>
      <c r="L1795" s="198" t="e">
        <f t="shared" si="171"/>
        <v>#VALUE!</v>
      </c>
      <c r="M1795" s="199" t="e">
        <f t="shared" si="172"/>
        <v>#VALUE!</v>
      </c>
      <c r="N1795" s="200" t="str" cm="1">
        <f t="array" ref="N1795">INDEX($A:$G, ($B1795*$B$4)+3,COLUMN(F1795))</f>
        <v>Total Interest Charged</v>
      </c>
      <c r="O1795" s="201" t="e">
        <f t="shared" si="170"/>
        <v>#VALUE!</v>
      </c>
    </row>
    <row r="1796" spans="3:15" x14ac:dyDescent="0.25">
      <c r="C1796" s="197" t="e">
        <f t="shared" si="173"/>
        <v>#DIV/0!</v>
      </c>
      <c r="D1796" s="216" t="e">
        <f>IF(F1796="","",IF($B$3='Budget Calculator'!$A$14, 'Loan Calculator'!$L$12-E1796+H1796, IF($B$3='Budget Calculator'!$A$13,  'Loan Calculator'!$N$12-E1796+H1796, IF($B$3='Budget Calculator'!$A$12,  'Loan Calculator'!$P$12-E1796+H1796, 0))))</f>
        <v>#DIV/0!</v>
      </c>
      <c r="E1796" s="217" t="e">
        <f>IF(('Loan Calculator'!$G$4/$B$4)*C1795&gt;=0, ('Loan Calculator'!$G$4/$B$4)*C1795, 1/0)</f>
        <v>#DIV/0!</v>
      </c>
      <c r="F1796" s="200" t="e">
        <f t="shared" si="174"/>
        <v>#DIV/0!</v>
      </c>
      <c r="G1796" s="212" t="e">
        <f t="shared" si="169"/>
        <v>#DIV/0!</v>
      </c>
      <c r="K1796" s="197" t="str" cm="1">
        <f t="array" ref="K1796">INDEX($A:$G, ($B1796*$B$4)+3,COLUMN(C1796))</f>
        <v>Owing</v>
      </c>
      <c r="L1796" s="198" t="e">
        <f t="shared" si="171"/>
        <v>#VALUE!</v>
      </c>
      <c r="M1796" s="199" t="e">
        <f t="shared" si="172"/>
        <v>#VALUE!</v>
      </c>
      <c r="N1796" s="200" t="str" cm="1">
        <f t="array" ref="N1796">INDEX($A:$G, ($B1796*$B$4)+3,COLUMN(F1796))</f>
        <v>Total Interest Charged</v>
      </c>
      <c r="O1796" s="201" t="e">
        <f t="shared" si="170"/>
        <v>#VALUE!</v>
      </c>
    </row>
    <row r="1797" spans="3:15" x14ac:dyDescent="0.25">
      <c r="C1797" s="197" t="e">
        <f t="shared" si="173"/>
        <v>#DIV/0!</v>
      </c>
      <c r="D1797" s="216" t="e">
        <f>IF(F1797="","",IF($B$3='Budget Calculator'!$A$14, 'Loan Calculator'!$L$12-E1797+H1797, IF($B$3='Budget Calculator'!$A$13,  'Loan Calculator'!$N$12-E1797+H1797, IF($B$3='Budget Calculator'!$A$12,  'Loan Calculator'!$P$12-E1797+H1797, 0))))</f>
        <v>#DIV/0!</v>
      </c>
      <c r="E1797" s="217" t="e">
        <f>IF(('Loan Calculator'!$G$4/$B$4)*C1796&gt;=0, ('Loan Calculator'!$G$4/$B$4)*C1796, 1/0)</f>
        <v>#DIV/0!</v>
      </c>
      <c r="F1797" s="200" t="e">
        <f t="shared" si="174"/>
        <v>#DIV/0!</v>
      </c>
      <c r="G1797" s="212" t="e">
        <f t="shared" si="169"/>
        <v>#DIV/0!</v>
      </c>
      <c r="K1797" s="197" t="str" cm="1">
        <f t="array" ref="K1797">INDEX($A:$G, ($B1797*$B$4)+3,COLUMN(C1797))</f>
        <v>Owing</v>
      </c>
      <c r="L1797" s="198" t="e">
        <f t="shared" si="171"/>
        <v>#VALUE!</v>
      </c>
      <c r="M1797" s="199" t="e">
        <f t="shared" si="172"/>
        <v>#VALUE!</v>
      </c>
      <c r="N1797" s="200" t="str" cm="1">
        <f t="array" ref="N1797">INDEX($A:$G, ($B1797*$B$4)+3,COLUMN(F1797))</f>
        <v>Total Interest Charged</v>
      </c>
      <c r="O1797" s="201" t="e">
        <f t="shared" si="170"/>
        <v>#VALUE!</v>
      </c>
    </row>
    <row r="1798" spans="3:15" x14ac:dyDescent="0.25">
      <c r="C1798" s="197" t="e">
        <f t="shared" si="173"/>
        <v>#DIV/0!</v>
      </c>
      <c r="D1798" s="216" t="e">
        <f>IF(F1798="","",IF($B$3='Budget Calculator'!$A$14, 'Loan Calculator'!$L$12-E1798+H1798, IF($B$3='Budget Calculator'!$A$13,  'Loan Calculator'!$N$12-E1798+H1798, IF($B$3='Budget Calculator'!$A$12,  'Loan Calculator'!$P$12-E1798+H1798, 0))))</f>
        <v>#DIV/0!</v>
      </c>
      <c r="E1798" s="217" t="e">
        <f>IF(('Loan Calculator'!$G$4/$B$4)*C1797&gt;=0, ('Loan Calculator'!$G$4/$B$4)*C1797, 1/0)</f>
        <v>#DIV/0!</v>
      </c>
      <c r="F1798" s="200" t="e">
        <f t="shared" si="174"/>
        <v>#DIV/0!</v>
      </c>
      <c r="G1798" s="212" t="e">
        <f t="shared" ref="G1798:G1861" si="175">IF(IFERROR(C1798, 1/0), B1798, IF(C1798=0, B1798, 1/0))</f>
        <v>#DIV/0!</v>
      </c>
      <c r="K1798" s="197" t="str" cm="1">
        <f t="array" ref="K1798">INDEX($A:$G, ($B1798*$B$4)+3,COLUMN(C1798))</f>
        <v>Owing</v>
      </c>
      <c r="L1798" s="198" t="e">
        <f t="shared" si="171"/>
        <v>#VALUE!</v>
      </c>
      <c r="M1798" s="199" t="e">
        <f t="shared" si="172"/>
        <v>#VALUE!</v>
      </c>
      <c r="N1798" s="200" t="str" cm="1">
        <f t="array" ref="N1798">INDEX($A:$G, ($B1798*$B$4)+3,COLUMN(F1798))</f>
        <v>Total Interest Charged</v>
      </c>
      <c r="O1798" s="201" t="e">
        <f t="shared" ref="O1798:O1861" si="176">IF(IFERROR(K1798, 1/0), J1798, IF(K1798=0, J1798, 1/0))</f>
        <v>#VALUE!</v>
      </c>
    </row>
    <row r="1799" spans="3:15" x14ac:dyDescent="0.25">
      <c r="C1799" s="197" t="e">
        <f t="shared" si="173"/>
        <v>#DIV/0!</v>
      </c>
      <c r="D1799" s="216" t="e">
        <f>IF(F1799="","",IF($B$3='Budget Calculator'!$A$14, 'Loan Calculator'!$L$12-E1799+H1799, IF($B$3='Budget Calculator'!$A$13,  'Loan Calculator'!$N$12-E1799+H1799, IF($B$3='Budget Calculator'!$A$12,  'Loan Calculator'!$P$12-E1799+H1799, 0))))</f>
        <v>#DIV/0!</v>
      </c>
      <c r="E1799" s="217" t="e">
        <f>IF(('Loan Calculator'!$G$4/$B$4)*C1798&gt;=0, ('Loan Calculator'!$G$4/$B$4)*C1798, 1/0)</f>
        <v>#DIV/0!</v>
      </c>
      <c r="F1799" s="200" t="e">
        <f t="shared" si="174"/>
        <v>#DIV/0!</v>
      </c>
      <c r="G1799" s="212" t="e">
        <f t="shared" si="175"/>
        <v>#DIV/0!</v>
      </c>
      <c r="K1799" s="197" t="str" cm="1">
        <f t="array" ref="K1799">INDEX($A:$G, ($B1799*$B$4)+3,COLUMN(C1799))</f>
        <v>Owing</v>
      </c>
      <c r="L1799" s="198" t="e">
        <f t="shared" ref="L1799:L1862" si="177">K1798-K1799</f>
        <v>#VALUE!</v>
      </c>
      <c r="M1799" s="199" t="e">
        <f t="shared" ref="M1799:M1862" si="178">N1799-N1798</f>
        <v>#VALUE!</v>
      </c>
      <c r="N1799" s="200" t="str" cm="1">
        <f t="array" ref="N1799">INDEX($A:$G, ($B1799*$B$4)+3,COLUMN(F1799))</f>
        <v>Total Interest Charged</v>
      </c>
      <c r="O1799" s="201" t="e">
        <f t="shared" si="176"/>
        <v>#VALUE!</v>
      </c>
    </row>
    <row r="1800" spans="3:15" x14ac:dyDescent="0.25">
      <c r="C1800" s="197" t="e">
        <f t="shared" si="173"/>
        <v>#DIV/0!</v>
      </c>
      <c r="D1800" s="216" t="e">
        <f>IF(F1800="","",IF($B$3='Budget Calculator'!$A$14, 'Loan Calculator'!$L$12-E1800+H1800, IF($B$3='Budget Calculator'!$A$13,  'Loan Calculator'!$N$12-E1800+H1800, IF($B$3='Budget Calculator'!$A$12,  'Loan Calculator'!$P$12-E1800+H1800, 0))))</f>
        <v>#DIV/0!</v>
      </c>
      <c r="E1800" s="217" t="e">
        <f>IF(('Loan Calculator'!$G$4/$B$4)*C1799&gt;=0, ('Loan Calculator'!$G$4/$B$4)*C1799, 1/0)</f>
        <v>#DIV/0!</v>
      </c>
      <c r="F1800" s="200" t="e">
        <f t="shared" si="174"/>
        <v>#DIV/0!</v>
      </c>
      <c r="G1800" s="212" t="e">
        <f t="shared" si="175"/>
        <v>#DIV/0!</v>
      </c>
      <c r="K1800" s="197" t="str" cm="1">
        <f t="array" ref="K1800">INDEX($A:$G, ($B1800*$B$4)+3,COLUMN(C1800))</f>
        <v>Owing</v>
      </c>
      <c r="L1800" s="198" t="e">
        <f t="shared" si="177"/>
        <v>#VALUE!</v>
      </c>
      <c r="M1800" s="199" t="e">
        <f t="shared" si="178"/>
        <v>#VALUE!</v>
      </c>
      <c r="N1800" s="200" t="str" cm="1">
        <f t="array" ref="N1800">INDEX($A:$G, ($B1800*$B$4)+3,COLUMN(F1800))</f>
        <v>Total Interest Charged</v>
      </c>
      <c r="O1800" s="201" t="e">
        <f t="shared" si="176"/>
        <v>#VALUE!</v>
      </c>
    </row>
    <row r="1801" spans="3:15" x14ac:dyDescent="0.25">
      <c r="C1801" s="197" t="e">
        <f t="shared" si="173"/>
        <v>#DIV/0!</v>
      </c>
      <c r="D1801" s="216" t="e">
        <f>IF(F1801="","",IF($B$3='Budget Calculator'!$A$14, 'Loan Calculator'!$L$12-E1801+H1801, IF($B$3='Budget Calculator'!$A$13,  'Loan Calculator'!$N$12-E1801+H1801, IF($B$3='Budget Calculator'!$A$12,  'Loan Calculator'!$P$12-E1801+H1801, 0))))</f>
        <v>#DIV/0!</v>
      </c>
      <c r="E1801" s="217" t="e">
        <f>IF(('Loan Calculator'!$G$4/$B$4)*C1800&gt;=0, ('Loan Calculator'!$G$4/$B$4)*C1800, 1/0)</f>
        <v>#DIV/0!</v>
      </c>
      <c r="F1801" s="200" t="e">
        <f t="shared" si="174"/>
        <v>#DIV/0!</v>
      </c>
      <c r="G1801" s="212" t="e">
        <f t="shared" si="175"/>
        <v>#DIV/0!</v>
      </c>
      <c r="K1801" s="197" t="str" cm="1">
        <f t="array" ref="K1801">INDEX($A:$G, ($B1801*$B$4)+3,COLUMN(C1801))</f>
        <v>Owing</v>
      </c>
      <c r="L1801" s="198" t="e">
        <f t="shared" si="177"/>
        <v>#VALUE!</v>
      </c>
      <c r="M1801" s="199" t="e">
        <f t="shared" si="178"/>
        <v>#VALUE!</v>
      </c>
      <c r="N1801" s="200" t="str" cm="1">
        <f t="array" ref="N1801">INDEX($A:$G, ($B1801*$B$4)+3,COLUMN(F1801))</f>
        <v>Total Interest Charged</v>
      </c>
      <c r="O1801" s="201" t="e">
        <f t="shared" si="176"/>
        <v>#VALUE!</v>
      </c>
    </row>
    <row r="1802" spans="3:15" x14ac:dyDescent="0.25">
      <c r="C1802" s="197" t="e">
        <f t="shared" si="173"/>
        <v>#DIV/0!</v>
      </c>
      <c r="D1802" s="216" t="e">
        <f>IF(F1802="","",IF($B$3='Budget Calculator'!$A$14, 'Loan Calculator'!$L$12-E1802+H1802, IF($B$3='Budget Calculator'!$A$13,  'Loan Calculator'!$N$12-E1802+H1802, IF($B$3='Budget Calculator'!$A$12,  'Loan Calculator'!$P$12-E1802+H1802, 0))))</f>
        <v>#DIV/0!</v>
      </c>
      <c r="E1802" s="217" t="e">
        <f>IF(('Loan Calculator'!$G$4/$B$4)*C1801&gt;=0, ('Loan Calculator'!$G$4/$B$4)*C1801, 1/0)</f>
        <v>#DIV/0!</v>
      </c>
      <c r="F1802" s="200" t="e">
        <f t="shared" si="174"/>
        <v>#DIV/0!</v>
      </c>
      <c r="G1802" s="212" t="e">
        <f t="shared" si="175"/>
        <v>#DIV/0!</v>
      </c>
      <c r="K1802" s="197" t="str" cm="1">
        <f t="array" ref="K1802">INDEX($A:$G, ($B1802*$B$4)+3,COLUMN(C1802))</f>
        <v>Owing</v>
      </c>
      <c r="L1802" s="198" t="e">
        <f t="shared" si="177"/>
        <v>#VALUE!</v>
      </c>
      <c r="M1802" s="199" t="e">
        <f t="shared" si="178"/>
        <v>#VALUE!</v>
      </c>
      <c r="N1802" s="200" t="str" cm="1">
        <f t="array" ref="N1802">INDEX($A:$G, ($B1802*$B$4)+3,COLUMN(F1802))</f>
        <v>Total Interest Charged</v>
      </c>
      <c r="O1802" s="201" t="e">
        <f t="shared" si="176"/>
        <v>#VALUE!</v>
      </c>
    </row>
    <row r="1803" spans="3:15" x14ac:dyDescent="0.25">
      <c r="C1803" s="197" t="e">
        <f t="shared" si="173"/>
        <v>#DIV/0!</v>
      </c>
      <c r="D1803" s="216" t="e">
        <f>IF(F1803="","",IF($B$3='Budget Calculator'!$A$14, 'Loan Calculator'!$L$12-E1803+H1803, IF($B$3='Budget Calculator'!$A$13,  'Loan Calculator'!$N$12-E1803+H1803, IF($B$3='Budget Calculator'!$A$12,  'Loan Calculator'!$P$12-E1803+H1803, 0))))</f>
        <v>#DIV/0!</v>
      </c>
      <c r="E1803" s="217" t="e">
        <f>IF(('Loan Calculator'!$G$4/$B$4)*C1802&gt;=0, ('Loan Calculator'!$G$4/$B$4)*C1802, 1/0)</f>
        <v>#DIV/0!</v>
      </c>
      <c r="F1803" s="200" t="e">
        <f t="shared" si="174"/>
        <v>#DIV/0!</v>
      </c>
      <c r="G1803" s="212" t="e">
        <f t="shared" si="175"/>
        <v>#DIV/0!</v>
      </c>
      <c r="K1803" s="197" t="str" cm="1">
        <f t="array" ref="K1803">INDEX($A:$G, ($B1803*$B$4)+3,COLUMN(C1803))</f>
        <v>Owing</v>
      </c>
      <c r="L1803" s="198" t="e">
        <f t="shared" si="177"/>
        <v>#VALUE!</v>
      </c>
      <c r="M1803" s="199" t="e">
        <f t="shared" si="178"/>
        <v>#VALUE!</v>
      </c>
      <c r="N1803" s="200" t="str" cm="1">
        <f t="array" ref="N1803">INDEX($A:$G, ($B1803*$B$4)+3,COLUMN(F1803))</f>
        <v>Total Interest Charged</v>
      </c>
      <c r="O1803" s="201" t="e">
        <f t="shared" si="176"/>
        <v>#VALUE!</v>
      </c>
    </row>
    <row r="1804" spans="3:15" x14ac:dyDescent="0.25">
      <c r="C1804" s="197" t="e">
        <f t="shared" si="173"/>
        <v>#DIV/0!</v>
      </c>
      <c r="D1804" s="216" t="e">
        <f>IF(F1804="","",IF($B$3='Budget Calculator'!$A$14, 'Loan Calculator'!$L$12-E1804+H1804, IF($B$3='Budget Calculator'!$A$13,  'Loan Calculator'!$N$12-E1804+H1804, IF($B$3='Budget Calculator'!$A$12,  'Loan Calculator'!$P$12-E1804+H1804, 0))))</f>
        <v>#DIV/0!</v>
      </c>
      <c r="E1804" s="217" t="e">
        <f>IF(('Loan Calculator'!$G$4/$B$4)*C1803&gt;=0, ('Loan Calculator'!$G$4/$B$4)*C1803, 1/0)</f>
        <v>#DIV/0!</v>
      </c>
      <c r="F1804" s="200" t="e">
        <f t="shared" si="174"/>
        <v>#DIV/0!</v>
      </c>
      <c r="G1804" s="212" t="e">
        <f t="shared" si="175"/>
        <v>#DIV/0!</v>
      </c>
      <c r="K1804" s="197" t="str" cm="1">
        <f t="array" ref="K1804">INDEX($A:$G, ($B1804*$B$4)+3,COLUMN(C1804))</f>
        <v>Owing</v>
      </c>
      <c r="L1804" s="198" t="e">
        <f t="shared" si="177"/>
        <v>#VALUE!</v>
      </c>
      <c r="M1804" s="199" t="e">
        <f t="shared" si="178"/>
        <v>#VALUE!</v>
      </c>
      <c r="N1804" s="200" t="str" cm="1">
        <f t="array" ref="N1804">INDEX($A:$G, ($B1804*$B$4)+3,COLUMN(F1804))</f>
        <v>Total Interest Charged</v>
      </c>
      <c r="O1804" s="201" t="e">
        <f t="shared" si="176"/>
        <v>#VALUE!</v>
      </c>
    </row>
    <row r="1805" spans="3:15" x14ac:dyDescent="0.25">
      <c r="C1805" s="197" t="e">
        <f t="shared" si="173"/>
        <v>#DIV/0!</v>
      </c>
      <c r="D1805" s="216" t="e">
        <f>IF(F1805="","",IF($B$3='Budget Calculator'!$A$14, 'Loan Calculator'!$L$12-E1805+H1805, IF($B$3='Budget Calculator'!$A$13,  'Loan Calculator'!$N$12-E1805+H1805, IF($B$3='Budget Calculator'!$A$12,  'Loan Calculator'!$P$12-E1805+H1805, 0))))</f>
        <v>#DIV/0!</v>
      </c>
      <c r="E1805" s="217" t="e">
        <f>IF(('Loan Calculator'!$G$4/$B$4)*C1804&gt;=0, ('Loan Calculator'!$G$4/$B$4)*C1804, 1/0)</f>
        <v>#DIV/0!</v>
      </c>
      <c r="F1805" s="200" t="e">
        <f t="shared" si="174"/>
        <v>#DIV/0!</v>
      </c>
      <c r="G1805" s="212" t="e">
        <f t="shared" si="175"/>
        <v>#DIV/0!</v>
      </c>
      <c r="K1805" s="197" t="str" cm="1">
        <f t="array" ref="K1805">INDEX($A:$G, ($B1805*$B$4)+3,COLUMN(C1805))</f>
        <v>Owing</v>
      </c>
      <c r="L1805" s="198" t="e">
        <f t="shared" si="177"/>
        <v>#VALUE!</v>
      </c>
      <c r="M1805" s="199" t="e">
        <f t="shared" si="178"/>
        <v>#VALUE!</v>
      </c>
      <c r="N1805" s="200" t="str" cm="1">
        <f t="array" ref="N1805">INDEX($A:$G, ($B1805*$B$4)+3,COLUMN(F1805))</f>
        <v>Total Interest Charged</v>
      </c>
      <c r="O1805" s="201" t="e">
        <f t="shared" si="176"/>
        <v>#VALUE!</v>
      </c>
    </row>
    <row r="1806" spans="3:15" x14ac:dyDescent="0.25">
      <c r="C1806" s="197" t="e">
        <f t="shared" si="173"/>
        <v>#DIV/0!</v>
      </c>
      <c r="D1806" s="216" t="e">
        <f>IF(F1806="","",IF($B$3='Budget Calculator'!$A$14, 'Loan Calculator'!$L$12-E1806+H1806, IF($B$3='Budget Calculator'!$A$13,  'Loan Calculator'!$N$12-E1806+H1806, IF($B$3='Budget Calculator'!$A$12,  'Loan Calculator'!$P$12-E1806+H1806, 0))))</f>
        <v>#DIV/0!</v>
      </c>
      <c r="E1806" s="217" t="e">
        <f>IF(('Loan Calculator'!$G$4/$B$4)*C1805&gt;=0, ('Loan Calculator'!$G$4/$B$4)*C1805, 1/0)</f>
        <v>#DIV/0!</v>
      </c>
      <c r="F1806" s="200" t="e">
        <f t="shared" si="174"/>
        <v>#DIV/0!</v>
      </c>
      <c r="G1806" s="212" t="e">
        <f t="shared" si="175"/>
        <v>#DIV/0!</v>
      </c>
      <c r="K1806" s="197" t="str" cm="1">
        <f t="array" ref="K1806">INDEX($A:$G, ($B1806*$B$4)+3,COLUMN(C1806))</f>
        <v>Owing</v>
      </c>
      <c r="L1806" s="198" t="e">
        <f t="shared" si="177"/>
        <v>#VALUE!</v>
      </c>
      <c r="M1806" s="199" t="e">
        <f t="shared" si="178"/>
        <v>#VALUE!</v>
      </c>
      <c r="N1806" s="200" t="str" cm="1">
        <f t="array" ref="N1806">INDEX($A:$G, ($B1806*$B$4)+3,COLUMN(F1806))</f>
        <v>Total Interest Charged</v>
      </c>
      <c r="O1806" s="201" t="e">
        <f t="shared" si="176"/>
        <v>#VALUE!</v>
      </c>
    </row>
    <row r="1807" spans="3:15" x14ac:dyDescent="0.25">
      <c r="C1807" s="197" t="e">
        <f t="shared" si="173"/>
        <v>#DIV/0!</v>
      </c>
      <c r="D1807" s="216" t="e">
        <f>IF(F1807="","",IF($B$3='Budget Calculator'!$A$14, 'Loan Calculator'!$L$12-E1807+H1807, IF($B$3='Budget Calculator'!$A$13,  'Loan Calculator'!$N$12-E1807+H1807, IF($B$3='Budget Calculator'!$A$12,  'Loan Calculator'!$P$12-E1807+H1807, 0))))</f>
        <v>#DIV/0!</v>
      </c>
      <c r="E1807" s="217" t="e">
        <f>IF(('Loan Calculator'!$G$4/$B$4)*C1806&gt;=0, ('Loan Calculator'!$G$4/$B$4)*C1806, 1/0)</f>
        <v>#DIV/0!</v>
      </c>
      <c r="F1807" s="200" t="e">
        <f t="shared" si="174"/>
        <v>#DIV/0!</v>
      </c>
      <c r="G1807" s="212" t="e">
        <f t="shared" si="175"/>
        <v>#DIV/0!</v>
      </c>
      <c r="K1807" s="197" t="str" cm="1">
        <f t="array" ref="K1807">INDEX($A:$G, ($B1807*$B$4)+3,COLUMN(C1807))</f>
        <v>Owing</v>
      </c>
      <c r="L1807" s="198" t="e">
        <f t="shared" si="177"/>
        <v>#VALUE!</v>
      </c>
      <c r="M1807" s="199" t="e">
        <f t="shared" si="178"/>
        <v>#VALUE!</v>
      </c>
      <c r="N1807" s="200" t="str" cm="1">
        <f t="array" ref="N1807">INDEX($A:$G, ($B1807*$B$4)+3,COLUMN(F1807))</f>
        <v>Total Interest Charged</v>
      </c>
      <c r="O1807" s="201" t="e">
        <f t="shared" si="176"/>
        <v>#VALUE!</v>
      </c>
    </row>
    <row r="1808" spans="3:15" x14ac:dyDescent="0.25">
      <c r="C1808" s="197" t="e">
        <f t="shared" si="173"/>
        <v>#DIV/0!</v>
      </c>
      <c r="D1808" s="216" t="e">
        <f>IF(F1808="","",IF($B$3='Budget Calculator'!$A$14, 'Loan Calculator'!$L$12-E1808+H1808, IF($B$3='Budget Calculator'!$A$13,  'Loan Calculator'!$N$12-E1808+H1808, IF($B$3='Budget Calculator'!$A$12,  'Loan Calculator'!$P$12-E1808+H1808, 0))))</f>
        <v>#DIV/0!</v>
      </c>
      <c r="E1808" s="217" t="e">
        <f>IF(('Loan Calculator'!$G$4/$B$4)*C1807&gt;=0, ('Loan Calculator'!$G$4/$B$4)*C1807, 1/0)</f>
        <v>#DIV/0!</v>
      </c>
      <c r="F1808" s="200" t="e">
        <f t="shared" si="174"/>
        <v>#DIV/0!</v>
      </c>
      <c r="G1808" s="212" t="e">
        <f t="shared" si="175"/>
        <v>#DIV/0!</v>
      </c>
      <c r="K1808" s="197" t="str" cm="1">
        <f t="array" ref="K1808">INDEX($A:$G, ($B1808*$B$4)+3,COLUMN(C1808))</f>
        <v>Owing</v>
      </c>
      <c r="L1808" s="198" t="e">
        <f t="shared" si="177"/>
        <v>#VALUE!</v>
      </c>
      <c r="M1808" s="199" t="e">
        <f t="shared" si="178"/>
        <v>#VALUE!</v>
      </c>
      <c r="N1808" s="200" t="str" cm="1">
        <f t="array" ref="N1808">INDEX($A:$G, ($B1808*$B$4)+3,COLUMN(F1808))</f>
        <v>Total Interest Charged</v>
      </c>
      <c r="O1808" s="201" t="e">
        <f t="shared" si="176"/>
        <v>#VALUE!</v>
      </c>
    </row>
    <row r="1809" spans="3:15" x14ac:dyDescent="0.25">
      <c r="C1809" s="197" t="e">
        <f t="shared" si="173"/>
        <v>#DIV/0!</v>
      </c>
      <c r="D1809" s="216" t="e">
        <f>IF(F1809="","",IF($B$3='Budget Calculator'!$A$14, 'Loan Calculator'!$L$12-E1809+H1809, IF($B$3='Budget Calculator'!$A$13,  'Loan Calculator'!$N$12-E1809+H1809, IF($B$3='Budget Calculator'!$A$12,  'Loan Calculator'!$P$12-E1809+H1809, 0))))</f>
        <v>#DIV/0!</v>
      </c>
      <c r="E1809" s="217" t="e">
        <f>IF(('Loan Calculator'!$G$4/$B$4)*C1808&gt;=0, ('Loan Calculator'!$G$4/$B$4)*C1808, 1/0)</f>
        <v>#DIV/0!</v>
      </c>
      <c r="F1809" s="200" t="e">
        <f t="shared" si="174"/>
        <v>#DIV/0!</v>
      </c>
      <c r="G1809" s="212" t="e">
        <f t="shared" si="175"/>
        <v>#DIV/0!</v>
      </c>
      <c r="K1809" s="197" t="str" cm="1">
        <f t="array" ref="K1809">INDEX($A:$G, ($B1809*$B$4)+3,COLUMN(C1809))</f>
        <v>Owing</v>
      </c>
      <c r="L1809" s="198" t="e">
        <f t="shared" si="177"/>
        <v>#VALUE!</v>
      </c>
      <c r="M1809" s="199" t="e">
        <f t="shared" si="178"/>
        <v>#VALUE!</v>
      </c>
      <c r="N1809" s="200" t="str" cm="1">
        <f t="array" ref="N1809">INDEX($A:$G, ($B1809*$B$4)+3,COLUMN(F1809))</f>
        <v>Total Interest Charged</v>
      </c>
      <c r="O1809" s="201" t="e">
        <f t="shared" si="176"/>
        <v>#VALUE!</v>
      </c>
    </row>
    <row r="1810" spans="3:15" x14ac:dyDescent="0.25">
      <c r="C1810" s="197" t="e">
        <f t="shared" si="173"/>
        <v>#DIV/0!</v>
      </c>
      <c r="D1810" s="216" t="e">
        <f>IF(F1810="","",IF($B$3='Budget Calculator'!$A$14, 'Loan Calculator'!$L$12-E1810+H1810, IF($B$3='Budget Calculator'!$A$13,  'Loan Calculator'!$N$12-E1810+H1810, IF($B$3='Budget Calculator'!$A$12,  'Loan Calculator'!$P$12-E1810+H1810, 0))))</f>
        <v>#DIV/0!</v>
      </c>
      <c r="E1810" s="217" t="e">
        <f>IF(('Loan Calculator'!$G$4/$B$4)*C1809&gt;=0, ('Loan Calculator'!$G$4/$B$4)*C1809, 1/0)</f>
        <v>#DIV/0!</v>
      </c>
      <c r="F1810" s="200" t="e">
        <f t="shared" si="174"/>
        <v>#DIV/0!</v>
      </c>
      <c r="G1810" s="212" t="e">
        <f t="shared" si="175"/>
        <v>#DIV/0!</v>
      </c>
      <c r="K1810" s="197" t="str" cm="1">
        <f t="array" ref="K1810">INDEX($A:$G, ($B1810*$B$4)+3,COLUMN(C1810))</f>
        <v>Owing</v>
      </c>
      <c r="L1810" s="198" t="e">
        <f t="shared" si="177"/>
        <v>#VALUE!</v>
      </c>
      <c r="M1810" s="199" t="e">
        <f t="shared" si="178"/>
        <v>#VALUE!</v>
      </c>
      <c r="N1810" s="200" t="str" cm="1">
        <f t="array" ref="N1810">INDEX($A:$G, ($B1810*$B$4)+3,COLUMN(F1810))</f>
        <v>Total Interest Charged</v>
      </c>
      <c r="O1810" s="201" t="e">
        <f t="shared" si="176"/>
        <v>#VALUE!</v>
      </c>
    </row>
    <row r="1811" spans="3:15" x14ac:dyDescent="0.25">
      <c r="C1811" s="197" t="e">
        <f t="shared" si="173"/>
        <v>#DIV/0!</v>
      </c>
      <c r="D1811" s="216" t="e">
        <f>IF(F1811="","",IF($B$3='Budget Calculator'!$A$14, 'Loan Calculator'!$L$12-E1811+H1811, IF($B$3='Budget Calculator'!$A$13,  'Loan Calculator'!$N$12-E1811+H1811, IF($B$3='Budget Calculator'!$A$12,  'Loan Calculator'!$P$12-E1811+H1811, 0))))</f>
        <v>#DIV/0!</v>
      </c>
      <c r="E1811" s="217" t="e">
        <f>IF(('Loan Calculator'!$G$4/$B$4)*C1810&gt;=0, ('Loan Calculator'!$G$4/$B$4)*C1810, 1/0)</f>
        <v>#DIV/0!</v>
      </c>
      <c r="F1811" s="200" t="e">
        <f t="shared" si="174"/>
        <v>#DIV/0!</v>
      </c>
      <c r="G1811" s="212" t="e">
        <f t="shared" si="175"/>
        <v>#DIV/0!</v>
      </c>
      <c r="K1811" s="197" t="str" cm="1">
        <f t="array" ref="K1811">INDEX($A:$G, ($B1811*$B$4)+3,COLUMN(C1811))</f>
        <v>Owing</v>
      </c>
      <c r="L1811" s="198" t="e">
        <f t="shared" si="177"/>
        <v>#VALUE!</v>
      </c>
      <c r="M1811" s="199" t="e">
        <f t="shared" si="178"/>
        <v>#VALUE!</v>
      </c>
      <c r="N1811" s="200" t="str" cm="1">
        <f t="array" ref="N1811">INDEX($A:$G, ($B1811*$B$4)+3,COLUMN(F1811))</f>
        <v>Total Interest Charged</v>
      </c>
      <c r="O1811" s="201" t="e">
        <f t="shared" si="176"/>
        <v>#VALUE!</v>
      </c>
    </row>
    <row r="1812" spans="3:15" x14ac:dyDescent="0.25">
      <c r="C1812" s="197" t="e">
        <f t="shared" si="173"/>
        <v>#DIV/0!</v>
      </c>
      <c r="D1812" s="216" t="e">
        <f>IF(F1812="","",IF($B$3='Budget Calculator'!$A$14, 'Loan Calculator'!$L$12-E1812+H1812, IF($B$3='Budget Calculator'!$A$13,  'Loan Calculator'!$N$12-E1812+H1812, IF($B$3='Budget Calculator'!$A$12,  'Loan Calculator'!$P$12-E1812+H1812, 0))))</f>
        <v>#DIV/0!</v>
      </c>
      <c r="E1812" s="217" t="e">
        <f>IF(('Loan Calculator'!$G$4/$B$4)*C1811&gt;=0, ('Loan Calculator'!$G$4/$B$4)*C1811, 1/0)</f>
        <v>#DIV/0!</v>
      </c>
      <c r="F1812" s="200" t="e">
        <f t="shared" si="174"/>
        <v>#DIV/0!</v>
      </c>
      <c r="G1812" s="212" t="e">
        <f t="shared" si="175"/>
        <v>#DIV/0!</v>
      </c>
      <c r="K1812" s="197" t="str" cm="1">
        <f t="array" ref="K1812">INDEX($A:$G, ($B1812*$B$4)+3,COLUMN(C1812))</f>
        <v>Owing</v>
      </c>
      <c r="L1812" s="198" t="e">
        <f t="shared" si="177"/>
        <v>#VALUE!</v>
      </c>
      <c r="M1812" s="199" t="e">
        <f t="shared" si="178"/>
        <v>#VALUE!</v>
      </c>
      <c r="N1812" s="200" t="str" cm="1">
        <f t="array" ref="N1812">INDEX($A:$G, ($B1812*$B$4)+3,COLUMN(F1812))</f>
        <v>Total Interest Charged</v>
      </c>
      <c r="O1812" s="201" t="e">
        <f t="shared" si="176"/>
        <v>#VALUE!</v>
      </c>
    </row>
    <row r="1813" spans="3:15" x14ac:dyDescent="0.25">
      <c r="C1813" s="197" t="e">
        <f t="shared" si="173"/>
        <v>#DIV/0!</v>
      </c>
      <c r="D1813" s="216" t="e">
        <f>IF(F1813="","",IF($B$3='Budget Calculator'!$A$14, 'Loan Calculator'!$L$12-E1813+H1813, IF($B$3='Budget Calculator'!$A$13,  'Loan Calculator'!$N$12-E1813+H1813, IF($B$3='Budget Calculator'!$A$12,  'Loan Calculator'!$P$12-E1813+H1813, 0))))</f>
        <v>#DIV/0!</v>
      </c>
      <c r="E1813" s="217" t="e">
        <f>IF(('Loan Calculator'!$G$4/$B$4)*C1812&gt;=0, ('Loan Calculator'!$G$4/$B$4)*C1812, 1/0)</f>
        <v>#DIV/0!</v>
      </c>
      <c r="F1813" s="200" t="e">
        <f t="shared" si="174"/>
        <v>#DIV/0!</v>
      </c>
      <c r="G1813" s="212" t="e">
        <f t="shared" si="175"/>
        <v>#DIV/0!</v>
      </c>
      <c r="K1813" s="197" t="str" cm="1">
        <f t="array" ref="K1813">INDEX($A:$G, ($B1813*$B$4)+3,COLUMN(C1813))</f>
        <v>Owing</v>
      </c>
      <c r="L1813" s="198" t="e">
        <f t="shared" si="177"/>
        <v>#VALUE!</v>
      </c>
      <c r="M1813" s="199" t="e">
        <f t="shared" si="178"/>
        <v>#VALUE!</v>
      </c>
      <c r="N1813" s="200" t="str" cm="1">
        <f t="array" ref="N1813">INDEX($A:$G, ($B1813*$B$4)+3,COLUMN(F1813))</f>
        <v>Total Interest Charged</v>
      </c>
      <c r="O1813" s="201" t="e">
        <f t="shared" si="176"/>
        <v>#VALUE!</v>
      </c>
    </row>
    <row r="1814" spans="3:15" x14ac:dyDescent="0.25">
      <c r="C1814" s="197" t="e">
        <f t="shared" si="173"/>
        <v>#DIV/0!</v>
      </c>
      <c r="D1814" s="216" t="e">
        <f>IF(F1814="","",IF($B$3='Budget Calculator'!$A$14, 'Loan Calculator'!$L$12-E1814+H1814, IF($B$3='Budget Calculator'!$A$13,  'Loan Calculator'!$N$12-E1814+H1814, IF($B$3='Budget Calculator'!$A$12,  'Loan Calculator'!$P$12-E1814+H1814, 0))))</f>
        <v>#DIV/0!</v>
      </c>
      <c r="E1814" s="217" t="e">
        <f>IF(('Loan Calculator'!$G$4/$B$4)*C1813&gt;=0, ('Loan Calculator'!$G$4/$B$4)*C1813, 1/0)</f>
        <v>#DIV/0!</v>
      </c>
      <c r="F1814" s="200" t="e">
        <f t="shared" si="174"/>
        <v>#DIV/0!</v>
      </c>
      <c r="G1814" s="212" t="e">
        <f t="shared" si="175"/>
        <v>#DIV/0!</v>
      </c>
      <c r="K1814" s="197" t="str" cm="1">
        <f t="array" ref="K1814">INDEX($A:$G, ($B1814*$B$4)+3,COLUMN(C1814))</f>
        <v>Owing</v>
      </c>
      <c r="L1814" s="198" t="e">
        <f t="shared" si="177"/>
        <v>#VALUE!</v>
      </c>
      <c r="M1814" s="199" t="e">
        <f t="shared" si="178"/>
        <v>#VALUE!</v>
      </c>
      <c r="N1814" s="200" t="str" cm="1">
        <f t="array" ref="N1814">INDEX($A:$G, ($B1814*$B$4)+3,COLUMN(F1814))</f>
        <v>Total Interest Charged</v>
      </c>
      <c r="O1814" s="201" t="e">
        <f t="shared" si="176"/>
        <v>#VALUE!</v>
      </c>
    </row>
    <row r="1815" spans="3:15" x14ac:dyDescent="0.25">
      <c r="C1815" s="197" t="e">
        <f t="shared" si="173"/>
        <v>#DIV/0!</v>
      </c>
      <c r="D1815" s="216" t="e">
        <f>IF(F1815="","",IF($B$3='Budget Calculator'!$A$14, 'Loan Calculator'!$L$12-E1815+H1815, IF($B$3='Budget Calculator'!$A$13,  'Loan Calculator'!$N$12-E1815+H1815, IF($B$3='Budget Calculator'!$A$12,  'Loan Calculator'!$P$12-E1815+H1815, 0))))</f>
        <v>#DIV/0!</v>
      </c>
      <c r="E1815" s="217" t="e">
        <f>IF(('Loan Calculator'!$G$4/$B$4)*C1814&gt;=0, ('Loan Calculator'!$G$4/$B$4)*C1814, 1/0)</f>
        <v>#DIV/0!</v>
      </c>
      <c r="F1815" s="200" t="e">
        <f t="shared" si="174"/>
        <v>#DIV/0!</v>
      </c>
      <c r="G1815" s="212" t="e">
        <f t="shared" si="175"/>
        <v>#DIV/0!</v>
      </c>
      <c r="K1815" s="197" t="str" cm="1">
        <f t="array" ref="K1815">INDEX($A:$G, ($B1815*$B$4)+3,COLUMN(C1815))</f>
        <v>Owing</v>
      </c>
      <c r="L1815" s="198" t="e">
        <f t="shared" si="177"/>
        <v>#VALUE!</v>
      </c>
      <c r="M1815" s="199" t="e">
        <f t="shared" si="178"/>
        <v>#VALUE!</v>
      </c>
      <c r="N1815" s="200" t="str" cm="1">
        <f t="array" ref="N1815">INDEX($A:$G, ($B1815*$B$4)+3,COLUMN(F1815))</f>
        <v>Total Interest Charged</v>
      </c>
      <c r="O1815" s="201" t="e">
        <f t="shared" si="176"/>
        <v>#VALUE!</v>
      </c>
    </row>
    <row r="1816" spans="3:15" x14ac:dyDescent="0.25">
      <c r="C1816" s="197" t="e">
        <f t="shared" ref="C1816:C1879" si="179">IF(F1816="","",C1815-D1816)</f>
        <v>#DIV/0!</v>
      </c>
      <c r="D1816" s="216" t="e">
        <f>IF(F1816="","",IF($B$3='Budget Calculator'!$A$14, 'Loan Calculator'!$L$12-E1816+H1816, IF($B$3='Budget Calculator'!$A$13,  'Loan Calculator'!$N$12-E1816+H1816, IF($B$3='Budget Calculator'!$A$12,  'Loan Calculator'!$P$12-E1816+H1816, 0))))</f>
        <v>#DIV/0!</v>
      </c>
      <c r="E1816" s="217" t="e">
        <f>IF(('Loan Calculator'!$G$4/$B$4)*C1815&gt;=0, ('Loan Calculator'!$G$4/$B$4)*C1815, 1/0)</f>
        <v>#DIV/0!</v>
      </c>
      <c r="F1816" s="200" t="e">
        <f t="shared" ref="F1816:F1879" si="180">IF(F1815="", "", IF(E1816+F1815&gt;F1815, E1816+F1815, ""))</f>
        <v>#DIV/0!</v>
      </c>
      <c r="G1816" s="212" t="e">
        <f t="shared" si="175"/>
        <v>#DIV/0!</v>
      </c>
      <c r="K1816" s="197" t="str" cm="1">
        <f t="array" ref="K1816">INDEX($A:$G, ($B1816*$B$4)+3,COLUMN(C1816))</f>
        <v>Owing</v>
      </c>
      <c r="L1816" s="198" t="e">
        <f t="shared" si="177"/>
        <v>#VALUE!</v>
      </c>
      <c r="M1816" s="199" t="e">
        <f t="shared" si="178"/>
        <v>#VALUE!</v>
      </c>
      <c r="N1816" s="200" t="str" cm="1">
        <f t="array" ref="N1816">INDEX($A:$G, ($B1816*$B$4)+3,COLUMN(F1816))</f>
        <v>Total Interest Charged</v>
      </c>
      <c r="O1816" s="201" t="e">
        <f t="shared" si="176"/>
        <v>#VALUE!</v>
      </c>
    </row>
    <row r="1817" spans="3:15" x14ac:dyDescent="0.25">
      <c r="C1817" s="197" t="e">
        <f t="shared" si="179"/>
        <v>#DIV/0!</v>
      </c>
      <c r="D1817" s="216" t="e">
        <f>IF(F1817="","",IF($B$3='Budget Calculator'!$A$14, 'Loan Calculator'!$L$12-E1817+H1817, IF($B$3='Budget Calculator'!$A$13,  'Loan Calculator'!$N$12-E1817+H1817, IF($B$3='Budget Calculator'!$A$12,  'Loan Calculator'!$P$12-E1817+H1817, 0))))</f>
        <v>#DIV/0!</v>
      </c>
      <c r="E1817" s="217" t="e">
        <f>IF(('Loan Calculator'!$G$4/$B$4)*C1816&gt;=0, ('Loan Calculator'!$G$4/$B$4)*C1816, 1/0)</f>
        <v>#DIV/0!</v>
      </c>
      <c r="F1817" s="200" t="e">
        <f t="shared" si="180"/>
        <v>#DIV/0!</v>
      </c>
      <c r="G1817" s="212" t="e">
        <f t="shared" si="175"/>
        <v>#DIV/0!</v>
      </c>
      <c r="K1817" s="197" t="str" cm="1">
        <f t="array" ref="K1817">INDEX($A:$G, ($B1817*$B$4)+3,COLUMN(C1817))</f>
        <v>Owing</v>
      </c>
      <c r="L1817" s="198" t="e">
        <f t="shared" si="177"/>
        <v>#VALUE!</v>
      </c>
      <c r="M1817" s="199" t="e">
        <f t="shared" si="178"/>
        <v>#VALUE!</v>
      </c>
      <c r="N1817" s="200" t="str" cm="1">
        <f t="array" ref="N1817">INDEX($A:$G, ($B1817*$B$4)+3,COLUMN(F1817))</f>
        <v>Total Interest Charged</v>
      </c>
      <c r="O1817" s="201" t="e">
        <f t="shared" si="176"/>
        <v>#VALUE!</v>
      </c>
    </row>
    <row r="1818" spans="3:15" x14ac:dyDescent="0.25">
      <c r="C1818" s="197" t="e">
        <f t="shared" si="179"/>
        <v>#DIV/0!</v>
      </c>
      <c r="D1818" s="216" t="e">
        <f>IF(F1818="","",IF($B$3='Budget Calculator'!$A$14, 'Loan Calculator'!$L$12-E1818+H1818, IF($B$3='Budget Calculator'!$A$13,  'Loan Calculator'!$N$12-E1818+H1818, IF($B$3='Budget Calculator'!$A$12,  'Loan Calculator'!$P$12-E1818+H1818, 0))))</f>
        <v>#DIV/0!</v>
      </c>
      <c r="E1818" s="217" t="e">
        <f>IF(('Loan Calculator'!$G$4/$B$4)*C1817&gt;=0, ('Loan Calculator'!$G$4/$B$4)*C1817, 1/0)</f>
        <v>#DIV/0!</v>
      </c>
      <c r="F1818" s="200" t="e">
        <f t="shared" si="180"/>
        <v>#DIV/0!</v>
      </c>
      <c r="G1818" s="212" t="e">
        <f t="shared" si="175"/>
        <v>#DIV/0!</v>
      </c>
      <c r="K1818" s="197" t="str" cm="1">
        <f t="array" ref="K1818">INDEX($A:$G, ($B1818*$B$4)+3,COLUMN(C1818))</f>
        <v>Owing</v>
      </c>
      <c r="L1818" s="198" t="e">
        <f t="shared" si="177"/>
        <v>#VALUE!</v>
      </c>
      <c r="M1818" s="199" t="e">
        <f t="shared" si="178"/>
        <v>#VALUE!</v>
      </c>
      <c r="N1818" s="200" t="str" cm="1">
        <f t="array" ref="N1818">INDEX($A:$G, ($B1818*$B$4)+3,COLUMN(F1818))</f>
        <v>Total Interest Charged</v>
      </c>
      <c r="O1818" s="201" t="e">
        <f t="shared" si="176"/>
        <v>#VALUE!</v>
      </c>
    </row>
    <row r="1819" spans="3:15" x14ac:dyDescent="0.25">
      <c r="C1819" s="197" t="e">
        <f t="shared" si="179"/>
        <v>#DIV/0!</v>
      </c>
      <c r="D1819" s="216" t="e">
        <f>IF(F1819="","",IF($B$3='Budget Calculator'!$A$14, 'Loan Calculator'!$L$12-E1819+H1819, IF($B$3='Budget Calculator'!$A$13,  'Loan Calculator'!$N$12-E1819+H1819, IF($B$3='Budget Calculator'!$A$12,  'Loan Calculator'!$P$12-E1819+H1819, 0))))</f>
        <v>#DIV/0!</v>
      </c>
      <c r="E1819" s="217" t="e">
        <f>IF(('Loan Calculator'!$G$4/$B$4)*C1818&gt;=0, ('Loan Calculator'!$G$4/$B$4)*C1818, 1/0)</f>
        <v>#DIV/0!</v>
      </c>
      <c r="F1819" s="200" t="e">
        <f t="shared" si="180"/>
        <v>#DIV/0!</v>
      </c>
      <c r="G1819" s="212" t="e">
        <f t="shared" si="175"/>
        <v>#DIV/0!</v>
      </c>
      <c r="K1819" s="197" t="str" cm="1">
        <f t="array" ref="K1819">INDEX($A:$G, ($B1819*$B$4)+3,COLUMN(C1819))</f>
        <v>Owing</v>
      </c>
      <c r="L1819" s="198" t="e">
        <f t="shared" si="177"/>
        <v>#VALUE!</v>
      </c>
      <c r="M1819" s="199" t="e">
        <f t="shared" si="178"/>
        <v>#VALUE!</v>
      </c>
      <c r="N1819" s="200" t="str" cm="1">
        <f t="array" ref="N1819">INDEX($A:$G, ($B1819*$B$4)+3,COLUMN(F1819))</f>
        <v>Total Interest Charged</v>
      </c>
      <c r="O1819" s="201" t="e">
        <f t="shared" si="176"/>
        <v>#VALUE!</v>
      </c>
    </row>
    <row r="1820" spans="3:15" x14ac:dyDescent="0.25">
      <c r="C1820" s="197" t="e">
        <f t="shared" si="179"/>
        <v>#DIV/0!</v>
      </c>
      <c r="D1820" s="216" t="e">
        <f>IF(F1820="","",IF($B$3='Budget Calculator'!$A$14, 'Loan Calculator'!$L$12-E1820+H1820, IF($B$3='Budget Calculator'!$A$13,  'Loan Calculator'!$N$12-E1820+H1820, IF($B$3='Budget Calculator'!$A$12,  'Loan Calculator'!$P$12-E1820+H1820, 0))))</f>
        <v>#DIV/0!</v>
      </c>
      <c r="E1820" s="217" t="e">
        <f>IF(('Loan Calculator'!$G$4/$B$4)*C1819&gt;=0, ('Loan Calculator'!$G$4/$B$4)*C1819, 1/0)</f>
        <v>#DIV/0!</v>
      </c>
      <c r="F1820" s="200" t="e">
        <f t="shared" si="180"/>
        <v>#DIV/0!</v>
      </c>
      <c r="G1820" s="212" t="e">
        <f t="shared" si="175"/>
        <v>#DIV/0!</v>
      </c>
      <c r="K1820" s="197" t="str" cm="1">
        <f t="array" ref="K1820">INDEX($A:$G, ($B1820*$B$4)+3,COLUMN(C1820))</f>
        <v>Owing</v>
      </c>
      <c r="L1820" s="198" t="e">
        <f t="shared" si="177"/>
        <v>#VALUE!</v>
      </c>
      <c r="M1820" s="199" t="e">
        <f t="shared" si="178"/>
        <v>#VALUE!</v>
      </c>
      <c r="N1820" s="200" t="str" cm="1">
        <f t="array" ref="N1820">INDEX($A:$G, ($B1820*$B$4)+3,COLUMN(F1820))</f>
        <v>Total Interest Charged</v>
      </c>
      <c r="O1820" s="201" t="e">
        <f t="shared" si="176"/>
        <v>#VALUE!</v>
      </c>
    </row>
    <row r="1821" spans="3:15" x14ac:dyDescent="0.25">
      <c r="C1821" s="197" t="e">
        <f t="shared" si="179"/>
        <v>#DIV/0!</v>
      </c>
      <c r="D1821" s="216" t="e">
        <f>IF(F1821="","",IF($B$3='Budget Calculator'!$A$14, 'Loan Calculator'!$L$12-E1821+H1821, IF($B$3='Budget Calculator'!$A$13,  'Loan Calculator'!$N$12-E1821+H1821, IF($B$3='Budget Calculator'!$A$12,  'Loan Calculator'!$P$12-E1821+H1821, 0))))</f>
        <v>#DIV/0!</v>
      </c>
      <c r="E1821" s="217" t="e">
        <f>IF(('Loan Calculator'!$G$4/$B$4)*C1820&gt;=0, ('Loan Calculator'!$G$4/$B$4)*C1820, 1/0)</f>
        <v>#DIV/0!</v>
      </c>
      <c r="F1821" s="200" t="e">
        <f t="shared" si="180"/>
        <v>#DIV/0!</v>
      </c>
      <c r="G1821" s="212" t="e">
        <f t="shared" si="175"/>
        <v>#DIV/0!</v>
      </c>
      <c r="K1821" s="197" t="str" cm="1">
        <f t="array" ref="K1821">INDEX($A:$G, ($B1821*$B$4)+3,COLUMN(C1821))</f>
        <v>Owing</v>
      </c>
      <c r="L1821" s="198" t="e">
        <f t="shared" si="177"/>
        <v>#VALUE!</v>
      </c>
      <c r="M1821" s="199" t="e">
        <f t="shared" si="178"/>
        <v>#VALUE!</v>
      </c>
      <c r="N1821" s="200" t="str" cm="1">
        <f t="array" ref="N1821">INDEX($A:$G, ($B1821*$B$4)+3,COLUMN(F1821))</f>
        <v>Total Interest Charged</v>
      </c>
      <c r="O1821" s="201" t="e">
        <f t="shared" si="176"/>
        <v>#VALUE!</v>
      </c>
    </row>
    <row r="1822" spans="3:15" x14ac:dyDescent="0.25">
      <c r="C1822" s="197" t="e">
        <f t="shared" si="179"/>
        <v>#DIV/0!</v>
      </c>
      <c r="D1822" s="216" t="e">
        <f>IF(F1822="","",IF($B$3='Budget Calculator'!$A$14, 'Loan Calculator'!$L$12-E1822+H1822, IF($B$3='Budget Calculator'!$A$13,  'Loan Calculator'!$N$12-E1822+H1822, IF($B$3='Budget Calculator'!$A$12,  'Loan Calculator'!$P$12-E1822+H1822, 0))))</f>
        <v>#DIV/0!</v>
      </c>
      <c r="E1822" s="217" t="e">
        <f>IF(('Loan Calculator'!$G$4/$B$4)*C1821&gt;=0, ('Loan Calculator'!$G$4/$B$4)*C1821, 1/0)</f>
        <v>#DIV/0!</v>
      </c>
      <c r="F1822" s="200" t="e">
        <f t="shared" si="180"/>
        <v>#DIV/0!</v>
      </c>
      <c r="G1822" s="212" t="e">
        <f t="shared" si="175"/>
        <v>#DIV/0!</v>
      </c>
      <c r="K1822" s="197" t="str" cm="1">
        <f t="array" ref="K1822">INDEX($A:$G, ($B1822*$B$4)+3,COLUMN(C1822))</f>
        <v>Owing</v>
      </c>
      <c r="L1822" s="198" t="e">
        <f t="shared" si="177"/>
        <v>#VALUE!</v>
      </c>
      <c r="M1822" s="199" t="e">
        <f t="shared" si="178"/>
        <v>#VALUE!</v>
      </c>
      <c r="N1822" s="200" t="str" cm="1">
        <f t="array" ref="N1822">INDEX($A:$G, ($B1822*$B$4)+3,COLUMN(F1822))</f>
        <v>Total Interest Charged</v>
      </c>
      <c r="O1822" s="201" t="e">
        <f t="shared" si="176"/>
        <v>#VALUE!</v>
      </c>
    </row>
    <row r="1823" spans="3:15" x14ac:dyDescent="0.25">
      <c r="C1823" s="197" t="e">
        <f t="shared" si="179"/>
        <v>#DIV/0!</v>
      </c>
      <c r="D1823" s="216" t="e">
        <f>IF(F1823="","",IF($B$3='Budget Calculator'!$A$14, 'Loan Calculator'!$L$12-E1823+H1823, IF($B$3='Budget Calculator'!$A$13,  'Loan Calculator'!$N$12-E1823+H1823, IF($B$3='Budget Calculator'!$A$12,  'Loan Calculator'!$P$12-E1823+H1823, 0))))</f>
        <v>#DIV/0!</v>
      </c>
      <c r="E1823" s="217" t="e">
        <f>IF(('Loan Calculator'!$G$4/$B$4)*C1822&gt;=0, ('Loan Calculator'!$G$4/$B$4)*C1822, 1/0)</f>
        <v>#DIV/0!</v>
      </c>
      <c r="F1823" s="200" t="e">
        <f t="shared" si="180"/>
        <v>#DIV/0!</v>
      </c>
      <c r="G1823" s="212" t="e">
        <f t="shared" si="175"/>
        <v>#DIV/0!</v>
      </c>
      <c r="K1823" s="197" t="str" cm="1">
        <f t="array" ref="K1823">INDEX($A:$G, ($B1823*$B$4)+3,COLUMN(C1823))</f>
        <v>Owing</v>
      </c>
      <c r="L1823" s="198" t="e">
        <f t="shared" si="177"/>
        <v>#VALUE!</v>
      </c>
      <c r="M1823" s="199" t="e">
        <f t="shared" si="178"/>
        <v>#VALUE!</v>
      </c>
      <c r="N1823" s="200" t="str" cm="1">
        <f t="array" ref="N1823">INDEX($A:$G, ($B1823*$B$4)+3,COLUMN(F1823))</f>
        <v>Total Interest Charged</v>
      </c>
      <c r="O1823" s="201" t="e">
        <f t="shared" si="176"/>
        <v>#VALUE!</v>
      </c>
    </row>
    <row r="1824" spans="3:15" x14ac:dyDescent="0.25">
      <c r="C1824" s="197" t="e">
        <f t="shared" si="179"/>
        <v>#DIV/0!</v>
      </c>
      <c r="D1824" s="216" t="e">
        <f>IF(F1824="","",IF($B$3='Budget Calculator'!$A$14, 'Loan Calculator'!$L$12-E1824+H1824, IF($B$3='Budget Calculator'!$A$13,  'Loan Calculator'!$N$12-E1824+H1824, IF($B$3='Budget Calculator'!$A$12,  'Loan Calculator'!$P$12-E1824+H1824, 0))))</f>
        <v>#DIV/0!</v>
      </c>
      <c r="E1824" s="217" t="e">
        <f>IF(('Loan Calculator'!$G$4/$B$4)*C1823&gt;=0, ('Loan Calculator'!$G$4/$B$4)*C1823, 1/0)</f>
        <v>#DIV/0!</v>
      </c>
      <c r="F1824" s="200" t="e">
        <f t="shared" si="180"/>
        <v>#DIV/0!</v>
      </c>
      <c r="G1824" s="212" t="e">
        <f t="shared" si="175"/>
        <v>#DIV/0!</v>
      </c>
      <c r="K1824" s="197" t="str" cm="1">
        <f t="array" ref="K1824">INDEX($A:$G, ($B1824*$B$4)+3,COLUMN(C1824))</f>
        <v>Owing</v>
      </c>
      <c r="L1824" s="198" t="e">
        <f t="shared" si="177"/>
        <v>#VALUE!</v>
      </c>
      <c r="M1824" s="199" t="e">
        <f t="shared" si="178"/>
        <v>#VALUE!</v>
      </c>
      <c r="N1824" s="200" t="str" cm="1">
        <f t="array" ref="N1824">INDEX($A:$G, ($B1824*$B$4)+3,COLUMN(F1824))</f>
        <v>Total Interest Charged</v>
      </c>
      <c r="O1824" s="201" t="e">
        <f t="shared" si="176"/>
        <v>#VALUE!</v>
      </c>
    </row>
    <row r="1825" spans="3:15" x14ac:dyDescent="0.25">
      <c r="C1825" s="197" t="e">
        <f t="shared" si="179"/>
        <v>#DIV/0!</v>
      </c>
      <c r="D1825" s="216" t="e">
        <f>IF(F1825="","",IF($B$3='Budget Calculator'!$A$14, 'Loan Calculator'!$L$12-E1825+H1825, IF($B$3='Budget Calculator'!$A$13,  'Loan Calculator'!$N$12-E1825+H1825, IF($B$3='Budget Calculator'!$A$12,  'Loan Calculator'!$P$12-E1825+H1825, 0))))</f>
        <v>#DIV/0!</v>
      </c>
      <c r="E1825" s="217" t="e">
        <f>IF(('Loan Calculator'!$G$4/$B$4)*C1824&gt;=0, ('Loan Calculator'!$G$4/$B$4)*C1824, 1/0)</f>
        <v>#DIV/0!</v>
      </c>
      <c r="F1825" s="200" t="e">
        <f t="shared" si="180"/>
        <v>#DIV/0!</v>
      </c>
      <c r="G1825" s="212" t="e">
        <f t="shared" si="175"/>
        <v>#DIV/0!</v>
      </c>
      <c r="K1825" s="197" t="str" cm="1">
        <f t="array" ref="K1825">INDEX($A:$G, ($B1825*$B$4)+3,COLUMN(C1825))</f>
        <v>Owing</v>
      </c>
      <c r="L1825" s="198" t="e">
        <f t="shared" si="177"/>
        <v>#VALUE!</v>
      </c>
      <c r="M1825" s="199" t="e">
        <f t="shared" si="178"/>
        <v>#VALUE!</v>
      </c>
      <c r="N1825" s="200" t="str" cm="1">
        <f t="array" ref="N1825">INDEX($A:$G, ($B1825*$B$4)+3,COLUMN(F1825))</f>
        <v>Total Interest Charged</v>
      </c>
      <c r="O1825" s="201" t="e">
        <f t="shared" si="176"/>
        <v>#VALUE!</v>
      </c>
    </row>
    <row r="1826" spans="3:15" x14ac:dyDescent="0.25">
      <c r="C1826" s="197" t="e">
        <f t="shared" si="179"/>
        <v>#DIV/0!</v>
      </c>
      <c r="D1826" s="216" t="e">
        <f>IF(F1826="","",IF($B$3='Budget Calculator'!$A$14, 'Loan Calculator'!$L$12-E1826+H1826, IF($B$3='Budget Calculator'!$A$13,  'Loan Calculator'!$N$12-E1826+H1826, IF($B$3='Budget Calculator'!$A$12,  'Loan Calculator'!$P$12-E1826+H1826, 0))))</f>
        <v>#DIV/0!</v>
      </c>
      <c r="E1826" s="217" t="e">
        <f>IF(('Loan Calculator'!$G$4/$B$4)*C1825&gt;=0, ('Loan Calculator'!$G$4/$B$4)*C1825, 1/0)</f>
        <v>#DIV/0!</v>
      </c>
      <c r="F1826" s="200" t="e">
        <f t="shared" si="180"/>
        <v>#DIV/0!</v>
      </c>
      <c r="G1826" s="212" t="e">
        <f t="shared" si="175"/>
        <v>#DIV/0!</v>
      </c>
      <c r="K1826" s="197" t="str" cm="1">
        <f t="array" ref="K1826">INDEX($A:$G, ($B1826*$B$4)+3,COLUMN(C1826))</f>
        <v>Owing</v>
      </c>
      <c r="L1826" s="198" t="e">
        <f t="shared" si="177"/>
        <v>#VALUE!</v>
      </c>
      <c r="M1826" s="199" t="e">
        <f t="shared" si="178"/>
        <v>#VALUE!</v>
      </c>
      <c r="N1826" s="200" t="str" cm="1">
        <f t="array" ref="N1826">INDEX($A:$G, ($B1826*$B$4)+3,COLUMN(F1826))</f>
        <v>Total Interest Charged</v>
      </c>
      <c r="O1826" s="201" t="e">
        <f t="shared" si="176"/>
        <v>#VALUE!</v>
      </c>
    </row>
    <row r="1827" spans="3:15" x14ac:dyDescent="0.25">
      <c r="C1827" s="197" t="e">
        <f t="shared" si="179"/>
        <v>#DIV/0!</v>
      </c>
      <c r="D1827" s="216" t="e">
        <f>IF(F1827="","",IF($B$3='Budget Calculator'!$A$14, 'Loan Calculator'!$L$12-E1827+H1827, IF($B$3='Budget Calculator'!$A$13,  'Loan Calculator'!$N$12-E1827+H1827, IF($B$3='Budget Calculator'!$A$12,  'Loan Calculator'!$P$12-E1827+H1827, 0))))</f>
        <v>#DIV/0!</v>
      </c>
      <c r="E1827" s="217" t="e">
        <f>IF(('Loan Calculator'!$G$4/$B$4)*C1826&gt;=0, ('Loan Calculator'!$G$4/$B$4)*C1826, 1/0)</f>
        <v>#DIV/0!</v>
      </c>
      <c r="F1827" s="200" t="e">
        <f t="shared" si="180"/>
        <v>#DIV/0!</v>
      </c>
      <c r="G1827" s="212" t="e">
        <f t="shared" si="175"/>
        <v>#DIV/0!</v>
      </c>
      <c r="K1827" s="197" t="str" cm="1">
        <f t="array" ref="K1827">INDEX($A:$G, ($B1827*$B$4)+3,COLUMN(C1827))</f>
        <v>Owing</v>
      </c>
      <c r="L1827" s="198" t="e">
        <f t="shared" si="177"/>
        <v>#VALUE!</v>
      </c>
      <c r="M1827" s="199" t="e">
        <f t="shared" si="178"/>
        <v>#VALUE!</v>
      </c>
      <c r="N1827" s="200" t="str" cm="1">
        <f t="array" ref="N1827">INDEX($A:$G, ($B1827*$B$4)+3,COLUMN(F1827))</f>
        <v>Total Interest Charged</v>
      </c>
      <c r="O1827" s="201" t="e">
        <f t="shared" si="176"/>
        <v>#VALUE!</v>
      </c>
    </row>
    <row r="1828" spans="3:15" x14ac:dyDescent="0.25">
      <c r="C1828" s="197" t="e">
        <f t="shared" si="179"/>
        <v>#DIV/0!</v>
      </c>
      <c r="D1828" s="216" t="e">
        <f>IF(F1828="","",IF($B$3='Budget Calculator'!$A$14, 'Loan Calculator'!$L$12-E1828+H1828, IF($B$3='Budget Calculator'!$A$13,  'Loan Calculator'!$N$12-E1828+H1828, IF($B$3='Budget Calculator'!$A$12,  'Loan Calculator'!$P$12-E1828+H1828, 0))))</f>
        <v>#DIV/0!</v>
      </c>
      <c r="E1828" s="217" t="e">
        <f>IF(('Loan Calculator'!$G$4/$B$4)*C1827&gt;=0, ('Loan Calculator'!$G$4/$B$4)*C1827, 1/0)</f>
        <v>#DIV/0!</v>
      </c>
      <c r="F1828" s="200" t="e">
        <f t="shared" si="180"/>
        <v>#DIV/0!</v>
      </c>
      <c r="G1828" s="212" t="e">
        <f t="shared" si="175"/>
        <v>#DIV/0!</v>
      </c>
      <c r="K1828" s="197" t="str" cm="1">
        <f t="array" ref="K1828">INDEX($A:$G, ($B1828*$B$4)+3,COLUMN(C1828))</f>
        <v>Owing</v>
      </c>
      <c r="L1828" s="198" t="e">
        <f t="shared" si="177"/>
        <v>#VALUE!</v>
      </c>
      <c r="M1828" s="199" t="e">
        <f t="shared" si="178"/>
        <v>#VALUE!</v>
      </c>
      <c r="N1828" s="200" t="str" cm="1">
        <f t="array" ref="N1828">INDEX($A:$G, ($B1828*$B$4)+3,COLUMN(F1828))</f>
        <v>Total Interest Charged</v>
      </c>
      <c r="O1828" s="201" t="e">
        <f t="shared" si="176"/>
        <v>#VALUE!</v>
      </c>
    </row>
    <row r="1829" spans="3:15" x14ac:dyDescent="0.25">
      <c r="C1829" s="197" t="e">
        <f t="shared" si="179"/>
        <v>#DIV/0!</v>
      </c>
      <c r="D1829" s="216" t="e">
        <f>IF(F1829="","",IF($B$3='Budget Calculator'!$A$14, 'Loan Calculator'!$L$12-E1829+H1829, IF($B$3='Budget Calculator'!$A$13,  'Loan Calculator'!$N$12-E1829+H1829, IF($B$3='Budget Calculator'!$A$12,  'Loan Calculator'!$P$12-E1829+H1829, 0))))</f>
        <v>#DIV/0!</v>
      </c>
      <c r="E1829" s="217" t="e">
        <f>IF(('Loan Calculator'!$G$4/$B$4)*C1828&gt;=0, ('Loan Calculator'!$G$4/$B$4)*C1828, 1/0)</f>
        <v>#DIV/0!</v>
      </c>
      <c r="F1829" s="200" t="e">
        <f t="shared" si="180"/>
        <v>#DIV/0!</v>
      </c>
      <c r="G1829" s="212" t="e">
        <f t="shared" si="175"/>
        <v>#DIV/0!</v>
      </c>
      <c r="K1829" s="197" t="str" cm="1">
        <f t="array" ref="K1829">INDEX($A:$G, ($B1829*$B$4)+3,COLUMN(C1829))</f>
        <v>Owing</v>
      </c>
      <c r="L1829" s="198" t="e">
        <f t="shared" si="177"/>
        <v>#VALUE!</v>
      </c>
      <c r="M1829" s="199" t="e">
        <f t="shared" si="178"/>
        <v>#VALUE!</v>
      </c>
      <c r="N1829" s="200" t="str" cm="1">
        <f t="array" ref="N1829">INDEX($A:$G, ($B1829*$B$4)+3,COLUMN(F1829))</f>
        <v>Total Interest Charged</v>
      </c>
      <c r="O1829" s="201" t="e">
        <f t="shared" si="176"/>
        <v>#VALUE!</v>
      </c>
    </row>
    <row r="1830" spans="3:15" x14ac:dyDescent="0.25">
      <c r="C1830" s="197" t="e">
        <f t="shared" si="179"/>
        <v>#DIV/0!</v>
      </c>
      <c r="D1830" s="216" t="e">
        <f>IF(F1830="","",IF($B$3='Budget Calculator'!$A$14, 'Loan Calculator'!$L$12-E1830+H1830, IF($B$3='Budget Calculator'!$A$13,  'Loan Calculator'!$N$12-E1830+H1830, IF($B$3='Budget Calculator'!$A$12,  'Loan Calculator'!$P$12-E1830+H1830, 0))))</f>
        <v>#DIV/0!</v>
      </c>
      <c r="E1830" s="217" t="e">
        <f>IF(('Loan Calculator'!$G$4/$B$4)*C1829&gt;=0, ('Loan Calculator'!$G$4/$B$4)*C1829, 1/0)</f>
        <v>#DIV/0!</v>
      </c>
      <c r="F1830" s="200" t="e">
        <f t="shared" si="180"/>
        <v>#DIV/0!</v>
      </c>
      <c r="G1830" s="212" t="e">
        <f t="shared" si="175"/>
        <v>#DIV/0!</v>
      </c>
      <c r="K1830" s="197" t="str" cm="1">
        <f t="array" ref="K1830">INDEX($A:$G, ($B1830*$B$4)+3,COLUMN(C1830))</f>
        <v>Owing</v>
      </c>
      <c r="L1830" s="198" t="e">
        <f t="shared" si="177"/>
        <v>#VALUE!</v>
      </c>
      <c r="M1830" s="199" t="e">
        <f t="shared" si="178"/>
        <v>#VALUE!</v>
      </c>
      <c r="N1830" s="200" t="str" cm="1">
        <f t="array" ref="N1830">INDEX($A:$G, ($B1830*$B$4)+3,COLUMN(F1830))</f>
        <v>Total Interest Charged</v>
      </c>
      <c r="O1830" s="201" t="e">
        <f t="shared" si="176"/>
        <v>#VALUE!</v>
      </c>
    </row>
    <row r="1831" spans="3:15" x14ac:dyDescent="0.25">
      <c r="C1831" s="197" t="e">
        <f t="shared" si="179"/>
        <v>#DIV/0!</v>
      </c>
      <c r="D1831" s="216" t="e">
        <f>IF(F1831="","",IF($B$3='Budget Calculator'!$A$14, 'Loan Calculator'!$L$12-E1831+H1831, IF($B$3='Budget Calculator'!$A$13,  'Loan Calculator'!$N$12-E1831+H1831, IF($B$3='Budget Calculator'!$A$12,  'Loan Calculator'!$P$12-E1831+H1831, 0))))</f>
        <v>#DIV/0!</v>
      </c>
      <c r="E1831" s="217" t="e">
        <f>IF(('Loan Calculator'!$G$4/$B$4)*C1830&gt;=0, ('Loan Calculator'!$G$4/$B$4)*C1830, 1/0)</f>
        <v>#DIV/0!</v>
      </c>
      <c r="F1831" s="200" t="e">
        <f t="shared" si="180"/>
        <v>#DIV/0!</v>
      </c>
      <c r="G1831" s="212" t="e">
        <f t="shared" si="175"/>
        <v>#DIV/0!</v>
      </c>
      <c r="K1831" s="197" t="str" cm="1">
        <f t="array" ref="K1831">INDEX($A:$G, ($B1831*$B$4)+3,COLUMN(C1831))</f>
        <v>Owing</v>
      </c>
      <c r="L1831" s="198" t="e">
        <f t="shared" si="177"/>
        <v>#VALUE!</v>
      </c>
      <c r="M1831" s="199" t="e">
        <f t="shared" si="178"/>
        <v>#VALUE!</v>
      </c>
      <c r="N1831" s="200" t="str" cm="1">
        <f t="array" ref="N1831">INDEX($A:$G, ($B1831*$B$4)+3,COLUMN(F1831))</f>
        <v>Total Interest Charged</v>
      </c>
      <c r="O1831" s="201" t="e">
        <f t="shared" si="176"/>
        <v>#VALUE!</v>
      </c>
    </row>
    <row r="1832" spans="3:15" x14ac:dyDescent="0.25">
      <c r="C1832" s="197" t="e">
        <f t="shared" si="179"/>
        <v>#DIV/0!</v>
      </c>
      <c r="D1832" s="216" t="e">
        <f>IF(F1832="","",IF($B$3='Budget Calculator'!$A$14, 'Loan Calculator'!$L$12-E1832+H1832, IF($B$3='Budget Calculator'!$A$13,  'Loan Calculator'!$N$12-E1832+H1832, IF($B$3='Budget Calculator'!$A$12,  'Loan Calculator'!$P$12-E1832+H1832, 0))))</f>
        <v>#DIV/0!</v>
      </c>
      <c r="E1832" s="217" t="e">
        <f>IF(('Loan Calculator'!$G$4/$B$4)*C1831&gt;=0, ('Loan Calculator'!$G$4/$B$4)*C1831, 1/0)</f>
        <v>#DIV/0!</v>
      </c>
      <c r="F1832" s="200" t="e">
        <f t="shared" si="180"/>
        <v>#DIV/0!</v>
      </c>
      <c r="G1832" s="212" t="e">
        <f t="shared" si="175"/>
        <v>#DIV/0!</v>
      </c>
      <c r="K1832" s="197" t="str" cm="1">
        <f t="array" ref="K1832">INDEX($A:$G, ($B1832*$B$4)+3,COLUMN(C1832))</f>
        <v>Owing</v>
      </c>
      <c r="L1832" s="198" t="e">
        <f t="shared" si="177"/>
        <v>#VALUE!</v>
      </c>
      <c r="M1832" s="199" t="e">
        <f t="shared" si="178"/>
        <v>#VALUE!</v>
      </c>
      <c r="N1832" s="200" t="str" cm="1">
        <f t="array" ref="N1832">INDEX($A:$G, ($B1832*$B$4)+3,COLUMN(F1832))</f>
        <v>Total Interest Charged</v>
      </c>
      <c r="O1832" s="201" t="e">
        <f t="shared" si="176"/>
        <v>#VALUE!</v>
      </c>
    </row>
    <row r="1833" spans="3:15" x14ac:dyDescent="0.25">
      <c r="C1833" s="197" t="e">
        <f t="shared" si="179"/>
        <v>#DIV/0!</v>
      </c>
      <c r="D1833" s="216" t="e">
        <f>IF(F1833="","",IF($B$3='Budget Calculator'!$A$14, 'Loan Calculator'!$L$12-E1833+H1833, IF($B$3='Budget Calculator'!$A$13,  'Loan Calculator'!$N$12-E1833+H1833, IF($B$3='Budget Calculator'!$A$12,  'Loan Calculator'!$P$12-E1833+H1833, 0))))</f>
        <v>#DIV/0!</v>
      </c>
      <c r="E1833" s="217" t="e">
        <f>IF(('Loan Calculator'!$G$4/$B$4)*C1832&gt;=0, ('Loan Calculator'!$G$4/$B$4)*C1832, 1/0)</f>
        <v>#DIV/0!</v>
      </c>
      <c r="F1833" s="200" t="e">
        <f t="shared" si="180"/>
        <v>#DIV/0!</v>
      </c>
      <c r="G1833" s="212" t="e">
        <f t="shared" si="175"/>
        <v>#DIV/0!</v>
      </c>
      <c r="K1833" s="197" t="str" cm="1">
        <f t="array" ref="K1833">INDEX($A:$G, ($B1833*$B$4)+3,COLUMN(C1833))</f>
        <v>Owing</v>
      </c>
      <c r="L1833" s="198" t="e">
        <f t="shared" si="177"/>
        <v>#VALUE!</v>
      </c>
      <c r="M1833" s="199" t="e">
        <f t="shared" si="178"/>
        <v>#VALUE!</v>
      </c>
      <c r="N1833" s="200" t="str" cm="1">
        <f t="array" ref="N1833">INDEX($A:$G, ($B1833*$B$4)+3,COLUMN(F1833))</f>
        <v>Total Interest Charged</v>
      </c>
      <c r="O1833" s="201" t="e">
        <f t="shared" si="176"/>
        <v>#VALUE!</v>
      </c>
    </row>
    <row r="1834" spans="3:15" x14ac:dyDescent="0.25">
      <c r="C1834" s="197" t="e">
        <f t="shared" si="179"/>
        <v>#DIV/0!</v>
      </c>
      <c r="D1834" s="216" t="e">
        <f>IF(F1834="","",IF($B$3='Budget Calculator'!$A$14, 'Loan Calculator'!$L$12-E1834+H1834, IF($B$3='Budget Calculator'!$A$13,  'Loan Calculator'!$N$12-E1834+H1834, IF($B$3='Budget Calculator'!$A$12,  'Loan Calculator'!$P$12-E1834+H1834, 0))))</f>
        <v>#DIV/0!</v>
      </c>
      <c r="E1834" s="217" t="e">
        <f>IF(('Loan Calculator'!$G$4/$B$4)*C1833&gt;=0, ('Loan Calculator'!$G$4/$B$4)*C1833, 1/0)</f>
        <v>#DIV/0!</v>
      </c>
      <c r="F1834" s="200" t="e">
        <f t="shared" si="180"/>
        <v>#DIV/0!</v>
      </c>
      <c r="G1834" s="212" t="e">
        <f t="shared" si="175"/>
        <v>#DIV/0!</v>
      </c>
      <c r="K1834" s="197" t="str" cm="1">
        <f t="array" ref="K1834">INDEX($A:$G, ($B1834*$B$4)+3,COLUMN(C1834))</f>
        <v>Owing</v>
      </c>
      <c r="L1834" s="198" t="e">
        <f t="shared" si="177"/>
        <v>#VALUE!</v>
      </c>
      <c r="M1834" s="199" t="e">
        <f t="shared" si="178"/>
        <v>#VALUE!</v>
      </c>
      <c r="N1834" s="200" t="str" cm="1">
        <f t="array" ref="N1834">INDEX($A:$G, ($B1834*$B$4)+3,COLUMN(F1834))</f>
        <v>Total Interest Charged</v>
      </c>
      <c r="O1834" s="201" t="e">
        <f t="shared" si="176"/>
        <v>#VALUE!</v>
      </c>
    </row>
    <row r="1835" spans="3:15" x14ac:dyDescent="0.25">
      <c r="C1835" s="197" t="e">
        <f t="shared" si="179"/>
        <v>#DIV/0!</v>
      </c>
      <c r="D1835" s="216" t="e">
        <f>IF(F1835="","",IF($B$3='Budget Calculator'!$A$14, 'Loan Calculator'!$L$12-E1835+H1835, IF($B$3='Budget Calculator'!$A$13,  'Loan Calculator'!$N$12-E1835+H1835, IF($B$3='Budget Calculator'!$A$12,  'Loan Calculator'!$P$12-E1835+H1835, 0))))</f>
        <v>#DIV/0!</v>
      </c>
      <c r="E1835" s="217" t="e">
        <f>IF(('Loan Calculator'!$G$4/$B$4)*C1834&gt;=0, ('Loan Calculator'!$G$4/$B$4)*C1834, 1/0)</f>
        <v>#DIV/0!</v>
      </c>
      <c r="F1835" s="200" t="e">
        <f t="shared" si="180"/>
        <v>#DIV/0!</v>
      </c>
      <c r="G1835" s="212" t="e">
        <f t="shared" si="175"/>
        <v>#DIV/0!</v>
      </c>
      <c r="K1835" s="197" t="str" cm="1">
        <f t="array" ref="K1835">INDEX($A:$G, ($B1835*$B$4)+3,COLUMN(C1835))</f>
        <v>Owing</v>
      </c>
      <c r="L1835" s="198" t="e">
        <f t="shared" si="177"/>
        <v>#VALUE!</v>
      </c>
      <c r="M1835" s="199" t="e">
        <f t="shared" si="178"/>
        <v>#VALUE!</v>
      </c>
      <c r="N1835" s="200" t="str" cm="1">
        <f t="array" ref="N1835">INDEX($A:$G, ($B1835*$B$4)+3,COLUMN(F1835))</f>
        <v>Total Interest Charged</v>
      </c>
      <c r="O1835" s="201" t="e">
        <f t="shared" si="176"/>
        <v>#VALUE!</v>
      </c>
    </row>
    <row r="1836" spans="3:15" x14ac:dyDescent="0.25">
      <c r="C1836" s="197" t="e">
        <f t="shared" si="179"/>
        <v>#DIV/0!</v>
      </c>
      <c r="D1836" s="216" t="e">
        <f>IF(F1836="","",IF($B$3='Budget Calculator'!$A$14, 'Loan Calculator'!$L$12-E1836+H1836, IF($B$3='Budget Calculator'!$A$13,  'Loan Calculator'!$N$12-E1836+H1836, IF($B$3='Budget Calculator'!$A$12,  'Loan Calculator'!$P$12-E1836+H1836, 0))))</f>
        <v>#DIV/0!</v>
      </c>
      <c r="E1836" s="217" t="e">
        <f>IF(('Loan Calculator'!$G$4/$B$4)*C1835&gt;=0, ('Loan Calculator'!$G$4/$B$4)*C1835, 1/0)</f>
        <v>#DIV/0!</v>
      </c>
      <c r="F1836" s="200" t="e">
        <f t="shared" si="180"/>
        <v>#DIV/0!</v>
      </c>
      <c r="G1836" s="212" t="e">
        <f t="shared" si="175"/>
        <v>#DIV/0!</v>
      </c>
      <c r="K1836" s="197" t="str" cm="1">
        <f t="array" ref="K1836">INDEX($A:$G, ($B1836*$B$4)+3,COLUMN(C1836))</f>
        <v>Owing</v>
      </c>
      <c r="L1836" s="198" t="e">
        <f t="shared" si="177"/>
        <v>#VALUE!</v>
      </c>
      <c r="M1836" s="199" t="e">
        <f t="shared" si="178"/>
        <v>#VALUE!</v>
      </c>
      <c r="N1836" s="200" t="str" cm="1">
        <f t="array" ref="N1836">INDEX($A:$G, ($B1836*$B$4)+3,COLUMN(F1836))</f>
        <v>Total Interest Charged</v>
      </c>
      <c r="O1836" s="201" t="e">
        <f t="shared" si="176"/>
        <v>#VALUE!</v>
      </c>
    </row>
    <row r="1837" spans="3:15" x14ac:dyDescent="0.25">
      <c r="C1837" s="197" t="e">
        <f t="shared" si="179"/>
        <v>#DIV/0!</v>
      </c>
      <c r="D1837" s="216" t="e">
        <f>IF(F1837="","",IF($B$3='Budget Calculator'!$A$14, 'Loan Calculator'!$L$12-E1837+H1837, IF($B$3='Budget Calculator'!$A$13,  'Loan Calculator'!$N$12-E1837+H1837, IF($B$3='Budget Calculator'!$A$12,  'Loan Calculator'!$P$12-E1837+H1837, 0))))</f>
        <v>#DIV/0!</v>
      </c>
      <c r="E1837" s="217" t="e">
        <f>IF(('Loan Calculator'!$G$4/$B$4)*C1836&gt;=0, ('Loan Calculator'!$G$4/$B$4)*C1836, 1/0)</f>
        <v>#DIV/0!</v>
      </c>
      <c r="F1837" s="200" t="e">
        <f t="shared" si="180"/>
        <v>#DIV/0!</v>
      </c>
      <c r="G1837" s="212" t="e">
        <f t="shared" si="175"/>
        <v>#DIV/0!</v>
      </c>
      <c r="K1837" s="197" t="str" cm="1">
        <f t="array" ref="K1837">INDEX($A:$G, ($B1837*$B$4)+3,COLUMN(C1837))</f>
        <v>Owing</v>
      </c>
      <c r="L1837" s="198" t="e">
        <f t="shared" si="177"/>
        <v>#VALUE!</v>
      </c>
      <c r="M1837" s="199" t="e">
        <f t="shared" si="178"/>
        <v>#VALUE!</v>
      </c>
      <c r="N1837" s="200" t="str" cm="1">
        <f t="array" ref="N1837">INDEX($A:$G, ($B1837*$B$4)+3,COLUMN(F1837))</f>
        <v>Total Interest Charged</v>
      </c>
      <c r="O1837" s="201" t="e">
        <f t="shared" si="176"/>
        <v>#VALUE!</v>
      </c>
    </row>
    <row r="1838" spans="3:15" x14ac:dyDescent="0.25">
      <c r="C1838" s="197" t="e">
        <f t="shared" si="179"/>
        <v>#DIV/0!</v>
      </c>
      <c r="D1838" s="216" t="e">
        <f>IF(F1838="","",IF($B$3='Budget Calculator'!$A$14, 'Loan Calculator'!$L$12-E1838+H1838, IF($B$3='Budget Calculator'!$A$13,  'Loan Calculator'!$N$12-E1838+H1838, IF($B$3='Budget Calculator'!$A$12,  'Loan Calculator'!$P$12-E1838+H1838, 0))))</f>
        <v>#DIV/0!</v>
      </c>
      <c r="E1838" s="217" t="e">
        <f>IF(('Loan Calculator'!$G$4/$B$4)*C1837&gt;=0, ('Loan Calculator'!$G$4/$B$4)*C1837, 1/0)</f>
        <v>#DIV/0!</v>
      </c>
      <c r="F1838" s="200" t="e">
        <f t="shared" si="180"/>
        <v>#DIV/0!</v>
      </c>
      <c r="G1838" s="212" t="e">
        <f t="shared" si="175"/>
        <v>#DIV/0!</v>
      </c>
      <c r="K1838" s="197" t="str" cm="1">
        <f t="array" ref="K1838">INDEX($A:$G, ($B1838*$B$4)+3,COLUMN(C1838))</f>
        <v>Owing</v>
      </c>
      <c r="L1838" s="198" t="e">
        <f t="shared" si="177"/>
        <v>#VALUE!</v>
      </c>
      <c r="M1838" s="199" t="e">
        <f t="shared" si="178"/>
        <v>#VALUE!</v>
      </c>
      <c r="N1838" s="200" t="str" cm="1">
        <f t="array" ref="N1838">INDEX($A:$G, ($B1838*$B$4)+3,COLUMN(F1838))</f>
        <v>Total Interest Charged</v>
      </c>
      <c r="O1838" s="201" t="e">
        <f t="shared" si="176"/>
        <v>#VALUE!</v>
      </c>
    </row>
    <row r="1839" spans="3:15" x14ac:dyDescent="0.25">
      <c r="C1839" s="197" t="e">
        <f t="shared" si="179"/>
        <v>#DIV/0!</v>
      </c>
      <c r="D1839" s="216" t="e">
        <f>IF(F1839="","",IF($B$3='Budget Calculator'!$A$14, 'Loan Calculator'!$L$12-E1839+H1839, IF($B$3='Budget Calculator'!$A$13,  'Loan Calculator'!$N$12-E1839+H1839, IF($B$3='Budget Calculator'!$A$12,  'Loan Calculator'!$P$12-E1839+H1839, 0))))</f>
        <v>#DIV/0!</v>
      </c>
      <c r="E1839" s="217" t="e">
        <f>IF(('Loan Calculator'!$G$4/$B$4)*C1838&gt;=0, ('Loan Calculator'!$G$4/$B$4)*C1838, 1/0)</f>
        <v>#DIV/0!</v>
      </c>
      <c r="F1839" s="200" t="e">
        <f t="shared" si="180"/>
        <v>#DIV/0!</v>
      </c>
      <c r="G1839" s="212" t="e">
        <f t="shared" si="175"/>
        <v>#DIV/0!</v>
      </c>
      <c r="K1839" s="197" t="str" cm="1">
        <f t="array" ref="K1839">INDEX($A:$G, ($B1839*$B$4)+3,COLUMN(C1839))</f>
        <v>Owing</v>
      </c>
      <c r="L1839" s="198" t="e">
        <f t="shared" si="177"/>
        <v>#VALUE!</v>
      </c>
      <c r="M1839" s="199" t="e">
        <f t="shared" si="178"/>
        <v>#VALUE!</v>
      </c>
      <c r="N1839" s="200" t="str" cm="1">
        <f t="array" ref="N1839">INDEX($A:$G, ($B1839*$B$4)+3,COLUMN(F1839))</f>
        <v>Total Interest Charged</v>
      </c>
      <c r="O1839" s="201" t="e">
        <f t="shared" si="176"/>
        <v>#VALUE!</v>
      </c>
    </row>
    <row r="1840" spans="3:15" x14ac:dyDescent="0.25">
      <c r="C1840" s="197" t="e">
        <f t="shared" si="179"/>
        <v>#DIV/0!</v>
      </c>
      <c r="D1840" s="216" t="e">
        <f>IF(F1840="","",IF($B$3='Budget Calculator'!$A$14, 'Loan Calculator'!$L$12-E1840+H1840, IF($B$3='Budget Calculator'!$A$13,  'Loan Calculator'!$N$12-E1840+H1840, IF($B$3='Budget Calculator'!$A$12,  'Loan Calculator'!$P$12-E1840+H1840, 0))))</f>
        <v>#DIV/0!</v>
      </c>
      <c r="E1840" s="217" t="e">
        <f>IF(('Loan Calculator'!$G$4/$B$4)*C1839&gt;=0, ('Loan Calculator'!$G$4/$B$4)*C1839, 1/0)</f>
        <v>#DIV/0!</v>
      </c>
      <c r="F1840" s="200" t="e">
        <f t="shared" si="180"/>
        <v>#DIV/0!</v>
      </c>
      <c r="G1840" s="212" t="e">
        <f t="shared" si="175"/>
        <v>#DIV/0!</v>
      </c>
      <c r="K1840" s="197" t="str" cm="1">
        <f t="array" ref="K1840">INDEX($A:$G, ($B1840*$B$4)+3,COLUMN(C1840))</f>
        <v>Owing</v>
      </c>
      <c r="L1840" s="198" t="e">
        <f t="shared" si="177"/>
        <v>#VALUE!</v>
      </c>
      <c r="M1840" s="199" t="e">
        <f t="shared" si="178"/>
        <v>#VALUE!</v>
      </c>
      <c r="N1840" s="200" t="str" cm="1">
        <f t="array" ref="N1840">INDEX($A:$G, ($B1840*$B$4)+3,COLUMN(F1840))</f>
        <v>Total Interest Charged</v>
      </c>
      <c r="O1840" s="201" t="e">
        <f t="shared" si="176"/>
        <v>#VALUE!</v>
      </c>
    </row>
    <row r="1841" spans="3:15" x14ac:dyDescent="0.25">
      <c r="C1841" s="197" t="e">
        <f t="shared" si="179"/>
        <v>#DIV/0!</v>
      </c>
      <c r="D1841" s="216" t="e">
        <f>IF(F1841="","",IF($B$3='Budget Calculator'!$A$14, 'Loan Calculator'!$L$12-E1841+H1841, IF($B$3='Budget Calculator'!$A$13,  'Loan Calculator'!$N$12-E1841+H1841, IF($B$3='Budget Calculator'!$A$12,  'Loan Calculator'!$P$12-E1841+H1841, 0))))</f>
        <v>#DIV/0!</v>
      </c>
      <c r="E1841" s="217" t="e">
        <f>IF(('Loan Calculator'!$G$4/$B$4)*C1840&gt;=0, ('Loan Calculator'!$G$4/$B$4)*C1840, 1/0)</f>
        <v>#DIV/0!</v>
      </c>
      <c r="F1841" s="200" t="e">
        <f t="shared" si="180"/>
        <v>#DIV/0!</v>
      </c>
      <c r="G1841" s="212" t="e">
        <f t="shared" si="175"/>
        <v>#DIV/0!</v>
      </c>
      <c r="K1841" s="197" t="str" cm="1">
        <f t="array" ref="K1841">INDEX($A:$G, ($B1841*$B$4)+3,COLUMN(C1841))</f>
        <v>Owing</v>
      </c>
      <c r="L1841" s="198" t="e">
        <f t="shared" si="177"/>
        <v>#VALUE!</v>
      </c>
      <c r="M1841" s="199" t="e">
        <f t="shared" si="178"/>
        <v>#VALUE!</v>
      </c>
      <c r="N1841" s="200" t="str" cm="1">
        <f t="array" ref="N1841">INDEX($A:$G, ($B1841*$B$4)+3,COLUMN(F1841))</f>
        <v>Total Interest Charged</v>
      </c>
      <c r="O1841" s="201" t="e">
        <f t="shared" si="176"/>
        <v>#VALUE!</v>
      </c>
    </row>
    <row r="1842" spans="3:15" x14ac:dyDescent="0.25">
      <c r="C1842" s="197" t="e">
        <f t="shared" si="179"/>
        <v>#DIV/0!</v>
      </c>
      <c r="D1842" s="216" t="e">
        <f>IF(F1842="","",IF($B$3='Budget Calculator'!$A$14, 'Loan Calculator'!$L$12-E1842+H1842, IF($B$3='Budget Calculator'!$A$13,  'Loan Calculator'!$N$12-E1842+H1842, IF($B$3='Budget Calculator'!$A$12,  'Loan Calculator'!$P$12-E1842+H1842, 0))))</f>
        <v>#DIV/0!</v>
      </c>
      <c r="E1842" s="217" t="e">
        <f>IF(('Loan Calculator'!$G$4/$B$4)*C1841&gt;=0, ('Loan Calculator'!$G$4/$B$4)*C1841, 1/0)</f>
        <v>#DIV/0!</v>
      </c>
      <c r="F1842" s="200" t="e">
        <f t="shared" si="180"/>
        <v>#DIV/0!</v>
      </c>
      <c r="G1842" s="212" t="e">
        <f t="shared" si="175"/>
        <v>#DIV/0!</v>
      </c>
      <c r="K1842" s="197" t="str" cm="1">
        <f t="array" ref="K1842">INDEX($A:$G, ($B1842*$B$4)+3,COLUMN(C1842))</f>
        <v>Owing</v>
      </c>
      <c r="L1842" s="198" t="e">
        <f t="shared" si="177"/>
        <v>#VALUE!</v>
      </c>
      <c r="M1842" s="199" t="e">
        <f t="shared" si="178"/>
        <v>#VALUE!</v>
      </c>
      <c r="N1842" s="200" t="str" cm="1">
        <f t="array" ref="N1842">INDEX($A:$G, ($B1842*$B$4)+3,COLUMN(F1842))</f>
        <v>Total Interest Charged</v>
      </c>
      <c r="O1842" s="201" t="e">
        <f t="shared" si="176"/>
        <v>#VALUE!</v>
      </c>
    </row>
    <row r="1843" spans="3:15" x14ac:dyDescent="0.25">
      <c r="C1843" s="197" t="e">
        <f t="shared" si="179"/>
        <v>#DIV/0!</v>
      </c>
      <c r="D1843" s="216" t="e">
        <f>IF(F1843="","",IF($B$3='Budget Calculator'!$A$14, 'Loan Calculator'!$L$12-E1843+H1843, IF($B$3='Budget Calculator'!$A$13,  'Loan Calculator'!$N$12-E1843+H1843, IF($B$3='Budget Calculator'!$A$12,  'Loan Calculator'!$P$12-E1843+H1843, 0))))</f>
        <v>#DIV/0!</v>
      </c>
      <c r="E1843" s="217" t="e">
        <f>IF(('Loan Calculator'!$G$4/$B$4)*C1842&gt;=0, ('Loan Calculator'!$G$4/$B$4)*C1842, 1/0)</f>
        <v>#DIV/0!</v>
      </c>
      <c r="F1843" s="200" t="e">
        <f t="shared" si="180"/>
        <v>#DIV/0!</v>
      </c>
      <c r="G1843" s="212" t="e">
        <f t="shared" si="175"/>
        <v>#DIV/0!</v>
      </c>
      <c r="K1843" s="197" t="str" cm="1">
        <f t="array" ref="K1843">INDEX($A:$G, ($B1843*$B$4)+3,COLUMN(C1843))</f>
        <v>Owing</v>
      </c>
      <c r="L1843" s="198" t="e">
        <f t="shared" si="177"/>
        <v>#VALUE!</v>
      </c>
      <c r="M1843" s="199" t="e">
        <f t="shared" si="178"/>
        <v>#VALUE!</v>
      </c>
      <c r="N1843" s="200" t="str" cm="1">
        <f t="array" ref="N1843">INDEX($A:$G, ($B1843*$B$4)+3,COLUMN(F1843))</f>
        <v>Total Interest Charged</v>
      </c>
      <c r="O1843" s="201" t="e">
        <f t="shared" si="176"/>
        <v>#VALUE!</v>
      </c>
    </row>
    <row r="1844" spans="3:15" x14ac:dyDescent="0.25">
      <c r="C1844" s="197" t="e">
        <f t="shared" si="179"/>
        <v>#DIV/0!</v>
      </c>
      <c r="D1844" s="216" t="e">
        <f>IF(F1844="","",IF($B$3='Budget Calculator'!$A$14, 'Loan Calculator'!$L$12-E1844+H1844, IF($B$3='Budget Calculator'!$A$13,  'Loan Calculator'!$N$12-E1844+H1844, IF($B$3='Budget Calculator'!$A$12,  'Loan Calculator'!$P$12-E1844+H1844, 0))))</f>
        <v>#DIV/0!</v>
      </c>
      <c r="E1844" s="217" t="e">
        <f>IF(('Loan Calculator'!$G$4/$B$4)*C1843&gt;=0, ('Loan Calculator'!$G$4/$B$4)*C1843, 1/0)</f>
        <v>#DIV/0!</v>
      </c>
      <c r="F1844" s="200" t="e">
        <f t="shared" si="180"/>
        <v>#DIV/0!</v>
      </c>
      <c r="G1844" s="212" t="e">
        <f t="shared" si="175"/>
        <v>#DIV/0!</v>
      </c>
      <c r="K1844" s="197" t="str" cm="1">
        <f t="array" ref="K1844">INDEX($A:$G, ($B1844*$B$4)+3,COLUMN(C1844))</f>
        <v>Owing</v>
      </c>
      <c r="L1844" s="198" t="e">
        <f t="shared" si="177"/>
        <v>#VALUE!</v>
      </c>
      <c r="M1844" s="199" t="e">
        <f t="shared" si="178"/>
        <v>#VALUE!</v>
      </c>
      <c r="N1844" s="200" t="str" cm="1">
        <f t="array" ref="N1844">INDEX($A:$G, ($B1844*$B$4)+3,COLUMN(F1844))</f>
        <v>Total Interest Charged</v>
      </c>
      <c r="O1844" s="201" t="e">
        <f t="shared" si="176"/>
        <v>#VALUE!</v>
      </c>
    </row>
    <row r="1845" spans="3:15" x14ac:dyDescent="0.25">
      <c r="C1845" s="197" t="e">
        <f t="shared" si="179"/>
        <v>#DIV/0!</v>
      </c>
      <c r="D1845" s="216" t="e">
        <f>IF(F1845="","",IF($B$3='Budget Calculator'!$A$14, 'Loan Calculator'!$L$12-E1845+H1845, IF($B$3='Budget Calculator'!$A$13,  'Loan Calculator'!$N$12-E1845+H1845, IF($B$3='Budget Calculator'!$A$12,  'Loan Calculator'!$P$12-E1845+H1845, 0))))</f>
        <v>#DIV/0!</v>
      </c>
      <c r="E1845" s="217" t="e">
        <f>IF(('Loan Calculator'!$G$4/$B$4)*C1844&gt;=0, ('Loan Calculator'!$G$4/$B$4)*C1844, 1/0)</f>
        <v>#DIV/0!</v>
      </c>
      <c r="F1845" s="200" t="e">
        <f t="shared" si="180"/>
        <v>#DIV/0!</v>
      </c>
      <c r="G1845" s="212" t="e">
        <f t="shared" si="175"/>
        <v>#DIV/0!</v>
      </c>
      <c r="K1845" s="197" t="str" cm="1">
        <f t="array" ref="K1845">INDEX($A:$G, ($B1845*$B$4)+3,COLUMN(C1845))</f>
        <v>Owing</v>
      </c>
      <c r="L1845" s="198" t="e">
        <f t="shared" si="177"/>
        <v>#VALUE!</v>
      </c>
      <c r="M1845" s="199" t="e">
        <f t="shared" si="178"/>
        <v>#VALUE!</v>
      </c>
      <c r="N1845" s="200" t="str" cm="1">
        <f t="array" ref="N1845">INDEX($A:$G, ($B1845*$B$4)+3,COLUMN(F1845))</f>
        <v>Total Interest Charged</v>
      </c>
      <c r="O1845" s="201" t="e">
        <f t="shared" si="176"/>
        <v>#VALUE!</v>
      </c>
    </row>
    <row r="1846" spans="3:15" x14ac:dyDescent="0.25">
      <c r="C1846" s="197" t="e">
        <f t="shared" si="179"/>
        <v>#DIV/0!</v>
      </c>
      <c r="D1846" s="216" t="e">
        <f>IF(F1846="","",IF($B$3='Budget Calculator'!$A$14, 'Loan Calculator'!$L$12-E1846+H1846, IF($B$3='Budget Calculator'!$A$13,  'Loan Calculator'!$N$12-E1846+H1846, IF($B$3='Budget Calculator'!$A$12,  'Loan Calculator'!$P$12-E1846+H1846, 0))))</f>
        <v>#DIV/0!</v>
      </c>
      <c r="E1846" s="217" t="e">
        <f>IF(('Loan Calculator'!$G$4/$B$4)*C1845&gt;=0, ('Loan Calculator'!$G$4/$B$4)*C1845, 1/0)</f>
        <v>#DIV/0!</v>
      </c>
      <c r="F1846" s="200" t="e">
        <f t="shared" si="180"/>
        <v>#DIV/0!</v>
      </c>
      <c r="G1846" s="212" t="e">
        <f t="shared" si="175"/>
        <v>#DIV/0!</v>
      </c>
      <c r="K1846" s="197" t="str" cm="1">
        <f t="array" ref="K1846">INDEX($A:$G, ($B1846*$B$4)+3,COLUMN(C1846))</f>
        <v>Owing</v>
      </c>
      <c r="L1846" s="198" t="e">
        <f t="shared" si="177"/>
        <v>#VALUE!</v>
      </c>
      <c r="M1846" s="199" t="e">
        <f t="shared" si="178"/>
        <v>#VALUE!</v>
      </c>
      <c r="N1846" s="200" t="str" cm="1">
        <f t="array" ref="N1846">INDEX($A:$G, ($B1846*$B$4)+3,COLUMN(F1846))</f>
        <v>Total Interest Charged</v>
      </c>
      <c r="O1846" s="201" t="e">
        <f t="shared" si="176"/>
        <v>#VALUE!</v>
      </c>
    </row>
    <row r="1847" spans="3:15" x14ac:dyDescent="0.25">
      <c r="C1847" s="197" t="e">
        <f t="shared" si="179"/>
        <v>#DIV/0!</v>
      </c>
      <c r="D1847" s="216" t="e">
        <f>IF(F1847="","",IF($B$3='Budget Calculator'!$A$14, 'Loan Calculator'!$L$12-E1847+H1847, IF($B$3='Budget Calculator'!$A$13,  'Loan Calculator'!$N$12-E1847+H1847, IF($B$3='Budget Calculator'!$A$12,  'Loan Calculator'!$P$12-E1847+H1847, 0))))</f>
        <v>#DIV/0!</v>
      </c>
      <c r="E1847" s="217" t="e">
        <f>IF(('Loan Calculator'!$G$4/$B$4)*C1846&gt;=0, ('Loan Calculator'!$G$4/$B$4)*C1846, 1/0)</f>
        <v>#DIV/0!</v>
      </c>
      <c r="F1847" s="200" t="e">
        <f t="shared" si="180"/>
        <v>#DIV/0!</v>
      </c>
      <c r="G1847" s="212" t="e">
        <f t="shared" si="175"/>
        <v>#DIV/0!</v>
      </c>
      <c r="K1847" s="197" t="str" cm="1">
        <f t="array" ref="K1847">INDEX($A:$G, ($B1847*$B$4)+3,COLUMN(C1847))</f>
        <v>Owing</v>
      </c>
      <c r="L1847" s="198" t="e">
        <f t="shared" si="177"/>
        <v>#VALUE!</v>
      </c>
      <c r="M1847" s="199" t="e">
        <f t="shared" si="178"/>
        <v>#VALUE!</v>
      </c>
      <c r="N1847" s="200" t="str" cm="1">
        <f t="array" ref="N1847">INDEX($A:$G, ($B1847*$B$4)+3,COLUMN(F1847))</f>
        <v>Total Interest Charged</v>
      </c>
      <c r="O1847" s="201" t="e">
        <f t="shared" si="176"/>
        <v>#VALUE!</v>
      </c>
    </row>
    <row r="1848" spans="3:15" x14ac:dyDescent="0.25">
      <c r="C1848" s="197" t="e">
        <f t="shared" si="179"/>
        <v>#DIV/0!</v>
      </c>
      <c r="D1848" s="216" t="e">
        <f>IF(F1848="","",IF($B$3='Budget Calculator'!$A$14, 'Loan Calculator'!$L$12-E1848+H1848, IF($B$3='Budget Calculator'!$A$13,  'Loan Calculator'!$N$12-E1848+H1848, IF($B$3='Budget Calculator'!$A$12,  'Loan Calculator'!$P$12-E1848+H1848, 0))))</f>
        <v>#DIV/0!</v>
      </c>
      <c r="E1848" s="217" t="e">
        <f>IF(('Loan Calculator'!$G$4/$B$4)*C1847&gt;=0, ('Loan Calculator'!$G$4/$B$4)*C1847, 1/0)</f>
        <v>#DIV/0!</v>
      </c>
      <c r="F1848" s="200" t="e">
        <f t="shared" si="180"/>
        <v>#DIV/0!</v>
      </c>
      <c r="G1848" s="212" t="e">
        <f t="shared" si="175"/>
        <v>#DIV/0!</v>
      </c>
      <c r="K1848" s="197" t="str" cm="1">
        <f t="array" ref="K1848">INDEX($A:$G, ($B1848*$B$4)+3,COLUMN(C1848))</f>
        <v>Owing</v>
      </c>
      <c r="L1848" s="198" t="e">
        <f t="shared" si="177"/>
        <v>#VALUE!</v>
      </c>
      <c r="M1848" s="199" t="e">
        <f t="shared" si="178"/>
        <v>#VALUE!</v>
      </c>
      <c r="N1848" s="200" t="str" cm="1">
        <f t="array" ref="N1848">INDEX($A:$G, ($B1848*$B$4)+3,COLUMN(F1848))</f>
        <v>Total Interest Charged</v>
      </c>
      <c r="O1848" s="201" t="e">
        <f t="shared" si="176"/>
        <v>#VALUE!</v>
      </c>
    </row>
    <row r="1849" spans="3:15" x14ac:dyDescent="0.25">
      <c r="C1849" s="197" t="e">
        <f t="shared" si="179"/>
        <v>#DIV/0!</v>
      </c>
      <c r="D1849" s="216" t="e">
        <f>IF(F1849="","",IF($B$3='Budget Calculator'!$A$14, 'Loan Calculator'!$L$12-E1849+H1849, IF($B$3='Budget Calculator'!$A$13,  'Loan Calculator'!$N$12-E1849+H1849, IF($B$3='Budget Calculator'!$A$12,  'Loan Calculator'!$P$12-E1849+H1849, 0))))</f>
        <v>#DIV/0!</v>
      </c>
      <c r="E1849" s="217" t="e">
        <f>IF(('Loan Calculator'!$G$4/$B$4)*C1848&gt;=0, ('Loan Calculator'!$G$4/$B$4)*C1848, 1/0)</f>
        <v>#DIV/0!</v>
      </c>
      <c r="F1849" s="200" t="e">
        <f t="shared" si="180"/>
        <v>#DIV/0!</v>
      </c>
      <c r="G1849" s="212" t="e">
        <f t="shared" si="175"/>
        <v>#DIV/0!</v>
      </c>
      <c r="K1849" s="197" t="str" cm="1">
        <f t="array" ref="K1849">INDEX($A:$G, ($B1849*$B$4)+3,COLUMN(C1849))</f>
        <v>Owing</v>
      </c>
      <c r="L1849" s="198" t="e">
        <f t="shared" si="177"/>
        <v>#VALUE!</v>
      </c>
      <c r="M1849" s="199" t="e">
        <f t="shared" si="178"/>
        <v>#VALUE!</v>
      </c>
      <c r="N1849" s="200" t="str" cm="1">
        <f t="array" ref="N1849">INDEX($A:$G, ($B1849*$B$4)+3,COLUMN(F1849))</f>
        <v>Total Interest Charged</v>
      </c>
      <c r="O1849" s="201" t="e">
        <f t="shared" si="176"/>
        <v>#VALUE!</v>
      </c>
    </row>
    <row r="1850" spans="3:15" x14ac:dyDescent="0.25">
      <c r="C1850" s="197" t="e">
        <f t="shared" si="179"/>
        <v>#DIV/0!</v>
      </c>
      <c r="D1850" s="216" t="e">
        <f>IF(F1850="","",IF($B$3='Budget Calculator'!$A$14, 'Loan Calculator'!$L$12-E1850+H1850, IF($B$3='Budget Calculator'!$A$13,  'Loan Calculator'!$N$12-E1850+H1850, IF($B$3='Budget Calculator'!$A$12,  'Loan Calculator'!$P$12-E1850+H1850, 0))))</f>
        <v>#DIV/0!</v>
      </c>
      <c r="E1850" s="217" t="e">
        <f>IF(('Loan Calculator'!$G$4/$B$4)*C1849&gt;=0, ('Loan Calculator'!$G$4/$B$4)*C1849, 1/0)</f>
        <v>#DIV/0!</v>
      </c>
      <c r="F1850" s="200" t="e">
        <f t="shared" si="180"/>
        <v>#DIV/0!</v>
      </c>
      <c r="G1850" s="212" t="e">
        <f t="shared" si="175"/>
        <v>#DIV/0!</v>
      </c>
      <c r="K1850" s="197" t="str" cm="1">
        <f t="array" ref="K1850">INDEX($A:$G, ($B1850*$B$4)+3,COLUMN(C1850))</f>
        <v>Owing</v>
      </c>
      <c r="L1850" s="198" t="e">
        <f t="shared" si="177"/>
        <v>#VALUE!</v>
      </c>
      <c r="M1850" s="199" t="e">
        <f t="shared" si="178"/>
        <v>#VALUE!</v>
      </c>
      <c r="N1850" s="200" t="str" cm="1">
        <f t="array" ref="N1850">INDEX($A:$G, ($B1850*$B$4)+3,COLUMN(F1850))</f>
        <v>Total Interest Charged</v>
      </c>
      <c r="O1850" s="201" t="e">
        <f t="shared" si="176"/>
        <v>#VALUE!</v>
      </c>
    </row>
    <row r="1851" spans="3:15" x14ac:dyDescent="0.25">
      <c r="C1851" s="197" t="e">
        <f t="shared" si="179"/>
        <v>#DIV/0!</v>
      </c>
      <c r="D1851" s="216" t="e">
        <f>IF(F1851="","",IF($B$3='Budget Calculator'!$A$14, 'Loan Calculator'!$L$12-E1851+H1851, IF($B$3='Budget Calculator'!$A$13,  'Loan Calculator'!$N$12-E1851+H1851, IF($B$3='Budget Calculator'!$A$12,  'Loan Calculator'!$P$12-E1851+H1851, 0))))</f>
        <v>#DIV/0!</v>
      </c>
      <c r="E1851" s="217" t="e">
        <f>IF(('Loan Calculator'!$G$4/$B$4)*C1850&gt;=0, ('Loan Calculator'!$G$4/$B$4)*C1850, 1/0)</f>
        <v>#DIV/0!</v>
      </c>
      <c r="F1851" s="200" t="e">
        <f t="shared" si="180"/>
        <v>#DIV/0!</v>
      </c>
      <c r="G1851" s="212" t="e">
        <f t="shared" si="175"/>
        <v>#DIV/0!</v>
      </c>
      <c r="K1851" s="197" t="str" cm="1">
        <f t="array" ref="K1851">INDEX($A:$G, ($B1851*$B$4)+3,COLUMN(C1851))</f>
        <v>Owing</v>
      </c>
      <c r="L1851" s="198" t="e">
        <f t="shared" si="177"/>
        <v>#VALUE!</v>
      </c>
      <c r="M1851" s="199" t="e">
        <f t="shared" si="178"/>
        <v>#VALUE!</v>
      </c>
      <c r="N1851" s="200" t="str" cm="1">
        <f t="array" ref="N1851">INDEX($A:$G, ($B1851*$B$4)+3,COLUMN(F1851))</f>
        <v>Total Interest Charged</v>
      </c>
      <c r="O1851" s="201" t="e">
        <f t="shared" si="176"/>
        <v>#VALUE!</v>
      </c>
    </row>
    <row r="1852" spans="3:15" x14ac:dyDescent="0.25">
      <c r="C1852" s="197" t="e">
        <f t="shared" si="179"/>
        <v>#DIV/0!</v>
      </c>
      <c r="D1852" s="216" t="e">
        <f>IF(F1852="","",IF($B$3='Budget Calculator'!$A$14, 'Loan Calculator'!$L$12-E1852+H1852, IF($B$3='Budget Calculator'!$A$13,  'Loan Calculator'!$N$12-E1852+H1852, IF($B$3='Budget Calculator'!$A$12,  'Loan Calculator'!$P$12-E1852+H1852, 0))))</f>
        <v>#DIV/0!</v>
      </c>
      <c r="E1852" s="217" t="e">
        <f>IF(('Loan Calculator'!$G$4/$B$4)*C1851&gt;=0, ('Loan Calculator'!$G$4/$B$4)*C1851, 1/0)</f>
        <v>#DIV/0!</v>
      </c>
      <c r="F1852" s="200" t="e">
        <f t="shared" si="180"/>
        <v>#DIV/0!</v>
      </c>
      <c r="G1852" s="212" t="e">
        <f t="shared" si="175"/>
        <v>#DIV/0!</v>
      </c>
      <c r="K1852" s="197" t="str" cm="1">
        <f t="array" ref="K1852">INDEX($A:$G, ($B1852*$B$4)+3,COLUMN(C1852))</f>
        <v>Owing</v>
      </c>
      <c r="L1852" s="198" t="e">
        <f t="shared" si="177"/>
        <v>#VALUE!</v>
      </c>
      <c r="M1852" s="199" t="e">
        <f t="shared" si="178"/>
        <v>#VALUE!</v>
      </c>
      <c r="N1852" s="200" t="str" cm="1">
        <f t="array" ref="N1852">INDEX($A:$G, ($B1852*$B$4)+3,COLUMN(F1852))</f>
        <v>Total Interest Charged</v>
      </c>
      <c r="O1852" s="201" t="e">
        <f t="shared" si="176"/>
        <v>#VALUE!</v>
      </c>
    </row>
    <row r="1853" spans="3:15" x14ac:dyDescent="0.25">
      <c r="C1853" s="197" t="e">
        <f t="shared" si="179"/>
        <v>#DIV/0!</v>
      </c>
      <c r="D1853" s="216" t="e">
        <f>IF(F1853="","",IF($B$3='Budget Calculator'!$A$14, 'Loan Calculator'!$L$12-E1853+H1853, IF($B$3='Budget Calculator'!$A$13,  'Loan Calculator'!$N$12-E1853+H1853, IF($B$3='Budget Calculator'!$A$12,  'Loan Calculator'!$P$12-E1853+H1853, 0))))</f>
        <v>#DIV/0!</v>
      </c>
      <c r="E1853" s="217" t="e">
        <f>IF(('Loan Calculator'!$G$4/$B$4)*C1852&gt;=0, ('Loan Calculator'!$G$4/$B$4)*C1852, 1/0)</f>
        <v>#DIV/0!</v>
      </c>
      <c r="F1853" s="200" t="e">
        <f t="shared" si="180"/>
        <v>#DIV/0!</v>
      </c>
      <c r="G1853" s="212" t="e">
        <f t="shared" si="175"/>
        <v>#DIV/0!</v>
      </c>
      <c r="K1853" s="197" t="str" cm="1">
        <f t="array" ref="K1853">INDEX($A:$G, ($B1853*$B$4)+3,COLUMN(C1853))</f>
        <v>Owing</v>
      </c>
      <c r="L1853" s="198" t="e">
        <f t="shared" si="177"/>
        <v>#VALUE!</v>
      </c>
      <c r="M1853" s="199" t="e">
        <f t="shared" si="178"/>
        <v>#VALUE!</v>
      </c>
      <c r="N1853" s="200" t="str" cm="1">
        <f t="array" ref="N1853">INDEX($A:$G, ($B1853*$B$4)+3,COLUMN(F1853))</f>
        <v>Total Interest Charged</v>
      </c>
      <c r="O1853" s="201" t="e">
        <f t="shared" si="176"/>
        <v>#VALUE!</v>
      </c>
    </row>
    <row r="1854" spans="3:15" x14ac:dyDescent="0.25">
      <c r="C1854" s="197" t="e">
        <f t="shared" si="179"/>
        <v>#DIV/0!</v>
      </c>
      <c r="D1854" s="216" t="e">
        <f>IF(F1854="","",IF($B$3='Budget Calculator'!$A$14, 'Loan Calculator'!$L$12-E1854+H1854, IF($B$3='Budget Calculator'!$A$13,  'Loan Calculator'!$N$12-E1854+H1854, IF($B$3='Budget Calculator'!$A$12,  'Loan Calculator'!$P$12-E1854+H1854, 0))))</f>
        <v>#DIV/0!</v>
      </c>
      <c r="E1854" s="217" t="e">
        <f>IF(('Loan Calculator'!$G$4/$B$4)*C1853&gt;=0, ('Loan Calculator'!$G$4/$B$4)*C1853, 1/0)</f>
        <v>#DIV/0!</v>
      </c>
      <c r="F1854" s="200" t="e">
        <f t="shared" si="180"/>
        <v>#DIV/0!</v>
      </c>
      <c r="G1854" s="212" t="e">
        <f t="shared" si="175"/>
        <v>#DIV/0!</v>
      </c>
      <c r="K1854" s="197" t="str" cm="1">
        <f t="array" ref="K1854">INDEX($A:$G, ($B1854*$B$4)+3,COLUMN(C1854))</f>
        <v>Owing</v>
      </c>
      <c r="L1854" s="198" t="e">
        <f t="shared" si="177"/>
        <v>#VALUE!</v>
      </c>
      <c r="M1854" s="199" t="e">
        <f t="shared" si="178"/>
        <v>#VALUE!</v>
      </c>
      <c r="N1854" s="200" t="str" cm="1">
        <f t="array" ref="N1854">INDEX($A:$G, ($B1854*$B$4)+3,COLUMN(F1854))</f>
        <v>Total Interest Charged</v>
      </c>
      <c r="O1854" s="201" t="e">
        <f t="shared" si="176"/>
        <v>#VALUE!</v>
      </c>
    </row>
    <row r="1855" spans="3:15" x14ac:dyDescent="0.25">
      <c r="C1855" s="197" t="e">
        <f t="shared" si="179"/>
        <v>#DIV/0!</v>
      </c>
      <c r="D1855" s="216" t="e">
        <f>IF(F1855="","",IF($B$3='Budget Calculator'!$A$14, 'Loan Calculator'!$L$12-E1855+H1855, IF($B$3='Budget Calculator'!$A$13,  'Loan Calculator'!$N$12-E1855+H1855, IF($B$3='Budget Calculator'!$A$12,  'Loan Calculator'!$P$12-E1855+H1855, 0))))</f>
        <v>#DIV/0!</v>
      </c>
      <c r="E1855" s="217" t="e">
        <f>IF(('Loan Calculator'!$G$4/$B$4)*C1854&gt;=0, ('Loan Calculator'!$G$4/$B$4)*C1854, 1/0)</f>
        <v>#DIV/0!</v>
      </c>
      <c r="F1855" s="200" t="e">
        <f t="shared" si="180"/>
        <v>#DIV/0!</v>
      </c>
      <c r="G1855" s="212" t="e">
        <f t="shared" si="175"/>
        <v>#DIV/0!</v>
      </c>
      <c r="K1855" s="197" t="str" cm="1">
        <f t="array" ref="K1855">INDEX($A:$G, ($B1855*$B$4)+3,COLUMN(C1855))</f>
        <v>Owing</v>
      </c>
      <c r="L1855" s="198" t="e">
        <f t="shared" si="177"/>
        <v>#VALUE!</v>
      </c>
      <c r="M1855" s="199" t="e">
        <f t="shared" si="178"/>
        <v>#VALUE!</v>
      </c>
      <c r="N1855" s="200" t="str" cm="1">
        <f t="array" ref="N1855">INDEX($A:$G, ($B1855*$B$4)+3,COLUMN(F1855))</f>
        <v>Total Interest Charged</v>
      </c>
      <c r="O1855" s="201" t="e">
        <f t="shared" si="176"/>
        <v>#VALUE!</v>
      </c>
    </row>
    <row r="1856" spans="3:15" x14ac:dyDescent="0.25">
      <c r="C1856" s="197" t="e">
        <f t="shared" si="179"/>
        <v>#DIV/0!</v>
      </c>
      <c r="D1856" s="216" t="e">
        <f>IF(F1856="","",IF($B$3='Budget Calculator'!$A$14, 'Loan Calculator'!$L$12-E1856+H1856, IF($B$3='Budget Calculator'!$A$13,  'Loan Calculator'!$N$12-E1856+H1856, IF($B$3='Budget Calculator'!$A$12,  'Loan Calculator'!$P$12-E1856+H1856, 0))))</f>
        <v>#DIV/0!</v>
      </c>
      <c r="E1856" s="217" t="e">
        <f>IF(('Loan Calculator'!$G$4/$B$4)*C1855&gt;=0, ('Loan Calculator'!$G$4/$B$4)*C1855, 1/0)</f>
        <v>#DIV/0!</v>
      </c>
      <c r="F1856" s="200" t="e">
        <f t="shared" si="180"/>
        <v>#DIV/0!</v>
      </c>
      <c r="G1856" s="212" t="e">
        <f t="shared" si="175"/>
        <v>#DIV/0!</v>
      </c>
      <c r="K1856" s="197" t="str" cm="1">
        <f t="array" ref="K1856">INDEX($A:$G, ($B1856*$B$4)+3,COLUMN(C1856))</f>
        <v>Owing</v>
      </c>
      <c r="L1856" s="198" t="e">
        <f t="shared" si="177"/>
        <v>#VALUE!</v>
      </c>
      <c r="M1856" s="199" t="e">
        <f t="shared" si="178"/>
        <v>#VALUE!</v>
      </c>
      <c r="N1856" s="200" t="str" cm="1">
        <f t="array" ref="N1856">INDEX($A:$G, ($B1856*$B$4)+3,COLUMN(F1856))</f>
        <v>Total Interest Charged</v>
      </c>
      <c r="O1856" s="201" t="e">
        <f t="shared" si="176"/>
        <v>#VALUE!</v>
      </c>
    </row>
    <row r="1857" spans="3:15" x14ac:dyDescent="0.25">
      <c r="C1857" s="197" t="e">
        <f t="shared" si="179"/>
        <v>#DIV/0!</v>
      </c>
      <c r="D1857" s="216" t="e">
        <f>IF(F1857="","",IF($B$3='Budget Calculator'!$A$14, 'Loan Calculator'!$L$12-E1857+H1857, IF($B$3='Budget Calculator'!$A$13,  'Loan Calculator'!$N$12-E1857+H1857, IF($B$3='Budget Calculator'!$A$12,  'Loan Calculator'!$P$12-E1857+H1857, 0))))</f>
        <v>#DIV/0!</v>
      </c>
      <c r="E1857" s="217" t="e">
        <f>IF(('Loan Calculator'!$G$4/$B$4)*C1856&gt;=0, ('Loan Calculator'!$G$4/$B$4)*C1856, 1/0)</f>
        <v>#DIV/0!</v>
      </c>
      <c r="F1857" s="200" t="e">
        <f t="shared" si="180"/>
        <v>#DIV/0!</v>
      </c>
      <c r="G1857" s="212" t="e">
        <f t="shared" si="175"/>
        <v>#DIV/0!</v>
      </c>
      <c r="K1857" s="197" t="str" cm="1">
        <f t="array" ref="K1857">INDEX($A:$G, ($B1857*$B$4)+3,COLUMN(C1857))</f>
        <v>Owing</v>
      </c>
      <c r="L1857" s="198" t="e">
        <f t="shared" si="177"/>
        <v>#VALUE!</v>
      </c>
      <c r="M1857" s="199" t="e">
        <f t="shared" si="178"/>
        <v>#VALUE!</v>
      </c>
      <c r="N1857" s="200" t="str" cm="1">
        <f t="array" ref="N1857">INDEX($A:$G, ($B1857*$B$4)+3,COLUMN(F1857))</f>
        <v>Total Interest Charged</v>
      </c>
      <c r="O1857" s="201" t="e">
        <f t="shared" si="176"/>
        <v>#VALUE!</v>
      </c>
    </row>
    <row r="1858" spans="3:15" x14ac:dyDescent="0.25">
      <c r="C1858" s="197" t="e">
        <f t="shared" si="179"/>
        <v>#DIV/0!</v>
      </c>
      <c r="D1858" s="216" t="e">
        <f>IF(F1858="","",IF($B$3='Budget Calculator'!$A$14, 'Loan Calculator'!$L$12-E1858+H1858, IF($B$3='Budget Calculator'!$A$13,  'Loan Calculator'!$N$12-E1858+H1858, IF($B$3='Budget Calculator'!$A$12,  'Loan Calculator'!$P$12-E1858+H1858, 0))))</f>
        <v>#DIV/0!</v>
      </c>
      <c r="E1858" s="217" t="e">
        <f>IF(('Loan Calculator'!$G$4/$B$4)*C1857&gt;=0, ('Loan Calculator'!$G$4/$B$4)*C1857, 1/0)</f>
        <v>#DIV/0!</v>
      </c>
      <c r="F1858" s="200" t="e">
        <f t="shared" si="180"/>
        <v>#DIV/0!</v>
      </c>
      <c r="G1858" s="212" t="e">
        <f t="shared" si="175"/>
        <v>#DIV/0!</v>
      </c>
      <c r="K1858" s="197" t="str" cm="1">
        <f t="array" ref="K1858">INDEX($A:$G, ($B1858*$B$4)+3,COLUMN(C1858))</f>
        <v>Owing</v>
      </c>
      <c r="L1858" s="198" t="e">
        <f t="shared" si="177"/>
        <v>#VALUE!</v>
      </c>
      <c r="M1858" s="199" t="e">
        <f t="shared" si="178"/>
        <v>#VALUE!</v>
      </c>
      <c r="N1858" s="200" t="str" cm="1">
        <f t="array" ref="N1858">INDEX($A:$G, ($B1858*$B$4)+3,COLUMN(F1858))</f>
        <v>Total Interest Charged</v>
      </c>
      <c r="O1858" s="201" t="e">
        <f t="shared" si="176"/>
        <v>#VALUE!</v>
      </c>
    </row>
    <row r="1859" spans="3:15" x14ac:dyDescent="0.25">
      <c r="C1859" s="197" t="e">
        <f t="shared" si="179"/>
        <v>#DIV/0!</v>
      </c>
      <c r="D1859" s="216" t="e">
        <f>IF(F1859="","",IF($B$3='Budget Calculator'!$A$14, 'Loan Calculator'!$L$12-E1859+H1859, IF($B$3='Budget Calculator'!$A$13,  'Loan Calculator'!$N$12-E1859+H1859, IF($B$3='Budget Calculator'!$A$12,  'Loan Calculator'!$P$12-E1859+H1859, 0))))</f>
        <v>#DIV/0!</v>
      </c>
      <c r="E1859" s="217" t="e">
        <f>IF(('Loan Calculator'!$G$4/$B$4)*C1858&gt;=0, ('Loan Calculator'!$G$4/$B$4)*C1858, 1/0)</f>
        <v>#DIV/0!</v>
      </c>
      <c r="F1859" s="200" t="e">
        <f t="shared" si="180"/>
        <v>#DIV/0!</v>
      </c>
      <c r="G1859" s="212" t="e">
        <f t="shared" si="175"/>
        <v>#DIV/0!</v>
      </c>
      <c r="K1859" s="197" t="str" cm="1">
        <f t="array" ref="K1859">INDEX($A:$G, ($B1859*$B$4)+3,COLUMN(C1859))</f>
        <v>Owing</v>
      </c>
      <c r="L1859" s="198" t="e">
        <f t="shared" si="177"/>
        <v>#VALUE!</v>
      </c>
      <c r="M1859" s="199" t="e">
        <f t="shared" si="178"/>
        <v>#VALUE!</v>
      </c>
      <c r="N1859" s="200" t="str" cm="1">
        <f t="array" ref="N1859">INDEX($A:$G, ($B1859*$B$4)+3,COLUMN(F1859))</f>
        <v>Total Interest Charged</v>
      </c>
      <c r="O1859" s="201" t="e">
        <f t="shared" si="176"/>
        <v>#VALUE!</v>
      </c>
    </row>
    <row r="1860" spans="3:15" x14ac:dyDescent="0.25">
      <c r="C1860" s="197" t="e">
        <f t="shared" si="179"/>
        <v>#DIV/0!</v>
      </c>
      <c r="D1860" s="216" t="e">
        <f>IF(F1860="","",IF($B$3='Budget Calculator'!$A$14, 'Loan Calculator'!$L$12-E1860+H1860, IF($B$3='Budget Calculator'!$A$13,  'Loan Calculator'!$N$12-E1860+H1860, IF($B$3='Budget Calculator'!$A$12,  'Loan Calculator'!$P$12-E1860+H1860, 0))))</f>
        <v>#DIV/0!</v>
      </c>
      <c r="E1860" s="217" t="e">
        <f>IF(('Loan Calculator'!$G$4/$B$4)*C1859&gt;=0, ('Loan Calculator'!$G$4/$B$4)*C1859, 1/0)</f>
        <v>#DIV/0!</v>
      </c>
      <c r="F1860" s="200" t="e">
        <f t="shared" si="180"/>
        <v>#DIV/0!</v>
      </c>
      <c r="G1860" s="212" t="e">
        <f t="shared" si="175"/>
        <v>#DIV/0!</v>
      </c>
      <c r="K1860" s="197" t="str" cm="1">
        <f t="array" ref="K1860">INDEX($A:$G, ($B1860*$B$4)+3,COLUMN(C1860))</f>
        <v>Owing</v>
      </c>
      <c r="L1860" s="198" t="e">
        <f t="shared" si="177"/>
        <v>#VALUE!</v>
      </c>
      <c r="M1860" s="199" t="e">
        <f t="shared" si="178"/>
        <v>#VALUE!</v>
      </c>
      <c r="N1860" s="200" t="str" cm="1">
        <f t="array" ref="N1860">INDEX($A:$G, ($B1860*$B$4)+3,COLUMN(F1860))</f>
        <v>Total Interest Charged</v>
      </c>
      <c r="O1860" s="201" t="e">
        <f t="shared" si="176"/>
        <v>#VALUE!</v>
      </c>
    </row>
    <row r="1861" spans="3:15" x14ac:dyDescent="0.25">
      <c r="C1861" s="197" t="e">
        <f t="shared" si="179"/>
        <v>#DIV/0!</v>
      </c>
      <c r="D1861" s="216" t="e">
        <f>IF(F1861="","",IF($B$3='Budget Calculator'!$A$14, 'Loan Calculator'!$L$12-E1861+H1861, IF($B$3='Budget Calculator'!$A$13,  'Loan Calculator'!$N$12-E1861+H1861, IF($B$3='Budget Calculator'!$A$12,  'Loan Calculator'!$P$12-E1861+H1861, 0))))</f>
        <v>#DIV/0!</v>
      </c>
      <c r="E1861" s="217" t="e">
        <f>IF(('Loan Calculator'!$G$4/$B$4)*C1860&gt;=0, ('Loan Calculator'!$G$4/$B$4)*C1860, 1/0)</f>
        <v>#DIV/0!</v>
      </c>
      <c r="F1861" s="200" t="e">
        <f t="shared" si="180"/>
        <v>#DIV/0!</v>
      </c>
      <c r="G1861" s="212" t="e">
        <f t="shared" si="175"/>
        <v>#DIV/0!</v>
      </c>
      <c r="K1861" s="197" t="str" cm="1">
        <f t="array" ref="K1861">INDEX($A:$G, ($B1861*$B$4)+3,COLUMN(C1861))</f>
        <v>Owing</v>
      </c>
      <c r="L1861" s="198" t="e">
        <f t="shared" si="177"/>
        <v>#VALUE!</v>
      </c>
      <c r="M1861" s="199" t="e">
        <f t="shared" si="178"/>
        <v>#VALUE!</v>
      </c>
      <c r="N1861" s="200" t="str" cm="1">
        <f t="array" ref="N1861">INDEX($A:$G, ($B1861*$B$4)+3,COLUMN(F1861))</f>
        <v>Total Interest Charged</v>
      </c>
      <c r="O1861" s="201" t="e">
        <f t="shared" si="176"/>
        <v>#VALUE!</v>
      </c>
    </row>
    <row r="1862" spans="3:15" x14ac:dyDescent="0.25">
      <c r="C1862" s="197" t="e">
        <f t="shared" si="179"/>
        <v>#DIV/0!</v>
      </c>
      <c r="D1862" s="216" t="e">
        <f>IF(F1862="","",IF($B$3='Budget Calculator'!$A$14, 'Loan Calculator'!$L$12-E1862+H1862, IF($B$3='Budget Calculator'!$A$13,  'Loan Calculator'!$N$12-E1862+H1862, IF($B$3='Budget Calculator'!$A$12,  'Loan Calculator'!$P$12-E1862+H1862, 0))))</f>
        <v>#DIV/0!</v>
      </c>
      <c r="E1862" s="217" t="e">
        <f>IF(('Loan Calculator'!$G$4/$B$4)*C1861&gt;=0, ('Loan Calculator'!$G$4/$B$4)*C1861, 1/0)</f>
        <v>#DIV/0!</v>
      </c>
      <c r="F1862" s="200" t="e">
        <f t="shared" si="180"/>
        <v>#DIV/0!</v>
      </c>
      <c r="G1862" s="212" t="e">
        <f t="shared" ref="G1862:G1925" si="181">IF(IFERROR(C1862, 1/0), B1862, IF(C1862=0, B1862, 1/0))</f>
        <v>#DIV/0!</v>
      </c>
      <c r="K1862" s="197" t="str" cm="1">
        <f t="array" ref="K1862">INDEX($A:$G, ($B1862*$B$4)+3,COLUMN(C1862))</f>
        <v>Owing</v>
      </c>
      <c r="L1862" s="198" t="e">
        <f t="shared" si="177"/>
        <v>#VALUE!</v>
      </c>
      <c r="M1862" s="199" t="e">
        <f t="shared" si="178"/>
        <v>#VALUE!</v>
      </c>
      <c r="N1862" s="200" t="str" cm="1">
        <f t="array" ref="N1862">INDEX($A:$G, ($B1862*$B$4)+3,COLUMN(F1862))</f>
        <v>Total Interest Charged</v>
      </c>
      <c r="O1862" s="201" t="e">
        <f t="shared" ref="O1862:O1925" si="182">IF(IFERROR(K1862, 1/0), J1862, IF(K1862=0, J1862, 1/0))</f>
        <v>#VALUE!</v>
      </c>
    </row>
    <row r="1863" spans="3:15" x14ac:dyDescent="0.25">
      <c r="C1863" s="197" t="e">
        <f t="shared" si="179"/>
        <v>#DIV/0!</v>
      </c>
      <c r="D1863" s="216" t="e">
        <f>IF(F1863="","",IF($B$3='Budget Calculator'!$A$14, 'Loan Calculator'!$L$12-E1863+H1863, IF($B$3='Budget Calculator'!$A$13,  'Loan Calculator'!$N$12-E1863+H1863, IF($B$3='Budget Calculator'!$A$12,  'Loan Calculator'!$P$12-E1863+H1863, 0))))</f>
        <v>#DIV/0!</v>
      </c>
      <c r="E1863" s="217" t="e">
        <f>IF(('Loan Calculator'!$G$4/$B$4)*C1862&gt;=0, ('Loan Calculator'!$G$4/$B$4)*C1862, 1/0)</f>
        <v>#DIV/0!</v>
      </c>
      <c r="F1863" s="200" t="e">
        <f t="shared" si="180"/>
        <v>#DIV/0!</v>
      </c>
      <c r="G1863" s="212" t="e">
        <f t="shared" si="181"/>
        <v>#DIV/0!</v>
      </c>
      <c r="K1863" s="197" t="str" cm="1">
        <f t="array" ref="K1863">INDEX($A:$G, ($B1863*$B$4)+3,COLUMN(C1863))</f>
        <v>Owing</v>
      </c>
      <c r="L1863" s="198" t="e">
        <f t="shared" ref="L1863:L1926" si="183">K1862-K1863</f>
        <v>#VALUE!</v>
      </c>
      <c r="M1863" s="199" t="e">
        <f t="shared" ref="M1863:M1926" si="184">N1863-N1862</f>
        <v>#VALUE!</v>
      </c>
      <c r="N1863" s="200" t="str" cm="1">
        <f t="array" ref="N1863">INDEX($A:$G, ($B1863*$B$4)+3,COLUMN(F1863))</f>
        <v>Total Interest Charged</v>
      </c>
      <c r="O1863" s="201" t="e">
        <f t="shared" si="182"/>
        <v>#VALUE!</v>
      </c>
    </row>
    <row r="1864" spans="3:15" x14ac:dyDescent="0.25">
      <c r="C1864" s="197" t="e">
        <f t="shared" si="179"/>
        <v>#DIV/0!</v>
      </c>
      <c r="D1864" s="216" t="e">
        <f>IF(F1864="","",IF($B$3='Budget Calculator'!$A$14, 'Loan Calculator'!$L$12-E1864+H1864, IF($B$3='Budget Calculator'!$A$13,  'Loan Calculator'!$N$12-E1864+H1864, IF($B$3='Budget Calculator'!$A$12,  'Loan Calculator'!$P$12-E1864+H1864, 0))))</f>
        <v>#DIV/0!</v>
      </c>
      <c r="E1864" s="217" t="e">
        <f>IF(('Loan Calculator'!$G$4/$B$4)*C1863&gt;=0, ('Loan Calculator'!$G$4/$B$4)*C1863, 1/0)</f>
        <v>#DIV/0!</v>
      </c>
      <c r="F1864" s="200" t="e">
        <f t="shared" si="180"/>
        <v>#DIV/0!</v>
      </c>
      <c r="G1864" s="212" t="e">
        <f t="shared" si="181"/>
        <v>#DIV/0!</v>
      </c>
      <c r="K1864" s="197" t="str" cm="1">
        <f t="array" ref="K1864">INDEX($A:$G, ($B1864*$B$4)+3,COLUMN(C1864))</f>
        <v>Owing</v>
      </c>
      <c r="L1864" s="198" t="e">
        <f t="shared" si="183"/>
        <v>#VALUE!</v>
      </c>
      <c r="M1864" s="199" t="e">
        <f t="shared" si="184"/>
        <v>#VALUE!</v>
      </c>
      <c r="N1864" s="200" t="str" cm="1">
        <f t="array" ref="N1864">INDEX($A:$G, ($B1864*$B$4)+3,COLUMN(F1864))</f>
        <v>Total Interest Charged</v>
      </c>
      <c r="O1864" s="201" t="e">
        <f t="shared" si="182"/>
        <v>#VALUE!</v>
      </c>
    </row>
    <row r="1865" spans="3:15" x14ac:dyDescent="0.25">
      <c r="C1865" s="197" t="e">
        <f t="shared" si="179"/>
        <v>#DIV/0!</v>
      </c>
      <c r="D1865" s="216" t="e">
        <f>IF(F1865="","",IF($B$3='Budget Calculator'!$A$14, 'Loan Calculator'!$L$12-E1865+H1865, IF($B$3='Budget Calculator'!$A$13,  'Loan Calculator'!$N$12-E1865+H1865, IF($B$3='Budget Calculator'!$A$12,  'Loan Calculator'!$P$12-E1865+H1865, 0))))</f>
        <v>#DIV/0!</v>
      </c>
      <c r="E1865" s="217" t="e">
        <f>IF(('Loan Calculator'!$G$4/$B$4)*C1864&gt;=0, ('Loan Calculator'!$G$4/$B$4)*C1864, 1/0)</f>
        <v>#DIV/0!</v>
      </c>
      <c r="F1865" s="200" t="e">
        <f t="shared" si="180"/>
        <v>#DIV/0!</v>
      </c>
      <c r="G1865" s="212" t="e">
        <f t="shared" si="181"/>
        <v>#DIV/0!</v>
      </c>
      <c r="K1865" s="197" t="str" cm="1">
        <f t="array" ref="K1865">INDEX($A:$G, ($B1865*$B$4)+3,COLUMN(C1865))</f>
        <v>Owing</v>
      </c>
      <c r="L1865" s="198" t="e">
        <f t="shared" si="183"/>
        <v>#VALUE!</v>
      </c>
      <c r="M1865" s="199" t="e">
        <f t="shared" si="184"/>
        <v>#VALUE!</v>
      </c>
      <c r="N1865" s="200" t="str" cm="1">
        <f t="array" ref="N1865">INDEX($A:$G, ($B1865*$B$4)+3,COLUMN(F1865))</f>
        <v>Total Interest Charged</v>
      </c>
      <c r="O1865" s="201" t="e">
        <f t="shared" si="182"/>
        <v>#VALUE!</v>
      </c>
    </row>
    <row r="1866" spans="3:15" x14ac:dyDescent="0.25">
      <c r="C1866" s="197" t="e">
        <f t="shared" si="179"/>
        <v>#DIV/0!</v>
      </c>
      <c r="D1866" s="216" t="e">
        <f>IF(F1866="","",IF($B$3='Budget Calculator'!$A$14, 'Loan Calculator'!$L$12-E1866+H1866, IF($B$3='Budget Calculator'!$A$13,  'Loan Calculator'!$N$12-E1866+H1866, IF($B$3='Budget Calculator'!$A$12,  'Loan Calculator'!$P$12-E1866+H1866, 0))))</f>
        <v>#DIV/0!</v>
      </c>
      <c r="E1866" s="217" t="e">
        <f>IF(('Loan Calculator'!$G$4/$B$4)*C1865&gt;=0, ('Loan Calculator'!$G$4/$B$4)*C1865, 1/0)</f>
        <v>#DIV/0!</v>
      </c>
      <c r="F1866" s="200" t="e">
        <f t="shared" si="180"/>
        <v>#DIV/0!</v>
      </c>
      <c r="G1866" s="212" t="e">
        <f t="shared" si="181"/>
        <v>#DIV/0!</v>
      </c>
      <c r="K1866" s="197" t="str" cm="1">
        <f t="array" ref="K1866">INDEX($A:$G, ($B1866*$B$4)+3,COLUMN(C1866))</f>
        <v>Owing</v>
      </c>
      <c r="L1866" s="198" t="e">
        <f t="shared" si="183"/>
        <v>#VALUE!</v>
      </c>
      <c r="M1866" s="199" t="e">
        <f t="shared" si="184"/>
        <v>#VALUE!</v>
      </c>
      <c r="N1866" s="200" t="str" cm="1">
        <f t="array" ref="N1866">INDEX($A:$G, ($B1866*$B$4)+3,COLUMN(F1866))</f>
        <v>Total Interest Charged</v>
      </c>
      <c r="O1866" s="201" t="e">
        <f t="shared" si="182"/>
        <v>#VALUE!</v>
      </c>
    </row>
    <row r="1867" spans="3:15" x14ac:dyDescent="0.25">
      <c r="C1867" s="197" t="e">
        <f t="shared" si="179"/>
        <v>#DIV/0!</v>
      </c>
      <c r="D1867" s="216" t="e">
        <f>IF(F1867="","",IF($B$3='Budget Calculator'!$A$14, 'Loan Calculator'!$L$12-E1867+H1867, IF($B$3='Budget Calculator'!$A$13,  'Loan Calculator'!$N$12-E1867+H1867, IF($B$3='Budget Calculator'!$A$12,  'Loan Calculator'!$P$12-E1867+H1867, 0))))</f>
        <v>#DIV/0!</v>
      </c>
      <c r="E1867" s="217" t="e">
        <f>IF(('Loan Calculator'!$G$4/$B$4)*C1866&gt;=0, ('Loan Calculator'!$G$4/$B$4)*C1866, 1/0)</f>
        <v>#DIV/0!</v>
      </c>
      <c r="F1867" s="200" t="e">
        <f t="shared" si="180"/>
        <v>#DIV/0!</v>
      </c>
      <c r="G1867" s="212" t="e">
        <f t="shared" si="181"/>
        <v>#DIV/0!</v>
      </c>
      <c r="K1867" s="197" t="str" cm="1">
        <f t="array" ref="K1867">INDEX($A:$G, ($B1867*$B$4)+3,COLUMN(C1867))</f>
        <v>Owing</v>
      </c>
      <c r="L1867" s="198" t="e">
        <f t="shared" si="183"/>
        <v>#VALUE!</v>
      </c>
      <c r="M1867" s="199" t="e">
        <f t="shared" si="184"/>
        <v>#VALUE!</v>
      </c>
      <c r="N1867" s="200" t="str" cm="1">
        <f t="array" ref="N1867">INDEX($A:$G, ($B1867*$B$4)+3,COLUMN(F1867))</f>
        <v>Total Interest Charged</v>
      </c>
      <c r="O1867" s="201" t="e">
        <f t="shared" si="182"/>
        <v>#VALUE!</v>
      </c>
    </row>
    <row r="1868" spans="3:15" x14ac:dyDescent="0.25">
      <c r="C1868" s="197" t="e">
        <f t="shared" si="179"/>
        <v>#DIV/0!</v>
      </c>
      <c r="D1868" s="216" t="e">
        <f>IF(F1868="","",IF($B$3='Budget Calculator'!$A$14, 'Loan Calculator'!$L$12-E1868+H1868, IF($B$3='Budget Calculator'!$A$13,  'Loan Calculator'!$N$12-E1868+H1868, IF($B$3='Budget Calculator'!$A$12,  'Loan Calculator'!$P$12-E1868+H1868, 0))))</f>
        <v>#DIV/0!</v>
      </c>
      <c r="E1868" s="217" t="e">
        <f>IF(('Loan Calculator'!$G$4/$B$4)*C1867&gt;=0, ('Loan Calculator'!$G$4/$B$4)*C1867, 1/0)</f>
        <v>#DIV/0!</v>
      </c>
      <c r="F1868" s="200" t="e">
        <f t="shared" si="180"/>
        <v>#DIV/0!</v>
      </c>
      <c r="G1868" s="212" t="e">
        <f t="shared" si="181"/>
        <v>#DIV/0!</v>
      </c>
      <c r="K1868" s="197" t="str" cm="1">
        <f t="array" ref="K1868">INDEX($A:$G, ($B1868*$B$4)+3,COLUMN(C1868))</f>
        <v>Owing</v>
      </c>
      <c r="L1868" s="198" t="e">
        <f t="shared" si="183"/>
        <v>#VALUE!</v>
      </c>
      <c r="M1868" s="199" t="e">
        <f t="shared" si="184"/>
        <v>#VALUE!</v>
      </c>
      <c r="N1868" s="200" t="str" cm="1">
        <f t="array" ref="N1868">INDEX($A:$G, ($B1868*$B$4)+3,COLUMN(F1868))</f>
        <v>Total Interest Charged</v>
      </c>
      <c r="O1868" s="201" t="e">
        <f t="shared" si="182"/>
        <v>#VALUE!</v>
      </c>
    </row>
    <row r="1869" spans="3:15" x14ac:dyDescent="0.25">
      <c r="C1869" s="197" t="e">
        <f t="shared" si="179"/>
        <v>#DIV/0!</v>
      </c>
      <c r="D1869" s="216" t="e">
        <f>IF(F1869="","",IF($B$3='Budget Calculator'!$A$14, 'Loan Calculator'!$L$12-E1869+H1869, IF($B$3='Budget Calculator'!$A$13,  'Loan Calculator'!$N$12-E1869+H1869, IF($B$3='Budget Calculator'!$A$12,  'Loan Calculator'!$P$12-E1869+H1869, 0))))</f>
        <v>#DIV/0!</v>
      </c>
      <c r="E1869" s="217" t="e">
        <f>IF(('Loan Calculator'!$G$4/$B$4)*C1868&gt;=0, ('Loan Calculator'!$G$4/$B$4)*C1868, 1/0)</f>
        <v>#DIV/0!</v>
      </c>
      <c r="F1869" s="200" t="e">
        <f t="shared" si="180"/>
        <v>#DIV/0!</v>
      </c>
      <c r="G1869" s="212" t="e">
        <f t="shared" si="181"/>
        <v>#DIV/0!</v>
      </c>
      <c r="K1869" s="197" t="str" cm="1">
        <f t="array" ref="K1869">INDEX($A:$G, ($B1869*$B$4)+3,COLUMN(C1869))</f>
        <v>Owing</v>
      </c>
      <c r="L1869" s="198" t="e">
        <f t="shared" si="183"/>
        <v>#VALUE!</v>
      </c>
      <c r="M1869" s="199" t="e">
        <f t="shared" si="184"/>
        <v>#VALUE!</v>
      </c>
      <c r="N1869" s="200" t="str" cm="1">
        <f t="array" ref="N1869">INDEX($A:$G, ($B1869*$B$4)+3,COLUMN(F1869))</f>
        <v>Total Interest Charged</v>
      </c>
      <c r="O1869" s="201" t="e">
        <f t="shared" si="182"/>
        <v>#VALUE!</v>
      </c>
    </row>
    <row r="1870" spans="3:15" x14ac:dyDescent="0.25">
      <c r="C1870" s="197" t="e">
        <f t="shared" si="179"/>
        <v>#DIV/0!</v>
      </c>
      <c r="D1870" s="216" t="e">
        <f>IF(F1870="","",IF($B$3='Budget Calculator'!$A$14, 'Loan Calculator'!$L$12-E1870+H1870, IF($B$3='Budget Calculator'!$A$13,  'Loan Calculator'!$N$12-E1870+H1870, IF($B$3='Budget Calculator'!$A$12,  'Loan Calculator'!$P$12-E1870+H1870, 0))))</f>
        <v>#DIV/0!</v>
      </c>
      <c r="E1870" s="217" t="e">
        <f>IF(('Loan Calculator'!$G$4/$B$4)*C1869&gt;=0, ('Loan Calculator'!$G$4/$B$4)*C1869, 1/0)</f>
        <v>#DIV/0!</v>
      </c>
      <c r="F1870" s="200" t="e">
        <f t="shared" si="180"/>
        <v>#DIV/0!</v>
      </c>
      <c r="G1870" s="212" t="e">
        <f t="shared" si="181"/>
        <v>#DIV/0!</v>
      </c>
      <c r="K1870" s="197" t="str" cm="1">
        <f t="array" ref="K1870">INDEX($A:$G, ($B1870*$B$4)+3,COLUMN(C1870))</f>
        <v>Owing</v>
      </c>
      <c r="L1870" s="198" t="e">
        <f t="shared" si="183"/>
        <v>#VALUE!</v>
      </c>
      <c r="M1870" s="199" t="e">
        <f t="shared" si="184"/>
        <v>#VALUE!</v>
      </c>
      <c r="N1870" s="200" t="str" cm="1">
        <f t="array" ref="N1870">INDEX($A:$G, ($B1870*$B$4)+3,COLUMN(F1870))</f>
        <v>Total Interest Charged</v>
      </c>
      <c r="O1870" s="201" t="e">
        <f t="shared" si="182"/>
        <v>#VALUE!</v>
      </c>
    </row>
    <row r="1871" spans="3:15" x14ac:dyDescent="0.25">
      <c r="C1871" s="197" t="e">
        <f t="shared" si="179"/>
        <v>#DIV/0!</v>
      </c>
      <c r="D1871" s="216" t="e">
        <f>IF(F1871="","",IF($B$3='Budget Calculator'!$A$14, 'Loan Calculator'!$L$12-E1871+H1871, IF($B$3='Budget Calculator'!$A$13,  'Loan Calculator'!$N$12-E1871+H1871, IF($B$3='Budget Calculator'!$A$12,  'Loan Calculator'!$P$12-E1871+H1871, 0))))</f>
        <v>#DIV/0!</v>
      </c>
      <c r="E1871" s="217" t="e">
        <f>IF(('Loan Calculator'!$G$4/$B$4)*C1870&gt;=0, ('Loan Calculator'!$G$4/$B$4)*C1870, 1/0)</f>
        <v>#DIV/0!</v>
      </c>
      <c r="F1871" s="200" t="e">
        <f t="shared" si="180"/>
        <v>#DIV/0!</v>
      </c>
      <c r="G1871" s="212" t="e">
        <f t="shared" si="181"/>
        <v>#DIV/0!</v>
      </c>
      <c r="K1871" s="197" t="str" cm="1">
        <f t="array" ref="K1871">INDEX($A:$G, ($B1871*$B$4)+3,COLUMN(C1871))</f>
        <v>Owing</v>
      </c>
      <c r="L1871" s="198" t="e">
        <f t="shared" si="183"/>
        <v>#VALUE!</v>
      </c>
      <c r="M1871" s="199" t="e">
        <f t="shared" si="184"/>
        <v>#VALUE!</v>
      </c>
      <c r="N1871" s="200" t="str" cm="1">
        <f t="array" ref="N1871">INDEX($A:$G, ($B1871*$B$4)+3,COLUMN(F1871))</f>
        <v>Total Interest Charged</v>
      </c>
      <c r="O1871" s="201" t="e">
        <f t="shared" si="182"/>
        <v>#VALUE!</v>
      </c>
    </row>
    <row r="1872" spans="3:15" x14ac:dyDescent="0.25">
      <c r="C1872" s="197" t="e">
        <f t="shared" si="179"/>
        <v>#DIV/0!</v>
      </c>
      <c r="D1872" s="216" t="e">
        <f>IF(F1872="","",IF($B$3='Budget Calculator'!$A$14, 'Loan Calculator'!$L$12-E1872+H1872, IF($B$3='Budget Calculator'!$A$13,  'Loan Calculator'!$N$12-E1872+H1872, IF($B$3='Budget Calculator'!$A$12,  'Loan Calculator'!$P$12-E1872+H1872, 0))))</f>
        <v>#DIV/0!</v>
      </c>
      <c r="E1872" s="217" t="e">
        <f>IF(('Loan Calculator'!$G$4/$B$4)*C1871&gt;=0, ('Loan Calculator'!$G$4/$B$4)*C1871, 1/0)</f>
        <v>#DIV/0!</v>
      </c>
      <c r="F1872" s="200" t="e">
        <f t="shared" si="180"/>
        <v>#DIV/0!</v>
      </c>
      <c r="G1872" s="212" t="e">
        <f t="shared" si="181"/>
        <v>#DIV/0!</v>
      </c>
      <c r="K1872" s="197" t="str" cm="1">
        <f t="array" ref="K1872">INDEX($A:$G, ($B1872*$B$4)+3,COLUMN(C1872))</f>
        <v>Owing</v>
      </c>
      <c r="L1872" s="198" t="e">
        <f t="shared" si="183"/>
        <v>#VALUE!</v>
      </c>
      <c r="M1872" s="199" t="e">
        <f t="shared" si="184"/>
        <v>#VALUE!</v>
      </c>
      <c r="N1872" s="200" t="str" cm="1">
        <f t="array" ref="N1872">INDEX($A:$G, ($B1872*$B$4)+3,COLUMN(F1872))</f>
        <v>Total Interest Charged</v>
      </c>
      <c r="O1872" s="201" t="e">
        <f t="shared" si="182"/>
        <v>#VALUE!</v>
      </c>
    </row>
    <row r="1873" spans="3:15" x14ac:dyDescent="0.25">
      <c r="C1873" s="197" t="e">
        <f t="shared" si="179"/>
        <v>#DIV/0!</v>
      </c>
      <c r="D1873" s="216" t="e">
        <f>IF(F1873="","",IF($B$3='Budget Calculator'!$A$14, 'Loan Calculator'!$L$12-E1873+H1873, IF($B$3='Budget Calculator'!$A$13,  'Loan Calculator'!$N$12-E1873+H1873, IF($B$3='Budget Calculator'!$A$12,  'Loan Calculator'!$P$12-E1873+H1873, 0))))</f>
        <v>#DIV/0!</v>
      </c>
      <c r="E1873" s="217" t="e">
        <f>IF(('Loan Calculator'!$G$4/$B$4)*C1872&gt;=0, ('Loan Calculator'!$G$4/$B$4)*C1872, 1/0)</f>
        <v>#DIV/0!</v>
      </c>
      <c r="F1873" s="200" t="e">
        <f t="shared" si="180"/>
        <v>#DIV/0!</v>
      </c>
      <c r="G1873" s="212" t="e">
        <f t="shared" si="181"/>
        <v>#DIV/0!</v>
      </c>
      <c r="K1873" s="197" t="str" cm="1">
        <f t="array" ref="K1873">INDEX($A:$G, ($B1873*$B$4)+3,COLUMN(C1873))</f>
        <v>Owing</v>
      </c>
      <c r="L1873" s="198" t="e">
        <f t="shared" si="183"/>
        <v>#VALUE!</v>
      </c>
      <c r="M1873" s="199" t="e">
        <f t="shared" si="184"/>
        <v>#VALUE!</v>
      </c>
      <c r="N1873" s="200" t="str" cm="1">
        <f t="array" ref="N1873">INDEX($A:$G, ($B1873*$B$4)+3,COLUMN(F1873))</f>
        <v>Total Interest Charged</v>
      </c>
      <c r="O1873" s="201" t="e">
        <f t="shared" si="182"/>
        <v>#VALUE!</v>
      </c>
    </row>
    <row r="1874" spans="3:15" x14ac:dyDescent="0.25">
      <c r="C1874" s="197" t="e">
        <f t="shared" si="179"/>
        <v>#DIV/0!</v>
      </c>
      <c r="D1874" s="216" t="e">
        <f>IF(F1874="","",IF($B$3='Budget Calculator'!$A$14, 'Loan Calculator'!$L$12-E1874+H1874, IF($B$3='Budget Calculator'!$A$13,  'Loan Calculator'!$N$12-E1874+H1874, IF($B$3='Budget Calculator'!$A$12,  'Loan Calculator'!$P$12-E1874+H1874, 0))))</f>
        <v>#DIV/0!</v>
      </c>
      <c r="E1874" s="217" t="e">
        <f>IF(('Loan Calculator'!$G$4/$B$4)*C1873&gt;=0, ('Loan Calculator'!$G$4/$B$4)*C1873, 1/0)</f>
        <v>#DIV/0!</v>
      </c>
      <c r="F1874" s="200" t="e">
        <f t="shared" si="180"/>
        <v>#DIV/0!</v>
      </c>
      <c r="G1874" s="212" t="e">
        <f t="shared" si="181"/>
        <v>#DIV/0!</v>
      </c>
      <c r="K1874" s="197" t="str" cm="1">
        <f t="array" ref="K1874">INDEX($A:$G, ($B1874*$B$4)+3,COLUMN(C1874))</f>
        <v>Owing</v>
      </c>
      <c r="L1874" s="198" t="e">
        <f t="shared" si="183"/>
        <v>#VALUE!</v>
      </c>
      <c r="M1874" s="199" t="e">
        <f t="shared" si="184"/>
        <v>#VALUE!</v>
      </c>
      <c r="N1874" s="200" t="str" cm="1">
        <f t="array" ref="N1874">INDEX($A:$G, ($B1874*$B$4)+3,COLUMN(F1874))</f>
        <v>Total Interest Charged</v>
      </c>
      <c r="O1874" s="201" t="e">
        <f t="shared" si="182"/>
        <v>#VALUE!</v>
      </c>
    </row>
    <row r="1875" spans="3:15" x14ac:dyDescent="0.25">
      <c r="C1875" s="197" t="e">
        <f t="shared" si="179"/>
        <v>#DIV/0!</v>
      </c>
      <c r="D1875" s="216" t="e">
        <f>IF(F1875="","",IF($B$3='Budget Calculator'!$A$14, 'Loan Calculator'!$L$12-E1875+H1875, IF($B$3='Budget Calculator'!$A$13,  'Loan Calculator'!$N$12-E1875+H1875, IF($B$3='Budget Calculator'!$A$12,  'Loan Calculator'!$P$12-E1875+H1875, 0))))</f>
        <v>#DIV/0!</v>
      </c>
      <c r="E1875" s="217" t="e">
        <f>IF(('Loan Calculator'!$G$4/$B$4)*C1874&gt;=0, ('Loan Calculator'!$G$4/$B$4)*C1874, 1/0)</f>
        <v>#DIV/0!</v>
      </c>
      <c r="F1875" s="200" t="e">
        <f t="shared" si="180"/>
        <v>#DIV/0!</v>
      </c>
      <c r="G1875" s="212" t="e">
        <f t="shared" si="181"/>
        <v>#DIV/0!</v>
      </c>
      <c r="K1875" s="197" t="str" cm="1">
        <f t="array" ref="K1875">INDEX($A:$G, ($B1875*$B$4)+3,COLUMN(C1875))</f>
        <v>Owing</v>
      </c>
      <c r="L1875" s="198" t="e">
        <f t="shared" si="183"/>
        <v>#VALUE!</v>
      </c>
      <c r="M1875" s="199" t="e">
        <f t="shared" si="184"/>
        <v>#VALUE!</v>
      </c>
      <c r="N1875" s="200" t="str" cm="1">
        <f t="array" ref="N1875">INDEX($A:$G, ($B1875*$B$4)+3,COLUMN(F1875))</f>
        <v>Total Interest Charged</v>
      </c>
      <c r="O1875" s="201" t="e">
        <f t="shared" si="182"/>
        <v>#VALUE!</v>
      </c>
    </row>
    <row r="1876" spans="3:15" x14ac:dyDescent="0.25">
      <c r="C1876" s="197" t="e">
        <f t="shared" si="179"/>
        <v>#DIV/0!</v>
      </c>
      <c r="D1876" s="216" t="e">
        <f>IF(F1876="","",IF($B$3='Budget Calculator'!$A$14, 'Loan Calculator'!$L$12-E1876+H1876, IF($B$3='Budget Calculator'!$A$13,  'Loan Calculator'!$N$12-E1876+H1876, IF($B$3='Budget Calculator'!$A$12,  'Loan Calculator'!$P$12-E1876+H1876, 0))))</f>
        <v>#DIV/0!</v>
      </c>
      <c r="E1876" s="217" t="e">
        <f>IF(('Loan Calculator'!$G$4/$B$4)*C1875&gt;=0, ('Loan Calculator'!$G$4/$B$4)*C1875, 1/0)</f>
        <v>#DIV/0!</v>
      </c>
      <c r="F1876" s="200" t="e">
        <f t="shared" si="180"/>
        <v>#DIV/0!</v>
      </c>
      <c r="G1876" s="212" t="e">
        <f t="shared" si="181"/>
        <v>#DIV/0!</v>
      </c>
      <c r="K1876" s="197" t="str" cm="1">
        <f t="array" ref="K1876">INDEX($A:$G, ($B1876*$B$4)+3,COLUMN(C1876))</f>
        <v>Owing</v>
      </c>
      <c r="L1876" s="198" t="e">
        <f t="shared" si="183"/>
        <v>#VALUE!</v>
      </c>
      <c r="M1876" s="199" t="e">
        <f t="shared" si="184"/>
        <v>#VALUE!</v>
      </c>
      <c r="N1876" s="200" t="str" cm="1">
        <f t="array" ref="N1876">INDEX($A:$G, ($B1876*$B$4)+3,COLUMN(F1876))</f>
        <v>Total Interest Charged</v>
      </c>
      <c r="O1876" s="201" t="e">
        <f t="shared" si="182"/>
        <v>#VALUE!</v>
      </c>
    </row>
    <row r="1877" spans="3:15" x14ac:dyDescent="0.25">
      <c r="C1877" s="197" t="e">
        <f t="shared" si="179"/>
        <v>#DIV/0!</v>
      </c>
      <c r="D1877" s="216" t="e">
        <f>IF(F1877="","",IF($B$3='Budget Calculator'!$A$14, 'Loan Calculator'!$L$12-E1877+H1877, IF($B$3='Budget Calculator'!$A$13,  'Loan Calculator'!$N$12-E1877+H1877, IF($B$3='Budget Calculator'!$A$12,  'Loan Calculator'!$P$12-E1877+H1877, 0))))</f>
        <v>#DIV/0!</v>
      </c>
      <c r="E1877" s="217" t="e">
        <f>IF(('Loan Calculator'!$G$4/$B$4)*C1876&gt;=0, ('Loan Calculator'!$G$4/$B$4)*C1876, 1/0)</f>
        <v>#DIV/0!</v>
      </c>
      <c r="F1877" s="200" t="e">
        <f t="shared" si="180"/>
        <v>#DIV/0!</v>
      </c>
      <c r="G1877" s="212" t="e">
        <f t="shared" si="181"/>
        <v>#DIV/0!</v>
      </c>
      <c r="K1877" s="197" t="str" cm="1">
        <f t="array" ref="K1877">INDEX($A:$G, ($B1877*$B$4)+3,COLUMN(C1877))</f>
        <v>Owing</v>
      </c>
      <c r="L1877" s="198" t="e">
        <f t="shared" si="183"/>
        <v>#VALUE!</v>
      </c>
      <c r="M1877" s="199" t="e">
        <f t="shared" si="184"/>
        <v>#VALUE!</v>
      </c>
      <c r="N1877" s="200" t="str" cm="1">
        <f t="array" ref="N1877">INDEX($A:$G, ($B1877*$B$4)+3,COLUMN(F1877))</f>
        <v>Total Interest Charged</v>
      </c>
      <c r="O1877" s="201" t="e">
        <f t="shared" si="182"/>
        <v>#VALUE!</v>
      </c>
    </row>
    <row r="1878" spans="3:15" x14ac:dyDescent="0.25">
      <c r="C1878" s="197" t="e">
        <f t="shared" si="179"/>
        <v>#DIV/0!</v>
      </c>
      <c r="D1878" s="216" t="e">
        <f>IF(F1878="","",IF($B$3='Budget Calculator'!$A$14, 'Loan Calculator'!$L$12-E1878+H1878, IF($B$3='Budget Calculator'!$A$13,  'Loan Calculator'!$N$12-E1878+H1878, IF($B$3='Budget Calculator'!$A$12,  'Loan Calculator'!$P$12-E1878+H1878, 0))))</f>
        <v>#DIV/0!</v>
      </c>
      <c r="E1878" s="217" t="e">
        <f>IF(('Loan Calculator'!$G$4/$B$4)*C1877&gt;=0, ('Loan Calculator'!$G$4/$B$4)*C1877, 1/0)</f>
        <v>#DIV/0!</v>
      </c>
      <c r="F1878" s="200" t="e">
        <f t="shared" si="180"/>
        <v>#DIV/0!</v>
      </c>
      <c r="G1878" s="212" t="e">
        <f t="shared" si="181"/>
        <v>#DIV/0!</v>
      </c>
      <c r="K1878" s="197" t="str" cm="1">
        <f t="array" ref="K1878">INDEX($A:$G, ($B1878*$B$4)+3,COLUMN(C1878))</f>
        <v>Owing</v>
      </c>
      <c r="L1878" s="198" t="e">
        <f t="shared" si="183"/>
        <v>#VALUE!</v>
      </c>
      <c r="M1878" s="199" t="e">
        <f t="shared" si="184"/>
        <v>#VALUE!</v>
      </c>
      <c r="N1878" s="200" t="str" cm="1">
        <f t="array" ref="N1878">INDEX($A:$G, ($B1878*$B$4)+3,COLUMN(F1878))</f>
        <v>Total Interest Charged</v>
      </c>
      <c r="O1878" s="201" t="e">
        <f t="shared" si="182"/>
        <v>#VALUE!</v>
      </c>
    </row>
    <row r="1879" spans="3:15" x14ac:dyDescent="0.25">
      <c r="C1879" s="197" t="e">
        <f t="shared" si="179"/>
        <v>#DIV/0!</v>
      </c>
      <c r="D1879" s="216" t="e">
        <f>IF(F1879="","",IF($B$3='Budget Calculator'!$A$14, 'Loan Calculator'!$L$12-E1879+H1879, IF($B$3='Budget Calculator'!$A$13,  'Loan Calculator'!$N$12-E1879+H1879, IF($B$3='Budget Calculator'!$A$12,  'Loan Calculator'!$P$12-E1879+H1879, 0))))</f>
        <v>#DIV/0!</v>
      </c>
      <c r="E1879" s="217" t="e">
        <f>IF(('Loan Calculator'!$G$4/$B$4)*C1878&gt;=0, ('Loan Calculator'!$G$4/$B$4)*C1878, 1/0)</f>
        <v>#DIV/0!</v>
      </c>
      <c r="F1879" s="200" t="e">
        <f t="shared" si="180"/>
        <v>#DIV/0!</v>
      </c>
      <c r="G1879" s="212" t="e">
        <f t="shared" si="181"/>
        <v>#DIV/0!</v>
      </c>
      <c r="K1879" s="197" t="str" cm="1">
        <f t="array" ref="K1879">INDEX($A:$G, ($B1879*$B$4)+3,COLUMN(C1879))</f>
        <v>Owing</v>
      </c>
      <c r="L1879" s="198" t="e">
        <f t="shared" si="183"/>
        <v>#VALUE!</v>
      </c>
      <c r="M1879" s="199" t="e">
        <f t="shared" si="184"/>
        <v>#VALUE!</v>
      </c>
      <c r="N1879" s="200" t="str" cm="1">
        <f t="array" ref="N1879">INDEX($A:$G, ($B1879*$B$4)+3,COLUMN(F1879))</f>
        <v>Total Interest Charged</v>
      </c>
      <c r="O1879" s="201" t="e">
        <f t="shared" si="182"/>
        <v>#VALUE!</v>
      </c>
    </row>
    <row r="1880" spans="3:15" x14ac:dyDescent="0.25">
      <c r="C1880" s="197" t="e">
        <f t="shared" ref="C1880:C1943" si="185">IF(F1880="","",C1879-D1880)</f>
        <v>#DIV/0!</v>
      </c>
      <c r="D1880" s="216" t="e">
        <f>IF(F1880="","",IF($B$3='Budget Calculator'!$A$14, 'Loan Calculator'!$L$12-E1880+H1880, IF($B$3='Budget Calculator'!$A$13,  'Loan Calculator'!$N$12-E1880+H1880, IF($B$3='Budget Calculator'!$A$12,  'Loan Calculator'!$P$12-E1880+H1880, 0))))</f>
        <v>#DIV/0!</v>
      </c>
      <c r="E1880" s="217" t="e">
        <f>IF(('Loan Calculator'!$G$4/$B$4)*C1879&gt;=0, ('Loan Calculator'!$G$4/$B$4)*C1879, 1/0)</f>
        <v>#DIV/0!</v>
      </c>
      <c r="F1880" s="200" t="e">
        <f t="shared" ref="F1880:F1943" si="186">IF(F1879="", "", IF(E1880+F1879&gt;F1879, E1880+F1879, ""))</f>
        <v>#DIV/0!</v>
      </c>
      <c r="G1880" s="212" t="e">
        <f t="shared" si="181"/>
        <v>#DIV/0!</v>
      </c>
      <c r="K1880" s="197" t="str" cm="1">
        <f t="array" ref="K1880">INDEX($A:$G, ($B1880*$B$4)+3,COLUMN(C1880))</f>
        <v>Owing</v>
      </c>
      <c r="L1880" s="198" t="e">
        <f t="shared" si="183"/>
        <v>#VALUE!</v>
      </c>
      <c r="M1880" s="199" t="e">
        <f t="shared" si="184"/>
        <v>#VALUE!</v>
      </c>
      <c r="N1880" s="200" t="str" cm="1">
        <f t="array" ref="N1880">INDEX($A:$G, ($B1880*$B$4)+3,COLUMN(F1880))</f>
        <v>Total Interest Charged</v>
      </c>
      <c r="O1880" s="201" t="e">
        <f t="shared" si="182"/>
        <v>#VALUE!</v>
      </c>
    </row>
    <row r="1881" spans="3:15" x14ac:dyDescent="0.25">
      <c r="C1881" s="197" t="e">
        <f t="shared" si="185"/>
        <v>#DIV/0!</v>
      </c>
      <c r="D1881" s="216" t="e">
        <f>IF(F1881="","",IF($B$3='Budget Calculator'!$A$14, 'Loan Calculator'!$L$12-E1881+H1881, IF($B$3='Budget Calculator'!$A$13,  'Loan Calculator'!$N$12-E1881+H1881, IF($B$3='Budget Calculator'!$A$12,  'Loan Calculator'!$P$12-E1881+H1881, 0))))</f>
        <v>#DIV/0!</v>
      </c>
      <c r="E1881" s="217" t="e">
        <f>IF(('Loan Calculator'!$G$4/$B$4)*C1880&gt;=0, ('Loan Calculator'!$G$4/$B$4)*C1880, 1/0)</f>
        <v>#DIV/0!</v>
      </c>
      <c r="F1881" s="200" t="e">
        <f t="shared" si="186"/>
        <v>#DIV/0!</v>
      </c>
      <c r="G1881" s="212" t="e">
        <f t="shared" si="181"/>
        <v>#DIV/0!</v>
      </c>
      <c r="K1881" s="197" t="str" cm="1">
        <f t="array" ref="K1881">INDEX($A:$G, ($B1881*$B$4)+3,COLUMN(C1881))</f>
        <v>Owing</v>
      </c>
      <c r="L1881" s="198" t="e">
        <f t="shared" si="183"/>
        <v>#VALUE!</v>
      </c>
      <c r="M1881" s="199" t="e">
        <f t="shared" si="184"/>
        <v>#VALUE!</v>
      </c>
      <c r="N1881" s="200" t="str" cm="1">
        <f t="array" ref="N1881">INDEX($A:$G, ($B1881*$B$4)+3,COLUMN(F1881))</f>
        <v>Total Interest Charged</v>
      </c>
      <c r="O1881" s="201" t="e">
        <f t="shared" si="182"/>
        <v>#VALUE!</v>
      </c>
    </row>
    <row r="1882" spans="3:15" x14ac:dyDescent="0.25">
      <c r="C1882" s="197" t="e">
        <f t="shared" si="185"/>
        <v>#DIV/0!</v>
      </c>
      <c r="D1882" s="216" t="e">
        <f>IF(F1882="","",IF($B$3='Budget Calculator'!$A$14, 'Loan Calculator'!$L$12-E1882+H1882, IF($B$3='Budget Calculator'!$A$13,  'Loan Calculator'!$N$12-E1882+H1882, IF($B$3='Budget Calculator'!$A$12,  'Loan Calculator'!$P$12-E1882+H1882, 0))))</f>
        <v>#DIV/0!</v>
      </c>
      <c r="E1882" s="217" t="e">
        <f>IF(('Loan Calculator'!$G$4/$B$4)*C1881&gt;=0, ('Loan Calculator'!$G$4/$B$4)*C1881, 1/0)</f>
        <v>#DIV/0!</v>
      </c>
      <c r="F1882" s="200" t="e">
        <f t="shared" si="186"/>
        <v>#DIV/0!</v>
      </c>
      <c r="G1882" s="212" t="e">
        <f t="shared" si="181"/>
        <v>#DIV/0!</v>
      </c>
      <c r="K1882" s="197" t="str" cm="1">
        <f t="array" ref="K1882">INDEX($A:$G, ($B1882*$B$4)+3,COLUMN(C1882))</f>
        <v>Owing</v>
      </c>
      <c r="L1882" s="198" t="e">
        <f t="shared" si="183"/>
        <v>#VALUE!</v>
      </c>
      <c r="M1882" s="199" t="e">
        <f t="shared" si="184"/>
        <v>#VALUE!</v>
      </c>
      <c r="N1882" s="200" t="str" cm="1">
        <f t="array" ref="N1882">INDEX($A:$G, ($B1882*$B$4)+3,COLUMN(F1882))</f>
        <v>Total Interest Charged</v>
      </c>
      <c r="O1882" s="201" t="e">
        <f t="shared" si="182"/>
        <v>#VALUE!</v>
      </c>
    </row>
    <row r="1883" spans="3:15" x14ac:dyDescent="0.25">
      <c r="C1883" s="197" t="e">
        <f t="shared" si="185"/>
        <v>#DIV/0!</v>
      </c>
      <c r="D1883" s="216" t="e">
        <f>IF(F1883="","",IF($B$3='Budget Calculator'!$A$14, 'Loan Calculator'!$L$12-E1883+H1883, IF($B$3='Budget Calculator'!$A$13,  'Loan Calculator'!$N$12-E1883+H1883, IF($B$3='Budget Calculator'!$A$12,  'Loan Calculator'!$P$12-E1883+H1883, 0))))</f>
        <v>#DIV/0!</v>
      </c>
      <c r="E1883" s="217" t="e">
        <f>IF(('Loan Calculator'!$G$4/$B$4)*C1882&gt;=0, ('Loan Calculator'!$G$4/$B$4)*C1882, 1/0)</f>
        <v>#DIV/0!</v>
      </c>
      <c r="F1883" s="200" t="e">
        <f t="shared" si="186"/>
        <v>#DIV/0!</v>
      </c>
      <c r="G1883" s="212" t="e">
        <f t="shared" si="181"/>
        <v>#DIV/0!</v>
      </c>
      <c r="K1883" s="197" t="str" cm="1">
        <f t="array" ref="K1883">INDEX($A:$G, ($B1883*$B$4)+3,COLUMN(C1883))</f>
        <v>Owing</v>
      </c>
      <c r="L1883" s="198" t="e">
        <f t="shared" si="183"/>
        <v>#VALUE!</v>
      </c>
      <c r="M1883" s="199" t="e">
        <f t="shared" si="184"/>
        <v>#VALUE!</v>
      </c>
      <c r="N1883" s="200" t="str" cm="1">
        <f t="array" ref="N1883">INDEX($A:$G, ($B1883*$B$4)+3,COLUMN(F1883))</f>
        <v>Total Interest Charged</v>
      </c>
      <c r="O1883" s="201" t="e">
        <f t="shared" si="182"/>
        <v>#VALUE!</v>
      </c>
    </row>
    <row r="1884" spans="3:15" x14ac:dyDescent="0.25">
      <c r="C1884" s="197" t="e">
        <f t="shared" si="185"/>
        <v>#DIV/0!</v>
      </c>
      <c r="D1884" s="216" t="e">
        <f>IF(F1884="","",IF($B$3='Budget Calculator'!$A$14, 'Loan Calculator'!$L$12-E1884+H1884, IF($B$3='Budget Calculator'!$A$13,  'Loan Calculator'!$N$12-E1884+H1884, IF($B$3='Budget Calculator'!$A$12,  'Loan Calculator'!$P$12-E1884+H1884, 0))))</f>
        <v>#DIV/0!</v>
      </c>
      <c r="E1884" s="217" t="e">
        <f>IF(('Loan Calculator'!$G$4/$B$4)*C1883&gt;=0, ('Loan Calculator'!$G$4/$B$4)*C1883, 1/0)</f>
        <v>#DIV/0!</v>
      </c>
      <c r="F1884" s="200" t="e">
        <f t="shared" si="186"/>
        <v>#DIV/0!</v>
      </c>
      <c r="G1884" s="212" t="e">
        <f t="shared" si="181"/>
        <v>#DIV/0!</v>
      </c>
      <c r="K1884" s="197" t="str" cm="1">
        <f t="array" ref="K1884">INDEX($A:$G, ($B1884*$B$4)+3,COLUMN(C1884))</f>
        <v>Owing</v>
      </c>
      <c r="L1884" s="198" t="e">
        <f t="shared" si="183"/>
        <v>#VALUE!</v>
      </c>
      <c r="M1884" s="199" t="e">
        <f t="shared" si="184"/>
        <v>#VALUE!</v>
      </c>
      <c r="N1884" s="200" t="str" cm="1">
        <f t="array" ref="N1884">INDEX($A:$G, ($B1884*$B$4)+3,COLUMN(F1884))</f>
        <v>Total Interest Charged</v>
      </c>
      <c r="O1884" s="201" t="e">
        <f t="shared" si="182"/>
        <v>#VALUE!</v>
      </c>
    </row>
    <row r="1885" spans="3:15" x14ac:dyDescent="0.25">
      <c r="C1885" s="197" t="e">
        <f t="shared" si="185"/>
        <v>#DIV/0!</v>
      </c>
      <c r="D1885" s="216" t="e">
        <f>IF(F1885="","",IF($B$3='Budget Calculator'!$A$14, 'Loan Calculator'!$L$12-E1885+H1885, IF($B$3='Budget Calculator'!$A$13,  'Loan Calculator'!$N$12-E1885+H1885, IF($B$3='Budget Calculator'!$A$12,  'Loan Calculator'!$P$12-E1885+H1885, 0))))</f>
        <v>#DIV/0!</v>
      </c>
      <c r="E1885" s="217" t="e">
        <f>IF(('Loan Calculator'!$G$4/$B$4)*C1884&gt;=0, ('Loan Calculator'!$G$4/$B$4)*C1884, 1/0)</f>
        <v>#DIV/0!</v>
      </c>
      <c r="F1885" s="200" t="e">
        <f t="shared" si="186"/>
        <v>#DIV/0!</v>
      </c>
      <c r="G1885" s="212" t="e">
        <f t="shared" si="181"/>
        <v>#DIV/0!</v>
      </c>
      <c r="K1885" s="197" t="str" cm="1">
        <f t="array" ref="K1885">INDEX($A:$G, ($B1885*$B$4)+3,COLUMN(C1885))</f>
        <v>Owing</v>
      </c>
      <c r="L1885" s="198" t="e">
        <f t="shared" si="183"/>
        <v>#VALUE!</v>
      </c>
      <c r="M1885" s="199" t="e">
        <f t="shared" si="184"/>
        <v>#VALUE!</v>
      </c>
      <c r="N1885" s="200" t="str" cm="1">
        <f t="array" ref="N1885">INDEX($A:$G, ($B1885*$B$4)+3,COLUMN(F1885))</f>
        <v>Total Interest Charged</v>
      </c>
      <c r="O1885" s="201" t="e">
        <f t="shared" si="182"/>
        <v>#VALUE!</v>
      </c>
    </row>
    <row r="1886" spans="3:15" x14ac:dyDescent="0.25">
      <c r="C1886" s="197" t="e">
        <f t="shared" si="185"/>
        <v>#DIV/0!</v>
      </c>
      <c r="D1886" s="216" t="e">
        <f>IF(F1886="","",IF($B$3='Budget Calculator'!$A$14, 'Loan Calculator'!$L$12-E1886+H1886, IF($B$3='Budget Calculator'!$A$13,  'Loan Calculator'!$N$12-E1886+H1886, IF($B$3='Budget Calculator'!$A$12,  'Loan Calculator'!$P$12-E1886+H1886, 0))))</f>
        <v>#DIV/0!</v>
      </c>
      <c r="E1886" s="217" t="e">
        <f>IF(('Loan Calculator'!$G$4/$B$4)*C1885&gt;=0, ('Loan Calculator'!$G$4/$B$4)*C1885, 1/0)</f>
        <v>#DIV/0!</v>
      </c>
      <c r="F1886" s="200" t="e">
        <f t="shared" si="186"/>
        <v>#DIV/0!</v>
      </c>
      <c r="G1886" s="212" t="e">
        <f t="shared" si="181"/>
        <v>#DIV/0!</v>
      </c>
      <c r="K1886" s="197" t="str" cm="1">
        <f t="array" ref="K1886">INDEX($A:$G, ($B1886*$B$4)+3,COLUMN(C1886))</f>
        <v>Owing</v>
      </c>
      <c r="L1886" s="198" t="e">
        <f t="shared" si="183"/>
        <v>#VALUE!</v>
      </c>
      <c r="M1886" s="199" t="e">
        <f t="shared" si="184"/>
        <v>#VALUE!</v>
      </c>
      <c r="N1886" s="200" t="str" cm="1">
        <f t="array" ref="N1886">INDEX($A:$G, ($B1886*$B$4)+3,COLUMN(F1886))</f>
        <v>Total Interest Charged</v>
      </c>
      <c r="O1886" s="201" t="e">
        <f t="shared" si="182"/>
        <v>#VALUE!</v>
      </c>
    </row>
    <row r="1887" spans="3:15" x14ac:dyDescent="0.25">
      <c r="C1887" s="197" t="e">
        <f t="shared" si="185"/>
        <v>#DIV/0!</v>
      </c>
      <c r="D1887" s="216" t="e">
        <f>IF(F1887="","",IF($B$3='Budget Calculator'!$A$14, 'Loan Calculator'!$L$12-E1887+H1887, IF($B$3='Budget Calculator'!$A$13,  'Loan Calculator'!$N$12-E1887+H1887, IF($B$3='Budget Calculator'!$A$12,  'Loan Calculator'!$P$12-E1887+H1887, 0))))</f>
        <v>#DIV/0!</v>
      </c>
      <c r="E1887" s="217" t="e">
        <f>IF(('Loan Calculator'!$G$4/$B$4)*C1886&gt;=0, ('Loan Calculator'!$G$4/$B$4)*C1886, 1/0)</f>
        <v>#DIV/0!</v>
      </c>
      <c r="F1887" s="200" t="e">
        <f t="shared" si="186"/>
        <v>#DIV/0!</v>
      </c>
      <c r="G1887" s="212" t="e">
        <f t="shared" si="181"/>
        <v>#DIV/0!</v>
      </c>
      <c r="K1887" s="197" t="str" cm="1">
        <f t="array" ref="K1887">INDEX($A:$G, ($B1887*$B$4)+3,COLUMN(C1887))</f>
        <v>Owing</v>
      </c>
      <c r="L1887" s="198" t="e">
        <f t="shared" si="183"/>
        <v>#VALUE!</v>
      </c>
      <c r="M1887" s="199" t="e">
        <f t="shared" si="184"/>
        <v>#VALUE!</v>
      </c>
      <c r="N1887" s="200" t="str" cm="1">
        <f t="array" ref="N1887">INDEX($A:$G, ($B1887*$B$4)+3,COLUMN(F1887))</f>
        <v>Total Interest Charged</v>
      </c>
      <c r="O1887" s="201" t="e">
        <f t="shared" si="182"/>
        <v>#VALUE!</v>
      </c>
    </row>
    <row r="1888" spans="3:15" x14ac:dyDescent="0.25">
      <c r="C1888" s="197" t="e">
        <f t="shared" si="185"/>
        <v>#DIV/0!</v>
      </c>
      <c r="D1888" s="216" t="e">
        <f>IF(F1888="","",IF($B$3='Budget Calculator'!$A$14, 'Loan Calculator'!$L$12-E1888+H1888, IF($B$3='Budget Calculator'!$A$13,  'Loan Calculator'!$N$12-E1888+H1888, IF($B$3='Budget Calculator'!$A$12,  'Loan Calculator'!$P$12-E1888+H1888, 0))))</f>
        <v>#DIV/0!</v>
      </c>
      <c r="E1888" s="217" t="e">
        <f>IF(('Loan Calculator'!$G$4/$B$4)*C1887&gt;=0, ('Loan Calculator'!$G$4/$B$4)*C1887, 1/0)</f>
        <v>#DIV/0!</v>
      </c>
      <c r="F1888" s="200" t="e">
        <f t="shared" si="186"/>
        <v>#DIV/0!</v>
      </c>
      <c r="G1888" s="212" t="e">
        <f t="shared" si="181"/>
        <v>#DIV/0!</v>
      </c>
      <c r="K1888" s="197" t="str" cm="1">
        <f t="array" ref="K1888">INDEX($A:$G, ($B1888*$B$4)+3,COLUMN(C1888))</f>
        <v>Owing</v>
      </c>
      <c r="L1888" s="198" t="e">
        <f t="shared" si="183"/>
        <v>#VALUE!</v>
      </c>
      <c r="M1888" s="199" t="e">
        <f t="shared" si="184"/>
        <v>#VALUE!</v>
      </c>
      <c r="N1888" s="200" t="str" cm="1">
        <f t="array" ref="N1888">INDEX($A:$G, ($B1888*$B$4)+3,COLUMN(F1888))</f>
        <v>Total Interest Charged</v>
      </c>
      <c r="O1888" s="201" t="e">
        <f t="shared" si="182"/>
        <v>#VALUE!</v>
      </c>
    </row>
    <row r="1889" spans="3:15" x14ac:dyDescent="0.25">
      <c r="C1889" s="197" t="e">
        <f t="shared" si="185"/>
        <v>#DIV/0!</v>
      </c>
      <c r="D1889" s="216" t="e">
        <f>IF(F1889="","",IF($B$3='Budget Calculator'!$A$14, 'Loan Calculator'!$L$12-E1889+H1889, IF($B$3='Budget Calculator'!$A$13,  'Loan Calculator'!$N$12-E1889+H1889, IF($B$3='Budget Calculator'!$A$12,  'Loan Calculator'!$P$12-E1889+H1889, 0))))</f>
        <v>#DIV/0!</v>
      </c>
      <c r="E1889" s="217" t="e">
        <f>IF(('Loan Calculator'!$G$4/$B$4)*C1888&gt;=0, ('Loan Calculator'!$G$4/$B$4)*C1888, 1/0)</f>
        <v>#DIV/0!</v>
      </c>
      <c r="F1889" s="200" t="e">
        <f t="shared" si="186"/>
        <v>#DIV/0!</v>
      </c>
      <c r="G1889" s="212" t="e">
        <f t="shared" si="181"/>
        <v>#DIV/0!</v>
      </c>
      <c r="K1889" s="197" t="str" cm="1">
        <f t="array" ref="K1889">INDEX($A:$G, ($B1889*$B$4)+3,COLUMN(C1889))</f>
        <v>Owing</v>
      </c>
      <c r="L1889" s="198" t="e">
        <f t="shared" si="183"/>
        <v>#VALUE!</v>
      </c>
      <c r="M1889" s="199" t="e">
        <f t="shared" si="184"/>
        <v>#VALUE!</v>
      </c>
      <c r="N1889" s="200" t="str" cm="1">
        <f t="array" ref="N1889">INDEX($A:$G, ($B1889*$B$4)+3,COLUMN(F1889))</f>
        <v>Total Interest Charged</v>
      </c>
      <c r="O1889" s="201" t="e">
        <f t="shared" si="182"/>
        <v>#VALUE!</v>
      </c>
    </row>
    <row r="1890" spans="3:15" x14ac:dyDescent="0.25">
      <c r="C1890" s="197" t="e">
        <f t="shared" si="185"/>
        <v>#DIV/0!</v>
      </c>
      <c r="D1890" s="216" t="e">
        <f>IF(F1890="","",IF($B$3='Budget Calculator'!$A$14, 'Loan Calculator'!$L$12-E1890+H1890, IF($B$3='Budget Calculator'!$A$13,  'Loan Calculator'!$N$12-E1890+H1890, IF($B$3='Budget Calculator'!$A$12,  'Loan Calculator'!$P$12-E1890+H1890, 0))))</f>
        <v>#DIV/0!</v>
      </c>
      <c r="E1890" s="217" t="e">
        <f>IF(('Loan Calculator'!$G$4/$B$4)*C1889&gt;=0, ('Loan Calculator'!$G$4/$B$4)*C1889, 1/0)</f>
        <v>#DIV/0!</v>
      </c>
      <c r="F1890" s="200" t="e">
        <f t="shared" si="186"/>
        <v>#DIV/0!</v>
      </c>
      <c r="G1890" s="212" t="e">
        <f t="shared" si="181"/>
        <v>#DIV/0!</v>
      </c>
      <c r="K1890" s="197" t="str" cm="1">
        <f t="array" ref="K1890">INDEX($A:$G, ($B1890*$B$4)+3,COLUMN(C1890))</f>
        <v>Owing</v>
      </c>
      <c r="L1890" s="198" t="e">
        <f t="shared" si="183"/>
        <v>#VALUE!</v>
      </c>
      <c r="M1890" s="199" t="e">
        <f t="shared" si="184"/>
        <v>#VALUE!</v>
      </c>
      <c r="N1890" s="200" t="str" cm="1">
        <f t="array" ref="N1890">INDEX($A:$G, ($B1890*$B$4)+3,COLUMN(F1890))</f>
        <v>Total Interest Charged</v>
      </c>
      <c r="O1890" s="201" t="e">
        <f t="shared" si="182"/>
        <v>#VALUE!</v>
      </c>
    </row>
    <row r="1891" spans="3:15" x14ac:dyDescent="0.25">
      <c r="C1891" s="197" t="e">
        <f t="shared" si="185"/>
        <v>#DIV/0!</v>
      </c>
      <c r="D1891" s="216" t="e">
        <f>IF(F1891="","",IF($B$3='Budget Calculator'!$A$14, 'Loan Calculator'!$L$12-E1891+H1891, IF($B$3='Budget Calculator'!$A$13,  'Loan Calculator'!$N$12-E1891+H1891, IF($B$3='Budget Calculator'!$A$12,  'Loan Calculator'!$P$12-E1891+H1891, 0))))</f>
        <v>#DIV/0!</v>
      </c>
      <c r="E1891" s="217" t="e">
        <f>IF(('Loan Calculator'!$G$4/$B$4)*C1890&gt;=0, ('Loan Calculator'!$G$4/$B$4)*C1890, 1/0)</f>
        <v>#DIV/0!</v>
      </c>
      <c r="F1891" s="200" t="e">
        <f t="shared" si="186"/>
        <v>#DIV/0!</v>
      </c>
      <c r="G1891" s="212" t="e">
        <f t="shared" si="181"/>
        <v>#DIV/0!</v>
      </c>
      <c r="K1891" s="197" t="str" cm="1">
        <f t="array" ref="K1891">INDEX($A:$G, ($B1891*$B$4)+3,COLUMN(C1891))</f>
        <v>Owing</v>
      </c>
      <c r="L1891" s="198" t="e">
        <f t="shared" si="183"/>
        <v>#VALUE!</v>
      </c>
      <c r="M1891" s="199" t="e">
        <f t="shared" si="184"/>
        <v>#VALUE!</v>
      </c>
      <c r="N1891" s="200" t="str" cm="1">
        <f t="array" ref="N1891">INDEX($A:$G, ($B1891*$B$4)+3,COLUMN(F1891))</f>
        <v>Total Interest Charged</v>
      </c>
      <c r="O1891" s="201" t="e">
        <f t="shared" si="182"/>
        <v>#VALUE!</v>
      </c>
    </row>
    <row r="1892" spans="3:15" x14ac:dyDescent="0.25">
      <c r="C1892" s="197" t="e">
        <f t="shared" si="185"/>
        <v>#DIV/0!</v>
      </c>
      <c r="D1892" s="216" t="e">
        <f>IF(F1892="","",IF($B$3='Budget Calculator'!$A$14, 'Loan Calculator'!$L$12-E1892+H1892, IF($B$3='Budget Calculator'!$A$13,  'Loan Calculator'!$N$12-E1892+H1892, IF($B$3='Budget Calculator'!$A$12,  'Loan Calculator'!$P$12-E1892+H1892, 0))))</f>
        <v>#DIV/0!</v>
      </c>
      <c r="E1892" s="217" t="e">
        <f>IF(('Loan Calculator'!$G$4/$B$4)*C1891&gt;=0, ('Loan Calculator'!$G$4/$B$4)*C1891, 1/0)</f>
        <v>#DIV/0!</v>
      </c>
      <c r="F1892" s="200" t="e">
        <f t="shared" si="186"/>
        <v>#DIV/0!</v>
      </c>
      <c r="G1892" s="212" t="e">
        <f t="shared" si="181"/>
        <v>#DIV/0!</v>
      </c>
      <c r="K1892" s="197" t="str" cm="1">
        <f t="array" ref="K1892">INDEX($A:$G, ($B1892*$B$4)+3,COLUMN(C1892))</f>
        <v>Owing</v>
      </c>
      <c r="L1892" s="198" t="e">
        <f t="shared" si="183"/>
        <v>#VALUE!</v>
      </c>
      <c r="M1892" s="199" t="e">
        <f t="shared" si="184"/>
        <v>#VALUE!</v>
      </c>
      <c r="N1892" s="200" t="str" cm="1">
        <f t="array" ref="N1892">INDEX($A:$G, ($B1892*$B$4)+3,COLUMN(F1892))</f>
        <v>Total Interest Charged</v>
      </c>
      <c r="O1892" s="201" t="e">
        <f t="shared" si="182"/>
        <v>#VALUE!</v>
      </c>
    </row>
    <row r="1893" spans="3:15" x14ac:dyDescent="0.25">
      <c r="C1893" s="197" t="e">
        <f t="shared" si="185"/>
        <v>#DIV/0!</v>
      </c>
      <c r="D1893" s="216" t="e">
        <f>IF(F1893="","",IF($B$3='Budget Calculator'!$A$14, 'Loan Calculator'!$L$12-E1893+H1893, IF($B$3='Budget Calculator'!$A$13,  'Loan Calculator'!$N$12-E1893+H1893, IF($B$3='Budget Calculator'!$A$12,  'Loan Calculator'!$P$12-E1893+H1893, 0))))</f>
        <v>#DIV/0!</v>
      </c>
      <c r="E1893" s="217" t="e">
        <f>IF(('Loan Calculator'!$G$4/$B$4)*C1892&gt;=0, ('Loan Calculator'!$G$4/$B$4)*C1892, 1/0)</f>
        <v>#DIV/0!</v>
      </c>
      <c r="F1893" s="200" t="e">
        <f t="shared" si="186"/>
        <v>#DIV/0!</v>
      </c>
      <c r="G1893" s="212" t="e">
        <f t="shared" si="181"/>
        <v>#DIV/0!</v>
      </c>
      <c r="K1893" s="197" t="str" cm="1">
        <f t="array" ref="K1893">INDEX($A:$G, ($B1893*$B$4)+3,COLUMN(C1893))</f>
        <v>Owing</v>
      </c>
      <c r="L1893" s="198" t="e">
        <f t="shared" si="183"/>
        <v>#VALUE!</v>
      </c>
      <c r="M1893" s="199" t="e">
        <f t="shared" si="184"/>
        <v>#VALUE!</v>
      </c>
      <c r="N1893" s="200" t="str" cm="1">
        <f t="array" ref="N1893">INDEX($A:$G, ($B1893*$B$4)+3,COLUMN(F1893))</f>
        <v>Total Interest Charged</v>
      </c>
      <c r="O1893" s="201" t="e">
        <f t="shared" si="182"/>
        <v>#VALUE!</v>
      </c>
    </row>
    <row r="1894" spans="3:15" x14ac:dyDescent="0.25">
      <c r="C1894" s="197" t="e">
        <f t="shared" si="185"/>
        <v>#DIV/0!</v>
      </c>
      <c r="D1894" s="216" t="e">
        <f>IF(F1894="","",IF($B$3='Budget Calculator'!$A$14, 'Loan Calculator'!$L$12-E1894+H1894, IF($B$3='Budget Calculator'!$A$13,  'Loan Calculator'!$N$12-E1894+H1894, IF($B$3='Budget Calculator'!$A$12,  'Loan Calculator'!$P$12-E1894+H1894, 0))))</f>
        <v>#DIV/0!</v>
      </c>
      <c r="E1894" s="217" t="e">
        <f>IF(('Loan Calculator'!$G$4/$B$4)*C1893&gt;=0, ('Loan Calculator'!$G$4/$B$4)*C1893, 1/0)</f>
        <v>#DIV/0!</v>
      </c>
      <c r="F1894" s="200" t="e">
        <f t="shared" si="186"/>
        <v>#DIV/0!</v>
      </c>
      <c r="G1894" s="212" t="e">
        <f t="shared" si="181"/>
        <v>#DIV/0!</v>
      </c>
      <c r="K1894" s="197" t="str" cm="1">
        <f t="array" ref="K1894">INDEX($A:$G, ($B1894*$B$4)+3,COLUMN(C1894))</f>
        <v>Owing</v>
      </c>
      <c r="L1894" s="198" t="e">
        <f t="shared" si="183"/>
        <v>#VALUE!</v>
      </c>
      <c r="M1894" s="199" t="e">
        <f t="shared" si="184"/>
        <v>#VALUE!</v>
      </c>
      <c r="N1894" s="200" t="str" cm="1">
        <f t="array" ref="N1894">INDEX($A:$G, ($B1894*$B$4)+3,COLUMN(F1894))</f>
        <v>Total Interest Charged</v>
      </c>
      <c r="O1894" s="201" t="e">
        <f t="shared" si="182"/>
        <v>#VALUE!</v>
      </c>
    </row>
    <row r="1895" spans="3:15" x14ac:dyDescent="0.25">
      <c r="C1895" s="197" t="e">
        <f t="shared" si="185"/>
        <v>#DIV/0!</v>
      </c>
      <c r="D1895" s="216" t="e">
        <f>IF(F1895="","",IF($B$3='Budget Calculator'!$A$14, 'Loan Calculator'!$L$12-E1895+H1895, IF($B$3='Budget Calculator'!$A$13,  'Loan Calculator'!$N$12-E1895+H1895, IF($B$3='Budget Calculator'!$A$12,  'Loan Calculator'!$P$12-E1895+H1895, 0))))</f>
        <v>#DIV/0!</v>
      </c>
      <c r="E1895" s="217" t="e">
        <f>IF(('Loan Calculator'!$G$4/$B$4)*C1894&gt;=0, ('Loan Calculator'!$G$4/$B$4)*C1894, 1/0)</f>
        <v>#DIV/0!</v>
      </c>
      <c r="F1895" s="200" t="e">
        <f t="shared" si="186"/>
        <v>#DIV/0!</v>
      </c>
      <c r="G1895" s="212" t="e">
        <f t="shared" si="181"/>
        <v>#DIV/0!</v>
      </c>
      <c r="K1895" s="197" t="str" cm="1">
        <f t="array" ref="K1895">INDEX($A:$G, ($B1895*$B$4)+3,COLUMN(C1895))</f>
        <v>Owing</v>
      </c>
      <c r="L1895" s="198" t="e">
        <f t="shared" si="183"/>
        <v>#VALUE!</v>
      </c>
      <c r="M1895" s="199" t="e">
        <f t="shared" si="184"/>
        <v>#VALUE!</v>
      </c>
      <c r="N1895" s="200" t="str" cm="1">
        <f t="array" ref="N1895">INDEX($A:$G, ($B1895*$B$4)+3,COLUMN(F1895))</f>
        <v>Total Interest Charged</v>
      </c>
      <c r="O1895" s="201" t="e">
        <f t="shared" si="182"/>
        <v>#VALUE!</v>
      </c>
    </row>
    <row r="1896" spans="3:15" x14ac:dyDescent="0.25">
      <c r="C1896" s="197" t="e">
        <f t="shared" si="185"/>
        <v>#DIV/0!</v>
      </c>
      <c r="D1896" s="216" t="e">
        <f>IF(F1896="","",IF($B$3='Budget Calculator'!$A$14, 'Loan Calculator'!$L$12-E1896+H1896, IF($B$3='Budget Calculator'!$A$13,  'Loan Calculator'!$N$12-E1896+H1896, IF($B$3='Budget Calculator'!$A$12,  'Loan Calculator'!$P$12-E1896+H1896, 0))))</f>
        <v>#DIV/0!</v>
      </c>
      <c r="E1896" s="217" t="e">
        <f>IF(('Loan Calculator'!$G$4/$B$4)*C1895&gt;=0, ('Loan Calculator'!$G$4/$B$4)*C1895, 1/0)</f>
        <v>#DIV/0!</v>
      </c>
      <c r="F1896" s="200" t="e">
        <f t="shared" si="186"/>
        <v>#DIV/0!</v>
      </c>
      <c r="G1896" s="212" t="e">
        <f t="shared" si="181"/>
        <v>#DIV/0!</v>
      </c>
      <c r="K1896" s="197" t="str" cm="1">
        <f t="array" ref="K1896">INDEX($A:$G, ($B1896*$B$4)+3,COLUMN(C1896))</f>
        <v>Owing</v>
      </c>
      <c r="L1896" s="198" t="e">
        <f t="shared" si="183"/>
        <v>#VALUE!</v>
      </c>
      <c r="M1896" s="199" t="e">
        <f t="shared" si="184"/>
        <v>#VALUE!</v>
      </c>
      <c r="N1896" s="200" t="str" cm="1">
        <f t="array" ref="N1896">INDEX($A:$G, ($B1896*$B$4)+3,COLUMN(F1896))</f>
        <v>Total Interest Charged</v>
      </c>
      <c r="O1896" s="201" t="e">
        <f t="shared" si="182"/>
        <v>#VALUE!</v>
      </c>
    </row>
    <row r="1897" spans="3:15" x14ac:dyDescent="0.25">
      <c r="C1897" s="197" t="e">
        <f t="shared" si="185"/>
        <v>#DIV/0!</v>
      </c>
      <c r="D1897" s="216" t="e">
        <f>IF(F1897="","",IF($B$3='Budget Calculator'!$A$14, 'Loan Calculator'!$L$12-E1897+H1897, IF($B$3='Budget Calculator'!$A$13,  'Loan Calculator'!$N$12-E1897+H1897, IF($B$3='Budget Calculator'!$A$12,  'Loan Calculator'!$P$12-E1897+H1897, 0))))</f>
        <v>#DIV/0!</v>
      </c>
      <c r="E1897" s="217" t="e">
        <f>IF(('Loan Calculator'!$G$4/$B$4)*C1896&gt;=0, ('Loan Calculator'!$G$4/$B$4)*C1896, 1/0)</f>
        <v>#DIV/0!</v>
      </c>
      <c r="F1897" s="200" t="e">
        <f t="shared" si="186"/>
        <v>#DIV/0!</v>
      </c>
      <c r="G1897" s="212" t="e">
        <f t="shared" si="181"/>
        <v>#DIV/0!</v>
      </c>
      <c r="K1897" s="197" t="str" cm="1">
        <f t="array" ref="K1897">INDEX($A:$G, ($B1897*$B$4)+3,COLUMN(C1897))</f>
        <v>Owing</v>
      </c>
      <c r="L1897" s="198" t="e">
        <f t="shared" si="183"/>
        <v>#VALUE!</v>
      </c>
      <c r="M1897" s="199" t="e">
        <f t="shared" si="184"/>
        <v>#VALUE!</v>
      </c>
      <c r="N1897" s="200" t="str" cm="1">
        <f t="array" ref="N1897">INDEX($A:$G, ($B1897*$B$4)+3,COLUMN(F1897))</f>
        <v>Total Interest Charged</v>
      </c>
      <c r="O1897" s="201" t="e">
        <f t="shared" si="182"/>
        <v>#VALUE!</v>
      </c>
    </row>
    <row r="1898" spans="3:15" x14ac:dyDescent="0.25">
      <c r="C1898" s="197" t="e">
        <f t="shared" si="185"/>
        <v>#DIV/0!</v>
      </c>
      <c r="D1898" s="216" t="e">
        <f>IF(F1898="","",IF($B$3='Budget Calculator'!$A$14, 'Loan Calculator'!$L$12-E1898+H1898, IF($B$3='Budget Calculator'!$A$13,  'Loan Calculator'!$N$12-E1898+H1898, IF($B$3='Budget Calculator'!$A$12,  'Loan Calculator'!$P$12-E1898+H1898, 0))))</f>
        <v>#DIV/0!</v>
      </c>
      <c r="E1898" s="217" t="e">
        <f>IF(('Loan Calculator'!$G$4/$B$4)*C1897&gt;=0, ('Loan Calculator'!$G$4/$B$4)*C1897, 1/0)</f>
        <v>#DIV/0!</v>
      </c>
      <c r="F1898" s="200" t="e">
        <f t="shared" si="186"/>
        <v>#DIV/0!</v>
      </c>
      <c r="G1898" s="212" t="e">
        <f t="shared" si="181"/>
        <v>#DIV/0!</v>
      </c>
      <c r="K1898" s="197" t="str" cm="1">
        <f t="array" ref="K1898">INDEX($A:$G, ($B1898*$B$4)+3,COLUMN(C1898))</f>
        <v>Owing</v>
      </c>
      <c r="L1898" s="198" t="e">
        <f t="shared" si="183"/>
        <v>#VALUE!</v>
      </c>
      <c r="M1898" s="199" t="e">
        <f t="shared" si="184"/>
        <v>#VALUE!</v>
      </c>
      <c r="N1898" s="200" t="str" cm="1">
        <f t="array" ref="N1898">INDEX($A:$G, ($B1898*$B$4)+3,COLUMN(F1898))</f>
        <v>Total Interest Charged</v>
      </c>
      <c r="O1898" s="201" t="e">
        <f t="shared" si="182"/>
        <v>#VALUE!</v>
      </c>
    </row>
    <row r="1899" spans="3:15" x14ac:dyDescent="0.25">
      <c r="C1899" s="197" t="e">
        <f t="shared" si="185"/>
        <v>#DIV/0!</v>
      </c>
      <c r="D1899" s="216" t="e">
        <f>IF(F1899="","",IF($B$3='Budget Calculator'!$A$14, 'Loan Calculator'!$L$12-E1899+H1899, IF($B$3='Budget Calculator'!$A$13,  'Loan Calculator'!$N$12-E1899+H1899, IF($B$3='Budget Calculator'!$A$12,  'Loan Calculator'!$P$12-E1899+H1899, 0))))</f>
        <v>#DIV/0!</v>
      </c>
      <c r="E1899" s="217" t="e">
        <f>IF(('Loan Calculator'!$G$4/$B$4)*C1898&gt;=0, ('Loan Calculator'!$G$4/$B$4)*C1898, 1/0)</f>
        <v>#DIV/0!</v>
      </c>
      <c r="F1899" s="200" t="e">
        <f t="shared" si="186"/>
        <v>#DIV/0!</v>
      </c>
      <c r="G1899" s="212" t="e">
        <f t="shared" si="181"/>
        <v>#DIV/0!</v>
      </c>
      <c r="K1899" s="197" t="str" cm="1">
        <f t="array" ref="K1899">INDEX($A:$G, ($B1899*$B$4)+3,COLUMN(C1899))</f>
        <v>Owing</v>
      </c>
      <c r="L1899" s="198" t="e">
        <f t="shared" si="183"/>
        <v>#VALUE!</v>
      </c>
      <c r="M1899" s="199" t="e">
        <f t="shared" si="184"/>
        <v>#VALUE!</v>
      </c>
      <c r="N1899" s="200" t="str" cm="1">
        <f t="array" ref="N1899">INDEX($A:$G, ($B1899*$B$4)+3,COLUMN(F1899))</f>
        <v>Total Interest Charged</v>
      </c>
      <c r="O1899" s="201" t="e">
        <f t="shared" si="182"/>
        <v>#VALUE!</v>
      </c>
    </row>
    <row r="1900" spans="3:15" x14ac:dyDescent="0.25">
      <c r="C1900" s="197" t="e">
        <f t="shared" si="185"/>
        <v>#DIV/0!</v>
      </c>
      <c r="D1900" s="216" t="e">
        <f>IF(F1900="","",IF($B$3='Budget Calculator'!$A$14, 'Loan Calculator'!$L$12-E1900+H1900, IF($B$3='Budget Calculator'!$A$13,  'Loan Calculator'!$N$12-E1900+H1900, IF($B$3='Budget Calculator'!$A$12,  'Loan Calculator'!$P$12-E1900+H1900, 0))))</f>
        <v>#DIV/0!</v>
      </c>
      <c r="E1900" s="217" t="e">
        <f>IF(('Loan Calculator'!$G$4/$B$4)*C1899&gt;=0, ('Loan Calculator'!$G$4/$B$4)*C1899, 1/0)</f>
        <v>#DIV/0!</v>
      </c>
      <c r="F1900" s="200" t="e">
        <f t="shared" si="186"/>
        <v>#DIV/0!</v>
      </c>
      <c r="G1900" s="212" t="e">
        <f t="shared" si="181"/>
        <v>#DIV/0!</v>
      </c>
      <c r="K1900" s="197" t="str" cm="1">
        <f t="array" ref="K1900">INDEX($A:$G, ($B1900*$B$4)+3,COLUMN(C1900))</f>
        <v>Owing</v>
      </c>
      <c r="L1900" s="198" t="e">
        <f t="shared" si="183"/>
        <v>#VALUE!</v>
      </c>
      <c r="M1900" s="199" t="e">
        <f t="shared" si="184"/>
        <v>#VALUE!</v>
      </c>
      <c r="N1900" s="200" t="str" cm="1">
        <f t="array" ref="N1900">INDEX($A:$G, ($B1900*$B$4)+3,COLUMN(F1900))</f>
        <v>Total Interest Charged</v>
      </c>
      <c r="O1900" s="201" t="e">
        <f t="shared" si="182"/>
        <v>#VALUE!</v>
      </c>
    </row>
    <row r="1901" spans="3:15" x14ac:dyDescent="0.25">
      <c r="C1901" s="197" t="e">
        <f t="shared" si="185"/>
        <v>#DIV/0!</v>
      </c>
      <c r="D1901" s="216" t="e">
        <f>IF(F1901="","",IF($B$3='Budget Calculator'!$A$14, 'Loan Calculator'!$L$12-E1901+H1901, IF($B$3='Budget Calculator'!$A$13,  'Loan Calculator'!$N$12-E1901+H1901, IF($B$3='Budget Calculator'!$A$12,  'Loan Calculator'!$P$12-E1901+H1901, 0))))</f>
        <v>#DIV/0!</v>
      </c>
      <c r="E1901" s="217" t="e">
        <f>IF(('Loan Calculator'!$G$4/$B$4)*C1900&gt;=0, ('Loan Calculator'!$G$4/$B$4)*C1900, 1/0)</f>
        <v>#DIV/0!</v>
      </c>
      <c r="F1901" s="200" t="e">
        <f t="shared" si="186"/>
        <v>#DIV/0!</v>
      </c>
      <c r="G1901" s="212" t="e">
        <f t="shared" si="181"/>
        <v>#DIV/0!</v>
      </c>
      <c r="K1901" s="197" t="str" cm="1">
        <f t="array" ref="K1901">INDEX($A:$G, ($B1901*$B$4)+3,COLUMN(C1901))</f>
        <v>Owing</v>
      </c>
      <c r="L1901" s="198" t="e">
        <f t="shared" si="183"/>
        <v>#VALUE!</v>
      </c>
      <c r="M1901" s="199" t="e">
        <f t="shared" si="184"/>
        <v>#VALUE!</v>
      </c>
      <c r="N1901" s="200" t="str" cm="1">
        <f t="array" ref="N1901">INDEX($A:$G, ($B1901*$B$4)+3,COLUMN(F1901))</f>
        <v>Total Interest Charged</v>
      </c>
      <c r="O1901" s="201" t="e">
        <f t="shared" si="182"/>
        <v>#VALUE!</v>
      </c>
    </row>
    <row r="1902" spans="3:15" x14ac:dyDescent="0.25">
      <c r="C1902" s="197" t="e">
        <f t="shared" si="185"/>
        <v>#DIV/0!</v>
      </c>
      <c r="D1902" s="216" t="e">
        <f>IF(F1902="","",IF($B$3='Budget Calculator'!$A$14, 'Loan Calculator'!$L$12-E1902+H1902, IF($B$3='Budget Calculator'!$A$13,  'Loan Calculator'!$N$12-E1902+H1902, IF($B$3='Budget Calculator'!$A$12,  'Loan Calculator'!$P$12-E1902+H1902, 0))))</f>
        <v>#DIV/0!</v>
      </c>
      <c r="E1902" s="217" t="e">
        <f>IF(('Loan Calculator'!$G$4/$B$4)*C1901&gt;=0, ('Loan Calculator'!$G$4/$B$4)*C1901, 1/0)</f>
        <v>#DIV/0!</v>
      </c>
      <c r="F1902" s="200" t="e">
        <f t="shared" si="186"/>
        <v>#DIV/0!</v>
      </c>
      <c r="G1902" s="212" t="e">
        <f t="shared" si="181"/>
        <v>#DIV/0!</v>
      </c>
      <c r="K1902" s="197" t="str" cm="1">
        <f t="array" ref="K1902">INDEX($A:$G, ($B1902*$B$4)+3,COLUMN(C1902))</f>
        <v>Owing</v>
      </c>
      <c r="L1902" s="198" t="e">
        <f t="shared" si="183"/>
        <v>#VALUE!</v>
      </c>
      <c r="M1902" s="199" t="e">
        <f t="shared" si="184"/>
        <v>#VALUE!</v>
      </c>
      <c r="N1902" s="200" t="str" cm="1">
        <f t="array" ref="N1902">INDEX($A:$G, ($B1902*$B$4)+3,COLUMN(F1902))</f>
        <v>Total Interest Charged</v>
      </c>
      <c r="O1902" s="201" t="e">
        <f t="shared" si="182"/>
        <v>#VALUE!</v>
      </c>
    </row>
    <row r="1903" spans="3:15" x14ac:dyDescent="0.25">
      <c r="C1903" s="197" t="e">
        <f t="shared" si="185"/>
        <v>#DIV/0!</v>
      </c>
      <c r="D1903" s="216" t="e">
        <f>IF(F1903="","",IF($B$3='Budget Calculator'!$A$14, 'Loan Calculator'!$L$12-E1903+H1903, IF($B$3='Budget Calculator'!$A$13,  'Loan Calculator'!$N$12-E1903+H1903, IF($B$3='Budget Calculator'!$A$12,  'Loan Calculator'!$P$12-E1903+H1903, 0))))</f>
        <v>#DIV/0!</v>
      </c>
      <c r="E1903" s="217" t="e">
        <f>IF(('Loan Calculator'!$G$4/$B$4)*C1902&gt;=0, ('Loan Calculator'!$G$4/$B$4)*C1902, 1/0)</f>
        <v>#DIV/0!</v>
      </c>
      <c r="F1903" s="200" t="e">
        <f t="shared" si="186"/>
        <v>#DIV/0!</v>
      </c>
      <c r="G1903" s="212" t="e">
        <f t="shared" si="181"/>
        <v>#DIV/0!</v>
      </c>
      <c r="K1903" s="197" t="str" cm="1">
        <f t="array" ref="K1903">INDEX($A:$G, ($B1903*$B$4)+3,COLUMN(C1903))</f>
        <v>Owing</v>
      </c>
      <c r="L1903" s="198" t="e">
        <f t="shared" si="183"/>
        <v>#VALUE!</v>
      </c>
      <c r="M1903" s="199" t="e">
        <f t="shared" si="184"/>
        <v>#VALUE!</v>
      </c>
      <c r="N1903" s="200" t="str" cm="1">
        <f t="array" ref="N1903">INDEX($A:$G, ($B1903*$B$4)+3,COLUMN(F1903))</f>
        <v>Total Interest Charged</v>
      </c>
      <c r="O1903" s="201" t="e">
        <f t="shared" si="182"/>
        <v>#VALUE!</v>
      </c>
    </row>
    <row r="1904" spans="3:15" x14ac:dyDescent="0.25">
      <c r="C1904" s="197" t="e">
        <f t="shared" si="185"/>
        <v>#DIV/0!</v>
      </c>
      <c r="D1904" s="216" t="e">
        <f>IF(F1904="","",IF($B$3='Budget Calculator'!$A$14, 'Loan Calculator'!$L$12-E1904+H1904, IF($B$3='Budget Calculator'!$A$13,  'Loan Calculator'!$N$12-E1904+H1904, IF($B$3='Budget Calculator'!$A$12,  'Loan Calculator'!$P$12-E1904+H1904, 0))))</f>
        <v>#DIV/0!</v>
      </c>
      <c r="E1904" s="217" t="e">
        <f>IF(('Loan Calculator'!$G$4/$B$4)*C1903&gt;=0, ('Loan Calculator'!$G$4/$B$4)*C1903, 1/0)</f>
        <v>#DIV/0!</v>
      </c>
      <c r="F1904" s="200" t="e">
        <f t="shared" si="186"/>
        <v>#DIV/0!</v>
      </c>
      <c r="G1904" s="212" t="e">
        <f t="shared" si="181"/>
        <v>#DIV/0!</v>
      </c>
      <c r="K1904" s="197" t="str" cm="1">
        <f t="array" ref="K1904">INDEX($A:$G, ($B1904*$B$4)+3,COLUMN(C1904))</f>
        <v>Owing</v>
      </c>
      <c r="L1904" s="198" t="e">
        <f t="shared" si="183"/>
        <v>#VALUE!</v>
      </c>
      <c r="M1904" s="199" t="e">
        <f t="shared" si="184"/>
        <v>#VALUE!</v>
      </c>
      <c r="N1904" s="200" t="str" cm="1">
        <f t="array" ref="N1904">INDEX($A:$G, ($B1904*$B$4)+3,COLUMN(F1904))</f>
        <v>Total Interest Charged</v>
      </c>
      <c r="O1904" s="201" t="e">
        <f t="shared" si="182"/>
        <v>#VALUE!</v>
      </c>
    </row>
    <row r="1905" spans="3:15" x14ac:dyDescent="0.25">
      <c r="C1905" s="197" t="e">
        <f t="shared" si="185"/>
        <v>#DIV/0!</v>
      </c>
      <c r="D1905" s="216" t="e">
        <f>IF(F1905="","",IF($B$3='Budget Calculator'!$A$14, 'Loan Calculator'!$L$12-E1905+H1905, IF($B$3='Budget Calculator'!$A$13,  'Loan Calculator'!$N$12-E1905+H1905, IF($B$3='Budget Calculator'!$A$12,  'Loan Calculator'!$P$12-E1905+H1905, 0))))</f>
        <v>#DIV/0!</v>
      </c>
      <c r="E1905" s="217" t="e">
        <f>IF(('Loan Calculator'!$G$4/$B$4)*C1904&gt;=0, ('Loan Calculator'!$G$4/$B$4)*C1904, 1/0)</f>
        <v>#DIV/0!</v>
      </c>
      <c r="F1905" s="200" t="e">
        <f t="shared" si="186"/>
        <v>#DIV/0!</v>
      </c>
      <c r="G1905" s="212" t="e">
        <f t="shared" si="181"/>
        <v>#DIV/0!</v>
      </c>
      <c r="K1905" s="197" t="str" cm="1">
        <f t="array" ref="K1905">INDEX($A:$G, ($B1905*$B$4)+3,COLUMN(C1905))</f>
        <v>Owing</v>
      </c>
      <c r="L1905" s="198" t="e">
        <f t="shared" si="183"/>
        <v>#VALUE!</v>
      </c>
      <c r="M1905" s="199" t="e">
        <f t="shared" si="184"/>
        <v>#VALUE!</v>
      </c>
      <c r="N1905" s="200" t="str" cm="1">
        <f t="array" ref="N1905">INDEX($A:$G, ($B1905*$B$4)+3,COLUMN(F1905))</f>
        <v>Total Interest Charged</v>
      </c>
      <c r="O1905" s="201" t="e">
        <f t="shared" si="182"/>
        <v>#VALUE!</v>
      </c>
    </row>
    <row r="1906" spans="3:15" x14ac:dyDescent="0.25">
      <c r="C1906" s="197" t="e">
        <f t="shared" si="185"/>
        <v>#DIV/0!</v>
      </c>
      <c r="D1906" s="216" t="e">
        <f>IF(F1906="","",IF($B$3='Budget Calculator'!$A$14, 'Loan Calculator'!$L$12-E1906+H1906, IF($B$3='Budget Calculator'!$A$13,  'Loan Calculator'!$N$12-E1906+H1906, IF($B$3='Budget Calculator'!$A$12,  'Loan Calculator'!$P$12-E1906+H1906, 0))))</f>
        <v>#DIV/0!</v>
      </c>
      <c r="E1906" s="217" t="e">
        <f>IF(('Loan Calculator'!$G$4/$B$4)*C1905&gt;=0, ('Loan Calculator'!$G$4/$B$4)*C1905, 1/0)</f>
        <v>#DIV/0!</v>
      </c>
      <c r="F1906" s="200" t="e">
        <f t="shared" si="186"/>
        <v>#DIV/0!</v>
      </c>
      <c r="G1906" s="212" t="e">
        <f t="shared" si="181"/>
        <v>#DIV/0!</v>
      </c>
      <c r="K1906" s="197" t="str" cm="1">
        <f t="array" ref="K1906">INDEX($A:$G, ($B1906*$B$4)+3,COLUMN(C1906))</f>
        <v>Owing</v>
      </c>
      <c r="L1906" s="198" t="e">
        <f t="shared" si="183"/>
        <v>#VALUE!</v>
      </c>
      <c r="M1906" s="199" t="e">
        <f t="shared" si="184"/>
        <v>#VALUE!</v>
      </c>
      <c r="N1906" s="200" t="str" cm="1">
        <f t="array" ref="N1906">INDEX($A:$G, ($B1906*$B$4)+3,COLUMN(F1906))</f>
        <v>Total Interest Charged</v>
      </c>
      <c r="O1906" s="201" t="e">
        <f t="shared" si="182"/>
        <v>#VALUE!</v>
      </c>
    </row>
    <row r="1907" spans="3:15" x14ac:dyDescent="0.25">
      <c r="C1907" s="197" t="e">
        <f t="shared" si="185"/>
        <v>#DIV/0!</v>
      </c>
      <c r="D1907" s="216" t="e">
        <f>IF(F1907="","",IF($B$3='Budget Calculator'!$A$14, 'Loan Calculator'!$L$12-E1907+H1907, IF($B$3='Budget Calculator'!$A$13,  'Loan Calculator'!$N$12-E1907+H1907, IF($B$3='Budget Calculator'!$A$12,  'Loan Calculator'!$P$12-E1907+H1907, 0))))</f>
        <v>#DIV/0!</v>
      </c>
      <c r="E1907" s="217" t="e">
        <f>IF(('Loan Calculator'!$G$4/$B$4)*C1906&gt;=0, ('Loan Calculator'!$G$4/$B$4)*C1906, 1/0)</f>
        <v>#DIV/0!</v>
      </c>
      <c r="F1907" s="200" t="e">
        <f t="shared" si="186"/>
        <v>#DIV/0!</v>
      </c>
      <c r="G1907" s="212" t="e">
        <f t="shared" si="181"/>
        <v>#DIV/0!</v>
      </c>
      <c r="K1907" s="197" t="str" cm="1">
        <f t="array" ref="K1907">INDEX($A:$G, ($B1907*$B$4)+3,COLUMN(C1907))</f>
        <v>Owing</v>
      </c>
      <c r="L1907" s="198" t="e">
        <f t="shared" si="183"/>
        <v>#VALUE!</v>
      </c>
      <c r="M1907" s="199" t="e">
        <f t="shared" si="184"/>
        <v>#VALUE!</v>
      </c>
      <c r="N1907" s="200" t="str" cm="1">
        <f t="array" ref="N1907">INDEX($A:$G, ($B1907*$B$4)+3,COLUMN(F1907))</f>
        <v>Total Interest Charged</v>
      </c>
      <c r="O1907" s="201" t="e">
        <f t="shared" si="182"/>
        <v>#VALUE!</v>
      </c>
    </row>
    <row r="1908" spans="3:15" x14ac:dyDescent="0.25">
      <c r="C1908" s="197" t="e">
        <f t="shared" si="185"/>
        <v>#DIV/0!</v>
      </c>
      <c r="D1908" s="216" t="e">
        <f>IF(F1908="","",IF($B$3='Budget Calculator'!$A$14, 'Loan Calculator'!$L$12-E1908+H1908, IF($B$3='Budget Calculator'!$A$13,  'Loan Calculator'!$N$12-E1908+H1908, IF($B$3='Budget Calculator'!$A$12,  'Loan Calculator'!$P$12-E1908+H1908, 0))))</f>
        <v>#DIV/0!</v>
      </c>
      <c r="E1908" s="217" t="e">
        <f>IF(('Loan Calculator'!$G$4/$B$4)*C1907&gt;=0, ('Loan Calculator'!$G$4/$B$4)*C1907, 1/0)</f>
        <v>#DIV/0!</v>
      </c>
      <c r="F1908" s="200" t="e">
        <f t="shared" si="186"/>
        <v>#DIV/0!</v>
      </c>
      <c r="G1908" s="212" t="e">
        <f t="shared" si="181"/>
        <v>#DIV/0!</v>
      </c>
      <c r="K1908" s="197" t="str" cm="1">
        <f t="array" ref="K1908">INDEX($A:$G, ($B1908*$B$4)+3,COLUMN(C1908))</f>
        <v>Owing</v>
      </c>
      <c r="L1908" s="198" t="e">
        <f t="shared" si="183"/>
        <v>#VALUE!</v>
      </c>
      <c r="M1908" s="199" t="e">
        <f t="shared" si="184"/>
        <v>#VALUE!</v>
      </c>
      <c r="N1908" s="200" t="str" cm="1">
        <f t="array" ref="N1908">INDEX($A:$G, ($B1908*$B$4)+3,COLUMN(F1908))</f>
        <v>Total Interest Charged</v>
      </c>
      <c r="O1908" s="201" t="e">
        <f t="shared" si="182"/>
        <v>#VALUE!</v>
      </c>
    </row>
    <row r="1909" spans="3:15" x14ac:dyDescent="0.25">
      <c r="C1909" s="197" t="e">
        <f t="shared" si="185"/>
        <v>#DIV/0!</v>
      </c>
      <c r="D1909" s="216" t="e">
        <f>IF(F1909="","",IF($B$3='Budget Calculator'!$A$14, 'Loan Calculator'!$L$12-E1909+H1909, IF($B$3='Budget Calculator'!$A$13,  'Loan Calculator'!$N$12-E1909+H1909, IF($B$3='Budget Calculator'!$A$12,  'Loan Calculator'!$P$12-E1909+H1909, 0))))</f>
        <v>#DIV/0!</v>
      </c>
      <c r="E1909" s="217" t="e">
        <f>IF(('Loan Calculator'!$G$4/$B$4)*C1908&gt;=0, ('Loan Calculator'!$G$4/$B$4)*C1908, 1/0)</f>
        <v>#DIV/0!</v>
      </c>
      <c r="F1909" s="200" t="e">
        <f t="shared" si="186"/>
        <v>#DIV/0!</v>
      </c>
      <c r="G1909" s="212" t="e">
        <f t="shared" si="181"/>
        <v>#DIV/0!</v>
      </c>
      <c r="K1909" s="197" t="str" cm="1">
        <f t="array" ref="K1909">INDEX($A:$G, ($B1909*$B$4)+3,COLUMN(C1909))</f>
        <v>Owing</v>
      </c>
      <c r="L1909" s="198" t="e">
        <f t="shared" si="183"/>
        <v>#VALUE!</v>
      </c>
      <c r="M1909" s="199" t="e">
        <f t="shared" si="184"/>
        <v>#VALUE!</v>
      </c>
      <c r="N1909" s="200" t="str" cm="1">
        <f t="array" ref="N1909">INDEX($A:$G, ($B1909*$B$4)+3,COLUMN(F1909))</f>
        <v>Total Interest Charged</v>
      </c>
      <c r="O1909" s="201" t="e">
        <f t="shared" si="182"/>
        <v>#VALUE!</v>
      </c>
    </row>
    <row r="1910" spans="3:15" x14ac:dyDescent="0.25">
      <c r="C1910" s="197" t="e">
        <f t="shared" si="185"/>
        <v>#DIV/0!</v>
      </c>
      <c r="D1910" s="216" t="e">
        <f>IF(F1910="","",IF($B$3='Budget Calculator'!$A$14, 'Loan Calculator'!$L$12-E1910+H1910, IF($B$3='Budget Calculator'!$A$13,  'Loan Calculator'!$N$12-E1910+H1910, IF($B$3='Budget Calculator'!$A$12,  'Loan Calculator'!$P$12-E1910+H1910, 0))))</f>
        <v>#DIV/0!</v>
      </c>
      <c r="E1910" s="217" t="e">
        <f>IF(('Loan Calculator'!$G$4/$B$4)*C1909&gt;=0, ('Loan Calculator'!$G$4/$B$4)*C1909, 1/0)</f>
        <v>#DIV/0!</v>
      </c>
      <c r="F1910" s="200" t="e">
        <f t="shared" si="186"/>
        <v>#DIV/0!</v>
      </c>
      <c r="G1910" s="212" t="e">
        <f t="shared" si="181"/>
        <v>#DIV/0!</v>
      </c>
      <c r="K1910" s="197" t="str" cm="1">
        <f t="array" ref="K1910">INDEX($A:$G, ($B1910*$B$4)+3,COLUMN(C1910))</f>
        <v>Owing</v>
      </c>
      <c r="L1910" s="198" t="e">
        <f t="shared" si="183"/>
        <v>#VALUE!</v>
      </c>
      <c r="M1910" s="199" t="e">
        <f t="shared" si="184"/>
        <v>#VALUE!</v>
      </c>
      <c r="N1910" s="200" t="str" cm="1">
        <f t="array" ref="N1910">INDEX($A:$G, ($B1910*$B$4)+3,COLUMN(F1910))</f>
        <v>Total Interest Charged</v>
      </c>
      <c r="O1910" s="201" t="e">
        <f t="shared" si="182"/>
        <v>#VALUE!</v>
      </c>
    </row>
    <row r="1911" spans="3:15" x14ac:dyDescent="0.25">
      <c r="C1911" s="197" t="e">
        <f t="shared" si="185"/>
        <v>#DIV/0!</v>
      </c>
      <c r="D1911" s="216" t="e">
        <f>IF(F1911="","",IF($B$3='Budget Calculator'!$A$14, 'Loan Calculator'!$L$12-E1911+H1911, IF($B$3='Budget Calculator'!$A$13,  'Loan Calculator'!$N$12-E1911+H1911, IF($B$3='Budget Calculator'!$A$12,  'Loan Calculator'!$P$12-E1911+H1911, 0))))</f>
        <v>#DIV/0!</v>
      </c>
      <c r="E1911" s="217" t="e">
        <f>IF(('Loan Calculator'!$G$4/$B$4)*C1910&gt;=0, ('Loan Calculator'!$G$4/$B$4)*C1910, 1/0)</f>
        <v>#DIV/0!</v>
      </c>
      <c r="F1911" s="200" t="e">
        <f t="shared" si="186"/>
        <v>#DIV/0!</v>
      </c>
      <c r="G1911" s="212" t="e">
        <f t="shared" si="181"/>
        <v>#DIV/0!</v>
      </c>
      <c r="K1911" s="197" t="str" cm="1">
        <f t="array" ref="K1911">INDEX($A:$G, ($B1911*$B$4)+3,COLUMN(C1911))</f>
        <v>Owing</v>
      </c>
      <c r="L1911" s="198" t="e">
        <f t="shared" si="183"/>
        <v>#VALUE!</v>
      </c>
      <c r="M1911" s="199" t="e">
        <f t="shared" si="184"/>
        <v>#VALUE!</v>
      </c>
      <c r="N1911" s="200" t="str" cm="1">
        <f t="array" ref="N1911">INDEX($A:$G, ($B1911*$B$4)+3,COLUMN(F1911))</f>
        <v>Total Interest Charged</v>
      </c>
      <c r="O1911" s="201" t="e">
        <f t="shared" si="182"/>
        <v>#VALUE!</v>
      </c>
    </row>
    <row r="1912" spans="3:15" x14ac:dyDescent="0.25">
      <c r="C1912" s="197" t="e">
        <f t="shared" si="185"/>
        <v>#DIV/0!</v>
      </c>
      <c r="D1912" s="216" t="e">
        <f>IF(F1912="","",IF($B$3='Budget Calculator'!$A$14, 'Loan Calculator'!$L$12-E1912+H1912, IF($B$3='Budget Calculator'!$A$13,  'Loan Calculator'!$N$12-E1912+H1912, IF($B$3='Budget Calculator'!$A$12,  'Loan Calculator'!$P$12-E1912+H1912, 0))))</f>
        <v>#DIV/0!</v>
      </c>
      <c r="E1912" s="217" t="e">
        <f>IF(('Loan Calculator'!$G$4/$B$4)*C1911&gt;=0, ('Loan Calculator'!$G$4/$B$4)*C1911, 1/0)</f>
        <v>#DIV/0!</v>
      </c>
      <c r="F1912" s="200" t="e">
        <f t="shared" si="186"/>
        <v>#DIV/0!</v>
      </c>
      <c r="G1912" s="212" t="e">
        <f t="shared" si="181"/>
        <v>#DIV/0!</v>
      </c>
      <c r="K1912" s="197" t="str" cm="1">
        <f t="array" ref="K1912">INDEX($A:$G, ($B1912*$B$4)+3,COLUMN(C1912))</f>
        <v>Owing</v>
      </c>
      <c r="L1912" s="198" t="e">
        <f t="shared" si="183"/>
        <v>#VALUE!</v>
      </c>
      <c r="M1912" s="199" t="e">
        <f t="shared" si="184"/>
        <v>#VALUE!</v>
      </c>
      <c r="N1912" s="200" t="str" cm="1">
        <f t="array" ref="N1912">INDEX($A:$G, ($B1912*$B$4)+3,COLUMN(F1912))</f>
        <v>Total Interest Charged</v>
      </c>
      <c r="O1912" s="201" t="e">
        <f t="shared" si="182"/>
        <v>#VALUE!</v>
      </c>
    </row>
    <row r="1913" spans="3:15" x14ac:dyDescent="0.25">
      <c r="C1913" s="197" t="e">
        <f t="shared" si="185"/>
        <v>#DIV/0!</v>
      </c>
      <c r="D1913" s="216" t="e">
        <f>IF(F1913="","",IF($B$3='Budget Calculator'!$A$14, 'Loan Calculator'!$L$12-E1913+H1913, IF($B$3='Budget Calculator'!$A$13,  'Loan Calculator'!$N$12-E1913+H1913, IF($B$3='Budget Calculator'!$A$12,  'Loan Calculator'!$P$12-E1913+H1913, 0))))</f>
        <v>#DIV/0!</v>
      </c>
      <c r="E1913" s="217" t="e">
        <f>IF(('Loan Calculator'!$G$4/$B$4)*C1912&gt;=0, ('Loan Calculator'!$G$4/$B$4)*C1912, 1/0)</f>
        <v>#DIV/0!</v>
      </c>
      <c r="F1913" s="200" t="e">
        <f t="shared" si="186"/>
        <v>#DIV/0!</v>
      </c>
      <c r="G1913" s="212" t="e">
        <f t="shared" si="181"/>
        <v>#DIV/0!</v>
      </c>
      <c r="K1913" s="197" t="str" cm="1">
        <f t="array" ref="K1913">INDEX($A:$G, ($B1913*$B$4)+3,COLUMN(C1913))</f>
        <v>Owing</v>
      </c>
      <c r="L1913" s="198" t="e">
        <f t="shared" si="183"/>
        <v>#VALUE!</v>
      </c>
      <c r="M1913" s="199" t="e">
        <f t="shared" si="184"/>
        <v>#VALUE!</v>
      </c>
      <c r="N1913" s="200" t="str" cm="1">
        <f t="array" ref="N1913">INDEX($A:$G, ($B1913*$B$4)+3,COLUMN(F1913))</f>
        <v>Total Interest Charged</v>
      </c>
      <c r="O1913" s="201" t="e">
        <f t="shared" si="182"/>
        <v>#VALUE!</v>
      </c>
    </row>
    <row r="1914" spans="3:15" x14ac:dyDescent="0.25">
      <c r="C1914" s="197" t="e">
        <f t="shared" si="185"/>
        <v>#DIV/0!</v>
      </c>
      <c r="D1914" s="216" t="e">
        <f>IF(F1914="","",IF($B$3='Budget Calculator'!$A$14, 'Loan Calculator'!$L$12-E1914+H1914, IF($B$3='Budget Calculator'!$A$13,  'Loan Calculator'!$N$12-E1914+H1914, IF($B$3='Budget Calculator'!$A$12,  'Loan Calculator'!$P$12-E1914+H1914, 0))))</f>
        <v>#DIV/0!</v>
      </c>
      <c r="E1914" s="217" t="e">
        <f>IF(('Loan Calculator'!$G$4/$B$4)*C1913&gt;=0, ('Loan Calculator'!$G$4/$B$4)*C1913, 1/0)</f>
        <v>#DIV/0!</v>
      </c>
      <c r="F1914" s="200" t="e">
        <f t="shared" si="186"/>
        <v>#DIV/0!</v>
      </c>
      <c r="G1914" s="212" t="e">
        <f t="shared" si="181"/>
        <v>#DIV/0!</v>
      </c>
      <c r="K1914" s="197" t="str" cm="1">
        <f t="array" ref="K1914">INDEX($A:$G, ($B1914*$B$4)+3,COLUMN(C1914))</f>
        <v>Owing</v>
      </c>
      <c r="L1914" s="198" t="e">
        <f t="shared" si="183"/>
        <v>#VALUE!</v>
      </c>
      <c r="M1914" s="199" t="e">
        <f t="shared" si="184"/>
        <v>#VALUE!</v>
      </c>
      <c r="N1914" s="200" t="str" cm="1">
        <f t="array" ref="N1914">INDEX($A:$G, ($B1914*$B$4)+3,COLUMN(F1914))</f>
        <v>Total Interest Charged</v>
      </c>
      <c r="O1914" s="201" t="e">
        <f t="shared" si="182"/>
        <v>#VALUE!</v>
      </c>
    </row>
    <row r="1915" spans="3:15" x14ac:dyDescent="0.25">
      <c r="C1915" s="197" t="e">
        <f t="shared" si="185"/>
        <v>#DIV/0!</v>
      </c>
      <c r="D1915" s="216" t="e">
        <f>IF(F1915="","",IF($B$3='Budget Calculator'!$A$14, 'Loan Calculator'!$L$12-E1915+H1915, IF($B$3='Budget Calculator'!$A$13,  'Loan Calculator'!$N$12-E1915+H1915, IF($B$3='Budget Calculator'!$A$12,  'Loan Calculator'!$P$12-E1915+H1915, 0))))</f>
        <v>#DIV/0!</v>
      </c>
      <c r="E1915" s="217" t="e">
        <f>IF(('Loan Calculator'!$G$4/$B$4)*C1914&gt;=0, ('Loan Calculator'!$G$4/$B$4)*C1914, 1/0)</f>
        <v>#DIV/0!</v>
      </c>
      <c r="F1915" s="200" t="e">
        <f t="shared" si="186"/>
        <v>#DIV/0!</v>
      </c>
      <c r="G1915" s="212" t="e">
        <f t="shared" si="181"/>
        <v>#DIV/0!</v>
      </c>
      <c r="K1915" s="197" t="str" cm="1">
        <f t="array" ref="K1915">INDEX($A:$G, ($B1915*$B$4)+3,COLUMN(C1915))</f>
        <v>Owing</v>
      </c>
      <c r="L1915" s="198" t="e">
        <f t="shared" si="183"/>
        <v>#VALUE!</v>
      </c>
      <c r="M1915" s="199" t="e">
        <f t="shared" si="184"/>
        <v>#VALUE!</v>
      </c>
      <c r="N1915" s="200" t="str" cm="1">
        <f t="array" ref="N1915">INDEX($A:$G, ($B1915*$B$4)+3,COLUMN(F1915))</f>
        <v>Total Interest Charged</v>
      </c>
      <c r="O1915" s="201" t="e">
        <f t="shared" si="182"/>
        <v>#VALUE!</v>
      </c>
    </row>
    <row r="1916" spans="3:15" x14ac:dyDescent="0.25">
      <c r="C1916" s="197" t="e">
        <f t="shared" si="185"/>
        <v>#DIV/0!</v>
      </c>
      <c r="D1916" s="216" t="e">
        <f>IF(F1916="","",IF($B$3='Budget Calculator'!$A$14, 'Loan Calculator'!$L$12-E1916+H1916, IF($B$3='Budget Calculator'!$A$13,  'Loan Calculator'!$N$12-E1916+H1916, IF($B$3='Budget Calculator'!$A$12,  'Loan Calculator'!$P$12-E1916+H1916, 0))))</f>
        <v>#DIV/0!</v>
      </c>
      <c r="E1916" s="217" t="e">
        <f>IF(('Loan Calculator'!$G$4/$B$4)*C1915&gt;=0, ('Loan Calculator'!$G$4/$B$4)*C1915, 1/0)</f>
        <v>#DIV/0!</v>
      </c>
      <c r="F1916" s="200" t="e">
        <f t="shared" si="186"/>
        <v>#DIV/0!</v>
      </c>
      <c r="G1916" s="212" t="e">
        <f t="shared" si="181"/>
        <v>#DIV/0!</v>
      </c>
      <c r="K1916" s="197" t="str" cm="1">
        <f t="array" ref="K1916">INDEX($A:$G, ($B1916*$B$4)+3,COLUMN(C1916))</f>
        <v>Owing</v>
      </c>
      <c r="L1916" s="198" t="e">
        <f t="shared" si="183"/>
        <v>#VALUE!</v>
      </c>
      <c r="M1916" s="199" t="e">
        <f t="shared" si="184"/>
        <v>#VALUE!</v>
      </c>
      <c r="N1916" s="200" t="str" cm="1">
        <f t="array" ref="N1916">INDEX($A:$G, ($B1916*$B$4)+3,COLUMN(F1916))</f>
        <v>Total Interest Charged</v>
      </c>
      <c r="O1916" s="201" t="e">
        <f t="shared" si="182"/>
        <v>#VALUE!</v>
      </c>
    </row>
    <row r="1917" spans="3:15" x14ac:dyDescent="0.25">
      <c r="C1917" s="197" t="e">
        <f t="shared" si="185"/>
        <v>#DIV/0!</v>
      </c>
      <c r="D1917" s="216" t="e">
        <f>IF(F1917="","",IF($B$3='Budget Calculator'!$A$14, 'Loan Calculator'!$L$12-E1917+H1917, IF($B$3='Budget Calculator'!$A$13,  'Loan Calculator'!$N$12-E1917+H1917, IF($B$3='Budget Calculator'!$A$12,  'Loan Calculator'!$P$12-E1917+H1917, 0))))</f>
        <v>#DIV/0!</v>
      </c>
      <c r="E1917" s="217" t="e">
        <f>IF(('Loan Calculator'!$G$4/$B$4)*C1916&gt;=0, ('Loan Calculator'!$G$4/$B$4)*C1916, 1/0)</f>
        <v>#DIV/0!</v>
      </c>
      <c r="F1917" s="200" t="e">
        <f t="shared" si="186"/>
        <v>#DIV/0!</v>
      </c>
      <c r="G1917" s="212" t="e">
        <f t="shared" si="181"/>
        <v>#DIV/0!</v>
      </c>
      <c r="K1917" s="197" t="str" cm="1">
        <f t="array" ref="K1917">INDEX($A:$G, ($B1917*$B$4)+3,COLUMN(C1917))</f>
        <v>Owing</v>
      </c>
      <c r="L1917" s="198" t="e">
        <f t="shared" si="183"/>
        <v>#VALUE!</v>
      </c>
      <c r="M1917" s="199" t="e">
        <f t="shared" si="184"/>
        <v>#VALUE!</v>
      </c>
      <c r="N1917" s="200" t="str" cm="1">
        <f t="array" ref="N1917">INDEX($A:$G, ($B1917*$B$4)+3,COLUMN(F1917))</f>
        <v>Total Interest Charged</v>
      </c>
      <c r="O1917" s="201" t="e">
        <f t="shared" si="182"/>
        <v>#VALUE!</v>
      </c>
    </row>
    <row r="1918" spans="3:15" x14ac:dyDescent="0.25">
      <c r="C1918" s="197" t="e">
        <f t="shared" si="185"/>
        <v>#DIV/0!</v>
      </c>
      <c r="D1918" s="216" t="e">
        <f>IF(F1918="","",IF($B$3='Budget Calculator'!$A$14, 'Loan Calculator'!$L$12-E1918+H1918, IF($B$3='Budget Calculator'!$A$13,  'Loan Calculator'!$N$12-E1918+H1918, IF($B$3='Budget Calculator'!$A$12,  'Loan Calculator'!$P$12-E1918+H1918, 0))))</f>
        <v>#DIV/0!</v>
      </c>
      <c r="E1918" s="217" t="e">
        <f>IF(('Loan Calculator'!$G$4/$B$4)*C1917&gt;=0, ('Loan Calculator'!$G$4/$B$4)*C1917, 1/0)</f>
        <v>#DIV/0!</v>
      </c>
      <c r="F1918" s="200" t="e">
        <f t="shared" si="186"/>
        <v>#DIV/0!</v>
      </c>
      <c r="G1918" s="212" t="e">
        <f t="shared" si="181"/>
        <v>#DIV/0!</v>
      </c>
      <c r="K1918" s="197" t="str" cm="1">
        <f t="array" ref="K1918">INDEX($A:$G, ($B1918*$B$4)+3,COLUMN(C1918))</f>
        <v>Owing</v>
      </c>
      <c r="L1918" s="198" t="e">
        <f t="shared" si="183"/>
        <v>#VALUE!</v>
      </c>
      <c r="M1918" s="199" t="e">
        <f t="shared" si="184"/>
        <v>#VALUE!</v>
      </c>
      <c r="N1918" s="200" t="str" cm="1">
        <f t="array" ref="N1918">INDEX($A:$G, ($B1918*$B$4)+3,COLUMN(F1918))</f>
        <v>Total Interest Charged</v>
      </c>
      <c r="O1918" s="201" t="e">
        <f t="shared" si="182"/>
        <v>#VALUE!</v>
      </c>
    </row>
    <row r="1919" spans="3:15" x14ac:dyDescent="0.25">
      <c r="C1919" s="197" t="e">
        <f t="shared" si="185"/>
        <v>#DIV/0!</v>
      </c>
      <c r="D1919" s="216" t="e">
        <f>IF(F1919="","",IF($B$3='Budget Calculator'!$A$14, 'Loan Calculator'!$L$12-E1919+H1919, IF($B$3='Budget Calculator'!$A$13,  'Loan Calculator'!$N$12-E1919+H1919, IF($B$3='Budget Calculator'!$A$12,  'Loan Calculator'!$P$12-E1919+H1919, 0))))</f>
        <v>#DIV/0!</v>
      </c>
      <c r="E1919" s="217" t="e">
        <f>IF(('Loan Calculator'!$G$4/$B$4)*C1918&gt;=0, ('Loan Calculator'!$G$4/$B$4)*C1918, 1/0)</f>
        <v>#DIV/0!</v>
      </c>
      <c r="F1919" s="200" t="e">
        <f t="shared" si="186"/>
        <v>#DIV/0!</v>
      </c>
      <c r="G1919" s="212" t="e">
        <f t="shared" si="181"/>
        <v>#DIV/0!</v>
      </c>
      <c r="K1919" s="197" t="str" cm="1">
        <f t="array" ref="K1919">INDEX($A:$G, ($B1919*$B$4)+3,COLUMN(C1919))</f>
        <v>Owing</v>
      </c>
      <c r="L1919" s="198" t="e">
        <f t="shared" si="183"/>
        <v>#VALUE!</v>
      </c>
      <c r="M1919" s="199" t="e">
        <f t="shared" si="184"/>
        <v>#VALUE!</v>
      </c>
      <c r="N1919" s="200" t="str" cm="1">
        <f t="array" ref="N1919">INDEX($A:$G, ($B1919*$B$4)+3,COLUMN(F1919))</f>
        <v>Total Interest Charged</v>
      </c>
      <c r="O1919" s="201" t="e">
        <f t="shared" si="182"/>
        <v>#VALUE!</v>
      </c>
    </row>
    <row r="1920" spans="3:15" x14ac:dyDescent="0.25">
      <c r="C1920" s="197" t="e">
        <f t="shared" si="185"/>
        <v>#DIV/0!</v>
      </c>
      <c r="D1920" s="216" t="e">
        <f>IF(F1920="","",IF($B$3='Budget Calculator'!$A$14, 'Loan Calculator'!$L$12-E1920+H1920, IF($B$3='Budget Calculator'!$A$13,  'Loan Calculator'!$N$12-E1920+H1920, IF($B$3='Budget Calculator'!$A$12,  'Loan Calculator'!$P$12-E1920+H1920, 0))))</f>
        <v>#DIV/0!</v>
      </c>
      <c r="E1920" s="217" t="e">
        <f>IF(('Loan Calculator'!$G$4/$B$4)*C1919&gt;=0, ('Loan Calculator'!$G$4/$B$4)*C1919, 1/0)</f>
        <v>#DIV/0!</v>
      </c>
      <c r="F1920" s="200" t="e">
        <f t="shared" si="186"/>
        <v>#DIV/0!</v>
      </c>
      <c r="G1920" s="212" t="e">
        <f t="shared" si="181"/>
        <v>#DIV/0!</v>
      </c>
      <c r="K1920" s="197" t="str" cm="1">
        <f t="array" ref="K1920">INDEX($A:$G, ($B1920*$B$4)+3,COLUMN(C1920))</f>
        <v>Owing</v>
      </c>
      <c r="L1920" s="198" t="e">
        <f t="shared" si="183"/>
        <v>#VALUE!</v>
      </c>
      <c r="M1920" s="199" t="e">
        <f t="shared" si="184"/>
        <v>#VALUE!</v>
      </c>
      <c r="N1920" s="200" t="str" cm="1">
        <f t="array" ref="N1920">INDEX($A:$G, ($B1920*$B$4)+3,COLUMN(F1920))</f>
        <v>Total Interest Charged</v>
      </c>
      <c r="O1920" s="201" t="e">
        <f t="shared" si="182"/>
        <v>#VALUE!</v>
      </c>
    </row>
    <row r="1921" spans="3:15" x14ac:dyDescent="0.25">
      <c r="C1921" s="197" t="e">
        <f t="shared" si="185"/>
        <v>#DIV/0!</v>
      </c>
      <c r="D1921" s="216" t="e">
        <f>IF(F1921="","",IF($B$3='Budget Calculator'!$A$14, 'Loan Calculator'!$L$12-E1921+H1921, IF($B$3='Budget Calculator'!$A$13,  'Loan Calculator'!$N$12-E1921+H1921, IF($B$3='Budget Calculator'!$A$12,  'Loan Calculator'!$P$12-E1921+H1921, 0))))</f>
        <v>#DIV/0!</v>
      </c>
      <c r="E1921" s="217" t="e">
        <f>IF(('Loan Calculator'!$G$4/$B$4)*C1920&gt;=0, ('Loan Calculator'!$G$4/$B$4)*C1920, 1/0)</f>
        <v>#DIV/0!</v>
      </c>
      <c r="F1921" s="200" t="e">
        <f t="shared" si="186"/>
        <v>#DIV/0!</v>
      </c>
      <c r="G1921" s="212" t="e">
        <f t="shared" si="181"/>
        <v>#DIV/0!</v>
      </c>
      <c r="K1921" s="197" t="str" cm="1">
        <f t="array" ref="K1921">INDEX($A:$G, ($B1921*$B$4)+3,COLUMN(C1921))</f>
        <v>Owing</v>
      </c>
      <c r="L1921" s="198" t="e">
        <f t="shared" si="183"/>
        <v>#VALUE!</v>
      </c>
      <c r="M1921" s="199" t="e">
        <f t="shared" si="184"/>
        <v>#VALUE!</v>
      </c>
      <c r="N1921" s="200" t="str" cm="1">
        <f t="array" ref="N1921">INDEX($A:$G, ($B1921*$B$4)+3,COLUMN(F1921))</f>
        <v>Total Interest Charged</v>
      </c>
      <c r="O1921" s="201" t="e">
        <f t="shared" si="182"/>
        <v>#VALUE!</v>
      </c>
    </row>
    <row r="1922" spans="3:15" x14ac:dyDescent="0.25">
      <c r="C1922" s="197" t="e">
        <f t="shared" si="185"/>
        <v>#DIV/0!</v>
      </c>
      <c r="D1922" s="216" t="e">
        <f>IF(F1922="","",IF($B$3='Budget Calculator'!$A$14, 'Loan Calculator'!$L$12-E1922+H1922, IF($B$3='Budget Calculator'!$A$13,  'Loan Calculator'!$N$12-E1922+H1922, IF($B$3='Budget Calculator'!$A$12,  'Loan Calculator'!$P$12-E1922+H1922, 0))))</f>
        <v>#DIV/0!</v>
      </c>
      <c r="E1922" s="217" t="e">
        <f>IF(('Loan Calculator'!$G$4/$B$4)*C1921&gt;=0, ('Loan Calculator'!$G$4/$B$4)*C1921, 1/0)</f>
        <v>#DIV/0!</v>
      </c>
      <c r="F1922" s="200" t="e">
        <f t="shared" si="186"/>
        <v>#DIV/0!</v>
      </c>
      <c r="G1922" s="212" t="e">
        <f t="shared" si="181"/>
        <v>#DIV/0!</v>
      </c>
      <c r="K1922" s="197" t="str" cm="1">
        <f t="array" ref="K1922">INDEX($A:$G, ($B1922*$B$4)+3,COLUMN(C1922))</f>
        <v>Owing</v>
      </c>
      <c r="L1922" s="198" t="e">
        <f t="shared" si="183"/>
        <v>#VALUE!</v>
      </c>
      <c r="M1922" s="199" t="e">
        <f t="shared" si="184"/>
        <v>#VALUE!</v>
      </c>
      <c r="N1922" s="200" t="str" cm="1">
        <f t="array" ref="N1922">INDEX($A:$G, ($B1922*$B$4)+3,COLUMN(F1922))</f>
        <v>Total Interest Charged</v>
      </c>
      <c r="O1922" s="201" t="e">
        <f t="shared" si="182"/>
        <v>#VALUE!</v>
      </c>
    </row>
    <row r="1923" spans="3:15" x14ac:dyDescent="0.25">
      <c r="C1923" s="197" t="e">
        <f t="shared" si="185"/>
        <v>#DIV/0!</v>
      </c>
      <c r="D1923" s="216" t="e">
        <f>IF(F1923="","",IF($B$3='Budget Calculator'!$A$14, 'Loan Calculator'!$L$12-E1923+H1923, IF($B$3='Budget Calculator'!$A$13,  'Loan Calculator'!$N$12-E1923+H1923, IF($B$3='Budget Calculator'!$A$12,  'Loan Calculator'!$P$12-E1923+H1923, 0))))</f>
        <v>#DIV/0!</v>
      </c>
      <c r="E1923" s="217" t="e">
        <f>IF(('Loan Calculator'!$G$4/$B$4)*C1922&gt;=0, ('Loan Calculator'!$G$4/$B$4)*C1922, 1/0)</f>
        <v>#DIV/0!</v>
      </c>
      <c r="F1923" s="200" t="e">
        <f t="shared" si="186"/>
        <v>#DIV/0!</v>
      </c>
      <c r="G1923" s="212" t="e">
        <f t="shared" si="181"/>
        <v>#DIV/0!</v>
      </c>
      <c r="K1923" s="197" t="str" cm="1">
        <f t="array" ref="K1923">INDEX($A:$G, ($B1923*$B$4)+3,COLUMN(C1923))</f>
        <v>Owing</v>
      </c>
      <c r="L1923" s="198" t="e">
        <f t="shared" si="183"/>
        <v>#VALUE!</v>
      </c>
      <c r="M1923" s="199" t="e">
        <f t="shared" si="184"/>
        <v>#VALUE!</v>
      </c>
      <c r="N1923" s="200" t="str" cm="1">
        <f t="array" ref="N1923">INDEX($A:$G, ($B1923*$B$4)+3,COLUMN(F1923))</f>
        <v>Total Interest Charged</v>
      </c>
      <c r="O1923" s="201" t="e">
        <f t="shared" si="182"/>
        <v>#VALUE!</v>
      </c>
    </row>
    <row r="1924" spans="3:15" x14ac:dyDescent="0.25">
      <c r="C1924" s="197" t="e">
        <f t="shared" si="185"/>
        <v>#DIV/0!</v>
      </c>
      <c r="D1924" s="216" t="e">
        <f>IF(F1924="","",IF($B$3='Budget Calculator'!$A$14, 'Loan Calculator'!$L$12-E1924+H1924, IF($B$3='Budget Calculator'!$A$13,  'Loan Calculator'!$N$12-E1924+H1924, IF($B$3='Budget Calculator'!$A$12,  'Loan Calculator'!$P$12-E1924+H1924, 0))))</f>
        <v>#DIV/0!</v>
      </c>
      <c r="E1924" s="217" t="e">
        <f>IF(('Loan Calculator'!$G$4/$B$4)*C1923&gt;=0, ('Loan Calculator'!$G$4/$B$4)*C1923, 1/0)</f>
        <v>#DIV/0!</v>
      </c>
      <c r="F1924" s="200" t="e">
        <f t="shared" si="186"/>
        <v>#DIV/0!</v>
      </c>
      <c r="G1924" s="212" t="e">
        <f t="shared" si="181"/>
        <v>#DIV/0!</v>
      </c>
      <c r="K1924" s="197" t="str" cm="1">
        <f t="array" ref="K1924">INDEX($A:$G, ($B1924*$B$4)+3,COLUMN(C1924))</f>
        <v>Owing</v>
      </c>
      <c r="L1924" s="198" t="e">
        <f t="shared" si="183"/>
        <v>#VALUE!</v>
      </c>
      <c r="M1924" s="199" t="e">
        <f t="shared" si="184"/>
        <v>#VALUE!</v>
      </c>
      <c r="N1924" s="200" t="str" cm="1">
        <f t="array" ref="N1924">INDEX($A:$G, ($B1924*$B$4)+3,COLUMN(F1924))</f>
        <v>Total Interest Charged</v>
      </c>
      <c r="O1924" s="201" t="e">
        <f t="shared" si="182"/>
        <v>#VALUE!</v>
      </c>
    </row>
    <row r="1925" spans="3:15" x14ac:dyDescent="0.25">
      <c r="C1925" s="197" t="e">
        <f t="shared" si="185"/>
        <v>#DIV/0!</v>
      </c>
      <c r="D1925" s="216" t="e">
        <f>IF(F1925="","",IF($B$3='Budget Calculator'!$A$14, 'Loan Calculator'!$L$12-E1925+H1925, IF($B$3='Budget Calculator'!$A$13,  'Loan Calculator'!$N$12-E1925+H1925, IF($B$3='Budget Calculator'!$A$12,  'Loan Calculator'!$P$12-E1925+H1925, 0))))</f>
        <v>#DIV/0!</v>
      </c>
      <c r="E1925" s="217" t="e">
        <f>IF(('Loan Calculator'!$G$4/$B$4)*C1924&gt;=0, ('Loan Calculator'!$G$4/$B$4)*C1924, 1/0)</f>
        <v>#DIV/0!</v>
      </c>
      <c r="F1925" s="200" t="e">
        <f t="shared" si="186"/>
        <v>#DIV/0!</v>
      </c>
      <c r="G1925" s="212" t="e">
        <f t="shared" si="181"/>
        <v>#DIV/0!</v>
      </c>
      <c r="K1925" s="197" t="str" cm="1">
        <f t="array" ref="K1925">INDEX($A:$G, ($B1925*$B$4)+3,COLUMN(C1925))</f>
        <v>Owing</v>
      </c>
      <c r="L1925" s="198" t="e">
        <f t="shared" si="183"/>
        <v>#VALUE!</v>
      </c>
      <c r="M1925" s="199" t="e">
        <f t="shared" si="184"/>
        <v>#VALUE!</v>
      </c>
      <c r="N1925" s="200" t="str" cm="1">
        <f t="array" ref="N1925">INDEX($A:$G, ($B1925*$B$4)+3,COLUMN(F1925))</f>
        <v>Total Interest Charged</v>
      </c>
      <c r="O1925" s="201" t="e">
        <f t="shared" si="182"/>
        <v>#VALUE!</v>
      </c>
    </row>
    <row r="1926" spans="3:15" x14ac:dyDescent="0.25">
      <c r="C1926" s="197" t="e">
        <f t="shared" si="185"/>
        <v>#DIV/0!</v>
      </c>
      <c r="D1926" s="216" t="e">
        <f>IF(F1926="","",IF($B$3='Budget Calculator'!$A$14, 'Loan Calculator'!$L$12-E1926+H1926, IF($B$3='Budget Calculator'!$A$13,  'Loan Calculator'!$N$12-E1926+H1926, IF($B$3='Budget Calculator'!$A$12,  'Loan Calculator'!$P$12-E1926+H1926, 0))))</f>
        <v>#DIV/0!</v>
      </c>
      <c r="E1926" s="217" t="e">
        <f>IF(('Loan Calculator'!$G$4/$B$4)*C1925&gt;=0, ('Loan Calculator'!$G$4/$B$4)*C1925, 1/0)</f>
        <v>#DIV/0!</v>
      </c>
      <c r="F1926" s="200" t="e">
        <f t="shared" si="186"/>
        <v>#DIV/0!</v>
      </c>
      <c r="G1926" s="212" t="e">
        <f t="shared" ref="G1926:G1989" si="187">IF(IFERROR(C1926, 1/0), B1926, IF(C1926=0, B1926, 1/0))</f>
        <v>#DIV/0!</v>
      </c>
      <c r="K1926" s="197" t="str" cm="1">
        <f t="array" ref="K1926">INDEX($A:$G, ($B1926*$B$4)+3,COLUMN(C1926))</f>
        <v>Owing</v>
      </c>
      <c r="L1926" s="198" t="e">
        <f t="shared" si="183"/>
        <v>#VALUE!</v>
      </c>
      <c r="M1926" s="199" t="e">
        <f t="shared" si="184"/>
        <v>#VALUE!</v>
      </c>
      <c r="N1926" s="200" t="str" cm="1">
        <f t="array" ref="N1926">INDEX($A:$G, ($B1926*$B$4)+3,COLUMN(F1926))</f>
        <v>Total Interest Charged</v>
      </c>
      <c r="O1926" s="201" t="e">
        <f t="shared" ref="O1926:O1989" si="188">IF(IFERROR(K1926, 1/0), J1926, IF(K1926=0, J1926, 1/0))</f>
        <v>#VALUE!</v>
      </c>
    </row>
    <row r="1927" spans="3:15" x14ac:dyDescent="0.25">
      <c r="C1927" s="197" t="e">
        <f t="shared" si="185"/>
        <v>#DIV/0!</v>
      </c>
      <c r="D1927" s="216" t="e">
        <f>IF(F1927="","",IF($B$3='Budget Calculator'!$A$14, 'Loan Calculator'!$L$12-E1927+H1927, IF($B$3='Budget Calculator'!$A$13,  'Loan Calculator'!$N$12-E1927+H1927, IF($B$3='Budget Calculator'!$A$12,  'Loan Calculator'!$P$12-E1927+H1927, 0))))</f>
        <v>#DIV/0!</v>
      </c>
      <c r="E1927" s="217" t="e">
        <f>IF(('Loan Calculator'!$G$4/$B$4)*C1926&gt;=0, ('Loan Calculator'!$G$4/$B$4)*C1926, 1/0)</f>
        <v>#DIV/0!</v>
      </c>
      <c r="F1927" s="200" t="e">
        <f t="shared" si="186"/>
        <v>#DIV/0!</v>
      </c>
      <c r="G1927" s="212" t="e">
        <f t="shared" si="187"/>
        <v>#DIV/0!</v>
      </c>
      <c r="K1927" s="197" t="str" cm="1">
        <f t="array" ref="K1927">INDEX($A:$G, ($B1927*$B$4)+3,COLUMN(C1927))</f>
        <v>Owing</v>
      </c>
      <c r="L1927" s="198" t="e">
        <f t="shared" ref="L1927:L1990" si="189">K1926-K1927</f>
        <v>#VALUE!</v>
      </c>
      <c r="M1927" s="199" t="e">
        <f t="shared" ref="M1927:M1990" si="190">N1927-N1926</f>
        <v>#VALUE!</v>
      </c>
      <c r="N1927" s="200" t="str" cm="1">
        <f t="array" ref="N1927">INDEX($A:$G, ($B1927*$B$4)+3,COLUMN(F1927))</f>
        <v>Total Interest Charged</v>
      </c>
      <c r="O1927" s="201" t="e">
        <f t="shared" si="188"/>
        <v>#VALUE!</v>
      </c>
    </row>
    <row r="1928" spans="3:15" x14ac:dyDescent="0.25">
      <c r="C1928" s="197" t="e">
        <f t="shared" si="185"/>
        <v>#DIV/0!</v>
      </c>
      <c r="D1928" s="216" t="e">
        <f>IF(F1928="","",IF($B$3='Budget Calculator'!$A$14, 'Loan Calculator'!$L$12-E1928+H1928, IF($B$3='Budget Calculator'!$A$13,  'Loan Calculator'!$N$12-E1928+H1928, IF($B$3='Budget Calculator'!$A$12,  'Loan Calculator'!$P$12-E1928+H1928, 0))))</f>
        <v>#DIV/0!</v>
      </c>
      <c r="E1928" s="217" t="e">
        <f>IF(('Loan Calculator'!$G$4/$B$4)*C1927&gt;=0, ('Loan Calculator'!$G$4/$B$4)*C1927, 1/0)</f>
        <v>#DIV/0!</v>
      </c>
      <c r="F1928" s="200" t="e">
        <f t="shared" si="186"/>
        <v>#DIV/0!</v>
      </c>
      <c r="G1928" s="212" t="e">
        <f t="shared" si="187"/>
        <v>#DIV/0!</v>
      </c>
      <c r="K1928" s="197" t="str" cm="1">
        <f t="array" ref="K1928">INDEX($A:$G, ($B1928*$B$4)+3,COLUMN(C1928))</f>
        <v>Owing</v>
      </c>
      <c r="L1928" s="198" t="e">
        <f t="shared" si="189"/>
        <v>#VALUE!</v>
      </c>
      <c r="M1928" s="199" t="e">
        <f t="shared" si="190"/>
        <v>#VALUE!</v>
      </c>
      <c r="N1928" s="200" t="str" cm="1">
        <f t="array" ref="N1928">INDEX($A:$G, ($B1928*$B$4)+3,COLUMN(F1928))</f>
        <v>Total Interest Charged</v>
      </c>
      <c r="O1928" s="201" t="e">
        <f t="shared" si="188"/>
        <v>#VALUE!</v>
      </c>
    </row>
    <row r="1929" spans="3:15" x14ac:dyDescent="0.25">
      <c r="C1929" s="197" t="e">
        <f t="shared" si="185"/>
        <v>#DIV/0!</v>
      </c>
      <c r="D1929" s="216" t="e">
        <f>IF(F1929="","",IF($B$3='Budget Calculator'!$A$14, 'Loan Calculator'!$L$12-E1929+H1929, IF($B$3='Budget Calculator'!$A$13,  'Loan Calculator'!$N$12-E1929+H1929, IF($B$3='Budget Calculator'!$A$12,  'Loan Calculator'!$P$12-E1929+H1929, 0))))</f>
        <v>#DIV/0!</v>
      </c>
      <c r="E1929" s="217" t="e">
        <f>IF(('Loan Calculator'!$G$4/$B$4)*C1928&gt;=0, ('Loan Calculator'!$G$4/$B$4)*C1928, 1/0)</f>
        <v>#DIV/0!</v>
      </c>
      <c r="F1929" s="200" t="e">
        <f t="shared" si="186"/>
        <v>#DIV/0!</v>
      </c>
      <c r="G1929" s="212" t="e">
        <f t="shared" si="187"/>
        <v>#DIV/0!</v>
      </c>
      <c r="K1929" s="197" t="str" cm="1">
        <f t="array" ref="K1929">INDEX($A:$G, ($B1929*$B$4)+3,COLUMN(C1929))</f>
        <v>Owing</v>
      </c>
      <c r="L1929" s="198" t="e">
        <f t="shared" si="189"/>
        <v>#VALUE!</v>
      </c>
      <c r="M1929" s="199" t="e">
        <f t="shared" si="190"/>
        <v>#VALUE!</v>
      </c>
      <c r="N1929" s="200" t="str" cm="1">
        <f t="array" ref="N1929">INDEX($A:$G, ($B1929*$B$4)+3,COLUMN(F1929))</f>
        <v>Total Interest Charged</v>
      </c>
      <c r="O1929" s="201" t="e">
        <f t="shared" si="188"/>
        <v>#VALUE!</v>
      </c>
    </row>
    <row r="1930" spans="3:15" x14ac:dyDescent="0.25">
      <c r="C1930" s="197" t="e">
        <f t="shared" si="185"/>
        <v>#DIV/0!</v>
      </c>
      <c r="D1930" s="216" t="e">
        <f>IF(F1930="","",IF($B$3='Budget Calculator'!$A$14, 'Loan Calculator'!$L$12-E1930+H1930, IF($B$3='Budget Calculator'!$A$13,  'Loan Calculator'!$N$12-E1930+H1930, IF($B$3='Budget Calculator'!$A$12,  'Loan Calculator'!$P$12-E1930+H1930, 0))))</f>
        <v>#DIV/0!</v>
      </c>
      <c r="E1930" s="217" t="e">
        <f>IF(('Loan Calculator'!$G$4/$B$4)*C1929&gt;=0, ('Loan Calculator'!$G$4/$B$4)*C1929, 1/0)</f>
        <v>#DIV/0!</v>
      </c>
      <c r="F1930" s="200" t="e">
        <f t="shared" si="186"/>
        <v>#DIV/0!</v>
      </c>
      <c r="G1930" s="212" t="e">
        <f t="shared" si="187"/>
        <v>#DIV/0!</v>
      </c>
      <c r="K1930" s="197" t="str" cm="1">
        <f t="array" ref="K1930">INDEX($A:$G, ($B1930*$B$4)+3,COLUMN(C1930))</f>
        <v>Owing</v>
      </c>
      <c r="L1930" s="198" t="e">
        <f t="shared" si="189"/>
        <v>#VALUE!</v>
      </c>
      <c r="M1930" s="199" t="e">
        <f t="shared" si="190"/>
        <v>#VALUE!</v>
      </c>
      <c r="N1930" s="200" t="str" cm="1">
        <f t="array" ref="N1930">INDEX($A:$G, ($B1930*$B$4)+3,COLUMN(F1930))</f>
        <v>Total Interest Charged</v>
      </c>
      <c r="O1930" s="201" t="e">
        <f t="shared" si="188"/>
        <v>#VALUE!</v>
      </c>
    </row>
    <row r="1931" spans="3:15" x14ac:dyDescent="0.25">
      <c r="C1931" s="197" t="e">
        <f t="shared" si="185"/>
        <v>#DIV/0!</v>
      </c>
      <c r="D1931" s="216" t="e">
        <f>IF(F1931="","",IF($B$3='Budget Calculator'!$A$14, 'Loan Calculator'!$L$12-E1931+H1931, IF($B$3='Budget Calculator'!$A$13,  'Loan Calculator'!$N$12-E1931+H1931, IF($B$3='Budget Calculator'!$A$12,  'Loan Calculator'!$P$12-E1931+H1931, 0))))</f>
        <v>#DIV/0!</v>
      </c>
      <c r="E1931" s="217" t="e">
        <f>IF(('Loan Calculator'!$G$4/$B$4)*C1930&gt;=0, ('Loan Calculator'!$G$4/$B$4)*C1930, 1/0)</f>
        <v>#DIV/0!</v>
      </c>
      <c r="F1931" s="200" t="e">
        <f t="shared" si="186"/>
        <v>#DIV/0!</v>
      </c>
      <c r="G1931" s="212" t="e">
        <f t="shared" si="187"/>
        <v>#DIV/0!</v>
      </c>
      <c r="K1931" s="197" t="str" cm="1">
        <f t="array" ref="K1931">INDEX($A:$G, ($B1931*$B$4)+3,COLUMN(C1931))</f>
        <v>Owing</v>
      </c>
      <c r="L1931" s="198" t="e">
        <f t="shared" si="189"/>
        <v>#VALUE!</v>
      </c>
      <c r="M1931" s="199" t="e">
        <f t="shared" si="190"/>
        <v>#VALUE!</v>
      </c>
      <c r="N1931" s="200" t="str" cm="1">
        <f t="array" ref="N1931">INDEX($A:$G, ($B1931*$B$4)+3,COLUMN(F1931))</f>
        <v>Total Interest Charged</v>
      </c>
      <c r="O1931" s="201" t="e">
        <f t="shared" si="188"/>
        <v>#VALUE!</v>
      </c>
    </row>
    <row r="1932" spans="3:15" x14ac:dyDescent="0.25">
      <c r="C1932" s="197" t="e">
        <f t="shared" si="185"/>
        <v>#DIV/0!</v>
      </c>
      <c r="D1932" s="216" t="e">
        <f>IF(F1932="","",IF($B$3='Budget Calculator'!$A$14, 'Loan Calculator'!$L$12-E1932+H1932, IF($B$3='Budget Calculator'!$A$13,  'Loan Calculator'!$N$12-E1932+H1932, IF($B$3='Budget Calculator'!$A$12,  'Loan Calculator'!$P$12-E1932+H1932, 0))))</f>
        <v>#DIV/0!</v>
      </c>
      <c r="E1932" s="217" t="e">
        <f>IF(('Loan Calculator'!$G$4/$B$4)*C1931&gt;=0, ('Loan Calculator'!$G$4/$B$4)*C1931, 1/0)</f>
        <v>#DIV/0!</v>
      </c>
      <c r="F1932" s="200" t="e">
        <f t="shared" si="186"/>
        <v>#DIV/0!</v>
      </c>
      <c r="G1932" s="212" t="e">
        <f t="shared" si="187"/>
        <v>#DIV/0!</v>
      </c>
      <c r="K1932" s="197" t="str" cm="1">
        <f t="array" ref="K1932">INDEX($A:$G, ($B1932*$B$4)+3,COLUMN(C1932))</f>
        <v>Owing</v>
      </c>
      <c r="L1932" s="198" t="e">
        <f t="shared" si="189"/>
        <v>#VALUE!</v>
      </c>
      <c r="M1932" s="199" t="e">
        <f t="shared" si="190"/>
        <v>#VALUE!</v>
      </c>
      <c r="N1932" s="200" t="str" cm="1">
        <f t="array" ref="N1932">INDEX($A:$G, ($B1932*$B$4)+3,COLUMN(F1932))</f>
        <v>Total Interest Charged</v>
      </c>
      <c r="O1932" s="201" t="e">
        <f t="shared" si="188"/>
        <v>#VALUE!</v>
      </c>
    </row>
    <row r="1933" spans="3:15" x14ac:dyDescent="0.25">
      <c r="C1933" s="197" t="e">
        <f t="shared" si="185"/>
        <v>#DIV/0!</v>
      </c>
      <c r="D1933" s="216" t="e">
        <f>IF(F1933="","",IF($B$3='Budget Calculator'!$A$14, 'Loan Calculator'!$L$12-E1933+H1933, IF($B$3='Budget Calculator'!$A$13,  'Loan Calculator'!$N$12-E1933+H1933, IF($B$3='Budget Calculator'!$A$12,  'Loan Calculator'!$P$12-E1933+H1933, 0))))</f>
        <v>#DIV/0!</v>
      </c>
      <c r="E1933" s="217" t="e">
        <f>IF(('Loan Calculator'!$G$4/$B$4)*C1932&gt;=0, ('Loan Calculator'!$G$4/$B$4)*C1932, 1/0)</f>
        <v>#DIV/0!</v>
      </c>
      <c r="F1933" s="200" t="e">
        <f t="shared" si="186"/>
        <v>#DIV/0!</v>
      </c>
      <c r="G1933" s="212" t="e">
        <f t="shared" si="187"/>
        <v>#DIV/0!</v>
      </c>
      <c r="K1933" s="197" t="str" cm="1">
        <f t="array" ref="K1933">INDEX($A:$G, ($B1933*$B$4)+3,COLUMN(C1933))</f>
        <v>Owing</v>
      </c>
      <c r="L1933" s="198" t="e">
        <f t="shared" si="189"/>
        <v>#VALUE!</v>
      </c>
      <c r="M1933" s="199" t="e">
        <f t="shared" si="190"/>
        <v>#VALUE!</v>
      </c>
      <c r="N1933" s="200" t="str" cm="1">
        <f t="array" ref="N1933">INDEX($A:$G, ($B1933*$B$4)+3,COLUMN(F1933))</f>
        <v>Total Interest Charged</v>
      </c>
      <c r="O1933" s="201" t="e">
        <f t="shared" si="188"/>
        <v>#VALUE!</v>
      </c>
    </row>
    <row r="1934" spans="3:15" x14ac:dyDescent="0.25">
      <c r="C1934" s="197" t="e">
        <f t="shared" si="185"/>
        <v>#DIV/0!</v>
      </c>
      <c r="D1934" s="216" t="e">
        <f>IF(F1934="","",IF($B$3='Budget Calculator'!$A$14, 'Loan Calculator'!$L$12-E1934+H1934, IF($B$3='Budget Calculator'!$A$13,  'Loan Calculator'!$N$12-E1934+H1934, IF($B$3='Budget Calculator'!$A$12,  'Loan Calculator'!$P$12-E1934+H1934, 0))))</f>
        <v>#DIV/0!</v>
      </c>
      <c r="E1934" s="217" t="e">
        <f>IF(('Loan Calculator'!$G$4/$B$4)*C1933&gt;=0, ('Loan Calculator'!$G$4/$B$4)*C1933, 1/0)</f>
        <v>#DIV/0!</v>
      </c>
      <c r="F1934" s="200" t="e">
        <f t="shared" si="186"/>
        <v>#DIV/0!</v>
      </c>
      <c r="G1934" s="212" t="e">
        <f t="shared" si="187"/>
        <v>#DIV/0!</v>
      </c>
      <c r="K1934" s="197" t="str" cm="1">
        <f t="array" ref="K1934">INDEX($A:$G, ($B1934*$B$4)+3,COLUMN(C1934))</f>
        <v>Owing</v>
      </c>
      <c r="L1934" s="198" t="e">
        <f t="shared" si="189"/>
        <v>#VALUE!</v>
      </c>
      <c r="M1934" s="199" t="e">
        <f t="shared" si="190"/>
        <v>#VALUE!</v>
      </c>
      <c r="N1934" s="200" t="str" cm="1">
        <f t="array" ref="N1934">INDEX($A:$G, ($B1934*$B$4)+3,COLUMN(F1934))</f>
        <v>Total Interest Charged</v>
      </c>
      <c r="O1934" s="201" t="e">
        <f t="shared" si="188"/>
        <v>#VALUE!</v>
      </c>
    </row>
    <row r="1935" spans="3:15" x14ac:dyDescent="0.25">
      <c r="C1935" s="197" t="e">
        <f t="shared" si="185"/>
        <v>#DIV/0!</v>
      </c>
      <c r="D1935" s="216" t="e">
        <f>IF(F1935="","",IF($B$3='Budget Calculator'!$A$14, 'Loan Calculator'!$L$12-E1935+H1935, IF($B$3='Budget Calculator'!$A$13,  'Loan Calculator'!$N$12-E1935+H1935, IF($B$3='Budget Calculator'!$A$12,  'Loan Calculator'!$P$12-E1935+H1935, 0))))</f>
        <v>#DIV/0!</v>
      </c>
      <c r="E1935" s="217" t="e">
        <f>IF(('Loan Calculator'!$G$4/$B$4)*C1934&gt;=0, ('Loan Calculator'!$G$4/$B$4)*C1934, 1/0)</f>
        <v>#DIV/0!</v>
      </c>
      <c r="F1935" s="200" t="e">
        <f t="shared" si="186"/>
        <v>#DIV/0!</v>
      </c>
      <c r="G1935" s="212" t="e">
        <f t="shared" si="187"/>
        <v>#DIV/0!</v>
      </c>
      <c r="K1935" s="197" t="str" cm="1">
        <f t="array" ref="K1935">INDEX($A:$G, ($B1935*$B$4)+3,COLUMN(C1935))</f>
        <v>Owing</v>
      </c>
      <c r="L1935" s="198" t="e">
        <f t="shared" si="189"/>
        <v>#VALUE!</v>
      </c>
      <c r="M1935" s="199" t="e">
        <f t="shared" si="190"/>
        <v>#VALUE!</v>
      </c>
      <c r="N1935" s="200" t="str" cm="1">
        <f t="array" ref="N1935">INDEX($A:$G, ($B1935*$B$4)+3,COLUMN(F1935))</f>
        <v>Total Interest Charged</v>
      </c>
      <c r="O1935" s="201" t="e">
        <f t="shared" si="188"/>
        <v>#VALUE!</v>
      </c>
    </row>
    <row r="1936" spans="3:15" x14ac:dyDescent="0.25">
      <c r="C1936" s="197" t="e">
        <f t="shared" si="185"/>
        <v>#DIV/0!</v>
      </c>
      <c r="D1936" s="216" t="e">
        <f>IF(F1936="","",IF($B$3='Budget Calculator'!$A$14, 'Loan Calculator'!$L$12-E1936+H1936, IF($B$3='Budget Calculator'!$A$13,  'Loan Calculator'!$N$12-E1936+H1936, IF($B$3='Budget Calculator'!$A$12,  'Loan Calculator'!$P$12-E1936+H1936, 0))))</f>
        <v>#DIV/0!</v>
      </c>
      <c r="E1936" s="217" t="e">
        <f>IF(('Loan Calculator'!$G$4/$B$4)*C1935&gt;=0, ('Loan Calculator'!$G$4/$B$4)*C1935, 1/0)</f>
        <v>#DIV/0!</v>
      </c>
      <c r="F1936" s="200" t="e">
        <f t="shared" si="186"/>
        <v>#DIV/0!</v>
      </c>
      <c r="G1936" s="212" t="e">
        <f t="shared" si="187"/>
        <v>#DIV/0!</v>
      </c>
      <c r="K1936" s="197" t="str" cm="1">
        <f t="array" ref="K1936">INDEX($A:$G, ($B1936*$B$4)+3,COLUMN(C1936))</f>
        <v>Owing</v>
      </c>
      <c r="L1936" s="198" t="e">
        <f t="shared" si="189"/>
        <v>#VALUE!</v>
      </c>
      <c r="M1936" s="199" t="e">
        <f t="shared" si="190"/>
        <v>#VALUE!</v>
      </c>
      <c r="N1936" s="200" t="str" cm="1">
        <f t="array" ref="N1936">INDEX($A:$G, ($B1936*$B$4)+3,COLUMN(F1936))</f>
        <v>Total Interest Charged</v>
      </c>
      <c r="O1936" s="201" t="e">
        <f t="shared" si="188"/>
        <v>#VALUE!</v>
      </c>
    </row>
    <row r="1937" spans="3:15" x14ac:dyDescent="0.25">
      <c r="C1937" s="197" t="e">
        <f t="shared" si="185"/>
        <v>#DIV/0!</v>
      </c>
      <c r="D1937" s="216" t="e">
        <f>IF(F1937="","",IF($B$3='Budget Calculator'!$A$14, 'Loan Calculator'!$L$12-E1937+H1937, IF($B$3='Budget Calculator'!$A$13,  'Loan Calculator'!$N$12-E1937+H1937, IF($B$3='Budget Calculator'!$A$12,  'Loan Calculator'!$P$12-E1937+H1937, 0))))</f>
        <v>#DIV/0!</v>
      </c>
      <c r="E1937" s="217" t="e">
        <f>IF(('Loan Calculator'!$G$4/$B$4)*C1936&gt;=0, ('Loan Calculator'!$G$4/$B$4)*C1936, 1/0)</f>
        <v>#DIV/0!</v>
      </c>
      <c r="F1937" s="200" t="e">
        <f t="shared" si="186"/>
        <v>#DIV/0!</v>
      </c>
      <c r="G1937" s="212" t="e">
        <f t="shared" si="187"/>
        <v>#DIV/0!</v>
      </c>
      <c r="K1937" s="197" t="str" cm="1">
        <f t="array" ref="K1937">INDEX($A:$G, ($B1937*$B$4)+3,COLUMN(C1937))</f>
        <v>Owing</v>
      </c>
      <c r="L1937" s="198" t="e">
        <f t="shared" si="189"/>
        <v>#VALUE!</v>
      </c>
      <c r="M1937" s="199" t="e">
        <f t="shared" si="190"/>
        <v>#VALUE!</v>
      </c>
      <c r="N1937" s="200" t="str" cm="1">
        <f t="array" ref="N1937">INDEX($A:$G, ($B1937*$B$4)+3,COLUMN(F1937))</f>
        <v>Total Interest Charged</v>
      </c>
      <c r="O1937" s="201" t="e">
        <f t="shared" si="188"/>
        <v>#VALUE!</v>
      </c>
    </row>
    <row r="1938" spans="3:15" x14ac:dyDescent="0.25">
      <c r="C1938" s="197" t="e">
        <f t="shared" si="185"/>
        <v>#DIV/0!</v>
      </c>
      <c r="D1938" s="216" t="e">
        <f>IF(F1938="","",IF($B$3='Budget Calculator'!$A$14, 'Loan Calculator'!$L$12-E1938+H1938, IF($B$3='Budget Calculator'!$A$13,  'Loan Calculator'!$N$12-E1938+H1938, IF($B$3='Budget Calculator'!$A$12,  'Loan Calculator'!$P$12-E1938+H1938, 0))))</f>
        <v>#DIV/0!</v>
      </c>
      <c r="E1938" s="217" t="e">
        <f>IF(('Loan Calculator'!$G$4/$B$4)*C1937&gt;=0, ('Loan Calculator'!$G$4/$B$4)*C1937, 1/0)</f>
        <v>#DIV/0!</v>
      </c>
      <c r="F1938" s="200" t="e">
        <f t="shared" si="186"/>
        <v>#DIV/0!</v>
      </c>
      <c r="G1938" s="212" t="e">
        <f t="shared" si="187"/>
        <v>#DIV/0!</v>
      </c>
      <c r="K1938" s="197" t="str" cm="1">
        <f t="array" ref="K1938">INDEX($A:$G, ($B1938*$B$4)+3,COLUMN(C1938))</f>
        <v>Owing</v>
      </c>
      <c r="L1938" s="198" t="e">
        <f t="shared" si="189"/>
        <v>#VALUE!</v>
      </c>
      <c r="M1938" s="199" t="e">
        <f t="shared" si="190"/>
        <v>#VALUE!</v>
      </c>
      <c r="N1938" s="200" t="str" cm="1">
        <f t="array" ref="N1938">INDEX($A:$G, ($B1938*$B$4)+3,COLUMN(F1938))</f>
        <v>Total Interest Charged</v>
      </c>
      <c r="O1938" s="201" t="e">
        <f t="shared" si="188"/>
        <v>#VALUE!</v>
      </c>
    </row>
    <row r="1939" spans="3:15" x14ac:dyDescent="0.25">
      <c r="C1939" s="197" t="e">
        <f t="shared" si="185"/>
        <v>#DIV/0!</v>
      </c>
      <c r="D1939" s="216" t="e">
        <f>IF(F1939="","",IF($B$3='Budget Calculator'!$A$14, 'Loan Calculator'!$L$12-E1939+H1939, IF($B$3='Budget Calculator'!$A$13,  'Loan Calculator'!$N$12-E1939+H1939, IF($B$3='Budget Calculator'!$A$12,  'Loan Calculator'!$P$12-E1939+H1939, 0))))</f>
        <v>#DIV/0!</v>
      </c>
      <c r="E1939" s="217" t="e">
        <f>IF(('Loan Calculator'!$G$4/$B$4)*C1938&gt;=0, ('Loan Calculator'!$G$4/$B$4)*C1938, 1/0)</f>
        <v>#DIV/0!</v>
      </c>
      <c r="F1939" s="200" t="e">
        <f t="shared" si="186"/>
        <v>#DIV/0!</v>
      </c>
      <c r="G1939" s="212" t="e">
        <f t="shared" si="187"/>
        <v>#DIV/0!</v>
      </c>
      <c r="K1939" s="197" t="str" cm="1">
        <f t="array" ref="K1939">INDEX($A:$G, ($B1939*$B$4)+3,COLUMN(C1939))</f>
        <v>Owing</v>
      </c>
      <c r="L1939" s="198" t="e">
        <f t="shared" si="189"/>
        <v>#VALUE!</v>
      </c>
      <c r="M1939" s="199" t="e">
        <f t="shared" si="190"/>
        <v>#VALUE!</v>
      </c>
      <c r="N1939" s="200" t="str" cm="1">
        <f t="array" ref="N1939">INDEX($A:$G, ($B1939*$B$4)+3,COLUMN(F1939))</f>
        <v>Total Interest Charged</v>
      </c>
      <c r="O1939" s="201" t="e">
        <f t="shared" si="188"/>
        <v>#VALUE!</v>
      </c>
    </row>
    <row r="1940" spans="3:15" x14ac:dyDescent="0.25">
      <c r="C1940" s="197" t="e">
        <f t="shared" si="185"/>
        <v>#DIV/0!</v>
      </c>
      <c r="D1940" s="216" t="e">
        <f>IF(F1940="","",IF($B$3='Budget Calculator'!$A$14, 'Loan Calculator'!$L$12-E1940+H1940, IF($B$3='Budget Calculator'!$A$13,  'Loan Calculator'!$N$12-E1940+H1940, IF($B$3='Budget Calculator'!$A$12,  'Loan Calculator'!$P$12-E1940+H1940, 0))))</f>
        <v>#DIV/0!</v>
      </c>
      <c r="E1940" s="217" t="e">
        <f>IF(('Loan Calculator'!$G$4/$B$4)*C1939&gt;=0, ('Loan Calculator'!$G$4/$B$4)*C1939, 1/0)</f>
        <v>#DIV/0!</v>
      </c>
      <c r="F1940" s="200" t="e">
        <f t="shared" si="186"/>
        <v>#DIV/0!</v>
      </c>
      <c r="G1940" s="212" t="e">
        <f t="shared" si="187"/>
        <v>#DIV/0!</v>
      </c>
      <c r="K1940" s="197" t="str" cm="1">
        <f t="array" ref="K1940">INDEX($A:$G, ($B1940*$B$4)+3,COLUMN(C1940))</f>
        <v>Owing</v>
      </c>
      <c r="L1940" s="198" t="e">
        <f t="shared" si="189"/>
        <v>#VALUE!</v>
      </c>
      <c r="M1940" s="199" t="e">
        <f t="shared" si="190"/>
        <v>#VALUE!</v>
      </c>
      <c r="N1940" s="200" t="str" cm="1">
        <f t="array" ref="N1940">INDEX($A:$G, ($B1940*$B$4)+3,COLUMN(F1940))</f>
        <v>Total Interest Charged</v>
      </c>
      <c r="O1940" s="201" t="e">
        <f t="shared" si="188"/>
        <v>#VALUE!</v>
      </c>
    </row>
    <row r="1941" spans="3:15" x14ac:dyDescent="0.25">
      <c r="C1941" s="197" t="e">
        <f t="shared" si="185"/>
        <v>#DIV/0!</v>
      </c>
      <c r="D1941" s="216" t="e">
        <f>IF(F1941="","",IF($B$3='Budget Calculator'!$A$14, 'Loan Calculator'!$L$12-E1941+H1941, IF($B$3='Budget Calculator'!$A$13,  'Loan Calculator'!$N$12-E1941+H1941, IF($B$3='Budget Calculator'!$A$12,  'Loan Calculator'!$P$12-E1941+H1941, 0))))</f>
        <v>#DIV/0!</v>
      </c>
      <c r="E1941" s="217" t="e">
        <f>IF(('Loan Calculator'!$G$4/$B$4)*C1940&gt;=0, ('Loan Calculator'!$G$4/$B$4)*C1940, 1/0)</f>
        <v>#DIV/0!</v>
      </c>
      <c r="F1941" s="200" t="e">
        <f t="shared" si="186"/>
        <v>#DIV/0!</v>
      </c>
      <c r="G1941" s="212" t="e">
        <f t="shared" si="187"/>
        <v>#DIV/0!</v>
      </c>
      <c r="K1941" s="197" t="str" cm="1">
        <f t="array" ref="K1941">INDEX($A:$G, ($B1941*$B$4)+3,COLUMN(C1941))</f>
        <v>Owing</v>
      </c>
      <c r="L1941" s="198" t="e">
        <f t="shared" si="189"/>
        <v>#VALUE!</v>
      </c>
      <c r="M1941" s="199" t="e">
        <f t="shared" si="190"/>
        <v>#VALUE!</v>
      </c>
      <c r="N1941" s="200" t="str" cm="1">
        <f t="array" ref="N1941">INDEX($A:$G, ($B1941*$B$4)+3,COLUMN(F1941))</f>
        <v>Total Interest Charged</v>
      </c>
      <c r="O1941" s="201" t="e">
        <f t="shared" si="188"/>
        <v>#VALUE!</v>
      </c>
    </row>
    <row r="1942" spans="3:15" x14ac:dyDescent="0.25">
      <c r="C1942" s="197" t="e">
        <f t="shared" si="185"/>
        <v>#DIV/0!</v>
      </c>
      <c r="D1942" s="216" t="e">
        <f>IF(F1942="","",IF($B$3='Budget Calculator'!$A$14, 'Loan Calculator'!$L$12-E1942+H1942, IF($B$3='Budget Calculator'!$A$13,  'Loan Calculator'!$N$12-E1942+H1942, IF($B$3='Budget Calculator'!$A$12,  'Loan Calculator'!$P$12-E1942+H1942, 0))))</f>
        <v>#DIV/0!</v>
      </c>
      <c r="E1942" s="217" t="e">
        <f>IF(('Loan Calculator'!$G$4/$B$4)*C1941&gt;=0, ('Loan Calculator'!$G$4/$B$4)*C1941, 1/0)</f>
        <v>#DIV/0!</v>
      </c>
      <c r="F1942" s="200" t="e">
        <f t="shared" si="186"/>
        <v>#DIV/0!</v>
      </c>
      <c r="G1942" s="212" t="e">
        <f t="shared" si="187"/>
        <v>#DIV/0!</v>
      </c>
      <c r="K1942" s="197" t="str" cm="1">
        <f t="array" ref="K1942">INDEX($A:$G, ($B1942*$B$4)+3,COLUMN(C1942))</f>
        <v>Owing</v>
      </c>
      <c r="L1942" s="198" t="e">
        <f t="shared" si="189"/>
        <v>#VALUE!</v>
      </c>
      <c r="M1942" s="199" t="e">
        <f t="shared" si="190"/>
        <v>#VALUE!</v>
      </c>
      <c r="N1942" s="200" t="str" cm="1">
        <f t="array" ref="N1942">INDEX($A:$G, ($B1942*$B$4)+3,COLUMN(F1942))</f>
        <v>Total Interest Charged</v>
      </c>
      <c r="O1942" s="201" t="e">
        <f t="shared" si="188"/>
        <v>#VALUE!</v>
      </c>
    </row>
    <row r="1943" spans="3:15" x14ac:dyDescent="0.25">
      <c r="C1943" s="197" t="e">
        <f t="shared" si="185"/>
        <v>#DIV/0!</v>
      </c>
      <c r="D1943" s="216" t="e">
        <f>IF(F1943="","",IF($B$3='Budget Calculator'!$A$14, 'Loan Calculator'!$L$12-E1943+H1943, IF($B$3='Budget Calculator'!$A$13,  'Loan Calculator'!$N$12-E1943+H1943, IF($B$3='Budget Calculator'!$A$12,  'Loan Calculator'!$P$12-E1943+H1943, 0))))</f>
        <v>#DIV/0!</v>
      </c>
      <c r="E1943" s="217" t="e">
        <f>IF(('Loan Calculator'!$G$4/$B$4)*C1942&gt;=0, ('Loan Calculator'!$G$4/$B$4)*C1942, 1/0)</f>
        <v>#DIV/0!</v>
      </c>
      <c r="F1943" s="200" t="e">
        <f t="shared" si="186"/>
        <v>#DIV/0!</v>
      </c>
      <c r="G1943" s="212" t="e">
        <f t="shared" si="187"/>
        <v>#DIV/0!</v>
      </c>
      <c r="K1943" s="197" t="str" cm="1">
        <f t="array" ref="K1943">INDEX($A:$G, ($B1943*$B$4)+3,COLUMN(C1943))</f>
        <v>Owing</v>
      </c>
      <c r="L1943" s="198" t="e">
        <f t="shared" si="189"/>
        <v>#VALUE!</v>
      </c>
      <c r="M1943" s="199" t="e">
        <f t="shared" si="190"/>
        <v>#VALUE!</v>
      </c>
      <c r="N1943" s="200" t="str" cm="1">
        <f t="array" ref="N1943">INDEX($A:$G, ($B1943*$B$4)+3,COLUMN(F1943))</f>
        <v>Total Interest Charged</v>
      </c>
      <c r="O1943" s="201" t="e">
        <f t="shared" si="188"/>
        <v>#VALUE!</v>
      </c>
    </row>
    <row r="1944" spans="3:15" x14ac:dyDescent="0.25">
      <c r="C1944" s="197" t="e">
        <f t="shared" ref="C1944:C2007" si="191">IF(F1944="","",C1943-D1944)</f>
        <v>#DIV/0!</v>
      </c>
      <c r="D1944" s="216" t="e">
        <f>IF(F1944="","",IF($B$3='Budget Calculator'!$A$14, 'Loan Calculator'!$L$12-E1944+H1944, IF($B$3='Budget Calculator'!$A$13,  'Loan Calculator'!$N$12-E1944+H1944, IF($B$3='Budget Calculator'!$A$12,  'Loan Calculator'!$P$12-E1944+H1944, 0))))</f>
        <v>#DIV/0!</v>
      </c>
      <c r="E1944" s="217" t="e">
        <f>IF(('Loan Calculator'!$G$4/$B$4)*C1943&gt;=0, ('Loan Calculator'!$G$4/$B$4)*C1943, 1/0)</f>
        <v>#DIV/0!</v>
      </c>
      <c r="F1944" s="200" t="e">
        <f t="shared" ref="F1944:F2007" si="192">IF(F1943="", "", IF(E1944+F1943&gt;F1943, E1944+F1943, ""))</f>
        <v>#DIV/0!</v>
      </c>
      <c r="G1944" s="212" t="e">
        <f t="shared" si="187"/>
        <v>#DIV/0!</v>
      </c>
      <c r="K1944" s="197" t="str" cm="1">
        <f t="array" ref="K1944">INDEX($A:$G, ($B1944*$B$4)+3,COLUMN(C1944))</f>
        <v>Owing</v>
      </c>
      <c r="L1944" s="198" t="e">
        <f t="shared" si="189"/>
        <v>#VALUE!</v>
      </c>
      <c r="M1944" s="199" t="e">
        <f t="shared" si="190"/>
        <v>#VALUE!</v>
      </c>
      <c r="N1944" s="200" t="str" cm="1">
        <f t="array" ref="N1944">INDEX($A:$G, ($B1944*$B$4)+3,COLUMN(F1944))</f>
        <v>Total Interest Charged</v>
      </c>
      <c r="O1944" s="201" t="e">
        <f t="shared" si="188"/>
        <v>#VALUE!</v>
      </c>
    </row>
    <row r="1945" spans="3:15" x14ac:dyDescent="0.25">
      <c r="C1945" s="197" t="e">
        <f t="shared" si="191"/>
        <v>#DIV/0!</v>
      </c>
      <c r="D1945" s="216" t="e">
        <f>IF(F1945="","",IF($B$3='Budget Calculator'!$A$14, 'Loan Calculator'!$L$12-E1945+H1945, IF($B$3='Budget Calculator'!$A$13,  'Loan Calculator'!$N$12-E1945+H1945, IF($B$3='Budget Calculator'!$A$12,  'Loan Calculator'!$P$12-E1945+H1945, 0))))</f>
        <v>#DIV/0!</v>
      </c>
      <c r="E1945" s="217" t="e">
        <f>IF(('Loan Calculator'!$G$4/$B$4)*C1944&gt;=0, ('Loan Calculator'!$G$4/$B$4)*C1944, 1/0)</f>
        <v>#DIV/0!</v>
      </c>
      <c r="F1945" s="200" t="e">
        <f t="shared" si="192"/>
        <v>#DIV/0!</v>
      </c>
      <c r="G1945" s="212" t="e">
        <f t="shared" si="187"/>
        <v>#DIV/0!</v>
      </c>
      <c r="K1945" s="197" t="str" cm="1">
        <f t="array" ref="K1945">INDEX($A:$G, ($B1945*$B$4)+3,COLUMN(C1945))</f>
        <v>Owing</v>
      </c>
      <c r="L1945" s="198" t="e">
        <f t="shared" si="189"/>
        <v>#VALUE!</v>
      </c>
      <c r="M1945" s="199" t="e">
        <f t="shared" si="190"/>
        <v>#VALUE!</v>
      </c>
      <c r="N1945" s="200" t="str" cm="1">
        <f t="array" ref="N1945">INDEX($A:$G, ($B1945*$B$4)+3,COLUMN(F1945))</f>
        <v>Total Interest Charged</v>
      </c>
      <c r="O1945" s="201" t="e">
        <f t="shared" si="188"/>
        <v>#VALUE!</v>
      </c>
    </row>
    <row r="1946" spans="3:15" x14ac:dyDescent="0.25">
      <c r="C1946" s="197" t="e">
        <f t="shared" si="191"/>
        <v>#DIV/0!</v>
      </c>
      <c r="D1946" s="216" t="e">
        <f>IF(F1946="","",IF($B$3='Budget Calculator'!$A$14, 'Loan Calculator'!$L$12-E1946+H1946, IF($B$3='Budget Calculator'!$A$13,  'Loan Calculator'!$N$12-E1946+H1946, IF($B$3='Budget Calculator'!$A$12,  'Loan Calculator'!$P$12-E1946+H1946, 0))))</f>
        <v>#DIV/0!</v>
      </c>
      <c r="E1946" s="217" t="e">
        <f>IF(('Loan Calculator'!$G$4/$B$4)*C1945&gt;=0, ('Loan Calculator'!$G$4/$B$4)*C1945, 1/0)</f>
        <v>#DIV/0!</v>
      </c>
      <c r="F1946" s="200" t="e">
        <f t="shared" si="192"/>
        <v>#DIV/0!</v>
      </c>
      <c r="G1946" s="212" t="e">
        <f t="shared" si="187"/>
        <v>#DIV/0!</v>
      </c>
      <c r="K1946" s="197" t="str" cm="1">
        <f t="array" ref="K1946">INDEX($A:$G, ($B1946*$B$4)+3,COLUMN(C1946))</f>
        <v>Owing</v>
      </c>
      <c r="L1946" s="198" t="e">
        <f t="shared" si="189"/>
        <v>#VALUE!</v>
      </c>
      <c r="M1946" s="199" t="e">
        <f t="shared" si="190"/>
        <v>#VALUE!</v>
      </c>
      <c r="N1946" s="200" t="str" cm="1">
        <f t="array" ref="N1946">INDEX($A:$G, ($B1946*$B$4)+3,COLUMN(F1946))</f>
        <v>Total Interest Charged</v>
      </c>
      <c r="O1946" s="201" t="e">
        <f t="shared" si="188"/>
        <v>#VALUE!</v>
      </c>
    </row>
    <row r="1947" spans="3:15" x14ac:dyDescent="0.25">
      <c r="C1947" s="197" t="e">
        <f t="shared" si="191"/>
        <v>#DIV/0!</v>
      </c>
      <c r="D1947" s="216" t="e">
        <f>IF(F1947="","",IF($B$3='Budget Calculator'!$A$14, 'Loan Calculator'!$L$12-E1947+H1947, IF($B$3='Budget Calculator'!$A$13,  'Loan Calculator'!$N$12-E1947+H1947, IF($B$3='Budget Calculator'!$A$12,  'Loan Calculator'!$P$12-E1947+H1947, 0))))</f>
        <v>#DIV/0!</v>
      </c>
      <c r="E1947" s="217" t="e">
        <f>IF(('Loan Calculator'!$G$4/$B$4)*C1946&gt;=0, ('Loan Calculator'!$G$4/$B$4)*C1946, 1/0)</f>
        <v>#DIV/0!</v>
      </c>
      <c r="F1947" s="200" t="e">
        <f t="shared" si="192"/>
        <v>#DIV/0!</v>
      </c>
      <c r="G1947" s="212" t="e">
        <f t="shared" si="187"/>
        <v>#DIV/0!</v>
      </c>
      <c r="K1947" s="197" t="str" cm="1">
        <f t="array" ref="K1947">INDEX($A:$G, ($B1947*$B$4)+3,COLUMN(C1947))</f>
        <v>Owing</v>
      </c>
      <c r="L1947" s="198" t="e">
        <f t="shared" si="189"/>
        <v>#VALUE!</v>
      </c>
      <c r="M1947" s="199" t="e">
        <f t="shared" si="190"/>
        <v>#VALUE!</v>
      </c>
      <c r="N1947" s="200" t="str" cm="1">
        <f t="array" ref="N1947">INDEX($A:$G, ($B1947*$B$4)+3,COLUMN(F1947))</f>
        <v>Total Interest Charged</v>
      </c>
      <c r="O1947" s="201" t="e">
        <f t="shared" si="188"/>
        <v>#VALUE!</v>
      </c>
    </row>
    <row r="1948" spans="3:15" x14ac:dyDescent="0.25">
      <c r="C1948" s="197" t="e">
        <f t="shared" si="191"/>
        <v>#DIV/0!</v>
      </c>
      <c r="D1948" s="216" t="e">
        <f>IF(F1948="","",IF($B$3='Budget Calculator'!$A$14, 'Loan Calculator'!$L$12-E1948+H1948, IF($B$3='Budget Calculator'!$A$13,  'Loan Calculator'!$N$12-E1948+H1948, IF($B$3='Budget Calculator'!$A$12,  'Loan Calculator'!$P$12-E1948+H1948, 0))))</f>
        <v>#DIV/0!</v>
      </c>
      <c r="E1948" s="217" t="e">
        <f>IF(('Loan Calculator'!$G$4/$B$4)*C1947&gt;=0, ('Loan Calculator'!$G$4/$B$4)*C1947, 1/0)</f>
        <v>#DIV/0!</v>
      </c>
      <c r="F1948" s="200" t="e">
        <f t="shared" si="192"/>
        <v>#DIV/0!</v>
      </c>
      <c r="G1948" s="212" t="e">
        <f t="shared" si="187"/>
        <v>#DIV/0!</v>
      </c>
      <c r="K1948" s="197" t="str" cm="1">
        <f t="array" ref="K1948">INDEX($A:$G, ($B1948*$B$4)+3,COLUMN(C1948))</f>
        <v>Owing</v>
      </c>
      <c r="L1948" s="198" t="e">
        <f t="shared" si="189"/>
        <v>#VALUE!</v>
      </c>
      <c r="M1948" s="199" t="e">
        <f t="shared" si="190"/>
        <v>#VALUE!</v>
      </c>
      <c r="N1948" s="200" t="str" cm="1">
        <f t="array" ref="N1948">INDEX($A:$G, ($B1948*$B$4)+3,COLUMN(F1948))</f>
        <v>Total Interest Charged</v>
      </c>
      <c r="O1948" s="201" t="e">
        <f t="shared" si="188"/>
        <v>#VALUE!</v>
      </c>
    </row>
    <row r="1949" spans="3:15" x14ac:dyDescent="0.25">
      <c r="C1949" s="197" t="e">
        <f t="shared" si="191"/>
        <v>#DIV/0!</v>
      </c>
      <c r="D1949" s="216" t="e">
        <f>IF(F1949="","",IF($B$3='Budget Calculator'!$A$14, 'Loan Calculator'!$L$12-E1949+H1949, IF($B$3='Budget Calculator'!$A$13,  'Loan Calculator'!$N$12-E1949+H1949, IF($B$3='Budget Calculator'!$A$12,  'Loan Calculator'!$P$12-E1949+H1949, 0))))</f>
        <v>#DIV/0!</v>
      </c>
      <c r="E1949" s="217" t="e">
        <f>IF(('Loan Calculator'!$G$4/$B$4)*C1948&gt;=0, ('Loan Calculator'!$G$4/$B$4)*C1948, 1/0)</f>
        <v>#DIV/0!</v>
      </c>
      <c r="F1949" s="200" t="e">
        <f t="shared" si="192"/>
        <v>#DIV/0!</v>
      </c>
      <c r="G1949" s="212" t="e">
        <f t="shared" si="187"/>
        <v>#DIV/0!</v>
      </c>
      <c r="K1949" s="197" t="str" cm="1">
        <f t="array" ref="K1949">INDEX($A:$G, ($B1949*$B$4)+3,COLUMN(C1949))</f>
        <v>Owing</v>
      </c>
      <c r="L1949" s="198" t="e">
        <f t="shared" si="189"/>
        <v>#VALUE!</v>
      </c>
      <c r="M1949" s="199" t="e">
        <f t="shared" si="190"/>
        <v>#VALUE!</v>
      </c>
      <c r="N1949" s="200" t="str" cm="1">
        <f t="array" ref="N1949">INDEX($A:$G, ($B1949*$B$4)+3,COLUMN(F1949))</f>
        <v>Total Interest Charged</v>
      </c>
      <c r="O1949" s="201" t="e">
        <f t="shared" si="188"/>
        <v>#VALUE!</v>
      </c>
    </row>
    <row r="1950" spans="3:15" x14ac:dyDescent="0.25">
      <c r="C1950" s="197" t="e">
        <f t="shared" si="191"/>
        <v>#DIV/0!</v>
      </c>
      <c r="D1950" s="216" t="e">
        <f>IF(F1950="","",IF($B$3='Budget Calculator'!$A$14, 'Loan Calculator'!$L$12-E1950+H1950, IF($B$3='Budget Calculator'!$A$13,  'Loan Calculator'!$N$12-E1950+H1950, IF($B$3='Budget Calculator'!$A$12,  'Loan Calculator'!$P$12-E1950+H1950, 0))))</f>
        <v>#DIV/0!</v>
      </c>
      <c r="E1950" s="217" t="e">
        <f>IF(('Loan Calculator'!$G$4/$B$4)*C1949&gt;=0, ('Loan Calculator'!$G$4/$B$4)*C1949, 1/0)</f>
        <v>#DIV/0!</v>
      </c>
      <c r="F1950" s="200" t="e">
        <f t="shared" si="192"/>
        <v>#DIV/0!</v>
      </c>
      <c r="G1950" s="212" t="e">
        <f t="shared" si="187"/>
        <v>#DIV/0!</v>
      </c>
      <c r="K1950" s="197" t="str" cm="1">
        <f t="array" ref="K1950">INDEX($A:$G, ($B1950*$B$4)+3,COLUMN(C1950))</f>
        <v>Owing</v>
      </c>
      <c r="L1950" s="198" t="e">
        <f t="shared" si="189"/>
        <v>#VALUE!</v>
      </c>
      <c r="M1950" s="199" t="e">
        <f t="shared" si="190"/>
        <v>#VALUE!</v>
      </c>
      <c r="N1950" s="200" t="str" cm="1">
        <f t="array" ref="N1950">INDEX($A:$G, ($B1950*$B$4)+3,COLUMN(F1950))</f>
        <v>Total Interest Charged</v>
      </c>
      <c r="O1950" s="201" t="e">
        <f t="shared" si="188"/>
        <v>#VALUE!</v>
      </c>
    </row>
    <row r="1951" spans="3:15" x14ac:dyDescent="0.25">
      <c r="C1951" s="197" t="e">
        <f t="shared" si="191"/>
        <v>#DIV/0!</v>
      </c>
      <c r="D1951" s="216" t="e">
        <f>IF(F1951="","",IF($B$3='Budget Calculator'!$A$14, 'Loan Calculator'!$L$12-E1951+H1951, IF($B$3='Budget Calculator'!$A$13,  'Loan Calculator'!$N$12-E1951+H1951, IF($B$3='Budget Calculator'!$A$12,  'Loan Calculator'!$P$12-E1951+H1951, 0))))</f>
        <v>#DIV/0!</v>
      </c>
      <c r="E1951" s="217" t="e">
        <f>IF(('Loan Calculator'!$G$4/$B$4)*C1950&gt;=0, ('Loan Calculator'!$G$4/$B$4)*C1950, 1/0)</f>
        <v>#DIV/0!</v>
      </c>
      <c r="F1951" s="200" t="e">
        <f t="shared" si="192"/>
        <v>#DIV/0!</v>
      </c>
      <c r="G1951" s="212" t="e">
        <f t="shared" si="187"/>
        <v>#DIV/0!</v>
      </c>
      <c r="K1951" s="197" t="str" cm="1">
        <f t="array" ref="K1951">INDEX($A:$G, ($B1951*$B$4)+3,COLUMN(C1951))</f>
        <v>Owing</v>
      </c>
      <c r="L1951" s="198" t="e">
        <f t="shared" si="189"/>
        <v>#VALUE!</v>
      </c>
      <c r="M1951" s="199" t="e">
        <f t="shared" si="190"/>
        <v>#VALUE!</v>
      </c>
      <c r="N1951" s="200" t="str" cm="1">
        <f t="array" ref="N1951">INDEX($A:$G, ($B1951*$B$4)+3,COLUMN(F1951))</f>
        <v>Total Interest Charged</v>
      </c>
      <c r="O1951" s="201" t="e">
        <f t="shared" si="188"/>
        <v>#VALUE!</v>
      </c>
    </row>
    <row r="1952" spans="3:15" x14ac:dyDescent="0.25">
      <c r="C1952" s="197" t="e">
        <f t="shared" si="191"/>
        <v>#DIV/0!</v>
      </c>
      <c r="D1952" s="216" t="e">
        <f>IF(F1952="","",IF($B$3='Budget Calculator'!$A$14, 'Loan Calculator'!$L$12-E1952+H1952, IF($B$3='Budget Calculator'!$A$13,  'Loan Calculator'!$N$12-E1952+H1952, IF($B$3='Budget Calculator'!$A$12,  'Loan Calculator'!$P$12-E1952+H1952, 0))))</f>
        <v>#DIV/0!</v>
      </c>
      <c r="E1952" s="217" t="e">
        <f>IF(('Loan Calculator'!$G$4/$B$4)*C1951&gt;=0, ('Loan Calculator'!$G$4/$B$4)*C1951, 1/0)</f>
        <v>#DIV/0!</v>
      </c>
      <c r="F1952" s="200" t="e">
        <f t="shared" si="192"/>
        <v>#DIV/0!</v>
      </c>
      <c r="G1952" s="212" t="e">
        <f t="shared" si="187"/>
        <v>#DIV/0!</v>
      </c>
      <c r="K1952" s="197" t="str" cm="1">
        <f t="array" ref="K1952">INDEX($A:$G, ($B1952*$B$4)+3,COLUMN(C1952))</f>
        <v>Owing</v>
      </c>
      <c r="L1952" s="198" t="e">
        <f t="shared" si="189"/>
        <v>#VALUE!</v>
      </c>
      <c r="M1952" s="199" t="e">
        <f t="shared" si="190"/>
        <v>#VALUE!</v>
      </c>
      <c r="N1952" s="200" t="str" cm="1">
        <f t="array" ref="N1952">INDEX($A:$G, ($B1952*$B$4)+3,COLUMN(F1952))</f>
        <v>Total Interest Charged</v>
      </c>
      <c r="O1952" s="201" t="e">
        <f t="shared" si="188"/>
        <v>#VALUE!</v>
      </c>
    </row>
    <row r="1953" spans="3:15" x14ac:dyDescent="0.25">
      <c r="C1953" s="197" t="e">
        <f t="shared" si="191"/>
        <v>#DIV/0!</v>
      </c>
      <c r="D1953" s="216" t="e">
        <f>IF(F1953="","",IF($B$3='Budget Calculator'!$A$14, 'Loan Calculator'!$L$12-E1953+H1953, IF($B$3='Budget Calculator'!$A$13,  'Loan Calculator'!$N$12-E1953+H1953, IF($B$3='Budget Calculator'!$A$12,  'Loan Calculator'!$P$12-E1953+H1953, 0))))</f>
        <v>#DIV/0!</v>
      </c>
      <c r="E1953" s="217" t="e">
        <f>IF(('Loan Calculator'!$G$4/$B$4)*C1952&gt;=0, ('Loan Calculator'!$G$4/$B$4)*C1952, 1/0)</f>
        <v>#DIV/0!</v>
      </c>
      <c r="F1953" s="200" t="e">
        <f t="shared" si="192"/>
        <v>#DIV/0!</v>
      </c>
      <c r="G1953" s="212" t="e">
        <f t="shared" si="187"/>
        <v>#DIV/0!</v>
      </c>
      <c r="K1953" s="197" t="str" cm="1">
        <f t="array" ref="K1953">INDEX($A:$G, ($B1953*$B$4)+3,COLUMN(C1953))</f>
        <v>Owing</v>
      </c>
      <c r="L1953" s="198" t="e">
        <f t="shared" si="189"/>
        <v>#VALUE!</v>
      </c>
      <c r="M1953" s="199" t="e">
        <f t="shared" si="190"/>
        <v>#VALUE!</v>
      </c>
      <c r="N1953" s="200" t="str" cm="1">
        <f t="array" ref="N1953">INDEX($A:$G, ($B1953*$B$4)+3,COLUMN(F1953))</f>
        <v>Total Interest Charged</v>
      </c>
      <c r="O1953" s="201" t="e">
        <f t="shared" si="188"/>
        <v>#VALUE!</v>
      </c>
    </row>
    <row r="1954" spans="3:15" x14ac:dyDescent="0.25">
      <c r="C1954" s="197" t="e">
        <f t="shared" si="191"/>
        <v>#DIV/0!</v>
      </c>
      <c r="D1954" s="216" t="e">
        <f>IF(F1954="","",IF($B$3='Budget Calculator'!$A$14, 'Loan Calculator'!$L$12-E1954+H1954, IF($B$3='Budget Calculator'!$A$13,  'Loan Calculator'!$N$12-E1954+H1954, IF($B$3='Budget Calculator'!$A$12,  'Loan Calculator'!$P$12-E1954+H1954, 0))))</f>
        <v>#DIV/0!</v>
      </c>
      <c r="E1954" s="217" t="e">
        <f>IF(('Loan Calculator'!$G$4/$B$4)*C1953&gt;=0, ('Loan Calculator'!$G$4/$B$4)*C1953, 1/0)</f>
        <v>#DIV/0!</v>
      </c>
      <c r="F1954" s="200" t="e">
        <f t="shared" si="192"/>
        <v>#DIV/0!</v>
      </c>
      <c r="G1954" s="212" t="e">
        <f t="shared" si="187"/>
        <v>#DIV/0!</v>
      </c>
      <c r="K1954" s="197" t="str" cm="1">
        <f t="array" ref="K1954">INDEX($A:$G, ($B1954*$B$4)+3,COLUMN(C1954))</f>
        <v>Owing</v>
      </c>
      <c r="L1954" s="198" t="e">
        <f t="shared" si="189"/>
        <v>#VALUE!</v>
      </c>
      <c r="M1954" s="199" t="e">
        <f t="shared" si="190"/>
        <v>#VALUE!</v>
      </c>
      <c r="N1954" s="200" t="str" cm="1">
        <f t="array" ref="N1954">INDEX($A:$G, ($B1954*$B$4)+3,COLUMN(F1954))</f>
        <v>Total Interest Charged</v>
      </c>
      <c r="O1954" s="201" t="e">
        <f t="shared" si="188"/>
        <v>#VALUE!</v>
      </c>
    </row>
    <row r="1955" spans="3:15" x14ac:dyDescent="0.25">
      <c r="C1955" s="197" t="e">
        <f t="shared" si="191"/>
        <v>#DIV/0!</v>
      </c>
      <c r="D1955" s="216" t="e">
        <f>IF(F1955="","",IF($B$3='Budget Calculator'!$A$14, 'Loan Calculator'!$L$12-E1955+H1955, IF($B$3='Budget Calculator'!$A$13,  'Loan Calculator'!$N$12-E1955+H1955, IF($B$3='Budget Calculator'!$A$12,  'Loan Calculator'!$P$12-E1955+H1955, 0))))</f>
        <v>#DIV/0!</v>
      </c>
      <c r="E1955" s="217" t="e">
        <f>IF(('Loan Calculator'!$G$4/$B$4)*C1954&gt;=0, ('Loan Calculator'!$G$4/$B$4)*C1954, 1/0)</f>
        <v>#DIV/0!</v>
      </c>
      <c r="F1955" s="200" t="e">
        <f t="shared" si="192"/>
        <v>#DIV/0!</v>
      </c>
      <c r="G1955" s="212" t="e">
        <f t="shared" si="187"/>
        <v>#DIV/0!</v>
      </c>
      <c r="K1955" s="197" t="str" cm="1">
        <f t="array" ref="K1955">INDEX($A:$G, ($B1955*$B$4)+3,COLUMN(C1955))</f>
        <v>Owing</v>
      </c>
      <c r="L1955" s="198" t="e">
        <f t="shared" si="189"/>
        <v>#VALUE!</v>
      </c>
      <c r="M1955" s="199" t="e">
        <f t="shared" si="190"/>
        <v>#VALUE!</v>
      </c>
      <c r="N1955" s="200" t="str" cm="1">
        <f t="array" ref="N1955">INDEX($A:$G, ($B1955*$B$4)+3,COLUMN(F1955))</f>
        <v>Total Interest Charged</v>
      </c>
      <c r="O1955" s="201" t="e">
        <f t="shared" si="188"/>
        <v>#VALUE!</v>
      </c>
    </row>
    <row r="1956" spans="3:15" x14ac:dyDescent="0.25">
      <c r="C1956" s="197" t="e">
        <f t="shared" si="191"/>
        <v>#DIV/0!</v>
      </c>
      <c r="D1956" s="216" t="e">
        <f>IF(F1956="","",IF($B$3='Budget Calculator'!$A$14, 'Loan Calculator'!$L$12-E1956+H1956, IF($B$3='Budget Calculator'!$A$13,  'Loan Calculator'!$N$12-E1956+H1956, IF($B$3='Budget Calculator'!$A$12,  'Loan Calculator'!$P$12-E1956+H1956, 0))))</f>
        <v>#DIV/0!</v>
      </c>
      <c r="E1956" s="217" t="e">
        <f>IF(('Loan Calculator'!$G$4/$B$4)*C1955&gt;=0, ('Loan Calculator'!$G$4/$B$4)*C1955, 1/0)</f>
        <v>#DIV/0!</v>
      </c>
      <c r="F1956" s="200" t="e">
        <f t="shared" si="192"/>
        <v>#DIV/0!</v>
      </c>
      <c r="G1956" s="212" t="e">
        <f t="shared" si="187"/>
        <v>#DIV/0!</v>
      </c>
      <c r="K1956" s="197" t="str" cm="1">
        <f t="array" ref="K1956">INDEX($A:$G, ($B1956*$B$4)+3,COLUMN(C1956))</f>
        <v>Owing</v>
      </c>
      <c r="L1956" s="198" t="e">
        <f t="shared" si="189"/>
        <v>#VALUE!</v>
      </c>
      <c r="M1956" s="199" t="e">
        <f t="shared" si="190"/>
        <v>#VALUE!</v>
      </c>
      <c r="N1956" s="200" t="str" cm="1">
        <f t="array" ref="N1956">INDEX($A:$G, ($B1956*$B$4)+3,COLUMN(F1956))</f>
        <v>Total Interest Charged</v>
      </c>
      <c r="O1956" s="201" t="e">
        <f t="shared" si="188"/>
        <v>#VALUE!</v>
      </c>
    </row>
    <row r="1957" spans="3:15" x14ac:dyDescent="0.25">
      <c r="C1957" s="197" t="e">
        <f t="shared" si="191"/>
        <v>#DIV/0!</v>
      </c>
      <c r="D1957" s="216" t="e">
        <f>IF(F1957="","",IF($B$3='Budget Calculator'!$A$14, 'Loan Calculator'!$L$12-E1957+H1957, IF($B$3='Budget Calculator'!$A$13,  'Loan Calculator'!$N$12-E1957+H1957, IF($B$3='Budget Calculator'!$A$12,  'Loan Calculator'!$P$12-E1957+H1957, 0))))</f>
        <v>#DIV/0!</v>
      </c>
      <c r="E1957" s="217" t="e">
        <f>IF(('Loan Calculator'!$G$4/$B$4)*C1956&gt;=0, ('Loan Calculator'!$G$4/$B$4)*C1956, 1/0)</f>
        <v>#DIV/0!</v>
      </c>
      <c r="F1957" s="200" t="e">
        <f t="shared" si="192"/>
        <v>#DIV/0!</v>
      </c>
      <c r="G1957" s="212" t="e">
        <f t="shared" si="187"/>
        <v>#DIV/0!</v>
      </c>
      <c r="K1957" s="197" t="str" cm="1">
        <f t="array" ref="K1957">INDEX($A:$G, ($B1957*$B$4)+3,COLUMN(C1957))</f>
        <v>Owing</v>
      </c>
      <c r="L1957" s="198" t="e">
        <f t="shared" si="189"/>
        <v>#VALUE!</v>
      </c>
      <c r="M1957" s="199" t="e">
        <f t="shared" si="190"/>
        <v>#VALUE!</v>
      </c>
      <c r="N1957" s="200" t="str" cm="1">
        <f t="array" ref="N1957">INDEX($A:$G, ($B1957*$B$4)+3,COLUMN(F1957))</f>
        <v>Total Interest Charged</v>
      </c>
      <c r="O1957" s="201" t="e">
        <f t="shared" si="188"/>
        <v>#VALUE!</v>
      </c>
    </row>
    <row r="1958" spans="3:15" x14ac:dyDescent="0.25">
      <c r="C1958" s="197" t="e">
        <f t="shared" si="191"/>
        <v>#DIV/0!</v>
      </c>
      <c r="D1958" s="216" t="e">
        <f>IF(F1958="","",IF($B$3='Budget Calculator'!$A$14, 'Loan Calculator'!$L$12-E1958+H1958, IF($B$3='Budget Calculator'!$A$13,  'Loan Calculator'!$N$12-E1958+H1958, IF($B$3='Budget Calculator'!$A$12,  'Loan Calculator'!$P$12-E1958+H1958, 0))))</f>
        <v>#DIV/0!</v>
      </c>
      <c r="E1958" s="217" t="e">
        <f>IF(('Loan Calculator'!$G$4/$B$4)*C1957&gt;=0, ('Loan Calculator'!$G$4/$B$4)*C1957, 1/0)</f>
        <v>#DIV/0!</v>
      </c>
      <c r="F1958" s="200" t="e">
        <f t="shared" si="192"/>
        <v>#DIV/0!</v>
      </c>
      <c r="G1958" s="212" t="e">
        <f t="shared" si="187"/>
        <v>#DIV/0!</v>
      </c>
      <c r="K1958" s="197" t="str" cm="1">
        <f t="array" ref="K1958">INDEX($A:$G, ($B1958*$B$4)+3,COLUMN(C1958))</f>
        <v>Owing</v>
      </c>
      <c r="L1958" s="198" t="e">
        <f t="shared" si="189"/>
        <v>#VALUE!</v>
      </c>
      <c r="M1958" s="199" t="e">
        <f t="shared" si="190"/>
        <v>#VALUE!</v>
      </c>
      <c r="N1958" s="200" t="str" cm="1">
        <f t="array" ref="N1958">INDEX($A:$G, ($B1958*$B$4)+3,COLUMN(F1958))</f>
        <v>Total Interest Charged</v>
      </c>
      <c r="O1958" s="201" t="e">
        <f t="shared" si="188"/>
        <v>#VALUE!</v>
      </c>
    </row>
    <row r="1959" spans="3:15" x14ac:dyDescent="0.25">
      <c r="C1959" s="197" t="e">
        <f t="shared" si="191"/>
        <v>#DIV/0!</v>
      </c>
      <c r="D1959" s="216" t="e">
        <f>IF(F1959="","",IF($B$3='Budget Calculator'!$A$14, 'Loan Calculator'!$L$12-E1959+H1959, IF($B$3='Budget Calculator'!$A$13,  'Loan Calculator'!$N$12-E1959+H1959, IF($B$3='Budget Calculator'!$A$12,  'Loan Calculator'!$P$12-E1959+H1959, 0))))</f>
        <v>#DIV/0!</v>
      </c>
      <c r="E1959" s="217" t="e">
        <f>IF(('Loan Calculator'!$G$4/$B$4)*C1958&gt;=0, ('Loan Calculator'!$G$4/$B$4)*C1958, 1/0)</f>
        <v>#DIV/0!</v>
      </c>
      <c r="F1959" s="200" t="e">
        <f t="shared" si="192"/>
        <v>#DIV/0!</v>
      </c>
      <c r="G1959" s="212" t="e">
        <f t="shared" si="187"/>
        <v>#DIV/0!</v>
      </c>
      <c r="K1959" s="197" t="str" cm="1">
        <f t="array" ref="K1959">INDEX($A:$G, ($B1959*$B$4)+3,COLUMN(C1959))</f>
        <v>Owing</v>
      </c>
      <c r="L1959" s="198" t="e">
        <f t="shared" si="189"/>
        <v>#VALUE!</v>
      </c>
      <c r="M1959" s="199" t="e">
        <f t="shared" si="190"/>
        <v>#VALUE!</v>
      </c>
      <c r="N1959" s="200" t="str" cm="1">
        <f t="array" ref="N1959">INDEX($A:$G, ($B1959*$B$4)+3,COLUMN(F1959))</f>
        <v>Total Interest Charged</v>
      </c>
      <c r="O1959" s="201" t="e">
        <f t="shared" si="188"/>
        <v>#VALUE!</v>
      </c>
    </row>
    <row r="1960" spans="3:15" x14ac:dyDescent="0.25">
      <c r="C1960" s="197" t="e">
        <f t="shared" si="191"/>
        <v>#DIV/0!</v>
      </c>
      <c r="D1960" s="216" t="e">
        <f>IF(F1960="","",IF($B$3='Budget Calculator'!$A$14, 'Loan Calculator'!$L$12-E1960+H1960, IF($B$3='Budget Calculator'!$A$13,  'Loan Calculator'!$N$12-E1960+H1960, IF($B$3='Budget Calculator'!$A$12,  'Loan Calculator'!$P$12-E1960+H1960, 0))))</f>
        <v>#DIV/0!</v>
      </c>
      <c r="E1960" s="217" t="e">
        <f>IF(('Loan Calculator'!$G$4/$B$4)*C1959&gt;=0, ('Loan Calculator'!$G$4/$B$4)*C1959, 1/0)</f>
        <v>#DIV/0!</v>
      </c>
      <c r="F1960" s="200" t="e">
        <f t="shared" si="192"/>
        <v>#DIV/0!</v>
      </c>
      <c r="G1960" s="212" t="e">
        <f t="shared" si="187"/>
        <v>#DIV/0!</v>
      </c>
      <c r="K1960" s="197" t="str" cm="1">
        <f t="array" ref="K1960">INDEX($A:$G, ($B1960*$B$4)+3,COLUMN(C1960))</f>
        <v>Owing</v>
      </c>
      <c r="L1960" s="198" t="e">
        <f t="shared" si="189"/>
        <v>#VALUE!</v>
      </c>
      <c r="M1960" s="199" t="e">
        <f t="shared" si="190"/>
        <v>#VALUE!</v>
      </c>
      <c r="N1960" s="200" t="str" cm="1">
        <f t="array" ref="N1960">INDEX($A:$G, ($B1960*$B$4)+3,COLUMN(F1960))</f>
        <v>Total Interest Charged</v>
      </c>
      <c r="O1960" s="201" t="e">
        <f t="shared" si="188"/>
        <v>#VALUE!</v>
      </c>
    </row>
    <row r="1961" spans="3:15" x14ac:dyDescent="0.25">
      <c r="C1961" s="197" t="e">
        <f t="shared" si="191"/>
        <v>#DIV/0!</v>
      </c>
      <c r="D1961" s="216" t="e">
        <f>IF(F1961="","",IF($B$3='Budget Calculator'!$A$14, 'Loan Calculator'!$L$12-E1961+H1961, IF($B$3='Budget Calculator'!$A$13,  'Loan Calculator'!$N$12-E1961+H1961, IF($B$3='Budget Calculator'!$A$12,  'Loan Calculator'!$P$12-E1961+H1961, 0))))</f>
        <v>#DIV/0!</v>
      </c>
      <c r="E1961" s="217" t="e">
        <f>IF(('Loan Calculator'!$G$4/$B$4)*C1960&gt;=0, ('Loan Calculator'!$G$4/$B$4)*C1960, 1/0)</f>
        <v>#DIV/0!</v>
      </c>
      <c r="F1961" s="200" t="e">
        <f t="shared" si="192"/>
        <v>#DIV/0!</v>
      </c>
      <c r="G1961" s="212" t="e">
        <f t="shared" si="187"/>
        <v>#DIV/0!</v>
      </c>
      <c r="K1961" s="197" t="str" cm="1">
        <f t="array" ref="K1961">INDEX($A:$G, ($B1961*$B$4)+3,COLUMN(C1961))</f>
        <v>Owing</v>
      </c>
      <c r="L1961" s="198" t="e">
        <f t="shared" si="189"/>
        <v>#VALUE!</v>
      </c>
      <c r="M1961" s="199" t="e">
        <f t="shared" si="190"/>
        <v>#VALUE!</v>
      </c>
      <c r="N1961" s="200" t="str" cm="1">
        <f t="array" ref="N1961">INDEX($A:$G, ($B1961*$B$4)+3,COLUMN(F1961))</f>
        <v>Total Interest Charged</v>
      </c>
      <c r="O1961" s="201" t="e">
        <f t="shared" si="188"/>
        <v>#VALUE!</v>
      </c>
    </row>
    <row r="1962" spans="3:15" x14ac:dyDescent="0.25">
      <c r="C1962" s="197" t="e">
        <f t="shared" si="191"/>
        <v>#DIV/0!</v>
      </c>
      <c r="D1962" s="216" t="e">
        <f>IF(F1962="","",IF($B$3='Budget Calculator'!$A$14, 'Loan Calculator'!$L$12-E1962+H1962, IF($B$3='Budget Calculator'!$A$13,  'Loan Calculator'!$N$12-E1962+H1962, IF($B$3='Budget Calculator'!$A$12,  'Loan Calculator'!$P$12-E1962+H1962, 0))))</f>
        <v>#DIV/0!</v>
      </c>
      <c r="E1962" s="217" t="e">
        <f>IF(('Loan Calculator'!$G$4/$B$4)*C1961&gt;=0, ('Loan Calculator'!$G$4/$B$4)*C1961, 1/0)</f>
        <v>#DIV/0!</v>
      </c>
      <c r="F1962" s="200" t="e">
        <f t="shared" si="192"/>
        <v>#DIV/0!</v>
      </c>
      <c r="G1962" s="212" t="e">
        <f t="shared" si="187"/>
        <v>#DIV/0!</v>
      </c>
      <c r="K1962" s="197" t="str" cm="1">
        <f t="array" ref="K1962">INDEX($A:$G, ($B1962*$B$4)+3,COLUMN(C1962))</f>
        <v>Owing</v>
      </c>
      <c r="L1962" s="198" t="e">
        <f t="shared" si="189"/>
        <v>#VALUE!</v>
      </c>
      <c r="M1962" s="199" t="e">
        <f t="shared" si="190"/>
        <v>#VALUE!</v>
      </c>
      <c r="N1962" s="200" t="str" cm="1">
        <f t="array" ref="N1962">INDEX($A:$G, ($B1962*$B$4)+3,COLUMN(F1962))</f>
        <v>Total Interest Charged</v>
      </c>
      <c r="O1962" s="201" t="e">
        <f t="shared" si="188"/>
        <v>#VALUE!</v>
      </c>
    </row>
    <row r="1963" spans="3:15" x14ac:dyDescent="0.25">
      <c r="C1963" s="197" t="e">
        <f t="shared" si="191"/>
        <v>#DIV/0!</v>
      </c>
      <c r="D1963" s="216" t="e">
        <f>IF(F1963="","",IF($B$3='Budget Calculator'!$A$14, 'Loan Calculator'!$L$12-E1963+H1963, IF($B$3='Budget Calculator'!$A$13,  'Loan Calculator'!$N$12-E1963+H1963, IF($B$3='Budget Calculator'!$A$12,  'Loan Calculator'!$P$12-E1963+H1963, 0))))</f>
        <v>#DIV/0!</v>
      </c>
      <c r="E1963" s="217" t="e">
        <f>IF(('Loan Calculator'!$G$4/$B$4)*C1962&gt;=0, ('Loan Calculator'!$G$4/$B$4)*C1962, 1/0)</f>
        <v>#DIV/0!</v>
      </c>
      <c r="F1963" s="200" t="e">
        <f t="shared" si="192"/>
        <v>#DIV/0!</v>
      </c>
      <c r="G1963" s="212" t="e">
        <f t="shared" si="187"/>
        <v>#DIV/0!</v>
      </c>
      <c r="K1963" s="197" t="str" cm="1">
        <f t="array" ref="K1963">INDEX($A:$G, ($B1963*$B$4)+3,COLUMN(C1963))</f>
        <v>Owing</v>
      </c>
      <c r="L1963" s="198" t="e">
        <f t="shared" si="189"/>
        <v>#VALUE!</v>
      </c>
      <c r="M1963" s="199" t="e">
        <f t="shared" si="190"/>
        <v>#VALUE!</v>
      </c>
      <c r="N1963" s="200" t="str" cm="1">
        <f t="array" ref="N1963">INDEX($A:$G, ($B1963*$B$4)+3,COLUMN(F1963))</f>
        <v>Total Interest Charged</v>
      </c>
      <c r="O1963" s="201" t="e">
        <f t="shared" si="188"/>
        <v>#VALUE!</v>
      </c>
    </row>
    <row r="1964" spans="3:15" x14ac:dyDescent="0.25">
      <c r="C1964" s="197" t="e">
        <f t="shared" si="191"/>
        <v>#DIV/0!</v>
      </c>
      <c r="D1964" s="216" t="e">
        <f>IF(F1964="","",IF($B$3='Budget Calculator'!$A$14, 'Loan Calculator'!$L$12-E1964+H1964, IF($B$3='Budget Calculator'!$A$13,  'Loan Calculator'!$N$12-E1964+H1964, IF($B$3='Budget Calculator'!$A$12,  'Loan Calculator'!$P$12-E1964+H1964, 0))))</f>
        <v>#DIV/0!</v>
      </c>
      <c r="E1964" s="217" t="e">
        <f>IF(('Loan Calculator'!$G$4/$B$4)*C1963&gt;=0, ('Loan Calculator'!$G$4/$B$4)*C1963, 1/0)</f>
        <v>#DIV/0!</v>
      </c>
      <c r="F1964" s="200" t="e">
        <f t="shared" si="192"/>
        <v>#DIV/0!</v>
      </c>
      <c r="G1964" s="212" t="e">
        <f t="shared" si="187"/>
        <v>#DIV/0!</v>
      </c>
      <c r="K1964" s="197" t="str" cm="1">
        <f t="array" ref="K1964">INDEX($A:$G, ($B1964*$B$4)+3,COLUMN(C1964))</f>
        <v>Owing</v>
      </c>
      <c r="L1964" s="198" t="e">
        <f t="shared" si="189"/>
        <v>#VALUE!</v>
      </c>
      <c r="M1964" s="199" t="e">
        <f t="shared" si="190"/>
        <v>#VALUE!</v>
      </c>
      <c r="N1964" s="200" t="str" cm="1">
        <f t="array" ref="N1964">INDEX($A:$G, ($B1964*$B$4)+3,COLUMN(F1964))</f>
        <v>Total Interest Charged</v>
      </c>
      <c r="O1964" s="201" t="e">
        <f t="shared" si="188"/>
        <v>#VALUE!</v>
      </c>
    </row>
    <row r="1965" spans="3:15" x14ac:dyDescent="0.25">
      <c r="C1965" s="197" t="e">
        <f t="shared" si="191"/>
        <v>#DIV/0!</v>
      </c>
      <c r="D1965" s="216" t="e">
        <f>IF(F1965="","",IF($B$3='Budget Calculator'!$A$14, 'Loan Calculator'!$L$12-E1965+H1965, IF($B$3='Budget Calculator'!$A$13,  'Loan Calculator'!$N$12-E1965+H1965, IF($B$3='Budget Calculator'!$A$12,  'Loan Calculator'!$P$12-E1965+H1965, 0))))</f>
        <v>#DIV/0!</v>
      </c>
      <c r="E1965" s="217" t="e">
        <f>IF(('Loan Calculator'!$G$4/$B$4)*C1964&gt;=0, ('Loan Calculator'!$G$4/$B$4)*C1964, 1/0)</f>
        <v>#DIV/0!</v>
      </c>
      <c r="F1965" s="200" t="e">
        <f t="shared" si="192"/>
        <v>#DIV/0!</v>
      </c>
      <c r="G1965" s="212" t="e">
        <f t="shared" si="187"/>
        <v>#DIV/0!</v>
      </c>
      <c r="K1965" s="197" t="str" cm="1">
        <f t="array" ref="K1965">INDEX($A:$G, ($B1965*$B$4)+3,COLUMN(C1965))</f>
        <v>Owing</v>
      </c>
      <c r="L1965" s="198" t="e">
        <f t="shared" si="189"/>
        <v>#VALUE!</v>
      </c>
      <c r="M1965" s="199" t="e">
        <f t="shared" si="190"/>
        <v>#VALUE!</v>
      </c>
      <c r="N1965" s="200" t="str" cm="1">
        <f t="array" ref="N1965">INDEX($A:$G, ($B1965*$B$4)+3,COLUMN(F1965))</f>
        <v>Total Interest Charged</v>
      </c>
      <c r="O1965" s="201" t="e">
        <f t="shared" si="188"/>
        <v>#VALUE!</v>
      </c>
    </row>
    <row r="1966" spans="3:15" x14ac:dyDescent="0.25">
      <c r="C1966" s="197" t="e">
        <f t="shared" si="191"/>
        <v>#DIV/0!</v>
      </c>
      <c r="D1966" s="216" t="e">
        <f>IF(F1966="","",IF($B$3='Budget Calculator'!$A$14, 'Loan Calculator'!$L$12-E1966+H1966, IF($B$3='Budget Calculator'!$A$13,  'Loan Calculator'!$N$12-E1966+H1966, IF($B$3='Budget Calculator'!$A$12,  'Loan Calculator'!$P$12-E1966+H1966, 0))))</f>
        <v>#DIV/0!</v>
      </c>
      <c r="E1966" s="217" t="e">
        <f>IF(('Loan Calculator'!$G$4/$B$4)*C1965&gt;=0, ('Loan Calculator'!$G$4/$B$4)*C1965, 1/0)</f>
        <v>#DIV/0!</v>
      </c>
      <c r="F1966" s="200" t="e">
        <f t="shared" si="192"/>
        <v>#DIV/0!</v>
      </c>
      <c r="G1966" s="212" t="e">
        <f t="shared" si="187"/>
        <v>#DIV/0!</v>
      </c>
      <c r="K1966" s="197" t="str" cm="1">
        <f t="array" ref="K1966">INDEX($A:$G, ($B1966*$B$4)+3,COLUMN(C1966))</f>
        <v>Owing</v>
      </c>
      <c r="L1966" s="198" t="e">
        <f t="shared" si="189"/>
        <v>#VALUE!</v>
      </c>
      <c r="M1966" s="199" t="e">
        <f t="shared" si="190"/>
        <v>#VALUE!</v>
      </c>
      <c r="N1966" s="200" t="str" cm="1">
        <f t="array" ref="N1966">INDEX($A:$G, ($B1966*$B$4)+3,COLUMN(F1966))</f>
        <v>Total Interest Charged</v>
      </c>
      <c r="O1966" s="201" t="e">
        <f t="shared" si="188"/>
        <v>#VALUE!</v>
      </c>
    </row>
    <row r="1967" spans="3:15" x14ac:dyDescent="0.25">
      <c r="C1967" s="197" t="e">
        <f t="shared" si="191"/>
        <v>#DIV/0!</v>
      </c>
      <c r="D1967" s="216" t="e">
        <f>IF(F1967="","",IF($B$3='Budget Calculator'!$A$14, 'Loan Calculator'!$L$12-E1967+H1967, IF($B$3='Budget Calculator'!$A$13,  'Loan Calculator'!$N$12-E1967+H1967, IF($B$3='Budget Calculator'!$A$12,  'Loan Calculator'!$P$12-E1967+H1967, 0))))</f>
        <v>#DIV/0!</v>
      </c>
      <c r="E1967" s="217" t="e">
        <f>IF(('Loan Calculator'!$G$4/$B$4)*C1966&gt;=0, ('Loan Calculator'!$G$4/$B$4)*C1966, 1/0)</f>
        <v>#DIV/0!</v>
      </c>
      <c r="F1967" s="200" t="e">
        <f t="shared" si="192"/>
        <v>#DIV/0!</v>
      </c>
      <c r="G1967" s="212" t="e">
        <f t="shared" si="187"/>
        <v>#DIV/0!</v>
      </c>
      <c r="K1967" s="197" t="str" cm="1">
        <f t="array" ref="K1967">INDEX($A:$G, ($B1967*$B$4)+3,COLUMN(C1967))</f>
        <v>Owing</v>
      </c>
      <c r="L1967" s="198" t="e">
        <f t="shared" si="189"/>
        <v>#VALUE!</v>
      </c>
      <c r="M1967" s="199" t="e">
        <f t="shared" si="190"/>
        <v>#VALUE!</v>
      </c>
      <c r="N1967" s="200" t="str" cm="1">
        <f t="array" ref="N1967">INDEX($A:$G, ($B1967*$B$4)+3,COLUMN(F1967))</f>
        <v>Total Interest Charged</v>
      </c>
      <c r="O1967" s="201" t="e">
        <f t="shared" si="188"/>
        <v>#VALUE!</v>
      </c>
    </row>
    <row r="1968" spans="3:15" x14ac:dyDescent="0.25">
      <c r="C1968" s="197" t="e">
        <f t="shared" si="191"/>
        <v>#DIV/0!</v>
      </c>
      <c r="D1968" s="216" t="e">
        <f>IF(F1968="","",IF($B$3='Budget Calculator'!$A$14, 'Loan Calculator'!$L$12-E1968+H1968, IF($B$3='Budget Calculator'!$A$13,  'Loan Calculator'!$N$12-E1968+H1968, IF($B$3='Budget Calculator'!$A$12,  'Loan Calculator'!$P$12-E1968+H1968, 0))))</f>
        <v>#DIV/0!</v>
      </c>
      <c r="E1968" s="217" t="e">
        <f>IF(('Loan Calculator'!$G$4/$B$4)*C1967&gt;=0, ('Loan Calculator'!$G$4/$B$4)*C1967, 1/0)</f>
        <v>#DIV/0!</v>
      </c>
      <c r="F1968" s="200" t="e">
        <f t="shared" si="192"/>
        <v>#DIV/0!</v>
      </c>
      <c r="G1968" s="212" t="e">
        <f t="shared" si="187"/>
        <v>#DIV/0!</v>
      </c>
      <c r="K1968" s="197" t="str" cm="1">
        <f t="array" ref="K1968">INDEX($A:$G, ($B1968*$B$4)+3,COLUMN(C1968))</f>
        <v>Owing</v>
      </c>
      <c r="L1968" s="198" t="e">
        <f t="shared" si="189"/>
        <v>#VALUE!</v>
      </c>
      <c r="M1968" s="199" t="e">
        <f t="shared" si="190"/>
        <v>#VALUE!</v>
      </c>
      <c r="N1968" s="200" t="str" cm="1">
        <f t="array" ref="N1968">INDEX($A:$G, ($B1968*$B$4)+3,COLUMN(F1968))</f>
        <v>Total Interest Charged</v>
      </c>
      <c r="O1968" s="201" t="e">
        <f t="shared" si="188"/>
        <v>#VALUE!</v>
      </c>
    </row>
    <row r="1969" spans="3:15" x14ac:dyDescent="0.25">
      <c r="C1969" s="197" t="e">
        <f t="shared" si="191"/>
        <v>#DIV/0!</v>
      </c>
      <c r="D1969" s="216" t="e">
        <f>IF(F1969="","",IF($B$3='Budget Calculator'!$A$14, 'Loan Calculator'!$L$12-E1969+H1969, IF($B$3='Budget Calculator'!$A$13,  'Loan Calculator'!$N$12-E1969+H1969, IF($B$3='Budget Calculator'!$A$12,  'Loan Calculator'!$P$12-E1969+H1969, 0))))</f>
        <v>#DIV/0!</v>
      </c>
      <c r="E1969" s="217" t="e">
        <f>IF(('Loan Calculator'!$G$4/$B$4)*C1968&gt;=0, ('Loan Calculator'!$G$4/$B$4)*C1968, 1/0)</f>
        <v>#DIV/0!</v>
      </c>
      <c r="F1969" s="200" t="e">
        <f t="shared" si="192"/>
        <v>#DIV/0!</v>
      </c>
      <c r="G1969" s="212" t="e">
        <f t="shared" si="187"/>
        <v>#DIV/0!</v>
      </c>
      <c r="K1969" s="197" t="str" cm="1">
        <f t="array" ref="K1969">INDEX($A:$G, ($B1969*$B$4)+3,COLUMN(C1969))</f>
        <v>Owing</v>
      </c>
      <c r="L1969" s="198" t="e">
        <f t="shared" si="189"/>
        <v>#VALUE!</v>
      </c>
      <c r="M1969" s="199" t="e">
        <f t="shared" si="190"/>
        <v>#VALUE!</v>
      </c>
      <c r="N1969" s="200" t="str" cm="1">
        <f t="array" ref="N1969">INDEX($A:$G, ($B1969*$B$4)+3,COLUMN(F1969))</f>
        <v>Total Interest Charged</v>
      </c>
      <c r="O1969" s="201" t="e">
        <f t="shared" si="188"/>
        <v>#VALUE!</v>
      </c>
    </row>
    <row r="1970" spans="3:15" x14ac:dyDescent="0.25">
      <c r="C1970" s="197" t="e">
        <f t="shared" si="191"/>
        <v>#DIV/0!</v>
      </c>
      <c r="D1970" s="216" t="e">
        <f>IF(F1970="","",IF($B$3='Budget Calculator'!$A$14, 'Loan Calculator'!$L$12-E1970+H1970, IF($B$3='Budget Calculator'!$A$13,  'Loan Calculator'!$N$12-E1970+H1970, IF($B$3='Budget Calculator'!$A$12,  'Loan Calculator'!$P$12-E1970+H1970, 0))))</f>
        <v>#DIV/0!</v>
      </c>
      <c r="E1970" s="217" t="e">
        <f>IF(('Loan Calculator'!$G$4/$B$4)*C1969&gt;=0, ('Loan Calculator'!$G$4/$B$4)*C1969, 1/0)</f>
        <v>#DIV/0!</v>
      </c>
      <c r="F1970" s="200" t="e">
        <f t="shared" si="192"/>
        <v>#DIV/0!</v>
      </c>
      <c r="G1970" s="212" t="e">
        <f t="shared" si="187"/>
        <v>#DIV/0!</v>
      </c>
      <c r="K1970" s="197" t="str" cm="1">
        <f t="array" ref="K1970">INDEX($A:$G, ($B1970*$B$4)+3,COLUMN(C1970))</f>
        <v>Owing</v>
      </c>
      <c r="L1970" s="198" t="e">
        <f t="shared" si="189"/>
        <v>#VALUE!</v>
      </c>
      <c r="M1970" s="199" t="e">
        <f t="shared" si="190"/>
        <v>#VALUE!</v>
      </c>
      <c r="N1970" s="200" t="str" cm="1">
        <f t="array" ref="N1970">INDEX($A:$G, ($B1970*$B$4)+3,COLUMN(F1970))</f>
        <v>Total Interest Charged</v>
      </c>
      <c r="O1970" s="201" t="e">
        <f t="shared" si="188"/>
        <v>#VALUE!</v>
      </c>
    </row>
    <row r="1971" spans="3:15" x14ac:dyDescent="0.25">
      <c r="C1971" s="197" t="e">
        <f t="shared" si="191"/>
        <v>#DIV/0!</v>
      </c>
      <c r="D1971" s="216" t="e">
        <f>IF(F1971="","",IF($B$3='Budget Calculator'!$A$14, 'Loan Calculator'!$L$12-E1971+H1971, IF($B$3='Budget Calculator'!$A$13,  'Loan Calculator'!$N$12-E1971+H1971, IF($B$3='Budget Calculator'!$A$12,  'Loan Calculator'!$P$12-E1971+H1971, 0))))</f>
        <v>#DIV/0!</v>
      </c>
      <c r="E1971" s="217" t="e">
        <f>IF(('Loan Calculator'!$G$4/$B$4)*C1970&gt;=0, ('Loan Calculator'!$G$4/$B$4)*C1970, 1/0)</f>
        <v>#DIV/0!</v>
      </c>
      <c r="F1971" s="200" t="e">
        <f t="shared" si="192"/>
        <v>#DIV/0!</v>
      </c>
      <c r="G1971" s="212" t="e">
        <f t="shared" si="187"/>
        <v>#DIV/0!</v>
      </c>
      <c r="K1971" s="197" t="str" cm="1">
        <f t="array" ref="K1971">INDEX($A:$G, ($B1971*$B$4)+3,COLUMN(C1971))</f>
        <v>Owing</v>
      </c>
      <c r="L1971" s="198" t="e">
        <f t="shared" si="189"/>
        <v>#VALUE!</v>
      </c>
      <c r="M1971" s="199" t="e">
        <f t="shared" si="190"/>
        <v>#VALUE!</v>
      </c>
      <c r="N1971" s="200" t="str" cm="1">
        <f t="array" ref="N1971">INDEX($A:$G, ($B1971*$B$4)+3,COLUMN(F1971))</f>
        <v>Total Interest Charged</v>
      </c>
      <c r="O1971" s="201" t="e">
        <f t="shared" si="188"/>
        <v>#VALUE!</v>
      </c>
    </row>
    <row r="1972" spans="3:15" x14ac:dyDescent="0.25">
      <c r="C1972" s="197" t="e">
        <f t="shared" si="191"/>
        <v>#DIV/0!</v>
      </c>
      <c r="D1972" s="216" t="e">
        <f>IF(F1972="","",IF($B$3='Budget Calculator'!$A$14, 'Loan Calculator'!$L$12-E1972+H1972, IF($B$3='Budget Calculator'!$A$13,  'Loan Calculator'!$N$12-E1972+H1972, IF($B$3='Budget Calculator'!$A$12,  'Loan Calculator'!$P$12-E1972+H1972, 0))))</f>
        <v>#DIV/0!</v>
      </c>
      <c r="E1972" s="217" t="e">
        <f>IF(('Loan Calculator'!$G$4/$B$4)*C1971&gt;=0, ('Loan Calculator'!$G$4/$B$4)*C1971, 1/0)</f>
        <v>#DIV/0!</v>
      </c>
      <c r="F1972" s="200" t="e">
        <f t="shared" si="192"/>
        <v>#DIV/0!</v>
      </c>
      <c r="G1972" s="212" t="e">
        <f t="shared" si="187"/>
        <v>#DIV/0!</v>
      </c>
      <c r="K1972" s="197" t="str" cm="1">
        <f t="array" ref="K1972">INDEX($A:$G, ($B1972*$B$4)+3,COLUMN(C1972))</f>
        <v>Owing</v>
      </c>
      <c r="L1972" s="198" t="e">
        <f t="shared" si="189"/>
        <v>#VALUE!</v>
      </c>
      <c r="M1972" s="199" t="e">
        <f t="shared" si="190"/>
        <v>#VALUE!</v>
      </c>
      <c r="N1972" s="200" t="str" cm="1">
        <f t="array" ref="N1972">INDEX($A:$G, ($B1972*$B$4)+3,COLUMN(F1972))</f>
        <v>Total Interest Charged</v>
      </c>
      <c r="O1972" s="201" t="e">
        <f t="shared" si="188"/>
        <v>#VALUE!</v>
      </c>
    </row>
    <row r="1973" spans="3:15" x14ac:dyDescent="0.25">
      <c r="C1973" s="197" t="e">
        <f t="shared" si="191"/>
        <v>#DIV/0!</v>
      </c>
      <c r="D1973" s="216" t="e">
        <f>IF(F1973="","",IF($B$3='Budget Calculator'!$A$14, 'Loan Calculator'!$L$12-E1973+H1973, IF($B$3='Budget Calculator'!$A$13,  'Loan Calculator'!$N$12-E1973+H1973, IF($B$3='Budget Calculator'!$A$12,  'Loan Calculator'!$P$12-E1973+H1973, 0))))</f>
        <v>#DIV/0!</v>
      </c>
      <c r="E1973" s="217" t="e">
        <f>IF(('Loan Calculator'!$G$4/$B$4)*C1972&gt;=0, ('Loan Calculator'!$G$4/$B$4)*C1972, 1/0)</f>
        <v>#DIV/0!</v>
      </c>
      <c r="F1973" s="200" t="e">
        <f t="shared" si="192"/>
        <v>#DIV/0!</v>
      </c>
      <c r="G1973" s="212" t="e">
        <f t="shared" si="187"/>
        <v>#DIV/0!</v>
      </c>
      <c r="K1973" s="197" t="str" cm="1">
        <f t="array" ref="K1973">INDEX($A:$G, ($B1973*$B$4)+3,COLUMN(C1973))</f>
        <v>Owing</v>
      </c>
      <c r="L1973" s="198" t="e">
        <f t="shared" si="189"/>
        <v>#VALUE!</v>
      </c>
      <c r="M1973" s="199" t="e">
        <f t="shared" si="190"/>
        <v>#VALUE!</v>
      </c>
      <c r="N1973" s="200" t="str" cm="1">
        <f t="array" ref="N1973">INDEX($A:$G, ($B1973*$B$4)+3,COLUMN(F1973))</f>
        <v>Total Interest Charged</v>
      </c>
      <c r="O1973" s="201" t="e">
        <f t="shared" si="188"/>
        <v>#VALUE!</v>
      </c>
    </row>
    <row r="1974" spans="3:15" x14ac:dyDescent="0.25">
      <c r="C1974" s="197" t="e">
        <f t="shared" si="191"/>
        <v>#DIV/0!</v>
      </c>
      <c r="D1974" s="216" t="e">
        <f>IF(F1974="","",IF($B$3='Budget Calculator'!$A$14, 'Loan Calculator'!$L$12-E1974+H1974, IF($B$3='Budget Calculator'!$A$13,  'Loan Calculator'!$N$12-E1974+H1974, IF($B$3='Budget Calculator'!$A$12,  'Loan Calculator'!$P$12-E1974+H1974, 0))))</f>
        <v>#DIV/0!</v>
      </c>
      <c r="E1974" s="217" t="e">
        <f>IF(('Loan Calculator'!$G$4/$B$4)*C1973&gt;=0, ('Loan Calculator'!$G$4/$B$4)*C1973, 1/0)</f>
        <v>#DIV/0!</v>
      </c>
      <c r="F1974" s="200" t="e">
        <f t="shared" si="192"/>
        <v>#DIV/0!</v>
      </c>
      <c r="G1974" s="212" t="e">
        <f t="shared" si="187"/>
        <v>#DIV/0!</v>
      </c>
      <c r="K1974" s="197" t="str" cm="1">
        <f t="array" ref="K1974">INDEX($A:$G, ($B1974*$B$4)+3,COLUMN(C1974))</f>
        <v>Owing</v>
      </c>
      <c r="L1974" s="198" t="e">
        <f t="shared" si="189"/>
        <v>#VALUE!</v>
      </c>
      <c r="M1974" s="199" t="e">
        <f t="shared" si="190"/>
        <v>#VALUE!</v>
      </c>
      <c r="N1974" s="200" t="str" cm="1">
        <f t="array" ref="N1974">INDEX($A:$G, ($B1974*$B$4)+3,COLUMN(F1974))</f>
        <v>Total Interest Charged</v>
      </c>
      <c r="O1974" s="201" t="e">
        <f t="shared" si="188"/>
        <v>#VALUE!</v>
      </c>
    </row>
    <row r="1975" spans="3:15" x14ac:dyDescent="0.25">
      <c r="C1975" s="197" t="e">
        <f t="shared" si="191"/>
        <v>#DIV/0!</v>
      </c>
      <c r="D1975" s="216" t="e">
        <f>IF(F1975="","",IF($B$3='Budget Calculator'!$A$14, 'Loan Calculator'!$L$12-E1975+H1975, IF($B$3='Budget Calculator'!$A$13,  'Loan Calculator'!$N$12-E1975+H1975, IF($B$3='Budget Calculator'!$A$12,  'Loan Calculator'!$P$12-E1975+H1975, 0))))</f>
        <v>#DIV/0!</v>
      </c>
      <c r="E1975" s="217" t="e">
        <f>IF(('Loan Calculator'!$G$4/$B$4)*C1974&gt;=0, ('Loan Calculator'!$G$4/$B$4)*C1974, 1/0)</f>
        <v>#DIV/0!</v>
      </c>
      <c r="F1975" s="200" t="e">
        <f t="shared" si="192"/>
        <v>#DIV/0!</v>
      </c>
      <c r="G1975" s="212" t="e">
        <f t="shared" si="187"/>
        <v>#DIV/0!</v>
      </c>
      <c r="K1975" s="197" t="str" cm="1">
        <f t="array" ref="K1975">INDEX($A:$G, ($B1975*$B$4)+3,COLUMN(C1975))</f>
        <v>Owing</v>
      </c>
      <c r="L1975" s="198" t="e">
        <f t="shared" si="189"/>
        <v>#VALUE!</v>
      </c>
      <c r="M1975" s="199" t="e">
        <f t="shared" si="190"/>
        <v>#VALUE!</v>
      </c>
      <c r="N1975" s="200" t="str" cm="1">
        <f t="array" ref="N1975">INDEX($A:$G, ($B1975*$B$4)+3,COLUMN(F1975))</f>
        <v>Total Interest Charged</v>
      </c>
      <c r="O1975" s="201" t="e">
        <f t="shared" si="188"/>
        <v>#VALUE!</v>
      </c>
    </row>
    <row r="1976" spans="3:15" x14ac:dyDescent="0.25">
      <c r="C1976" s="197" t="e">
        <f t="shared" si="191"/>
        <v>#DIV/0!</v>
      </c>
      <c r="D1976" s="216" t="e">
        <f>IF(F1976="","",IF($B$3='Budget Calculator'!$A$14, 'Loan Calculator'!$L$12-E1976+H1976, IF($B$3='Budget Calculator'!$A$13,  'Loan Calculator'!$N$12-E1976+H1976, IF($B$3='Budget Calculator'!$A$12,  'Loan Calculator'!$P$12-E1976+H1976, 0))))</f>
        <v>#DIV/0!</v>
      </c>
      <c r="E1976" s="217" t="e">
        <f>IF(('Loan Calculator'!$G$4/$B$4)*C1975&gt;=0, ('Loan Calculator'!$G$4/$B$4)*C1975, 1/0)</f>
        <v>#DIV/0!</v>
      </c>
      <c r="F1976" s="200" t="e">
        <f t="shared" si="192"/>
        <v>#DIV/0!</v>
      </c>
      <c r="G1976" s="212" t="e">
        <f t="shared" si="187"/>
        <v>#DIV/0!</v>
      </c>
      <c r="K1976" s="197" t="str" cm="1">
        <f t="array" ref="K1976">INDEX($A:$G, ($B1976*$B$4)+3,COLUMN(C1976))</f>
        <v>Owing</v>
      </c>
      <c r="L1976" s="198" t="e">
        <f t="shared" si="189"/>
        <v>#VALUE!</v>
      </c>
      <c r="M1976" s="199" t="e">
        <f t="shared" si="190"/>
        <v>#VALUE!</v>
      </c>
      <c r="N1976" s="200" t="str" cm="1">
        <f t="array" ref="N1976">INDEX($A:$G, ($B1976*$B$4)+3,COLUMN(F1976))</f>
        <v>Total Interest Charged</v>
      </c>
      <c r="O1976" s="201" t="e">
        <f t="shared" si="188"/>
        <v>#VALUE!</v>
      </c>
    </row>
    <row r="1977" spans="3:15" x14ac:dyDescent="0.25">
      <c r="C1977" s="197" t="e">
        <f t="shared" si="191"/>
        <v>#DIV/0!</v>
      </c>
      <c r="D1977" s="216" t="e">
        <f>IF(F1977="","",IF($B$3='Budget Calculator'!$A$14, 'Loan Calculator'!$L$12-E1977+H1977, IF($B$3='Budget Calculator'!$A$13,  'Loan Calculator'!$N$12-E1977+H1977, IF($B$3='Budget Calculator'!$A$12,  'Loan Calculator'!$P$12-E1977+H1977, 0))))</f>
        <v>#DIV/0!</v>
      </c>
      <c r="E1977" s="217" t="e">
        <f>IF(('Loan Calculator'!$G$4/$B$4)*C1976&gt;=0, ('Loan Calculator'!$G$4/$B$4)*C1976, 1/0)</f>
        <v>#DIV/0!</v>
      </c>
      <c r="F1977" s="200" t="e">
        <f t="shared" si="192"/>
        <v>#DIV/0!</v>
      </c>
      <c r="G1977" s="212" t="e">
        <f t="shared" si="187"/>
        <v>#DIV/0!</v>
      </c>
      <c r="K1977" s="197" t="str" cm="1">
        <f t="array" ref="K1977">INDEX($A:$G, ($B1977*$B$4)+3,COLUMN(C1977))</f>
        <v>Owing</v>
      </c>
      <c r="L1977" s="198" t="e">
        <f t="shared" si="189"/>
        <v>#VALUE!</v>
      </c>
      <c r="M1977" s="199" t="e">
        <f t="shared" si="190"/>
        <v>#VALUE!</v>
      </c>
      <c r="N1977" s="200" t="str" cm="1">
        <f t="array" ref="N1977">INDEX($A:$G, ($B1977*$B$4)+3,COLUMN(F1977))</f>
        <v>Total Interest Charged</v>
      </c>
      <c r="O1977" s="201" t="e">
        <f t="shared" si="188"/>
        <v>#VALUE!</v>
      </c>
    </row>
    <row r="1978" spans="3:15" x14ac:dyDescent="0.25">
      <c r="C1978" s="197" t="e">
        <f t="shared" si="191"/>
        <v>#DIV/0!</v>
      </c>
      <c r="D1978" s="216" t="e">
        <f>IF(F1978="","",IF($B$3='Budget Calculator'!$A$14, 'Loan Calculator'!$L$12-E1978+H1978, IF($B$3='Budget Calculator'!$A$13,  'Loan Calculator'!$N$12-E1978+H1978, IF($B$3='Budget Calculator'!$A$12,  'Loan Calculator'!$P$12-E1978+H1978, 0))))</f>
        <v>#DIV/0!</v>
      </c>
      <c r="E1978" s="217" t="e">
        <f>IF(('Loan Calculator'!$G$4/$B$4)*C1977&gt;=0, ('Loan Calculator'!$G$4/$B$4)*C1977, 1/0)</f>
        <v>#DIV/0!</v>
      </c>
      <c r="F1978" s="200" t="e">
        <f t="shared" si="192"/>
        <v>#DIV/0!</v>
      </c>
      <c r="G1978" s="212" t="e">
        <f t="shared" si="187"/>
        <v>#DIV/0!</v>
      </c>
      <c r="K1978" s="197" t="str" cm="1">
        <f t="array" ref="K1978">INDEX($A:$G, ($B1978*$B$4)+3,COLUMN(C1978))</f>
        <v>Owing</v>
      </c>
      <c r="L1978" s="198" t="e">
        <f t="shared" si="189"/>
        <v>#VALUE!</v>
      </c>
      <c r="M1978" s="199" t="e">
        <f t="shared" si="190"/>
        <v>#VALUE!</v>
      </c>
      <c r="N1978" s="200" t="str" cm="1">
        <f t="array" ref="N1978">INDEX($A:$G, ($B1978*$B$4)+3,COLUMN(F1978))</f>
        <v>Total Interest Charged</v>
      </c>
      <c r="O1978" s="201" t="e">
        <f t="shared" si="188"/>
        <v>#VALUE!</v>
      </c>
    </row>
    <row r="1979" spans="3:15" x14ac:dyDescent="0.25">
      <c r="C1979" s="197" t="e">
        <f t="shared" si="191"/>
        <v>#DIV/0!</v>
      </c>
      <c r="D1979" s="216" t="e">
        <f>IF(F1979="","",IF($B$3='Budget Calculator'!$A$14, 'Loan Calculator'!$L$12-E1979+H1979, IF($B$3='Budget Calculator'!$A$13,  'Loan Calculator'!$N$12-E1979+H1979, IF($B$3='Budget Calculator'!$A$12,  'Loan Calculator'!$P$12-E1979+H1979, 0))))</f>
        <v>#DIV/0!</v>
      </c>
      <c r="E1979" s="217" t="e">
        <f>IF(('Loan Calculator'!$G$4/$B$4)*C1978&gt;=0, ('Loan Calculator'!$G$4/$B$4)*C1978, 1/0)</f>
        <v>#DIV/0!</v>
      </c>
      <c r="F1979" s="200" t="e">
        <f t="shared" si="192"/>
        <v>#DIV/0!</v>
      </c>
      <c r="G1979" s="212" t="e">
        <f t="shared" si="187"/>
        <v>#DIV/0!</v>
      </c>
      <c r="K1979" s="197" t="str" cm="1">
        <f t="array" ref="K1979">INDEX($A:$G, ($B1979*$B$4)+3,COLUMN(C1979))</f>
        <v>Owing</v>
      </c>
      <c r="L1979" s="198" t="e">
        <f t="shared" si="189"/>
        <v>#VALUE!</v>
      </c>
      <c r="M1979" s="199" t="e">
        <f t="shared" si="190"/>
        <v>#VALUE!</v>
      </c>
      <c r="N1979" s="200" t="str" cm="1">
        <f t="array" ref="N1979">INDEX($A:$G, ($B1979*$B$4)+3,COLUMN(F1979))</f>
        <v>Total Interest Charged</v>
      </c>
      <c r="O1979" s="201" t="e">
        <f t="shared" si="188"/>
        <v>#VALUE!</v>
      </c>
    </row>
    <row r="1980" spans="3:15" x14ac:dyDescent="0.25">
      <c r="C1980" s="197" t="e">
        <f t="shared" si="191"/>
        <v>#DIV/0!</v>
      </c>
      <c r="D1980" s="216" t="e">
        <f>IF(F1980="","",IF($B$3='Budget Calculator'!$A$14, 'Loan Calculator'!$L$12-E1980+H1980, IF($B$3='Budget Calculator'!$A$13,  'Loan Calculator'!$N$12-E1980+H1980, IF($B$3='Budget Calculator'!$A$12,  'Loan Calculator'!$P$12-E1980+H1980, 0))))</f>
        <v>#DIV/0!</v>
      </c>
      <c r="E1980" s="217" t="e">
        <f>IF(('Loan Calculator'!$G$4/$B$4)*C1979&gt;=0, ('Loan Calculator'!$G$4/$B$4)*C1979, 1/0)</f>
        <v>#DIV/0!</v>
      </c>
      <c r="F1980" s="200" t="e">
        <f t="shared" si="192"/>
        <v>#DIV/0!</v>
      </c>
      <c r="G1980" s="212" t="e">
        <f t="shared" si="187"/>
        <v>#DIV/0!</v>
      </c>
      <c r="K1980" s="197" t="str" cm="1">
        <f t="array" ref="K1980">INDEX($A:$G, ($B1980*$B$4)+3,COLUMN(C1980))</f>
        <v>Owing</v>
      </c>
      <c r="L1980" s="198" t="e">
        <f t="shared" si="189"/>
        <v>#VALUE!</v>
      </c>
      <c r="M1980" s="199" t="e">
        <f t="shared" si="190"/>
        <v>#VALUE!</v>
      </c>
      <c r="N1980" s="200" t="str" cm="1">
        <f t="array" ref="N1980">INDEX($A:$G, ($B1980*$B$4)+3,COLUMN(F1980))</f>
        <v>Total Interest Charged</v>
      </c>
      <c r="O1980" s="201" t="e">
        <f t="shared" si="188"/>
        <v>#VALUE!</v>
      </c>
    </row>
    <row r="1981" spans="3:15" x14ac:dyDescent="0.25">
      <c r="C1981" s="197" t="e">
        <f t="shared" si="191"/>
        <v>#DIV/0!</v>
      </c>
      <c r="D1981" s="216" t="e">
        <f>IF(F1981="","",IF($B$3='Budget Calculator'!$A$14, 'Loan Calculator'!$L$12-E1981+H1981, IF($B$3='Budget Calculator'!$A$13,  'Loan Calculator'!$N$12-E1981+H1981, IF($B$3='Budget Calculator'!$A$12,  'Loan Calculator'!$P$12-E1981+H1981, 0))))</f>
        <v>#DIV/0!</v>
      </c>
      <c r="E1981" s="217" t="e">
        <f>IF(('Loan Calculator'!$G$4/$B$4)*C1980&gt;=0, ('Loan Calculator'!$G$4/$B$4)*C1980, 1/0)</f>
        <v>#DIV/0!</v>
      </c>
      <c r="F1981" s="200" t="e">
        <f t="shared" si="192"/>
        <v>#DIV/0!</v>
      </c>
      <c r="G1981" s="212" t="e">
        <f t="shared" si="187"/>
        <v>#DIV/0!</v>
      </c>
      <c r="K1981" s="197" t="str" cm="1">
        <f t="array" ref="K1981">INDEX($A:$G, ($B1981*$B$4)+3,COLUMN(C1981))</f>
        <v>Owing</v>
      </c>
      <c r="L1981" s="198" t="e">
        <f t="shared" si="189"/>
        <v>#VALUE!</v>
      </c>
      <c r="M1981" s="199" t="e">
        <f t="shared" si="190"/>
        <v>#VALUE!</v>
      </c>
      <c r="N1981" s="200" t="str" cm="1">
        <f t="array" ref="N1981">INDEX($A:$G, ($B1981*$B$4)+3,COLUMN(F1981))</f>
        <v>Total Interest Charged</v>
      </c>
      <c r="O1981" s="201" t="e">
        <f t="shared" si="188"/>
        <v>#VALUE!</v>
      </c>
    </row>
    <row r="1982" spans="3:15" x14ac:dyDescent="0.25">
      <c r="C1982" s="197" t="e">
        <f t="shared" si="191"/>
        <v>#DIV/0!</v>
      </c>
      <c r="D1982" s="216" t="e">
        <f>IF(F1982="","",IF($B$3='Budget Calculator'!$A$14, 'Loan Calculator'!$L$12-E1982+H1982, IF($B$3='Budget Calculator'!$A$13,  'Loan Calculator'!$N$12-E1982+H1982, IF($B$3='Budget Calculator'!$A$12,  'Loan Calculator'!$P$12-E1982+H1982, 0))))</f>
        <v>#DIV/0!</v>
      </c>
      <c r="E1982" s="217" t="e">
        <f>IF(('Loan Calculator'!$G$4/$B$4)*C1981&gt;=0, ('Loan Calculator'!$G$4/$B$4)*C1981, 1/0)</f>
        <v>#DIV/0!</v>
      </c>
      <c r="F1982" s="200" t="e">
        <f t="shared" si="192"/>
        <v>#DIV/0!</v>
      </c>
      <c r="G1982" s="212" t="e">
        <f t="shared" si="187"/>
        <v>#DIV/0!</v>
      </c>
      <c r="K1982" s="197" t="str" cm="1">
        <f t="array" ref="K1982">INDEX($A:$G, ($B1982*$B$4)+3,COLUMN(C1982))</f>
        <v>Owing</v>
      </c>
      <c r="L1982" s="198" t="e">
        <f t="shared" si="189"/>
        <v>#VALUE!</v>
      </c>
      <c r="M1982" s="199" t="e">
        <f t="shared" si="190"/>
        <v>#VALUE!</v>
      </c>
      <c r="N1982" s="200" t="str" cm="1">
        <f t="array" ref="N1982">INDEX($A:$G, ($B1982*$B$4)+3,COLUMN(F1982))</f>
        <v>Total Interest Charged</v>
      </c>
      <c r="O1982" s="201" t="e">
        <f t="shared" si="188"/>
        <v>#VALUE!</v>
      </c>
    </row>
    <row r="1983" spans="3:15" x14ac:dyDescent="0.25">
      <c r="C1983" s="197" t="e">
        <f t="shared" si="191"/>
        <v>#DIV/0!</v>
      </c>
      <c r="D1983" s="216" t="e">
        <f>IF(F1983="","",IF($B$3='Budget Calculator'!$A$14, 'Loan Calculator'!$L$12-E1983+H1983, IF($B$3='Budget Calculator'!$A$13,  'Loan Calculator'!$N$12-E1983+H1983, IF($B$3='Budget Calculator'!$A$12,  'Loan Calculator'!$P$12-E1983+H1983, 0))))</f>
        <v>#DIV/0!</v>
      </c>
      <c r="E1983" s="217" t="e">
        <f>IF(('Loan Calculator'!$G$4/$B$4)*C1982&gt;=0, ('Loan Calculator'!$G$4/$B$4)*C1982, 1/0)</f>
        <v>#DIV/0!</v>
      </c>
      <c r="F1983" s="200" t="e">
        <f t="shared" si="192"/>
        <v>#DIV/0!</v>
      </c>
      <c r="G1983" s="212" t="e">
        <f t="shared" si="187"/>
        <v>#DIV/0!</v>
      </c>
      <c r="K1983" s="197" t="str" cm="1">
        <f t="array" ref="K1983">INDEX($A:$G, ($B1983*$B$4)+3,COLUMN(C1983))</f>
        <v>Owing</v>
      </c>
      <c r="L1983" s="198" t="e">
        <f t="shared" si="189"/>
        <v>#VALUE!</v>
      </c>
      <c r="M1983" s="199" t="e">
        <f t="shared" si="190"/>
        <v>#VALUE!</v>
      </c>
      <c r="N1983" s="200" t="str" cm="1">
        <f t="array" ref="N1983">INDEX($A:$G, ($B1983*$B$4)+3,COLUMN(F1983))</f>
        <v>Total Interest Charged</v>
      </c>
      <c r="O1983" s="201" t="e">
        <f t="shared" si="188"/>
        <v>#VALUE!</v>
      </c>
    </row>
    <row r="1984" spans="3:15" x14ac:dyDescent="0.25">
      <c r="C1984" s="197" t="e">
        <f t="shared" si="191"/>
        <v>#DIV/0!</v>
      </c>
      <c r="D1984" s="216" t="e">
        <f>IF(F1984="","",IF($B$3='Budget Calculator'!$A$14, 'Loan Calculator'!$L$12-E1984+H1984, IF($B$3='Budget Calculator'!$A$13,  'Loan Calculator'!$N$12-E1984+H1984, IF($B$3='Budget Calculator'!$A$12,  'Loan Calculator'!$P$12-E1984+H1984, 0))))</f>
        <v>#DIV/0!</v>
      </c>
      <c r="E1984" s="217" t="e">
        <f>IF(('Loan Calculator'!$G$4/$B$4)*C1983&gt;=0, ('Loan Calculator'!$G$4/$B$4)*C1983, 1/0)</f>
        <v>#DIV/0!</v>
      </c>
      <c r="F1984" s="200" t="e">
        <f t="shared" si="192"/>
        <v>#DIV/0!</v>
      </c>
      <c r="G1984" s="212" t="e">
        <f t="shared" si="187"/>
        <v>#DIV/0!</v>
      </c>
      <c r="K1984" s="197" t="str" cm="1">
        <f t="array" ref="K1984">INDEX($A:$G, ($B1984*$B$4)+3,COLUMN(C1984))</f>
        <v>Owing</v>
      </c>
      <c r="L1984" s="198" t="e">
        <f t="shared" si="189"/>
        <v>#VALUE!</v>
      </c>
      <c r="M1984" s="199" t="e">
        <f t="shared" si="190"/>
        <v>#VALUE!</v>
      </c>
      <c r="N1984" s="200" t="str" cm="1">
        <f t="array" ref="N1984">INDEX($A:$G, ($B1984*$B$4)+3,COLUMN(F1984))</f>
        <v>Total Interest Charged</v>
      </c>
      <c r="O1984" s="201" t="e">
        <f t="shared" si="188"/>
        <v>#VALUE!</v>
      </c>
    </row>
    <row r="1985" spans="3:15" x14ac:dyDescent="0.25">
      <c r="C1985" s="197" t="e">
        <f t="shared" si="191"/>
        <v>#DIV/0!</v>
      </c>
      <c r="D1985" s="216" t="e">
        <f>IF(F1985="","",IF($B$3='Budget Calculator'!$A$14, 'Loan Calculator'!$L$12-E1985+H1985, IF($B$3='Budget Calculator'!$A$13,  'Loan Calculator'!$N$12-E1985+H1985, IF($B$3='Budget Calculator'!$A$12,  'Loan Calculator'!$P$12-E1985+H1985, 0))))</f>
        <v>#DIV/0!</v>
      </c>
      <c r="E1985" s="217" t="e">
        <f>IF(('Loan Calculator'!$G$4/$B$4)*C1984&gt;=0, ('Loan Calculator'!$G$4/$B$4)*C1984, 1/0)</f>
        <v>#DIV/0!</v>
      </c>
      <c r="F1985" s="200" t="e">
        <f t="shared" si="192"/>
        <v>#DIV/0!</v>
      </c>
      <c r="G1985" s="212" t="e">
        <f t="shared" si="187"/>
        <v>#DIV/0!</v>
      </c>
      <c r="K1985" s="197" t="str" cm="1">
        <f t="array" ref="K1985">INDEX($A:$G, ($B1985*$B$4)+3,COLUMN(C1985))</f>
        <v>Owing</v>
      </c>
      <c r="L1985" s="198" t="e">
        <f t="shared" si="189"/>
        <v>#VALUE!</v>
      </c>
      <c r="M1985" s="199" t="e">
        <f t="shared" si="190"/>
        <v>#VALUE!</v>
      </c>
      <c r="N1985" s="200" t="str" cm="1">
        <f t="array" ref="N1985">INDEX($A:$G, ($B1985*$B$4)+3,COLUMN(F1985))</f>
        <v>Total Interest Charged</v>
      </c>
      <c r="O1985" s="201" t="e">
        <f t="shared" si="188"/>
        <v>#VALUE!</v>
      </c>
    </row>
    <row r="1986" spans="3:15" x14ac:dyDescent="0.25">
      <c r="C1986" s="197" t="e">
        <f t="shared" si="191"/>
        <v>#DIV/0!</v>
      </c>
      <c r="D1986" s="216" t="e">
        <f>IF(F1986="","",IF($B$3='Budget Calculator'!$A$14, 'Loan Calculator'!$L$12-E1986+H1986, IF($B$3='Budget Calculator'!$A$13,  'Loan Calculator'!$N$12-E1986+H1986, IF($B$3='Budget Calculator'!$A$12,  'Loan Calculator'!$P$12-E1986+H1986, 0))))</f>
        <v>#DIV/0!</v>
      </c>
      <c r="E1986" s="217" t="e">
        <f>IF(('Loan Calculator'!$G$4/$B$4)*C1985&gt;=0, ('Loan Calculator'!$G$4/$B$4)*C1985, 1/0)</f>
        <v>#DIV/0!</v>
      </c>
      <c r="F1986" s="200" t="e">
        <f t="shared" si="192"/>
        <v>#DIV/0!</v>
      </c>
      <c r="G1986" s="212" t="e">
        <f t="shared" si="187"/>
        <v>#DIV/0!</v>
      </c>
      <c r="K1986" s="197" t="str" cm="1">
        <f t="array" ref="K1986">INDEX($A:$G, ($B1986*$B$4)+3,COLUMN(C1986))</f>
        <v>Owing</v>
      </c>
      <c r="L1986" s="198" t="e">
        <f t="shared" si="189"/>
        <v>#VALUE!</v>
      </c>
      <c r="M1986" s="199" t="e">
        <f t="shared" si="190"/>
        <v>#VALUE!</v>
      </c>
      <c r="N1986" s="200" t="str" cm="1">
        <f t="array" ref="N1986">INDEX($A:$G, ($B1986*$B$4)+3,COLUMN(F1986))</f>
        <v>Total Interest Charged</v>
      </c>
      <c r="O1986" s="201" t="e">
        <f t="shared" si="188"/>
        <v>#VALUE!</v>
      </c>
    </row>
    <row r="1987" spans="3:15" x14ac:dyDescent="0.25">
      <c r="C1987" s="197" t="e">
        <f t="shared" si="191"/>
        <v>#DIV/0!</v>
      </c>
      <c r="D1987" s="216" t="e">
        <f>IF(F1987="","",IF($B$3='Budget Calculator'!$A$14, 'Loan Calculator'!$L$12-E1987+H1987, IF($B$3='Budget Calculator'!$A$13,  'Loan Calculator'!$N$12-E1987+H1987, IF($B$3='Budget Calculator'!$A$12,  'Loan Calculator'!$P$12-E1987+H1987, 0))))</f>
        <v>#DIV/0!</v>
      </c>
      <c r="E1987" s="217" t="e">
        <f>IF(('Loan Calculator'!$G$4/$B$4)*C1986&gt;=0, ('Loan Calculator'!$G$4/$B$4)*C1986, 1/0)</f>
        <v>#DIV/0!</v>
      </c>
      <c r="F1987" s="200" t="e">
        <f t="shared" si="192"/>
        <v>#DIV/0!</v>
      </c>
      <c r="G1987" s="212" t="e">
        <f t="shared" si="187"/>
        <v>#DIV/0!</v>
      </c>
      <c r="K1987" s="197" t="str" cm="1">
        <f t="array" ref="K1987">INDEX($A:$G, ($B1987*$B$4)+3,COLUMN(C1987))</f>
        <v>Owing</v>
      </c>
      <c r="L1987" s="198" t="e">
        <f t="shared" si="189"/>
        <v>#VALUE!</v>
      </c>
      <c r="M1987" s="199" t="e">
        <f t="shared" si="190"/>
        <v>#VALUE!</v>
      </c>
      <c r="N1987" s="200" t="str" cm="1">
        <f t="array" ref="N1987">INDEX($A:$G, ($B1987*$B$4)+3,COLUMN(F1987))</f>
        <v>Total Interest Charged</v>
      </c>
      <c r="O1987" s="201" t="e">
        <f t="shared" si="188"/>
        <v>#VALUE!</v>
      </c>
    </row>
    <row r="1988" spans="3:15" x14ac:dyDescent="0.25">
      <c r="C1988" s="197" t="e">
        <f t="shared" si="191"/>
        <v>#DIV/0!</v>
      </c>
      <c r="D1988" s="216" t="e">
        <f>IF(F1988="","",IF($B$3='Budget Calculator'!$A$14, 'Loan Calculator'!$L$12-E1988+H1988, IF($B$3='Budget Calculator'!$A$13,  'Loan Calculator'!$N$12-E1988+H1988, IF($B$3='Budget Calculator'!$A$12,  'Loan Calculator'!$P$12-E1988+H1988, 0))))</f>
        <v>#DIV/0!</v>
      </c>
      <c r="E1988" s="217" t="e">
        <f>IF(('Loan Calculator'!$G$4/$B$4)*C1987&gt;=0, ('Loan Calculator'!$G$4/$B$4)*C1987, 1/0)</f>
        <v>#DIV/0!</v>
      </c>
      <c r="F1988" s="200" t="e">
        <f t="shared" si="192"/>
        <v>#DIV/0!</v>
      </c>
      <c r="G1988" s="212" t="e">
        <f t="shared" si="187"/>
        <v>#DIV/0!</v>
      </c>
      <c r="K1988" s="197" t="str" cm="1">
        <f t="array" ref="K1988">INDEX($A:$G, ($B1988*$B$4)+3,COLUMN(C1988))</f>
        <v>Owing</v>
      </c>
      <c r="L1988" s="198" t="e">
        <f t="shared" si="189"/>
        <v>#VALUE!</v>
      </c>
      <c r="M1988" s="199" t="e">
        <f t="shared" si="190"/>
        <v>#VALUE!</v>
      </c>
      <c r="N1988" s="200" t="str" cm="1">
        <f t="array" ref="N1988">INDEX($A:$G, ($B1988*$B$4)+3,COLUMN(F1988))</f>
        <v>Total Interest Charged</v>
      </c>
      <c r="O1988" s="201" t="e">
        <f t="shared" si="188"/>
        <v>#VALUE!</v>
      </c>
    </row>
    <row r="1989" spans="3:15" x14ac:dyDescent="0.25">
      <c r="C1989" s="197" t="e">
        <f t="shared" si="191"/>
        <v>#DIV/0!</v>
      </c>
      <c r="D1989" s="216" t="e">
        <f>IF(F1989="","",IF($B$3='Budget Calculator'!$A$14, 'Loan Calculator'!$L$12-E1989+H1989, IF($B$3='Budget Calculator'!$A$13,  'Loan Calculator'!$N$12-E1989+H1989, IF($B$3='Budget Calculator'!$A$12,  'Loan Calculator'!$P$12-E1989+H1989, 0))))</f>
        <v>#DIV/0!</v>
      </c>
      <c r="E1989" s="217" t="e">
        <f>IF(('Loan Calculator'!$G$4/$B$4)*C1988&gt;=0, ('Loan Calculator'!$G$4/$B$4)*C1988, 1/0)</f>
        <v>#DIV/0!</v>
      </c>
      <c r="F1989" s="200" t="e">
        <f t="shared" si="192"/>
        <v>#DIV/0!</v>
      </c>
      <c r="G1989" s="212" t="e">
        <f t="shared" si="187"/>
        <v>#DIV/0!</v>
      </c>
      <c r="K1989" s="197" t="str" cm="1">
        <f t="array" ref="K1989">INDEX($A:$G, ($B1989*$B$4)+3,COLUMN(C1989))</f>
        <v>Owing</v>
      </c>
      <c r="L1989" s="198" t="e">
        <f t="shared" si="189"/>
        <v>#VALUE!</v>
      </c>
      <c r="M1989" s="199" t="e">
        <f t="shared" si="190"/>
        <v>#VALUE!</v>
      </c>
      <c r="N1989" s="200" t="str" cm="1">
        <f t="array" ref="N1989">INDEX($A:$G, ($B1989*$B$4)+3,COLUMN(F1989))</f>
        <v>Total Interest Charged</v>
      </c>
      <c r="O1989" s="201" t="e">
        <f t="shared" si="188"/>
        <v>#VALUE!</v>
      </c>
    </row>
    <row r="1990" spans="3:15" x14ac:dyDescent="0.25">
      <c r="C1990" s="197" t="e">
        <f t="shared" si="191"/>
        <v>#DIV/0!</v>
      </c>
      <c r="D1990" s="216" t="e">
        <f>IF(F1990="","",IF($B$3='Budget Calculator'!$A$14, 'Loan Calculator'!$L$12-E1990+H1990, IF($B$3='Budget Calculator'!$A$13,  'Loan Calculator'!$N$12-E1990+H1990, IF($B$3='Budget Calculator'!$A$12,  'Loan Calculator'!$P$12-E1990+H1990, 0))))</f>
        <v>#DIV/0!</v>
      </c>
      <c r="E1990" s="217" t="e">
        <f>IF(('Loan Calculator'!$G$4/$B$4)*C1989&gt;=0, ('Loan Calculator'!$G$4/$B$4)*C1989, 1/0)</f>
        <v>#DIV/0!</v>
      </c>
      <c r="F1990" s="200" t="e">
        <f t="shared" si="192"/>
        <v>#DIV/0!</v>
      </c>
      <c r="G1990" s="212" t="e">
        <f t="shared" ref="G1990:G2053" si="193">IF(IFERROR(C1990, 1/0), B1990, IF(C1990=0, B1990, 1/0))</f>
        <v>#DIV/0!</v>
      </c>
      <c r="K1990" s="197" t="str" cm="1">
        <f t="array" ref="K1990">INDEX($A:$G, ($B1990*$B$4)+3,COLUMN(C1990))</f>
        <v>Owing</v>
      </c>
      <c r="L1990" s="198" t="e">
        <f t="shared" si="189"/>
        <v>#VALUE!</v>
      </c>
      <c r="M1990" s="199" t="e">
        <f t="shared" si="190"/>
        <v>#VALUE!</v>
      </c>
      <c r="N1990" s="200" t="str" cm="1">
        <f t="array" ref="N1990">INDEX($A:$G, ($B1990*$B$4)+3,COLUMN(F1990))</f>
        <v>Total Interest Charged</v>
      </c>
      <c r="O1990" s="201" t="e">
        <f t="shared" ref="O1990:O2053" si="194">IF(IFERROR(K1990, 1/0), J1990, IF(K1990=0, J1990, 1/0))</f>
        <v>#VALUE!</v>
      </c>
    </row>
    <row r="1991" spans="3:15" x14ac:dyDescent="0.25">
      <c r="C1991" s="197" t="e">
        <f t="shared" si="191"/>
        <v>#DIV/0!</v>
      </c>
      <c r="D1991" s="216" t="e">
        <f>IF(F1991="","",IF($B$3='Budget Calculator'!$A$14, 'Loan Calculator'!$L$12-E1991+H1991, IF($B$3='Budget Calculator'!$A$13,  'Loan Calculator'!$N$12-E1991+H1991, IF($B$3='Budget Calculator'!$A$12,  'Loan Calculator'!$P$12-E1991+H1991, 0))))</f>
        <v>#DIV/0!</v>
      </c>
      <c r="E1991" s="217" t="e">
        <f>IF(('Loan Calculator'!$G$4/$B$4)*C1990&gt;=0, ('Loan Calculator'!$G$4/$B$4)*C1990, 1/0)</f>
        <v>#DIV/0!</v>
      </c>
      <c r="F1991" s="200" t="e">
        <f t="shared" si="192"/>
        <v>#DIV/0!</v>
      </c>
      <c r="G1991" s="212" t="e">
        <f t="shared" si="193"/>
        <v>#DIV/0!</v>
      </c>
      <c r="K1991" s="197" t="str" cm="1">
        <f t="array" ref="K1991">INDEX($A:$G, ($B1991*$B$4)+3,COLUMN(C1991))</f>
        <v>Owing</v>
      </c>
      <c r="L1991" s="198" t="e">
        <f t="shared" ref="L1991:L2054" si="195">K1990-K1991</f>
        <v>#VALUE!</v>
      </c>
      <c r="M1991" s="199" t="e">
        <f t="shared" ref="M1991:M2054" si="196">N1991-N1990</f>
        <v>#VALUE!</v>
      </c>
      <c r="N1991" s="200" t="str" cm="1">
        <f t="array" ref="N1991">INDEX($A:$G, ($B1991*$B$4)+3,COLUMN(F1991))</f>
        <v>Total Interest Charged</v>
      </c>
      <c r="O1991" s="201" t="e">
        <f t="shared" si="194"/>
        <v>#VALUE!</v>
      </c>
    </row>
    <row r="1992" spans="3:15" x14ac:dyDescent="0.25">
      <c r="C1992" s="197" t="e">
        <f t="shared" si="191"/>
        <v>#DIV/0!</v>
      </c>
      <c r="D1992" s="216" t="e">
        <f>IF(F1992="","",IF($B$3='Budget Calculator'!$A$14, 'Loan Calculator'!$L$12-E1992+H1992, IF($B$3='Budget Calculator'!$A$13,  'Loan Calculator'!$N$12-E1992+H1992, IF($B$3='Budget Calculator'!$A$12,  'Loan Calculator'!$P$12-E1992+H1992, 0))))</f>
        <v>#DIV/0!</v>
      </c>
      <c r="E1992" s="217" t="e">
        <f>IF(('Loan Calculator'!$G$4/$B$4)*C1991&gt;=0, ('Loan Calculator'!$G$4/$B$4)*C1991, 1/0)</f>
        <v>#DIV/0!</v>
      </c>
      <c r="F1992" s="200" t="e">
        <f t="shared" si="192"/>
        <v>#DIV/0!</v>
      </c>
      <c r="G1992" s="212" t="e">
        <f t="shared" si="193"/>
        <v>#DIV/0!</v>
      </c>
      <c r="K1992" s="197" t="str" cm="1">
        <f t="array" ref="K1992">INDEX($A:$G, ($B1992*$B$4)+3,COLUMN(C1992))</f>
        <v>Owing</v>
      </c>
      <c r="L1992" s="198" t="e">
        <f t="shared" si="195"/>
        <v>#VALUE!</v>
      </c>
      <c r="M1992" s="199" t="e">
        <f t="shared" si="196"/>
        <v>#VALUE!</v>
      </c>
      <c r="N1992" s="200" t="str" cm="1">
        <f t="array" ref="N1992">INDEX($A:$G, ($B1992*$B$4)+3,COLUMN(F1992))</f>
        <v>Total Interest Charged</v>
      </c>
      <c r="O1992" s="201" t="e">
        <f t="shared" si="194"/>
        <v>#VALUE!</v>
      </c>
    </row>
    <row r="1993" spans="3:15" x14ac:dyDescent="0.25">
      <c r="C1993" s="197" t="e">
        <f t="shared" si="191"/>
        <v>#DIV/0!</v>
      </c>
      <c r="D1993" s="216" t="e">
        <f>IF(F1993="","",IF($B$3='Budget Calculator'!$A$14, 'Loan Calculator'!$L$12-E1993+H1993, IF($B$3='Budget Calculator'!$A$13,  'Loan Calculator'!$N$12-E1993+H1993, IF($B$3='Budget Calculator'!$A$12,  'Loan Calculator'!$P$12-E1993+H1993, 0))))</f>
        <v>#DIV/0!</v>
      </c>
      <c r="E1993" s="217" t="e">
        <f>IF(('Loan Calculator'!$G$4/$B$4)*C1992&gt;=0, ('Loan Calculator'!$G$4/$B$4)*C1992, 1/0)</f>
        <v>#DIV/0!</v>
      </c>
      <c r="F1993" s="200" t="e">
        <f t="shared" si="192"/>
        <v>#DIV/0!</v>
      </c>
      <c r="G1993" s="212" t="e">
        <f t="shared" si="193"/>
        <v>#DIV/0!</v>
      </c>
      <c r="K1993" s="197" t="str" cm="1">
        <f t="array" ref="K1993">INDEX($A:$G, ($B1993*$B$4)+3,COLUMN(C1993))</f>
        <v>Owing</v>
      </c>
      <c r="L1993" s="198" t="e">
        <f t="shared" si="195"/>
        <v>#VALUE!</v>
      </c>
      <c r="M1993" s="199" t="e">
        <f t="shared" si="196"/>
        <v>#VALUE!</v>
      </c>
      <c r="N1993" s="200" t="str" cm="1">
        <f t="array" ref="N1993">INDEX($A:$G, ($B1993*$B$4)+3,COLUMN(F1993))</f>
        <v>Total Interest Charged</v>
      </c>
      <c r="O1993" s="201" t="e">
        <f t="shared" si="194"/>
        <v>#VALUE!</v>
      </c>
    </row>
    <row r="1994" spans="3:15" x14ac:dyDescent="0.25">
      <c r="C1994" s="197" t="e">
        <f t="shared" si="191"/>
        <v>#DIV/0!</v>
      </c>
      <c r="D1994" s="216" t="e">
        <f>IF(F1994="","",IF($B$3='Budget Calculator'!$A$14, 'Loan Calculator'!$L$12-E1994+H1994, IF($B$3='Budget Calculator'!$A$13,  'Loan Calculator'!$N$12-E1994+H1994, IF($B$3='Budget Calculator'!$A$12,  'Loan Calculator'!$P$12-E1994+H1994, 0))))</f>
        <v>#DIV/0!</v>
      </c>
      <c r="E1994" s="217" t="e">
        <f>IF(('Loan Calculator'!$G$4/$B$4)*C1993&gt;=0, ('Loan Calculator'!$G$4/$B$4)*C1993, 1/0)</f>
        <v>#DIV/0!</v>
      </c>
      <c r="F1994" s="200" t="e">
        <f t="shared" si="192"/>
        <v>#DIV/0!</v>
      </c>
      <c r="G1994" s="212" t="e">
        <f t="shared" si="193"/>
        <v>#DIV/0!</v>
      </c>
      <c r="K1994" s="197" t="str" cm="1">
        <f t="array" ref="K1994">INDEX($A:$G, ($B1994*$B$4)+3,COLUMN(C1994))</f>
        <v>Owing</v>
      </c>
      <c r="L1994" s="198" t="e">
        <f t="shared" si="195"/>
        <v>#VALUE!</v>
      </c>
      <c r="M1994" s="199" t="e">
        <f t="shared" si="196"/>
        <v>#VALUE!</v>
      </c>
      <c r="N1994" s="200" t="str" cm="1">
        <f t="array" ref="N1994">INDEX($A:$G, ($B1994*$B$4)+3,COLUMN(F1994))</f>
        <v>Total Interest Charged</v>
      </c>
      <c r="O1994" s="201" t="e">
        <f t="shared" si="194"/>
        <v>#VALUE!</v>
      </c>
    </row>
    <row r="1995" spans="3:15" x14ac:dyDescent="0.25">
      <c r="C1995" s="197" t="e">
        <f t="shared" si="191"/>
        <v>#DIV/0!</v>
      </c>
      <c r="D1995" s="216" t="e">
        <f>IF(F1995="","",IF($B$3='Budget Calculator'!$A$14, 'Loan Calculator'!$L$12-E1995+H1995, IF($B$3='Budget Calculator'!$A$13,  'Loan Calculator'!$N$12-E1995+H1995, IF($B$3='Budget Calculator'!$A$12,  'Loan Calculator'!$P$12-E1995+H1995, 0))))</f>
        <v>#DIV/0!</v>
      </c>
      <c r="E1995" s="217" t="e">
        <f>IF(('Loan Calculator'!$G$4/$B$4)*C1994&gt;=0, ('Loan Calculator'!$G$4/$B$4)*C1994, 1/0)</f>
        <v>#DIV/0!</v>
      </c>
      <c r="F1995" s="200" t="e">
        <f t="shared" si="192"/>
        <v>#DIV/0!</v>
      </c>
      <c r="G1995" s="212" t="e">
        <f t="shared" si="193"/>
        <v>#DIV/0!</v>
      </c>
      <c r="K1995" s="197" t="str" cm="1">
        <f t="array" ref="K1995">INDEX($A:$G, ($B1995*$B$4)+3,COLUMN(C1995))</f>
        <v>Owing</v>
      </c>
      <c r="L1995" s="198" t="e">
        <f t="shared" si="195"/>
        <v>#VALUE!</v>
      </c>
      <c r="M1995" s="199" t="e">
        <f t="shared" si="196"/>
        <v>#VALUE!</v>
      </c>
      <c r="N1995" s="200" t="str" cm="1">
        <f t="array" ref="N1995">INDEX($A:$G, ($B1995*$B$4)+3,COLUMN(F1995))</f>
        <v>Total Interest Charged</v>
      </c>
      <c r="O1995" s="201" t="e">
        <f t="shared" si="194"/>
        <v>#VALUE!</v>
      </c>
    </row>
    <row r="1996" spans="3:15" x14ac:dyDescent="0.25">
      <c r="C1996" s="197" t="e">
        <f t="shared" si="191"/>
        <v>#DIV/0!</v>
      </c>
      <c r="D1996" s="216" t="e">
        <f>IF(F1996="","",IF($B$3='Budget Calculator'!$A$14, 'Loan Calculator'!$L$12-E1996+H1996, IF($B$3='Budget Calculator'!$A$13,  'Loan Calculator'!$N$12-E1996+H1996, IF($B$3='Budget Calculator'!$A$12,  'Loan Calculator'!$P$12-E1996+H1996, 0))))</f>
        <v>#DIV/0!</v>
      </c>
      <c r="E1996" s="217" t="e">
        <f>IF(('Loan Calculator'!$G$4/$B$4)*C1995&gt;=0, ('Loan Calculator'!$G$4/$B$4)*C1995, 1/0)</f>
        <v>#DIV/0!</v>
      </c>
      <c r="F1996" s="200" t="e">
        <f t="shared" si="192"/>
        <v>#DIV/0!</v>
      </c>
      <c r="G1996" s="212" t="e">
        <f t="shared" si="193"/>
        <v>#DIV/0!</v>
      </c>
      <c r="K1996" s="197" t="str" cm="1">
        <f t="array" ref="K1996">INDEX($A:$G, ($B1996*$B$4)+3,COLUMN(C1996))</f>
        <v>Owing</v>
      </c>
      <c r="L1996" s="198" t="e">
        <f t="shared" si="195"/>
        <v>#VALUE!</v>
      </c>
      <c r="M1996" s="199" t="e">
        <f t="shared" si="196"/>
        <v>#VALUE!</v>
      </c>
      <c r="N1996" s="200" t="str" cm="1">
        <f t="array" ref="N1996">INDEX($A:$G, ($B1996*$B$4)+3,COLUMN(F1996))</f>
        <v>Total Interest Charged</v>
      </c>
      <c r="O1996" s="201" t="e">
        <f t="shared" si="194"/>
        <v>#VALUE!</v>
      </c>
    </row>
    <row r="1997" spans="3:15" x14ac:dyDescent="0.25">
      <c r="C1997" s="197" t="e">
        <f t="shared" si="191"/>
        <v>#DIV/0!</v>
      </c>
      <c r="D1997" s="216" t="e">
        <f>IF(F1997="","",IF($B$3='Budget Calculator'!$A$14, 'Loan Calculator'!$L$12-E1997+H1997, IF($B$3='Budget Calculator'!$A$13,  'Loan Calculator'!$N$12-E1997+H1997, IF($B$3='Budget Calculator'!$A$12,  'Loan Calculator'!$P$12-E1997+H1997, 0))))</f>
        <v>#DIV/0!</v>
      </c>
      <c r="E1997" s="217" t="e">
        <f>IF(('Loan Calculator'!$G$4/$B$4)*C1996&gt;=0, ('Loan Calculator'!$G$4/$B$4)*C1996, 1/0)</f>
        <v>#DIV/0!</v>
      </c>
      <c r="F1997" s="200" t="e">
        <f t="shared" si="192"/>
        <v>#DIV/0!</v>
      </c>
      <c r="G1997" s="212" t="e">
        <f t="shared" si="193"/>
        <v>#DIV/0!</v>
      </c>
      <c r="K1997" s="197" t="str" cm="1">
        <f t="array" ref="K1997">INDEX($A:$G, ($B1997*$B$4)+3,COLUMN(C1997))</f>
        <v>Owing</v>
      </c>
      <c r="L1997" s="198" t="e">
        <f t="shared" si="195"/>
        <v>#VALUE!</v>
      </c>
      <c r="M1997" s="199" t="e">
        <f t="shared" si="196"/>
        <v>#VALUE!</v>
      </c>
      <c r="N1997" s="200" t="str" cm="1">
        <f t="array" ref="N1997">INDEX($A:$G, ($B1997*$B$4)+3,COLUMN(F1997))</f>
        <v>Total Interest Charged</v>
      </c>
      <c r="O1997" s="201" t="e">
        <f t="shared" si="194"/>
        <v>#VALUE!</v>
      </c>
    </row>
    <row r="1998" spans="3:15" x14ac:dyDescent="0.25">
      <c r="C1998" s="197" t="e">
        <f t="shared" si="191"/>
        <v>#DIV/0!</v>
      </c>
      <c r="D1998" s="216" t="e">
        <f>IF(F1998="","",IF($B$3='Budget Calculator'!$A$14, 'Loan Calculator'!$L$12-E1998+H1998, IF($B$3='Budget Calculator'!$A$13,  'Loan Calculator'!$N$12-E1998+H1998, IF($B$3='Budget Calculator'!$A$12,  'Loan Calculator'!$P$12-E1998+H1998, 0))))</f>
        <v>#DIV/0!</v>
      </c>
      <c r="E1998" s="217" t="e">
        <f>IF(('Loan Calculator'!$G$4/$B$4)*C1997&gt;=0, ('Loan Calculator'!$G$4/$B$4)*C1997, 1/0)</f>
        <v>#DIV/0!</v>
      </c>
      <c r="F1998" s="200" t="e">
        <f t="shared" si="192"/>
        <v>#DIV/0!</v>
      </c>
      <c r="G1998" s="212" t="e">
        <f t="shared" si="193"/>
        <v>#DIV/0!</v>
      </c>
      <c r="K1998" s="197" t="str" cm="1">
        <f t="array" ref="K1998">INDEX($A:$G, ($B1998*$B$4)+3,COLUMN(C1998))</f>
        <v>Owing</v>
      </c>
      <c r="L1998" s="198" t="e">
        <f t="shared" si="195"/>
        <v>#VALUE!</v>
      </c>
      <c r="M1998" s="199" t="e">
        <f t="shared" si="196"/>
        <v>#VALUE!</v>
      </c>
      <c r="N1998" s="200" t="str" cm="1">
        <f t="array" ref="N1998">INDEX($A:$G, ($B1998*$B$4)+3,COLUMN(F1998))</f>
        <v>Total Interest Charged</v>
      </c>
      <c r="O1998" s="201" t="e">
        <f t="shared" si="194"/>
        <v>#VALUE!</v>
      </c>
    </row>
    <row r="1999" spans="3:15" x14ac:dyDescent="0.25">
      <c r="C1999" s="197" t="e">
        <f t="shared" si="191"/>
        <v>#DIV/0!</v>
      </c>
      <c r="D1999" s="216" t="e">
        <f>IF(F1999="","",IF($B$3='Budget Calculator'!$A$14, 'Loan Calculator'!$L$12-E1999+H1999, IF($B$3='Budget Calculator'!$A$13,  'Loan Calculator'!$N$12-E1999+H1999, IF($B$3='Budget Calculator'!$A$12,  'Loan Calculator'!$P$12-E1999+H1999, 0))))</f>
        <v>#DIV/0!</v>
      </c>
      <c r="E1999" s="217" t="e">
        <f>IF(('Loan Calculator'!$G$4/$B$4)*C1998&gt;=0, ('Loan Calculator'!$G$4/$B$4)*C1998, 1/0)</f>
        <v>#DIV/0!</v>
      </c>
      <c r="F1999" s="200" t="e">
        <f t="shared" si="192"/>
        <v>#DIV/0!</v>
      </c>
      <c r="G1999" s="212" t="e">
        <f t="shared" si="193"/>
        <v>#DIV/0!</v>
      </c>
      <c r="K1999" s="197" t="str" cm="1">
        <f t="array" ref="K1999">INDEX($A:$G, ($B1999*$B$4)+3,COLUMN(C1999))</f>
        <v>Owing</v>
      </c>
      <c r="L1999" s="198" t="e">
        <f t="shared" si="195"/>
        <v>#VALUE!</v>
      </c>
      <c r="M1999" s="199" t="e">
        <f t="shared" si="196"/>
        <v>#VALUE!</v>
      </c>
      <c r="N1999" s="200" t="str" cm="1">
        <f t="array" ref="N1999">INDEX($A:$G, ($B1999*$B$4)+3,COLUMN(F1999))</f>
        <v>Total Interest Charged</v>
      </c>
      <c r="O1999" s="201" t="e">
        <f t="shared" si="194"/>
        <v>#VALUE!</v>
      </c>
    </row>
    <row r="2000" spans="3:15" x14ac:dyDescent="0.25">
      <c r="C2000" s="197" t="e">
        <f t="shared" si="191"/>
        <v>#DIV/0!</v>
      </c>
      <c r="D2000" s="216" t="e">
        <f>IF(F2000="","",IF($B$3='Budget Calculator'!$A$14, 'Loan Calculator'!$L$12-E2000+H2000, IF($B$3='Budget Calculator'!$A$13,  'Loan Calculator'!$N$12-E2000+H2000, IF($B$3='Budget Calculator'!$A$12,  'Loan Calculator'!$P$12-E2000+H2000, 0))))</f>
        <v>#DIV/0!</v>
      </c>
      <c r="E2000" s="217" t="e">
        <f>IF(('Loan Calculator'!$G$4/$B$4)*C1999&gt;=0, ('Loan Calculator'!$G$4/$B$4)*C1999, 1/0)</f>
        <v>#DIV/0!</v>
      </c>
      <c r="F2000" s="200" t="e">
        <f t="shared" si="192"/>
        <v>#DIV/0!</v>
      </c>
      <c r="G2000" s="212" t="e">
        <f t="shared" si="193"/>
        <v>#DIV/0!</v>
      </c>
      <c r="K2000" s="197" t="str" cm="1">
        <f t="array" ref="K2000">INDEX($A:$G, ($B2000*$B$4)+3,COLUMN(C2000))</f>
        <v>Owing</v>
      </c>
      <c r="L2000" s="198" t="e">
        <f t="shared" si="195"/>
        <v>#VALUE!</v>
      </c>
      <c r="M2000" s="199" t="e">
        <f t="shared" si="196"/>
        <v>#VALUE!</v>
      </c>
      <c r="N2000" s="200" t="str" cm="1">
        <f t="array" ref="N2000">INDEX($A:$G, ($B2000*$B$4)+3,COLUMN(F2000))</f>
        <v>Total Interest Charged</v>
      </c>
      <c r="O2000" s="201" t="e">
        <f t="shared" si="194"/>
        <v>#VALUE!</v>
      </c>
    </row>
    <row r="2001" spans="3:15" x14ac:dyDescent="0.25">
      <c r="C2001" s="197" t="e">
        <f t="shared" si="191"/>
        <v>#DIV/0!</v>
      </c>
      <c r="D2001" s="216" t="e">
        <f>IF(F2001="","",IF($B$3='Budget Calculator'!$A$14, 'Loan Calculator'!$L$12-E2001+H2001, IF($B$3='Budget Calculator'!$A$13,  'Loan Calculator'!$N$12-E2001+H2001, IF($B$3='Budget Calculator'!$A$12,  'Loan Calculator'!$P$12-E2001+H2001, 0))))</f>
        <v>#DIV/0!</v>
      </c>
      <c r="E2001" s="217" t="e">
        <f>IF(('Loan Calculator'!$G$4/$B$4)*C2000&gt;=0, ('Loan Calculator'!$G$4/$B$4)*C2000, 1/0)</f>
        <v>#DIV/0!</v>
      </c>
      <c r="F2001" s="200" t="e">
        <f t="shared" si="192"/>
        <v>#DIV/0!</v>
      </c>
      <c r="G2001" s="212" t="e">
        <f t="shared" si="193"/>
        <v>#DIV/0!</v>
      </c>
      <c r="K2001" s="197" t="str" cm="1">
        <f t="array" ref="K2001">INDEX($A:$G, ($B2001*$B$4)+3,COLUMN(C2001))</f>
        <v>Owing</v>
      </c>
      <c r="L2001" s="198" t="e">
        <f t="shared" si="195"/>
        <v>#VALUE!</v>
      </c>
      <c r="M2001" s="199" t="e">
        <f t="shared" si="196"/>
        <v>#VALUE!</v>
      </c>
      <c r="N2001" s="200" t="str" cm="1">
        <f t="array" ref="N2001">INDEX($A:$G, ($B2001*$B$4)+3,COLUMN(F2001))</f>
        <v>Total Interest Charged</v>
      </c>
      <c r="O2001" s="201" t="e">
        <f t="shared" si="194"/>
        <v>#VALUE!</v>
      </c>
    </row>
    <row r="2002" spans="3:15" x14ac:dyDescent="0.25">
      <c r="C2002" s="197" t="e">
        <f t="shared" si="191"/>
        <v>#DIV/0!</v>
      </c>
      <c r="D2002" s="216" t="e">
        <f>IF(F2002="","",IF($B$3='Budget Calculator'!$A$14, 'Loan Calculator'!$L$12-E2002+H2002, IF($B$3='Budget Calculator'!$A$13,  'Loan Calculator'!$N$12-E2002+H2002, IF($B$3='Budget Calculator'!$A$12,  'Loan Calculator'!$P$12-E2002+H2002, 0))))</f>
        <v>#DIV/0!</v>
      </c>
      <c r="E2002" s="217" t="e">
        <f>IF(('Loan Calculator'!$G$4/$B$4)*C2001&gt;=0, ('Loan Calculator'!$G$4/$B$4)*C2001, 1/0)</f>
        <v>#DIV/0!</v>
      </c>
      <c r="F2002" s="200" t="e">
        <f t="shared" si="192"/>
        <v>#DIV/0!</v>
      </c>
      <c r="G2002" s="212" t="e">
        <f t="shared" si="193"/>
        <v>#DIV/0!</v>
      </c>
      <c r="K2002" s="197" t="str" cm="1">
        <f t="array" ref="K2002">INDEX($A:$G, ($B2002*$B$4)+3,COLUMN(C2002))</f>
        <v>Owing</v>
      </c>
      <c r="L2002" s="198" t="e">
        <f t="shared" si="195"/>
        <v>#VALUE!</v>
      </c>
      <c r="M2002" s="199" t="e">
        <f t="shared" si="196"/>
        <v>#VALUE!</v>
      </c>
      <c r="N2002" s="200" t="str" cm="1">
        <f t="array" ref="N2002">INDEX($A:$G, ($B2002*$B$4)+3,COLUMN(F2002))</f>
        <v>Total Interest Charged</v>
      </c>
      <c r="O2002" s="201" t="e">
        <f t="shared" si="194"/>
        <v>#VALUE!</v>
      </c>
    </row>
    <row r="2003" spans="3:15" x14ac:dyDescent="0.25">
      <c r="C2003" s="197" t="e">
        <f t="shared" si="191"/>
        <v>#DIV/0!</v>
      </c>
      <c r="D2003" s="216" t="e">
        <f>IF(F2003="","",IF($B$3='Budget Calculator'!$A$14, 'Loan Calculator'!$L$12-E2003+H2003, IF($B$3='Budget Calculator'!$A$13,  'Loan Calculator'!$N$12-E2003+H2003, IF($B$3='Budget Calculator'!$A$12,  'Loan Calculator'!$P$12-E2003+H2003, 0))))</f>
        <v>#DIV/0!</v>
      </c>
      <c r="E2003" s="217" t="e">
        <f>IF(('Loan Calculator'!$G$4/$B$4)*C2002&gt;=0, ('Loan Calculator'!$G$4/$B$4)*C2002, 1/0)</f>
        <v>#DIV/0!</v>
      </c>
      <c r="F2003" s="200" t="e">
        <f t="shared" si="192"/>
        <v>#DIV/0!</v>
      </c>
      <c r="G2003" s="212" t="e">
        <f t="shared" si="193"/>
        <v>#DIV/0!</v>
      </c>
      <c r="K2003" s="197" t="str" cm="1">
        <f t="array" ref="K2003">INDEX($A:$G, ($B2003*$B$4)+3,COLUMN(C2003))</f>
        <v>Owing</v>
      </c>
      <c r="L2003" s="198" t="e">
        <f t="shared" si="195"/>
        <v>#VALUE!</v>
      </c>
      <c r="M2003" s="199" t="e">
        <f t="shared" si="196"/>
        <v>#VALUE!</v>
      </c>
      <c r="N2003" s="200" t="str" cm="1">
        <f t="array" ref="N2003">INDEX($A:$G, ($B2003*$B$4)+3,COLUMN(F2003))</f>
        <v>Total Interest Charged</v>
      </c>
      <c r="O2003" s="201" t="e">
        <f t="shared" si="194"/>
        <v>#VALUE!</v>
      </c>
    </row>
    <row r="2004" spans="3:15" x14ac:dyDescent="0.25">
      <c r="C2004" s="197" t="e">
        <f t="shared" si="191"/>
        <v>#DIV/0!</v>
      </c>
      <c r="D2004" s="216" t="e">
        <f>IF(F2004="","",IF($B$3='Budget Calculator'!$A$14, 'Loan Calculator'!$L$12-E2004+H2004, IF($B$3='Budget Calculator'!$A$13,  'Loan Calculator'!$N$12-E2004+H2004, IF($B$3='Budget Calculator'!$A$12,  'Loan Calculator'!$P$12-E2004+H2004, 0))))</f>
        <v>#DIV/0!</v>
      </c>
      <c r="E2004" s="217" t="e">
        <f>IF(('Loan Calculator'!$G$4/$B$4)*C2003&gt;=0, ('Loan Calculator'!$G$4/$B$4)*C2003, 1/0)</f>
        <v>#DIV/0!</v>
      </c>
      <c r="F2004" s="200" t="e">
        <f t="shared" si="192"/>
        <v>#DIV/0!</v>
      </c>
      <c r="G2004" s="212" t="e">
        <f t="shared" si="193"/>
        <v>#DIV/0!</v>
      </c>
      <c r="K2004" s="197" t="str" cm="1">
        <f t="array" ref="K2004">INDEX($A:$G, ($B2004*$B$4)+3,COLUMN(C2004))</f>
        <v>Owing</v>
      </c>
      <c r="L2004" s="198" t="e">
        <f t="shared" si="195"/>
        <v>#VALUE!</v>
      </c>
      <c r="M2004" s="199" t="e">
        <f t="shared" si="196"/>
        <v>#VALUE!</v>
      </c>
      <c r="N2004" s="200" t="str" cm="1">
        <f t="array" ref="N2004">INDEX($A:$G, ($B2004*$B$4)+3,COLUMN(F2004))</f>
        <v>Total Interest Charged</v>
      </c>
      <c r="O2004" s="201" t="e">
        <f t="shared" si="194"/>
        <v>#VALUE!</v>
      </c>
    </row>
    <row r="2005" spans="3:15" x14ac:dyDescent="0.25">
      <c r="C2005" s="197" t="e">
        <f t="shared" si="191"/>
        <v>#DIV/0!</v>
      </c>
      <c r="D2005" s="216" t="e">
        <f>IF(F2005="","",IF($B$3='Budget Calculator'!$A$14, 'Loan Calculator'!$L$12-E2005+H2005, IF($B$3='Budget Calculator'!$A$13,  'Loan Calculator'!$N$12-E2005+H2005, IF($B$3='Budget Calculator'!$A$12,  'Loan Calculator'!$P$12-E2005+H2005, 0))))</f>
        <v>#DIV/0!</v>
      </c>
      <c r="E2005" s="217" t="e">
        <f>IF(('Loan Calculator'!$G$4/$B$4)*C2004&gt;=0, ('Loan Calculator'!$G$4/$B$4)*C2004, 1/0)</f>
        <v>#DIV/0!</v>
      </c>
      <c r="F2005" s="200" t="e">
        <f t="shared" si="192"/>
        <v>#DIV/0!</v>
      </c>
      <c r="G2005" s="212" t="e">
        <f t="shared" si="193"/>
        <v>#DIV/0!</v>
      </c>
      <c r="K2005" s="197" t="str" cm="1">
        <f t="array" ref="K2005">INDEX($A:$G, ($B2005*$B$4)+3,COLUMN(C2005))</f>
        <v>Owing</v>
      </c>
      <c r="L2005" s="198" t="e">
        <f t="shared" si="195"/>
        <v>#VALUE!</v>
      </c>
      <c r="M2005" s="199" t="e">
        <f t="shared" si="196"/>
        <v>#VALUE!</v>
      </c>
      <c r="N2005" s="200" t="str" cm="1">
        <f t="array" ref="N2005">INDEX($A:$G, ($B2005*$B$4)+3,COLUMN(F2005))</f>
        <v>Total Interest Charged</v>
      </c>
      <c r="O2005" s="201" t="e">
        <f t="shared" si="194"/>
        <v>#VALUE!</v>
      </c>
    </row>
    <row r="2006" spans="3:15" x14ac:dyDescent="0.25">
      <c r="C2006" s="197" t="e">
        <f t="shared" si="191"/>
        <v>#DIV/0!</v>
      </c>
      <c r="D2006" s="216" t="e">
        <f>IF(F2006="","",IF($B$3='Budget Calculator'!$A$14, 'Loan Calculator'!$L$12-E2006+H2006, IF($B$3='Budget Calculator'!$A$13,  'Loan Calculator'!$N$12-E2006+H2006, IF($B$3='Budget Calculator'!$A$12,  'Loan Calculator'!$P$12-E2006+H2006, 0))))</f>
        <v>#DIV/0!</v>
      </c>
      <c r="E2006" s="217" t="e">
        <f>IF(('Loan Calculator'!$G$4/$B$4)*C2005&gt;=0, ('Loan Calculator'!$G$4/$B$4)*C2005, 1/0)</f>
        <v>#DIV/0!</v>
      </c>
      <c r="F2006" s="200" t="e">
        <f t="shared" si="192"/>
        <v>#DIV/0!</v>
      </c>
      <c r="G2006" s="212" t="e">
        <f t="shared" si="193"/>
        <v>#DIV/0!</v>
      </c>
      <c r="K2006" s="197" t="str" cm="1">
        <f t="array" ref="K2006">INDEX($A:$G, ($B2006*$B$4)+3,COLUMN(C2006))</f>
        <v>Owing</v>
      </c>
      <c r="L2006" s="198" t="e">
        <f t="shared" si="195"/>
        <v>#VALUE!</v>
      </c>
      <c r="M2006" s="199" t="e">
        <f t="shared" si="196"/>
        <v>#VALUE!</v>
      </c>
      <c r="N2006" s="200" t="str" cm="1">
        <f t="array" ref="N2006">INDEX($A:$G, ($B2006*$B$4)+3,COLUMN(F2006))</f>
        <v>Total Interest Charged</v>
      </c>
      <c r="O2006" s="201" t="e">
        <f t="shared" si="194"/>
        <v>#VALUE!</v>
      </c>
    </row>
    <row r="2007" spans="3:15" x14ac:dyDescent="0.25">
      <c r="C2007" s="197" t="e">
        <f t="shared" si="191"/>
        <v>#DIV/0!</v>
      </c>
      <c r="D2007" s="216" t="e">
        <f>IF(F2007="","",IF($B$3='Budget Calculator'!$A$14, 'Loan Calculator'!$L$12-E2007+H2007, IF($B$3='Budget Calculator'!$A$13,  'Loan Calculator'!$N$12-E2007+H2007, IF($B$3='Budget Calculator'!$A$12,  'Loan Calculator'!$P$12-E2007+H2007, 0))))</f>
        <v>#DIV/0!</v>
      </c>
      <c r="E2007" s="217" t="e">
        <f>IF(('Loan Calculator'!$G$4/$B$4)*C2006&gt;=0, ('Loan Calculator'!$G$4/$B$4)*C2006, 1/0)</f>
        <v>#DIV/0!</v>
      </c>
      <c r="F2007" s="200" t="e">
        <f t="shared" si="192"/>
        <v>#DIV/0!</v>
      </c>
      <c r="G2007" s="212" t="e">
        <f t="shared" si="193"/>
        <v>#DIV/0!</v>
      </c>
      <c r="K2007" s="197" t="str" cm="1">
        <f t="array" ref="K2007">INDEX($A:$G, ($B2007*$B$4)+3,COLUMN(C2007))</f>
        <v>Owing</v>
      </c>
      <c r="L2007" s="198" t="e">
        <f t="shared" si="195"/>
        <v>#VALUE!</v>
      </c>
      <c r="M2007" s="199" t="e">
        <f t="shared" si="196"/>
        <v>#VALUE!</v>
      </c>
      <c r="N2007" s="200" t="str" cm="1">
        <f t="array" ref="N2007">INDEX($A:$G, ($B2007*$B$4)+3,COLUMN(F2007))</f>
        <v>Total Interest Charged</v>
      </c>
      <c r="O2007" s="201" t="e">
        <f t="shared" si="194"/>
        <v>#VALUE!</v>
      </c>
    </row>
    <row r="2008" spans="3:15" x14ac:dyDescent="0.25">
      <c r="C2008" s="197" t="e">
        <f t="shared" ref="C2008:C2071" si="197">IF(F2008="","",C2007-D2008)</f>
        <v>#DIV/0!</v>
      </c>
      <c r="D2008" s="216" t="e">
        <f>IF(F2008="","",IF($B$3='Budget Calculator'!$A$14, 'Loan Calculator'!$L$12-E2008+H2008, IF($B$3='Budget Calculator'!$A$13,  'Loan Calculator'!$N$12-E2008+H2008, IF($B$3='Budget Calculator'!$A$12,  'Loan Calculator'!$P$12-E2008+H2008, 0))))</f>
        <v>#DIV/0!</v>
      </c>
      <c r="E2008" s="217" t="e">
        <f>IF(('Loan Calculator'!$G$4/$B$4)*C2007&gt;=0, ('Loan Calculator'!$G$4/$B$4)*C2007, 1/0)</f>
        <v>#DIV/0!</v>
      </c>
      <c r="F2008" s="200" t="e">
        <f t="shared" ref="F2008:F2071" si="198">IF(F2007="", "", IF(E2008+F2007&gt;F2007, E2008+F2007, ""))</f>
        <v>#DIV/0!</v>
      </c>
      <c r="G2008" s="212" t="e">
        <f t="shared" si="193"/>
        <v>#DIV/0!</v>
      </c>
      <c r="K2008" s="197" t="str" cm="1">
        <f t="array" ref="K2008">INDEX($A:$G, ($B2008*$B$4)+3,COLUMN(C2008))</f>
        <v>Owing</v>
      </c>
      <c r="L2008" s="198" t="e">
        <f t="shared" si="195"/>
        <v>#VALUE!</v>
      </c>
      <c r="M2008" s="199" t="e">
        <f t="shared" si="196"/>
        <v>#VALUE!</v>
      </c>
      <c r="N2008" s="200" t="str" cm="1">
        <f t="array" ref="N2008">INDEX($A:$G, ($B2008*$B$4)+3,COLUMN(F2008))</f>
        <v>Total Interest Charged</v>
      </c>
      <c r="O2008" s="201" t="e">
        <f t="shared" si="194"/>
        <v>#VALUE!</v>
      </c>
    </row>
    <row r="2009" spans="3:15" x14ac:dyDescent="0.25">
      <c r="C2009" s="197" t="e">
        <f t="shared" si="197"/>
        <v>#DIV/0!</v>
      </c>
      <c r="D2009" s="216" t="e">
        <f>IF(F2009="","",IF($B$3='Budget Calculator'!$A$14, 'Loan Calculator'!$L$12-E2009+H2009, IF($B$3='Budget Calculator'!$A$13,  'Loan Calculator'!$N$12-E2009+H2009, IF($B$3='Budget Calculator'!$A$12,  'Loan Calculator'!$P$12-E2009+H2009, 0))))</f>
        <v>#DIV/0!</v>
      </c>
      <c r="E2009" s="217" t="e">
        <f>IF(('Loan Calculator'!$G$4/$B$4)*C2008&gt;=0, ('Loan Calculator'!$G$4/$B$4)*C2008, 1/0)</f>
        <v>#DIV/0!</v>
      </c>
      <c r="F2009" s="200" t="e">
        <f t="shared" si="198"/>
        <v>#DIV/0!</v>
      </c>
      <c r="G2009" s="212" t="e">
        <f t="shared" si="193"/>
        <v>#DIV/0!</v>
      </c>
      <c r="K2009" s="197" t="str" cm="1">
        <f t="array" ref="K2009">INDEX($A:$G, ($B2009*$B$4)+3,COLUMN(C2009))</f>
        <v>Owing</v>
      </c>
      <c r="L2009" s="198" t="e">
        <f t="shared" si="195"/>
        <v>#VALUE!</v>
      </c>
      <c r="M2009" s="199" t="e">
        <f t="shared" si="196"/>
        <v>#VALUE!</v>
      </c>
      <c r="N2009" s="200" t="str" cm="1">
        <f t="array" ref="N2009">INDEX($A:$G, ($B2009*$B$4)+3,COLUMN(F2009))</f>
        <v>Total Interest Charged</v>
      </c>
      <c r="O2009" s="201" t="e">
        <f t="shared" si="194"/>
        <v>#VALUE!</v>
      </c>
    </row>
    <row r="2010" spans="3:15" x14ac:dyDescent="0.25">
      <c r="C2010" s="197" t="e">
        <f t="shared" si="197"/>
        <v>#DIV/0!</v>
      </c>
      <c r="D2010" s="216" t="e">
        <f>IF(F2010="","",IF($B$3='Budget Calculator'!$A$14, 'Loan Calculator'!$L$12-E2010+H2010, IF($B$3='Budget Calculator'!$A$13,  'Loan Calculator'!$N$12-E2010+H2010, IF($B$3='Budget Calculator'!$A$12,  'Loan Calculator'!$P$12-E2010+H2010, 0))))</f>
        <v>#DIV/0!</v>
      </c>
      <c r="E2010" s="217" t="e">
        <f>IF(('Loan Calculator'!$G$4/$B$4)*C2009&gt;=0, ('Loan Calculator'!$G$4/$B$4)*C2009, 1/0)</f>
        <v>#DIV/0!</v>
      </c>
      <c r="F2010" s="200" t="e">
        <f t="shared" si="198"/>
        <v>#DIV/0!</v>
      </c>
      <c r="G2010" s="212" t="e">
        <f t="shared" si="193"/>
        <v>#DIV/0!</v>
      </c>
      <c r="K2010" s="197" t="str" cm="1">
        <f t="array" ref="K2010">INDEX($A:$G, ($B2010*$B$4)+3,COLUMN(C2010))</f>
        <v>Owing</v>
      </c>
      <c r="L2010" s="198" t="e">
        <f t="shared" si="195"/>
        <v>#VALUE!</v>
      </c>
      <c r="M2010" s="199" t="e">
        <f t="shared" si="196"/>
        <v>#VALUE!</v>
      </c>
      <c r="N2010" s="200" t="str" cm="1">
        <f t="array" ref="N2010">INDEX($A:$G, ($B2010*$B$4)+3,COLUMN(F2010))</f>
        <v>Total Interest Charged</v>
      </c>
      <c r="O2010" s="201" t="e">
        <f t="shared" si="194"/>
        <v>#VALUE!</v>
      </c>
    </row>
    <row r="2011" spans="3:15" x14ac:dyDescent="0.25">
      <c r="C2011" s="197" t="e">
        <f t="shared" si="197"/>
        <v>#DIV/0!</v>
      </c>
      <c r="D2011" s="216" t="e">
        <f>IF(F2011="","",IF($B$3='Budget Calculator'!$A$14, 'Loan Calculator'!$L$12-E2011+H2011, IF($B$3='Budget Calculator'!$A$13,  'Loan Calculator'!$N$12-E2011+H2011, IF($B$3='Budget Calculator'!$A$12,  'Loan Calculator'!$P$12-E2011+H2011, 0))))</f>
        <v>#DIV/0!</v>
      </c>
      <c r="E2011" s="217" t="e">
        <f>IF(('Loan Calculator'!$G$4/$B$4)*C2010&gt;=0, ('Loan Calculator'!$G$4/$B$4)*C2010, 1/0)</f>
        <v>#DIV/0!</v>
      </c>
      <c r="F2011" s="200" t="e">
        <f t="shared" si="198"/>
        <v>#DIV/0!</v>
      </c>
      <c r="G2011" s="212" t="e">
        <f t="shared" si="193"/>
        <v>#DIV/0!</v>
      </c>
      <c r="K2011" s="197" t="str" cm="1">
        <f t="array" ref="K2011">INDEX($A:$G, ($B2011*$B$4)+3,COLUMN(C2011))</f>
        <v>Owing</v>
      </c>
      <c r="L2011" s="198" t="e">
        <f t="shared" si="195"/>
        <v>#VALUE!</v>
      </c>
      <c r="M2011" s="199" t="e">
        <f t="shared" si="196"/>
        <v>#VALUE!</v>
      </c>
      <c r="N2011" s="200" t="str" cm="1">
        <f t="array" ref="N2011">INDEX($A:$G, ($B2011*$B$4)+3,COLUMN(F2011))</f>
        <v>Total Interest Charged</v>
      </c>
      <c r="O2011" s="201" t="e">
        <f t="shared" si="194"/>
        <v>#VALUE!</v>
      </c>
    </row>
    <row r="2012" spans="3:15" x14ac:dyDescent="0.25">
      <c r="C2012" s="197" t="e">
        <f t="shared" si="197"/>
        <v>#DIV/0!</v>
      </c>
      <c r="D2012" s="216" t="e">
        <f>IF(F2012="","",IF($B$3='Budget Calculator'!$A$14, 'Loan Calculator'!$L$12-E2012+H2012, IF($B$3='Budget Calculator'!$A$13,  'Loan Calculator'!$N$12-E2012+H2012, IF($B$3='Budget Calculator'!$A$12,  'Loan Calculator'!$P$12-E2012+H2012, 0))))</f>
        <v>#DIV/0!</v>
      </c>
      <c r="E2012" s="217" t="e">
        <f>IF(('Loan Calculator'!$G$4/$B$4)*C2011&gt;=0, ('Loan Calculator'!$G$4/$B$4)*C2011, 1/0)</f>
        <v>#DIV/0!</v>
      </c>
      <c r="F2012" s="200" t="e">
        <f t="shared" si="198"/>
        <v>#DIV/0!</v>
      </c>
      <c r="G2012" s="212" t="e">
        <f t="shared" si="193"/>
        <v>#DIV/0!</v>
      </c>
      <c r="K2012" s="197" t="str" cm="1">
        <f t="array" ref="K2012">INDEX($A:$G, ($B2012*$B$4)+3,COLUMN(C2012))</f>
        <v>Owing</v>
      </c>
      <c r="L2012" s="198" t="e">
        <f t="shared" si="195"/>
        <v>#VALUE!</v>
      </c>
      <c r="M2012" s="199" t="e">
        <f t="shared" si="196"/>
        <v>#VALUE!</v>
      </c>
      <c r="N2012" s="200" t="str" cm="1">
        <f t="array" ref="N2012">INDEX($A:$G, ($B2012*$B$4)+3,COLUMN(F2012))</f>
        <v>Total Interest Charged</v>
      </c>
      <c r="O2012" s="201" t="e">
        <f t="shared" si="194"/>
        <v>#VALUE!</v>
      </c>
    </row>
    <row r="2013" spans="3:15" x14ac:dyDescent="0.25">
      <c r="C2013" s="197" t="e">
        <f t="shared" si="197"/>
        <v>#DIV/0!</v>
      </c>
      <c r="D2013" s="216" t="e">
        <f>IF(F2013="","",IF($B$3='Budget Calculator'!$A$14, 'Loan Calculator'!$L$12-E2013+H2013, IF($B$3='Budget Calculator'!$A$13,  'Loan Calculator'!$N$12-E2013+H2013, IF($B$3='Budget Calculator'!$A$12,  'Loan Calculator'!$P$12-E2013+H2013, 0))))</f>
        <v>#DIV/0!</v>
      </c>
      <c r="E2013" s="217" t="e">
        <f>IF(('Loan Calculator'!$G$4/$B$4)*C2012&gt;=0, ('Loan Calculator'!$G$4/$B$4)*C2012, 1/0)</f>
        <v>#DIV/0!</v>
      </c>
      <c r="F2013" s="200" t="e">
        <f t="shared" si="198"/>
        <v>#DIV/0!</v>
      </c>
      <c r="G2013" s="212" t="e">
        <f t="shared" si="193"/>
        <v>#DIV/0!</v>
      </c>
      <c r="K2013" s="197" t="str" cm="1">
        <f t="array" ref="K2013">INDEX($A:$G, ($B2013*$B$4)+3,COLUMN(C2013))</f>
        <v>Owing</v>
      </c>
      <c r="L2013" s="198" t="e">
        <f t="shared" si="195"/>
        <v>#VALUE!</v>
      </c>
      <c r="M2013" s="199" t="e">
        <f t="shared" si="196"/>
        <v>#VALUE!</v>
      </c>
      <c r="N2013" s="200" t="str" cm="1">
        <f t="array" ref="N2013">INDEX($A:$G, ($B2013*$B$4)+3,COLUMN(F2013))</f>
        <v>Total Interest Charged</v>
      </c>
      <c r="O2013" s="201" t="e">
        <f t="shared" si="194"/>
        <v>#VALUE!</v>
      </c>
    </row>
    <row r="2014" spans="3:15" x14ac:dyDescent="0.25">
      <c r="C2014" s="197" t="e">
        <f t="shared" si="197"/>
        <v>#DIV/0!</v>
      </c>
      <c r="D2014" s="216" t="e">
        <f>IF(F2014="","",IF($B$3='Budget Calculator'!$A$14, 'Loan Calculator'!$L$12-E2014+H2014, IF($B$3='Budget Calculator'!$A$13,  'Loan Calculator'!$N$12-E2014+H2014, IF($B$3='Budget Calculator'!$A$12,  'Loan Calculator'!$P$12-E2014+H2014, 0))))</f>
        <v>#DIV/0!</v>
      </c>
      <c r="E2014" s="217" t="e">
        <f>IF(('Loan Calculator'!$G$4/$B$4)*C2013&gt;=0, ('Loan Calculator'!$G$4/$B$4)*C2013, 1/0)</f>
        <v>#DIV/0!</v>
      </c>
      <c r="F2014" s="200" t="e">
        <f t="shared" si="198"/>
        <v>#DIV/0!</v>
      </c>
      <c r="G2014" s="212" t="e">
        <f t="shared" si="193"/>
        <v>#DIV/0!</v>
      </c>
      <c r="K2014" s="197" t="str" cm="1">
        <f t="array" ref="K2014">INDEX($A:$G, ($B2014*$B$4)+3,COLUMN(C2014))</f>
        <v>Owing</v>
      </c>
      <c r="L2014" s="198" t="e">
        <f t="shared" si="195"/>
        <v>#VALUE!</v>
      </c>
      <c r="M2014" s="199" t="e">
        <f t="shared" si="196"/>
        <v>#VALUE!</v>
      </c>
      <c r="N2014" s="200" t="str" cm="1">
        <f t="array" ref="N2014">INDEX($A:$G, ($B2014*$B$4)+3,COLUMN(F2014))</f>
        <v>Total Interest Charged</v>
      </c>
      <c r="O2014" s="201" t="e">
        <f t="shared" si="194"/>
        <v>#VALUE!</v>
      </c>
    </row>
    <row r="2015" spans="3:15" x14ac:dyDescent="0.25">
      <c r="C2015" s="197" t="e">
        <f t="shared" si="197"/>
        <v>#DIV/0!</v>
      </c>
      <c r="D2015" s="216" t="e">
        <f>IF(F2015="","",IF($B$3='Budget Calculator'!$A$14, 'Loan Calculator'!$L$12-E2015+H2015, IF($B$3='Budget Calculator'!$A$13,  'Loan Calculator'!$N$12-E2015+H2015, IF($B$3='Budget Calculator'!$A$12,  'Loan Calculator'!$P$12-E2015+H2015, 0))))</f>
        <v>#DIV/0!</v>
      </c>
      <c r="E2015" s="217" t="e">
        <f>IF(('Loan Calculator'!$G$4/$B$4)*C2014&gt;=0, ('Loan Calculator'!$G$4/$B$4)*C2014, 1/0)</f>
        <v>#DIV/0!</v>
      </c>
      <c r="F2015" s="200" t="e">
        <f t="shared" si="198"/>
        <v>#DIV/0!</v>
      </c>
      <c r="G2015" s="212" t="e">
        <f t="shared" si="193"/>
        <v>#DIV/0!</v>
      </c>
      <c r="K2015" s="197" t="str" cm="1">
        <f t="array" ref="K2015">INDEX($A:$G, ($B2015*$B$4)+3,COLUMN(C2015))</f>
        <v>Owing</v>
      </c>
      <c r="L2015" s="198" t="e">
        <f t="shared" si="195"/>
        <v>#VALUE!</v>
      </c>
      <c r="M2015" s="199" t="e">
        <f t="shared" si="196"/>
        <v>#VALUE!</v>
      </c>
      <c r="N2015" s="200" t="str" cm="1">
        <f t="array" ref="N2015">INDEX($A:$G, ($B2015*$B$4)+3,COLUMN(F2015))</f>
        <v>Total Interest Charged</v>
      </c>
      <c r="O2015" s="201" t="e">
        <f t="shared" si="194"/>
        <v>#VALUE!</v>
      </c>
    </row>
    <row r="2016" spans="3:15" x14ac:dyDescent="0.25">
      <c r="C2016" s="197" t="e">
        <f t="shared" si="197"/>
        <v>#DIV/0!</v>
      </c>
      <c r="D2016" s="216" t="e">
        <f>IF(F2016="","",IF($B$3='Budget Calculator'!$A$14, 'Loan Calculator'!$L$12-E2016+H2016, IF($B$3='Budget Calculator'!$A$13,  'Loan Calculator'!$N$12-E2016+H2016, IF($B$3='Budget Calculator'!$A$12,  'Loan Calculator'!$P$12-E2016+H2016, 0))))</f>
        <v>#DIV/0!</v>
      </c>
      <c r="E2016" s="217" t="e">
        <f>IF(('Loan Calculator'!$G$4/$B$4)*C2015&gt;=0, ('Loan Calculator'!$G$4/$B$4)*C2015, 1/0)</f>
        <v>#DIV/0!</v>
      </c>
      <c r="F2016" s="200" t="e">
        <f t="shared" si="198"/>
        <v>#DIV/0!</v>
      </c>
      <c r="G2016" s="212" t="e">
        <f t="shared" si="193"/>
        <v>#DIV/0!</v>
      </c>
      <c r="K2016" s="197" t="str" cm="1">
        <f t="array" ref="K2016">INDEX($A:$G, ($B2016*$B$4)+3,COLUMN(C2016))</f>
        <v>Owing</v>
      </c>
      <c r="L2016" s="198" t="e">
        <f t="shared" si="195"/>
        <v>#VALUE!</v>
      </c>
      <c r="M2016" s="199" t="e">
        <f t="shared" si="196"/>
        <v>#VALUE!</v>
      </c>
      <c r="N2016" s="200" t="str" cm="1">
        <f t="array" ref="N2016">INDEX($A:$G, ($B2016*$B$4)+3,COLUMN(F2016))</f>
        <v>Total Interest Charged</v>
      </c>
      <c r="O2016" s="201" t="e">
        <f t="shared" si="194"/>
        <v>#VALUE!</v>
      </c>
    </row>
    <row r="2017" spans="3:15" x14ac:dyDescent="0.25">
      <c r="C2017" s="197" t="e">
        <f t="shared" si="197"/>
        <v>#DIV/0!</v>
      </c>
      <c r="D2017" s="216" t="e">
        <f>IF(F2017="","",IF($B$3='Budget Calculator'!$A$14, 'Loan Calculator'!$L$12-E2017+H2017, IF($B$3='Budget Calculator'!$A$13,  'Loan Calculator'!$N$12-E2017+H2017, IF($B$3='Budget Calculator'!$A$12,  'Loan Calculator'!$P$12-E2017+H2017, 0))))</f>
        <v>#DIV/0!</v>
      </c>
      <c r="E2017" s="217" t="e">
        <f>IF(('Loan Calculator'!$G$4/$B$4)*C2016&gt;=0, ('Loan Calculator'!$G$4/$B$4)*C2016, 1/0)</f>
        <v>#DIV/0!</v>
      </c>
      <c r="F2017" s="200" t="e">
        <f t="shared" si="198"/>
        <v>#DIV/0!</v>
      </c>
      <c r="G2017" s="212" t="e">
        <f t="shared" si="193"/>
        <v>#DIV/0!</v>
      </c>
      <c r="K2017" s="197" t="str" cm="1">
        <f t="array" ref="K2017">INDEX($A:$G, ($B2017*$B$4)+3,COLUMN(C2017))</f>
        <v>Owing</v>
      </c>
      <c r="L2017" s="198" t="e">
        <f t="shared" si="195"/>
        <v>#VALUE!</v>
      </c>
      <c r="M2017" s="199" t="e">
        <f t="shared" si="196"/>
        <v>#VALUE!</v>
      </c>
      <c r="N2017" s="200" t="str" cm="1">
        <f t="array" ref="N2017">INDEX($A:$G, ($B2017*$B$4)+3,COLUMN(F2017))</f>
        <v>Total Interest Charged</v>
      </c>
      <c r="O2017" s="201" t="e">
        <f t="shared" si="194"/>
        <v>#VALUE!</v>
      </c>
    </row>
    <row r="2018" spans="3:15" x14ac:dyDescent="0.25">
      <c r="C2018" s="197" t="e">
        <f t="shared" si="197"/>
        <v>#DIV/0!</v>
      </c>
      <c r="D2018" s="216" t="e">
        <f>IF(F2018="","",IF($B$3='Budget Calculator'!$A$14, 'Loan Calculator'!$L$12-E2018+H2018, IF($B$3='Budget Calculator'!$A$13,  'Loan Calculator'!$N$12-E2018+H2018, IF($B$3='Budget Calculator'!$A$12,  'Loan Calculator'!$P$12-E2018+H2018, 0))))</f>
        <v>#DIV/0!</v>
      </c>
      <c r="E2018" s="217" t="e">
        <f>IF(('Loan Calculator'!$G$4/$B$4)*C2017&gt;=0, ('Loan Calculator'!$G$4/$B$4)*C2017, 1/0)</f>
        <v>#DIV/0!</v>
      </c>
      <c r="F2018" s="200" t="e">
        <f t="shared" si="198"/>
        <v>#DIV/0!</v>
      </c>
      <c r="G2018" s="212" t="e">
        <f t="shared" si="193"/>
        <v>#DIV/0!</v>
      </c>
      <c r="K2018" s="197" t="str" cm="1">
        <f t="array" ref="K2018">INDEX($A:$G, ($B2018*$B$4)+3,COLUMN(C2018))</f>
        <v>Owing</v>
      </c>
      <c r="L2018" s="198" t="e">
        <f t="shared" si="195"/>
        <v>#VALUE!</v>
      </c>
      <c r="M2018" s="199" t="e">
        <f t="shared" si="196"/>
        <v>#VALUE!</v>
      </c>
      <c r="N2018" s="200" t="str" cm="1">
        <f t="array" ref="N2018">INDEX($A:$G, ($B2018*$B$4)+3,COLUMN(F2018))</f>
        <v>Total Interest Charged</v>
      </c>
      <c r="O2018" s="201" t="e">
        <f t="shared" si="194"/>
        <v>#VALUE!</v>
      </c>
    </row>
    <row r="2019" spans="3:15" x14ac:dyDescent="0.25">
      <c r="C2019" s="197" t="e">
        <f t="shared" si="197"/>
        <v>#DIV/0!</v>
      </c>
      <c r="D2019" s="216" t="e">
        <f>IF(F2019="","",IF($B$3='Budget Calculator'!$A$14, 'Loan Calculator'!$L$12-E2019+H2019, IF($B$3='Budget Calculator'!$A$13,  'Loan Calculator'!$N$12-E2019+H2019, IF($B$3='Budget Calculator'!$A$12,  'Loan Calculator'!$P$12-E2019+H2019, 0))))</f>
        <v>#DIV/0!</v>
      </c>
      <c r="E2019" s="217" t="e">
        <f>IF(('Loan Calculator'!$G$4/$B$4)*C2018&gt;=0, ('Loan Calculator'!$G$4/$B$4)*C2018, 1/0)</f>
        <v>#DIV/0!</v>
      </c>
      <c r="F2019" s="200" t="e">
        <f t="shared" si="198"/>
        <v>#DIV/0!</v>
      </c>
      <c r="G2019" s="212" t="e">
        <f t="shared" si="193"/>
        <v>#DIV/0!</v>
      </c>
      <c r="K2019" s="197" t="str" cm="1">
        <f t="array" ref="K2019">INDEX($A:$G, ($B2019*$B$4)+3,COLUMN(C2019))</f>
        <v>Owing</v>
      </c>
      <c r="L2019" s="198" t="e">
        <f t="shared" si="195"/>
        <v>#VALUE!</v>
      </c>
      <c r="M2019" s="199" t="e">
        <f t="shared" si="196"/>
        <v>#VALUE!</v>
      </c>
      <c r="N2019" s="200" t="str" cm="1">
        <f t="array" ref="N2019">INDEX($A:$G, ($B2019*$B$4)+3,COLUMN(F2019))</f>
        <v>Total Interest Charged</v>
      </c>
      <c r="O2019" s="201" t="e">
        <f t="shared" si="194"/>
        <v>#VALUE!</v>
      </c>
    </row>
    <row r="2020" spans="3:15" x14ac:dyDescent="0.25">
      <c r="C2020" s="197" t="e">
        <f t="shared" si="197"/>
        <v>#DIV/0!</v>
      </c>
      <c r="D2020" s="216" t="e">
        <f>IF(F2020="","",IF($B$3='Budget Calculator'!$A$14, 'Loan Calculator'!$L$12-E2020+H2020, IF($B$3='Budget Calculator'!$A$13,  'Loan Calculator'!$N$12-E2020+H2020, IF($B$3='Budget Calculator'!$A$12,  'Loan Calculator'!$P$12-E2020+H2020, 0))))</f>
        <v>#DIV/0!</v>
      </c>
      <c r="E2020" s="217" t="e">
        <f>IF(('Loan Calculator'!$G$4/$B$4)*C2019&gt;=0, ('Loan Calculator'!$G$4/$B$4)*C2019, 1/0)</f>
        <v>#DIV/0!</v>
      </c>
      <c r="F2020" s="200" t="e">
        <f t="shared" si="198"/>
        <v>#DIV/0!</v>
      </c>
      <c r="G2020" s="212" t="e">
        <f t="shared" si="193"/>
        <v>#DIV/0!</v>
      </c>
      <c r="K2020" s="197" t="str" cm="1">
        <f t="array" ref="K2020">INDEX($A:$G, ($B2020*$B$4)+3,COLUMN(C2020))</f>
        <v>Owing</v>
      </c>
      <c r="L2020" s="198" t="e">
        <f t="shared" si="195"/>
        <v>#VALUE!</v>
      </c>
      <c r="M2020" s="199" t="e">
        <f t="shared" si="196"/>
        <v>#VALUE!</v>
      </c>
      <c r="N2020" s="200" t="str" cm="1">
        <f t="array" ref="N2020">INDEX($A:$G, ($B2020*$B$4)+3,COLUMN(F2020))</f>
        <v>Total Interest Charged</v>
      </c>
      <c r="O2020" s="201" t="e">
        <f t="shared" si="194"/>
        <v>#VALUE!</v>
      </c>
    </row>
    <row r="2021" spans="3:15" x14ac:dyDescent="0.25">
      <c r="C2021" s="197" t="e">
        <f t="shared" si="197"/>
        <v>#DIV/0!</v>
      </c>
      <c r="D2021" s="216" t="e">
        <f>IF(F2021="","",IF($B$3='Budget Calculator'!$A$14, 'Loan Calculator'!$L$12-E2021+H2021, IF($B$3='Budget Calculator'!$A$13,  'Loan Calculator'!$N$12-E2021+H2021, IF($B$3='Budget Calculator'!$A$12,  'Loan Calculator'!$P$12-E2021+H2021, 0))))</f>
        <v>#DIV/0!</v>
      </c>
      <c r="E2021" s="217" t="e">
        <f>IF(('Loan Calculator'!$G$4/$B$4)*C2020&gt;=0, ('Loan Calculator'!$G$4/$B$4)*C2020, 1/0)</f>
        <v>#DIV/0!</v>
      </c>
      <c r="F2021" s="200" t="e">
        <f t="shared" si="198"/>
        <v>#DIV/0!</v>
      </c>
      <c r="G2021" s="212" t="e">
        <f t="shared" si="193"/>
        <v>#DIV/0!</v>
      </c>
      <c r="K2021" s="197" t="str" cm="1">
        <f t="array" ref="K2021">INDEX($A:$G, ($B2021*$B$4)+3,COLUMN(C2021))</f>
        <v>Owing</v>
      </c>
      <c r="L2021" s="198" t="e">
        <f t="shared" si="195"/>
        <v>#VALUE!</v>
      </c>
      <c r="M2021" s="199" t="e">
        <f t="shared" si="196"/>
        <v>#VALUE!</v>
      </c>
      <c r="N2021" s="200" t="str" cm="1">
        <f t="array" ref="N2021">INDEX($A:$G, ($B2021*$B$4)+3,COLUMN(F2021))</f>
        <v>Total Interest Charged</v>
      </c>
      <c r="O2021" s="201" t="e">
        <f t="shared" si="194"/>
        <v>#VALUE!</v>
      </c>
    </row>
    <row r="2022" spans="3:15" x14ac:dyDescent="0.25">
      <c r="C2022" s="197" t="e">
        <f t="shared" si="197"/>
        <v>#DIV/0!</v>
      </c>
      <c r="D2022" s="216" t="e">
        <f>IF(F2022="","",IF($B$3='Budget Calculator'!$A$14, 'Loan Calculator'!$L$12-E2022+H2022, IF($B$3='Budget Calculator'!$A$13,  'Loan Calculator'!$N$12-E2022+H2022, IF($B$3='Budget Calculator'!$A$12,  'Loan Calculator'!$P$12-E2022+H2022, 0))))</f>
        <v>#DIV/0!</v>
      </c>
      <c r="E2022" s="217" t="e">
        <f>IF(('Loan Calculator'!$G$4/$B$4)*C2021&gt;=0, ('Loan Calculator'!$G$4/$B$4)*C2021, 1/0)</f>
        <v>#DIV/0!</v>
      </c>
      <c r="F2022" s="200" t="e">
        <f t="shared" si="198"/>
        <v>#DIV/0!</v>
      </c>
      <c r="G2022" s="212" t="e">
        <f t="shared" si="193"/>
        <v>#DIV/0!</v>
      </c>
      <c r="K2022" s="197" t="str" cm="1">
        <f t="array" ref="K2022">INDEX($A:$G, ($B2022*$B$4)+3,COLUMN(C2022))</f>
        <v>Owing</v>
      </c>
      <c r="L2022" s="198" t="e">
        <f t="shared" si="195"/>
        <v>#VALUE!</v>
      </c>
      <c r="M2022" s="199" t="e">
        <f t="shared" si="196"/>
        <v>#VALUE!</v>
      </c>
      <c r="N2022" s="200" t="str" cm="1">
        <f t="array" ref="N2022">INDEX($A:$G, ($B2022*$B$4)+3,COLUMN(F2022))</f>
        <v>Total Interest Charged</v>
      </c>
      <c r="O2022" s="201" t="e">
        <f t="shared" si="194"/>
        <v>#VALUE!</v>
      </c>
    </row>
    <row r="2023" spans="3:15" x14ac:dyDescent="0.25">
      <c r="C2023" s="197" t="e">
        <f t="shared" si="197"/>
        <v>#DIV/0!</v>
      </c>
      <c r="D2023" s="216" t="e">
        <f>IF(F2023="","",IF($B$3='Budget Calculator'!$A$14, 'Loan Calculator'!$L$12-E2023+H2023, IF($B$3='Budget Calculator'!$A$13,  'Loan Calculator'!$N$12-E2023+H2023, IF($B$3='Budget Calculator'!$A$12,  'Loan Calculator'!$P$12-E2023+H2023, 0))))</f>
        <v>#DIV/0!</v>
      </c>
      <c r="E2023" s="217" t="e">
        <f>IF(('Loan Calculator'!$G$4/$B$4)*C2022&gt;=0, ('Loan Calculator'!$G$4/$B$4)*C2022, 1/0)</f>
        <v>#DIV/0!</v>
      </c>
      <c r="F2023" s="200" t="e">
        <f t="shared" si="198"/>
        <v>#DIV/0!</v>
      </c>
      <c r="G2023" s="212" t="e">
        <f t="shared" si="193"/>
        <v>#DIV/0!</v>
      </c>
      <c r="K2023" s="197" t="str" cm="1">
        <f t="array" ref="K2023">INDEX($A:$G, ($B2023*$B$4)+3,COLUMN(C2023))</f>
        <v>Owing</v>
      </c>
      <c r="L2023" s="198" t="e">
        <f t="shared" si="195"/>
        <v>#VALUE!</v>
      </c>
      <c r="M2023" s="199" t="e">
        <f t="shared" si="196"/>
        <v>#VALUE!</v>
      </c>
      <c r="N2023" s="200" t="str" cm="1">
        <f t="array" ref="N2023">INDEX($A:$G, ($B2023*$B$4)+3,COLUMN(F2023))</f>
        <v>Total Interest Charged</v>
      </c>
      <c r="O2023" s="201" t="e">
        <f t="shared" si="194"/>
        <v>#VALUE!</v>
      </c>
    </row>
    <row r="2024" spans="3:15" x14ac:dyDescent="0.25">
      <c r="C2024" s="197" t="e">
        <f t="shared" si="197"/>
        <v>#DIV/0!</v>
      </c>
      <c r="D2024" s="216" t="e">
        <f>IF(F2024="","",IF($B$3='Budget Calculator'!$A$14, 'Loan Calculator'!$L$12-E2024+H2024, IF($B$3='Budget Calculator'!$A$13,  'Loan Calculator'!$N$12-E2024+H2024, IF($B$3='Budget Calculator'!$A$12,  'Loan Calculator'!$P$12-E2024+H2024, 0))))</f>
        <v>#DIV/0!</v>
      </c>
      <c r="E2024" s="217" t="e">
        <f>IF(('Loan Calculator'!$G$4/$B$4)*C2023&gt;=0, ('Loan Calculator'!$G$4/$B$4)*C2023, 1/0)</f>
        <v>#DIV/0!</v>
      </c>
      <c r="F2024" s="200" t="e">
        <f t="shared" si="198"/>
        <v>#DIV/0!</v>
      </c>
      <c r="G2024" s="212" t="e">
        <f t="shared" si="193"/>
        <v>#DIV/0!</v>
      </c>
      <c r="K2024" s="197" t="str" cm="1">
        <f t="array" ref="K2024">INDEX($A:$G, ($B2024*$B$4)+3,COLUMN(C2024))</f>
        <v>Owing</v>
      </c>
      <c r="L2024" s="198" t="e">
        <f t="shared" si="195"/>
        <v>#VALUE!</v>
      </c>
      <c r="M2024" s="199" t="e">
        <f t="shared" si="196"/>
        <v>#VALUE!</v>
      </c>
      <c r="N2024" s="200" t="str" cm="1">
        <f t="array" ref="N2024">INDEX($A:$G, ($B2024*$B$4)+3,COLUMN(F2024))</f>
        <v>Total Interest Charged</v>
      </c>
      <c r="O2024" s="201" t="e">
        <f t="shared" si="194"/>
        <v>#VALUE!</v>
      </c>
    </row>
    <row r="2025" spans="3:15" x14ac:dyDescent="0.25">
      <c r="C2025" s="197" t="e">
        <f t="shared" si="197"/>
        <v>#DIV/0!</v>
      </c>
      <c r="D2025" s="216" t="e">
        <f>IF(F2025="","",IF($B$3='Budget Calculator'!$A$14, 'Loan Calculator'!$L$12-E2025+H2025, IF($B$3='Budget Calculator'!$A$13,  'Loan Calculator'!$N$12-E2025+H2025, IF($B$3='Budget Calculator'!$A$12,  'Loan Calculator'!$P$12-E2025+H2025, 0))))</f>
        <v>#DIV/0!</v>
      </c>
      <c r="E2025" s="217" t="e">
        <f>IF(('Loan Calculator'!$G$4/$B$4)*C2024&gt;=0, ('Loan Calculator'!$G$4/$B$4)*C2024, 1/0)</f>
        <v>#DIV/0!</v>
      </c>
      <c r="F2025" s="200" t="e">
        <f t="shared" si="198"/>
        <v>#DIV/0!</v>
      </c>
      <c r="G2025" s="212" t="e">
        <f t="shared" si="193"/>
        <v>#DIV/0!</v>
      </c>
      <c r="K2025" s="197" t="str" cm="1">
        <f t="array" ref="K2025">INDEX($A:$G, ($B2025*$B$4)+3,COLUMN(C2025))</f>
        <v>Owing</v>
      </c>
      <c r="L2025" s="198" t="e">
        <f t="shared" si="195"/>
        <v>#VALUE!</v>
      </c>
      <c r="M2025" s="199" t="e">
        <f t="shared" si="196"/>
        <v>#VALUE!</v>
      </c>
      <c r="N2025" s="200" t="str" cm="1">
        <f t="array" ref="N2025">INDEX($A:$G, ($B2025*$B$4)+3,COLUMN(F2025))</f>
        <v>Total Interest Charged</v>
      </c>
      <c r="O2025" s="201" t="e">
        <f t="shared" si="194"/>
        <v>#VALUE!</v>
      </c>
    </row>
    <row r="2026" spans="3:15" x14ac:dyDescent="0.25">
      <c r="C2026" s="197" t="e">
        <f t="shared" si="197"/>
        <v>#DIV/0!</v>
      </c>
      <c r="D2026" s="216" t="e">
        <f>IF(F2026="","",IF($B$3='Budget Calculator'!$A$14, 'Loan Calculator'!$L$12-E2026+H2026, IF($B$3='Budget Calculator'!$A$13,  'Loan Calculator'!$N$12-E2026+H2026, IF($B$3='Budget Calculator'!$A$12,  'Loan Calculator'!$P$12-E2026+H2026, 0))))</f>
        <v>#DIV/0!</v>
      </c>
      <c r="E2026" s="217" t="e">
        <f>IF(('Loan Calculator'!$G$4/$B$4)*C2025&gt;=0, ('Loan Calculator'!$G$4/$B$4)*C2025, 1/0)</f>
        <v>#DIV/0!</v>
      </c>
      <c r="F2026" s="200" t="e">
        <f t="shared" si="198"/>
        <v>#DIV/0!</v>
      </c>
      <c r="G2026" s="212" t="e">
        <f t="shared" si="193"/>
        <v>#DIV/0!</v>
      </c>
      <c r="K2026" s="197" t="str" cm="1">
        <f t="array" ref="K2026">INDEX($A:$G, ($B2026*$B$4)+3,COLUMN(C2026))</f>
        <v>Owing</v>
      </c>
      <c r="L2026" s="198" t="e">
        <f t="shared" si="195"/>
        <v>#VALUE!</v>
      </c>
      <c r="M2026" s="199" t="e">
        <f t="shared" si="196"/>
        <v>#VALUE!</v>
      </c>
      <c r="N2026" s="200" t="str" cm="1">
        <f t="array" ref="N2026">INDEX($A:$G, ($B2026*$B$4)+3,COLUMN(F2026))</f>
        <v>Total Interest Charged</v>
      </c>
      <c r="O2026" s="201" t="e">
        <f t="shared" si="194"/>
        <v>#VALUE!</v>
      </c>
    </row>
    <row r="2027" spans="3:15" x14ac:dyDescent="0.25">
      <c r="C2027" s="197" t="e">
        <f t="shared" si="197"/>
        <v>#DIV/0!</v>
      </c>
      <c r="D2027" s="216" t="e">
        <f>IF(F2027="","",IF($B$3='Budget Calculator'!$A$14, 'Loan Calculator'!$L$12-E2027+H2027, IF($B$3='Budget Calculator'!$A$13,  'Loan Calculator'!$N$12-E2027+H2027, IF($B$3='Budget Calculator'!$A$12,  'Loan Calculator'!$P$12-E2027+H2027, 0))))</f>
        <v>#DIV/0!</v>
      </c>
      <c r="E2027" s="217" t="e">
        <f>IF(('Loan Calculator'!$G$4/$B$4)*C2026&gt;=0, ('Loan Calculator'!$G$4/$B$4)*C2026, 1/0)</f>
        <v>#DIV/0!</v>
      </c>
      <c r="F2027" s="200" t="e">
        <f t="shared" si="198"/>
        <v>#DIV/0!</v>
      </c>
      <c r="G2027" s="212" t="e">
        <f t="shared" si="193"/>
        <v>#DIV/0!</v>
      </c>
      <c r="K2027" s="197" t="str" cm="1">
        <f t="array" ref="K2027">INDEX($A:$G, ($B2027*$B$4)+3,COLUMN(C2027))</f>
        <v>Owing</v>
      </c>
      <c r="L2027" s="198" t="e">
        <f t="shared" si="195"/>
        <v>#VALUE!</v>
      </c>
      <c r="M2027" s="199" t="e">
        <f t="shared" si="196"/>
        <v>#VALUE!</v>
      </c>
      <c r="N2027" s="200" t="str" cm="1">
        <f t="array" ref="N2027">INDEX($A:$G, ($B2027*$B$4)+3,COLUMN(F2027))</f>
        <v>Total Interest Charged</v>
      </c>
      <c r="O2027" s="201" t="e">
        <f t="shared" si="194"/>
        <v>#VALUE!</v>
      </c>
    </row>
    <row r="2028" spans="3:15" x14ac:dyDescent="0.25">
      <c r="C2028" s="197" t="e">
        <f t="shared" si="197"/>
        <v>#DIV/0!</v>
      </c>
      <c r="D2028" s="216" t="e">
        <f>IF(F2028="","",IF($B$3='Budget Calculator'!$A$14, 'Loan Calculator'!$L$12-E2028+H2028, IF($B$3='Budget Calculator'!$A$13,  'Loan Calculator'!$N$12-E2028+H2028, IF($B$3='Budget Calculator'!$A$12,  'Loan Calculator'!$P$12-E2028+H2028, 0))))</f>
        <v>#DIV/0!</v>
      </c>
      <c r="E2028" s="217" t="e">
        <f>IF(('Loan Calculator'!$G$4/$B$4)*C2027&gt;=0, ('Loan Calculator'!$G$4/$B$4)*C2027, 1/0)</f>
        <v>#DIV/0!</v>
      </c>
      <c r="F2028" s="200" t="e">
        <f t="shared" si="198"/>
        <v>#DIV/0!</v>
      </c>
      <c r="G2028" s="212" t="e">
        <f t="shared" si="193"/>
        <v>#DIV/0!</v>
      </c>
      <c r="K2028" s="197" t="str" cm="1">
        <f t="array" ref="K2028">INDEX($A:$G, ($B2028*$B$4)+3,COLUMN(C2028))</f>
        <v>Owing</v>
      </c>
      <c r="L2028" s="198" t="e">
        <f t="shared" si="195"/>
        <v>#VALUE!</v>
      </c>
      <c r="M2028" s="199" t="e">
        <f t="shared" si="196"/>
        <v>#VALUE!</v>
      </c>
      <c r="N2028" s="200" t="str" cm="1">
        <f t="array" ref="N2028">INDEX($A:$G, ($B2028*$B$4)+3,COLUMN(F2028))</f>
        <v>Total Interest Charged</v>
      </c>
      <c r="O2028" s="201" t="e">
        <f t="shared" si="194"/>
        <v>#VALUE!</v>
      </c>
    </row>
    <row r="2029" spans="3:15" x14ac:dyDescent="0.25">
      <c r="C2029" s="197" t="e">
        <f t="shared" si="197"/>
        <v>#DIV/0!</v>
      </c>
      <c r="D2029" s="216" t="e">
        <f>IF(F2029="","",IF($B$3='Budget Calculator'!$A$14, 'Loan Calculator'!$L$12-E2029+H2029, IF($B$3='Budget Calculator'!$A$13,  'Loan Calculator'!$N$12-E2029+H2029, IF($B$3='Budget Calculator'!$A$12,  'Loan Calculator'!$P$12-E2029+H2029, 0))))</f>
        <v>#DIV/0!</v>
      </c>
      <c r="E2029" s="217" t="e">
        <f>IF(('Loan Calculator'!$G$4/$B$4)*C2028&gt;=0, ('Loan Calculator'!$G$4/$B$4)*C2028, 1/0)</f>
        <v>#DIV/0!</v>
      </c>
      <c r="F2029" s="200" t="e">
        <f t="shared" si="198"/>
        <v>#DIV/0!</v>
      </c>
      <c r="G2029" s="212" t="e">
        <f t="shared" si="193"/>
        <v>#DIV/0!</v>
      </c>
      <c r="K2029" s="197" t="str" cm="1">
        <f t="array" ref="K2029">INDEX($A:$G, ($B2029*$B$4)+3,COLUMN(C2029))</f>
        <v>Owing</v>
      </c>
      <c r="L2029" s="198" t="e">
        <f t="shared" si="195"/>
        <v>#VALUE!</v>
      </c>
      <c r="M2029" s="199" t="e">
        <f t="shared" si="196"/>
        <v>#VALUE!</v>
      </c>
      <c r="N2029" s="200" t="str" cm="1">
        <f t="array" ref="N2029">INDEX($A:$G, ($B2029*$B$4)+3,COLUMN(F2029))</f>
        <v>Total Interest Charged</v>
      </c>
      <c r="O2029" s="201" t="e">
        <f t="shared" si="194"/>
        <v>#VALUE!</v>
      </c>
    </row>
    <row r="2030" spans="3:15" x14ac:dyDescent="0.25">
      <c r="C2030" s="197" t="e">
        <f t="shared" si="197"/>
        <v>#DIV/0!</v>
      </c>
      <c r="D2030" s="216" t="e">
        <f>IF(F2030="","",IF($B$3='Budget Calculator'!$A$14, 'Loan Calculator'!$L$12-E2030+H2030, IF($B$3='Budget Calculator'!$A$13,  'Loan Calculator'!$N$12-E2030+H2030, IF($B$3='Budget Calculator'!$A$12,  'Loan Calculator'!$P$12-E2030+H2030, 0))))</f>
        <v>#DIV/0!</v>
      </c>
      <c r="E2030" s="217" t="e">
        <f>IF(('Loan Calculator'!$G$4/$B$4)*C2029&gt;=0, ('Loan Calculator'!$G$4/$B$4)*C2029, 1/0)</f>
        <v>#DIV/0!</v>
      </c>
      <c r="F2030" s="200" t="e">
        <f t="shared" si="198"/>
        <v>#DIV/0!</v>
      </c>
      <c r="G2030" s="212" t="e">
        <f t="shared" si="193"/>
        <v>#DIV/0!</v>
      </c>
      <c r="K2030" s="197" t="str" cm="1">
        <f t="array" ref="K2030">INDEX($A:$G, ($B2030*$B$4)+3,COLUMN(C2030))</f>
        <v>Owing</v>
      </c>
      <c r="L2030" s="198" t="e">
        <f t="shared" si="195"/>
        <v>#VALUE!</v>
      </c>
      <c r="M2030" s="199" t="e">
        <f t="shared" si="196"/>
        <v>#VALUE!</v>
      </c>
      <c r="N2030" s="200" t="str" cm="1">
        <f t="array" ref="N2030">INDEX($A:$G, ($B2030*$B$4)+3,COLUMN(F2030))</f>
        <v>Total Interest Charged</v>
      </c>
      <c r="O2030" s="201" t="e">
        <f t="shared" si="194"/>
        <v>#VALUE!</v>
      </c>
    </row>
    <row r="2031" spans="3:15" x14ac:dyDescent="0.25">
      <c r="C2031" s="197" t="e">
        <f t="shared" si="197"/>
        <v>#DIV/0!</v>
      </c>
      <c r="D2031" s="216" t="e">
        <f>IF(F2031="","",IF($B$3='Budget Calculator'!$A$14, 'Loan Calculator'!$L$12-E2031+H2031, IF($B$3='Budget Calculator'!$A$13,  'Loan Calculator'!$N$12-E2031+H2031, IF($B$3='Budget Calculator'!$A$12,  'Loan Calculator'!$P$12-E2031+H2031, 0))))</f>
        <v>#DIV/0!</v>
      </c>
      <c r="E2031" s="217" t="e">
        <f>IF(('Loan Calculator'!$G$4/$B$4)*C2030&gt;=0, ('Loan Calculator'!$G$4/$B$4)*C2030, 1/0)</f>
        <v>#DIV/0!</v>
      </c>
      <c r="F2031" s="200" t="e">
        <f t="shared" si="198"/>
        <v>#DIV/0!</v>
      </c>
      <c r="G2031" s="212" t="e">
        <f t="shared" si="193"/>
        <v>#DIV/0!</v>
      </c>
      <c r="K2031" s="197" t="str" cm="1">
        <f t="array" ref="K2031">INDEX($A:$G, ($B2031*$B$4)+3,COLUMN(C2031))</f>
        <v>Owing</v>
      </c>
      <c r="L2031" s="198" t="e">
        <f t="shared" si="195"/>
        <v>#VALUE!</v>
      </c>
      <c r="M2031" s="199" t="e">
        <f t="shared" si="196"/>
        <v>#VALUE!</v>
      </c>
      <c r="N2031" s="200" t="str" cm="1">
        <f t="array" ref="N2031">INDEX($A:$G, ($B2031*$B$4)+3,COLUMN(F2031))</f>
        <v>Total Interest Charged</v>
      </c>
      <c r="O2031" s="201" t="e">
        <f t="shared" si="194"/>
        <v>#VALUE!</v>
      </c>
    </row>
    <row r="2032" spans="3:15" x14ac:dyDescent="0.25">
      <c r="C2032" s="197" t="e">
        <f t="shared" si="197"/>
        <v>#DIV/0!</v>
      </c>
      <c r="D2032" s="216" t="e">
        <f>IF(F2032="","",IF($B$3='Budget Calculator'!$A$14, 'Loan Calculator'!$L$12-E2032+H2032, IF($B$3='Budget Calculator'!$A$13,  'Loan Calculator'!$N$12-E2032+H2032, IF($B$3='Budget Calculator'!$A$12,  'Loan Calculator'!$P$12-E2032+H2032, 0))))</f>
        <v>#DIV/0!</v>
      </c>
      <c r="E2032" s="217" t="e">
        <f>IF(('Loan Calculator'!$G$4/$B$4)*C2031&gt;=0, ('Loan Calculator'!$G$4/$B$4)*C2031, 1/0)</f>
        <v>#DIV/0!</v>
      </c>
      <c r="F2032" s="200" t="e">
        <f t="shared" si="198"/>
        <v>#DIV/0!</v>
      </c>
      <c r="G2032" s="212" t="e">
        <f t="shared" si="193"/>
        <v>#DIV/0!</v>
      </c>
      <c r="K2032" s="197" t="str" cm="1">
        <f t="array" ref="K2032">INDEX($A:$G, ($B2032*$B$4)+3,COLUMN(C2032))</f>
        <v>Owing</v>
      </c>
      <c r="L2032" s="198" t="e">
        <f t="shared" si="195"/>
        <v>#VALUE!</v>
      </c>
      <c r="M2032" s="199" t="e">
        <f t="shared" si="196"/>
        <v>#VALUE!</v>
      </c>
      <c r="N2032" s="200" t="str" cm="1">
        <f t="array" ref="N2032">INDEX($A:$G, ($B2032*$B$4)+3,COLUMN(F2032))</f>
        <v>Total Interest Charged</v>
      </c>
      <c r="O2032" s="201" t="e">
        <f t="shared" si="194"/>
        <v>#VALUE!</v>
      </c>
    </row>
    <row r="2033" spans="3:15" x14ac:dyDescent="0.25">
      <c r="C2033" s="197" t="e">
        <f t="shared" si="197"/>
        <v>#DIV/0!</v>
      </c>
      <c r="D2033" s="216" t="e">
        <f>IF(F2033="","",IF($B$3='Budget Calculator'!$A$14, 'Loan Calculator'!$L$12-E2033+H2033, IF($B$3='Budget Calculator'!$A$13,  'Loan Calculator'!$N$12-E2033+H2033, IF($B$3='Budget Calculator'!$A$12,  'Loan Calculator'!$P$12-E2033+H2033, 0))))</f>
        <v>#DIV/0!</v>
      </c>
      <c r="E2033" s="217" t="e">
        <f>IF(('Loan Calculator'!$G$4/$B$4)*C2032&gt;=0, ('Loan Calculator'!$G$4/$B$4)*C2032, 1/0)</f>
        <v>#DIV/0!</v>
      </c>
      <c r="F2033" s="200" t="e">
        <f t="shared" si="198"/>
        <v>#DIV/0!</v>
      </c>
      <c r="G2033" s="212" t="e">
        <f t="shared" si="193"/>
        <v>#DIV/0!</v>
      </c>
      <c r="K2033" s="197" t="str" cm="1">
        <f t="array" ref="K2033">INDEX($A:$G, ($B2033*$B$4)+3,COLUMN(C2033))</f>
        <v>Owing</v>
      </c>
      <c r="L2033" s="198" t="e">
        <f t="shared" si="195"/>
        <v>#VALUE!</v>
      </c>
      <c r="M2033" s="199" t="e">
        <f t="shared" si="196"/>
        <v>#VALUE!</v>
      </c>
      <c r="N2033" s="200" t="str" cm="1">
        <f t="array" ref="N2033">INDEX($A:$G, ($B2033*$B$4)+3,COLUMN(F2033))</f>
        <v>Total Interest Charged</v>
      </c>
      <c r="O2033" s="201" t="e">
        <f t="shared" si="194"/>
        <v>#VALUE!</v>
      </c>
    </row>
    <row r="2034" spans="3:15" x14ac:dyDescent="0.25">
      <c r="C2034" s="197" t="e">
        <f t="shared" si="197"/>
        <v>#DIV/0!</v>
      </c>
      <c r="D2034" s="216" t="e">
        <f>IF(F2034="","",IF($B$3='Budget Calculator'!$A$14, 'Loan Calculator'!$L$12-E2034+H2034, IF($B$3='Budget Calculator'!$A$13,  'Loan Calculator'!$N$12-E2034+H2034, IF($B$3='Budget Calculator'!$A$12,  'Loan Calculator'!$P$12-E2034+H2034, 0))))</f>
        <v>#DIV/0!</v>
      </c>
      <c r="E2034" s="217" t="e">
        <f>IF(('Loan Calculator'!$G$4/$B$4)*C2033&gt;=0, ('Loan Calculator'!$G$4/$B$4)*C2033, 1/0)</f>
        <v>#DIV/0!</v>
      </c>
      <c r="F2034" s="200" t="e">
        <f t="shared" si="198"/>
        <v>#DIV/0!</v>
      </c>
      <c r="G2034" s="212" t="e">
        <f t="shared" si="193"/>
        <v>#DIV/0!</v>
      </c>
      <c r="K2034" s="197" t="str" cm="1">
        <f t="array" ref="K2034">INDEX($A:$G, ($B2034*$B$4)+3,COLUMN(C2034))</f>
        <v>Owing</v>
      </c>
      <c r="L2034" s="198" t="e">
        <f t="shared" si="195"/>
        <v>#VALUE!</v>
      </c>
      <c r="M2034" s="199" t="e">
        <f t="shared" si="196"/>
        <v>#VALUE!</v>
      </c>
      <c r="N2034" s="200" t="str" cm="1">
        <f t="array" ref="N2034">INDEX($A:$G, ($B2034*$B$4)+3,COLUMN(F2034))</f>
        <v>Total Interest Charged</v>
      </c>
      <c r="O2034" s="201" t="e">
        <f t="shared" si="194"/>
        <v>#VALUE!</v>
      </c>
    </row>
    <row r="2035" spans="3:15" x14ac:dyDescent="0.25">
      <c r="C2035" s="197" t="e">
        <f t="shared" si="197"/>
        <v>#DIV/0!</v>
      </c>
      <c r="D2035" s="216" t="e">
        <f>IF(F2035="","",IF($B$3='Budget Calculator'!$A$14, 'Loan Calculator'!$L$12-E2035+H2035, IF($B$3='Budget Calculator'!$A$13,  'Loan Calculator'!$N$12-E2035+H2035, IF($B$3='Budget Calculator'!$A$12,  'Loan Calculator'!$P$12-E2035+H2035, 0))))</f>
        <v>#DIV/0!</v>
      </c>
      <c r="E2035" s="217" t="e">
        <f>IF(('Loan Calculator'!$G$4/$B$4)*C2034&gt;=0, ('Loan Calculator'!$G$4/$B$4)*C2034, 1/0)</f>
        <v>#DIV/0!</v>
      </c>
      <c r="F2035" s="200" t="e">
        <f t="shared" si="198"/>
        <v>#DIV/0!</v>
      </c>
      <c r="G2035" s="212" t="e">
        <f t="shared" si="193"/>
        <v>#DIV/0!</v>
      </c>
      <c r="K2035" s="197" t="str" cm="1">
        <f t="array" ref="K2035">INDEX($A:$G, ($B2035*$B$4)+3,COLUMN(C2035))</f>
        <v>Owing</v>
      </c>
      <c r="L2035" s="198" t="e">
        <f t="shared" si="195"/>
        <v>#VALUE!</v>
      </c>
      <c r="M2035" s="199" t="e">
        <f t="shared" si="196"/>
        <v>#VALUE!</v>
      </c>
      <c r="N2035" s="200" t="str" cm="1">
        <f t="array" ref="N2035">INDEX($A:$G, ($B2035*$B$4)+3,COLUMN(F2035))</f>
        <v>Total Interest Charged</v>
      </c>
      <c r="O2035" s="201" t="e">
        <f t="shared" si="194"/>
        <v>#VALUE!</v>
      </c>
    </row>
    <row r="2036" spans="3:15" x14ac:dyDescent="0.25">
      <c r="C2036" s="197" t="e">
        <f t="shared" si="197"/>
        <v>#DIV/0!</v>
      </c>
      <c r="D2036" s="216" t="e">
        <f>IF(F2036="","",IF($B$3='Budget Calculator'!$A$14, 'Loan Calculator'!$L$12-E2036+H2036, IF($B$3='Budget Calculator'!$A$13,  'Loan Calculator'!$N$12-E2036+H2036, IF($B$3='Budget Calculator'!$A$12,  'Loan Calculator'!$P$12-E2036+H2036, 0))))</f>
        <v>#DIV/0!</v>
      </c>
      <c r="E2036" s="217" t="e">
        <f>IF(('Loan Calculator'!$G$4/$B$4)*C2035&gt;=0, ('Loan Calculator'!$G$4/$B$4)*C2035, 1/0)</f>
        <v>#DIV/0!</v>
      </c>
      <c r="F2036" s="200" t="e">
        <f t="shared" si="198"/>
        <v>#DIV/0!</v>
      </c>
      <c r="G2036" s="212" t="e">
        <f t="shared" si="193"/>
        <v>#DIV/0!</v>
      </c>
      <c r="K2036" s="197" t="str" cm="1">
        <f t="array" ref="K2036">INDEX($A:$G, ($B2036*$B$4)+3,COLUMN(C2036))</f>
        <v>Owing</v>
      </c>
      <c r="L2036" s="198" t="e">
        <f t="shared" si="195"/>
        <v>#VALUE!</v>
      </c>
      <c r="M2036" s="199" t="e">
        <f t="shared" si="196"/>
        <v>#VALUE!</v>
      </c>
      <c r="N2036" s="200" t="str" cm="1">
        <f t="array" ref="N2036">INDEX($A:$G, ($B2036*$B$4)+3,COLUMN(F2036))</f>
        <v>Total Interest Charged</v>
      </c>
      <c r="O2036" s="201" t="e">
        <f t="shared" si="194"/>
        <v>#VALUE!</v>
      </c>
    </row>
    <row r="2037" spans="3:15" x14ac:dyDescent="0.25">
      <c r="C2037" s="197" t="e">
        <f t="shared" si="197"/>
        <v>#DIV/0!</v>
      </c>
      <c r="D2037" s="216" t="e">
        <f>IF(F2037="","",IF($B$3='Budget Calculator'!$A$14, 'Loan Calculator'!$L$12-E2037+H2037, IF($B$3='Budget Calculator'!$A$13,  'Loan Calculator'!$N$12-E2037+H2037, IF($B$3='Budget Calculator'!$A$12,  'Loan Calculator'!$P$12-E2037+H2037, 0))))</f>
        <v>#DIV/0!</v>
      </c>
      <c r="E2037" s="217" t="e">
        <f>IF(('Loan Calculator'!$G$4/$B$4)*C2036&gt;=0, ('Loan Calculator'!$G$4/$B$4)*C2036, 1/0)</f>
        <v>#DIV/0!</v>
      </c>
      <c r="F2037" s="200" t="e">
        <f t="shared" si="198"/>
        <v>#DIV/0!</v>
      </c>
      <c r="G2037" s="212" t="e">
        <f t="shared" si="193"/>
        <v>#DIV/0!</v>
      </c>
      <c r="K2037" s="197" t="str" cm="1">
        <f t="array" ref="K2037">INDEX($A:$G, ($B2037*$B$4)+3,COLUMN(C2037))</f>
        <v>Owing</v>
      </c>
      <c r="L2037" s="198" t="e">
        <f t="shared" si="195"/>
        <v>#VALUE!</v>
      </c>
      <c r="M2037" s="199" t="e">
        <f t="shared" si="196"/>
        <v>#VALUE!</v>
      </c>
      <c r="N2037" s="200" t="str" cm="1">
        <f t="array" ref="N2037">INDEX($A:$G, ($B2037*$B$4)+3,COLUMN(F2037))</f>
        <v>Total Interest Charged</v>
      </c>
      <c r="O2037" s="201" t="e">
        <f t="shared" si="194"/>
        <v>#VALUE!</v>
      </c>
    </row>
    <row r="2038" spans="3:15" x14ac:dyDescent="0.25">
      <c r="C2038" s="197" t="e">
        <f t="shared" si="197"/>
        <v>#DIV/0!</v>
      </c>
      <c r="D2038" s="216" t="e">
        <f>IF(F2038="","",IF($B$3='Budget Calculator'!$A$14, 'Loan Calculator'!$L$12-E2038+H2038, IF($B$3='Budget Calculator'!$A$13,  'Loan Calculator'!$N$12-E2038+H2038, IF($B$3='Budget Calculator'!$A$12,  'Loan Calculator'!$P$12-E2038+H2038, 0))))</f>
        <v>#DIV/0!</v>
      </c>
      <c r="E2038" s="217" t="e">
        <f>IF(('Loan Calculator'!$G$4/$B$4)*C2037&gt;=0, ('Loan Calculator'!$G$4/$B$4)*C2037, 1/0)</f>
        <v>#DIV/0!</v>
      </c>
      <c r="F2038" s="200" t="e">
        <f t="shared" si="198"/>
        <v>#DIV/0!</v>
      </c>
      <c r="G2038" s="212" t="e">
        <f t="shared" si="193"/>
        <v>#DIV/0!</v>
      </c>
      <c r="K2038" s="197" t="str" cm="1">
        <f t="array" ref="K2038">INDEX($A:$G, ($B2038*$B$4)+3,COLUMN(C2038))</f>
        <v>Owing</v>
      </c>
      <c r="L2038" s="198" t="e">
        <f t="shared" si="195"/>
        <v>#VALUE!</v>
      </c>
      <c r="M2038" s="199" t="e">
        <f t="shared" si="196"/>
        <v>#VALUE!</v>
      </c>
      <c r="N2038" s="200" t="str" cm="1">
        <f t="array" ref="N2038">INDEX($A:$G, ($B2038*$B$4)+3,COLUMN(F2038))</f>
        <v>Total Interest Charged</v>
      </c>
      <c r="O2038" s="201" t="e">
        <f t="shared" si="194"/>
        <v>#VALUE!</v>
      </c>
    </row>
    <row r="2039" spans="3:15" x14ac:dyDescent="0.25">
      <c r="C2039" s="197" t="e">
        <f t="shared" si="197"/>
        <v>#DIV/0!</v>
      </c>
      <c r="D2039" s="216" t="e">
        <f>IF(F2039="","",IF($B$3='Budget Calculator'!$A$14, 'Loan Calculator'!$L$12-E2039+H2039, IF($B$3='Budget Calculator'!$A$13,  'Loan Calculator'!$N$12-E2039+H2039, IF($B$3='Budget Calculator'!$A$12,  'Loan Calculator'!$P$12-E2039+H2039, 0))))</f>
        <v>#DIV/0!</v>
      </c>
      <c r="E2039" s="217" t="e">
        <f>IF(('Loan Calculator'!$G$4/$B$4)*C2038&gt;=0, ('Loan Calculator'!$G$4/$B$4)*C2038, 1/0)</f>
        <v>#DIV/0!</v>
      </c>
      <c r="F2039" s="200" t="e">
        <f t="shared" si="198"/>
        <v>#DIV/0!</v>
      </c>
      <c r="G2039" s="212" t="e">
        <f t="shared" si="193"/>
        <v>#DIV/0!</v>
      </c>
      <c r="K2039" s="197" t="str" cm="1">
        <f t="array" ref="K2039">INDEX($A:$G, ($B2039*$B$4)+3,COLUMN(C2039))</f>
        <v>Owing</v>
      </c>
      <c r="L2039" s="198" t="e">
        <f t="shared" si="195"/>
        <v>#VALUE!</v>
      </c>
      <c r="M2039" s="199" t="e">
        <f t="shared" si="196"/>
        <v>#VALUE!</v>
      </c>
      <c r="N2039" s="200" t="str" cm="1">
        <f t="array" ref="N2039">INDEX($A:$G, ($B2039*$B$4)+3,COLUMN(F2039))</f>
        <v>Total Interest Charged</v>
      </c>
      <c r="O2039" s="201" t="e">
        <f t="shared" si="194"/>
        <v>#VALUE!</v>
      </c>
    </row>
    <row r="2040" spans="3:15" x14ac:dyDescent="0.25">
      <c r="C2040" s="197" t="e">
        <f t="shared" si="197"/>
        <v>#DIV/0!</v>
      </c>
      <c r="D2040" s="216" t="e">
        <f>IF(F2040="","",IF($B$3='Budget Calculator'!$A$14, 'Loan Calculator'!$L$12-E2040+H2040, IF($B$3='Budget Calculator'!$A$13,  'Loan Calculator'!$N$12-E2040+H2040, IF($B$3='Budget Calculator'!$A$12,  'Loan Calculator'!$P$12-E2040+H2040, 0))))</f>
        <v>#DIV/0!</v>
      </c>
      <c r="E2040" s="217" t="e">
        <f>IF(('Loan Calculator'!$G$4/$B$4)*C2039&gt;=0, ('Loan Calculator'!$G$4/$B$4)*C2039, 1/0)</f>
        <v>#DIV/0!</v>
      </c>
      <c r="F2040" s="200" t="e">
        <f t="shared" si="198"/>
        <v>#DIV/0!</v>
      </c>
      <c r="G2040" s="212" t="e">
        <f t="shared" si="193"/>
        <v>#DIV/0!</v>
      </c>
      <c r="K2040" s="197" t="str" cm="1">
        <f t="array" ref="K2040">INDEX($A:$G, ($B2040*$B$4)+3,COLUMN(C2040))</f>
        <v>Owing</v>
      </c>
      <c r="L2040" s="198" t="e">
        <f t="shared" si="195"/>
        <v>#VALUE!</v>
      </c>
      <c r="M2040" s="199" t="e">
        <f t="shared" si="196"/>
        <v>#VALUE!</v>
      </c>
      <c r="N2040" s="200" t="str" cm="1">
        <f t="array" ref="N2040">INDEX($A:$G, ($B2040*$B$4)+3,COLUMN(F2040))</f>
        <v>Total Interest Charged</v>
      </c>
      <c r="O2040" s="201" t="e">
        <f t="shared" si="194"/>
        <v>#VALUE!</v>
      </c>
    </row>
    <row r="2041" spans="3:15" x14ac:dyDescent="0.25">
      <c r="C2041" s="197" t="e">
        <f t="shared" si="197"/>
        <v>#DIV/0!</v>
      </c>
      <c r="D2041" s="216" t="e">
        <f>IF(F2041="","",IF($B$3='Budget Calculator'!$A$14, 'Loan Calculator'!$L$12-E2041+H2041, IF($B$3='Budget Calculator'!$A$13,  'Loan Calculator'!$N$12-E2041+H2041, IF($B$3='Budget Calculator'!$A$12,  'Loan Calculator'!$P$12-E2041+H2041, 0))))</f>
        <v>#DIV/0!</v>
      </c>
      <c r="E2041" s="217" t="e">
        <f>IF(('Loan Calculator'!$G$4/$B$4)*C2040&gt;=0, ('Loan Calculator'!$G$4/$B$4)*C2040, 1/0)</f>
        <v>#DIV/0!</v>
      </c>
      <c r="F2041" s="200" t="e">
        <f t="shared" si="198"/>
        <v>#DIV/0!</v>
      </c>
      <c r="G2041" s="212" t="e">
        <f t="shared" si="193"/>
        <v>#DIV/0!</v>
      </c>
      <c r="K2041" s="197" t="str" cm="1">
        <f t="array" ref="K2041">INDEX($A:$G, ($B2041*$B$4)+3,COLUMN(C2041))</f>
        <v>Owing</v>
      </c>
      <c r="L2041" s="198" t="e">
        <f t="shared" si="195"/>
        <v>#VALUE!</v>
      </c>
      <c r="M2041" s="199" t="e">
        <f t="shared" si="196"/>
        <v>#VALUE!</v>
      </c>
      <c r="N2041" s="200" t="str" cm="1">
        <f t="array" ref="N2041">INDEX($A:$G, ($B2041*$B$4)+3,COLUMN(F2041))</f>
        <v>Total Interest Charged</v>
      </c>
      <c r="O2041" s="201" t="e">
        <f t="shared" si="194"/>
        <v>#VALUE!</v>
      </c>
    </row>
    <row r="2042" spans="3:15" x14ac:dyDescent="0.25">
      <c r="C2042" s="197" t="e">
        <f t="shared" si="197"/>
        <v>#DIV/0!</v>
      </c>
      <c r="D2042" s="216" t="e">
        <f>IF(F2042="","",IF($B$3='Budget Calculator'!$A$14, 'Loan Calculator'!$L$12-E2042+H2042, IF($B$3='Budget Calculator'!$A$13,  'Loan Calculator'!$N$12-E2042+H2042, IF($B$3='Budget Calculator'!$A$12,  'Loan Calculator'!$P$12-E2042+H2042, 0))))</f>
        <v>#DIV/0!</v>
      </c>
      <c r="E2042" s="217" t="e">
        <f>IF(('Loan Calculator'!$G$4/$B$4)*C2041&gt;=0, ('Loan Calculator'!$G$4/$B$4)*C2041, 1/0)</f>
        <v>#DIV/0!</v>
      </c>
      <c r="F2042" s="200" t="e">
        <f t="shared" si="198"/>
        <v>#DIV/0!</v>
      </c>
      <c r="G2042" s="212" t="e">
        <f t="shared" si="193"/>
        <v>#DIV/0!</v>
      </c>
      <c r="K2042" s="197" t="str" cm="1">
        <f t="array" ref="K2042">INDEX($A:$G, ($B2042*$B$4)+3,COLUMN(C2042))</f>
        <v>Owing</v>
      </c>
      <c r="L2042" s="198" t="e">
        <f t="shared" si="195"/>
        <v>#VALUE!</v>
      </c>
      <c r="M2042" s="199" t="e">
        <f t="shared" si="196"/>
        <v>#VALUE!</v>
      </c>
      <c r="N2042" s="200" t="str" cm="1">
        <f t="array" ref="N2042">INDEX($A:$G, ($B2042*$B$4)+3,COLUMN(F2042))</f>
        <v>Total Interest Charged</v>
      </c>
      <c r="O2042" s="201" t="e">
        <f t="shared" si="194"/>
        <v>#VALUE!</v>
      </c>
    </row>
    <row r="2043" spans="3:15" x14ac:dyDescent="0.25">
      <c r="C2043" s="197" t="e">
        <f t="shared" si="197"/>
        <v>#DIV/0!</v>
      </c>
      <c r="D2043" s="216" t="e">
        <f>IF(F2043="","",IF($B$3='Budget Calculator'!$A$14, 'Loan Calculator'!$L$12-E2043+H2043, IF($B$3='Budget Calculator'!$A$13,  'Loan Calculator'!$N$12-E2043+H2043, IF($B$3='Budget Calculator'!$A$12,  'Loan Calculator'!$P$12-E2043+H2043, 0))))</f>
        <v>#DIV/0!</v>
      </c>
      <c r="E2043" s="217" t="e">
        <f>IF(('Loan Calculator'!$G$4/$B$4)*C2042&gt;=0, ('Loan Calculator'!$G$4/$B$4)*C2042, 1/0)</f>
        <v>#DIV/0!</v>
      </c>
      <c r="F2043" s="200" t="e">
        <f t="shared" si="198"/>
        <v>#DIV/0!</v>
      </c>
      <c r="G2043" s="212" t="e">
        <f t="shared" si="193"/>
        <v>#DIV/0!</v>
      </c>
      <c r="K2043" s="197" t="str" cm="1">
        <f t="array" ref="K2043">INDEX($A:$G, ($B2043*$B$4)+3,COLUMN(C2043))</f>
        <v>Owing</v>
      </c>
      <c r="L2043" s="198" t="e">
        <f t="shared" si="195"/>
        <v>#VALUE!</v>
      </c>
      <c r="M2043" s="199" t="e">
        <f t="shared" si="196"/>
        <v>#VALUE!</v>
      </c>
      <c r="N2043" s="200" t="str" cm="1">
        <f t="array" ref="N2043">INDEX($A:$G, ($B2043*$B$4)+3,COLUMN(F2043))</f>
        <v>Total Interest Charged</v>
      </c>
      <c r="O2043" s="201" t="e">
        <f t="shared" si="194"/>
        <v>#VALUE!</v>
      </c>
    </row>
    <row r="2044" spans="3:15" x14ac:dyDescent="0.25">
      <c r="C2044" s="197" t="e">
        <f t="shared" si="197"/>
        <v>#DIV/0!</v>
      </c>
      <c r="D2044" s="216" t="e">
        <f>IF(F2044="","",IF($B$3='Budget Calculator'!$A$14, 'Loan Calculator'!$L$12-E2044+H2044, IF($B$3='Budget Calculator'!$A$13,  'Loan Calculator'!$N$12-E2044+H2044, IF($B$3='Budget Calculator'!$A$12,  'Loan Calculator'!$P$12-E2044+H2044, 0))))</f>
        <v>#DIV/0!</v>
      </c>
      <c r="E2044" s="217" t="e">
        <f>IF(('Loan Calculator'!$G$4/$B$4)*C2043&gt;=0, ('Loan Calculator'!$G$4/$B$4)*C2043, 1/0)</f>
        <v>#DIV/0!</v>
      </c>
      <c r="F2044" s="200" t="e">
        <f t="shared" si="198"/>
        <v>#DIV/0!</v>
      </c>
      <c r="G2044" s="212" t="e">
        <f t="shared" si="193"/>
        <v>#DIV/0!</v>
      </c>
      <c r="K2044" s="197" t="str" cm="1">
        <f t="array" ref="K2044">INDEX($A:$G, ($B2044*$B$4)+3,COLUMN(C2044))</f>
        <v>Owing</v>
      </c>
      <c r="L2044" s="198" t="e">
        <f t="shared" si="195"/>
        <v>#VALUE!</v>
      </c>
      <c r="M2044" s="199" t="e">
        <f t="shared" si="196"/>
        <v>#VALUE!</v>
      </c>
      <c r="N2044" s="200" t="str" cm="1">
        <f t="array" ref="N2044">INDEX($A:$G, ($B2044*$B$4)+3,COLUMN(F2044))</f>
        <v>Total Interest Charged</v>
      </c>
      <c r="O2044" s="201" t="e">
        <f t="shared" si="194"/>
        <v>#VALUE!</v>
      </c>
    </row>
    <row r="2045" spans="3:15" x14ac:dyDescent="0.25">
      <c r="C2045" s="197" t="e">
        <f t="shared" si="197"/>
        <v>#DIV/0!</v>
      </c>
      <c r="D2045" s="216" t="e">
        <f>IF(F2045="","",IF($B$3='Budget Calculator'!$A$14, 'Loan Calculator'!$L$12-E2045+H2045, IF($B$3='Budget Calculator'!$A$13,  'Loan Calculator'!$N$12-E2045+H2045, IF($B$3='Budget Calculator'!$A$12,  'Loan Calculator'!$P$12-E2045+H2045, 0))))</f>
        <v>#DIV/0!</v>
      </c>
      <c r="E2045" s="217" t="e">
        <f>IF(('Loan Calculator'!$G$4/$B$4)*C2044&gt;=0, ('Loan Calculator'!$G$4/$B$4)*C2044, 1/0)</f>
        <v>#DIV/0!</v>
      </c>
      <c r="F2045" s="200" t="e">
        <f t="shared" si="198"/>
        <v>#DIV/0!</v>
      </c>
      <c r="G2045" s="212" t="e">
        <f t="shared" si="193"/>
        <v>#DIV/0!</v>
      </c>
      <c r="K2045" s="197" t="str" cm="1">
        <f t="array" ref="K2045">INDEX($A:$G, ($B2045*$B$4)+3,COLUMN(C2045))</f>
        <v>Owing</v>
      </c>
      <c r="L2045" s="198" t="e">
        <f t="shared" si="195"/>
        <v>#VALUE!</v>
      </c>
      <c r="M2045" s="199" t="e">
        <f t="shared" si="196"/>
        <v>#VALUE!</v>
      </c>
      <c r="N2045" s="200" t="str" cm="1">
        <f t="array" ref="N2045">INDEX($A:$G, ($B2045*$B$4)+3,COLUMN(F2045))</f>
        <v>Total Interest Charged</v>
      </c>
      <c r="O2045" s="201" t="e">
        <f t="shared" si="194"/>
        <v>#VALUE!</v>
      </c>
    </row>
    <row r="2046" spans="3:15" x14ac:dyDescent="0.25">
      <c r="C2046" s="197" t="e">
        <f t="shared" si="197"/>
        <v>#DIV/0!</v>
      </c>
      <c r="D2046" s="216" t="e">
        <f>IF(F2046="","",IF($B$3='Budget Calculator'!$A$14, 'Loan Calculator'!$L$12-E2046+H2046, IF($B$3='Budget Calculator'!$A$13,  'Loan Calculator'!$N$12-E2046+H2046, IF($B$3='Budget Calculator'!$A$12,  'Loan Calculator'!$P$12-E2046+H2046, 0))))</f>
        <v>#DIV/0!</v>
      </c>
      <c r="E2046" s="217" t="e">
        <f>IF(('Loan Calculator'!$G$4/$B$4)*C2045&gt;=0, ('Loan Calculator'!$G$4/$B$4)*C2045, 1/0)</f>
        <v>#DIV/0!</v>
      </c>
      <c r="F2046" s="200" t="e">
        <f t="shared" si="198"/>
        <v>#DIV/0!</v>
      </c>
      <c r="G2046" s="212" t="e">
        <f t="shared" si="193"/>
        <v>#DIV/0!</v>
      </c>
      <c r="K2046" s="197" t="str" cm="1">
        <f t="array" ref="K2046">INDEX($A:$G, ($B2046*$B$4)+3,COLUMN(C2046))</f>
        <v>Owing</v>
      </c>
      <c r="L2046" s="198" t="e">
        <f t="shared" si="195"/>
        <v>#VALUE!</v>
      </c>
      <c r="M2046" s="199" t="e">
        <f t="shared" si="196"/>
        <v>#VALUE!</v>
      </c>
      <c r="N2046" s="200" t="str" cm="1">
        <f t="array" ref="N2046">INDEX($A:$G, ($B2046*$B$4)+3,COLUMN(F2046))</f>
        <v>Total Interest Charged</v>
      </c>
      <c r="O2046" s="201" t="e">
        <f t="shared" si="194"/>
        <v>#VALUE!</v>
      </c>
    </row>
    <row r="2047" spans="3:15" x14ac:dyDescent="0.25">
      <c r="C2047" s="197" t="e">
        <f t="shared" si="197"/>
        <v>#DIV/0!</v>
      </c>
      <c r="D2047" s="216" t="e">
        <f>IF(F2047="","",IF($B$3='Budget Calculator'!$A$14, 'Loan Calculator'!$L$12-E2047+H2047, IF($B$3='Budget Calculator'!$A$13,  'Loan Calculator'!$N$12-E2047+H2047, IF($B$3='Budget Calculator'!$A$12,  'Loan Calculator'!$P$12-E2047+H2047, 0))))</f>
        <v>#DIV/0!</v>
      </c>
      <c r="E2047" s="217" t="e">
        <f>IF(('Loan Calculator'!$G$4/$B$4)*C2046&gt;=0, ('Loan Calculator'!$G$4/$B$4)*C2046, 1/0)</f>
        <v>#DIV/0!</v>
      </c>
      <c r="F2047" s="200" t="e">
        <f t="shared" si="198"/>
        <v>#DIV/0!</v>
      </c>
      <c r="G2047" s="212" t="e">
        <f t="shared" si="193"/>
        <v>#DIV/0!</v>
      </c>
      <c r="K2047" s="197" t="str" cm="1">
        <f t="array" ref="K2047">INDEX($A:$G, ($B2047*$B$4)+3,COLUMN(C2047))</f>
        <v>Owing</v>
      </c>
      <c r="L2047" s="198" t="e">
        <f t="shared" si="195"/>
        <v>#VALUE!</v>
      </c>
      <c r="M2047" s="199" t="e">
        <f t="shared" si="196"/>
        <v>#VALUE!</v>
      </c>
      <c r="N2047" s="200" t="str" cm="1">
        <f t="array" ref="N2047">INDEX($A:$G, ($B2047*$B$4)+3,COLUMN(F2047))</f>
        <v>Total Interest Charged</v>
      </c>
      <c r="O2047" s="201" t="e">
        <f t="shared" si="194"/>
        <v>#VALUE!</v>
      </c>
    </row>
    <row r="2048" spans="3:15" x14ac:dyDescent="0.25">
      <c r="C2048" s="197" t="e">
        <f t="shared" si="197"/>
        <v>#DIV/0!</v>
      </c>
      <c r="D2048" s="216" t="e">
        <f>IF(F2048="","",IF($B$3='Budget Calculator'!$A$14, 'Loan Calculator'!$L$12-E2048+H2048, IF($B$3='Budget Calculator'!$A$13,  'Loan Calculator'!$N$12-E2048+H2048, IF($B$3='Budget Calculator'!$A$12,  'Loan Calculator'!$P$12-E2048+H2048, 0))))</f>
        <v>#DIV/0!</v>
      </c>
      <c r="E2048" s="217" t="e">
        <f>IF(('Loan Calculator'!$G$4/$B$4)*C2047&gt;=0, ('Loan Calculator'!$G$4/$B$4)*C2047, 1/0)</f>
        <v>#DIV/0!</v>
      </c>
      <c r="F2048" s="200" t="e">
        <f t="shared" si="198"/>
        <v>#DIV/0!</v>
      </c>
      <c r="G2048" s="212" t="e">
        <f t="shared" si="193"/>
        <v>#DIV/0!</v>
      </c>
      <c r="K2048" s="197" t="str" cm="1">
        <f t="array" ref="K2048">INDEX($A:$G, ($B2048*$B$4)+3,COLUMN(C2048))</f>
        <v>Owing</v>
      </c>
      <c r="L2048" s="198" t="e">
        <f t="shared" si="195"/>
        <v>#VALUE!</v>
      </c>
      <c r="M2048" s="199" t="e">
        <f t="shared" si="196"/>
        <v>#VALUE!</v>
      </c>
      <c r="N2048" s="200" t="str" cm="1">
        <f t="array" ref="N2048">INDEX($A:$G, ($B2048*$B$4)+3,COLUMN(F2048))</f>
        <v>Total Interest Charged</v>
      </c>
      <c r="O2048" s="201" t="e">
        <f t="shared" si="194"/>
        <v>#VALUE!</v>
      </c>
    </row>
    <row r="2049" spans="3:15" x14ac:dyDescent="0.25">
      <c r="C2049" s="197" t="e">
        <f t="shared" si="197"/>
        <v>#DIV/0!</v>
      </c>
      <c r="D2049" s="216" t="e">
        <f>IF(F2049="","",IF($B$3='Budget Calculator'!$A$14, 'Loan Calculator'!$L$12-E2049+H2049, IF($B$3='Budget Calculator'!$A$13,  'Loan Calculator'!$N$12-E2049+H2049, IF($B$3='Budget Calculator'!$A$12,  'Loan Calculator'!$P$12-E2049+H2049, 0))))</f>
        <v>#DIV/0!</v>
      </c>
      <c r="E2049" s="217" t="e">
        <f>IF(('Loan Calculator'!$G$4/$B$4)*C2048&gt;=0, ('Loan Calculator'!$G$4/$B$4)*C2048, 1/0)</f>
        <v>#DIV/0!</v>
      </c>
      <c r="F2049" s="200" t="e">
        <f t="shared" si="198"/>
        <v>#DIV/0!</v>
      </c>
      <c r="G2049" s="212" t="e">
        <f t="shared" si="193"/>
        <v>#DIV/0!</v>
      </c>
      <c r="K2049" s="197" t="str" cm="1">
        <f t="array" ref="K2049">INDEX($A:$G, ($B2049*$B$4)+3,COLUMN(C2049))</f>
        <v>Owing</v>
      </c>
      <c r="L2049" s="198" t="e">
        <f t="shared" si="195"/>
        <v>#VALUE!</v>
      </c>
      <c r="M2049" s="199" t="e">
        <f t="shared" si="196"/>
        <v>#VALUE!</v>
      </c>
      <c r="N2049" s="200" t="str" cm="1">
        <f t="array" ref="N2049">INDEX($A:$G, ($B2049*$B$4)+3,COLUMN(F2049))</f>
        <v>Total Interest Charged</v>
      </c>
      <c r="O2049" s="201" t="e">
        <f t="shared" si="194"/>
        <v>#VALUE!</v>
      </c>
    </row>
    <row r="2050" spans="3:15" x14ac:dyDescent="0.25">
      <c r="C2050" s="197" t="e">
        <f t="shared" si="197"/>
        <v>#DIV/0!</v>
      </c>
      <c r="D2050" s="216" t="e">
        <f>IF(F2050="","",IF($B$3='Budget Calculator'!$A$14, 'Loan Calculator'!$L$12-E2050+H2050, IF($B$3='Budget Calculator'!$A$13,  'Loan Calculator'!$N$12-E2050+H2050, IF($B$3='Budget Calculator'!$A$12,  'Loan Calculator'!$P$12-E2050+H2050, 0))))</f>
        <v>#DIV/0!</v>
      </c>
      <c r="E2050" s="217" t="e">
        <f>IF(('Loan Calculator'!$G$4/$B$4)*C2049&gt;=0, ('Loan Calculator'!$G$4/$B$4)*C2049, 1/0)</f>
        <v>#DIV/0!</v>
      </c>
      <c r="F2050" s="200" t="e">
        <f t="shared" si="198"/>
        <v>#DIV/0!</v>
      </c>
      <c r="G2050" s="212" t="e">
        <f t="shared" si="193"/>
        <v>#DIV/0!</v>
      </c>
      <c r="K2050" s="197" t="str" cm="1">
        <f t="array" ref="K2050">INDEX($A:$G, ($B2050*$B$4)+3,COLUMN(C2050))</f>
        <v>Owing</v>
      </c>
      <c r="L2050" s="198" t="e">
        <f t="shared" si="195"/>
        <v>#VALUE!</v>
      </c>
      <c r="M2050" s="199" t="e">
        <f t="shared" si="196"/>
        <v>#VALUE!</v>
      </c>
      <c r="N2050" s="200" t="str" cm="1">
        <f t="array" ref="N2050">INDEX($A:$G, ($B2050*$B$4)+3,COLUMN(F2050))</f>
        <v>Total Interest Charged</v>
      </c>
      <c r="O2050" s="201" t="e">
        <f t="shared" si="194"/>
        <v>#VALUE!</v>
      </c>
    </row>
    <row r="2051" spans="3:15" x14ac:dyDescent="0.25">
      <c r="C2051" s="197" t="e">
        <f t="shared" si="197"/>
        <v>#DIV/0!</v>
      </c>
      <c r="D2051" s="216" t="e">
        <f>IF(F2051="","",IF($B$3='Budget Calculator'!$A$14, 'Loan Calculator'!$L$12-E2051+H2051, IF($B$3='Budget Calculator'!$A$13,  'Loan Calculator'!$N$12-E2051+H2051, IF($B$3='Budget Calculator'!$A$12,  'Loan Calculator'!$P$12-E2051+H2051, 0))))</f>
        <v>#DIV/0!</v>
      </c>
      <c r="E2051" s="217" t="e">
        <f>IF(('Loan Calculator'!$G$4/$B$4)*C2050&gt;=0, ('Loan Calculator'!$G$4/$B$4)*C2050, 1/0)</f>
        <v>#DIV/0!</v>
      </c>
      <c r="F2051" s="200" t="e">
        <f t="shared" si="198"/>
        <v>#DIV/0!</v>
      </c>
      <c r="G2051" s="212" t="e">
        <f t="shared" si="193"/>
        <v>#DIV/0!</v>
      </c>
      <c r="K2051" s="197" t="str" cm="1">
        <f t="array" ref="K2051">INDEX($A:$G, ($B2051*$B$4)+3,COLUMN(C2051))</f>
        <v>Owing</v>
      </c>
      <c r="L2051" s="198" t="e">
        <f t="shared" si="195"/>
        <v>#VALUE!</v>
      </c>
      <c r="M2051" s="199" t="e">
        <f t="shared" si="196"/>
        <v>#VALUE!</v>
      </c>
      <c r="N2051" s="200" t="str" cm="1">
        <f t="array" ref="N2051">INDEX($A:$G, ($B2051*$B$4)+3,COLUMN(F2051))</f>
        <v>Total Interest Charged</v>
      </c>
      <c r="O2051" s="201" t="e">
        <f t="shared" si="194"/>
        <v>#VALUE!</v>
      </c>
    </row>
    <row r="2052" spans="3:15" x14ac:dyDescent="0.25">
      <c r="C2052" s="197" t="e">
        <f t="shared" si="197"/>
        <v>#DIV/0!</v>
      </c>
      <c r="D2052" s="216" t="e">
        <f>IF(F2052="","",IF($B$3='Budget Calculator'!$A$14, 'Loan Calculator'!$L$12-E2052+H2052, IF($B$3='Budget Calculator'!$A$13,  'Loan Calculator'!$N$12-E2052+H2052, IF($B$3='Budget Calculator'!$A$12,  'Loan Calculator'!$P$12-E2052+H2052, 0))))</f>
        <v>#DIV/0!</v>
      </c>
      <c r="E2052" s="217" t="e">
        <f>IF(('Loan Calculator'!$G$4/$B$4)*C2051&gt;=0, ('Loan Calculator'!$G$4/$B$4)*C2051, 1/0)</f>
        <v>#DIV/0!</v>
      </c>
      <c r="F2052" s="200" t="e">
        <f t="shared" si="198"/>
        <v>#DIV/0!</v>
      </c>
      <c r="G2052" s="212" t="e">
        <f t="shared" si="193"/>
        <v>#DIV/0!</v>
      </c>
      <c r="K2052" s="197" t="str" cm="1">
        <f t="array" ref="K2052">INDEX($A:$G, ($B2052*$B$4)+3,COLUMN(C2052))</f>
        <v>Owing</v>
      </c>
      <c r="L2052" s="198" t="e">
        <f t="shared" si="195"/>
        <v>#VALUE!</v>
      </c>
      <c r="M2052" s="199" t="e">
        <f t="shared" si="196"/>
        <v>#VALUE!</v>
      </c>
      <c r="N2052" s="200" t="str" cm="1">
        <f t="array" ref="N2052">INDEX($A:$G, ($B2052*$B$4)+3,COLUMN(F2052))</f>
        <v>Total Interest Charged</v>
      </c>
      <c r="O2052" s="201" t="e">
        <f t="shared" si="194"/>
        <v>#VALUE!</v>
      </c>
    </row>
    <row r="2053" spans="3:15" x14ac:dyDescent="0.25">
      <c r="C2053" s="197" t="e">
        <f t="shared" si="197"/>
        <v>#DIV/0!</v>
      </c>
      <c r="D2053" s="216" t="e">
        <f>IF(F2053="","",IF($B$3='Budget Calculator'!$A$14, 'Loan Calculator'!$L$12-E2053+H2053, IF($B$3='Budget Calculator'!$A$13,  'Loan Calculator'!$N$12-E2053+H2053, IF($B$3='Budget Calculator'!$A$12,  'Loan Calculator'!$P$12-E2053+H2053, 0))))</f>
        <v>#DIV/0!</v>
      </c>
      <c r="E2053" s="217" t="e">
        <f>IF(('Loan Calculator'!$G$4/$B$4)*C2052&gt;=0, ('Loan Calculator'!$G$4/$B$4)*C2052, 1/0)</f>
        <v>#DIV/0!</v>
      </c>
      <c r="F2053" s="200" t="e">
        <f t="shared" si="198"/>
        <v>#DIV/0!</v>
      </c>
      <c r="G2053" s="212" t="e">
        <f t="shared" si="193"/>
        <v>#DIV/0!</v>
      </c>
      <c r="K2053" s="197" t="str" cm="1">
        <f t="array" ref="K2053">INDEX($A:$G, ($B2053*$B$4)+3,COLUMN(C2053))</f>
        <v>Owing</v>
      </c>
      <c r="L2053" s="198" t="e">
        <f t="shared" si="195"/>
        <v>#VALUE!</v>
      </c>
      <c r="M2053" s="199" t="e">
        <f t="shared" si="196"/>
        <v>#VALUE!</v>
      </c>
      <c r="N2053" s="200" t="str" cm="1">
        <f t="array" ref="N2053">INDEX($A:$G, ($B2053*$B$4)+3,COLUMN(F2053))</f>
        <v>Total Interest Charged</v>
      </c>
      <c r="O2053" s="201" t="e">
        <f t="shared" si="194"/>
        <v>#VALUE!</v>
      </c>
    </row>
    <row r="2054" spans="3:15" x14ac:dyDescent="0.25">
      <c r="C2054" s="197" t="e">
        <f t="shared" si="197"/>
        <v>#DIV/0!</v>
      </c>
      <c r="D2054" s="216" t="e">
        <f>IF(F2054="","",IF($B$3='Budget Calculator'!$A$14, 'Loan Calculator'!$L$12-E2054+H2054, IF($B$3='Budget Calculator'!$A$13,  'Loan Calculator'!$N$12-E2054+H2054, IF($B$3='Budget Calculator'!$A$12,  'Loan Calculator'!$P$12-E2054+H2054, 0))))</f>
        <v>#DIV/0!</v>
      </c>
      <c r="E2054" s="217" t="e">
        <f>IF(('Loan Calculator'!$G$4/$B$4)*C2053&gt;=0, ('Loan Calculator'!$G$4/$B$4)*C2053, 1/0)</f>
        <v>#DIV/0!</v>
      </c>
      <c r="F2054" s="200" t="e">
        <f t="shared" si="198"/>
        <v>#DIV/0!</v>
      </c>
      <c r="G2054" s="212" t="e">
        <f t="shared" ref="G2054:G2117" si="199">IF(IFERROR(C2054, 1/0), B2054, IF(C2054=0, B2054, 1/0))</f>
        <v>#DIV/0!</v>
      </c>
      <c r="K2054" s="197" t="str" cm="1">
        <f t="array" ref="K2054">INDEX($A:$G, ($B2054*$B$4)+3,COLUMN(C2054))</f>
        <v>Owing</v>
      </c>
      <c r="L2054" s="198" t="e">
        <f t="shared" si="195"/>
        <v>#VALUE!</v>
      </c>
      <c r="M2054" s="199" t="e">
        <f t="shared" si="196"/>
        <v>#VALUE!</v>
      </c>
      <c r="N2054" s="200" t="str" cm="1">
        <f t="array" ref="N2054">INDEX($A:$G, ($B2054*$B$4)+3,COLUMN(F2054))</f>
        <v>Total Interest Charged</v>
      </c>
      <c r="O2054" s="201" t="e">
        <f t="shared" ref="O2054:O2117" si="200">IF(IFERROR(K2054, 1/0), J2054, IF(K2054=0, J2054, 1/0))</f>
        <v>#VALUE!</v>
      </c>
    </row>
    <row r="2055" spans="3:15" x14ac:dyDescent="0.25">
      <c r="C2055" s="197" t="e">
        <f t="shared" si="197"/>
        <v>#DIV/0!</v>
      </c>
      <c r="D2055" s="216" t="e">
        <f>IF(F2055="","",IF($B$3='Budget Calculator'!$A$14, 'Loan Calculator'!$L$12-E2055+H2055, IF($B$3='Budget Calculator'!$A$13,  'Loan Calculator'!$N$12-E2055+H2055, IF($B$3='Budget Calculator'!$A$12,  'Loan Calculator'!$P$12-E2055+H2055, 0))))</f>
        <v>#DIV/0!</v>
      </c>
      <c r="E2055" s="217" t="e">
        <f>IF(('Loan Calculator'!$G$4/$B$4)*C2054&gt;=0, ('Loan Calculator'!$G$4/$B$4)*C2054, 1/0)</f>
        <v>#DIV/0!</v>
      </c>
      <c r="F2055" s="200" t="e">
        <f t="shared" si="198"/>
        <v>#DIV/0!</v>
      </c>
      <c r="G2055" s="212" t="e">
        <f t="shared" si="199"/>
        <v>#DIV/0!</v>
      </c>
      <c r="K2055" s="197" t="str" cm="1">
        <f t="array" ref="K2055">INDEX($A:$G, ($B2055*$B$4)+3,COLUMN(C2055))</f>
        <v>Owing</v>
      </c>
      <c r="L2055" s="198" t="e">
        <f t="shared" ref="L2055:L2118" si="201">K2054-K2055</f>
        <v>#VALUE!</v>
      </c>
      <c r="M2055" s="199" t="e">
        <f t="shared" ref="M2055:M2118" si="202">N2055-N2054</f>
        <v>#VALUE!</v>
      </c>
      <c r="N2055" s="200" t="str" cm="1">
        <f t="array" ref="N2055">INDEX($A:$G, ($B2055*$B$4)+3,COLUMN(F2055))</f>
        <v>Total Interest Charged</v>
      </c>
      <c r="O2055" s="201" t="e">
        <f t="shared" si="200"/>
        <v>#VALUE!</v>
      </c>
    </row>
    <row r="2056" spans="3:15" x14ac:dyDescent="0.25">
      <c r="C2056" s="197" t="e">
        <f t="shared" si="197"/>
        <v>#DIV/0!</v>
      </c>
      <c r="D2056" s="216" t="e">
        <f>IF(F2056="","",IF($B$3='Budget Calculator'!$A$14, 'Loan Calculator'!$L$12-E2056+H2056, IF($B$3='Budget Calculator'!$A$13,  'Loan Calculator'!$N$12-E2056+H2056, IF($B$3='Budget Calculator'!$A$12,  'Loan Calculator'!$P$12-E2056+H2056, 0))))</f>
        <v>#DIV/0!</v>
      </c>
      <c r="E2056" s="217" t="e">
        <f>IF(('Loan Calculator'!$G$4/$B$4)*C2055&gt;=0, ('Loan Calculator'!$G$4/$B$4)*C2055, 1/0)</f>
        <v>#DIV/0!</v>
      </c>
      <c r="F2056" s="200" t="e">
        <f t="shared" si="198"/>
        <v>#DIV/0!</v>
      </c>
      <c r="G2056" s="212" t="e">
        <f t="shared" si="199"/>
        <v>#DIV/0!</v>
      </c>
      <c r="K2056" s="197" t="str" cm="1">
        <f t="array" ref="K2056">INDEX($A:$G, ($B2056*$B$4)+3,COLUMN(C2056))</f>
        <v>Owing</v>
      </c>
      <c r="L2056" s="198" t="e">
        <f t="shared" si="201"/>
        <v>#VALUE!</v>
      </c>
      <c r="M2056" s="199" t="e">
        <f t="shared" si="202"/>
        <v>#VALUE!</v>
      </c>
      <c r="N2056" s="200" t="str" cm="1">
        <f t="array" ref="N2056">INDEX($A:$G, ($B2056*$B$4)+3,COLUMN(F2056))</f>
        <v>Total Interest Charged</v>
      </c>
      <c r="O2056" s="201" t="e">
        <f t="shared" si="200"/>
        <v>#VALUE!</v>
      </c>
    </row>
    <row r="2057" spans="3:15" x14ac:dyDescent="0.25">
      <c r="C2057" s="197" t="e">
        <f t="shared" si="197"/>
        <v>#DIV/0!</v>
      </c>
      <c r="D2057" s="216" t="e">
        <f>IF(F2057="","",IF($B$3='Budget Calculator'!$A$14, 'Loan Calculator'!$L$12-E2057+H2057, IF($B$3='Budget Calculator'!$A$13,  'Loan Calculator'!$N$12-E2057+H2057, IF($B$3='Budget Calculator'!$A$12,  'Loan Calculator'!$P$12-E2057+H2057, 0))))</f>
        <v>#DIV/0!</v>
      </c>
      <c r="E2057" s="217" t="e">
        <f>IF(('Loan Calculator'!$G$4/$B$4)*C2056&gt;=0, ('Loan Calculator'!$G$4/$B$4)*C2056, 1/0)</f>
        <v>#DIV/0!</v>
      </c>
      <c r="F2057" s="200" t="e">
        <f t="shared" si="198"/>
        <v>#DIV/0!</v>
      </c>
      <c r="G2057" s="212" t="e">
        <f t="shared" si="199"/>
        <v>#DIV/0!</v>
      </c>
      <c r="K2057" s="197" t="str" cm="1">
        <f t="array" ref="K2057">INDEX($A:$G, ($B2057*$B$4)+3,COLUMN(C2057))</f>
        <v>Owing</v>
      </c>
      <c r="L2057" s="198" t="e">
        <f t="shared" si="201"/>
        <v>#VALUE!</v>
      </c>
      <c r="M2057" s="199" t="e">
        <f t="shared" si="202"/>
        <v>#VALUE!</v>
      </c>
      <c r="N2057" s="200" t="str" cm="1">
        <f t="array" ref="N2057">INDEX($A:$G, ($B2057*$B$4)+3,COLUMN(F2057))</f>
        <v>Total Interest Charged</v>
      </c>
      <c r="O2057" s="201" t="e">
        <f t="shared" si="200"/>
        <v>#VALUE!</v>
      </c>
    </row>
    <row r="2058" spans="3:15" x14ac:dyDescent="0.25">
      <c r="C2058" s="197" t="e">
        <f t="shared" si="197"/>
        <v>#DIV/0!</v>
      </c>
      <c r="D2058" s="216" t="e">
        <f>IF(F2058="","",IF($B$3='Budget Calculator'!$A$14, 'Loan Calculator'!$L$12-E2058+H2058, IF($B$3='Budget Calculator'!$A$13,  'Loan Calculator'!$N$12-E2058+H2058, IF($B$3='Budget Calculator'!$A$12,  'Loan Calculator'!$P$12-E2058+H2058, 0))))</f>
        <v>#DIV/0!</v>
      </c>
      <c r="E2058" s="217" t="e">
        <f>IF(('Loan Calculator'!$G$4/$B$4)*C2057&gt;=0, ('Loan Calculator'!$G$4/$B$4)*C2057, 1/0)</f>
        <v>#DIV/0!</v>
      </c>
      <c r="F2058" s="200" t="e">
        <f t="shared" si="198"/>
        <v>#DIV/0!</v>
      </c>
      <c r="G2058" s="212" t="e">
        <f t="shared" si="199"/>
        <v>#DIV/0!</v>
      </c>
      <c r="K2058" s="197" t="str" cm="1">
        <f t="array" ref="K2058">INDEX($A:$G, ($B2058*$B$4)+3,COLUMN(C2058))</f>
        <v>Owing</v>
      </c>
      <c r="L2058" s="198" t="e">
        <f t="shared" si="201"/>
        <v>#VALUE!</v>
      </c>
      <c r="M2058" s="199" t="e">
        <f t="shared" si="202"/>
        <v>#VALUE!</v>
      </c>
      <c r="N2058" s="200" t="str" cm="1">
        <f t="array" ref="N2058">INDEX($A:$G, ($B2058*$B$4)+3,COLUMN(F2058))</f>
        <v>Total Interest Charged</v>
      </c>
      <c r="O2058" s="201" t="e">
        <f t="shared" si="200"/>
        <v>#VALUE!</v>
      </c>
    </row>
    <row r="2059" spans="3:15" x14ac:dyDescent="0.25">
      <c r="C2059" s="197" t="e">
        <f t="shared" si="197"/>
        <v>#DIV/0!</v>
      </c>
      <c r="D2059" s="216" t="e">
        <f>IF(F2059="","",IF($B$3='Budget Calculator'!$A$14, 'Loan Calculator'!$L$12-E2059+H2059, IF($B$3='Budget Calculator'!$A$13,  'Loan Calculator'!$N$12-E2059+H2059, IF($B$3='Budget Calculator'!$A$12,  'Loan Calculator'!$P$12-E2059+H2059, 0))))</f>
        <v>#DIV/0!</v>
      </c>
      <c r="E2059" s="217" t="e">
        <f>IF(('Loan Calculator'!$G$4/$B$4)*C2058&gt;=0, ('Loan Calculator'!$G$4/$B$4)*C2058, 1/0)</f>
        <v>#DIV/0!</v>
      </c>
      <c r="F2059" s="200" t="e">
        <f t="shared" si="198"/>
        <v>#DIV/0!</v>
      </c>
      <c r="G2059" s="212" t="e">
        <f t="shared" si="199"/>
        <v>#DIV/0!</v>
      </c>
      <c r="K2059" s="197" t="str" cm="1">
        <f t="array" ref="K2059">INDEX($A:$G, ($B2059*$B$4)+3,COLUMN(C2059))</f>
        <v>Owing</v>
      </c>
      <c r="L2059" s="198" t="e">
        <f t="shared" si="201"/>
        <v>#VALUE!</v>
      </c>
      <c r="M2059" s="199" t="e">
        <f t="shared" si="202"/>
        <v>#VALUE!</v>
      </c>
      <c r="N2059" s="200" t="str" cm="1">
        <f t="array" ref="N2059">INDEX($A:$G, ($B2059*$B$4)+3,COLUMN(F2059))</f>
        <v>Total Interest Charged</v>
      </c>
      <c r="O2059" s="201" t="e">
        <f t="shared" si="200"/>
        <v>#VALUE!</v>
      </c>
    </row>
    <row r="2060" spans="3:15" x14ac:dyDescent="0.25">
      <c r="C2060" s="197" t="e">
        <f t="shared" si="197"/>
        <v>#DIV/0!</v>
      </c>
      <c r="D2060" s="216" t="e">
        <f>IF(F2060="","",IF($B$3='Budget Calculator'!$A$14, 'Loan Calculator'!$L$12-E2060+H2060, IF($B$3='Budget Calculator'!$A$13,  'Loan Calculator'!$N$12-E2060+H2060, IF($B$3='Budget Calculator'!$A$12,  'Loan Calculator'!$P$12-E2060+H2060, 0))))</f>
        <v>#DIV/0!</v>
      </c>
      <c r="E2060" s="217" t="e">
        <f>IF(('Loan Calculator'!$G$4/$B$4)*C2059&gt;=0, ('Loan Calculator'!$G$4/$B$4)*C2059, 1/0)</f>
        <v>#DIV/0!</v>
      </c>
      <c r="F2060" s="200" t="e">
        <f t="shared" si="198"/>
        <v>#DIV/0!</v>
      </c>
      <c r="G2060" s="212" t="e">
        <f t="shared" si="199"/>
        <v>#DIV/0!</v>
      </c>
      <c r="K2060" s="197" t="str" cm="1">
        <f t="array" ref="K2060">INDEX($A:$G, ($B2060*$B$4)+3,COLUMN(C2060))</f>
        <v>Owing</v>
      </c>
      <c r="L2060" s="198" t="e">
        <f t="shared" si="201"/>
        <v>#VALUE!</v>
      </c>
      <c r="M2060" s="199" t="e">
        <f t="shared" si="202"/>
        <v>#VALUE!</v>
      </c>
      <c r="N2060" s="200" t="str" cm="1">
        <f t="array" ref="N2060">INDEX($A:$G, ($B2060*$B$4)+3,COLUMN(F2060))</f>
        <v>Total Interest Charged</v>
      </c>
      <c r="O2060" s="201" t="e">
        <f t="shared" si="200"/>
        <v>#VALUE!</v>
      </c>
    </row>
    <row r="2061" spans="3:15" x14ac:dyDescent="0.25">
      <c r="C2061" s="197" t="e">
        <f t="shared" si="197"/>
        <v>#DIV/0!</v>
      </c>
      <c r="D2061" s="216" t="e">
        <f>IF(F2061="","",IF($B$3='Budget Calculator'!$A$14, 'Loan Calculator'!$L$12-E2061+H2061, IF($B$3='Budget Calculator'!$A$13,  'Loan Calculator'!$N$12-E2061+H2061, IF($B$3='Budget Calculator'!$A$12,  'Loan Calculator'!$P$12-E2061+H2061, 0))))</f>
        <v>#DIV/0!</v>
      </c>
      <c r="E2061" s="217" t="e">
        <f>IF(('Loan Calculator'!$G$4/$B$4)*C2060&gt;=0, ('Loan Calculator'!$G$4/$B$4)*C2060, 1/0)</f>
        <v>#DIV/0!</v>
      </c>
      <c r="F2061" s="200" t="e">
        <f t="shared" si="198"/>
        <v>#DIV/0!</v>
      </c>
      <c r="G2061" s="212" t="e">
        <f t="shared" si="199"/>
        <v>#DIV/0!</v>
      </c>
      <c r="K2061" s="197" t="str" cm="1">
        <f t="array" ref="K2061">INDEX($A:$G, ($B2061*$B$4)+3,COLUMN(C2061))</f>
        <v>Owing</v>
      </c>
      <c r="L2061" s="198" t="e">
        <f t="shared" si="201"/>
        <v>#VALUE!</v>
      </c>
      <c r="M2061" s="199" t="e">
        <f t="shared" si="202"/>
        <v>#VALUE!</v>
      </c>
      <c r="N2061" s="200" t="str" cm="1">
        <f t="array" ref="N2061">INDEX($A:$G, ($B2061*$B$4)+3,COLUMN(F2061))</f>
        <v>Total Interest Charged</v>
      </c>
      <c r="O2061" s="201" t="e">
        <f t="shared" si="200"/>
        <v>#VALUE!</v>
      </c>
    </row>
    <row r="2062" spans="3:15" x14ac:dyDescent="0.25">
      <c r="C2062" s="197" t="e">
        <f t="shared" si="197"/>
        <v>#DIV/0!</v>
      </c>
      <c r="D2062" s="216" t="e">
        <f>IF(F2062="","",IF($B$3='Budget Calculator'!$A$14, 'Loan Calculator'!$L$12-E2062+H2062, IF($B$3='Budget Calculator'!$A$13,  'Loan Calculator'!$N$12-E2062+H2062, IF($B$3='Budget Calculator'!$A$12,  'Loan Calculator'!$P$12-E2062+H2062, 0))))</f>
        <v>#DIV/0!</v>
      </c>
      <c r="E2062" s="217" t="e">
        <f>IF(('Loan Calculator'!$G$4/$B$4)*C2061&gt;=0, ('Loan Calculator'!$G$4/$B$4)*C2061, 1/0)</f>
        <v>#DIV/0!</v>
      </c>
      <c r="F2062" s="200" t="e">
        <f t="shared" si="198"/>
        <v>#DIV/0!</v>
      </c>
      <c r="G2062" s="212" t="e">
        <f t="shared" si="199"/>
        <v>#DIV/0!</v>
      </c>
      <c r="K2062" s="197" t="str" cm="1">
        <f t="array" ref="K2062">INDEX($A:$G, ($B2062*$B$4)+3,COLUMN(C2062))</f>
        <v>Owing</v>
      </c>
      <c r="L2062" s="198" t="e">
        <f t="shared" si="201"/>
        <v>#VALUE!</v>
      </c>
      <c r="M2062" s="199" t="e">
        <f t="shared" si="202"/>
        <v>#VALUE!</v>
      </c>
      <c r="N2062" s="200" t="str" cm="1">
        <f t="array" ref="N2062">INDEX($A:$G, ($B2062*$B$4)+3,COLUMN(F2062))</f>
        <v>Total Interest Charged</v>
      </c>
      <c r="O2062" s="201" t="e">
        <f t="shared" si="200"/>
        <v>#VALUE!</v>
      </c>
    </row>
    <row r="2063" spans="3:15" x14ac:dyDescent="0.25">
      <c r="C2063" s="197" t="e">
        <f t="shared" si="197"/>
        <v>#DIV/0!</v>
      </c>
      <c r="D2063" s="216" t="e">
        <f>IF(F2063="","",IF($B$3='Budget Calculator'!$A$14, 'Loan Calculator'!$L$12-E2063+H2063, IF($B$3='Budget Calculator'!$A$13,  'Loan Calculator'!$N$12-E2063+H2063, IF($B$3='Budget Calculator'!$A$12,  'Loan Calculator'!$P$12-E2063+H2063, 0))))</f>
        <v>#DIV/0!</v>
      </c>
      <c r="E2063" s="217" t="e">
        <f>IF(('Loan Calculator'!$G$4/$B$4)*C2062&gt;=0, ('Loan Calculator'!$G$4/$B$4)*C2062, 1/0)</f>
        <v>#DIV/0!</v>
      </c>
      <c r="F2063" s="200" t="e">
        <f t="shared" si="198"/>
        <v>#DIV/0!</v>
      </c>
      <c r="G2063" s="212" t="e">
        <f t="shared" si="199"/>
        <v>#DIV/0!</v>
      </c>
      <c r="K2063" s="197" t="str" cm="1">
        <f t="array" ref="K2063">INDEX($A:$G, ($B2063*$B$4)+3,COLUMN(C2063))</f>
        <v>Owing</v>
      </c>
      <c r="L2063" s="198" t="e">
        <f t="shared" si="201"/>
        <v>#VALUE!</v>
      </c>
      <c r="M2063" s="199" t="e">
        <f t="shared" si="202"/>
        <v>#VALUE!</v>
      </c>
      <c r="N2063" s="200" t="str" cm="1">
        <f t="array" ref="N2063">INDEX($A:$G, ($B2063*$B$4)+3,COLUMN(F2063))</f>
        <v>Total Interest Charged</v>
      </c>
      <c r="O2063" s="201" t="e">
        <f t="shared" si="200"/>
        <v>#VALUE!</v>
      </c>
    </row>
    <row r="2064" spans="3:15" x14ac:dyDescent="0.25">
      <c r="C2064" s="197" t="e">
        <f t="shared" si="197"/>
        <v>#DIV/0!</v>
      </c>
      <c r="D2064" s="216" t="e">
        <f>IF(F2064="","",IF($B$3='Budget Calculator'!$A$14, 'Loan Calculator'!$L$12-E2064+H2064, IF($B$3='Budget Calculator'!$A$13,  'Loan Calculator'!$N$12-E2064+H2064, IF($B$3='Budget Calculator'!$A$12,  'Loan Calculator'!$P$12-E2064+H2064, 0))))</f>
        <v>#DIV/0!</v>
      </c>
      <c r="E2064" s="217" t="e">
        <f>IF(('Loan Calculator'!$G$4/$B$4)*C2063&gt;=0, ('Loan Calculator'!$G$4/$B$4)*C2063, 1/0)</f>
        <v>#DIV/0!</v>
      </c>
      <c r="F2064" s="200" t="e">
        <f t="shared" si="198"/>
        <v>#DIV/0!</v>
      </c>
      <c r="G2064" s="212" t="e">
        <f t="shared" si="199"/>
        <v>#DIV/0!</v>
      </c>
      <c r="K2064" s="197" t="str" cm="1">
        <f t="array" ref="K2064">INDEX($A:$G, ($B2064*$B$4)+3,COLUMN(C2064))</f>
        <v>Owing</v>
      </c>
      <c r="L2064" s="198" t="e">
        <f t="shared" si="201"/>
        <v>#VALUE!</v>
      </c>
      <c r="M2064" s="199" t="e">
        <f t="shared" si="202"/>
        <v>#VALUE!</v>
      </c>
      <c r="N2064" s="200" t="str" cm="1">
        <f t="array" ref="N2064">INDEX($A:$G, ($B2064*$B$4)+3,COLUMN(F2064))</f>
        <v>Total Interest Charged</v>
      </c>
      <c r="O2064" s="201" t="e">
        <f t="shared" si="200"/>
        <v>#VALUE!</v>
      </c>
    </row>
    <row r="2065" spans="3:15" x14ac:dyDescent="0.25">
      <c r="C2065" s="197" t="e">
        <f t="shared" si="197"/>
        <v>#DIV/0!</v>
      </c>
      <c r="D2065" s="216" t="e">
        <f>IF(F2065="","",IF($B$3='Budget Calculator'!$A$14, 'Loan Calculator'!$L$12-E2065+H2065, IF($B$3='Budget Calculator'!$A$13,  'Loan Calculator'!$N$12-E2065+H2065, IF($B$3='Budget Calculator'!$A$12,  'Loan Calculator'!$P$12-E2065+H2065, 0))))</f>
        <v>#DIV/0!</v>
      </c>
      <c r="E2065" s="217" t="e">
        <f>IF(('Loan Calculator'!$G$4/$B$4)*C2064&gt;=0, ('Loan Calculator'!$G$4/$B$4)*C2064, 1/0)</f>
        <v>#DIV/0!</v>
      </c>
      <c r="F2065" s="200" t="e">
        <f t="shared" si="198"/>
        <v>#DIV/0!</v>
      </c>
      <c r="G2065" s="212" t="e">
        <f t="shared" si="199"/>
        <v>#DIV/0!</v>
      </c>
      <c r="K2065" s="197" t="str" cm="1">
        <f t="array" ref="K2065">INDEX($A:$G, ($B2065*$B$4)+3,COLUMN(C2065))</f>
        <v>Owing</v>
      </c>
      <c r="L2065" s="198" t="e">
        <f t="shared" si="201"/>
        <v>#VALUE!</v>
      </c>
      <c r="M2065" s="199" t="e">
        <f t="shared" si="202"/>
        <v>#VALUE!</v>
      </c>
      <c r="N2065" s="200" t="str" cm="1">
        <f t="array" ref="N2065">INDEX($A:$G, ($B2065*$B$4)+3,COLUMN(F2065))</f>
        <v>Total Interest Charged</v>
      </c>
      <c r="O2065" s="201" t="e">
        <f t="shared" si="200"/>
        <v>#VALUE!</v>
      </c>
    </row>
    <row r="2066" spans="3:15" x14ac:dyDescent="0.25">
      <c r="C2066" s="197" t="e">
        <f t="shared" si="197"/>
        <v>#DIV/0!</v>
      </c>
      <c r="D2066" s="216" t="e">
        <f>IF(F2066="","",IF($B$3='Budget Calculator'!$A$14, 'Loan Calculator'!$L$12-E2066+H2066, IF($B$3='Budget Calculator'!$A$13,  'Loan Calculator'!$N$12-E2066+H2066, IF($B$3='Budget Calculator'!$A$12,  'Loan Calculator'!$P$12-E2066+H2066, 0))))</f>
        <v>#DIV/0!</v>
      </c>
      <c r="E2066" s="217" t="e">
        <f>IF(('Loan Calculator'!$G$4/$B$4)*C2065&gt;=0, ('Loan Calculator'!$G$4/$B$4)*C2065, 1/0)</f>
        <v>#DIV/0!</v>
      </c>
      <c r="F2066" s="200" t="e">
        <f t="shared" si="198"/>
        <v>#DIV/0!</v>
      </c>
      <c r="G2066" s="212" t="e">
        <f t="shared" si="199"/>
        <v>#DIV/0!</v>
      </c>
      <c r="K2066" s="197" t="str" cm="1">
        <f t="array" ref="K2066">INDEX($A:$G, ($B2066*$B$4)+3,COLUMN(C2066))</f>
        <v>Owing</v>
      </c>
      <c r="L2066" s="198" t="e">
        <f t="shared" si="201"/>
        <v>#VALUE!</v>
      </c>
      <c r="M2066" s="199" t="e">
        <f t="shared" si="202"/>
        <v>#VALUE!</v>
      </c>
      <c r="N2066" s="200" t="str" cm="1">
        <f t="array" ref="N2066">INDEX($A:$G, ($B2066*$B$4)+3,COLUMN(F2066))</f>
        <v>Total Interest Charged</v>
      </c>
      <c r="O2066" s="201" t="e">
        <f t="shared" si="200"/>
        <v>#VALUE!</v>
      </c>
    </row>
    <row r="2067" spans="3:15" x14ac:dyDescent="0.25">
      <c r="C2067" s="197" t="e">
        <f t="shared" si="197"/>
        <v>#DIV/0!</v>
      </c>
      <c r="D2067" s="216" t="e">
        <f>IF(F2067="","",IF($B$3='Budget Calculator'!$A$14, 'Loan Calculator'!$L$12-E2067+H2067, IF($B$3='Budget Calculator'!$A$13,  'Loan Calculator'!$N$12-E2067+H2067, IF($B$3='Budget Calculator'!$A$12,  'Loan Calculator'!$P$12-E2067+H2067, 0))))</f>
        <v>#DIV/0!</v>
      </c>
      <c r="E2067" s="217" t="e">
        <f>IF(('Loan Calculator'!$G$4/$B$4)*C2066&gt;=0, ('Loan Calculator'!$G$4/$B$4)*C2066, 1/0)</f>
        <v>#DIV/0!</v>
      </c>
      <c r="F2067" s="200" t="e">
        <f t="shared" si="198"/>
        <v>#DIV/0!</v>
      </c>
      <c r="G2067" s="212" t="e">
        <f t="shared" si="199"/>
        <v>#DIV/0!</v>
      </c>
      <c r="K2067" s="197" t="str" cm="1">
        <f t="array" ref="K2067">INDEX($A:$G, ($B2067*$B$4)+3,COLUMN(C2067))</f>
        <v>Owing</v>
      </c>
      <c r="L2067" s="198" t="e">
        <f t="shared" si="201"/>
        <v>#VALUE!</v>
      </c>
      <c r="M2067" s="199" t="e">
        <f t="shared" si="202"/>
        <v>#VALUE!</v>
      </c>
      <c r="N2067" s="200" t="str" cm="1">
        <f t="array" ref="N2067">INDEX($A:$G, ($B2067*$B$4)+3,COLUMN(F2067))</f>
        <v>Total Interest Charged</v>
      </c>
      <c r="O2067" s="201" t="e">
        <f t="shared" si="200"/>
        <v>#VALUE!</v>
      </c>
    </row>
    <row r="2068" spans="3:15" x14ac:dyDescent="0.25">
      <c r="C2068" s="197" t="e">
        <f t="shared" si="197"/>
        <v>#DIV/0!</v>
      </c>
      <c r="D2068" s="216" t="e">
        <f>IF(F2068="","",IF($B$3='Budget Calculator'!$A$14, 'Loan Calculator'!$L$12-E2068+H2068, IF($B$3='Budget Calculator'!$A$13,  'Loan Calculator'!$N$12-E2068+H2068, IF($B$3='Budget Calculator'!$A$12,  'Loan Calculator'!$P$12-E2068+H2068, 0))))</f>
        <v>#DIV/0!</v>
      </c>
      <c r="E2068" s="217" t="e">
        <f>IF(('Loan Calculator'!$G$4/$B$4)*C2067&gt;=0, ('Loan Calculator'!$G$4/$B$4)*C2067, 1/0)</f>
        <v>#DIV/0!</v>
      </c>
      <c r="F2068" s="200" t="e">
        <f t="shared" si="198"/>
        <v>#DIV/0!</v>
      </c>
      <c r="G2068" s="212" t="e">
        <f t="shared" si="199"/>
        <v>#DIV/0!</v>
      </c>
      <c r="K2068" s="197" t="str" cm="1">
        <f t="array" ref="K2068">INDEX($A:$G, ($B2068*$B$4)+3,COLUMN(C2068))</f>
        <v>Owing</v>
      </c>
      <c r="L2068" s="198" t="e">
        <f t="shared" si="201"/>
        <v>#VALUE!</v>
      </c>
      <c r="M2068" s="199" t="e">
        <f t="shared" si="202"/>
        <v>#VALUE!</v>
      </c>
      <c r="N2068" s="200" t="str" cm="1">
        <f t="array" ref="N2068">INDEX($A:$G, ($B2068*$B$4)+3,COLUMN(F2068))</f>
        <v>Total Interest Charged</v>
      </c>
      <c r="O2068" s="201" t="e">
        <f t="shared" si="200"/>
        <v>#VALUE!</v>
      </c>
    </row>
    <row r="2069" spans="3:15" x14ac:dyDescent="0.25">
      <c r="C2069" s="197" t="e">
        <f t="shared" si="197"/>
        <v>#DIV/0!</v>
      </c>
      <c r="D2069" s="216" t="e">
        <f>IF(F2069="","",IF($B$3='Budget Calculator'!$A$14, 'Loan Calculator'!$L$12-E2069+H2069, IF($B$3='Budget Calculator'!$A$13,  'Loan Calculator'!$N$12-E2069+H2069, IF($B$3='Budget Calculator'!$A$12,  'Loan Calculator'!$P$12-E2069+H2069, 0))))</f>
        <v>#DIV/0!</v>
      </c>
      <c r="E2069" s="217" t="e">
        <f>IF(('Loan Calculator'!$G$4/$B$4)*C2068&gt;=0, ('Loan Calculator'!$G$4/$B$4)*C2068, 1/0)</f>
        <v>#DIV/0!</v>
      </c>
      <c r="F2069" s="200" t="e">
        <f t="shared" si="198"/>
        <v>#DIV/0!</v>
      </c>
      <c r="G2069" s="212" t="e">
        <f t="shared" si="199"/>
        <v>#DIV/0!</v>
      </c>
      <c r="K2069" s="197" t="str" cm="1">
        <f t="array" ref="K2069">INDEX($A:$G, ($B2069*$B$4)+3,COLUMN(C2069))</f>
        <v>Owing</v>
      </c>
      <c r="L2069" s="198" t="e">
        <f t="shared" si="201"/>
        <v>#VALUE!</v>
      </c>
      <c r="M2069" s="199" t="e">
        <f t="shared" si="202"/>
        <v>#VALUE!</v>
      </c>
      <c r="N2069" s="200" t="str" cm="1">
        <f t="array" ref="N2069">INDEX($A:$G, ($B2069*$B$4)+3,COLUMN(F2069))</f>
        <v>Total Interest Charged</v>
      </c>
      <c r="O2069" s="201" t="e">
        <f t="shared" si="200"/>
        <v>#VALUE!</v>
      </c>
    </row>
    <row r="2070" spans="3:15" x14ac:dyDescent="0.25">
      <c r="C2070" s="197" t="e">
        <f t="shared" si="197"/>
        <v>#DIV/0!</v>
      </c>
      <c r="D2070" s="216" t="e">
        <f>IF(F2070="","",IF($B$3='Budget Calculator'!$A$14, 'Loan Calculator'!$L$12-E2070+H2070, IF($B$3='Budget Calculator'!$A$13,  'Loan Calculator'!$N$12-E2070+H2070, IF($B$3='Budget Calculator'!$A$12,  'Loan Calculator'!$P$12-E2070+H2070, 0))))</f>
        <v>#DIV/0!</v>
      </c>
      <c r="E2070" s="217" t="e">
        <f>IF(('Loan Calculator'!$G$4/$B$4)*C2069&gt;=0, ('Loan Calculator'!$G$4/$B$4)*C2069, 1/0)</f>
        <v>#DIV/0!</v>
      </c>
      <c r="F2070" s="200" t="e">
        <f t="shared" si="198"/>
        <v>#DIV/0!</v>
      </c>
      <c r="G2070" s="212" t="e">
        <f t="shared" si="199"/>
        <v>#DIV/0!</v>
      </c>
      <c r="K2070" s="197" t="str" cm="1">
        <f t="array" ref="K2070">INDEX($A:$G, ($B2070*$B$4)+3,COLUMN(C2070))</f>
        <v>Owing</v>
      </c>
      <c r="L2070" s="198" t="e">
        <f t="shared" si="201"/>
        <v>#VALUE!</v>
      </c>
      <c r="M2070" s="199" t="e">
        <f t="shared" si="202"/>
        <v>#VALUE!</v>
      </c>
      <c r="N2070" s="200" t="str" cm="1">
        <f t="array" ref="N2070">INDEX($A:$G, ($B2070*$B$4)+3,COLUMN(F2070))</f>
        <v>Total Interest Charged</v>
      </c>
      <c r="O2070" s="201" t="e">
        <f t="shared" si="200"/>
        <v>#VALUE!</v>
      </c>
    </row>
    <row r="2071" spans="3:15" x14ac:dyDescent="0.25">
      <c r="C2071" s="197" t="e">
        <f t="shared" si="197"/>
        <v>#DIV/0!</v>
      </c>
      <c r="D2071" s="216" t="e">
        <f>IF(F2071="","",IF($B$3='Budget Calculator'!$A$14, 'Loan Calculator'!$L$12-E2071+H2071, IF($B$3='Budget Calculator'!$A$13,  'Loan Calculator'!$N$12-E2071+H2071, IF($B$3='Budget Calculator'!$A$12,  'Loan Calculator'!$P$12-E2071+H2071, 0))))</f>
        <v>#DIV/0!</v>
      </c>
      <c r="E2071" s="217" t="e">
        <f>IF(('Loan Calculator'!$G$4/$B$4)*C2070&gt;=0, ('Loan Calculator'!$G$4/$B$4)*C2070, 1/0)</f>
        <v>#DIV/0!</v>
      </c>
      <c r="F2071" s="200" t="e">
        <f t="shared" si="198"/>
        <v>#DIV/0!</v>
      </c>
      <c r="G2071" s="212" t="e">
        <f t="shared" si="199"/>
        <v>#DIV/0!</v>
      </c>
      <c r="K2071" s="197" t="str" cm="1">
        <f t="array" ref="K2071">INDEX($A:$G, ($B2071*$B$4)+3,COLUMN(C2071))</f>
        <v>Owing</v>
      </c>
      <c r="L2071" s="198" t="e">
        <f t="shared" si="201"/>
        <v>#VALUE!</v>
      </c>
      <c r="M2071" s="199" t="e">
        <f t="shared" si="202"/>
        <v>#VALUE!</v>
      </c>
      <c r="N2071" s="200" t="str" cm="1">
        <f t="array" ref="N2071">INDEX($A:$G, ($B2071*$B$4)+3,COLUMN(F2071))</f>
        <v>Total Interest Charged</v>
      </c>
      <c r="O2071" s="201" t="e">
        <f t="shared" si="200"/>
        <v>#VALUE!</v>
      </c>
    </row>
    <row r="2072" spans="3:15" x14ac:dyDescent="0.25">
      <c r="C2072" s="197" t="e">
        <f t="shared" ref="C2072:C2135" si="203">IF(F2072="","",C2071-D2072)</f>
        <v>#DIV/0!</v>
      </c>
      <c r="D2072" s="216" t="e">
        <f>IF(F2072="","",IF($B$3='Budget Calculator'!$A$14, 'Loan Calculator'!$L$12-E2072+H2072, IF($B$3='Budget Calculator'!$A$13,  'Loan Calculator'!$N$12-E2072+H2072, IF($B$3='Budget Calculator'!$A$12,  'Loan Calculator'!$P$12-E2072+H2072, 0))))</f>
        <v>#DIV/0!</v>
      </c>
      <c r="E2072" s="217" t="e">
        <f>IF(('Loan Calculator'!$G$4/$B$4)*C2071&gt;=0, ('Loan Calculator'!$G$4/$B$4)*C2071, 1/0)</f>
        <v>#DIV/0!</v>
      </c>
      <c r="F2072" s="200" t="e">
        <f t="shared" ref="F2072:F2135" si="204">IF(F2071="", "", IF(E2072+F2071&gt;F2071, E2072+F2071, ""))</f>
        <v>#DIV/0!</v>
      </c>
      <c r="G2072" s="212" t="e">
        <f t="shared" si="199"/>
        <v>#DIV/0!</v>
      </c>
      <c r="K2072" s="197" t="str" cm="1">
        <f t="array" ref="K2072">INDEX($A:$G, ($B2072*$B$4)+3,COLUMN(C2072))</f>
        <v>Owing</v>
      </c>
      <c r="L2072" s="198" t="e">
        <f t="shared" si="201"/>
        <v>#VALUE!</v>
      </c>
      <c r="M2072" s="199" t="e">
        <f t="shared" si="202"/>
        <v>#VALUE!</v>
      </c>
      <c r="N2072" s="200" t="str" cm="1">
        <f t="array" ref="N2072">INDEX($A:$G, ($B2072*$B$4)+3,COLUMN(F2072))</f>
        <v>Total Interest Charged</v>
      </c>
      <c r="O2072" s="201" t="e">
        <f t="shared" si="200"/>
        <v>#VALUE!</v>
      </c>
    </row>
    <row r="2073" spans="3:15" x14ac:dyDescent="0.25">
      <c r="C2073" s="197" t="e">
        <f t="shared" si="203"/>
        <v>#DIV/0!</v>
      </c>
      <c r="D2073" s="216" t="e">
        <f>IF(F2073="","",IF($B$3='Budget Calculator'!$A$14, 'Loan Calculator'!$L$12-E2073+H2073, IF($B$3='Budget Calculator'!$A$13,  'Loan Calculator'!$N$12-E2073+H2073, IF($B$3='Budget Calculator'!$A$12,  'Loan Calculator'!$P$12-E2073+H2073, 0))))</f>
        <v>#DIV/0!</v>
      </c>
      <c r="E2073" s="217" t="e">
        <f>IF(('Loan Calculator'!$G$4/$B$4)*C2072&gt;=0, ('Loan Calculator'!$G$4/$B$4)*C2072, 1/0)</f>
        <v>#DIV/0!</v>
      </c>
      <c r="F2073" s="200" t="e">
        <f t="shared" si="204"/>
        <v>#DIV/0!</v>
      </c>
      <c r="G2073" s="212" t="e">
        <f t="shared" si="199"/>
        <v>#DIV/0!</v>
      </c>
      <c r="K2073" s="197" t="str" cm="1">
        <f t="array" ref="K2073">INDEX($A:$G, ($B2073*$B$4)+3,COLUMN(C2073))</f>
        <v>Owing</v>
      </c>
      <c r="L2073" s="198" t="e">
        <f t="shared" si="201"/>
        <v>#VALUE!</v>
      </c>
      <c r="M2073" s="199" t="e">
        <f t="shared" si="202"/>
        <v>#VALUE!</v>
      </c>
      <c r="N2073" s="200" t="str" cm="1">
        <f t="array" ref="N2073">INDEX($A:$G, ($B2073*$B$4)+3,COLUMN(F2073))</f>
        <v>Total Interest Charged</v>
      </c>
      <c r="O2073" s="201" t="e">
        <f t="shared" si="200"/>
        <v>#VALUE!</v>
      </c>
    </row>
    <row r="2074" spans="3:15" x14ac:dyDescent="0.25">
      <c r="C2074" s="197" t="e">
        <f t="shared" si="203"/>
        <v>#DIV/0!</v>
      </c>
      <c r="D2074" s="216" t="e">
        <f>IF(F2074="","",IF($B$3='Budget Calculator'!$A$14, 'Loan Calculator'!$L$12-E2074+H2074, IF($B$3='Budget Calculator'!$A$13,  'Loan Calculator'!$N$12-E2074+H2074, IF($B$3='Budget Calculator'!$A$12,  'Loan Calculator'!$P$12-E2074+H2074, 0))))</f>
        <v>#DIV/0!</v>
      </c>
      <c r="E2074" s="217" t="e">
        <f>IF(('Loan Calculator'!$G$4/$B$4)*C2073&gt;=0, ('Loan Calculator'!$G$4/$B$4)*C2073, 1/0)</f>
        <v>#DIV/0!</v>
      </c>
      <c r="F2074" s="200" t="e">
        <f t="shared" si="204"/>
        <v>#DIV/0!</v>
      </c>
      <c r="G2074" s="212" t="e">
        <f t="shared" si="199"/>
        <v>#DIV/0!</v>
      </c>
      <c r="K2074" s="197" t="str" cm="1">
        <f t="array" ref="K2074">INDEX($A:$G, ($B2074*$B$4)+3,COLUMN(C2074))</f>
        <v>Owing</v>
      </c>
      <c r="L2074" s="198" t="e">
        <f t="shared" si="201"/>
        <v>#VALUE!</v>
      </c>
      <c r="M2074" s="199" t="e">
        <f t="shared" si="202"/>
        <v>#VALUE!</v>
      </c>
      <c r="N2074" s="200" t="str" cm="1">
        <f t="array" ref="N2074">INDEX($A:$G, ($B2074*$B$4)+3,COLUMN(F2074))</f>
        <v>Total Interest Charged</v>
      </c>
      <c r="O2074" s="201" t="e">
        <f t="shared" si="200"/>
        <v>#VALUE!</v>
      </c>
    </row>
    <row r="2075" spans="3:15" x14ac:dyDescent="0.25">
      <c r="C2075" s="197" t="e">
        <f t="shared" si="203"/>
        <v>#DIV/0!</v>
      </c>
      <c r="D2075" s="216" t="e">
        <f>IF(F2075="","",IF($B$3='Budget Calculator'!$A$14, 'Loan Calculator'!$L$12-E2075+H2075, IF($B$3='Budget Calculator'!$A$13,  'Loan Calculator'!$N$12-E2075+H2075, IF($B$3='Budget Calculator'!$A$12,  'Loan Calculator'!$P$12-E2075+H2075, 0))))</f>
        <v>#DIV/0!</v>
      </c>
      <c r="E2075" s="217" t="e">
        <f>IF(('Loan Calculator'!$G$4/$B$4)*C2074&gt;=0, ('Loan Calculator'!$G$4/$B$4)*C2074, 1/0)</f>
        <v>#DIV/0!</v>
      </c>
      <c r="F2075" s="200" t="e">
        <f t="shared" si="204"/>
        <v>#DIV/0!</v>
      </c>
      <c r="G2075" s="212" t="e">
        <f t="shared" si="199"/>
        <v>#DIV/0!</v>
      </c>
      <c r="K2075" s="197" t="str" cm="1">
        <f t="array" ref="K2075">INDEX($A:$G, ($B2075*$B$4)+3,COLUMN(C2075))</f>
        <v>Owing</v>
      </c>
      <c r="L2075" s="198" t="e">
        <f t="shared" si="201"/>
        <v>#VALUE!</v>
      </c>
      <c r="M2075" s="199" t="e">
        <f t="shared" si="202"/>
        <v>#VALUE!</v>
      </c>
      <c r="N2075" s="200" t="str" cm="1">
        <f t="array" ref="N2075">INDEX($A:$G, ($B2075*$B$4)+3,COLUMN(F2075))</f>
        <v>Total Interest Charged</v>
      </c>
      <c r="O2075" s="201" t="e">
        <f t="shared" si="200"/>
        <v>#VALUE!</v>
      </c>
    </row>
    <row r="2076" spans="3:15" x14ac:dyDescent="0.25">
      <c r="C2076" s="197" t="e">
        <f t="shared" si="203"/>
        <v>#DIV/0!</v>
      </c>
      <c r="D2076" s="216" t="e">
        <f>IF(F2076="","",IF($B$3='Budget Calculator'!$A$14, 'Loan Calculator'!$L$12-E2076+H2076, IF($B$3='Budget Calculator'!$A$13,  'Loan Calculator'!$N$12-E2076+H2076, IF($B$3='Budget Calculator'!$A$12,  'Loan Calculator'!$P$12-E2076+H2076, 0))))</f>
        <v>#DIV/0!</v>
      </c>
      <c r="E2076" s="217" t="e">
        <f>IF(('Loan Calculator'!$G$4/$B$4)*C2075&gt;=0, ('Loan Calculator'!$G$4/$B$4)*C2075, 1/0)</f>
        <v>#DIV/0!</v>
      </c>
      <c r="F2076" s="200" t="e">
        <f t="shared" si="204"/>
        <v>#DIV/0!</v>
      </c>
      <c r="G2076" s="212" t="e">
        <f t="shared" si="199"/>
        <v>#DIV/0!</v>
      </c>
      <c r="K2076" s="197" t="str" cm="1">
        <f t="array" ref="K2076">INDEX($A:$G, ($B2076*$B$4)+3,COLUMN(C2076))</f>
        <v>Owing</v>
      </c>
      <c r="L2076" s="198" t="e">
        <f t="shared" si="201"/>
        <v>#VALUE!</v>
      </c>
      <c r="M2076" s="199" t="e">
        <f t="shared" si="202"/>
        <v>#VALUE!</v>
      </c>
      <c r="N2076" s="200" t="str" cm="1">
        <f t="array" ref="N2076">INDEX($A:$G, ($B2076*$B$4)+3,COLUMN(F2076))</f>
        <v>Total Interest Charged</v>
      </c>
      <c r="O2076" s="201" t="e">
        <f t="shared" si="200"/>
        <v>#VALUE!</v>
      </c>
    </row>
    <row r="2077" spans="3:15" x14ac:dyDescent="0.25">
      <c r="C2077" s="197" t="e">
        <f t="shared" si="203"/>
        <v>#DIV/0!</v>
      </c>
      <c r="D2077" s="216" t="e">
        <f>IF(F2077="","",IF($B$3='Budget Calculator'!$A$14, 'Loan Calculator'!$L$12-E2077+H2077, IF($B$3='Budget Calculator'!$A$13,  'Loan Calculator'!$N$12-E2077+H2077, IF($B$3='Budget Calculator'!$A$12,  'Loan Calculator'!$P$12-E2077+H2077, 0))))</f>
        <v>#DIV/0!</v>
      </c>
      <c r="E2077" s="217" t="e">
        <f>IF(('Loan Calculator'!$G$4/$B$4)*C2076&gt;=0, ('Loan Calculator'!$G$4/$B$4)*C2076, 1/0)</f>
        <v>#DIV/0!</v>
      </c>
      <c r="F2077" s="200" t="e">
        <f t="shared" si="204"/>
        <v>#DIV/0!</v>
      </c>
      <c r="G2077" s="212" t="e">
        <f t="shared" si="199"/>
        <v>#DIV/0!</v>
      </c>
      <c r="K2077" s="197" t="str" cm="1">
        <f t="array" ref="K2077">INDEX($A:$G, ($B2077*$B$4)+3,COLUMN(C2077))</f>
        <v>Owing</v>
      </c>
      <c r="L2077" s="198" t="e">
        <f t="shared" si="201"/>
        <v>#VALUE!</v>
      </c>
      <c r="M2077" s="199" t="e">
        <f t="shared" si="202"/>
        <v>#VALUE!</v>
      </c>
      <c r="N2077" s="200" t="str" cm="1">
        <f t="array" ref="N2077">INDEX($A:$G, ($B2077*$B$4)+3,COLUMN(F2077))</f>
        <v>Total Interest Charged</v>
      </c>
      <c r="O2077" s="201" t="e">
        <f t="shared" si="200"/>
        <v>#VALUE!</v>
      </c>
    </row>
    <row r="2078" spans="3:15" x14ac:dyDescent="0.25">
      <c r="C2078" s="197" t="e">
        <f t="shared" si="203"/>
        <v>#DIV/0!</v>
      </c>
      <c r="D2078" s="216" t="e">
        <f>IF(F2078="","",IF($B$3='Budget Calculator'!$A$14, 'Loan Calculator'!$L$12-E2078+H2078, IF($B$3='Budget Calculator'!$A$13,  'Loan Calculator'!$N$12-E2078+H2078, IF($B$3='Budget Calculator'!$A$12,  'Loan Calculator'!$P$12-E2078+H2078, 0))))</f>
        <v>#DIV/0!</v>
      </c>
      <c r="E2078" s="217" t="e">
        <f>IF(('Loan Calculator'!$G$4/$B$4)*C2077&gt;=0, ('Loan Calculator'!$G$4/$B$4)*C2077, 1/0)</f>
        <v>#DIV/0!</v>
      </c>
      <c r="F2078" s="200" t="e">
        <f t="shared" si="204"/>
        <v>#DIV/0!</v>
      </c>
      <c r="G2078" s="212" t="e">
        <f t="shared" si="199"/>
        <v>#DIV/0!</v>
      </c>
      <c r="K2078" s="197" t="str" cm="1">
        <f t="array" ref="K2078">INDEX($A:$G, ($B2078*$B$4)+3,COLUMN(C2078))</f>
        <v>Owing</v>
      </c>
      <c r="L2078" s="198" t="e">
        <f t="shared" si="201"/>
        <v>#VALUE!</v>
      </c>
      <c r="M2078" s="199" t="e">
        <f t="shared" si="202"/>
        <v>#VALUE!</v>
      </c>
      <c r="N2078" s="200" t="str" cm="1">
        <f t="array" ref="N2078">INDEX($A:$G, ($B2078*$B$4)+3,COLUMN(F2078))</f>
        <v>Total Interest Charged</v>
      </c>
      <c r="O2078" s="201" t="e">
        <f t="shared" si="200"/>
        <v>#VALUE!</v>
      </c>
    </row>
    <row r="2079" spans="3:15" x14ac:dyDescent="0.25">
      <c r="C2079" s="197" t="e">
        <f t="shared" si="203"/>
        <v>#DIV/0!</v>
      </c>
      <c r="D2079" s="216" t="e">
        <f>IF(F2079="","",IF($B$3='Budget Calculator'!$A$14, 'Loan Calculator'!$L$12-E2079+H2079, IF($B$3='Budget Calculator'!$A$13,  'Loan Calculator'!$N$12-E2079+H2079, IF($B$3='Budget Calculator'!$A$12,  'Loan Calculator'!$P$12-E2079+H2079, 0))))</f>
        <v>#DIV/0!</v>
      </c>
      <c r="E2079" s="217" t="e">
        <f>IF(('Loan Calculator'!$G$4/$B$4)*C2078&gt;=0, ('Loan Calculator'!$G$4/$B$4)*C2078, 1/0)</f>
        <v>#DIV/0!</v>
      </c>
      <c r="F2079" s="200" t="e">
        <f t="shared" si="204"/>
        <v>#DIV/0!</v>
      </c>
      <c r="G2079" s="212" t="e">
        <f t="shared" si="199"/>
        <v>#DIV/0!</v>
      </c>
      <c r="K2079" s="197" t="str" cm="1">
        <f t="array" ref="K2079">INDEX($A:$G, ($B2079*$B$4)+3,COLUMN(C2079))</f>
        <v>Owing</v>
      </c>
      <c r="L2079" s="198" t="e">
        <f t="shared" si="201"/>
        <v>#VALUE!</v>
      </c>
      <c r="M2079" s="199" t="e">
        <f t="shared" si="202"/>
        <v>#VALUE!</v>
      </c>
      <c r="N2079" s="200" t="str" cm="1">
        <f t="array" ref="N2079">INDEX($A:$G, ($B2079*$B$4)+3,COLUMN(F2079))</f>
        <v>Total Interest Charged</v>
      </c>
      <c r="O2079" s="201" t="e">
        <f t="shared" si="200"/>
        <v>#VALUE!</v>
      </c>
    </row>
    <row r="2080" spans="3:15" x14ac:dyDescent="0.25">
      <c r="C2080" s="197" t="e">
        <f t="shared" si="203"/>
        <v>#DIV/0!</v>
      </c>
      <c r="D2080" s="216" t="e">
        <f>IF(F2080="","",IF($B$3='Budget Calculator'!$A$14, 'Loan Calculator'!$L$12-E2080+H2080, IF($B$3='Budget Calculator'!$A$13,  'Loan Calculator'!$N$12-E2080+H2080, IF($B$3='Budget Calculator'!$A$12,  'Loan Calculator'!$P$12-E2080+H2080, 0))))</f>
        <v>#DIV/0!</v>
      </c>
      <c r="E2080" s="217" t="e">
        <f>IF(('Loan Calculator'!$G$4/$B$4)*C2079&gt;=0, ('Loan Calculator'!$G$4/$B$4)*C2079, 1/0)</f>
        <v>#DIV/0!</v>
      </c>
      <c r="F2080" s="200" t="e">
        <f t="shared" si="204"/>
        <v>#DIV/0!</v>
      </c>
      <c r="G2080" s="212" t="e">
        <f t="shared" si="199"/>
        <v>#DIV/0!</v>
      </c>
      <c r="K2080" s="197" t="str" cm="1">
        <f t="array" ref="K2080">INDEX($A:$G, ($B2080*$B$4)+3,COLUMN(C2080))</f>
        <v>Owing</v>
      </c>
      <c r="L2080" s="198" t="e">
        <f t="shared" si="201"/>
        <v>#VALUE!</v>
      </c>
      <c r="M2080" s="199" t="e">
        <f t="shared" si="202"/>
        <v>#VALUE!</v>
      </c>
      <c r="N2080" s="200" t="str" cm="1">
        <f t="array" ref="N2080">INDEX($A:$G, ($B2080*$B$4)+3,COLUMN(F2080))</f>
        <v>Total Interest Charged</v>
      </c>
      <c r="O2080" s="201" t="e">
        <f t="shared" si="200"/>
        <v>#VALUE!</v>
      </c>
    </row>
    <row r="2081" spans="3:15" x14ac:dyDescent="0.25">
      <c r="C2081" s="197" t="e">
        <f t="shared" si="203"/>
        <v>#DIV/0!</v>
      </c>
      <c r="D2081" s="216" t="e">
        <f>IF(F2081="","",IF($B$3='Budget Calculator'!$A$14, 'Loan Calculator'!$L$12-E2081+H2081, IF($B$3='Budget Calculator'!$A$13,  'Loan Calculator'!$N$12-E2081+H2081, IF($B$3='Budget Calculator'!$A$12,  'Loan Calculator'!$P$12-E2081+H2081, 0))))</f>
        <v>#DIV/0!</v>
      </c>
      <c r="E2081" s="217" t="e">
        <f>IF(('Loan Calculator'!$G$4/$B$4)*C2080&gt;=0, ('Loan Calculator'!$G$4/$B$4)*C2080, 1/0)</f>
        <v>#DIV/0!</v>
      </c>
      <c r="F2081" s="200" t="e">
        <f t="shared" si="204"/>
        <v>#DIV/0!</v>
      </c>
      <c r="G2081" s="212" t="e">
        <f t="shared" si="199"/>
        <v>#DIV/0!</v>
      </c>
      <c r="K2081" s="197" t="str" cm="1">
        <f t="array" ref="K2081">INDEX($A:$G, ($B2081*$B$4)+3,COLUMN(C2081))</f>
        <v>Owing</v>
      </c>
      <c r="L2081" s="198" t="e">
        <f t="shared" si="201"/>
        <v>#VALUE!</v>
      </c>
      <c r="M2081" s="199" t="e">
        <f t="shared" si="202"/>
        <v>#VALUE!</v>
      </c>
      <c r="N2081" s="200" t="str" cm="1">
        <f t="array" ref="N2081">INDEX($A:$G, ($B2081*$B$4)+3,COLUMN(F2081))</f>
        <v>Total Interest Charged</v>
      </c>
      <c r="O2081" s="201" t="e">
        <f t="shared" si="200"/>
        <v>#VALUE!</v>
      </c>
    </row>
    <row r="2082" spans="3:15" x14ac:dyDescent="0.25">
      <c r="C2082" s="197" t="e">
        <f t="shared" si="203"/>
        <v>#DIV/0!</v>
      </c>
      <c r="D2082" s="216" t="e">
        <f>IF(F2082="","",IF($B$3='Budget Calculator'!$A$14, 'Loan Calculator'!$L$12-E2082+H2082, IF($B$3='Budget Calculator'!$A$13,  'Loan Calculator'!$N$12-E2082+H2082, IF($B$3='Budget Calculator'!$A$12,  'Loan Calculator'!$P$12-E2082+H2082, 0))))</f>
        <v>#DIV/0!</v>
      </c>
      <c r="E2082" s="217" t="e">
        <f>IF(('Loan Calculator'!$G$4/$B$4)*C2081&gt;=0, ('Loan Calculator'!$G$4/$B$4)*C2081, 1/0)</f>
        <v>#DIV/0!</v>
      </c>
      <c r="F2082" s="200" t="e">
        <f t="shared" si="204"/>
        <v>#DIV/0!</v>
      </c>
      <c r="G2082" s="212" t="e">
        <f t="shared" si="199"/>
        <v>#DIV/0!</v>
      </c>
      <c r="K2082" s="197" t="str" cm="1">
        <f t="array" ref="K2082">INDEX($A:$G, ($B2082*$B$4)+3,COLUMN(C2082))</f>
        <v>Owing</v>
      </c>
      <c r="L2082" s="198" t="e">
        <f t="shared" si="201"/>
        <v>#VALUE!</v>
      </c>
      <c r="M2082" s="199" t="e">
        <f t="shared" si="202"/>
        <v>#VALUE!</v>
      </c>
      <c r="N2082" s="200" t="str" cm="1">
        <f t="array" ref="N2082">INDEX($A:$G, ($B2082*$B$4)+3,COLUMN(F2082))</f>
        <v>Total Interest Charged</v>
      </c>
      <c r="O2082" s="201" t="e">
        <f t="shared" si="200"/>
        <v>#VALUE!</v>
      </c>
    </row>
    <row r="2083" spans="3:15" x14ac:dyDescent="0.25">
      <c r="C2083" s="197" t="e">
        <f t="shared" si="203"/>
        <v>#DIV/0!</v>
      </c>
      <c r="D2083" s="216" t="e">
        <f>IF(F2083="","",IF($B$3='Budget Calculator'!$A$14, 'Loan Calculator'!$L$12-E2083+H2083, IF($B$3='Budget Calculator'!$A$13,  'Loan Calculator'!$N$12-E2083+H2083, IF($B$3='Budget Calculator'!$A$12,  'Loan Calculator'!$P$12-E2083+H2083, 0))))</f>
        <v>#DIV/0!</v>
      </c>
      <c r="E2083" s="217" t="e">
        <f>IF(('Loan Calculator'!$G$4/$B$4)*C2082&gt;=0, ('Loan Calculator'!$G$4/$B$4)*C2082, 1/0)</f>
        <v>#DIV/0!</v>
      </c>
      <c r="F2083" s="200" t="e">
        <f t="shared" si="204"/>
        <v>#DIV/0!</v>
      </c>
      <c r="G2083" s="212" t="e">
        <f t="shared" si="199"/>
        <v>#DIV/0!</v>
      </c>
      <c r="K2083" s="197" t="str" cm="1">
        <f t="array" ref="K2083">INDEX($A:$G, ($B2083*$B$4)+3,COLUMN(C2083))</f>
        <v>Owing</v>
      </c>
      <c r="L2083" s="198" t="e">
        <f t="shared" si="201"/>
        <v>#VALUE!</v>
      </c>
      <c r="M2083" s="199" t="e">
        <f t="shared" si="202"/>
        <v>#VALUE!</v>
      </c>
      <c r="N2083" s="200" t="str" cm="1">
        <f t="array" ref="N2083">INDEX($A:$G, ($B2083*$B$4)+3,COLUMN(F2083))</f>
        <v>Total Interest Charged</v>
      </c>
      <c r="O2083" s="201" t="e">
        <f t="shared" si="200"/>
        <v>#VALUE!</v>
      </c>
    </row>
    <row r="2084" spans="3:15" x14ac:dyDescent="0.25">
      <c r="C2084" s="197" t="e">
        <f t="shared" si="203"/>
        <v>#DIV/0!</v>
      </c>
      <c r="D2084" s="216" t="e">
        <f>IF(F2084="","",IF($B$3='Budget Calculator'!$A$14, 'Loan Calculator'!$L$12-E2084+H2084, IF($B$3='Budget Calculator'!$A$13,  'Loan Calculator'!$N$12-E2084+H2084, IF($B$3='Budget Calculator'!$A$12,  'Loan Calculator'!$P$12-E2084+H2084, 0))))</f>
        <v>#DIV/0!</v>
      </c>
      <c r="E2084" s="217" t="e">
        <f>IF(('Loan Calculator'!$G$4/$B$4)*C2083&gt;=0, ('Loan Calculator'!$G$4/$B$4)*C2083, 1/0)</f>
        <v>#DIV/0!</v>
      </c>
      <c r="F2084" s="200" t="e">
        <f t="shared" si="204"/>
        <v>#DIV/0!</v>
      </c>
      <c r="G2084" s="212" t="e">
        <f t="shared" si="199"/>
        <v>#DIV/0!</v>
      </c>
      <c r="K2084" s="197" t="str" cm="1">
        <f t="array" ref="K2084">INDEX($A:$G, ($B2084*$B$4)+3,COLUMN(C2084))</f>
        <v>Owing</v>
      </c>
      <c r="L2084" s="198" t="e">
        <f t="shared" si="201"/>
        <v>#VALUE!</v>
      </c>
      <c r="M2084" s="199" t="e">
        <f t="shared" si="202"/>
        <v>#VALUE!</v>
      </c>
      <c r="N2084" s="200" t="str" cm="1">
        <f t="array" ref="N2084">INDEX($A:$G, ($B2084*$B$4)+3,COLUMN(F2084))</f>
        <v>Total Interest Charged</v>
      </c>
      <c r="O2084" s="201" t="e">
        <f t="shared" si="200"/>
        <v>#VALUE!</v>
      </c>
    </row>
    <row r="2085" spans="3:15" x14ac:dyDescent="0.25">
      <c r="C2085" s="197" t="e">
        <f t="shared" si="203"/>
        <v>#DIV/0!</v>
      </c>
      <c r="D2085" s="216" t="e">
        <f>IF(F2085="","",IF($B$3='Budget Calculator'!$A$14, 'Loan Calculator'!$L$12-E2085+H2085, IF($B$3='Budget Calculator'!$A$13,  'Loan Calculator'!$N$12-E2085+H2085, IF($B$3='Budget Calculator'!$A$12,  'Loan Calculator'!$P$12-E2085+H2085, 0))))</f>
        <v>#DIV/0!</v>
      </c>
      <c r="E2085" s="217" t="e">
        <f>IF(('Loan Calculator'!$G$4/$B$4)*C2084&gt;=0, ('Loan Calculator'!$G$4/$B$4)*C2084, 1/0)</f>
        <v>#DIV/0!</v>
      </c>
      <c r="F2085" s="200" t="e">
        <f t="shared" si="204"/>
        <v>#DIV/0!</v>
      </c>
      <c r="G2085" s="212" t="e">
        <f t="shared" si="199"/>
        <v>#DIV/0!</v>
      </c>
      <c r="K2085" s="197" t="str" cm="1">
        <f t="array" ref="K2085">INDEX($A:$G, ($B2085*$B$4)+3,COLUMN(C2085))</f>
        <v>Owing</v>
      </c>
      <c r="L2085" s="198" t="e">
        <f t="shared" si="201"/>
        <v>#VALUE!</v>
      </c>
      <c r="M2085" s="199" t="e">
        <f t="shared" si="202"/>
        <v>#VALUE!</v>
      </c>
      <c r="N2085" s="200" t="str" cm="1">
        <f t="array" ref="N2085">INDEX($A:$G, ($B2085*$B$4)+3,COLUMN(F2085))</f>
        <v>Total Interest Charged</v>
      </c>
      <c r="O2085" s="201" t="e">
        <f t="shared" si="200"/>
        <v>#VALUE!</v>
      </c>
    </row>
    <row r="2086" spans="3:15" x14ac:dyDescent="0.25">
      <c r="C2086" s="197" t="e">
        <f t="shared" si="203"/>
        <v>#DIV/0!</v>
      </c>
      <c r="D2086" s="216" t="e">
        <f>IF(F2086="","",IF($B$3='Budget Calculator'!$A$14, 'Loan Calculator'!$L$12-E2086+H2086, IF($B$3='Budget Calculator'!$A$13,  'Loan Calculator'!$N$12-E2086+H2086, IF($B$3='Budget Calculator'!$A$12,  'Loan Calculator'!$P$12-E2086+H2086, 0))))</f>
        <v>#DIV/0!</v>
      </c>
      <c r="E2086" s="217" t="e">
        <f>IF(('Loan Calculator'!$G$4/$B$4)*C2085&gt;=0, ('Loan Calculator'!$G$4/$B$4)*C2085, 1/0)</f>
        <v>#DIV/0!</v>
      </c>
      <c r="F2086" s="200" t="e">
        <f t="shared" si="204"/>
        <v>#DIV/0!</v>
      </c>
      <c r="G2086" s="212" t="e">
        <f t="shared" si="199"/>
        <v>#DIV/0!</v>
      </c>
      <c r="K2086" s="197" t="str" cm="1">
        <f t="array" ref="K2086">INDEX($A:$G, ($B2086*$B$4)+3,COLUMN(C2086))</f>
        <v>Owing</v>
      </c>
      <c r="L2086" s="198" t="e">
        <f t="shared" si="201"/>
        <v>#VALUE!</v>
      </c>
      <c r="M2086" s="199" t="e">
        <f t="shared" si="202"/>
        <v>#VALUE!</v>
      </c>
      <c r="N2086" s="200" t="str" cm="1">
        <f t="array" ref="N2086">INDEX($A:$G, ($B2086*$B$4)+3,COLUMN(F2086))</f>
        <v>Total Interest Charged</v>
      </c>
      <c r="O2086" s="201" t="e">
        <f t="shared" si="200"/>
        <v>#VALUE!</v>
      </c>
    </row>
    <row r="2087" spans="3:15" x14ac:dyDescent="0.25">
      <c r="C2087" s="197" t="e">
        <f t="shared" si="203"/>
        <v>#DIV/0!</v>
      </c>
      <c r="D2087" s="216" t="e">
        <f>IF(F2087="","",IF($B$3='Budget Calculator'!$A$14, 'Loan Calculator'!$L$12-E2087+H2087, IF($B$3='Budget Calculator'!$A$13,  'Loan Calculator'!$N$12-E2087+H2087, IF($B$3='Budget Calculator'!$A$12,  'Loan Calculator'!$P$12-E2087+H2087, 0))))</f>
        <v>#DIV/0!</v>
      </c>
      <c r="E2087" s="217" t="e">
        <f>IF(('Loan Calculator'!$G$4/$B$4)*C2086&gt;=0, ('Loan Calculator'!$G$4/$B$4)*C2086, 1/0)</f>
        <v>#DIV/0!</v>
      </c>
      <c r="F2087" s="200" t="e">
        <f t="shared" si="204"/>
        <v>#DIV/0!</v>
      </c>
      <c r="G2087" s="212" t="e">
        <f t="shared" si="199"/>
        <v>#DIV/0!</v>
      </c>
      <c r="K2087" s="197" t="str" cm="1">
        <f t="array" ref="K2087">INDEX($A:$G, ($B2087*$B$4)+3,COLUMN(C2087))</f>
        <v>Owing</v>
      </c>
      <c r="L2087" s="198" t="e">
        <f t="shared" si="201"/>
        <v>#VALUE!</v>
      </c>
      <c r="M2087" s="199" t="e">
        <f t="shared" si="202"/>
        <v>#VALUE!</v>
      </c>
      <c r="N2087" s="200" t="str" cm="1">
        <f t="array" ref="N2087">INDEX($A:$G, ($B2087*$B$4)+3,COLUMN(F2087))</f>
        <v>Total Interest Charged</v>
      </c>
      <c r="O2087" s="201" t="e">
        <f t="shared" si="200"/>
        <v>#VALUE!</v>
      </c>
    </row>
    <row r="2088" spans="3:15" x14ac:dyDescent="0.25">
      <c r="C2088" s="197" t="e">
        <f t="shared" si="203"/>
        <v>#DIV/0!</v>
      </c>
      <c r="D2088" s="216" t="e">
        <f>IF(F2088="","",IF($B$3='Budget Calculator'!$A$14, 'Loan Calculator'!$L$12-E2088+H2088, IF($B$3='Budget Calculator'!$A$13,  'Loan Calculator'!$N$12-E2088+H2088, IF($B$3='Budget Calculator'!$A$12,  'Loan Calculator'!$P$12-E2088+H2088, 0))))</f>
        <v>#DIV/0!</v>
      </c>
      <c r="E2088" s="217" t="e">
        <f>IF(('Loan Calculator'!$G$4/$B$4)*C2087&gt;=0, ('Loan Calculator'!$G$4/$B$4)*C2087, 1/0)</f>
        <v>#DIV/0!</v>
      </c>
      <c r="F2088" s="200" t="e">
        <f t="shared" si="204"/>
        <v>#DIV/0!</v>
      </c>
      <c r="G2088" s="212" t="e">
        <f t="shared" si="199"/>
        <v>#DIV/0!</v>
      </c>
      <c r="K2088" s="197" t="str" cm="1">
        <f t="array" ref="K2088">INDEX($A:$G, ($B2088*$B$4)+3,COLUMN(C2088))</f>
        <v>Owing</v>
      </c>
      <c r="L2088" s="198" t="e">
        <f t="shared" si="201"/>
        <v>#VALUE!</v>
      </c>
      <c r="M2088" s="199" t="e">
        <f t="shared" si="202"/>
        <v>#VALUE!</v>
      </c>
      <c r="N2088" s="200" t="str" cm="1">
        <f t="array" ref="N2088">INDEX($A:$G, ($B2088*$B$4)+3,COLUMN(F2088))</f>
        <v>Total Interest Charged</v>
      </c>
      <c r="O2088" s="201" t="e">
        <f t="shared" si="200"/>
        <v>#VALUE!</v>
      </c>
    </row>
    <row r="2089" spans="3:15" x14ac:dyDescent="0.25">
      <c r="C2089" s="197" t="e">
        <f t="shared" si="203"/>
        <v>#DIV/0!</v>
      </c>
      <c r="D2089" s="216" t="e">
        <f>IF(F2089="","",IF($B$3='Budget Calculator'!$A$14, 'Loan Calculator'!$L$12-E2089+H2089, IF($B$3='Budget Calculator'!$A$13,  'Loan Calculator'!$N$12-E2089+H2089, IF($B$3='Budget Calculator'!$A$12,  'Loan Calculator'!$P$12-E2089+H2089, 0))))</f>
        <v>#DIV/0!</v>
      </c>
      <c r="E2089" s="217" t="e">
        <f>IF(('Loan Calculator'!$G$4/$B$4)*C2088&gt;=0, ('Loan Calculator'!$G$4/$B$4)*C2088, 1/0)</f>
        <v>#DIV/0!</v>
      </c>
      <c r="F2089" s="200" t="e">
        <f t="shared" si="204"/>
        <v>#DIV/0!</v>
      </c>
      <c r="G2089" s="212" t="e">
        <f t="shared" si="199"/>
        <v>#DIV/0!</v>
      </c>
      <c r="K2089" s="197" t="str" cm="1">
        <f t="array" ref="K2089">INDEX($A:$G, ($B2089*$B$4)+3,COLUMN(C2089))</f>
        <v>Owing</v>
      </c>
      <c r="L2089" s="198" t="e">
        <f t="shared" si="201"/>
        <v>#VALUE!</v>
      </c>
      <c r="M2089" s="199" t="e">
        <f t="shared" si="202"/>
        <v>#VALUE!</v>
      </c>
      <c r="N2089" s="200" t="str" cm="1">
        <f t="array" ref="N2089">INDEX($A:$G, ($B2089*$B$4)+3,COLUMN(F2089))</f>
        <v>Total Interest Charged</v>
      </c>
      <c r="O2089" s="201" t="e">
        <f t="shared" si="200"/>
        <v>#VALUE!</v>
      </c>
    </row>
    <row r="2090" spans="3:15" x14ac:dyDescent="0.25">
      <c r="C2090" s="197" t="e">
        <f t="shared" si="203"/>
        <v>#DIV/0!</v>
      </c>
      <c r="D2090" s="216" t="e">
        <f>IF(F2090="","",IF($B$3='Budget Calculator'!$A$14, 'Loan Calculator'!$L$12-E2090+H2090, IF($B$3='Budget Calculator'!$A$13,  'Loan Calculator'!$N$12-E2090+H2090, IF($B$3='Budget Calculator'!$A$12,  'Loan Calculator'!$P$12-E2090+H2090, 0))))</f>
        <v>#DIV/0!</v>
      </c>
      <c r="E2090" s="217" t="e">
        <f>IF(('Loan Calculator'!$G$4/$B$4)*C2089&gt;=0, ('Loan Calculator'!$G$4/$B$4)*C2089, 1/0)</f>
        <v>#DIV/0!</v>
      </c>
      <c r="F2090" s="200" t="e">
        <f t="shared" si="204"/>
        <v>#DIV/0!</v>
      </c>
      <c r="G2090" s="212" t="e">
        <f t="shared" si="199"/>
        <v>#DIV/0!</v>
      </c>
      <c r="K2090" s="197" t="str" cm="1">
        <f t="array" ref="K2090">INDEX($A:$G, ($B2090*$B$4)+3,COLUMN(C2090))</f>
        <v>Owing</v>
      </c>
      <c r="L2090" s="198" t="e">
        <f t="shared" si="201"/>
        <v>#VALUE!</v>
      </c>
      <c r="M2090" s="199" t="e">
        <f t="shared" si="202"/>
        <v>#VALUE!</v>
      </c>
      <c r="N2090" s="200" t="str" cm="1">
        <f t="array" ref="N2090">INDEX($A:$G, ($B2090*$B$4)+3,COLUMN(F2090))</f>
        <v>Total Interest Charged</v>
      </c>
      <c r="O2090" s="201" t="e">
        <f t="shared" si="200"/>
        <v>#VALUE!</v>
      </c>
    </row>
    <row r="2091" spans="3:15" x14ac:dyDescent="0.25">
      <c r="C2091" s="197" t="e">
        <f t="shared" si="203"/>
        <v>#DIV/0!</v>
      </c>
      <c r="D2091" s="216" t="e">
        <f>IF(F2091="","",IF($B$3='Budget Calculator'!$A$14, 'Loan Calculator'!$L$12-E2091+H2091, IF($B$3='Budget Calculator'!$A$13,  'Loan Calculator'!$N$12-E2091+H2091, IF($B$3='Budget Calculator'!$A$12,  'Loan Calculator'!$P$12-E2091+H2091, 0))))</f>
        <v>#DIV/0!</v>
      </c>
      <c r="E2091" s="217" t="e">
        <f>IF(('Loan Calculator'!$G$4/$B$4)*C2090&gt;=0, ('Loan Calculator'!$G$4/$B$4)*C2090, 1/0)</f>
        <v>#DIV/0!</v>
      </c>
      <c r="F2091" s="200" t="e">
        <f t="shared" si="204"/>
        <v>#DIV/0!</v>
      </c>
      <c r="G2091" s="212" t="e">
        <f t="shared" si="199"/>
        <v>#DIV/0!</v>
      </c>
      <c r="K2091" s="197" t="str" cm="1">
        <f t="array" ref="K2091">INDEX($A:$G, ($B2091*$B$4)+3,COLUMN(C2091))</f>
        <v>Owing</v>
      </c>
      <c r="L2091" s="198" t="e">
        <f t="shared" si="201"/>
        <v>#VALUE!</v>
      </c>
      <c r="M2091" s="199" t="e">
        <f t="shared" si="202"/>
        <v>#VALUE!</v>
      </c>
      <c r="N2091" s="200" t="str" cm="1">
        <f t="array" ref="N2091">INDEX($A:$G, ($B2091*$B$4)+3,COLUMN(F2091))</f>
        <v>Total Interest Charged</v>
      </c>
      <c r="O2091" s="201" t="e">
        <f t="shared" si="200"/>
        <v>#VALUE!</v>
      </c>
    </row>
    <row r="2092" spans="3:15" x14ac:dyDescent="0.25">
      <c r="C2092" s="197" t="e">
        <f t="shared" si="203"/>
        <v>#DIV/0!</v>
      </c>
      <c r="D2092" s="216" t="e">
        <f>IF(F2092="","",IF($B$3='Budget Calculator'!$A$14, 'Loan Calculator'!$L$12-E2092+H2092, IF($B$3='Budget Calculator'!$A$13,  'Loan Calculator'!$N$12-E2092+H2092, IF($B$3='Budget Calculator'!$A$12,  'Loan Calculator'!$P$12-E2092+H2092, 0))))</f>
        <v>#DIV/0!</v>
      </c>
      <c r="E2092" s="217" t="e">
        <f>IF(('Loan Calculator'!$G$4/$B$4)*C2091&gt;=0, ('Loan Calculator'!$G$4/$B$4)*C2091, 1/0)</f>
        <v>#DIV/0!</v>
      </c>
      <c r="F2092" s="200" t="e">
        <f t="shared" si="204"/>
        <v>#DIV/0!</v>
      </c>
      <c r="G2092" s="212" t="e">
        <f t="shared" si="199"/>
        <v>#DIV/0!</v>
      </c>
      <c r="K2092" s="197" t="str" cm="1">
        <f t="array" ref="K2092">INDEX($A:$G, ($B2092*$B$4)+3,COLUMN(C2092))</f>
        <v>Owing</v>
      </c>
      <c r="L2092" s="198" t="e">
        <f t="shared" si="201"/>
        <v>#VALUE!</v>
      </c>
      <c r="M2092" s="199" t="e">
        <f t="shared" si="202"/>
        <v>#VALUE!</v>
      </c>
      <c r="N2092" s="200" t="str" cm="1">
        <f t="array" ref="N2092">INDEX($A:$G, ($B2092*$B$4)+3,COLUMN(F2092))</f>
        <v>Total Interest Charged</v>
      </c>
      <c r="O2092" s="201" t="e">
        <f t="shared" si="200"/>
        <v>#VALUE!</v>
      </c>
    </row>
    <row r="2093" spans="3:15" x14ac:dyDescent="0.25">
      <c r="C2093" s="197" t="e">
        <f t="shared" si="203"/>
        <v>#DIV/0!</v>
      </c>
      <c r="D2093" s="216" t="e">
        <f>IF(F2093="","",IF($B$3='Budget Calculator'!$A$14, 'Loan Calculator'!$L$12-E2093+H2093, IF($B$3='Budget Calculator'!$A$13,  'Loan Calculator'!$N$12-E2093+H2093, IF($B$3='Budget Calculator'!$A$12,  'Loan Calculator'!$P$12-E2093+H2093, 0))))</f>
        <v>#DIV/0!</v>
      </c>
      <c r="E2093" s="217" t="e">
        <f>IF(('Loan Calculator'!$G$4/$B$4)*C2092&gt;=0, ('Loan Calculator'!$G$4/$B$4)*C2092, 1/0)</f>
        <v>#DIV/0!</v>
      </c>
      <c r="F2093" s="200" t="e">
        <f t="shared" si="204"/>
        <v>#DIV/0!</v>
      </c>
      <c r="G2093" s="212" t="e">
        <f t="shared" si="199"/>
        <v>#DIV/0!</v>
      </c>
      <c r="K2093" s="197" t="str" cm="1">
        <f t="array" ref="K2093">INDEX($A:$G, ($B2093*$B$4)+3,COLUMN(C2093))</f>
        <v>Owing</v>
      </c>
      <c r="L2093" s="198" t="e">
        <f t="shared" si="201"/>
        <v>#VALUE!</v>
      </c>
      <c r="M2093" s="199" t="e">
        <f t="shared" si="202"/>
        <v>#VALUE!</v>
      </c>
      <c r="N2093" s="200" t="str" cm="1">
        <f t="array" ref="N2093">INDEX($A:$G, ($B2093*$B$4)+3,COLUMN(F2093))</f>
        <v>Total Interest Charged</v>
      </c>
      <c r="O2093" s="201" t="e">
        <f t="shared" si="200"/>
        <v>#VALUE!</v>
      </c>
    </row>
    <row r="2094" spans="3:15" x14ac:dyDescent="0.25">
      <c r="C2094" s="197" t="e">
        <f t="shared" si="203"/>
        <v>#DIV/0!</v>
      </c>
      <c r="D2094" s="216" t="e">
        <f>IF(F2094="","",IF($B$3='Budget Calculator'!$A$14, 'Loan Calculator'!$L$12-E2094+H2094, IF($B$3='Budget Calculator'!$A$13,  'Loan Calculator'!$N$12-E2094+H2094, IF($B$3='Budget Calculator'!$A$12,  'Loan Calculator'!$P$12-E2094+H2094, 0))))</f>
        <v>#DIV/0!</v>
      </c>
      <c r="E2094" s="217" t="e">
        <f>IF(('Loan Calculator'!$G$4/$B$4)*C2093&gt;=0, ('Loan Calculator'!$G$4/$B$4)*C2093, 1/0)</f>
        <v>#DIV/0!</v>
      </c>
      <c r="F2094" s="200" t="e">
        <f t="shared" si="204"/>
        <v>#DIV/0!</v>
      </c>
      <c r="G2094" s="212" t="e">
        <f t="shared" si="199"/>
        <v>#DIV/0!</v>
      </c>
      <c r="K2094" s="197" t="str" cm="1">
        <f t="array" ref="K2094">INDEX($A:$G, ($B2094*$B$4)+3,COLUMN(C2094))</f>
        <v>Owing</v>
      </c>
      <c r="L2094" s="198" t="e">
        <f t="shared" si="201"/>
        <v>#VALUE!</v>
      </c>
      <c r="M2094" s="199" t="e">
        <f t="shared" si="202"/>
        <v>#VALUE!</v>
      </c>
      <c r="N2094" s="200" t="str" cm="1">
        <f t="array" ref="N2094">INDEX($A:$G, ($B2094*$B$4)+3,COLUMN(F2094))</f>
        <v>Total Interest Charged</v>
      </c>
      <c r="O2094" s="201" t="e">
        <f t="shared" si="200"/>
        <v>#VALUE!</v>
      </c>
    </row>
    <row r="2095" spans="3:15" x14ac:dyDescent="0.25">
      <c r="C2095" s="197" t="e">
        <f t="shared" si="203"/>
        <v>#DIV/0!</v>
      </c>
      <c r="D2095" s="216" t="e">
        <f>IF(F2095="","",IF($B$3='Budget Calculator'!$A$14, 'Loan Calculator'!$L$12-E2095+H2095, IF($B$3='Budget Calculator'!$A$13,  'Loan Calculator'!$N$12-E2095+H2095, IF($B$3='Budget Calculator'!$A$12,  'Loan Calculator'!$P$12-E2095+H2095, 0))))</f>
        <v>#DIV/0!</v>
      </c>
      <c r="E2095" s="217" t="e">
        <f>IF(('Loan Calculator'!$G$4/$B$4)*C2094&gt;=0, ('Loan Calculator'!$G$4/$B$4)*C2094, 1/0)</f>
        <v>#DIV/0!</v>
      </c>
      <c r="F2095" s="200" t="e">
        <f t="shared" si="204"/>
        <v>#DIV/0!</v>
      </c>
      <c r="G2095" s="212" t="e">
        <f t="shared" si="199"/>
        <v>#DIV/0!</v>
      </c>
      <c r="K2095" s="197" t="str" cm="1">
        <f t="array" ref="K2095">INDEX($A:$G, ($B2095*$B$4)+3,COLUMN(C2095))</f>
        <v>Owing</v>
      </c>
      <c r="L2095" s="198" t="e">
        <f t="shared" si="201"/>
        <v>#VALUE!</v>
      </c>
      <c r="M2095" s="199" t="e">
        <f t="shared" si="202"/>
        <v>#VALUE!</v>
      </c>
      <c r="N2095" s="200" t="str" cm="1">
        <f t="array" ref="N2095">INDEX($A:$G, ($B2095*$B$4)+3,COLUMN(F2095))</f>
        <v>Total Interest Charged</v>
      </c>
      <c r="O2095" s="201" t="e">
        <f t="shared" si="200"/>
        <v>#VALUE!</v>
      </c>
    </row>
    <row r="2096" spans="3:15" x14ac:dyDescent="0.25">
      <c r="C2096" s="197" t="e">
        <f t="shared" si="203"/>
        <v>#DIV/0!</v>
      </c>
      <c r="D2096" s="216" t="e">
        <f>IF(F2096="","",IF($B$3='Budget Calculator'!$A$14, 'Loan Calculator'!$L$12-E2096+H2096, IF($B$3='Budget Calculator'!$A$13,  'Loan Calculator'!$N$12-E2096+H2096, IF($B$3='Budget Calculator'!$A$12,  'Loan Calculator'!$P$12-E2096+H2096, 0))))</f>
        <v>#DIV/0!</v>
      </c>
      <c r="E2096" s="217" t="e">
        <f>IF(('Loan Calculator'!$G$4/$B$4)*C2095&gt;=0, ('Loan Calculator'!$G$4/$B$4)*C2095, 1/0)</f>
        <v>#DIV/0!</v>
      </c>
      <c r="F2096" s="200" t="e">
        <f t="shared" si="204"/>
        <v>#DIV/0!</v>
      </c>
      <c r="G2096" s="212" t="e">
        <f t="shared" si="199"/>
        <v>#DIV/0!</v>
      </c>
      <c r="K2096" s="197" t="str" cm="1">
        <f t="array" ref="K2096">INDEX($A:$G, ($B2096*$B$4)+3,COLUMN(C2096))</f>
        <v>Owing</v>
      </c>
      <c r="L2096" s="198" t="e">
        <f t="shared" si="201"/>
        <v>#VALUE!</v>
      </c>
      <c r="M2096" s="199" t="e">
        <f t="shared" si="202"/>
        <v>#VALUE!</v>
      </c>
      <c r="N2096" s="200" t="str" cm="1">
        <f t="array" ref="N2096">INDEX($A:$G, ($B2096*$B$4)+3,COLUMN(F2096))</f>
        <v>Total Interest Charged</v>
      </c>
      <c r="O2096" s="201" t="e">
        <f t="shared" si="200"/>
        <v>#VALUE!</v>
      </c>
    </row>
    <row r="2097" spans="3:15" x14ac:dyDescent="0.25">
      <c r="C2097" s="197" t="e">
        <f t="shared" si="203"/>
        <v>#DIV/0!</v>
      </c>
      <c r="D2097" s="216" t="e">
        <f>IF(F2097="","",IF($B$3='Budget Calculator'!$A$14, 'Loan Calculator'!$L$12-E2097+H2097, IF($B$3='Budget Calculator'!$A$13,  'Loan Calculator'!$N$12-E2097+H2097, IF($B$3='Budget Calculator'!$A$12,  'Loan Calculator'!$P$12-E2097+H2097, 0))))</f>
        <v>#DIV/0!</v>
      </c>
      <c r="E2097" s="217" t="e">
        <f>IF(('Loan Calculator'!$G$4/$B$4)*C2096&gt;=0, ('Loan Calculator'!$G$4/$B$4)*C2096, 1/0)</f>
        <v>#DIV/0!</v>
      </c>
      <c r="F2097" s="200" t="e">
        <f t="shared" si="204"/>
        <v>#DIV/0!</v>
      </c>
      <c r="G2097" s="212" t="e">
        <f t="shared" si="199"/>
        <v>#DIV/0!</v>
      </c>
      <c r="K2097" s="197" t="str" cm="1">
        <f t="array" ref="K2097">INDEX($A:$G, ($B2097*$B$4)+3,COLUMN(C2097))</f>
        <v>Owing</v>
      </c>
      <c r="L2097" s="198" t="e">
        <f t="shared" si="201"/>
        <v>#VALUE!</v>
      </c>
      <c r="M2097" s="199" t="e">
        <f t="shared" si="202"/>
        <v>#VALUE!</v>
      </c>
      <c r="N2097" s="200" t="str" cm="1">
        <f t="array" ref="N2097">INDEX($A:$G, ($B2097*$B$4)+3,COLUMN(F2097))</f>
        <v>Total Interest Charged</v>
      </c>
      <c r="O2097" s="201" t="e">
        <f t="shared" si="200"/>
        <v>#VALUE!</v>
      </c>
    </row>
    <row r="2098" spans="3:15" x14ac:dyDescent="0.25">
      <c r="C2098" s="197" t="e">
        <f t="shared" si="203"/>
        <v>#DIV/0!</v>
      </c>
      <c r="D2098" s="216" t="e">
        <f>IF(F2098="","",IF($B$3='Budget Calculator'!$A$14, 'Loan Calculator'!$L$12-E2098+H2098, IF($B$3='Budget Calculator'!$A$13,  'Loan Calculator'!$N$12-E2098+H2098, IF($B$3='Budget Calculator'!$A$12,  'Loan Calculator'!$P$12-E2098+H2098, 0))))</f>
        <v>#DIV/0!</v>
      </c>
      <c r="E2098" s="217" t="e">
        <f>IF(('Loan Calculator'!$G$4/$B$4)*C2097&gt;=0, ('Loan Calculator'!$G$4/$B$4)*C2097, 1/0)</f>
        <v>#DIV/0!</v>
      </c>
      <c r="F2098" s="200" t="e">
        <f t="shared" si="204"/>
        <v>#DIV/0!</v>
      </c>
      <c r="G2098" s="212" t="e">
        <f t="shared" si="199"/>
        <v>#DIV/0!</v>
      </c>
      <c r="K2098" s="197" t="str" cm="1">
        <f t="array" ref="K2098">INDEX($A:$G, ($B2098*$B$4)+3,COLUMN(C2098))</f>
        <v>Owing</v>
      </c>
      <c r="L2098" s="198" t="e">
        <f t="shared" si="201"/>
        <v>#VALUE!</v>
      </c>
      <c r="M2098" s="199" t="e">
        <f t="shared" si="202"/>
        <v>#VALUE!</v>
      </c>
      <c r="N2098" s="200" t="str" cm="1">
        <f t="array" ref="N2098">INDEX($A:$G, ($B2098*$B$4)+3,COLUMN(F2098))</f>
        <v>Total Interest Charged</v>
      </c>
      <c r="O2098" s="201" t="e">
        <f t="shared" si="200"/>
        <v>#VALUE!</v>
      </c>
    </row>
    <row r="2099" spans="3:15" x14ac:dyDescent="0.25">
      <c r="C2099" s="197" t="e">
        <f t="shared" si="203"/>
        <v>#DIV/0!</v>
      </c>
      <c r="D2099" s="216" t="e">
        <f>IF(F2099="","",IF($B$3='Budget Calculator'!$A$14, 'Loan Calculator'!$L$12-E2099+H2099, IF($B$3='Budget Calculator'!$A$13,  'Loan Calculator'!$N$12-E2099+H2099, IF($B$3='Budget Calculator'!$A$12,  'Loan Calculator'!$P$12-E2099+H2099, 0))))</f>
        <v>#DIV/0!</v>
      </c>
      <c r="E2099" s="217" t="e">
        <f>IF(('Loan Calculator'!$G$4/$B$4)*C2098&gt;=0, ('Loan Calculator'!$G$4/$B$4)*C2098, 1/0)</f>
        <v>#DIV/0!</v>
      </c>
      <c r="F2099" s="200" t="e">
        <f t="shared" si="204"/>
        <v>#DIV/0!</v>
      </c>
      <c r="G2099" s="212" t="e">
        <f t="shared" si="199"/>
        <v>#DIV/0!</v>
      </c>
      <c r="K2099" s="197" t="str" cm="1">
        <f t="array" ref="K2099">INDEX($A:$G, ($B2099*$B$4)+3,COLUMN(C2099))</f>
        <v>Owing</v>
      </c>
      <c r="L2099" s="198" t="e">
        <f t="shared" si="201"/>
        <v>#VALUE!</v>
      </c>
      <c r="M2099" s="199" t="e">
        <f t="shared" si="202"/>
        <v>#VALUE!</v>
      </c>
      <c r="N2099" s="200" t="str" cm="1">
        <f t="array" ref="N2099">INDEX($A:$G, ($B2099*$B$4)+3,COLUMN(F2099))</f>
        <v>Total Interest Charged</v>
      </c>
      <c r="O2099" s="201" t="e">
        <f t="shared" si="200"/>
        <v>#VALUE!</v>
      </c>
    </row>
    <row r="2100" spans="3:15" x14ac:dyDescent="0.25">
      <c r="C2100" s="197" t="e">
        <f t="shared" si="203"/>
        <v>#DIV/0!</v>
      </c>
      <c r="D2100" s="216" t="e">
        <f>IF(F2100="","",IF($B$3='Budget Calculator'!$A$14, 'Loan Calculator'!$L$12-E2100+H2100, IF($B$3='Budget Calculator'!$A$13,  'Loan Calculator'!$N$12-E2100+H2100, IF($B$3='Budget Calculator'!$A$12,  'Loan Calculator'!$P$12-E2100+H2100, 0))))</f>
        <v>#DIV/0!</v>
      </c>
      <c r="E2100" s="217" t="e">
        <f>IF(('Loan Calculator'!$G$4/$B$4)*C2099&gt;=0, ('Loan Calculator'!$G$4/$B$4)*C2099, 1/0)</f>
        <v>#DIV/0!</v>
      </c>
      <c r="F2100" s="200" t="e">
        <f t="shared" si="204"/>
        <v>#DIV/0!</v>
      </c>
      <c r="G2100" s="212" t="e">
        <f t="shared" si="199"/>
        <v>#DIV/0!</v>
      </c>
      <c r="K2100" s="197" t="str" cm="1">
        <f t="array" ref="K2100">INDEX($A:$G, ($B2100*$B$4)+3,COLUMN(C2100))</f>
        <v>Owing</v>
      </c>
      <c r="L2100" s="198" t="e">
        <f t="shared" si="201"/>
        <v>#VALUE!</v>
      </c>
      <c r="M2100" s="199" t="e">
        <f t="shared" si="202"/>
        <v>#VALUE!</v>
      </c>
      <c r="N2100" s="200" t="str" cm="1">
        <f t="array" ref="N2100">INDEX($A:$G, ($B2100*$B$4)+3,COLUMN(F2100))</f>
        <v>Total Interest Charged</v>
      </c>
      <c r="O2100" s="201" t="e">
        <f t="shared" si="200"/>
        <v>#VALUE!</v>
      </c>
    </row>
    <row r="2101" spans="3:15" x14ac:dyDescent="0.25">
      <c r="C2101" s="197" t="e">
        <f t="shared" si="203"/>
        <v>#DIV/0!</v>
      </c>
      <c r="D2101" s="216" t="e">
        <f>IF(F2101="","",IF($B$3='Budget Calculator'!$A$14, 'Loan Calculator'!$L$12-E2101+H2101, IF($B$3='Budget Calculator'!$A$13,  'Loan Calculator'!$N$12-E2101+H2101, IF($B$3='Budget Calculator'!$A$12,  'Loan Calculator'!$P$12-E2101+H2101, 0))))</f>
        <v>#DIV/0!</v>
      </c>
      <c r="E2101" s="217" t="e">
        <f>IF(('Loan Calculator'!$G$4/$B$4)*C2100&gt;=0, ('Loan Calculator'!$G$4/$B$4)*C2100, 1/0)</f>
        <v>#DIV/0!</v>
      </c>
      <c r="F2101" s="200" t="e">
        <f t="shared" si="204"/>
        <v>#DIV/0!</v>
      </c>
      <c r="G2101" s="212" t="e">
        <f t="shared" si="199"/>
        <v>#DIV/0!</v>
      </c>
      <c r="K2101" s="197" t="str" cm="1">
        <f t="array" ref="K2101">INDEX($A:$G, ($B2101*$B$4)+3,COLUMN(C2101))</f>
        <v>Owing</v>
      </c>
      <c r="L2101" s="198" t="e">
        <f t="shared" si="201"/>
        <v>#VALUE!</v>
      </c>
      <c r="M2101" s="199" t="e">
        <f t="shared" si="202"/>
        <v>#VALUE!</v>
      </c>
      <c r="N2101" s="200" t="str" cm="1">
        <f t="array" ref="N2101">INDEX($A:$G, ($B2101*$B$4)+3,COLUMN(F2101))</f>
        <v>Total Interest Charged</v>
      </c>
      <c r="O2101" s="201" t="e">
        <f t="shared" si="200"/>
        <v>#VALUE!</v>
      </c>
    </row>
    <row r="2102" spans="3:15" x14ac:dyDescent="0.25">
      <c r="C2102" s="197" t="e">
        <f t="shared" si="203"/>
        <v>#DIV/0!</v>
      </c>
      <c r="D2102" s="216" t="e">
        <f>IF(F2102="","",IF($B$3='Budget Calculator'!$A$14, 'Loan Calculator'!$L$12-E2102+H2102, IF($B$3='Budget Calculator'!$A$13,  'Loan Calculator'!$N$12-E2102+H2102, IF($B$3='Budget Calculator'!$A$12,  'Loan Calculator'!$P$12-E2102+H2102, 0))))</f>
        <v>#DIV/0!</v>
      </c>
      <c r="E2102" s="217" t="e">
        <f>IF(('Loan Calculator'!$G$4/$B$4)*C2101&gt;=0, ('Loan Calculator'!$G$4/$B$4)*C2101, 1/0)</f>
        <v>#DIV/0!</v>
      </c>
      <c r="F2102" s="200" t="e">
        <f t="shared" si="204"/>
        <v>#DIV/0!</v>
      </c>
      <c r="G2102" s="212" t="e">
        <f t="shared" si="199"/>
        <v>#DIV/0!</v>
      </c>
      <c r="K2102" s="197" t="str" cm="1">
        <f t="array" ref="K2102">INDEX($A:$G, ($B2102*$B$4)+3,COLUMN(C2102))</f>
        <v>Owing</v>
      </c>
      <c r="L2102" s="198" t="e">
        <f t="shared" si="201"/>
        <v>#VALUE!</v>
      </c>
      <c r="M2102" s="199" t="e">
        <f t="shared" si="202"/>
        <v>#VALUE!</v>
      </c>
      <c r="N2102" s="200" t="str" cm="1">
        <f t="array" ref="N2102">INDEX($A:$G, ($B2102*$B$4)+3,COLUMN(F2102))</f>
        <v>Total Interest Charged</v>
      </c>
      <c r="O2102" s="201" t="e">
        <f t="shared" si="200"/>
        <v>#VALUE!</v>
      </c>
    </row>
    <row r="2103" spans="3:15" x14ac:dyDescent="0.25">
      <c r="C2103" s="197" t="e">
        <f t="shared" si="203"/>
        <v>#DIV/0!</v>
      </c>
      <c r="D2103" s="216" t="e">
        <f>IF(F2103="","",IF($B$3='Budget Calculator'!$A$14, 'Loan Calculator'!$L$12-E2103+H2103, IF($B$3='Budget Calculator'!$A$13,  'Loan Calculator'!$N$12-E2103+H2103, IF($B$3='Budget Calculator'!$A$12,  'Loan Calculator'!$P$12-E2103+H2103, 0))))</f>
        <v>#DIV/0!</v>
      </c>
      <c r="E2103" s="217" t="e">
        <f>IF(('Loan Calculator'!$G$4/$B$4)*C2102&gt;=0, ('Loan Calculator'!$G$4/$B$4)*C2102, 1/0)</f>
        <v>#DIV/0!</v>
      </c>
      <c r="F2103" s="200" t="e">
        <f t="shared" si="204"/>
        <v>#DIV/0!</v>
      </c>
      <c r="G2103" s="212" t="e">
        <f t="shared" si="199"/>
        <v>#DIV/0!</v>
      </c>
      <c r="K2103" s="197" t="str" cm="1">
        <f t="array" ref="K2103">INDEX($A:$G, ($B2103*$B$4)+3,COLUMN(C2103))</f>
        <v>Owing</v>
      </c>
      <c r="L2103" s="198" t="e">
        <f t="shared" si="201"/>
        <v>#VALUE!</v>
      </c>
      <c r="M2103" s="199" t="e">
        <f t="shared" si="202"/>
        <v>#VALUE!</v>
      </c>
      <c r="N2103" s="200" t="str" cm="1">
        <f t="array" ref="N2103">INDEX($A:$G, ($B2103*$B$4)+3,COLUMN(F2103))</f>
        <v>Total Interest Charged</v>
      </c>
      <c r="O2103" s="201" t="e">
        <f t="shared" si="200"/>
        <v>#VALUE!</v>
      </c>
    </row>
    <row r="2104" spans="3:15" x14ac:dyDescent="0.25">
      <c r="C2104" s="197" t="e">
        <f t="shared" si="203"/>
        <v>#DIV/0!</v>
      </c>
      <c r="D2104" s="216" t="e">
        <f>IF(F2104="","",IF($B$3='Budget Calculator'!$A$14, 'Loan Calculator'!$L$12-E2104+H2104, IF($B$3='Budget Calculator'!$A$13,  'Loan Calculator'!$N$12-E2104+H2104, IF($B$3='Budget Calculator'!$A$12,  'Loan Calculator'!$P$12-E2104+H2104, 0))))</f>
        <v>#DIV/0!</v>
      </c>
      <c r="E2104" s="217" t="e">
        <f>IF(('Loan Calculator'!$G$4/$B$4)*C2103&gt;=0, ('Loan Calculator'!$G$4/$B$4)*C2103, 1/0)</f>
        <v>#DIV/0!</v>
      </c>
      <c r="F2104" s="200" t="e">
        <f t="shared" si="204"/>
        <v>#DIV/0!</v>
      </c>
      <c r="G2104" s="212" t="e">
        <f t="shared" si="199"/>
        <v>#DIV/0!</v>
      </c>
      <c r="K2104" s="197" t="str" cm="1">
        <f t="array" ref="K2104">INDEX($A:$G, ($B2104*$B$4)+3,COLUMN(C2104))</f>
        <v>Owing</v>
      </c>
      <c r="L2104" s="198" t="e">
        <f t="shared" si="201"/>
        <v>#VALUE!</v>
      </c>
      <c r="M2104" s="199" t="e">
        <f t="shared" si="202"/>
        <v>#VALUE!</v>
      </c>
      <c r="N2104" s="200" t="str" cm="1">
        <f t="array" ref="N2104">INDEX($A:$G, ($B2104*$B$4)+3,COLUMN(F2104))</f>
        <v>Total Interest Charged</v>
      </c>
      <c r="O2104" s="201" t="e">
        <f t="shared" si="200"/>
        <v>#VALUE!</v>
      </c>
    </row>
    <row r="2105" spans="3:15" x14ac:dyDescent="0.25">
      <c r="C2105" s="197" t="e">
        <f t="shared" si="203"/>
        <v>#DIV/0!</v>
      </c>
      <c r="D2105" s="216" t="e">
        <f>IF(F2105="","",IF($B$3='Budget Calculator'!$A$14, 'Loan Calculator'!$L$12-E2105+H2105, IF($B$3='Budget Calculator'!$A$13,  'Loan Calculator'!$N$12-E2105+H2105, IF($B$3='Budget Calculator'!$A$12,  'Loan Calculator'!$P$12-E2105+H2105, 0))))</f>
        <v>#DIV/0!</v>
      </c>
      <c r="E2105" s="217" t="e">
        <f>IF(('Loan Calculator'!$G$4/$B$4)*C2104&gt;=0, ('Loan Calculator'!$G$4/$B$4)*C2104, 1/0)</f>
        <v>#DIV/0!</v>
      </c>
      <c r="F2105" s="200" t="e">
        <f t="shared" si="204"/>
        <v>#DIV/0!</v>
      </c>
      <c r="G2105" s="212" t="e">
        <f t="shared" si="199"/>
        <v>#DIV/0!</v>
      </c>
      <c r="K2105" s="197" t="str" cm="1">
        <f t="array" ref="K2105">INDEX($A:$G, ($B2105*$B$4)+3,COLUMN(C2105))</f>
        <v>Owing</v>
      </c>
      <c r="L2105" s="198" t="e">
        <f t="shared" si="201"/>
        <v>#VALUE!</v>
      </c>
      <c r="M2105" s="199" t="e">
        <f t="shared" si="202"/>
        <v>#VALUE!</v>
      </c>
      <c r="N2105" s="200" t="str" cm="1">
        <f t="array" ref="N2105">INDEX($A:$G, ($B2105*$B$4)+3,COLUMN(F2105))</f>
        <v>Total Interest Charged</v>
      </c>
      <c r="O2105" s="201" t="e">
        <f t="shared" si="200"/>
        <v>#VALUE!</v>
      </c>
    </row>
    <row r="2106" spans="3:15" x14ac:dyDescent="0.25">
      <c r="C2106" s="197" t="e">
        <f t="shared" si="203"/>
        <v>#DIV/0!</v>
      </c>
      <c r="D2106" s="216" t="e">
        <f>IF(F2106="","",IF($B$3='Budget Calculator'!$A$14, 'Loan Calculator'!$L$12-E2106+H2106, IF($B$3='Budget Calculator'!$A$13,  'Loan Calculator'!$N$12-E2106+H2106, IF($B$3='Budget Calculator'!$A$12,  'Loan Calculator'!$P$12-E2106+H2106, 0))))</f>
        <v>#DIV/0!</v>
      </c>
      <c r="E2106" s="217" t="e">
        <f>IF(('Loan Calculator'!$G$4/$B$4)*C2105&gt;=0, ('Loan Calculator'!$G$4/$B$4)*C2105, 1/0)</f>
        <v>#DIV/0!</v>
      </c>
      <c r="F2106" s="200" t="e">
        <f t="shared" si="204"/>
        <v>#DIV/0!</v>
      </c>
      <c r="G2106" s="212" t="e">
        <f t="shared" si="199"/>
        <v>#DIV/0!</v>
      </c>
      <c r="K2106" s="197" t="str" cm="1">
        <f t="array" ref="K2106">INDEX($A:$G, ($B2106*$B$4)+3,COLUMN(C2106))</f>
        <v>Owing</v>
      </c>
      <c r="L2106" s="198" t="e">
        <f t="shared" si="201"/>
        <v>#VALUE!</v>
      </c>
      <c r="M2106" s="199" t="e">
        <f t="shared" si="202"/>
        <v>#VALUE!</v>
      </c>
      <c r="N2106" s="200" t="str" cm="1">
        <f t="array" ref="N2106">INDEX($A:$G, ($B2106*$B$4)+3,COLUMN(F2106))</f>
        <v>Total Interest Charged</v>
      </c>
      <c r="O2106" s="201" t="e">
        <f t="shared" si="200"/>
        <v>#VALUE!</v>
      </c>
    </row>
    <row r="2107" spans="3:15" x14ac:dyDescent="0.25">
      <c r="C2107" s="197" t="e">
        <f t="shared" si="203"/>
        <v>#DIV/0!</v>
      </c>
      <c r="D2107" s="216" t="e">
        <f>IF(F2107="","",IF($B$3='Budget Calculator'!$A$14, 'Loan Calculator'!$L$12-E2107+H2107, IF($B$3='Budget Calculator'!$A$13,  'Loan Calculator'!$N$12-E2107+H2107, IF($B$3='Budget Calculator'!$A$12,  'Loan Calculator'!$P$12-E2107+H2107, 0))))</f>
        <v>#DIV/0!</v>
      </c>
      <c r="E2107" s="217" t="e">
        <f>IF(('Loan Calculator'!$G$4/$B$4)*C2106&gt;=0, ('Loan Calculator'!$G$4/$B$4)*C2106, 1/0)</f>
        <v>#DIV/0!</v>
      </c>
      <c r="F2107" s="200" t="e">
        <f t="shared" si="204"/>
        <v>#DIV/0!</v>
      </c>
      <c r="G2107" s="212" t="e">
        <f t="shared" si="199"/>
        <v>#DIV/0!</v>
      </c>
      <c r="K2107" s="197" t="str" cm="1">
        <f t="array" ref="K2107">INDEX($A:$G, ($B2107*$B$4)+3,COLUMN(C2107))</f>
        <v>Owing</v>
      </c>
      <c r="L2107" s="198" t="e">
        <f t="shared" si="201"/>
        <v>#VALUE!</v>
      </c>
      <c r="M2107" s="199" t="e">
        <f t="shared" si="202"/>
        <v>#VALUE!</v>
      </c>
      <c r="N2107" s="200" t="str" cm="1">
        <f t="array" ref="N2107">INDEX($A:$G, ($B2107*$B$4)+3,COLUMN(F2107))</f>
        <v>Total Interest Charged</v>
      </c>
      <c r="O2107" s="201" t="e">
        <f t="shared" si="200"/>
        <v>#VALUE!</v>
      </c>
    </row>
    <row r="2108" spans="3:15" x14ac:dyDescent="0.25">
      <c r="C2108" s="197" t="e">
        <f t="shared" si="203"/>
        <v>#DIV/0!</v>
      </c>
      <c r="D2108" s="216" t="e">
        <f>IF(F2108="","",IF($B$3='Budget Calculator'!$A$14, 'Loan Calculator'!$L$12-E2108+H2108, IF($B$3='Budget Calculator'!$A$13,  'Loan Calculator'!$N$12-E2108+H2108, IF($B$3='Budget Calculator'!$A$12,  'Loan Calculator'!$P$12-E2108+H2108, 0))))</f>
        <v>#DIV/0!</v>
      </c>
      <c r="E2108" s="217" t="e">
        <f>IF(('Loan Calculator'!$G$4/$B$4)*C2107&gt;=0, ('Loan Calculator'!$G$4/$B$4)*C2107, 1/0)</f>
        <v>#DIV/0!</v>
      </c>
      <c r="F2108" s="200" t="e">
        <f t="shared" si="204"/>
        <v>#DIV/0!</v>
      </c>
      <c r="G2108" s="212" t="e">
        <f t="shared" si="199"/>
        <v>#DIV/0!</v>
      </c>
      <c r="K2108" s="197" t="str" cm="1">
        <f t="array" ref="K2108">INDEX($A:$G, ($B2108*$B$4)+3,COLUMN(C2108))</f>
        <v>Owing</v>
      </c>
      <c r="L2108" s="198" t="e">
        <f t="shared" si="201"/>
        <v>#VALUE!</v>
      </c>
      <c r="M2108" s="199" t="e">
        <f t="shared" si="202"/>
        <v>#VALUE!</v>
      </c>
      <c r="N2108" s="200" t="str" cm="1">
        <f t="array" ref="N2108">INDEX($A:$G, ($B2108*$B$4)+3,COLUMN(F2108))</f>
        <v>Total Interest Charged</v>
      </c>
      <c r="O2108" s="201" t="e">
        <f t="shared" si="200"/>
        <v>#VALUE!</v>
      </c>
    </row>
    <row r="2109" spans="3:15" x14ac:dyDescent="0.25">
      <c r="C2109" s="197" t="e">
        <f t="shared" si="203"/>
        <v>#DIV/0!</v>
      </c>
      <c r="D2109" s="216" t="e">
        <f>IF(F2109="","",IF($B$3='Budget Calculator'!$A$14, 'Loan Calculator'!$L$12-E2109+H2109, IF($B$3='Budget Calculator'!$A$13,  'Loan Calculator'!$N$12-E2109+H2109, IF($B$3='Budget Calculator'!$A$12,  'Loan Calculator'!$P$12-E2109+H2109, 0))))</f>
        <v>#DIV/0!</v>
      </c>
      <c r="E2109" s="217" t="e">
        <f>IF(('Loan Calculator'!$G$4/$B$4)*C2108&gt;=0, ('Loan Calculator'!$G$4/$B$4)*C2108, 1/0)</f>
        <v>#DIV/0!</v>
      </c>
      <c r="F2109" s="200" t="e">
        <f t="shared" si="204"/>
        <v>#DIV/0!</v>
      </c>
      <c r="G2109" s="212" t="e">
        <f t="shared" si="199"/>
        <v>#DIV/0!</v>
      </c>
      <c r="K2109" s="197" t="str" cm="1">
        <f t="array" ref="K2109">INDEX($A:$G, ($B2109*$B$4)+3,COLUMN(C2109))</f>
        <v>Owing</v>
      </c>
      <c r="L2109" s="198" t="e">
        <f t="shared" si="201"/>
        <v>#VALUE!</v>
      </c>
      <c r="M2109" s="199" t="e">
        <f t="shared" si="202"/>
        <v>#VALUE!</v>
      </c>
      <c r="N2109" s="200" t="str" cm="1">
        <f t="array" ref="N2109">INDEX($A:$G, ($B2109*$B$4)+3,COLUMN(F2109))</f>
        <v>Total Interest Charged</v>
      </c>
      <c r="O2109" s="201" t="e">
        <f t="shared" si="200"/>
        <v>#VALUE!</v>
      </c>
    </row>
    <row r="2110" spans="3:15" x14ac:dyDescent="0.25">
      <c r="C2110" s="197" t="e">
        <f t="shared" si="203"/>
        <v>#DIV/0!</v>
      </c>
      <c r="D2110" s="216" t="e">
        <f>IF(F2110="","",IF($B$3='Budget Calculator'!$A$14, 'Loan Calculator'!$L$12-E2110+H2110, IF($B$3='Budget Calculator'!$A$13,  'Loan Calculator'!$N$12-E2110+H2110, IF($B$3='Budget Calculator'!$A$12,  'Loan Calculator'!$P$12-E2110+H2110, 0))))</f>
        <v>#DIV/0!</v>
      </c>
      <c r="E2110" s="217" t="e">
        <f>IF(('Loan Calculator'!$G$4/$B$4)*C2109&gt;=0, ('Loan Calculator'!$G$4/$B$4)*C2109, 1/0)</f>
        <v>#DIV/0!</v>
      </c>
      <c r="F2110" s="200" t="e">
        <f t="shared" si="204"/>
        <v>#DIV/0!</v>
      </c>
      <c r="G2110" s="212" t="e">
        <f t="shared" si="199"/>
        <v>#DIV/0!</v>
      </c>
      <c r="K2110" s="197" t="str" cm="1">
        <f t="array" ref="K2110">INDEX($A:$G, ($B2110*$B$4)+3,COLUMN(C2110))</f>
        <v>Owing</v>
      </c>
      <c r="L2110" s="198" t="e">
        <f t="shared" si="201"/>
        <v>#VALUE!</v>
      </c>
      <c r="M2110" s="199" t="e">
        <f t="shared" si="202"/>
        <v>#VALUE!</v>
      </c>
      <c r="N2110" s="200" t="str" cm="1">
        <f t="array" ref="N2110">INDEX($A:$G, ($B2110*$B$4)+3,COLUMN(F2110))</f>
        <v>Total Interest Charged</v>
      </c>
      <c r="O2110" s="201" t="e">
        <f t="shared" si="200"/>
        <v>#VALUE!</v>
      </c>
    </row>
    <row r="2111" spans="3:15" x14ac:dyDescent="0.25">
      <c r="C2111" s="197" t="e">
        <f t="shared" si="203"/>
        <v>#DIV/0!</v>
      </c>
      <c r="D2111" s="216" t="e">
        <f>IF(F2111="","",IF($B$3='Budget Calculator'!$A$14, 'Loan Calculator'!$L$12-E2111+H2111, IF($B$3='Budget Calculator'!$A$13,  'Loan Calculator'!$N$12-E2111+H2111, IF($B$3='Budget Calculator'!$A$12,  'Loan Calculator'!$P$12-E2111+H2111, 0))))</f>
        <v>#DIV/0!</v>
      </c>
      <c r="E2111" s="217" t="e">
        <f>IF(('Loan Calculator'!$G$4/$B$4)*C2110&gt;=0, ('Loan Calculator'!$G$4/$B$4)*C2110, 1/0)</f>
        <v>#DIV/0!</v>
      </c>
      <c r="F2111" s="200" t="e">
        <f t="shared" si="204"/>
        <v>#DIV/0!</v>
      </c>
      <c r="G2111" s="212" t="e">
        <f t="shared" si="199"/>
        <v>#DIV/0!</v>
      </c>
      <c r="K2111" s="197" t="str" cm="1">
        <f t="array" ref="K2111">INDEX($A:$G, ($B2111*$B$4)+3,COLUMN(C2111))</f>
        <v>Owing</v>
      </c>
      <c r="L2111" s="198" t="e">
        <f t="shared" si="201"/>
        <v>#VALUE!</v>
      </c>
      <c r="M2111" s="199" t="e">
        <f t="shared" si="202"/>
        <v>#VALUE!</v>
      </c>
      <c r="N2111" s="200" t="str" cm="1">
        <f t="array" ref="N2111">INDEX($A:$G, ($B2111*$B$4)+3,COLUMN(F2111))</f>
        <v>Total Interest Charged</v>
      </c>
      <c r="O2111" s="201" t="e">
        <f t="shared" si="200"/>
        <v>#VALUE!</v>
      </c>
    </row>
    <row r="2112" spans="3:15" x14ac:dyDescent="0.25">
      <c r="C2112" s="197" t="e">
        <f t="shared" si="203"/>
        <v>#DIV/0!</v>
      </c>
      <c r="D2112" s="216" t="e">
        <f>IF(F2112="","",IF($B$3='Budget Calculator'!$A$14, 'Loan Calculator'!$L$12-E2112+H2112, IF($B$3='Budget Calculator'!$A$13,  'Loan Calculator'!$N$12-E2112+H2112, IF($B$3='Budget Calculator'!$A$12,  'Loan Calculator'!$P$12-E2112+H2112, 0))))</f>
        <v>#DIV/0!</v>
      </c>
      <c r="E2112" s="217" t="e">
        <f>IF(('Loan Calculator'!$G$4/$B$4)*C2111&gt;=0, ('Loan Calculator'!$G$4/$B$4)*C2111, 1/0)</f>
        <v>#DIV/0!</v>
      </c>
      <c r="F2112" s="200" t="e">
        <f t="shared" si="204"/>
        <v>#DIV/0!</v>
      </c>
      <c r="G2112" s="212" t="e">
        <f t="shared" si="199"/>
        <v>#DIV/0!</v>
      </c>
      <c r="K2112" s="197" t="str" cm="1">
        <f t="array" ref="K2112">INDEX($A:$G, ($B2112*$B$4)+3,COLUMN(C2112))</f>
        <v>Owing</v>
      </c>
      <c r="L2112" s="198" t="e">
        <f t="shared" si="201"/>
        <v>#VALUE!</v>
      </c>
      <c r="M2112" s="199" t="e">
        <f t="shared" si="202"/>
        <v>#VALUE!</v>
      </c>
      <c r="N2112" s="200" t="str" cm="1">
        <f t="array" ref="N2112">INDEX($A:$G, ($B2112*$B$4)+3,COLUMN(F2112))</f>
        <v>Total Interest Charged</v>
      </c>
      <c r="O2112" s="201" t="e">
        <f t="shared" si="200"/>
        <v>#VALUE!</v>
      </c>
    </row>
    <row r="2113" spans="3:15" x14ac:dyDescent="0.25">
      <c r="C2113" s="197" t="e">
        <f t="shared" si="203"/>
        <v>#DIV/0!</v>
      </c>
      <c r="D2113" s="216" t="e">
        <f>IF(F2113="","",IF($B$3='Budget Calculator'!$A$14, 'Loan Calculator'!$L$12-E2113+H2113, IF($B$3='Budget Calculator'!$A$13,  'Loan Calculator'!$N$12-E2113+H2113, IF($B$3='Budget Calculator'!$A$12,  'Loan Calculator'!$P$12-E2113+H2113, 0))))</f>
        <v>#DIV/0!</v>
      </c>
      <c r="E2113" s="217" t="e">
        <f>IF(('Loan Calculator'!$G$4/$B$4)*C2112&gt;=0, ('Loan Calculator'!$G$4/$B$4)*C2112, 1/0)</f>
        <v>#DIV/0!</v>
      </c>
      <c r="F2113" s="200" t="e">
        <f t="shared" si="204"/>
        <v>#DIV/0!</v>
      </c>
      <c r="G2113" s="212" t="e">
        <f t="shared" si="199"/>
        <v>#DIV/0!</v>
      </c>
      <c r="K2113" s="197" t="str" cm="1">
        <f t="array" ref="K2113">INDEX($A:$G, ($B2113*$B$4)+3,COLUMN(C2113))</f>
        <v>Owing</v>
      </c>
      <c r="L2113" s="198" t="e">
        <f t="shared" si="201"/>
        <v>#VALUE!</v>
      </c>
      <c r="M2113" s="199" t="e">
        <f t="shared" si="202"/>
        <v>#VALUE!</v>
      </c>
      <c r="N2113" s="200" t="str" cm="1">
        <f t="array" ref="N2113">INDEX($A:$G, ($B2113*$B$4)+3,COLUMN(F2113))</f>
        <v>Total Interest Charged</v>
      </c>
      <c r="O2113" s="201" t="e">
        <f t="shared" si="200"/>
        <v>#VALUE!</v>
      </c>
    </row>
    <row r="2114" spans="3:15" x14ac:dyDescent="0.25">
      <c r="C2114" s="197" t="e">
        <f t="shared" si="203"/>
        <v>#DIV/0!</v>
      </c>
      <c r="D2114" s="216" t="e">
        <f>IF(F2114="","",IF($B$3='Budget Calculator'!$A$14, 'Loan Calculator'!$L$12-E2114+H2114, IF($B$3='Budget Calculator'!$A$13,  'Loan Calculator'!$N$12-E2114+H2114, IF($B$3='Budget Calculator'!$A$12,  'Loan Calculator'!$P$12-E2114+H2114, 0))))</f>
        <v>#DIV/0!</v>
      </c>
      <c r="E2114" s="217" t="e">
        <f>IF(('Loan Calculator'!$G$4/$B$4)*C2113&gt;=0, ('Loan Calculator'!$G$4/$B$4)*C2113, 1/0)</f>
        <v>#DIV/0!</v>
      </c>
      <c r="F2114" s="200" t="e">
        <f t="shared" si="204"/>
        <v>#DIV/0!</v>
      </c>
      <c r="G2114" s="212" t="e">
        <f t="shared" si="199"/>
        <v>#DIV/0!</v>
      </c>
      <c r="K2114" s="197" t="str" cm="1">
        <f t="array" ref="K2114">INDEX($A:$G, ($B2114*$B$4)+3,COLUMN(C2114))</f>
        <v>Owing</v>
      </c>
      <c r="L2114" s="198" t="e">
        <f t="shared" si="201"/>
        <v>#VALUE!</v>
      </c>
      <c r="M2114" s="199" t="e">
        <f t="shared" si="202"/>
        <v>#VALUE!</v>
      </c>
      <c r="N2114" s="200" t="str" cm="1">
        <f t="array" ref="N2114">INDEX($A:$G, ($B2114*$B$4)+3,COLUMN(F2114))</f>
        <v>Total Interest Charged</v>
      </c>
      <c r="O2114" s="201" t="e">
        <f t="shared" si="200"/>
        <v>#VALUE!</v>
      </c>
    </row>
    <row r="2115" spans="3:15" x14ac:dyDescent="0.25">
      <c r="C2115" s="197" t="e">
        <f t="shared" si="203"/>
        <v>#DIV/0!</v>
      </c>
      <c r="D2115" s="216" t="e">
        <f>IF(F2115="","",IF($B$3='Budget Calculator'!$A$14, 'Loan Calculator'!$L$12-E2115+H2115, IF($B$3='Budget Calculator'!$A$13,  'Loan Calculator'!$N$12-E2115+H2115, IF($B$3='Budget Calculator'!$A$12,  'Loan Calculator'!$P$12-E2115+H2115, 0))))</f>
        <v>#DIV/0!</v>
      </c>
      <c r="E2115" s="217" t="e">
        <f>IF(('Loan Calculator'!$G$4/$B$4)*C2114&gt;=0, ('Loan Calculator'!$G$4/$B$4)*C2114, 1/0)</f>
        <v>#DIV/0!</v>
      </c>
      <c r="F2115" s="200" t="e">
        <f t="shared" si="204"/>
        <v>#DIV/0!</v>
      </c>
      <c r="G2115" s="212" t="e">
        <f t="shared" si="199"/>
        <v>#DIV/0!</v>
      </c>
      <c r="K2115" s="197" t="str" cm="1">
        <f t="array" ref="K2115">INDEX($A:$G, ($B2115*$B$4)+3,COLUMN(C2115))</f>
        <v>Owing</v>
      </c>
      <c r="L2115" s="198" t="e">
        <f t="shared" si="201"/>
        <v>#VALUE!</v>
      </c>
      <c r="M2115" s="199" t="e">
        <f t="shared" si="202"/>
        <v>#VALUE!</v>
      </c>
      <c r="N2115" s="200" t="str" cm="1">
        <f t="array" ref="N2115">INDEX($A:$G, ($B2115*$B$4)+3,COLUMN(F2115))</f>
        <v>Total Interest Charged</v>
      </c>
      <c r="O2115" s="201" t="e">
        <f t="shared" si="200"/>
        <v>#VALUE!</v>
      </c>
    </row>
    <row r="2116" spans="3:15" x14ac:dyDescent="0.25">
      <c r="C2116" s="197" t="e">
        <f t="shared" si="203"/>
        <v>#DIV/0!</v>
      </c>
      <c r="D2116" s="216" t="e">
        <f>IF(F2116="","",IF($B$3='Budget Calculator'!$A$14, 'Loan Calculator'!$L$12-E2116+H2116, IF($B$3='Budget Calculator'!$A$13,  'Loan Calculator'!$N$12-E2116+H2116, IF($B$3='Budget Calculator'!$A$12,  'Loan Calculator'!$P$12-E2116+H2116, 0))))</f>
        <v>#DIV/0!</v>
      </c>
      <c r="E2116" s="217" t="e">
        <f>IF(('Loan Calculator'!$G$4/$B$4)*C2115&gt;=0, ('Loan Calculator'!$G$4/$B$4)*C2115, 1/0)</f>
        <v>#DIV/0!</v>
      </c>
      <c r="F2116" s="200" t="e">
        <f t="shared" si="204"/>
        <v>#DIV/0!</v>
      </c>
      <c r="G2116" s="212" t="e">
        <f t="shared" si="199"/>
        <v>#DIV/0!</v>
      </c>
      <c r="K2116" s="197" t="str" cm="1">
        <f t="array" ref="K2116">INDEX($A:$G, ($B2116*$B$4)+3,COLUMN(C2116))</f>
        <v>Owing</v>
      </c>
      <c r="L2116" s="198" t="e">
        <f t="shared" si="201"/>
        <v>#VALUE!</v>
      </c>
      <c r="M2116" s="199" t="e">
        <f t="shared" si="202"/>
        <v>#VALUE!</v>
      </c>
      <c r="N2116" s="200" t="str" cm="1">
        <f t="array" ref="N2116">INDEX($A:$G, ($B2116*$B$4)+3,COLUMN(F2116))</f>
        <v>Total Interest Charged</v>
      </c>
      <c r="O2116" s="201" t="e">
        <f t="shared" si="200"/>
        <v>#VALUE!</v>
      </c>
    </row>
    <row r="2117" spans="3:15" x14ac:dyDescent="0.25">
      <c r="C2117" s="197" t="e">
        <f t="shared" si="203"/>
        <v>#DIV/0!</v>
      </c>
      <c r="D2117" s="216" t="e">
        <f>IF(F2117="","",IF($B$3='Budget Calculator'!$A$14, 'Loan Calculator'!$L$12-E2117+H2117, IF($B$3='Budget Calculator'!$A$13,  'Loan Calculator'!$N$12-E2117+H2117, IF($B$3='Budget Calculator'!$A$12,  'Loan Calculator'!$P$12-E2117+H2117, 0))))</f>
        <v>#DIV/0!</v>
      </c>
      <c r="E2117" s="217" t="e">
        <f>IF(('Loan Calculator'!$G$4/$B$4)*C2116&gt;=0, ('Loan Calculator'!$G$4/$B$4)*C2116, 1/0)</f>
        <v>#DIV/0!</v>
      </c>
      <c r="F2117" s="200" t="e">
        <f t="shared" si="204"/>
        <v>#DIV/0!</v>
      </c>
      <c r="G2117" s="212" t="e">
        <f t="shared" si="199"/>
        <v>#DIV/0!</v>
      </c>
      <c r="K2117" s="197" t="str" cm="1">
        <f t="array" ref="K2117">INDEX($A:$G, ($B2117*$B$4)+3,COLUMN(C2117))</f>
        <v>Owing</v>
      </c>
      <c r="L2117" s="198" t="e">
        <f t="shared" si="201"/>
        <v>#VALUE!</v>
      </c>
      <c r="M2117" s="199" t="e">
        <f t="shared" si="202"/>
        <v>#VALUE!</v>
      </c>
      <c r="N2117" s="200" t="str" cm="1">
        <f t="array" ref="N2117">INDEX($A:$G, ($B2117*$B$4)+3,COLUMN(F2117))</f>
        <v>Total Interest Charged</v>
      </c>
      <c r="O2117" s="201" t="e">
        <f t="shared" si="200"/>
        <v>#VALUE!</v>
      </c>
    </row>
    <row r="2118" spans="3:15" x14ac:dyDescent="0.25">
      <c r="C2118" s="197" t="e">
        <f t="shared" si="203"/>
        <v>#DIV/0!</v>
      </c>
      <c r="D2118" s="216" t="e">
        <f>IF(F2118="","",IF($B$3='Budget Calculator'!$A$14, 'Loan Calculator'!$L$12-E2118+H2118, IF($B$3='Budget Calculator'!$A$13,  'Loan Calculator'!$N$12-E2118+H2118, IF($B$3='Budget Calculator'!$A$12,  'Loan Calculator'!$P$12-E2118+H2118, 0))))</f>
        <v>#DIV/0!</v>
      </c>
      <c r="E2118" s="217" t="e">
        <f>IF(('Loan Calculator'!$G$4/$B$4)*C2117&gt;=0, ('Loan Calculator'!$G$4/$B$4)*C2117, 1/0)</f>
        <v>#DIV/0!</v>
      </c>
      <c r="F2118" s="200" t="e">
        <f t="shared" si="204"/>
        <v>#DIV/0!</v>
      </c>
      <c r="G2118" s="212" t="e">
        <f t="shared" ref="G2118:G2181" si="205">IF(IFERROR(C2118, 1/0), B2118, IF(C2118=0, B2118, 1/0))</f>
        <v>#DIV/0!</v>
      </c>
      <c r="K2118" s="197" t="str" cm="1">
        <f t="array" ref="K2118">INDEX($A:$G, ($B2118*$B$4)+3,COLUMN(C2118))</f>
        <v>Owing</v>
      </c>
      <c r="L2118" s="198" t="e">
        <f t="shared" si="201"/>
        <v>#VALUE!</v>
      </c>
      <c r="M2118" s="199" t="e">
        <f t="shared" si="202"/>
        <v>#VALUE!</v>
      </c>
      <c r="N2118" s="200" t="str" cm="1">
        <f t="array" ref="N2118">INDEX($A:$G, ($B2118*$B$4)+3,COLUMN(F2118))</f>
        <v>Total Interest Charged</v>
      </c>
      <c r="O2118" s="201" t="e">
        <f t="shared" ref="O2118:O2181" si="206">IF(IFERROR(K2118, 1/0), J2118, IF(K2118=0, J2118, 1/0))</f>
        <v>#VALUE!</v>
      </c>
    </row>
    <row r="2119" spans="3:15" x14ac:dyDescent="0.25">
      <c r="C2119" s="197" t="e">
        <f t="shared" si="203"/>
        <v>#DIV/0!</v>
      </c>
      <c r="D2119" s="216" t="e">
        <f>IF(F2119="","",IF($B$3='Budget Calculator'!$A$14, 'Loan Calculator'!$L$12-E2119+H2119, IF($B$3='Budget Calculator'!$A$13,  'Loan Calculator'!$N$12-E2119+H2119, IF($B$3='Budget Calculator'!$A$12,  'Loan Calculator'!$P$12-E2119+H2119, 0))))</f>
        <v>#DIV/0!</v>
      </c>
      <c r="E2119" s="217" t="e">
        <f>IF(('Loan Calculator'!$G$4/$B$4)*C2118&gt;=0, ('Loan Calculator'!$G$4/$B$4)*C2118, 1/0)</f>
        <v>#DIV/0!</v>
      </c>
      <c r="F2119" s="200" t="e">
        <f t="shared" si="204"/>
        <v>#DIV/0!</v>
      </c>
      <c r="G2119" s="212" t="e">
        <f t="shared" si="205"/>
        <v>#DIV/0!</v>
      </c>
      <c r="K2119" s="197" t="str" cm="1">
        <f t="array" ref="K2119">INDEX($A:$G, ($B2119*$B$4)+3,COLUMN(C2119))</f>
        <v>Owing</v>
      </c>
      <c r="L2119" s="198" t="e">
        <f t="shared" ref="L2119:L2182" si="207">K2118-K2119</f>
        <v>#VALUE!</v>
      </c>
      <c r="M2119" s="199" t="e">
        <f t="shared" ref="M2119:M2182" si="208">N2119-N2118</f>
        <v>#VALUE!</v>
      </c>
      <c r="N2119" s="200" t="str" cm="1">
        <f t="array" ref="N2119">INDEX($A:$G, ($B2119*$B$4)+3,COLUMN(F2119))</f>
        <v>Total Interest Charged</v>
      </c>
      <c r="O2119" s="201" t="e">
        <f t="shared" si="206"/>
        <v>#VALUE!</v>
      </c>
    </row>
    <row r="2120" spans="3:15" x14ac:dyDescent="0.25">
      <c r="C2120" s="197" t="e">
        <f t="shared" si="203"/>
        <v>#DIV/0!</v>
      </c>
      <c r="D2120" s="216" t="e">
        <f>IF(F2120="","",IF($B$3='Budget Calculator'!$A$14, 'Loan Calculator'!$L$12-E2120+H2120, IF($B$3='Budget Calculator'!$A$13,  'Loan Calculator'!$N$12-E2120+H2120, IF($B$3='Budget Calculator'!$A$12,  'Loan Calculator'!$P$12-E2120+H2120, 0))))</f>
        <v>#DIV/0!</v>
      </c>
      <c r="E2120" s="217" t="e">
        <f>IF(('Loan Calculator'!$G$4/$B$4)*C2119&gt;=0, ('Loan Calculator'!$G$4/$B$4)*C2119, 1/0)</f>
        <v>#DIV/0!</v>
      </c>
      <c r="F2120" s="200" t="e">
        <f t="shared" si="204"/>
        <v>#DIV/0!</v>
      </c>
      <c r="G2120" s="212" t="e">
        <f t="shared" si="205"/>
        <v>#DIV/0!</v>
      </c>
      <c r="K2120" s="197" t="str" cm="1">
        <f t="array" ref="K2120">INDEX($A:$G, ($B2120*$B$4)+3,COLUMN(C2120))</f>
        <v>Owing</v>
      </c>
      <c r="L2120" s="198" t="e">
        <f t="shared" si="207"/>
        <v>#VALUE!</v>
      </c>
      <c r="M2120" s="199" t="e">
        <f t="shared" si="208"/>
        <v>#VALUE!</v>
      </c>
      <c r="N2120" s="200" t="str" cm="1">
        <f t="array" ref="N2120">INDEX($A:$G, ($B2120*$B$4)+3,COLUMN(F2120))</f>
        <v>Total Interest Charged</v>
      </c>
      <c r="O2120" s="201" t="e">
        <f t="shared" si="206"/>
        <v>#VALUE!</v>
      </c>
    </row>
    <row r="2121" spans="3:15" x14ac:dyDescent="0.25">
      <c r="C2121" s="197" t="e">
        <f t="shared" si="203"/>
        <v>#DIV/0!</v>
      </c>
      <c r="D2121" s="216" t="e">
        <f>IF(F2121="","",IF($B$3='Budget Calculator'!$A$14, 'Loan Calculator'!$L$12-E2121+H2121, IF($B$3='Budget Calculator'!$A$13,  'Loan Calculator'!$N$12-E2121+H2121, IF($B$3='Budget Calculator'!$A$12,  'Loan Calculator'!$P$12-E2121+H2121, 0))))</f>
        <v>#DIV/0!</v>
      </c>
      <c r="E2121" s="217" t="e">
        <f>IF(('Loan Calculator'!$G$4/$B$4)*C2120&gt;=0, ('Loan Calculator'!$G$4/$B$4)*C2120, 1/0)</f>
        <v>#DIV/0!</v>
      </c>
      <c r="F2121" s="200" t="e">
        <f t="shared" si="204"/>
        <v>#DIV/0!</v>
      </c>
      <c r="G2121" s="212" t="e">
        <f t="shared" si="205"/>
        <v>#DIV/0!</v>
      </c>
      <c r="K2121" s="197" t="str" cm="1">
        <f t="array" ref="K2121">INDEX($A:$G, ($B2121*$B$4)+3,COLUMN(C2121))</f>
        <v>Owing</v>
      </c>
      <c r="L2121" s="198" t="e">
        <f t="shared" si="207"/>
        <v>#VALUE!</v>
      </c>
      <c r="M2121" s="199" t="e">
        <f t="shared" si="208"/>
        <v>#VALUE!</v>
      </c>
      <c r="N2121" s="200" t="str" cm="1">
        <f t="array" ref="N2121">INDEX($A:$G, ($B2121*$B$4)+3,COLUMN(F2121))</f>
        <v>Total Interest Charged</v>
      </c>
      <c r="O2121" s="201" t="e">
        <f t="shared" si="206"/>
        <v>#VALUE!</v>
      </c>
    </row>
    <row r="2122" spans="3:15" x14ac:dyDescent="0.25">
      <c r="C2122" s="197" t="e">
        <f t="shared" si="203"/>
        <v>#DIV/0!</v>
      </c>
      <c r="D2122" s="216" t="e">
        <f>IF(F2122="","",IF($B$3='Budget Calculator'!$A$14, 'Loan Calculator'!$L$12-E2122+H2122, IF($B$3='Budget Calculator'!$A$13,  'Loan Calculator'!$N$12-E2122+H2122, IF($B$3='Budget Calculator'!$A$12,  'Loan Calculator'!$P$12-E2122+H2122, 0))))</f>
        <v>#DIV/0!</v>
      </c>
      <c r="E2122" s="217" t="e">
        <f>IF(('Loan Calculator'!$G$4/$B$4)*C2121&gt;=0, ('Loan Calculator'!$G$4/$B$4)*C2121, 1/0)</f>
        <v>#DIV/0!</v>
      </c>
      <c r="F2122" s="200" t="e">
        <f t="shared" si="204"/>
        <v>#DIV/0!</v>
      </c>
      <c r="G2122" s="212" t="e">
        <f t="shared" si="205"/>
        <v>#DIV/0!</v>
      </c>
      <c r="K2122" s="197" t="str" cm="1">
        <f t="array" ref="K2122">INDEX($A:$G, ($B2122*$B$4)+3,COLUMN(C2122))</f>
        <v>Owing</v>
      </c>
      <c r="L2122" s="198" t="e">
        <f t="shared" si="207"/>
        <v>#VALUE!</v>
      </c>
      <c r="M2122" s="199" t="e">
        <f t="shared" si="208"/>
        <v>#VALUE!</v>
      </c>
      <c r="N2122" s="200" t="str" cm="1">
        <f t="array" ref="N2122">INDEX($A:$G, ($B2122*$B$4)+3,COLUMN(F2122))</f>
        <v>Total Interest Charged</v>
      </c>
      <c r="O2122" s="201" t="e">
        <f t="shared" si="206"/>
        <v>#VALUE!</v>
      </c>
    </row>
    <row r="2123" spans="3:15" x14ac:dyDescent="0.25">
      <c r="C2123" s="197" t="e">
        <f t="shared" si="203"/>
        <v>#DIV/0!</v>
      </c>
      <c r="D2123" s="216" t="e">
        <f>IF(F2123="","",IF($B$3='Budget Calculator'!$A$14, 'Loan Calculator'!$L$12-E2123+H2123, IF($B$3='Budget Calculator'!$A$13,  'Loan Calculator'!$N$12-E2123+H2123, IF($B$3='Budget Calculator'!$A$12,  'Loan Calculator'!$P$12-E2123+H2123, 0))))</f>
        <v>#DIV/0!</v>
      </c>
      <c r="E2123" s="217" t="e">
        <f>IF(('Loan Calculator'!$G$4/$B$4)*C2122&gt;=0, ('Loan Calculator'!$G$4/$B$4)*C2122, 1/0)</f>
        <v>#DIV/0!</v>
      </c>
      <c r="F2123" s="200" t="e">
        <f t="shared" si="204"/>
        <v>#DIV/0!</v>
      </c>
      <c r="G2123" s="212" t="e">
        <f t="shared" si="205"/>
        <v>#DIV/0!</v>
      </c>
      <c r="K2123" s="197" t="str" cm="1">
        <f t="array" ref="K2123">INDEX($A:$G, ($B2123*$B$4)+3,COLUMN(C2123))</f>
        <v>Owing</v>
      </c>
      <c r="L2123" s="198" t="e">
        <f t="shared" si="207"/>
        <v>#VALUE!</v>
      </c>
      <c r="M2123" s="199" t="e">
        <f t="shared" si="208"/>
        <v>#VALUE!</v>
      </c>
      <c r="N2123" s="200" t="str" cm="1">
        <f t="array" ref="N2123">INDEX($A:$G, ($B2123*$B$4)+3,COLUMN(F2123))</f>
        <v>Total Interest Charged</v>
      </c>
      <c r="O2123" s="201" t="e">
        <f t="shared" si="206"/>
        <v>#VALUE!</v>
      </c>
    </row>
    <row r="2124" spans="3:15" x14ac:dyDescent="0.25">
      <c r="C2124" s="197" t="e">
        <f t="shared" si="203"/>
        <v>#DIV/0!</v>
      </c>
      <c r="D2124" s="216" t="e">
        <f>IF(F2124="","",IF($B$3='Budget Calculator'!$A$14, 'Loan Calculator'!$L$12-E2124+H2124, IF($B$3='Budget Calculator'!$A$13,  'Loan Calculator'!$N$12-E2124+H2124, IF($B$3='Budget Calculator'!$A$12,  'Loan Calculator'!$P$12-E2124+H2124, 0))))</f>
        <v>#DIV/0!</v>
      </c>
      <c r="E2124" s="217" t="e">
        <f>IF(('Loan Calculator'!$G$4/$B$4)*C2123&gt;=0, ('Loan Calculator'!$G$4/$B$4)*C2123, 1/0)</f>
        <v>#DIV/0!</v>
      </c>
      <c r="F2124" s="200" t="e">
        <f t="shared" si="204"/>
        <v>#DIV/0!</v>
      </c>
      <c r="G2124" s="212" t="e">
        <f t="shared" si="205"/>
        <v>#DIV/0!</v>
      </c>
      <c r="K2124" s="197" t="str" cm="1">
        <f t="array" ref="K2124">INDEX($A:$G, ($B2124*$B$4)+3,COLUMN(C2124))</f>
        <v>Owing</v>
      </c>
      <c r="L2124" s="198" t="e">
        <f t="shared" si="207"/>
        <v>#VALUE!</v>
      </c>
      <c r="M2124" s="199" t="e">
        <f t="shared" si="208"/>
        <v>#VALUE!</v>
      </c>
      <c r="N2124" s="200" t="str" cm="1">
        <f t="array" ref="N2124">INDEX($A:$G, ($B2124*$B$4)+3,COLUMN(F2124))</f>
        <v>Total Interest Charged</v>
      </c>
      <c r="O2124" s="201" t="e">
        <f t="shared" si="206"/>
        <v>#VALUE!</v>
      </c>
    </row>
    <row r="2125" spans="3:15" x14ac:dyDescent="0.25">
      <c r="C2125" s="197" t="e">
        <f t="shared" si="203"/>
        <v>#DIV/0!</v>
      </c>
      <c r="D2125" s="216" t="e">
        <f>IF(F2125="","",IF($B$3='Budget Calculator'!$A$14, 'Loan Calculator'!$L$12-E2125+H2125, IF($B$3='Budget Calculator'!$A$13,  'Loan Calculator'!$N$12-E2125+H2125, IF($B$3='Budget Calculator'!$A$12,  'Loan Calculator'!$P$12-E2125+H2125, 0))))</f>
        <v>#DIV/0!</v>
      </c>
      <c r="E2125" s="217" t="e">
        <f>IF(('Loan Calculator'!$G$4/$B$4)*C2124&gt;=0, ('Loan Calculator'!$G$4/$B$4)*C2124, 1/0)</f>
        <v>#DIV/0!</v>
      </c>
      <c r="F2125" s="200" t="e">
        <f t="shared" si="204"/>
        <v>#DIV/0!</v>
      </c>
      <c r="G2125" s="212" t="e">
        <f t="shared" si="205"/>
        <v>#DIV/0!</v>
      </c>
      <c r="K2125" s="197" t="str" cm="1">
        <f t="array" ref="K2125">INDEX($A:$G, ($B2125*$B$4)+3,COLUMN(C2125))</f>
        <v>Owing</v>
      </c>
      <c r="L2125" s="198" t="e">
        <f t="shared" si="207"/>
        <v>#VALUE!</v>
      </c>
      <c r="M2125" s="199" t="e">
        <f t="shared" si="208"/>
        <v>#VALUE!</v>
      </c>
      <c r="N2125" s="200" t="str" cm="1">
        <f t="array" ref="N2125">INDEX($A:$G, ($B2125*$B$4)+3,COLUMN(F2125))</f>
        <v>Total Interest Charged</v>
      </c>
      <c r="O2125" s="201" t="e">
        <f t="shared" si="206"/>
        <v>#VALUE!</v>
      </c>
    </row>
    <row r="2126" spans="3:15" x14ac:dyDescent="0.25">
      <c r="C2126" s="197" t="e">
        <f t="shared" si="203"/>
        <v>#DIV/0!</v>
      </c>
      <c r="D2126" s="216" t="e">
        <f>IF(F2126="","",IF($B$3='Budget Calculator'!$A$14, 'Loan Calculator'!$L$12-E2126+H2126, IF($B$3='Budget Calculator'!$A$13,  'Loan Calculator'!$N$12-E2126+H2126, IF($B$3='Budget Calculator'!$A$12,  'Loan Calculator'!$P$12-E2126+H2126, 0))))</f>
        <v>#DIV/0!</v>
      </c>
      <c r="E2126" s="217" t="e">
        <f>IF(('Loan Calculator'!$G$4/$B$4)*C2125&gt;=0, ('Loan Calculator'!$G$4/$B$4)*C2125, 1/0)</f>
        <v>#DIV/0!</v>
      </c>
      <c r="F2126" s="200" t="e">
        <f t="shared" si="204"/>
        <v>#DIV/0!</v>
      </c>
      <c r="G2126" s="212" t="e">
        <f t="shared" si="205"/>
        <v>#DIV/0!</v>
      </c>
      <c r="K2126" s="197" t="str" cm="1">
        <f t="array" ref="K2126">INDEX($A:$G, ($B2126*$B$4)+3,COLUMN(C2126))</f>
        <v>Owing</v>
      </c>
      <c r="L2126" s="198" t="e">
        <f t="shared" si="207"/>
        <v>#VALUE!</v>
      </c>
      <c r="M2126" s="199" t="e">
        <f t="shared" si="208"/>
        <v>#VALUE!</v>
      </c>
      <c r="N2126" s="200" t="str" cm="1">
        <f t="array" ref="N2126">INDEX($A:$G, ($B2126*$B$4)+3,COLUMN(F2126))</f>
        <v>Total Interest Charged</v>
      </c>
      <c r="O2126" s="201" t="e">
        <f t="shared" si="206"/>
        <v>#VALUE!</v>
      </c>
    </row>
    <row r="2127" spans="3:15" x14ac:dyDescent="0.25">
      <c r="C2127" s="197" t="e">
        <f t="shared" si="203"/>
        <v>#DIV/0!</v>
      </c>
      <c r="D2127" s="216" t="e">
        <f>IF(F2127="","",IF($B$3='Budget Calculator'!$A$14, 'Loan Calculator'!$L$12-E2127+H2127, IF($B$3='Budget Calculator'!$A$13,  'Loan Calculator'!$N$12-E2127+H2127, IF($B$3='Budget Calculator'!$A$12,  'Loan Calculator'!$P$12-E2127+H2127, 0))))</f>
        <v>#DIV/0!</v>
      </c>
      <c r="E2127" s="217" t="e">
        <f>IF(('Loan Calculator'!$G$4/$B$4)*C2126&gt;=0, ('Loan Calculator'!$G$4/$B$4)*C2126, 1/0)</f>
        <v>#DIV/0!</v>
      </c>
      <c r="F2127" s="200" t="e">
        <f t="shared" si="204"/>
        <v>#DIV/0!</v>
      </c>
      <c r="G2127" s="212" t="e">
        <f t="shared" si="205"/>
        <v>#DIV/0!</v>
      </c>
      <c r="K2127" s="197" t="str" cm="1">
        <f t="array" ref="K2127">INDEX($A:$G, ($B2127*$B$4)+3,COLUMN(C2127))</f>
        <v>Owing</v>
      </c>
      <c r="L2127" s="198" t="e">
        <f t="shared" si="207"/>
        <v>#VALUE!</v>
      </c>
      <c r="M2127" s="199" t="e">
        <f t="shared" si="208"/>
        <v>#VALUE!</v>
      </c>
      <c r="N2127" s="200" t="str" cm="1">
        <f t="array" ref="N2127">INDEX($A:$G, ($B2127*$B$4)+3,COLUMN(F2127))</f>
        <v>Total Interest Charged</v>
      </c>
      <c r="O2127" s="201" t="e">
        <f t="shared" si="206"/>
        <v>#VALUE!</v>
      </c>
    </row>
    <row r="2128" spans="3:15" x14ac:dyDescent="0.25">
      <c r="C2128" s="197" t="e">
        <f t="shared" si="203"/>
        <v>#DIV/0!</v>
      </c>
      <c r="D2128" s="216" t="e">
        <f>IF(F2128="","",IF($B$3='Budget Calculator'!$A$14, 'Loan Calculator'!$L$12-E2128+H2128, IF($B$3='Budget Calculator'!$A$13,  'Loan Calculator'!$N$12-E2128+H2128, IF($B$3='Budget Calculator'!$A$12,  'Loan Calculator'!$P$12-E2128+H2128, 0))))</f>
        <v>#DIV/0!</v>
      </c>
      <c r="E2128" s="217" t="e">
        <f>IF(('Loan Calculator'!$G$4/$B$4)*C2127&gt;=0, ('Loan Calculator'!$G$4/$B$4)*C2127, 1/0)</f>
        <v>#DIV/0!</v>
      </c>
      <c r="F2128" s="200" t="e">
        <f t="shared" si="204"/>
        <v>#DIV/0!</v>
      </c>
      <c r="G2128" s="212" t="e">
        <f t="shared" si="205"/>
        <v>#DIV/0!</v>
      </c>
      <c r="K2128" s="197" t="str" cm="1">
        <f t="array" ref="K2128">INDEX($A:$G, ($B2128*$B$4)+3,COLUMN(C2128))</f>
        <v>Owing</v>
      </c>
      <c r="L2128" s="198" t="e">
        <f t="shared" si="207"/>
        <v>#VALUE!</v>
      </c>
      <c r="M2128" s="199" t="e">
        <f t="shared" si="208"/>
        <v>#VALUE!</v>
      </c>
      <c r="N2128" s="200" t="str" cm="1">
        <f t="array" ref="N2128">INDEX($A:$G, ($B2128*$B$4)+3,COLUMN(F2128))</f>
        <v>Total Interest Charged</v>
      </c>
      <c r="O2128" s="201" t="e">
        <f t="shared" si="206"/>
        <v>#VALUE!</v>
      </c>
    </row>
    <row r="2129" spans="3:15" x14ac:dyDescent="0.25">
      <c r="C2129" s="197" t="e">
        <f t="shared" si="203"/>
        <v>#DIV/0!</v>
      </c>
      <c r="D2129" s="216" t="e">
        <f>IF(F2129="","",IF($B$3='Budget Calculator'!$A$14, 'Loan Calculator'!$L$12-E2129+H2129, IF($B$3='Budget Calculator'!$A$13,  'Loan Calculator'!$N$12-E2129+H2129, IF($B$3='Budget Calculator'!$A$12,  'Loan Calculator'!$P$12-E2129+H2129, 0))))</f>
        <v>#DIV/0!</v>
      </c>
      <c r="E2129" s="217" t="e">
        <f>IF(('Loan Calculator'!$G$4/$B$4)*C2128&gt;=0, ('Loan Calculator'!$G$4/$B$4)*C2128, 1/0)</f>
        <v>#DIV/0!</v>
      </c>
      <c r="F2129" s="200" t="e">
        <f t="shared" si="204"/>
        <v>#DIV/0!</v>
      </c>
      <c r="G2129" s="212" t="e">
        <f t="shared" si="205"/>
        <v>#DIV/0!</v>
      </c>
      <c r="K2129" s="197" t="str" cm="1">
        <f t="array" ref="K2129">INDEX($A:$G, ($B2129*$B$4)+3,COLUMN(C2129))</f>
        <v>Owing</v>
      </c>
      <c r="L2129" s="198" t="e">
        <f t="shared" si="207"/>
        <v>#VALUE!</v>
      </c>
      <c r="M2129" s="199" t="e">
        <f t="shared" si="208"/>
        <v>#VALUE!</v>
      </c>
      <c r="N2129" s="200" t="str" cm="1">
        <f t="array" ref="N2129">INDEX($A:$G, ($B2129*$B$4)+3,COLUMN(F2129))</f>
        <v>Total Interest Charged</v>
      </c>
      <c r="O2129" s="201" t="e">
        <f t="shared" si="206"/>
        <v>#VALUE!</v>
      </c>
    </row>
    <row r="2130" spans="3:15" x14ac:dyDescent="0.25">
      <c r="C2130" s="197" t="e">
        <f t="shared" si="203"/>
        <v>#DIV/0!</v>
      </c>
      <c r="D2130" s="216" t="e">
        <f>IF(F2130="","",IF($B$3='Budget Calculator'!$A$14, 'Loan Calculator'!$L$12-E2130+H2130, IF($B$3='Budget Calculator'!$A$13,  'Loan Calculator'!$N$12-E2130+H2130, IF($B$3='Budget Calculator'!$A$12,  'Loan Calculator'!$P$12-E2130+H2130, 0))))</f>
        <v>#DIV/0!</v>
      </c>
      <c r="E2130" s="217" t="e">
        <f>IF(('Loan Calculator'!$G$4/$B$4)*C2129&gt;=0, ('Loan Calculator'!$G$4/$B$4)*C2129, 1/0)</f>
        <v>#DIV/0!</v>
      </c>
      <c r="F2130" s="200" t="e">
        <f t="shared" si="204"/>
        <v>#DIV/0!</v>
      </c>
      <c r="G2130" s="212" t="e">
        <f t="shared" si="205"/>
        <v>#DIV/0!</v>
      </c>
      <c r="K2130" s="197" t="str" cm="1">
        <f t="array" ref="K2130">INDEX($A:$G, ($B2130*$B$4)+3,COLUMN(C2130))</f>
        <v>Owing</v>
      </c>
      <c r="L2130" s="198" t="e">
        <f t="shared" si="207"/>
        <v>#VALUE!</v>
      </c>
      <c r="M2130" s="199" t="e">
        <f t="shared" si="208"/>
        <v>#VALUE!</v>
      </c>
      <c r="N2130" s="200" t="str" cm="1">
        <f t="array" ref="N2130">INDEX($A:$G, ($B2130*$B$4)+3,COLUMN(F2130))</f>
        <v>Total Interest Charged</v>
      </c>
      <c r="O2130" s="201" t="e">
        <f t="shared" si="206"/>
        <v>#VALUE!</v>
      </c>
    </row>
    <row r="2131" spans="3:15" x14ac:dyDescent="0.25">
      <c r="C2131" s="197" t="e">
        <f t="shared" si="203"/>
        <v>#DIV/0!</v>
      </c>
      <c r="D2131" s="216" t="e">
        <f>IF(F2131="","",IF($B$3='Budget Calculator'!$A$14, 'Loan Calculator'!$L$12-E2131+H2131, IF($B$3='Budget Calculator'!$A$13,  'Loan Calculator'!$N$12-E2131+H2131, IF($B$3='Budget Calculator'!$A$12,  'Loan Calculator'!$P$12-E2131+H2131, 0))))</f>
        <v>#DIV/0!</v>
      </c>
      <c r="E2131" s="217" t="e">
        <f>IF(('Loan Calculator'!$G$4/$B$4)*C2130&gt;=0, ('Loan Calculator'!$G$4/$B$4)*C2130, 1/0)</f>
        <v>#DIV/0!</v>
      </c>
      <c r="F2131" s="200" t="e">
        <f t="shared" si="204"/>
        <v>#DIV/0!</v>
      </c>
      <c r="G2131" s="212" t="e">
        <f t="shared" si="205"/>
        <v>#DIV/0!</v>
      </c>
      <c r="K2131" s="197" t="str" cm="1">
        <f t="array" ref="K2131">INDEX($A:$G, ($B2131*$B$4)+3,COLUMN(C2131))</f>
        <v>Owing</v>
      </c>
      <c r="L2131" s="198" t="e">
        <f t="shared" si="207"/>
        <v>#VALUE!</v>
      </c>
      <c r="M2131" s="199" t="e">
        <f t="shared" si="208"/>
        <v>#VALUE!</v>
      </c>
      <c r="N2131" s="200" t="str" cm="1">
        <f t="array" ref="N2131">INDEX($A:$G, ($B2131*$B$4)+3,COLUMN(F2131))</f>
        <v>Total Interest Charged</v>
      </c>
      <c r="O2131" s="201" t="e">
        <f t="shared" si="206"/>
        <v>#VALUE!</v>
      </c>
    </row>
    <row r="2132" spans="3:15" x14ac:dyDescent="0.25">
      <c r="C2132" s="197" t="e">
        <f t="shared" si="203"/>
        <v>#DIV/0!</v>
      </c>
      <c r="D2132" s="216" t="e">
        <f>IF(F2132="","",IF($B$3='Budget Calculator'!$A$14, 'Loan Calculator'!$L$12-E2132+H2132, IF($B$3='Budget Calculator'!$A$13,  'Loan Calculator'!$N$12-E2132+H2132, IF($B$3='Budget Calculator'!$A$12,  'Loan Calculator'!$P$12-E2132+H2132, 0))))</f>
        <v>#DIV/0!</v>
      </c>
      <c r="E2132" s="217" t="e">
        <f>IF(('Loan Calculator'!$G$4/$B$4)*C2131&gt;=0, ('Loan Calculator'!$G$4/$B$4)*C2131, 1/0)</f>
        <v>#DIV/0!</v>
      </c>
      <c r="F2132" s="200" t="e">
        <f t="shared" si="204"/>
        <v>#DIV/0!</v>
      </c>
      <c r="G2132" s="212" t="e">
        <f t="shared" si="205"/>
        <v>#DIV/0!</v>
      </c>
      <c r="K2132" s="197" t="str" cm="1">
        <f t="array" ref="K2132">INDEX($A:$G, ($B2132*$B$4)+3,COLUMN(C2132))</f>
        <v>Owing</v>
      </c>
      <c r="L2132" s="198" t="e">
        <f t="shared" si="207"/>
        <v>#VALUE!</v>
      </c>
      <c r="M2132" s="199" t="e">
        <f t="shared" si="208"/>
        <v>#VALUE!</v>
      </c>
      <c r="N2132" s="200" t="str" cm="1">
        <f t="array" ref="N2132">INDEX($A:$G, ($B2132*$B$4)+3,COLUMN(F2132))</f>
        <v>Total Interest Charged</v>
      </c>
      <c r="O2132" s="201" t="e">
        <f t="shared" si="206"/>
        <v>#VALUE!</v>
      </c>
    </row>
    <row r="2133" spans="3:15" x14ac:dyDescent="0.25">
      <c r="C2133" s="197" t="e">
        <f t="shared" si="203"/>
        <v>#DIV/0!</v>
      </c>
      <c r="D2133" s="216" t="e">
        <f>IF(F2133="","",IF($B$3='Budget Calculator'!$A$14, 'Loan Calculator'!$L$12-E2133+H2133, IF($B$3='Budget Calculator'!$A$13,  'Loan Calculator'!$N$12-E2133+H2133, IF($B$3='Budget Calculator'!$A$12,  'Loan Calculator'!$P$12-E2133+H2133, 0))))</f>
        <v>#DIV/0!</v>
      </c>
      <c r="E2133" s="217" t="e">
        <f>IF(('Loan Calculator'!$G$4/$B$4)*C2132&gt;=0, ('Loan Calculator'!$G$4/$B$4)*C2132, 1/0)</f>
        <v>#DIV/0!</v>
      </c>
      <c r="F2133" s="200" t="e">
        <f t="shared" si="204"/>
        <v>#DIV/0!</v>
      </c>
      <c r="G2133" s="212" t="e">
        <f t="shared" si="205"/>
        <v>#DIV/0!</v>
      </c>
      <c r="K2133" s="197" t="str" cm="1">
        <f t="array" ref="K2133">INDEX($A:$G, ($B2133*$B$4)+3,COLUMN(C2133))</f>
        <v>Owing</v>
      </c>
      <c r="L2133" s="198" t="e">
        <f t="shared" si="207"/>
        <v>#VALUE!</v>
      </c>
      <c r="M2133" s="199" t="e">
        <f t="shared" si="208"/>
        <v>#VALUE!</v>
      </c>
      <c r="N2133" s="200" t="str" cm="1">
        <f t="array" ref="N2133">INDEX($A:$G, ($B2133*$B$4)+3,COLUMN(F2133))</f>
        <v>Total Interest Charged</v>
      </c>
      <c r="O2133" s="201" t="e">
        <f t="shared" si="206"/>
        <v>#VALUE!</v>
      </c>
    </row>
    <row r="2134" spans="3:15" x14ac:dyDescent="0.25">
      <c r="C2134" s="197" t="e">
        <f t="shared" si="203"/>
        <v>#DIV/0!</v>
      </c>
      <c r="D2134" s="216" t="e">
        <f>IF(F2134="","",IF($B$3='Budget Calculator'!$A$14, 'Loan Calculator'!$L$12-E2134+H2134, IF($B$3='Budget Calculator'!$A$13,  'Loan Calculator'!$N$12-E2134+H2134, IF($B$3='Budget Calculator'!$A$12,  'Loan Calculator'!$P$12-E2134+H2134, 0))))</f>
        <v>#DIV/0!</v>
      </c>
      <c r="E2134" s="217" t="e">
        <f>IF(('Loan Calculator'!$G$4/$B$4)*C2133&gt;=0, ('Loan Calculator'!$G$4/$B$4)*C2133, 1/0)</f>
        <v>#DIV/0!</v>
      </c>
      <c r="F2134" s="200" t="e">
        <f t="shared" si="204"/>
        <v>#DIV/0!</v>
      </c>
      <c r="G2134" s="212" t="e">
        <f t="shared" si="205"/>
        <v>#DIV/0!</v>
      </c>
      <c r="K2134" s="197" t="str" cm="1">
        <f t="array" ref="K2134">INDEX($A:$G, ($B2134*$B$4)+3,COLUMN(C2134))</f>
        <v>Owing</v>
      </c>
      <c r="L2134" s="198" t="e">
        <f t="shared" si="207"/>
        <v>#VALUE!</v>
      </c>
      <c r="M2134" s="199" t="e">
        <f t="shared" si="208"/>
        <v>#VALUE!</v>
      </c>
      <c r="N2134" s="200" t="str" cm="1">
        <f t="array" ref="N2134">INDEX($A:$G, ($B2134*$B$4)+3,COLUMN(F2134))</f>
        <v>Total Interest Charged</v>
      </c>
      <c r="O2134" s="201" t="e">
        <f t="shared" si="206"/>
        <v>#VALUE!</v>
      </c>
    </row>
    <row r="2135" spans="3:15" x14ac:dyDescent="0.25">
      <c r="C2135" s="197" t="e">
        <f t="shared" si="203"/>
        <v>#DIV/0!</v>
      </c>
      <c r="D2135" s="216" t="e">
        <f>IF(F2135="","",IF($B$3='Budget Calculator'!$A$14, 'Loan Calculator'!$L$12-E2135+H2135, IF($B$3='Budget Calculator'!$A$13,  'Loan Calculator'!$N$12-E2135+H2135, IF($B$3='Budget Calculator'!$A$12,  'Loan Calculator'!$P$12-E2135+H2135, 0))))</f>
        <v>#DIV/0!</v>
      </c>
      <c r="E2135" s="217" t="e">
        <f>IF(('Loan Calculator'!$G$4/$B$4)*C2134&gt;=0, ('Loan Calculator'!$G$4/$B$4)*C2134, 1/0)</f>
        <v>#DIV/0!</v>
      </c>
      <c r="F2135" s="200" t="e">
        <f t="shared" si="204"/>
        <v>#DIV/0!</v>
      </c>
      <c r="G2135" s="212" t="e">
        <f t="shared" si="205"/>
        <v>#DIV/0!</v>
      </c>
      <c r="K2135" s="197" t="str" cm="1">
        <f t="array" ref="K2135">INDEX($A:$G, ($B2135*$B$4)+3,COLUMN(C2135))</f>
        <v>Owing</v>
      </c>
      <c r="L2135" s="198" t="e">
        <f t="shared" si="207"/>
        <v>#VALUE!</v>
      </c>
      <c r="M2135" s="199" t="e">
        <f t="shared" si="208"/>
        <v>#VALUE!</v>
      </c>
      <c r="N2135" s="200" t="str" cm="1">
        <f t="array" ref="N2135">INDEX($A:$G, ($B2135*$B$4)+3,COLUMN(F2135))</f>
        <v>Total Interest Charged</v>
      </c>
      <c r="O2135" s="201" t="e">
        <f t="shared" si="206"/>
        <v>#VALUE!</v>
      </c>
    </row>
    <row r="2136" spans="3:15" x14ac:dyDescent="0.25">
      <c r="C2136" s="197" t="e">
        <f t="shared" ref="C2136:C2199" si="209">IF(F2136="","",C2135-D2136)</f>
        <v>#DIV/0!</v>
      </c>
      <c r="D2136" s="216" t="e">
        <f>IF(F2136="","",IF($B$3='Budget Calculator'!$A$14, 'Loan Calculator'!$L$12-E2136+H2136, IF($B$3='Budget Calculator'!$A$13,  'Loan Calculator'!$N$12-E2136+H2136, IF($B$3='Budget Calculator'!$A$12,  'Loan Calculator'!$P$12-E2136+H2136, 0))))</f>
        <v>#DIV/0!</v>
      </c>
      <c r="E2136" s="217" t="e">
        <f>IF(('Loan Calculator'!$G$4/$B$4)*C2135&gt;=0, ('Loan Calculator'!$G$4/$B$4)*C2135, 1/0)</f>
        <v>#DIV/0!</v>
      </c>
      <c r="F2136" s="200" t="e">
        <f t="shared" ref="F2136:F2199" si="210">IF(F2135="", "", IF(E2136+F2135&gt;F2135, E2136+F2135, ""))</f>
        <v>#DIV/0!</v>
      </c>
      <c r="G2136" s="212" t="e">
        <f t="shared" si="205"/>
        <v>#DIV/0!</v>
      </c>
      <c r="K2136" s="197" t="str" cm="1">
        <f t="array" ref="K2136">INDEX($A:$G, ($B2136*$B$4)+3,COLUMN(C2136))</f>
        <v>Owing</v>
      </c>
      <c r="L2136" s="198" t="e">
        <f t="shared" si="207"/>
        <v>#VALUE!</v>
      </c>
      <c r="M2136" s="199" t="e">
        <f t="shared" si="208"/>
        <v>#VALUE!</v>
      </c>
      <c r="N2136" s="200" t="str" cm="1">
        <f t="array" ref="N2136">INDEX($A:$G, ($B2136*$B$4)+3,COLUMN(F2136))</f>
        <v>Total Interest Charged</v>
      </c>
      <c r="O2136" s="201" t="e">
        <f t="shared" si="206"/>
        <v>#VALUE!</v>
      </c>
    </row>
    <row r="2137" spans="3:15" x14ac:dyDescent="0.25">
      <c r="C2137" s="197" t="e">
        <f t="shared" si="209"/>
        <v>#DIV/0!</v>
      </c>
      <c r="D2137" s="216" t="e">
        <f>IF(F2137="","",IF($B$3='Budget Calculator'!$A$14, 'Loan Calculator'!$L$12-E2137+H2137, IF($B$3='Budget Calculator'!$A$13,  'Loan Calculator'!$N$12-E2137+H2137, IF($B$3='Budget Calculator'!$A$12,  'Loan Calculator'!$P$12-E2137+H2137, 0))))</f>
        <v>#DIV/0!</v>
      </c>
      <c r="E2137" s="217" t="e">
        <f>IF(('Loan Calculator'!$G$4/$B$4)*C2136&gt;=0, ('Loan Calculator'!$G$4/$B$4)*C2136, 1/0)</f>
        <v>#DIV/0!</v>
      </c>
      <c r="F2137" s="200" t="e">
        <f t="shared" si="210"/>
        <v>#DIV/0!</v>
      </c>
      <c r="G2137" s="212" t="e">
        <f t="shared" si="205"/>
        <v>#DIV/0!</v>
      </c>
      <c r="K2137" s="197" t="str" cm="1">
        <f t="array" ref="K2137">INDEX($A:$G, ($B2137*$B$4)+3,COLUMN(C2137))</f>
        <v>Owing</v>
      </c>
      <c r="L2137" s="198" t="e">
        <f t="shared" si="207"/>
        <v>#VALUE!</v>
      </c>
      <c r="M2137" s="199" t="e">
        <f t="shared" si="208"/>
        <v>#VALUE!</v>
      </c>
      <c r="N2137" s="200" t="str" cm="1">
        <f t="array" ref="N2137">INDEX($A:$G, ($B2137*$B$4)+3,COLUMN(F2137))</f>
        <v>Total Interest Charged</v>
      </c>
      <c r="O2137" s="201" t="e">
        <f t="shared" si="206"/>
        <v>#VALUE!</v>
      </c>
    </row>
    <row r="2138" spans="3:15" x14ac:dyDescent="0.25">
      <c r="C2138" s="197" t="e">
        <f t="shared" si="209"/>
        <v>#DIV/0!</v>
      </c>
      <c r="D2138" s="216" t="e">
        <f>IF(F2138="","",IF($B$3='Budget Calculator'!$A$14, 'Loan Calculator'!$L$12-E2138+H2138, IF($B$3='Budget Calculator'!$A$13,  'Loan Calculator'!$N$12-E2138+H2138, IF($B$3='Budget Calculator'!$A$12,  'Loan Calculator'!$P$12-E2138+H2138, 0))))</f>
        <v>#DIV/0!</v>
      </c>
      <c r="E2138" s="217" t="e">
        <f>IF(('Loan Calculator'!$G$4/$B$4)*C2137&gt;=0, ('Loan Calculator'!$G$4/$B$4)*C2137, 1/0)</f>
        <v>#DIV/0!</v>
      </c>
      <c r="F2138" s="200" t="e">
        <f t="shared" si="210"/>
        <v>#DIV/0!</v>
      </c>
      <c r="G2138" s="212" t="e">
        <f t="shared" si="205"/>
        <v>#DIV/0!</v>
      </c>
      <c r="K2138" s="197" t="str" cm="1">
        <f t="array" ref="K2138">INDEX($A:$G, ($B2138*$B$4)+3,COLUMN(C2138))</f>
        <v>Owing</v>
      </c>
      <c r="L2138" s="198" t="e">
        <f t="shared" si="207"/>
        <v>#VALUE!</v>
      </c>
      <c r="M2138" s="199" t="e">
        <f t="shared" si="208"/>
        <v>#VALUE!</v>
      </c>
      <c r="N2138" s="200" t="str" cm="1">
        <f t="array" ref="N2138">INDEX($A:$G, ($B2138*$B$4)+3,COLUMN(F2138))</f>
        <v>Total Interest Charged</v>
      </c>
      <c r="O2138" s="201" t="e">
        <f t="shared" si="206"/>
        <v>#VALUE!</v>
      </c>
    </row>
    <row r="2139" spans="3:15" x14ac:dyDescent="0.25">
      <c r="C2139" s="197" t="e">
        <f t="shared" si="209"/>
        <v>#DIV/0!</v>
      </c>
      <c r="D2139" s="216" t="e">
        <f>IF(F2139="","",IF($B$3='Budget Calculator'!$A$14, 'Loan Calculator'!$L$12-E2139+H2139, IF($B$3='Budget Calculator'!$A$13,  'Loan Calculator'!$N$12-E2139+H2139, IF($B$3='Budget Calculator'!$A$12,  'Loan Calculator'!$P$12-E2139+H2139, 0))))</f>
        <v>#DIV/0!</v>
      </c>
      <c r="E2139" s="217" t="e">
        <f>IF(('Loan Calculator'!$G$4/$B$4)*C2138&gt;=0, ('Loan Calculator'!$G$4/$B$4)*C2138, 1/0)</f>
        <v>#DIV/0!</v>
      </c>
      <c r="F2139" s="200" t="e">
        <f t="shared" si="210"/>
        <v>#DIV/0!</v>
      </c>
      <c r="G2139" s="212" t="e">
        <f t="shared" si="205"/>
        <v>#DIV/0!</v>
      </c>
      <c r="K2139" s="197" t="str" cm="1">
        <f t="array" ref="K2139">INDEX($A:$G, ($B2139*$B$4)+3,COLUMN(C2139))</f>
        <v>Owing</v>
      </c>
      <c r="L2139" s="198" t="e">
        <f t="shared" si="207"/>
        <v>#VALUE!</v>
      </c>
      <c r="M2139" s="199" t="e">
        <f t="shared" si="208"/>
        <v>#VALUE!</v>
      </c>
      <c r="N2139" s="200" t="str" cm="1">
        <f t="array" ref="N2139">INDEX($A:$G, ($B2139*$B$4)+3,COLUMN(F2139))</f>
        <v>Total Interest Charged</v>
      </c>
      <c r="O2139" s="201" t="e">
        <f t="shared" si="206"/>
        <v>#VALUE!</v>
      </c>
    </row>
    <row r="2140" spans="3:15" x14ac:dyDescent="0.25">
      <c r="C2140" s="197" t="e">
        <f t="shared" si="209"/>
        <v>#DIV/0!</v>
      </c>
      <c r="D2140" s="216" t="e">
        <f>IF(F2140="","",IF($B$3='Budget Calculator'!$A$14, 'Loan Calculator'!$L$12-E2140+H2140, IF($B$3='Budget Calculator'!$A$13,  'Loan Calculator'!$N$12-E2140+H2140, IF($B$3='Budget Calculator'!$A$12,  'Loan Calculator'!$P$12-E2140+H2140, 0))))</f>
        <v>#DIV/0!</v>
      </c>
      <c r="E2140" s="217" t="e">
        <f>IF(('Loan Calculator'!$G$4/$B$4)*C2139&gt;=0, ('Loan Calculator'!$G$4/$B$4)*C2139, 1/0)</f>
        <v>#DIV/0!</v>
      </c>
      <c r="F2140" s="200" t="e">
        <f t="shared" si="210"/>
        <v>#DIV/0!</v>
      </c>
      <c r="G2140" s="212" t="e">
        <f t="shared" si="205"/>
        <v>#DIV/0!</v>
      </c>
      <c r="K2140" s="197" t="str" cm="1">
        <f t="array" ref="K2140">INDEX($A:$G, ($B2140*$B$4)+3,COLUMN(C2140))</f>
        <v>Owing</v>
      </c>
      <c r="L2140" s="198" t="e">
        <f t="shared" si="207"/>
        <v>#VALUE!</v>
      </c>
      <c r="M2140" s="199" t="e">
        <f t="shared" si="208"/>
        <v>#VALUE!</v>
      </c>
      <c r="N2140" s="200" t="str" cm="1">
        <f t="array" ref="N2140">INDEX($A:$G, ($B2140*$B$4)+3,COLUMN(F2140))</f>
        <v>Total Interest Charged</v>
      </c>
      <c r="O2140" s="201" t="e">
        <f t="shared" si="206"/>
        <v>#VALUE!</v>
      </c>
    </row>
    <row r="2141" spans="3:15" x14ac:dyDescent="0.25">
      <c r="C2141" s="197" t="e">
        <f t="shared" si="209"/>
        <v>#DIV/0!</v>
      </c>
      <c r="D2141" s="216" t="e">
        <f>IF(F2141="","",IF($B$3='Budget Calculator'!$A$14, 'Loan Calculator'!$L$12-E2141+H2141, IF($B$3='Budget Calculator'!$A$13,  'Loan Calculator'!$N$12-E2141+H2141, IF($B$3='Budget Calculator'!$A$12,  'Loan Calculator'!$P$12-E2141+H2141, 0))))</f>
        <v>#DIV/0!</v>
      </c>
      <c r="E2141" s="217" t="e">
        <f>IF(('Loan Calculator'!$G$4/$B$4)*C2140&gt;=0, ('Loan Calculator'!$G$4/$B$4)*C2140, 1/0)</f>
        <v>#DIV/0!</v>
      </c>
      <c r="F2141" s="200" t="e">
        <f t="shared" si="210"/>
        <v>#DIV/0!</v>
      </c>
      <c r="G2141" s="212" t="e">
        <f t="shared" si="205"/>
        <v>#DIV/0!</v>
      </c>
      <c r="K2141" s="197" t="str" cm="1">
        <f t="array" ref="K2141">INDEX($A:$G, ($B2141*$B$4)+3,COLUMN(C2141))</f>
        <v>Owing</v>
      </c>
      <c r="L2141" s="198" t="e">
        <f t="shared" si="207"/>
        <v>#VALUE!</v>
      </c>
      <c r="M2141" s="199" t="e">
        <f t="shared" si="208"/>
        <v>#VALUE!</v>
      </c>
      <c r="N2141" s="200" t="str" cm="1">
        <f t="array" ref="N2141">INDEX($A:$G, ($B2141*$B$4)+3,COLUMN(F2141))</f>
        <v>Total Interest Charged</v>
      </c>
      <c r="O2141" s="201" t="e">
        <f t="shared" si="206"/>
        <v>#VALUE!</v>
      </c>
    </row>
    <row r="2142" spans="3:15" x14ac:dyDescent="0.25">
      <c r="C2142" s="197" t="e">
        <f t="shared" si="209"/>
        <v>#DIV/0!</v>
      </c>
      <c r="D2142" s="216" t="e">
        <f>IF(F2142="","",IF($B$3='Budget Calculator'!$A$14, 'Loan Calculator'!$L$12-E2142+H2142, IF($B$3='Budget Calculator'!$A$13,  'Loan Calculator'!$N$12-E2142+H2142, IF($B$3='Budget Calculator'!$A$12,  'Loan Calculator'!$P$12-E2142+H2142, 0))))</f>
        <v>#DIV/0!</v>
      </c>
      <c r="E2142" s="217" t="e">
        <f>IF(('Loan Calculator'!$G$4/$B$4)*C2141&gt;=0, ('Loan Calculator'!$G$4/$B$4)*C2141, 1/0)</f>
        <v>#DIV/0!</v>
      </c>
      <c r="F2142" s="200" t="e">
        <f t="shared" si="210"/>
        <v>#DIV/0!</v>
      </c>
      <c r="G2142" s="212" t="e">
        <f t="shared" si="205"/>
        <v>#DIV/0!</v>
      </c>
      <c r="K2142" s="197" t="str" cm="1">
        <f t="array" ref="K2142">INDEX($A:$G, ($B2142*$B$4)+3,COLUMN(C2142))</f>
        <v>Owing</v>
      </c>
      <c r="L2142" s="198" t="e">
        <f t="shared" si="207"/>
        <v>#VALUE!</v>
      </c>
      <c r="M2142" s="199" t="e">
        <f t="shared" si="208"/>
        <v>#VALUE!</v>
      </c>
      <c r="N2142" s="200" t="str" cm="1">
        <f t="array" ref="N2142">INDEX($A:$G, ($B2142*$B$4)+3,COLUMN(F2142))</f>
        <v>Total Interest Charged</v>
      </c>
      <c r="O2142" s="201" t="e">
        <f t="shared" si="206"/>
        <v>#VALUE!</v>
      </c>
    </row>
    <row r="2143" spans="3:15" x14ac:dyDescent="0.25">
      <c r="C2143" s="197" t="e">
        <f t="shared" si="209"/>
        <v>#DIV/0!</v>
      </c>
      <c r="D2143" s="216" t="e">
        <f>IF(F2143="","",IF($B$3='Budget Calculator'!$A$14, 'Loan Calculator'!$L$12-E2143+H2143, IF($B$3='Budget Calculator'!$A$13,  'Loan Calculator'!$N$12-E2143+H2143, IF($B$3='Budget Calculator'!$A$12,  'Loan Calculator'!$P$12-E2143+H2143, 0))))</f>
        <v>#DIV/0!</v>
      </c>
      <c r="E2143" s="217" t="e">
        <f>IF(('Loan Calculator'!$G$4/$B$4)*C2142&gt;=0, ('Loan Calculator'!$G$4/$B$4)*C2142, 1/0)</f>
        <v>#DIV/0!</v>
      </c>
      <c r="F2143" s="200" t="e">
        <f t="shared" si="210"/>
        <v>#DIV/0!</v>
      </c>
      <c r="G2143" s="212" t="e">
        <f t="shared" si="205"/>
        <v>#DIV/0!</v>
      </c>
      <c r="K2143" s="197" t="str" cm="1">
        <f t="array" ref="K2143">INDEX($A:$G, ($B2143*$B$4)+3,COLUMN(C2143))</f>
        <v>Owing</v>
      </c>
      <c r="L2143" s="198" t="e">
        <f t="shared" si="207"/>
        <v>#VALUE!</v>
      </c>
      <c r="M2143" s="199" t="e">
        <f t="shared" si="208"/>
        <v>#VALUE!</v>
      </c>
      <c r="N2143" s="200" t="str" cm="1">
        <f t="array" ref="N2143">INDEX($A:$G, ($B2143*$B$4)+3,COLUMN(F2143))</f>
        <v>Total Interest Charged</v>
      </c>
      <c r="O2143" s="201" t="e">
        <f t="shared" si="206"/>
        <v>#VALUE!</v>
      </c>
    </row>
    <row r="2144" spans="3:15" x14ac:dyDescent="0.25">
      <c r="C2144" s="197" t="e">
        <f t="shared" si="209"/>
        <v>#DIV/0!</v>
      </c>
      <c r="D2144" s="216" t="e">
        <f>IF(F2144="","",IF($B$3='Budget Calculator'!$A$14, 'Loan Calculator'!$L$12-E2144+H2144, IF($B$3='Budget Calculator'!$A$13,  'Loan Calculator'!$N$12-E2144+H2144, IF($B$3='Budget Calculator'!$A$12,  'Loan Calculator'!$P$12-E2144+H2144, 0))))</f>
        <v>#DIV/0!</v>
      </c>
      <c r="E2144" s="217" t="e">
        <f>IF(('Loan Calculator'!$G$4/$B$4)*C2143&gt;=0, ('Loan Calculator'!$G$4/$B$4)*C2143, 1/0)</f>
        <v>#DIV/0!</v>
      </c>
      <c r="F2144" s="200" t="e">
        <f t="shared" si="210"/>
        <v>#DIV/0!</v>
      </c>
      <c r="G2144" s="212" t="e">
        <f t="shared" si="205"/>
        <v>#DIV/0!</v>
      </c>
      <c r="K2144" s="197" t="str" cm="1">
        <f t="array" ref="K2144">INDEX($A:$G, ($B2144*$B$4)+3,COLUMN(C2144))</f>
        <v>Owing</v>
      </c>
      <c r="L2144" s="198" t="e">
        <f t="shared" si="207"/>
        <v>#VALUE!</v>
      </c>
      <c r="M2144" s="199" t="e">
        <f t="shared" si="208"/>
        <v>#VALUE!</v>
      </c>
      <c r="N2144" s="200" t="str" cm="1">
        <f t="array" ref="N2144">INDEX($A:$G, ($B2144*$B$4)+3,COLUMN(F2144))</f>
        <v>Total Interest Charged</v>
      </c>
      <c r="O2144" s="201" t="e">
        <f t="shared" si="206"/>
        <v>#VALUE!</v>
      </c>
    </row>
    <row r="2145" spans="3:15" x14ac:dyDescent="0.25">
      <c r="C2145" s="197" t="e">
        <f t="shared" si="209"/>
        <v>#DIV/0!</v>
      </c>
      <c r="D2145" s="216" t="e">
        <f>IF(F2145="","",IF($B$3='Budget Calculator'!$A$14, 'Loan Calculator'!$L$12-E2145+H2145, IF($B$3='Budget Calculator'!$A$13,  'Loan Calculator'!$N$12-E2145+H2145, IF($B$3='Budget Calculator'!$A$12,  'Loan Calculator'!$P$12-E2145+H2145, 0))))</f>
        <v>#DIV/0!</v>
      </c>
      <c r="E2145" s="217" t="e">
        <f>IF(('Loan Calculator'!$G$4/$B$4)*C2144&gt;=0, ('Loan Calculator'!$G$4/$B$4)*C2144, 1/0)</f>
        <v>#DIV/0!</v>
      </c>
      <c r="F2145" s="200" t="e">
        <f t="shared" si="210"/>
        <v>#DIV/0!</v>
      </c>
      <c r="G2145" s="212" t="e">
        <f t="shared" si="205"/>
        <v>#DIV/0!</v>
      </c>
      <c r="K2145" s="197" t="str" cm="1">
        <f t="array" ref="K2145">INDEX($A:$G, ($B2145*$B$4)+3,COLUMN(C2145))</f>
        <v>Owing</v>
      </c>
      <c r="L2145" s="198" t="e">
        <f t="shared" si="207"/>
        <v>#VALUE!</v>
      </c>
      <c r="M2145" s="199" t="e">
        <f t="shared" si="208"/>
        <v>#VALUE!</v>
      </c>
      <c r="N2145" s="200" t="str" cm="1">
        <f t="array" ref="N2145">INDEX($A:$G, ($B2145*$B$4)+3,COLUMN(F2145))</f>
        <v>Total Interest Charged</v>
      </c>
      <c r="O2145" s="201" t="e">
        <f t="shared" si="206"/>
        <v>#VALUE!</v>
      </c>
    </row>
    <row r="2146" spans="3:15" x14ac:dyDescent="0.25">
      <c r="C2146" s="197" t="e">
        <f t="shared" si="209"/>
        <v>#DIV/0!</v>
      </c>
      <c r="D2146" s="216" t="e">
        <f>IF(F2146="","",IF($B$3='Budget Calculator'!$A$14, 'Loan Calculator'!$L$12-E2146+H2146, IF($B$3='Budget Calculator'!$A$13,  'Loan Calculator'!$N$12-E2146+H2146, IF($B$3='Budget Calculator'!$A$12,  'Loan Calculator'!$P$12-E2146+H2146, 0))))</f>
        <v>#DIV/0!</v>
      </c>
      <c r="E2146" s="217" t="e">
        <f>IF(('Loan Calculator'!$G$4/$B$4)*C2145&gt;=0, ('Loan Calculator'!$G$4/$B$4)*C2145, 1/0)</f>
        <v>#DIV/0!</v>
      </c>
      <c r="F2146" s="200" t="e">
        <f t="shared" si="210"/>
        <v>#DIV/0!</v>
      </c>
      <c r="G2146" s="212" t="e">
        <f t="shared" si="205"/>
        <v>#DIV/0!</v>
      </c>
      <c r="K2146" s="197" t="str" cm="1">
        <f t="array" ref="K2146">INDEX($A:$G, ($B2146*$B$4)+3,COLUMN(C2146))</f>
        <v>Owing</v>
      </c>
      <c r="L2146" s="198" t="e">
        <f t="shared" si="207"/>
        <v>#VALUE!</v>
      </c>
      <c r="M2146" s="199" t="e">
        <f t="shared" si="208"/>
        <v>#VALUE!</v>
      </c>
      <c r="N2146" s="200" t="str" cm="1">
        <f t="array" ref="N2146">INDEX($A:$G, ($B2146*$B$4)+3,COLUMN(F2146))</f>
        <v>Total Interest Charged</v>
      </c>
      <c r="O2146" s="201" t="e">
        <f t="shared" si="206"/>
        <v>#VALUE!</v>
      </c>
    </row>
    <row r="2147" spans="3:15" x14ac:dyDescent="0.25">
      <c r="C2147" s="197" t="e">
        <f t="shared" si="209"/>
        <v>#DIV/0!</v>
      </c>
      <c r="D2147" s="216" t="e">
        <f>IF(F2147="","",IF($B$3='Budget Calculator'!$A$14, 'Loan Calculator'!$L$12-E2147+H2147, IF($B$3='Budget Calculator'!$A$13,  'Loan Calculator'!$N$12-E2147+H2147, IF($B$3='Budget Calculator'!$A$12,  'Loan Calculator'!$P$12-E2147+H2147, 0))))</f>
        <v>#DIV/0!</v>
      </c>
      <c r="E2147" s="217" t="e">
        <f>IF(('Loan Calculator'!$G$4/$B$4)*C2146&gt;=0, ('Loan Calculator'!$G$4/$B$4)*C2146, 1/0)</f>
        <v>#DIV/0!</v>
      </c>
      <c r="F2147" s="200" t="e">
        <f t="shared" si="210"/>
        <v>#DIV/0!</v>
      </c>
      <c r="G2147" s="212" t="e">
        <f t="shared" si="205"/>
        <v>#DIV/0!</v>
      </c>
      <c r="K2147" s="197" t="str" cm="1">
        <f t="array" ref="K2147">INDEX($A:$G, ($B2147*$B$4)+3,COLUMN(C2147))</f>
        <v>Owing</v>
      </c>
      <c r="L2147" s="198" t="e">
        <f t="shared" si="207"/>
        <v>#VALUE!</v>
      </c>
      <c r="M2147" s="199" t="e">
        <f t="shared" si="208"/>
        <v>#VALUE!</v>
      </c>
      <c r="N2147" s="200" t="str" cm="1">
        <f t="array" ref="N2147">INDEX($A:$G, ($B2147*$B$4)+3,COLUMN(F2147))</f>
        <v>Total Interest Charged</v>
      </c>
      <c r="O2147" s="201" t="e">
        <f t="shared" si="206"/>
        <v>#VALUE!</v>
      </c>
    </row>
    <row r="2148" spans="3:15" x14ac:dyDescent="0.25">
      <c r="C2148" s="197" t="e">
        <f t="shared" si="209"/>
        <v>#DIV/0!</v>
      </c>
      <c r="D2148" s="216" t="e">
        <f>IF(F2148="","",IF($B$3='Budget Calculator'!$A$14, 'Loan Calculator'!$L$12-E2148+H2148, IF($B$3='Budget Calculator'!$A$13,  'Loan Calculator'!$N$12-E2148+H2148, IF($B$3='Budget Calculator'!$A$12,  'Loan Calculator'!$P$12-E2148+H2148, 0))))</f>
        <v>#DIV/0!</v>
      </c>
      <c r="E2148" s="217" t="e">
        <f>IF(('Loan Calculator'!$G$4/$B$4)*C2147&gt;=0, ('Loan Calculator'!$G$4/$B$4)*C2147, 1/0)</f>
        <v>#DIV/0!</v>
      </c>
      <c r="F2148" s="200" t="e">
        <f t="shared" si="210"/>
        <v>#DIV/0!</v>
      </c>
      <c r="G2148" s="212" t="e">
        <f t="shared" si="205"/>
        <v>#DIV/0!</v>
      </c>
      <c r="K2148" s="197" t="str" cm="1">
        <f t="array" ref="K2148">INDEX($A:$G, ($B2148*$B$4)+3,COLUMN(C2148))</f>
        <v>Owing</v>
      </c>
      <c r="L2148" s="198" t="e">
        <f t="shared" si="207"/>
        <v>#VALUE!</v>
      </c>
      <c r="M2148" s="199" t="e">
        <f t="shared" si="208"/>
        <v>#VALUE!</v>
      </c>
      <c r="N2148" s="200" t="str" cm="1">
        <f t="array" ref="N2148">INDEX($A:$G, ($B2148*$B$4)+3,COLUMN(F2148))</f>
        <v>Total Interest Charged</v>
      </c>
      <c r="O2148" s="201" t="e">
        <f t="shared" si="206"/>
        <v>#VALUE!</v>
      </c>
    </row>
    <row r="2149" spans="3:15" x14ac:dyDescent="0.25">
      <c r="C2149" s="197" t="e">
        <f t="shared" si="209"/>
        <v>#DIV/0!</v>
      </c>
      <c r="D2149" s="216" t="e">
        <f>IF(F2149="","",IF($B$3='Budget Calculator'!$A$14, 'Loan Calculator'!$L$12-E2149+H2149, IF($B$3='Budget Calculator'!$A$13,  'Loan Calculator'!$N$12-E2149+H2149, IF($B$3='Budget Calculator'!$A$12,  'Loan Calculator'!$P$12-E2149+H2149, 0))))</f>
        <v>#DIV/0!</v>
      </c>
      <c r="E2149" s="217" t="e">
        <f>IF(('Loan Calculator'!$G$4/$B$4)*C2148&gt;=0, ('Loan Calculator'!$G$4/$B$4)*C2148, 1/0)</f>
        <v>#DIV/0!</v>
      </c>
      <c r="F2149" s="200" t="e">
        <f t="shared" si="210"/>
        <v>#DIV/0!</v>
      </c>
      <c r="G2149" s="212" t="e">
        <f t="shared" si="205"/>
        <v>#DIV/0!</v>
      </c>
      <c r="K2149" s="197" t="str" cm="1">
        <f t="array" ref="K2149">INDEX($A:$G, ($B2149*$B$4)+3,COLUMN(C2149))</f>
        <v>Owing</v>
      </c>
      <c r="L2149" s="198" t="e">
        <f t="shared" si="207"/>
        <v>#VALUE!</v>
      </c>
      <c r="M2149" s="199" t="e">
        <f t="shared" si="208"/>
        <v>#VALUE!</v>
      </c>
      <c r="N2149" s="200" t="str" cm="1">
        <f t="array" ref="N2149">INDEX($A:$G, ($B2149*$B$4)+3,COLUMN(F2149))</f>
        <v>Total Interest Charged</v>
      </c>
      <c r="O2149" s="201" t="e">
        <f t="shared" si="206"/>
        <v>#VALUE!</v>
      </c>
    </row>
    <row r="2150" spans="3:15" x14ac:dyDescent="0.25">
      <c r="C2150" s="197" t="e">
        <f t="shared" si="209"/>
        <v>#DIV/0!</v>
      </c>
      <c r="D2150" s="216" t="e">
        <f>IF(F2150="","",IF($B$3='Budget Calculator'!$A$14, 'Loan Calculator'!$L$12-E2150+H2150, IF($B$3='Budget Calculator'!$A$13,  'Loan Calculator'!$N$12-E2150+H2150, IF($B$3='Budget Calculator'!$A$12,  'Loan Calculator'!$P$12-E2150+H2150, 0))))</f>
        <v>#DIV/0!</v>
      </c>
      <c r="E2150" s="217" t="e">
        <f>IF(('Loan Calculator'!$G$4/$B$4)*C2149&gt;=0, ('Loan Calculator'!$G$4/$B$4)*C2149, 1/0)</f>
        <v>#DIV/0!</v>
      </c>
      <c r="F2150" s="200" t="e">
        <f t="shared" si="210"/>
        <v>#DIV/0!</v>
      </c>
      <c r="G2150" s="212" t="e">
        <f t="shared" si="205"/>
        <v>#DIV/0!</v>
      </c>
      <c r="K2150" s="197" t="str" cm="1">
        <f t="array" ref="K2150">INDEX($A:$G, ($B2150*$B$4)+3,COLUMN(C2150))</f>
        <v>Owing</v>
      </c>
      <c r="L2150" s="198" t="e">
        <f t="shared" si="207"/>
        <v>#VALUE!</v>
      </c>
      <c r="M2150" s="199" t="e">
        <f t="shared" si="208"/>
        <v>#VALUE!</v>
      </c>
      <c r="N2150" s="200" t="str" cm="1">
        <f t="array" ref="N2150">INDEX($A:$G, ($B2150*$B$4)+3,COLUMN(F2150))</f>
        <v>Total Interest Charged</v>
      </c>
      <c r="O2150" s="201" t="e">
        <f t="shared" si="206"/>
        <v>#VALUE!</v>
      </c>
    </row>
    <row r="2151" spans="3:15" x14ac:dyDescent="0.25">
      <c r="C2151" s="197" t="e">
        <f t="shared" si="209"/>
        <v>#DIV/0!</v>
      </c>
      <c r="D2151" s="216" t="e">
        <f>IF(F2151="","",IF($B$3='Budget Calculator'!$A$14, 'Loan Calculator'!$L$12-E2151+H2151, IF($B$3='Budget Calculator'!$A$13,  'Loan Calculator'!$N$12-E2151+H2151, IF($B$3='Budget Calculator'!$A$12,  'Loan Calculator'!$P$12-E2151+H2151, 0))))</f>
        <v>#DIV/0!</v>
      </c>
      <c r="E2151" s="217" t="e">
        <f>IF(('Loan Calculator'!$G$4/$B$4)*C2150&gt;=0, ('Loan Calculator'!$G$4/$B$4)*C2150, 1/0)</f>
        <v>#DIV/0!</v>
      </c>
      <c r="F2151" s="200" t="e">
        <f t="shared" si="210"/>
        <v>#DIV/0!</v>
      </c>
      <c r="G2151" s="212" t="e">
        <f t="shared" si="205"/>
        <v>#DIV/0!</v>
      </c>
      <c r="K2151" s="197" t="str" cm="1">
        <f t="array" ref="K2151">INDEX($A:$G, ($B2151*$B$4)+3,COLUMN(C2151))</f>
        <v>Owing</v>
      </c>
      <c r="L2151" s="198" t="e">
        <f t="shared" si="207"/>
        <v>#VALUE!</v>
      </c>
      <c r="M2151" s="199" t="e">
        <f t="shared" si="208"/>
        <v>#VALUE!</v>
      </c>
      <c r="N2151" s="200" t="str" cm="1">
        <f t="array" ref="N2151">INDEX($A:$G, ($B2151*$B$4)+3,COLUMN(F2151))</f>
        <v>Total Interest Charged</v>
      </c>
      <c r="O2151" s="201" t="e">
        <f t="shared" si="206"/>
        <v>#VALUE!</v>
      </c>
    </row>
    <row r="2152" spans="3:15" x14ac:dyDescent="0.25">
      <c r="C2152" s="197" t="e">
        <f t="shared" si="209"/>
        <v>#DIV/0!</v>
      </c>
      <c r="D2152" s="216" t="e">
        <f>IF(F2152="","",IF($B$3='Budget Calculator'!$A$14, 'Loan Calculator'!$L$12-E2152+H2152, IF($B$3='Budget Calculator'!$A$13,  'Loan Calculator'!$N$12-E2152+H2152, IF($B$3='Budget Calculator'!$A$12,  'Loan Calculator'!$P$12-E2152+H2152, 0))))</f>
        <v>#DIV/0!</v>
      </c>
      <c r="E2152" s="217" t="e">
        <f>IF(('Loan Calculator'!$G$4/$B$4)*C2151&gt;=0, ('Loan Calculator'!$G$4/$B$4)*C2151, 1/0)</f>
        <v>#DIV/0!</v>
      </c>
      <c r="F2152" s="200" t="e">
        <f t="shared" si="210"/>
        <v>#DIV/0!</v>
      </c>
      <c r="G2152" s="212" t="e">
        <f t="shared" si="205"/>
        <v>#DIV/0!</v>
      </c>
      <c r="K2152" s="197" t="str" cm="1">
        <f t="array" ref="K2152">INDEX($A:$G, ($B2152*$B$4)+3,COLUMN(C2152))</f>
        <v>Owing</v>
      </c>
      <c r="L2152" s="198" t="e">
        <f t="shared" si="207"/>
        <v>#VALUE!</v>
      </c>
      <c r="M2152" s="199" t="e">
        <f t="shared" si="208"/>
        <v>#VALUE!</v>
      </c>
      <c r="N2152" s="200" t="str" cm="1">
        <f t="array" ref="N2152">INDEX($A:$G, ($B2152*$B$4)+3,COLUMN(F2152))</f>
        <v>Total Interest Charged</v>
      </c>
      <c r="O2152" s="201" t="e">
        <f t="shared" si="206"/>
        <v>#VALUE!</v>
      </c>
    </row>
    <row r="2153" spans="3:15" x14ac:dyDescent="0.25">
      <c r="C2153" s="197" t="e">
        <f t="shared" si="209"/>
        <v>#DIV/0!</v>
      </c>
      <c r="D2153" s="216" t="e">
        <f>IF(F2153="","",IF($B$3='Budget Calculator'!$A$14, 'Loan Calculator'!$L$12-E2153+H2153, IF($B$3='Budget Calculator'!$A$13,  'Loan Calculator'!$N$12-E2153+H2153, IF($B$3='Budget Calculator'!$A$12,  'Loan Calculator'!$P$12-E2153+H2153, 0))))</f>
        <v>#DIV/0!</v>
      </c>
      <c r="E2153" s="217" t="e">
        <f>IF(('Loan Calculator'!$G$4/$B$4)*C2152&gt;=0, ('Loan Calculator'!$G$4/$B$4)*C2152, 1/0)</f>
        <v>#DIV/0!</v>
      </c>
      <c r="F2153" s="200" t="e">
        <f t="shared" si="210"/>
        <v>#DIV/0!</v>
      </c>
      <c r="G2153" s="212" t="e">
        <f t="shared" si="205"/>
        <v>#DIV/0!</v>
      </c>
      <c r="K2153" s="197" t="str" cm="1">
        <f t="array" ref="K2153">INDEX($A:$G, ($B2153*$B$4)+3,COLUMN(C2153))</f>
        <v>Owing</v>
      </c>
      <c r="L2153" s="198" t="e">
        <f t="shared" si="207"/>
        <v>#VALUE!</v>
      </c>
      <c r="M2153" s="199" t="e">
        <f t="shared" si="208"/>
        <v>#VALUE!</v>
      </c>
      <c r="N2153" s="200" t="str" cm="1">
        <f t="array" ref="N2153">INDEX($A:$G, ($B2153*$B$4)+3,COLUMN(F2153))</f>
        <v>Total Interest Charged</v>
      </c>
      <c r="O2153" s="201" t="e">
        <f t="shared" si="206"/>
        <v>#VALUE!</v>
      </c>
    </row>
    <row r="2154" spans="3:15" x14ac:dyDescent="0.25">
      <c r="C2154" s="197" t="e">
        <f t="shared" si="209"/>
        <v>#DIV/0!</v>
      </c>
      <c r="D2154" s="216" t="e">
        <f>IF(F2154="","",IF($B$3='Budget Calculator'!$A$14, 'Loan Calculator'!$L$12-E2154+H2154, IF($B$3='Budget Calculator'!$A$13,  'Loan Calculator'!$N$12-E2154+H2154, IF($B$3='Budget Calculator'!$A$12,  'Loan Calculator'!$P$12-E2154+H2154, 0))))</f>
        <v>#DIV/0!</v>
      </c>
      <c r="E2154" s="217" t="e">
        <f>IF(('Loan Calculator'!$G$4/$B$4)*C2153&gt;=0, ('Loan Calculator'!$G$4/$B$4)*C2153, 1/0)</f>
        <v>#DIV/0!</v>
      </c>
      <c r="F2154" s="200" t="e">
        <f t="shared" si="210"/>
        <v>#DIV/0!</v>
      </c>
      <c r="G2154" s="212" t="e">
        <f t="shared" si="205"/>
        <v>#DIV/0!</v>
      </c>
      <c r="K2154" s="197" t="str" cm="1">
        <f t="array" ref="K2154">INDEX($A:$G, ($B2154*$B$4)+3,COLUMN(C2154))</f>
        <v>Owing</v>
      </c>
      <c r="L2154" s="198" t="e">
        <f t="shared" si="207"/>
        <v>#VALUE!</v>
      </c>
      <c r="M2154" s="199" t="e">
        <f t="shared" si="208"/>
        <v>#VALUE!</v>
      </c>
      <c r="N2154" s="200" t="str" cm="1">
        <f t="array" ref="N2154">INDEX($A:$G, ($B2154*$B$4)+3,COLUMN(F2154))</f>
        <v>Total Interest Charged</v>
      </c>
      <c r="O2154" s="201" t="e">
        <f t="shared" si="206"/>
        <v>#VALUE!</v>
      </c>
    </row>
    <row r="2155" spans="3:15" x14ac:dyDescent="0.25">
      <c r="C2155" s="197" t="e">
        <f t="shared" si="209"/>
        <v>#DIV/0!</v>
      </c>
      <c r="D2155" s="216" t="e">
        <f>IF(F2155="","",IF($B$3='Budget Calculator'!$A$14, 'Loan Calculator'!$L$12-E2155+H2155, IF($B$3='Budget Calculator'!$A$13,  'Loan Calculator'!$N$12-E2155+H2155, IF($B$3='Budget Calculator'!$A$12,  'Loan Calculator'!$P$12-E2155+H2155, 0))))</f>
        <v>#DIV/0!</v>
      </c>
      <c r="E2155" s="217" t="e">
        <f>IF(('Loan Calculator'!$G$4/$B$4)*C2154&gt;=0, ('Loan Calculator'!$G$4/$B$4)*C2154, 1/0)</f>
        <v>#DIV/0!</v>
      </c>
      <c r="F2155" s="200" t="e">
        <f t="shared" si="210"/>
        <v>#DIV/0!</v>
      </c>
      <c r="G2155" s="212" t="e">
        <f t="shared" si="205"/>
        <v>#DIV/0!</v>
      </c>
      <c r="K2155" s="197" t="str" cm="1">
        <f t="array" ref="K2155">INDEX($A:$G, ($B2155*$B$4)+3,COLUMN(C2155))</f>
        <v>Owing</v>
      </c>
      <c r="L2155" s="198" t="e">
        <f t="shared" si="207"/>
        <v>#VALUE!</v>
      </c>
      <c r="M2155" s="199" t="e">
        <f t="shared" si="208"/>
        <v>#VALUE!</v>
      </c>
      <c r="N2155" s="200" t="str" cm="1">
        <f t="array" ref="N2155">INDEX($A:$G, ($B2155*$B$4)+3,COLUMN(F2155))</f>
        <v>Total Interest Charged</v>
      </c>
      <c r="O2155" s="201" t="e">
        <f t="shared" si="206"/>
        <v>#VALUE!</v>
      </c>
    </row>
    <row r="2156" spans="3:15" x14ac:dyDescent="0.25">
      <c r="C2156" s="197" t="e">
        <f t="shared" si="209"/>
        <v>#DIV/0!</v>
      </c>
      <c r="D2156" s="216" t="e">
        <f>IF(F2156="","",IF($B$3='Budget Calculator'!$A$14, 'Loan Calculator'!$L$12-E2156+H2156, IF($B$3='Budget Calculator'!$A$13,  'Loan Calculator'!$N$12-E2156+H2156, IF($B$3='Budget Calculator'!$A$12,  'Loan Calculator'!$P$12-E2156+H2156, 0))))</f>
        <v>#DIV/0!</v>
      </c>
      <c r="E2156" s="217" t="e">
        <f>IF(('Loan Calculator'!$G$4/$B$4)*C2155&gt;=0, ('Loan Calculator'!$G$4/$B$4)*C2155, 1/0)</f>
        <v>#DIV/0!</v>
      </c>
      <c r="F2156" s="200" t="e">
        <f t="shared" si="210"/>
        <v>#DIV/0!</v>
      </c>
      <c r="G2156" s="212" t="e">
        <f t="shared" si="205"/>
        <v>#DIV/0!</v>
      </c>
      <c r="K2156" s="197" t="str" cm="1">
        <f t="array" ref="K2156">INDEX($A:$G, ($B2156*$B$4)+3,COLUMN(C2156))</f>
        <v>Owing</v>
      </c>
      <c r="L2156" s="198" t="e">
        <f t="shared" si="207"/>
        <v>#VALUE!</v>
      </c>
      <c r="M2156" s="199" t="e">
        <f t="shared" si="208"/>
        <v>#VALUE!</v>
      </c>
      <c r="N2156" s="200" t="str" cm="1">
        <f t="array" ref="N2156">INDEX($A:$G, ($B2156*$B$4)+3,COLUMN(F2156))</f>
        <v>Total Interest Charged</v>
      </c>
      <c r="O2156" s="201" t="e">
        <f t="shared" si="206"/>
        <v>#VALUE!</v>
      </c>
    </row>
    <row r="2157" spans="3:15" x14ac:dyDescent="0.25">
      <c r="C2157" s="197" t="e">
        <f t="shared" si="209"/>
        <v>#DIV/0!</v>
      </c>
      <c r="D2157" s="216" t="e">
        <f>IF(F2157="","",IF($B$3='Budget Calculator'!$A$14, 'Loan Calculator'!$L$12-E2157+H2157, IF($B$3='Budget Calculator'!$A$13,  'Loan Calculator'!$N$12-E2157+H2157, IF($B$3='Budget Calculator'!$A$12,  'Loan Calculator'!$P$12-E2157+H2157, 0))))</f>
        <v>#DIV/0!</v>
      </c>
      <c r="E2157" s="217" t="e">
        <f>IF(('Loan Calculator'!$G$4/$B$4)*C2156&gt;=0, ('Loan Calculator'!$G$4/$B$4)*C2156, 1/0)</f>
        <v>#DIV/0!</v>
      </c>
      <c r="F2157" s="200" t="e">
        <f t="shared" si="210"/>
        <v>#DIV/0!</v>
      </c>
      <c r="G2157" s="212" t="e">
        <f t="shared" si="205"/>
        <v>#DIV/0!</v>
      </c>
      <c r="K2157" s="197" t="str" cm="1">
        <f t="array" ref="K2157">INDEX($A:$G, ($B2157*$B$4)+3,COLUMN(C2157))</f>
        <v>Owing</v>
      </c>
      <c r="L2157" s="198" t="e">
        <f t="shared" si="207"/>
        <v>#VALUE!</v>
      </c>
      <c r="M2157" s="199" t="e">
        <f t="shared" si="208"/>
        <v>#VALUE!</v>
      </c>
      <c r="N2157" s="200" t="str" cm="1">
        <f t="array" ref="N2157">INDEX($A:$G, ($B2157*$B$4)+3,COLUMN(F2157))</f>
        <v>Total Interest Charged</v>
      </c>
      <c r="O2157" s="201" t="e">
        <f t="shared" si="206"/>
        <v>#VALUE!</v>
      </c>
    </row>
    <row r="2158" spans="3:15" x14ac:dyDescent="0.25">
      <c r="C2158" s="197" t="e">
        <f t="shared" si="209"/>
        <v>#DIV/0!</v>
      </c>
      <c r="D2158" s="216" t="e">
        <f>IF(F2158="","",IF($B$3='Budget Calculator'!$A$14, 'Loan Calculator'!$L$12-E2158+H2158, IF($B$3='Budget Calculator'!$A$13,  'Loan Calculator'!$N$12-E2158+H2158, IF($B$3='Budget Calculator'!$A$12,  'Loan Calculator'!$P$12-E2158+H2158, 0))))</f>
        <v>#DIV/0!</v>
      </c>
      <c r="E2158" s="217" t="e">
        <f>IF(('Loan Calculator'!$G$4/$B$4)*C2157&gt;=0, ('Loan Calculator'!$G$4/$B$4)*C2157, 1/0)</f>
        <v>#DIV/0!</v>
      </c>
      <c r="F2158" s="200" t="e">
        <f t="shared" si="210"/>
        <v>#DIV/0!</v>
      </c>
      <c r="G2158" s="212" t="e">
        <f t="shared" si="205"/>
        <v>#DIV/0!</v>
      </c>
      <c r="K2158" s="197" t="str" cm="1">
        <f t="array" ref="K2158">INDEX($A:$G, ($B2158*$B$4)+3,COLUMN(C2158))</f>
        <v>Owing</v>
      </c>
      <c r="L2158" s="198" t="e">
        <f t="shared" si="207"/>
        <v>#VALUE!</v>
      </c>
      <c r="M2158" s="199" t="e">
        <f t="shared" si="208"/>
        <v>#VALUE!</v>
      </c>
      <c r="N2158" s="200" t="str" cm="1">
        <f t="array" ref="N2158">INDEX($A:$G, ($B2158*$B$4)+3,COLUMN(F2158))</f>
        <v>Total Interest Charged</v>
      </c>
      <c r="O2158" s="201" t="e">
        <f t="shared" si="206"/>
        <v>#VALUE!</v>
      </c>
    </row>
    <row r="2159" spans="3:15" x14ac:dyDescent="0.25">
      <c r="C2159" s="197" t="e">
        <f t="shared" si="209"/>
        <v>#DIV/0!</v>
      </c>
      <c r="D2159" s="216" t="e">
        <f>IF(F2159="","",IF($B$3='Budget Calculator'!$A$14, 'Loan Calculator'!$L$12-E2159+H2159, IF($B$3='Budget Calculator'!$A$13,  'Loan Calculator'!$N$12-E2159+H2159, IF($B$3='Budget Calculator'!$A$12,  'Loan Calculator'!$P$12-E2159+H2159, 0))))</f>
        <v>#DIV/0!</v>
      </c>
      <c r="E2159" s="217" t="e">
        <f>IF(('Loan Calculator'!$G$4/$B$4)*C2158&gt;=0, ('Loan Calculator'!$G$4/$B$4)*C2158, 1/0)</f>
        <v>#DIV/0!</v>
      </c>
      <c r="F2159" s="200" t="e">
        <f t="shared" si="210"/>
        <v>#DIV/0!</v>
      </c>
      <c r="G2159" s="212" t="e">
        <f t="shared" si="205"/>
        <v>#DIV/0!</v>
      </c>
      <c r="K2159" s="197" t="str" cm="1">
        <f t="array" ref="K2159">INDEX($A:$G, ($B2159*$B$4)+3,COLUMN(C2159))</f>
        <v>Owing</v>
      </c>
      <c r="L2159" s="198" t="e">
        <f t="shared" si="207"/>
        <v>#VALUE!</v>
      </c>
      <c r="M2159" s="199" t="e">
        <f t="shared" si="208"/>
        <v>#VALUE!</v>
      </c>
      <c r="N2159" s="200" t="str" cm="1">
        <f t="array" ref="N2159">INDEX($A:$G, ($B2159*$B$4)+3,COLUMN(F2159))</f>
        <v>Total Interest Charged</v>
      </c>
      <c r="O2159" s="201" t="e">
        <f t="shared" si="206"/>
        <v>#VALUE!</v>
      </c>
    </row>
    <row r="2160" spans="3:15" x14ac:dyDescent="0.25">
      <c r="C2160" s="197" t="e">
        <f t="shared" si="209"/>
        <v>#DIV/0!</v>
      </c>
      <c r="D2160" s="216" t="e">
        <f>IF(F2160="","",IF($B$3='Budget Calculator'!$A$14, 'Loan Calculator'!$L$12-E2160+H2160, IF($B$3='Budget Calculator'!$A$13,  'Loan Calculator'!$N$12-E2160+H2160, IF($B$3='Budget Calculator'!$A$12,  'Loan Calculator'!$P$12-E2160+H2160, 0))))</f>
        <v>#DIV/0!</v>
      </c>
      <c r="E2160" s="217" t="e">
        <f>IF(('Loan Calculator'!$G$4/$B$4)*C2159&gt;=0, ('Loan Calculator'!$G$4/$B$4)*C2159, 1/0)</f>
        <v>#DIV/0!</v>
      </c>
      <c r="F2160" s="200" t="e">
        <f t="shared" si="210"/>
        <v>#DIV/0!</v>
      </c>
      <c r="G2160" s="212" t="e">
        <f t="shared" si="205"/>
        <v>#DIV/0!</v>
      </c>
      <c r="K2160" s="197" t="str" cm="1">
        <f t="array" ref="K2160">INDEX($A:$G, ($B2160*$B$4)+3,COLUMN(C2160))</f>
        <v>Owing</v>
      </c>
      <c r="L2160" s="198" t="e">
        <f t="shared" si="207"/>
        <v>#VALUE!</v>
      </c>
      <c r="M2160" s="199" t="e">
        <f t="shared" si="208"/>
        <v>#VALUE!</v>
      </c>
      <c r="N2160" s="200" t="str" cm="1">
        <f t="array" ref="N2160">INDEX($A:$G, ($B2160*$B$4)+3,COLUMN(F2160))</f>
        <v>Total Interest Charged</v>
      </c>
      <c r="O2160" s="201" t="e">
        <f t="shared" si="206"/>
        <v>#VALUE!</v>
      </c>
    </row>
    <row r="2161" spans="3:15" x14ac:dyDescent="0.25">
      <c r="C2161" s="197" t="e">
        <f t="shared" si="209"/>
        <v>#DIV/0!</v>
      </c>
      <c r="D2161" s="216" t="e">
        <f>IF(F2161="","",IF($B$3='Budget Calculator'!$A$14, 'Loan Calculator'!$L$12-E2161+H2161, IF($B$3='Budget Calculator'!$A$13,  'Loan Calculator'!$N$12-E2161+H2161, IF($B$3='Budget Calculator'!$A$12,  'Loan Calculator'!$P$12-E2161+H2161, 0))))</f>
        <v>#DIV/0!</v>
      </c>
      <c r="E2161" s="217" t="e">
        <f>IF(('Loan Calculator'!$G$4/$B$4)*C2160&gt;=0, ('Loan Calculator'!$G$4/$B$4)*C2160, 1/0)</f>
        <v>#DIV/0!</v>
      </c>
      <c r="F2161" s="200" t="e">
        <f t="shared" si="210"/>
        <v>#DIV/0!</v>
      </c>
      <c r="G2161" s="212" t="e">
        <f t="shared" si="205"/>
        <v>#DIV/0!</v>
      </c>
      <c r="K2161" s="197" t="str" cm="1">
        <f t="array" ref="K2161">INDEX($A:$G, ($B2161*$B$4)+3,COLUMN(C2161))</f>
        <v>Owing</v>
      </c>
      <c r="L2161" s="198" t="e">
        <f t="shared" si="207"/>
        <v>#VALUE!</v>
      </c>
      <c r="M2161" s="199" t="e">
        <f t="shared" si="208"/>
        <v>#VALUE!</v>
      </c>
      <c r="N2161" s="200" t="str" cm="1">
        <f t="array" ref="N2161">INDEX($A:$G, ($B2161*$B$4)+3,COLUMN(F2161))</f>
        <v>Total Interest Charged</v>
      </c>
      <c r="O2161" s="201" t="e">
        <f t="shared" si="206"/>
        <v>#VALUE!</v>
      </c>
    </row>
    <row r="2162" spans="3:15" x14ac:dyDescent="0.25">
      <c r="C2162" s="197" t="e">
        <f t="shared" si="209"/>
        <v>#DIV/0!</v>
      </c>
      <c r="D2162" s="216" t="e">
        <f>IF(F2162="","",IF($B$3='Budget Calculator'!$A$14, 'Loan Calculator'!$L$12-E2162+H2162, IF($B$3='Budget Calculator'!$A$13,  'Loan Calculator'!$N$12-E2162+H2162, IF($B$3='Budget Calculator'!$A$12,  'Loan Calculator'!$P$12-E2162+H2162, 0))))</f>
        <v>#DIV/0!</v>
      </c>
      <c r="E2162" s="217" t="e">
        <f>IF(('Loan Calculator'!$G$4/$B$4)*C2161&gt;=0, ('Loan Calculator'!$G$4/$B$4)*C2161, 1/0)</f>
        <v>#DIV/0!</v>
      </c>
      <c r="F2162" s="200" t="e">
        <f t="shared" si="210"/>
        <v>#DIV/0!</v>
      </c>
      <c r="G2162" s="212" t="e">
        <f t="shared" si="205"/>
        <v>#DIV/0!</v>
      </c>
      <c r="K2162" s="197" t="str" cm="1">
        <f t="array" ref="K2162">INDEX($A:$G, ($B2162*$B$4)+3,COLUMN(C2162))</f>
        <v>Owing</v>
      </c>
      <c r="L2162" s="198" t="e">
        <f t="shared" si="207"/>
        <v>#VALUE!</v>
      </c>
      <c r="M2162" s="199" t="e">
        <f t="shared" si="208"/>
        <v>#VALUE!</v>
      </c>
      <c r="N2162" s="200" t="str" cm="1">
        <f t="array" ref="N2162">INDEX($A:$G, ($B2162*$B$4)+3,COLUMN(F2162))</f>
        <v>Total Interest Charged</v>
      </c>
      <c r="O2162" s="201" t="e">
        <f t="shared" si="206"/>
        <v>#VALUE!</v>
      </c>
    </row>
    <row r="2163" spans="3:15" x14ac:dyDescent="0.25">
      <c r="C2163" s="197" t="e">
        <f t="shared" si="209"/>
        <v>#DIV/0!</v>
      </c>
      <c r="D2163" s="216" t="e">
        <f>IF(F2163="","",IF($B$3='Budget Calculator'!$A$14, 'Loan Calculator'!$L$12-E2163+H2163, IF($B$3='Budget Calculator'!$A$13,  'Loan Calculator'!$N$12-E2163+H2163, IF($B$3='Budget Calculator'!$A$12,  'Loan Calculator'!$P$12-E2163+H2163, 0))))</f>
        <v>#DIV/0!</v>
      </c>
      <c r="E2163" s="217" t="e">
        <f>IF(('Loan Calculator'!$G$4/$B$4)*C2162&gt;=0, ('Loan Calculator'!$G$4/$B$4)*C2162, 1/0)</f>
        <v>#DIV/0!</v>
      </c>
      <c r="F2163" s="200" t="e">
        <f t="shared" si="210"/>
        <v>#DIV/0!</v>
      </c>
      <c r="G2163" s="212" t="e">
        <f t="shared" si="205"/>
        <v>#DIV/0!</v>
      </c>
      <c r="K2163" s="197" t="str" cm="1">
        <f t="array" ref="K2163">INDEX($A:$G, ($B2163*$B$4)+3,COLUMN(C2163))</f>
        <v>Owing</v>
      </c>
      <c r="L2163" s="198" t="e">
        <f t="shared" si="207"/>
        <v>#VALUE!</v>
      </c>
      <c r="M2163" s="199" t="e">
        <f t="shared" si="208"/>
        <v>#VALUE!</v>
      </c>
      <c r="N2163" s="200" t="str" cm="1">
        <f t="array" ref="N2163">INDEX($A:$G, ($B2163*$B$4)+3,COLUMN(F2163))</f>
        <v>Total Interest Charged</v>
      </c>
      <c r="O2163" s="201" t="e">
        <f t="shared" si="206"/>
        <v>#VALUE!</v>
      </c>
    </row>
    <row r="2164" spans="3:15" x14ac:dyDescent="0.25">
      <c r="C2164" s="197" t="e">
        <f t="shared" si="209"/>
        <v>#DIV/0!</v>
      </c>
      <c r="D2164" s="216" t="e">
        <f>IF(F2164="","",IF($B$3='Budget Calculator'!$A$14, 'Loan Calculator'!$L$12-E2164+H2164, IF($B$3='Budget Calculator'!$A$13,  'Loan Calculator'!$N$12-E2164+H2164, IF($B$3='Budget Calculator'!$A$12,  'Loan Calculator'!$P$12-E2164+H2164, 0))))</f>
        <v>#DIV/0!</v>
      </c>
      <c r="E2164" s="217" t="e">
        <f>IF(('Loan Calculator'!$G$4/$B$4)*C2163&gt;=0, ('Loan Calculator'!$G$4/$B$4)*C2163, 1/0)</f>
        <v>#DIV/0!</v>
      </c>
      <c r="F2164" s="200" t="e">
        <f t="shared" si="210"/>
        <v>#DIV/0!</v>
      </c>
      <c r="G2164" s="212" t="e">
        <f t="shared" si="205"/>
        <v>#DIV/0!</v>
      </c>
      <c r="K2164" s="197" t="str" cm="1">
        <f t="array" ref="K2164">INDEX($A:$G, ($B2164*$B$4)+3,COLUMN(C2164))</f>
        <v>Owing</v>
      </c>
      <c r="L2164" s="198" t="e">
        <f t="shared" si="207"/>
        <v>#VALUE!</v>
      </c>
      <c r="M2164" s="199" t="e">
        <f t="shared" si="208"/>
        <v>#VALUE!</v>
      </c>
      <c r="N2164" s="200" t="str" cm="1">
        <f t="array" ref="N2164">INDEX($A:$G, ($B2164*$B$4)+3,COLUMN(F2164))</f>
        <v>Total Interest Charged</v>
      </c>
      <c r="O2164" s="201" t="e">
        <f t="shared" si="206"/>
        <v>#VALUE!</v>
      </c>
    </row>
    <row r="2165" spans="3:15" x14ac:dyDescent="0.25">
      <c r="C2165" s="197" t="e">
        <f t="shared" si="209"/>
        <v>#DIV/0!</v>
      </c>
      <c r="D2165" s="216" t="e">
        <f>IF(F2165="","",IF($B$3='Budget Calculator'!$A$14, 'Loan Calculator'!$L$12-E2165+H2165, IF($B$3='Budget Calculator'!$A$13,  'Loan Calculator'!$N$12-E2165+H2165, IF($B$3='Budget Calculator'!$A$12,  'Loan Calculator'!$P$12-E2165+H2165, 0))))</f>
        <v>#DIV/0!</v>
      </c>
      <c r="E2165" s="217" t="e">
        <f>IF(('Loan Calculator'!$G$4/$B$4)*C2164&gt;=0, ('Loan Calculator'!$G$4/$B$4)*C2164, 1/0)</f>
        <v>#DIV/0!</v>
      </c>
      <c r="F2165" s="200" t="e">
        <f t="shared" si="210"/>
        <v>#DIV/0!</v>
      </c>
      <c r="G2165" s="212" t="e">
        <f t="shared" si="205"/>
        <v>#DIV/0!</v>
      </c>
      <c r="K2165" s="197" t="str" cm="1">
        <f t="array" ref="K2165">INDEX($A:$G, ($B2165*$B$4)+3,COLUMN(C2165))</f>
        <v>Owing</v>
      </c>
      <c r="L2165" s="198" t="e">
        <f t="shared" si="207"/>
        <v>#VALUE!</v>
      </c>
      <c r="M2165" s="199" t="e">
        <f t="shared" si="208"/>
        <v>#VALUE!</v>
      </c>
      <c r="N2165" s="200" t="str" cm="1">
        <f t="array" ref="N2165">INDEX($A:$G, ($B2165*$B$4)+3,COLUMN(F2165))</f>
        <v>Total Interest Charged</v>
      </c>
      <c r="O2165" s="201" t="e">
        <f t="shared" si="206"/>
        <v>#VALUE!</v>
      </c>
    </row>
    <row r="2166" spans="3:15" x14ac:dyDescent="0.25">
      <c r="C2166" s="197" t="e">
        <f t="shared" si="209"/>
        <v>#DIV/0!</v>
      </c>
      <c r="D2166" s="216" t="e">
        <f>IF(F2166="","",IF($B$3='Budget Calculator'!$A$14, 'Loan Calculator'!$L$12-E2166+H2166, IF($B$3='Budget Calculator'!$A$13,  'Loan Calculator'!$N$12-E2166+H2166, IF($B$3='Budget Calculator'!$A$12,  'Loan Calculator'!$P$12-E2166+H2166, 0))))</f>
        <v>#DIV/0!</v>
      </c>
      <c r="E2166" s="217" t="e">
        <f>IF(('Loan Calculator'!$G$4/$B$4)*C2165&gt;=0, ('Loan Calculator'!$G$4/$B$4)*C2165, 1/0)</f>
        <v>#DIV/0!</v>
      </c>
      <c r="F2166" s="200" t="e">
        <f t="shared" si="210"/>
        <v>#DIV/0!</v>
      </c>
      <c r="G2166" s="212" t="e">
        <f t="shared" si="205"/>
        <v>#DIV/0!</v>
      </c>
      <c r="K2166" s="197" t="str" cm="1">
        <f t="array" ref="K2166">INDEX($A:$G, ($B2166*$B$4)+3,COLUMN(C2166))</f>
        <v>Owing</v>
      </c>
      <c r="L2166" s="198" t="e">
        <f t="shared" si="207"/>
        <v>#VALUE!</v>
      </c>
      <c r="M2166" s="199" t="e">
        <f t="shared" si="208"/>
        <v>#VALUE!</v>
      </c>
      <c r="N2166" s="200" t="str" cm="1">
        <f t="array" ref="N2166">INDEX($A:$G, ($B2166*$B$4)+3,COLUMN(F2166))</f>
        <v>Total Interest Charged</v>
      </c>
      <c r="O2166" s="201" t="e">
        <f t="shared" si="206"/>
        <v>#VALUE!</v>
      </c>
    </row>
    <row r="2167" spans="3:15" x14ac:dyDescent="0.25">
      <c r="C2167" s="197" t="e">
        <f t="shared" si="209"/>
        <v>#DIV/0!</v>
      </c>
      <c r="D2167" s="216" t="e">
        <f>IF(F2167="","",IF($B$3='Budget Calculator'!$A$14, 'Loan Calculator'!$L$12-E2167+H2167, IF($B$3='Budget Calculator'!$A$13,  'Loan Calculator'!$N$12-E2167+H2167, IF($B$3='Budget Calculator'!$A$12,  'Loan Calculator'!$P$12-E2167+H2167, 0))))</f>
        <v>#DIV/0!</v>
      </c>
      <c r="E2167" s="217" t="e">
        <f>IF(('Loan Calculator'!$G$4/$B$4)*C2166&gt;=0, ('Loan Calculator'!$G$4/$B$4)*C2166, 1/0)</f>
        <v>#DIV/0!</v>
      </c>
      <c r="F2167" s="200" t="e">
        <f t="shared" si="210"/>
        <v>#DIV/0!</v>
      </c>
      <c r="G2167" s="212" t="e">
        <f t="shared" si="205"/>
        <v>#DIV/0!</v>
      </c>
      <c r="K2167" s="197" t="str" cm="1">
        <f t="array" ref="K2167">INDEX($A:$G, ($B2167*$B$4)+3,COLUMN(C2167))</f>
        <v>Owing</v>
      </c>
      <c r="L2167" s="198" t="e">
        <f t="shared" si="207"/>
        <v>#VALUE!</v>
      </c>
      <c r="M2167" s="199" t="e">
        <f t="shared" si="208"/>
        <v>#VALUE!</v>
      </c>
      <c r="N2167" s="200" t="str" cm="1">
        <f t="array" ref="N2167">INDEX($A:$G, ($B2167*$B$4)+3,COLUMN(F2167))</f>
        <v>Total Interest Charged</v>
      </c>
      <c r="O2167" s="201" t="e">
        <f t="shared" si="206"/>
        <v>#VALUE!</v>
      </c>
    </row>
    <row r="2168" spans="3:15" x14ac:dyDescent="0.25">
      <c r="C2168" s="197" t="e">
        <f t="shared" si="209"/>
        <v>#DIV/0!</v>
      </c>
      <c r="D2168" s="216" t="e">
        <f>IF(F2168="","",IF($B$3='Budget Calculator'!$A$14, 'Loan Calculator'!$L$12-E2168+H2168, IF($B$3='Budget Calculator'!$A$13,  'Loan Calculator'!$N$12-E2168+H2168, IF($B$3='Budget Calculator'!$A$12,  'Loan Calculator'!$P$12-E2168+H2168, 0))))</f>
        <v>#DIV/0!</v>
      </c>
      <c r="E2168" s="217" t="e">
        <f>IF(('Loan Calculator'!$G$4/$B$4)*C2167&gt;=0, ('Loan Calculator'!$G$4/$B$4)*C2167, 1/0)</f>
        <v>#DIV/0!</v>
      </c>
      <c r="F2168" s="200" t="e">
        <f t="shared" si="210"/>
        <v>#DIV/0!</v>
      </c>
      <c r="G2168" s="212" t="e">
        <f t="shared" si="205"/>
        <v>#DIV/0!</v>
      </c>
      <c r="K2168" s="197" t="str" cm="1">
        <f t="array" ref="K2168">INDEX($A:$G, ($B2168*$B$4)+3,COLUMN(C2168))</f>
        <v>Owing</v>
      </c>
      <c r="L2168" s="198" t="e">
        <f t="shared" si="207"/>
        <v>#VALUE!</v>
      </c>
      <c r="M2168" s="199" t="e">
        <f t="shared" si="208"/>
        <v>#VALUE!</v>
      </c>
      <c r="N2168" s="200" t="str" cm="1">
        <f t="array" ref="N2168">INDEX($A:$G, ($B2168*$B$4)+3,COLUMN(F2168))</f>
        <v>Total Interest Charged</v>
      </c>
      <c r="O2168" s="201" t="e">
        <f t="shared" si="206"/>
        <v>#VALUE!</v>
      </c>
    </row>
    <row r="2169" spans="3:15" x14ac:dyDescent="0.25">
      <c r="C2169" s="197" t="e">
        <f t="shared" si="209"/>
        <v>#DIV/0!</v>
      </c>
      <c r="D2169" s="216" t="e">
        <f>IF(F2169="","",IF($B$3='Budget Calculator'!$A$14, 'Loan Calculator'!$L$12-E2169+H2169, IF($B$3='Budget Calculator'!$A$13,  'Loan Calculator'!$N$12-E2169+H2169, IF($B$3='Budget Calculator'!$A$12,  'Loan Calculator'!$P$12-E2169+H2169, 0))))</f>
        <v>#DIV/0!</v>
      </c>
      <c r="E2169" s="217" t="e">
        <f>IF(('Loan Calculator'!$G$4/$B$4)*C2168&gt;=0, ('Loan Calculator'!$G$4/$B$4)*C2168, 1/0)</f>
        <v>#DIV/0!</v>
      </c>
      <c r="F2169" s="200" t="e">
        <f t="shared" si="210"/>
        <v>#DIV/0!</v>
      </c>
      <c r="G2169" s="212" t="e">
        <f t="shared" si="205"/>
        <v>#DIV/0!</v>
      </c>
      <c r="K2169" s="197" t="str" cm="1">
        <f t="array" ref="K2169">INDEX($A:$G, ($B2169*$B$4)+3,COLUMN(C2169))</f>
        <v>Owing</v>
      </c>
      <c r="L2169" s="198" t="e">
        <f t="shared" si="207"/>
        <v>#VALUE!</v>
      </c>
      <c r="M2169" s="199" t="e">
        <f t="shared" si="208"/>
        <v>#VALUE!</v>
      </c>
      <c r="N2169" s="200" t="str" cm="1">
        <f t="array" ref="N2169">INDEX($A:$G, ($B2169*$B$4)+3,COLUMN(F2169))</f>
        <v>Total Interest Charged</v>
      </c>
      <c r="O2169" s="201" t="e">
        <f t="shared" si="206"/>
        <v>#VALUE!</v>
      </c>
    </row>
    <row r="2170" spans="3:15" x14ac:dyDescent="0.25">
      <c r="C2170" s="197" t="e">
        <f t="shared" si="209"/>
        <v>#DIV/0!</v>
      </c>
      <c r="D2170" s="216" t="e">
        <f>IF(F2170="","",IF($B$3='Budget Calculator'!$A$14, 'Loan Calculator'!$L$12-E2170+H2170, IF($B$3='Budget Calculator'!$A$13,  'Loan Calculator'!$N$12-E2170+H2170, IF($B$3='Budget Calculator'!$A$12,  'Loan Calculator'!$P$12-E2170+H2170, 0))))</f>
        <v>#DIV/0!</v>
      </c>
      <c r="E2170" s="217" t="e">
        <f>IF(('Loan Calculator'!$G$4/$B$4)*C2169&gt;=0, ('Loan Calculator'!$G$4/$B$4)*C2169, 1/0)</f>
        <v>#DIV/0!</v>
      </c>
      <c r="F2170" s="200" t="e">
        <f t="shared" si="210"/>
        <v>#DIV/0!</v>
      </c>
      <c r="G2170" s="212" t="e">
        <f t="shared" si="205"/>
        <v>#DIV/0!</v>
      </c>
      <c r="K2170" s="197" t="str" cm="1">
        <f t="array" ref="K2170">INDEX($A:$G, ($B2170*$B$4)+3,COLUMN(C2170))</f>
        <v>Owing</v>
      </c>
      <c r="L2170" s="198" t="e">
        <f t="shared" si="207"/>
        <v>#VALUE!</v>
      </c>
      <c r="M2170" s="199" t="e">
        <f t="shared" si="208"/>
        <v>#VALUE!</v>
      </c>
      <c r="N2170" s="200" t="str" cm="1">
        <f t="array" ref="N2170">INDEX($A:$G, ($B2170*$B$4)+3,COLUMN(F2170))</f>
        <v>Total Interest Charged</v>
      </c>
      <c r="O2170" s="201" t="e">
        <f t="shared" si="206"/>
        <v>#VALUE!</v>
      </c>
    </row>
    <row r="2171" spans="3:15" x14ac:dyDescent="0.25">
      <c r="C2171" s="197" t="e">
        <f t="shared" si="209"/>
        <v>#DIV/0!</v>
      </c>
      <c r="D2171" s="216" t="e">
        <f>IF(F2171="","",IF($B$3='Budget Calculator'!$A$14, 'Loan Calculator'!$L$12-E2171+H2171, IF($B$3='Budget Calculator'!$A$13,  'Loan Calculator'!$N$12-E2171+H2171, IF($B$3='Budget Calculator'!$A$12,  'Loan Calculator'!$P$12-E2171+H2171, 0))))</f>
        <v>#DIV/0!</v>
      </c>
      <c r="E2171" s="217" t="e">
        <f>IF(('Loan Calculator'!$G$4/$B$4)*C2170&gt;=0, ('Loan Calculator'!$G$4/$B$4)*C2170, 1/0)</f>
        <v>#DIV/0!</v>
      </c>
      <c r="F2171" s="200" t="e">
        <f t="shared" si="210"/>
        <v>#DIV/0!</v>
      </c>
      <c r="G2171" s="212" t="e">
        <f t="shared" si="205"/>
        <v>#DIV/0!</v>
      </c>
      <c r="K2171" s="197" t="str" cm="1">
        <f t="array" ref="K2171">INDEX($A:$G, ($B2171*$B$4)+3,COLUMN(C2171))</f>
        <v>Owing</v>
      </c>
      <c r="L2171" s="198" t="e">
        <f t="shared" si="207"/>
        <v>#VALUE!</v>
      </c>
      <c r="M2171" s="199" t="e">
        <f t="shared" si="208"/>
        <v>#VALUE!</v>
      </c>
      <c r="N2171" s="200" t="str" cm="1">
        <f t="array" ref="N2171">INDEX($A:$G, ($B2171*$B$4)+3,COLUMN(F2171))</f>
        <v>Total Interest Charged</v>
      </c>
      <c r="O2171" s="201" t="e">
        <f t="shared" si="206"/>
        <v>#VALUE!</v>
      </c>
    </row>
    <row r="2172" spans="3:15" x14ac:dyDescent="0.25">
      <c r="C2172" s="197" t="e">
        <f t="shared" si="209"/>
        <v>#DIV/0!</v>
      </c>
      <c r="D2172" s="216" t="e">
        <f>IF(F2172="","",IF($B$3='Budget Calculator'!$A$14, 'Loan Calculator'!$L$12-E2172+H2172, IF($B$3='Budget Calculator'!$A$13,  'Loan Calculator'!$N$12-E2172+H2172, IF($B$3='Budget Calculator'!$A$12,  'Loan Calculator'!$P$12-E2172+H2172, 0))))</f>
        <v>#DIV/0!</v>
      </c>
      <c r="E2172" s="217" t="e">
        <f>IF(('Loan Calculator'!$G$4/$B$4)*C2171&gt;=0, ('Loan Calculator'!$G$4/$B$4)*C2171, 1/0)</f>
        <v>#DIV/0!</v>
      </c>
      <c r="F2172" s="200" t="e">
        <f t="shared" si="210"/>
        <v>#DIV/0!</v>
      </c>
      <c r="G2172" s="212" t="e">
        <f t="shared" si="205"/>
        <v>#DIV/0!</v>
      </c>
      <c r="K2172" s="197" t="str" cm="1">
        <f t="array" ref="K2172">INDEX($A:$G, ($B2172*$B$4)+3,COLUMN(C2172))</f>
        <v>Owing</v>
      </c>
      <c r="L2172" s="198" t="e">
        <f t="shared" si="207"/>
        <v>#VALUE!</v>
      </c>
      <c r="M2172" s="199" t="e">
        <f t="shared" si="208"/>
        <v>#VALUE!</v>
      </c>
      <c r="N2172" s="200" t="str" cm="1">
        <f t="array" ref="N2172">INDEX($A:$G, ($B2172*$B$4)+3,COLUMN(F2172))</f>
        <v>Total Interest Charged</v>
      </c>
      <c r="O2172" s="201" t="e">
        <f t="shared" si="206"/>
        <v>#VALUE!</v>
      </c>
    </row>
    <row r="2173" spans="3:15" x14ac:dyDescent="0.25">
      <c r="C2173" s="197" t="e">
        <f t="shared" si="209"/>
        <v>#DIV/0!</v>
      </c>
      <c r="D2173" s="216" t="e">
        <f>IF(F2173="","",IF($B$3='Budget Calculator'!$A$14, 'Loan Calculator'!$L$12-E2173+H2173, IF($B$3='Budget Calculator'!$A$13,  'Loan Calculator'!$N$12-E2173+H2173, IF($B$3='Budget Calculator'!$A$12,  'Loan Calculator'!$P$12-E2173+H2173, 0))))</f>
        <v>#DIV/0!</v>
      </c>
      <c r="E2173" s="217" t="e">
        <f>IF(('Loan Calculator'!$G$4/$B$4)*C2172&gt;=0, ('Loan Calculator'!$G$4/$B$4)*C2172, 1/0)</f>
        <v>#DIV/0!</v>
      </c>
      <c r="F2173" s="200" t="e">
        <f t="shared" si="210"/>
        <v>#DIV/0!</v>
      </c>
      <c r="G2173" s="212" t="e">
        <f t="shared" si="205"/>
        <v>#DIV/0!</v>
      </c>
      <c r="K2173" s="197" t="str" cm="1">
        <f t="array" ref="K2173">INDEX($A:$G, ($B2173*$B$4)+3,COLUMN(C2173))</f>
        <v>Owing</v>
      </c>
      <c r="L2173" s="198" t="e">
        <f t="shared" si="207"/>
        <v>#VALUE!</v>
      </c>
      <c r="M2173" s="199" t="e">
        <f t="shared" si="208"/>
        <v>#VALUE!</v>
      </c>
      <c r="N2173" s="200" t="str" cm="1">
        <f t="array" ref="N2173">INDEX($A:$G, ($B2173*$B$4)+3,COLUMN(F2173))</f>
        <v>Total Interest Charged</v>
      </c>
      <c r="O2173" s="201" t="e">
        <f t="shared" si="206"/>
        <v>#VALUE!</v>
      </c>
    </row>
    <row r="2174" spans="3:15" x14ac:dyDescent="0.25">
      <c r="C2174" s="197" t="e">
        <f t="shared" si="209"/>
        <v>#DIV/0!</v>
      </c>
      <c r="D2174" s="216" t="e">
        <f>IF(F2174="","",IF($B$3='Budget Calculator'!$A$14, 'Loan Calculator'!$L$12-E2174+H2174, IF($B$3='Budget Calculator'!$A$13,  'Loan Calculator'!$N$12-E2174+H2174, IF($B$3='Budget Calculator'!$A$12,  'Loan Calculator'!$P$12-E2174+H2174, 0))))</f>
        <v>#DIV/0!</v>
      </c>
      <c r="E2174" s="217" t="e">
        <f>IF(('Loan Calculator'!$G$4/$B$4)*C2173&gt;=0, ('Loan Calculator'!$G$4/$B$4)*C2173, 1/0)</f>
        <v>#DIV/0!</v>
      </c>
      <c r="F2174" s="200" t="e">
        <f t="shared" si="210"/>
        <v>#DIV/0!</v>
      </c>
      <c r="G2174" s="212" t="e">
        <f t="shared" si="205"/>
        <v>#DIV/0!</v>
      </c>
      <c r="K2174" s="197" t="str" cm="1">
        <f t="array" ref="K2174">INDEX($A:$G, ($B2174*$B$4)+3,COLUMN(C2174))</f>
        <v>Owing</v>
      </c>
      <c r="L2174" s="198" t="e">
        <f t="shared" si="207"/>
        <v>#VALUE!</v>
      </c>
      <c r="M2174" s="199" t="e">
        <f t="shared" si="208"/>
        <v>#VALUE!</v>
      </c>
      <c r="N2174" s="200" t="str" cm="1">
        <f t="array" ref="N2174">INDEX($A:$G, ($B2174*$B$4)+3,COLUMN(F2174))</f>
        <v>Total Interest Charged</v>
      </c>
      <c r="O2174" s="201" t="e">
        <f t="shared" si="206"/>
        <v>#VALUE!</v>
      </c>
    </row>
    <row r="2175" spans="3:15" x14ac:dyDescent="0.25">
      <c r="C2175" s="197" t="e">
        <f t="shared" si="209"/>
        <v>#DIV/0!</v>
      </c>
      <c r="D2175" s="216" t="e">
        <f>IF(F2175="","",IF($B$3='Budget Calculator'!$A$14, 'Loan Calculator'!$L$12-E2175+H2175, IF($B$3='Budget Calculator'!$A$13,  'Loan Calculator'!$N$12-E2175+H2175, IF($B$3='Budget Calculator'!$A$12,  'Loan Calculator'!$P$12-E2175+H2175, 0))))</f>
        <v>#DIV/0!</v>
      </c>
      <c r="E2175" s="217" t="e">
        <f>IF(('Loan Calculator'!$G$4/$B$4)*C2174&gt;=0, ('Loan Calculator'!$G$4/$B$4)*C2174, 1/0)</f>
        <v>#DIV/0!</v>
      </c>
      <c r="F2175" s="200" t="e">
        <f t="shared" si="210"/>
        <v>#DIV/0!</v>
      </c>
      <c r="G2175" s="212" t="e">
        <f t="shared" si="205"/>
        <v>#DIV/0!</v>
      </c>
      <c r="K2175" s="197" t="str" cm="1">
        <f t="array" ref="K2175">INDEX($A:$G, ($B2175*$B$4)+3,COLUMN(C2175))</f>
        <v>Owing</v>
      </c>
      <c r="L2175" s="198" t="e">
        <f t="shared" si="207"/>
        <v>#VALUE!</v>
      </c>
      <c r="M2175" s="199" t="e">
        <f t="shared" si="208"/>
        <v>#VALUE!</v>
      </c>
      <c r="N2175" s="200" t="str" cm="1">
        <f t="array" ref="N2175">INDEX($A:$G, ($B2175*$B$4)+3,COLUMN(F2175))</f>
        <v>Total Interest Charged</v>
      </c>
      <c r="O2175" s="201" t="e">
        <f t="shared" si="206"/>
        <v>#VALUE!</v>
      </c>
    </row>
    <row r="2176" spans="3:15" x14ac:dyDescent="0.25">
      <c r="C2176" s="197" t="e">
        <f t="shared" si="209"/>
        <v>#DIV/0!</v>
      </c>
      <c r="D2176" s="216" t="e">
        <f>IF(F2176="","",IF($B$3='Budget Calculator'!$A$14, 'Loan Calculator'!$L$12-E2176+H2176, IF($B$3='Budget Calculator'!$A$13,  'Loan Calculator'!$N$12-E2176+H2176, IF($B$3='Budget Calculator'!$A$12,  'Loan Calculator'!$P$12-E2176+H2176, 0))))</f>
        <v>#DIV/0!</v>
      </c>
      <c r="E2176" s="217" t="e">
        <f>IF(('Loan Calculator'!$G$4/$B$4)*C2175&gt;=0, ('Loan Calculator'!$G$4/$B$4)*C2175, 1/0)</f>
        <v>#DIV/0!</v>
      </c>
      <c r="F2176" s="200" t="e">
        <f t="shared" si="210"/>
        <v>#DIV/0!</v>
      </c>
      <c r="G2176" s="212" t="e">
        <f t="shared" si="205"/>
        <v>#DIV/0!</v>
      </c>
      <c r="K2176" s="197" t="str" cm="1">
        <f t="array" ref="K2176">INDEX($A:$G, ($B2176*$B$4)+3,COLUMN(C2176))</f>
        <v>Owing</v>
      </c>
      <c r="L2176" s="198" t="e">
        <f t="shared" si="207"/>
        <v>#VALUE!</v>
      </c>
      <c r="M2176" s="199" t="e">
        <f t="shared" si="208"/>
        <v>#VALUE!</v>
      </c>
      <c r="N2176" s="200" t="str" cm="1">
        <f t="array" ref="N2176">INDEX($A:$G, ($B2176*$B$4)+3,COLUMN(F2176))</f>
        <v>Total Interest Charged</v>
      </c>
      <c r="O2176" s="201" t="e">
        <f t="shared" si="206"/>
        <v>#VALUE!</v>
      </c>
    </row>
    <row r="2177" spans="3:15" x14ac:dyDescent="0.25">
      <c r="C2177" s="197" t="e">
        <f t="shared" si="209"/>
        <v>#DIV/0!</v>
      </c>
      <c r="D2177" s="216" t="e">
        <f>IF(F2177="","",IF($B$3='Budget Calculator'!$A$14, 'Loan Calculator'!$L$12-E2177+H2177, IF($B$3='Budget Calculator'!$A$13,  'Loan Calculator'!$N$12-E2177+H2177, IF($B$3='Budget Calculator'!$A$12,  'Loan Calculator'!$P$12-E2177+H2177, 0))))</f>
        <v>#DIV/0!</v>
      </c>
      <c r="E2177" s="217" t="e">
        <f>IF(('Loan Calculator'!$G$4/$B$4)*C2176&gt;=0, ('Loan Calculator'!$G$4/$B$4)*C2176, 1/0)</f>
        <v>#DIV/0!</v>
      </c>
      <c r="F2177" s="200" t="e">
        <f t="shared" si="210"/>
        <v>#DIV/0!</v>
      </c>
      <c r="G2177" s="212" t="e">
        <f t="shared" si="205"/>
        <v>#DIV/0!</v>
      </c>
      <c r="K2177" s="197" t="str" cm="1">
        <f t="array" ref="K2177">INDEX($A:$G, ($B2177*$B$4)+3,COLUMN(C2177))</f>
        <v>Owing</v>
      </c>
      <c r="L2177" s="198" t="e">
        <f t="shared" si="207"/>
        <v>#VALUE!</v>
      </c>
      <c r="M2177" s="199" t="e">
        <f t="shared" si="208"/>
        <v>#VALUE!</v>
      </c>
      <c r="N2177" s="200" t="str" cm="1">
        <f t="array" ref="N2177">INDEX($A:$G, ($B2177*$B$4)+3,COLUMN(F2177))</f>
        <v>Total Interest Charged</v>
      </c>
      <c r="O2177" s="201" t="e">
        <f t="shared" si="206"/>
        <v>#VALUE!</v>
      </c>
    </row>
    <row r="2178" spans="3:15" x14ac:dyDescent="0.25">
      <c r="C2178" s="197" t="e">
        <f t="shared" si="209"/>
        <v>#DIV/0!</v>
      </c>
      <c r="D2178" s="216" t="e">
        <f>IF(F2178="","",IF($B$3='Budget Calculator'!$A$14, 'Loan Calculator'!$L$12-E2178+H2178, IF($B$3='Budget Calculator'!$A$13,  'Loan Calculator'!$N$12-E2178+H2178, IF($B$3='Budget Calculator'!$A$12,  'Loan Calculator'!$P$12-E2178+H2178, 0))))</f>
        <v>#DIV/0!</v>
      </c>
      <c r="E2178" s="217" t="e">
        <f>IF(('Loan Calculator'!$G$4/$B$4)*C2177&gt;=0, ('Loan Calculator'!$G$4/$B$4)*C2177, 1/0)</f>
        <v>#DIV/0!</v>
      </c>
      <c r="F2178" s="200" t="e">
        <f t="shared" si="210"/>
        <v>#DIV/0!</v>
      </c>
      <c r="G2178" s="212" t="e">
        <f t="shared" si="205"/>
        <v>#DIV/0!</v>
      </c>
      <c r="K2178" s="197" t="str" cm="1">
        <f t="array" ref="K2178">INDEX($A:$G, ($B2178*$B$4)+3,COLUMN(C2178))</f>
        <v>Owing</v>
      </c>
      <c r="L2178" s="198" t="e">
        <f t="shared" si="207"/>
        <v>#VALUE!</v>
      </c>
      <c r="M2178" s="199" t="e">
        <f t="shared" si="208"/>
        <v>#VALUE!</v>
      </c>
      <c r="N2178" s="200" t="str" cm="1">
        <f t="array" ref="N2178">INDEX($A:$G, ($B2178*$B$4)+3,COLUMN(F2178))</f>
        <v>Total Interest Charged</v>
      </c>
      <c r="O2178" s="201" t="e">
        <f t="shared" si="206"/>
        <v>#VALUE!</v>
      </c>
    </row>
    <row r="2179" spans="3:15" x14ac:dyDescent="0.25">
      <c r="C2179" s="197" t="e">
        <f t="shared" si="209"/>
        <v>#DIV/0!</v>
      </c>
      <c r="D2179" s="216" t="e">
        <f>IF(F2179="","",IF($B$3='Budget Calculator'!$A$14, 'Loan Calculator'!$L$12-E2179+H2179, IF($B$3='Budget Calculator'!$A$13,  'Loan Calculator'!$N$12-E2179+H2179, IF($B$3='Budget Calculator'!$A$12,  'Loan Calculator'!$P$12-E2179+H2179, 0))))</f>
        <v>#DIV/0!</v>
      </c>
      <c r="E2179" s="217" t="e">
        <f>IF(('Loan Calculator'!$G$4/$B$4)*C2178&gt;=0, ('Loan Calculator'!$G$4/$B$4)*C2178, 1/0)</f>
        <v>#DIV/0!</v>
      </c>
      <c r="F2179" s="200" t="e">
        <f t="shared" si="210"/>
        <v>#DIV/0!</v>
      </c>
      <c r="G2179" s="212" t="e">
        <f t="shared" si="205"/>
        <v>#DIV/0!</v>
      </c>
      <c r="K2179" s="197" t="str" cm="1">
        <f t="array" ref="K2179">INDEX($A:$G, ($B2179*$B$4)+3,COLUMN(C2179))</f>
        <v>Owing</v>
      </c>
      <c r="L2179" s="198" t="e">
        <f t="shared" si="207"/>
        <v>#VALUE!</v>
      </c>
      <c r="M2179" s="199" t="e">
        <f t="shared" si="208"/>
        <v>#VALUE!</v>
      </c>
      <c r="N2179" s="200" t="str" cm="1">
        <f t="array" ref="N2179">INDEX($A:$G, ($B2179*$B$4)+3,COLUMN(F2179))</f>
        <v>Total Interest Charged</v>
      </c>
      <c r="O2179" s="201" t="e">
        <f t="shared" si="206"/>
        <v>#VALUE!</v>
      </c>
    </row>
    <row r="2180" spans="3:15" x14ac:dyDescent="0.25">
      <c r="C2180" s="197" t="e">
        <f t="shared" si="209"/>
        <v>#DIV/0!</v>
      </c>
      <c r="D2180" s="216" t="e">
        <f>IF(F2180="","",IF($B$3='Budget Calculator'!$A$14, 'Loan Calculator'!$L$12-E2180+H2180, IF($B$3='Budget Calculator'!$A$13,  'Loan Calculator'!$N$12-E2180+H2180, IF($B$3='Budget Calculator'!$A$12,  'Loan Calculator'!$P$12-E2180+H2180, 0))))</f>
        <v>#DIV/0!</v>
      </c>
      <c r="E2180" s="217" t="e">
        <f>IF(('Loan Calculator'!$G$4/$B$4)*C2179&gt;=0, ('Loan Calculator'!$G$4/$B$4)*C2179, 1/0)</f>
        <v>#DIV/0!</v>
      </c>
      <c r="F2180" s="200" t="e">
        <f t="shared" si="210"/>
        <v>#DIV/0!</v>
      </c>
      <c r="G2180" s="212" t="e">
        <f t="shared" si="205"/>
        <v>#DIV/0!</v>
      </c>
      <c r="K2180" s="197" t="str" cm="1">
        <f t="array" ref="K2180">INDEX($A:$G, ($B2180*$B$4)+3,COLUMN(C2180))</f>
        <v>Owing</v>
      </c>
      <c r="L2180" s="198" t="e">
        <f t="shared" si="207"/>
        <v>#VALUE!</v>
      </c>
      <c r="M2180" s="199" t="e">
        <f t="shared" si="208"/>
        <v>#VALUE!</v>
      </c>
      <c r="N2180" s="200" t="str" cm="1">
        <f t="array" ref="N2180">INDEX($A:$G, ($B2180*$B$4)+3,COLUMN(F2180))</f>
        <v>Total Interest Charged</v>
      </c>
      <c r="O2180" s="201" t="e">
        <f t="shared" si="206"/>
        <v>#VALUE!</v>
      </c>
    </row>
    <row r="2181" spans="3:15" x14ac:dyDescent="0.25">
      <c r="C2181" s="197" t="e">
        <f t="shared" si="209"/>
        <v>#DIV/0!</v>
      </c>
      <c r="D2181" s="216" t="e">
        <f>IF(F2181="","",IF($B$3='Budget Calculator'!$A$14, 'Loan Calculator'!$L$12-E2181+H2181, IF($B$3='Budget Calculator'!$A$13,  'Loan Calculator'!$N$12-E2181+H2181, IF($B$3='Budget Calculator'!$A$12,  'Loan Calculator'!$P$12-E2181+H2181, 0))))</f>
        <v>#DIV/0!</v>
      </c>
      <c r="E2181" s="217" t="e">
        <f>IF(('Loan Calculator'!$G$4/$B$4)*C2180&gt;=0, ('Loan Calculator'!$G$4/$B$4)*C2180, 1/0)</f>
        <v>#DIV/0!</v>
      </c>
      <c r="F2181" s="200" t="e">
        <f t="shared" si="210"/>
        <v>#DIV/0!</v>
      </c>
      <c r="G2181" s="212" t="e">
        <f t="shared" si="205"/>
        <v>#DIV/0!</v>
      </c>
      <c r="K2181" s="197" t="str" cm="1">
        <f t="array" ref="K2181">INDEX($A:$G, ($B2181*$B$4)+3,COLUMN(C2181))</f>
        <v>Owing</v>
      </c>
      <c r="L2181" s="198" t="e">
        <f t="shared" si="207"/>
        <v>#VALUE!</v>
      </c>
      <c r="M2181" s="199" t="e">
        <f t="shared" si="208"/>
        <v>#VALUE!</v>
      </c>
      <c r="N2181" s="200" t="str" cm="1">
        <f t="array" ref="N2181">INDEX($A:$G, ($B2181*$B$4)+3,COLUMN(F2181))</f>
        <v>Total Interest Charged</v>
      </c>
      <c r="O2181" s="201" t="e">
        <f t="shared" si="206"/>
        <v>#VALUE!</v>
      </c>
    </row>
    <row r="2182" spans="3:15" x14ac:dyDescent="0.25">
      <c r="C2182" s="197" t="e">
        <f t="shared" si="209"/>
        <v>#DIV/0!</v>
      </c>
      <c r="D2182" s="216" t="e">
        <f>IF(F2182="","",IF($B$3='Budget Calculator'!$A$14, 'Loan Calculator'!$L$12-E2182+H2182, IF($B$3='Budget Calculator'!$A$13,  'Loan Calculator'!$N$12-E2182+H2182, IF($B$3='Budget Calculator'!$A$12,  'Loan Calculator'!$P$12-E2182+H2182, 0))))</f>
        <v>#DIV/0!</v>
      </c>
      <c r="E2182" s="217" t="e">
        <f>IF(('Loan Calculator'!$G$4/$B$4)*C2181&gt;=0, ('Loan Calculator'!$G$4/$B$4)*C2181, 1/0)</f>
        <v>#DIV/0!</v>
      </c>
      <c r="F2182" s="200" t="e">
        <f t="shared" si="210"/>
        <v>#DIV/0!</v>
      </c>
      <c r="G2182" s="212" t="e">
        <f t="shared" ref="G2182:G2245" si="211">IF(IFERROR(C2182, 1/0), B2182, IF(C2182=0, B2182, 1/0))</f>
        <v>#DIV/0!</v>
      </c>
      <c r="K2182" s="197" t="str" cm="1">
        <f t="array" ref="K2182">INDEX($A:$G, ($B2182*$B$4)+3,COLUMN(C2182))</f>
        <v>Owing</v>
      </c>
      <c r="L2182" s="198" t="e">
        <f t="shared" si="207"/>
        <v>#VALUE!</v>
      </c>
      <c r="M2182" s="199" t="e">
        <f t="shared" si="208"/>
        <v>#VALUE!</v>
      </c>
      <c r="N2182" s="200" t="str" cm="1">
        <f t="array" ref="N2182">INDEX($A:$G, ($B2182*$B$4)+3,COLUMN(F2182))</f>
        <v>Total Interest Charged</v>
      </c>
      <c r="O2182" s="201" t="e">
        <f t="shared" ref="O2182:O2245" si="212">IF(IFERROR(K2182, 1/0), J2182, IF(K2182=0, J2182, 1/0))</f>
        <v>#VALUE!</v>
      </c>
    </row>
    <row r="2183" spans="3:15" x14ac:dyDescent="0.25">
      <c r="C2183" s="197" t="e">
        <f t="shared" si="209"/>
        <v>#DIV/0!</v>
      </c>
      <c r="D2183" s="216" t="e">
        <f>IF(F2183="","",IF($B$3='Budget Calculator'!$A$14, 'Loan Calculator'!$L$12-E2183+H2183, IF($B$3='Budget Calculator'!$A$13,  'Loan Calculator'!$N$12-E2183+H2183, IF($B$3='Budget Calculator'!$A$12,  'Loan Calculator'!$P$12-E2183+H2183, 0))))</f>
        <v>#DIV/0!</v>
      </c>
      <c r="E2183" s="217" t="e">
        <f>IF(('Loan Calculator'!$G$4/$B$4)*C2182&gt;=0, ('Loan Calculator'!$G$4/$B$4)*C2182, 1/0)</f>
        <v>#DIV/0!</v>
      </c>
      <c r="F2183" s="200" t="e">
        <f t="shared" si="210"/>
        <v>#DIV/0!</v>
      </c>
      <c r="G2183" s="212" t="e">
        <f t="shared" si="211"/>
        <v>#DIV/0!</v>
      </c>
      <c r="K2183" s="197" t="str" cm="1">
        <f t="array" ref="K2183">INDEX($A:$G, ($B2183*$B$4)+3,COLUMN(C2183))</f>
        <v>Owing</v>
      </c>
      <c r="L2183" s="198" t="e">
        <f t="shared" ref="L2183:L2246" si="213">K2182-K2183</f>
        <v>#VALUE!</v>
      </c>
      <c r="M2183" s="199" t="e">
        <f t="shared" ref="M2183:M2246" si="214">N2183-N2182</f>
        <v>#VALUE!</v>
      </c>
      <c r="N2183" s="200" t="str" cm="1">
        <f t="array" ref="N2183">INDEX($A:$G, ($B2183*$B$4)+3,COLUMN(F2183))</f>
        <v>Total Interest Charged</v>
      </c>
      <c r="O2183" s="201" t="e">
        <f t="shared" si="212"/>
        <v>#VALUE!</v>
      </c>
    </row>
    <row r="2184" spans="3:15" x14ac:dyDescent="0.25">
      <c r="C2184" s="197" t="e">
        <f t="shared" si="209"/>
        <v>#DIV/0!</v>
      </c>
      <c r="D2184" s="216" t="e">
        <f>IF(F2184="","",IF($B$3='Budget Calculator'!$A$14, 'Loan Calculator'!$L$12-E2184+H2184, IF($B$3='Budget Calculator'!$A$13,  'Loan Calculator'!$N$12-E2184+H2184, IF($B$3='Budget Calculator'!$A$12,  'Loan Calculator'!$P$12-E2184+H2184, 0))))</f>
        <v>#DIV/0!</v>
      </c>
      <c r="E2184" s="217" t="e">
        <f>IF(('Loan Calculator'!$G$4/$B$4)*C2183&gt;=0, ('Loan Calculator'!$G$4/$B$4)*C2183, 1/0)</f>
        <v>#DIV/0!</v>
      </c>
      <c r="F2184" s="200" t="e">
        <f t="shared" si="210"/>
        <v>#DIV/0!</v>
      </c>
      <c r="G2184" s="212" t="e">
        <f t="shared" si="211"/>
        <v>#DIV/0!</v>
      </c>
      <c r="K2184" s="197" t="str" cm="1">
        <f t="array" ref="K2184">INDEX($A:$G, ($B2184*$B$4)+3,COLUMN(C2184))</f>
        <v>Owing</v>
      </c>
      <c r="L2184" s="198" t="e">
        <f t="shared" si="213"/>
        <v>#VALUE!</v>
      </c>
      <c r="M2184" s="199" t="e">
        <f t="shared" si="214"/>
        <v>#VALUE!</v>
      </c>
      <c r="N2184" s="200" t="str" cm="1">
        <f t="array" ref="N2184">INDEX($A:$G, ($B2184*$B$4)+3,COLUMN(F2184))</f>
        <v>Total Interest Charged</v>
      </c>
      <c r="O2184" s="201" t="e">
        <f t="shared" si="212"/>
        <v>#VALUE!</v>
      </c>
    </row>
    <row r="2185" spans="3:15" x14ac:dyDescent="0.25">
      <c r="C2185" s="197" t="e">
        <f t="shared" si="209"/>
        <v>#DIV/0!</v>
      </c>
      <c r="D2185" s="216" t="e">
        <f>IF(F2185="","",IF($B$3='Budget Calculator'!$A$14, 'Loan Calculator'!$L$12-E2185+H2185, IF($B$3='Budget Calculator'!$A$13,  'Loan Calculator'!$N$12-E2185+H2185, IF($B$3='Budget Calculator'!$A$12,  'Loan Calculator'!$P$12-E2185+H2185, 0))))</f>
        <v>#DIV/0!</v>
      </c>
      <c r="E2185" s="217" t="e">
        <f>IF(('Loan Calculator'!$G$4/$B$4)*C2184&gt;=0, ('Loan Calculator'!$G$4/$B$4)*C2184, 1/0)</f>
        <v>#DIV/0!</v>
      </c>
      <c r="F2185" s="200" t="e">
        <f t="shared" si="210"/>
        <v>#DIV/0!</v>
      </c>
      <c r="G2185" s="212" t="e">
        <f t="shared" si="211"/>
        <v>#DIV/0!</v>
      </c>
      <c r="K2185" s="197" t="str" cm="1">
        <f t="array" ref="K2185">INDEX($A:$G, ($B2185*$B$4)+3,COLUMN(C2185))</f>
        <v>Owing</v>
      </c>
      <c r="L2185" s="198" t="e">
        <f t="shared" si="213"/>
        <v>#VALUE!</v>
      </c>
      <c r="M2185" s="199" t="e">
        <f t="shared" si="214"/>
        <v>#VALUE!</v>
      </c>
      <c r="N2185" s="200" t="str" cm="1">
        <f t="array" ref="N2185">INDEX($A:$G, ($B2185*$B$4)+3,COLUMN(F2185))</f>
        <v>Total Interest Charged</v>
      </c>
      <c r="O2185" s="201" t="e">
        <f t="shared" si="212"/>
        <v>#VALUE!</v>
      </c>
    </row>
    <row r="2186" spans="3:15" x14ac:dyDescent="0.25">
      <c r="C2186" s="197" t="e">
        <f t="shared" si="209"/>
        <v>#DIV/0!</v>
      </c>
      <c r="D2186" s="216" t="e">
        <f>IF(F2186="","",IF($B$3='Budget Calculator'!$A$14, 'Loan Calculator'!$L$12-E2186+H2186, IF($B$3='Budget Calculator'!$A$13,  'Loan Calculator'!$N$12-E2186+H2186, IF($B$3='Budget Calculator'!$A$12,  'Loan Calculator'!$P$12-E2186+H2186, 0))))</f>
        <v>#DIV/0!</v>
      </c>
      <c r="E2186" s="217" t="e">
        <f>IF(('Loan Calculator'!$G$4/$B$4)*C2185&gt;=0, ('Loan Calculator'!$G$4/$B$4)*C2185, 1/0)</f>
        <v>#DIV/0!</v>
      </c>
      <c r="F2186" s="200" t="e">
        <f t="shared" si="210"/>
        <v>#DIV/0!</v>
      </c>
      <c r="G2186" s="212" t="e">
        <f t="shared" si="211"/>
        <v>#DIV/0!</v>
      </c>
      <c r="K2186" s="197" t="str" cm="1">
        <f t="array" ref="K2186">INDEX($A:$G, ($B2186*$B$4)+3,COLUMN(C2186))</f>
        <v>Owing</v>
      </c>
      <c r="L2186" s="198" t="e">
        <f t="shared" si="213"/>
        <v>#VALUE!</v>
      </c>
      <c r="M2186" s="199" t="e">
        <f t="shared" si="214"/>
        <v>#VALUE!</v>
      </c>
      <c r="N2186" s="200" t="str" cm="1">
        <f t="array" ref="N2186">INDEX($A:$G, ($B2186*$B$4)+3,COLUMN(F2186))</f>
        <v>Total Interest Charged</v>
      </c>
      <c r="O2186" s="201" t="e">
        <f t="shared" si="212"/>
        <v>#VALUE!</v>
      </c>
    </row>
    <row r="2187" spans="3:15" x14ac:dyDescent="0.25">
      <c r="C2187" s="197" t="e">
        <f t="shared" si="209"/>
        <v>#DIV/0!</v>
      </c>
      <c r="D2187" s="216" t="e">
        <f>IF(F2187="","",IF($B$3='Budget Calculator'!$A$14, 'Loan Calculator'!$L$12-E2187+H2187, IF($B$3='Budget Calculator'!$A$13,  'Loan Calculator'!$N$12-E2187+H2187, IF($B$3='Budget Calculator'!$A$12,  'Loan Calculator'!$P$12-E2187+H2187, 0))))</f>
        <v>#DIV/0!</v>
      </c>
      <c r="E2187" s="217" t="e">
        <f>IF(('Loan Calculator'!$G$4/$B$4)*C2186&gt;=0, ('Loan Calculator'!$G$4/$B$4)*C2186, 1/0)</f>
        <v>#DIV/0!</v>
      </c>
      <c r="F2187" s="200" t="e">
        <f t="shared" si="210"/>
        <v>#DIV/0!</v>
      </c>
      <c r="G2187" s="212" t="e">
        <f t="shared" si="211"/>
        <v>#DIV/0!</v>
      </c>
      <c r="K2187" s="197" t="str" cm="1">
        <f t="array" ref="K2187">INDEX($A:$G, ($B2187*$B$4)+3,COLUMN(C2187))</f>
        <v>Owing</v>
      </c>
      <c r="L2187" s="198" t="e">
        <f t="shared" si="213"/>
        <v>#VALUE!</v>
      </c>
      <c r="M2187" s="199" t="e">
        <f t="shared" si="214"/>
        <v>#VALUE!</v>
      </c>
      <c r="N2187" s="200" t="str" cm="1">
        <f t="array" ref="N2187">INDEX($A:$G, ($B2187*$B$4)+3,COLUMN(F2187))</f>
        <v>Total Interest Charged</v>
      </c>
      <c r="O2187" s="201" t="e">
        <f t="shared" si="212"/>
        <v>#VALUE!</v>
      </c>
    </row>
    <row r="2188" spans="3:15" x14ac:dyDescent="0.25">
      <c r="C2188" s="197" t="e">
        <f t="shared" si="209"/>
        <v>#DIV/0!</v>
      </c>
      <c r="D2188" s="216" t="e">
        <f>IF(F2188="","",IF($B$3='Budget Calculator'!$A$14, 'Loan Calculator'!$L$12-E2188+H2188, IF($B$3='Budget Calculator'!$A$13,  'Loan Calculator'!$N$12-E2188+H2188, IF($B$3='Budget Calculator'!$A$12,  'Loan Calculator'!$P$12-E2188+H2188, 0))))</f>
        <v>#DIV/0!</v>
      </c>
      <c r="E2188" s="217" t="e">
        <f>IF(('Loan Calculator'!$G$4/$B$4)*C2187&gt;=0, ('Loan Calculator'!$G$4/$B$4)*C2187, 1/0)</f>
        <v>#DIV/0!</v>
      </c>
      <c r="F2188" s="200" t="e">
        <f t="shared" si="210"/>
        <v>#DIV/0!</v>
      </c>
      <c r="G2188" s="212" t="e">
        <f t="shared" si="211"/>
        <v>#DIV/0!</v>
      </c>
      <c r="K2188" s="197" t="str" cm="1">
        <f t="array" ref="K2188">INDEX($A:$G, ($B2188*$B$4)+3,COLUMN(C2188))</f>
        <v>Owing</v>
      </c>
      <c r="L2188" s="198" t="e">
        <f t="shared" si="213"/>
        <v>#VALUE!</v>
      </c>
      <c r="M2188" s="199" t="e">
        <f t="shared" si="214"/>
        <v>#VALUE!</v>
      </c>
      <c r="N2188" s="200" t="str" cm="1">
        <f t="array" ref="N2188">INDEX($A:$G, ($B2188*$B$4)+3,COLUMN(F2188))</f>
        <v>Total Interest Charged</v>
      </c>
      <c r="O2188" s="201" t="e">
        <f t="shared" si="212"/>
        <v>#VALUE!</v>
      </c>
    </row>
    <row r="2189" spans="3:15" x14ac:dyDescent="0.25">
      <c r="C2189" s="197" t="e">
        <f t="shared" si="209"/>
        <v>#DIV/0!</v>
      </c>
      <c r="D2189" s="216" t="e">
        <f>IF(F2189="","",IF($B$3='Budget Calculator'!$A$14, 'Loan Calculator'!$L$12-E2189+H2189, IF($B$3='Budget Calculator'!$A$13,  'Loan Calculator'!$N$12-E2189+H2189, IF($B$3='Budget Calculator'!$A$12,  'Loan Calculator'!$P$12-E2189+H2189, 0))))</f>
        <v>#DIV/0!</v>
      </c>
      <c r="E2189" s="217" t="e">
        <f>IF(('Loan Calculator'!$G$4/$B$4)*C2188&gt;=0, ('Loan Calculator'!$G$4/$B$4)*C2188, 1/0)</f>
        <v>#DIV/0!</v>
      </c>
      <c r="F2189" s="200" t="e">
        <f t="shared" si="210"/>
        <v>#DIV/0!</v>
      </c>
      <c r="G2189" s="212" t="e">
        <f t="shared" si="211"/>
        <v>#DIV/0!</v>
      </c>
      <c r="K2189" s="197" t="str" cm="1">
        <f t="array" ref="K2189">INDEX($A:$G, ($B2189*$B$4)+3,COLUMN(C2189))</f>
        <v>Owing</v>
      </c>
      <c r="L2189" s="198" t="e">
        <f t="shared" si="213"/>
        <v>#VALUE!</v>
      </c>
      <c r="M2189" s="199" t="e">
        <f t="shared" si="214"/>
        <v>#VALUE!</v>
      </c>
      <c r="N2189" s="200" t="str" cm="1">
        <f t="array" ref="N2189">INDEX($A:$G, ($B2189*$B$4)+3,COLUMN(F2189))</f>
        <v>Total Interest Charged</v>
      </c>
      <c r="O2189" s="201" t="e">
        <f t="shared" si="212"/>
        <v>#VALUE!</v>
      </c>
    </row>
    <row r="2190" spans="3:15" x14ac:dyDescent="0.25">
      <c r="C2190" s="197" t="e">
        <f t="shared" si="209"/>
        <v>#DIV/0!</v>
      </c>
      <c r="D2190" s="216" t="e">
        <f>IF(F2190="","",IF($B$3='Budget Calculator'!$A$14, 'Loan Calculator'!$L$12-E2190+H2190, IF($B$3='Budget Calculator'!$A$13,  'Loan Calculator'!$N$12-E2190+H2190, IF($B$3='Budget Calculator'!$A$12,  'Loan Calculator'!$P$12-E2190+H2190, 0))))</f>
        <v>#DIV/0!</v>
      </c>
      <c r="E2190" s="217" t="e">
        <f>IF(('Loan Calculator'!$G$4/$B$4)*C2189&gt;=0, ('Loan Calculator'!$G$4/$B$4)*C2189, 1/0)</f>
        <v>#DIV/0!</v>
      </c>
      <c r="F2190" s="200" t="e">
        <f t="shared" si="210"/>
        <v>#DIV/0!</v>
      </c>
      <c r="G2190" s="212" t="e">
        <f t="shared" si="211"/>
        <v>#DIV/0!</v>
      </c>
      <c r="K2190" s="197" t="str" cm="1">
        <f t="array" ref="K2190">INDEX($A:$G, ($B2190*$B$4)+3,COLUMN(C2190))</f>
        <v>Owing</v>
      </c>
      <c r="L2190" s="198" t="e">
        <f t="shared" si="213"/>
        <v>#VALUE!</v>
      </c>
      <c r="M2190" s="199" t="e">
        <f t="shared" si="214"/>
        <v>#VALUE!</v>
      </c>
      <c r="N2190" s="200" t="str" cm="1">
        <f t="array" ref="N2190">INDEX($A:$G, ($B2190*$B$4)+3,COLUMN(F2190))</f>
        <v>Total Interest Charged</v>
      </c>
      <c r="O2190" s="201" t="e">
        <f t="shared" si="212"/>
        <v>#VALUE!</v>
      </c>
    </row>
    <row r="2191" spans="3:15" x14ac:dyDescent="0.25">
      <c r="C2191" s="197" t="e">
        <f t="shared" si="209"/>
        <v>#DIV/0!</v>
      </c>
      <c r="D2191" s="216" t="e">
        <f>IF(F2191="","",IF($B$3='Budget Calculator'!$A$14, 'Loan Calculator'!$L$12-E2191+H2191, IF($B$3='Budget Calculator'!$A$13,  'Loan Calculator'!$N$12-E2191+H2191, IF($B$3='Budget Calculator'!$A$12,  'Loan Calculator'!$P$12-E2191+H2191, 0))))</f>
        <v>#DIV/0!</v>
      </c>
      <c r="E2191" s="217" t="e">
        <f>IF(('Loan Calculator'!$G$4/$B$4)*C2190&gt;=0, ('Loan Calculator'!$G$4/$B$4)*C2190, 1/0)</f>
        <v>#DIV/0!</v>
      </c>
      <c r="F2191" s="200" t="e">
        <f t="shared" si="210"/>
        <v>#DIV/0!</v>
      </c>
      <c r="G2191" s="212" t="e">
        <f t="shared" si="211"/>
        <v>#DIV/0!</v>
      </c>
      <c r="K2191" s="197" t="str" cm="1">
        <f t="array" ref="K2191">INDEX($A:$G, ($B2191*$B$4)+3,COLUMN(C2191))</f>
        <v>Owing</v>
      </c>
      <c r="L2191" s="198" t="e">
        <f t="shared" si="213"/>
        <v>#VALUE!</v>
      </c>
      <c r="M2191" s="199" t="e">
        <f t="shared" si="214"/>
        <v>#VALUE!</v>
      </c>
      <c r="N2191" s="200" t="str" cm="1">
        <f t="array" ref="N2191">INDEX($A:$G, ($B2191*$B$4)+3,COLUMN(F2191))</f>
        <v>Total Interest Charged</v>
      </c>
      <c r="O2191" s="201" t="e">
        <f t="shared" si="212"/>
        <v>#VALUE!</v>
      </c>
    </row>
    <row r="2192" spans="3:15" x14ac:dyDescent="0.25">
      <c r="C2192" s="197" t="e">
        <f t="shared" si="209"/>
        <v>#DIV/0!</v>
      </c>
      <c r="D2192" s="216" t="e">
        <f>IF(F2192="","",IF($B$3='Budget Calculator'!$A$14, 'Loan Calculator'!$L$12-E2192+H2192, IF($B$3='Budget Calculator'!$A$13,  'Loan Calculator'!$N$12-E2192+H2192, IF($B$3='Budget Calculator'!$A$12,  'Loan Calculator'!$P$12-E2192+H2192, 0))))</f>
        <v>#DIV/0!</v>
      </c>
      <c r="E2192" s="217" t="e">
        <f>IF(('Loan Calculator'!$G$4/$B$4)*C2191&gt;=0, ('Loan Calculator'!$G$4/$B$4)*C2191, 1/0)</f>
        <v>#DIV/0!</v>
      </c>
      <c r="F2192" s="200" t="e">
        <f t="shared" si="210"/>
        <v>#DIV/0!</v>
      </c>
      <c r="G2192" s="212" t="e">
        <f t="shared" si="211"/>
        <v>#DIV/0!</v>
      </c>
      <c r="K2192" s="197" t="str" cm="1">
        <f t="array" ref="K2192">INDEX($A:$G, ($B2192*$B$4)+3,COLUMN(C2192))</f>
        <v>Owing</v>
      </c>
      <c r="L2192" s="198" t="e">
        <f t="shared" si="213"/>
        <v>#VALUE!</v>
      </c>
      <c r="M2192" s="199" t="e">
        <f t="shared" si="214"/>
        <v>#VALUE!</v>
      </c>
      <c r="N2192" s="200" t="str" cm="1">
        <f t="array" ref="N2192">INDEX($A:$G, ($B2192*$B$4)+3,COLUMN(F2192))</f>
        <v>Total Interest Charged</v>
      </c>
      <c r="O2192" s="201" t="e">
        <f t="shared" si="212"/>
        <v>#VALUE!</v>
      </c>
    </row>
    <row r="2193" spans="3:15" x14ac:dyDescent="0.25">
      <c r="C2193" s="197" t="e">
        <f t="shared" si="209"/>
        <v>#DIV/0!</v>
      </c>
      <c r="D2193" s="216" t="e">
        <f>IF(F2193="","",IF($B$3='Budget Calculator'!$A$14, 'Loan Calculator'!$L$12-E2193+H2193, IF($B$3='Budget Calculator'!$A$13,  'Loan Calculator'!$N$12-E2193+H2193, IF($B$3='Budget Calculator'!$A$12,  'Loan Calculator'!$P$12-E2193+H2193, 0))))</f>
        <v>#DIV/0!</v>
      </c>
      <c r="E2193" s="217" t="e">
        <f>IF(('Loan Calculator'!$G$4/$B$4)*C2192&gt;=0, ('Loan Calculator'!$G$4/$B$4)*C2192, 1/0)</f>
        <v>#DIV/0!</v>
      </c>
      <c r="F2193" s="200" t="e">
        <f t="shared" si="210"/>
        <v>#DIV/0!</v>
      </c>
      <c r="G2193" s="212" t="e">
        <f t="shared" si="211"/>
        <v>#DIV/0!</v>
      </c>
      <c r="K2193" s="197" t="str" cm="1">
        <f t="array" ref="K2193">INDEX($A:$G, ($B2193*$B$4)+3,COLUMN(C2193))</f>
        <v>Owing</v>
      </c>
      <c r="L2193" s="198" t="e">
        <f t="shared" si="213"/>
        <v>#VALUE!</v>
      </c>
      <c r="M2193" s="199" t="e">
        <f t="shared" si="214"/>
        <v>#VALUE!</v>
      </c>
      <c r="N2193" s="200" t="str" cm="1">
        <f t="array" ref="N2193">INDEX($A:$G, ($B2193*$B$4)+3,COLUMN(F2193))</f>
        <v>Total Interest Charged</v>
      </c>
      <c r="O2193" s="201" t="e">
        <f t="shared" si="212"/>
        <v>#VALUE!</v>
      </c>
    </row>
    <row r="2194" spans="3:15" x14ac:dyDescent="0.25">
      <c r="C2194" s="197" t="e">
        <f t="shared" si="209"/>
        <v>#DIV/0!</v>
      </c>
      <c r="D2194" s="216" t="e">
        <f>IF(F2194="","",IF($B$3='Budget Calculator'!$A$14, 'Loan Calculator'!$L$12-E2194+H2194, IF($B$3='Budget Calculator'!$A$13,  'Loan Calculator'!$N$12-E2194+H2194, IF($B$3='Budget Calculator'!$A$12,  'Loan Calculator'!$P$12-E2194+H2194, 0))))</f>
        <v>#DIV/0!</v>
      </c>
      <c r="E2194" s="217" t="e">
        <f>IF(('Loan Calculator'!$G$4/$B$4)*C2193&gt;=0, ('Loan Calculator'!$G$4/$B$4)*C2193, 1/0)</f>
        <v>#DIV/0!</v>
      </c>
      <c r="F2194" s="200" t="e">
        <f t="shared" si="210"/>
        <v>#DIV/0!</v>
      </c>
      <c r="G2194" s="212" t="e">
        <f t="shared" si="211"/>
        <v>#DIV/0!</v>
      </c>
      <c r="K2194" s="197" t="str" cm="1">
        <f t="array" ref="K2194">INDEX($A:$G, ($B2194*$B$4)+3,COLUMN(C2194))</f>
        <v>Owing</v>
      </c>
      <c r="L2194" s="198" t="e">
        <f t="shared" si="213"/>
        <v>#VALUE!</v>
      </c>
      <c r="M2194" s="199" t="e">
        <f t="shared" si="214"/>
        <v>#VALUE!</v>
      </c>
      <c r="N2194" s="200" t="str" cm="1">
        <f t="array" ref="N2194">INDEX($A:$G, ($B2194*$B$4)+3,COLUMN(F2194))</f>
        <v>Total Interest Charged</v>
      </c>
      <c r="O2194" s="201" t="e">
        <f t="shared" si="212"/>
        <v>#VALUE!</v>
      </c>
    </row>
    <row r="2195" spans="3:15" x14ac:dyDescent="0.25">
      <c r="C2195" s="197" t="e">
        <f t="shared" si="209"/>
        <v>#DIV/0!</v>
      </c>
      <c r="D2195" s="216" t="e">
        <f>IF(F2195="","",IF($B$3='Budget Calculator'!$A$14, 'Loan Calculator'!$L$12-E2195+H2195, IF($B$3='Budget Calculator'!$A$13,  'Loan Calculator'!$N$12-E2195+H2195, IF($B$3='Budget Calculator'!$A$12,  'Loan Calculator'!$P$12-E2195+H2195, 0))))</f>
        <v>#DIV/0!</v>
      </c>
      <c r="E2195" s="217" t="e">
        <f>IF(('Loan Calculator'!$G$4/$B$4)*C2194&gt;=0, ('Loan Calculator'!$G$4/$B$4)*C2194, 1/0)</f>
        <v>#DIV/0!</v>
      </c>
      <c r="F2195" s="200" t="e">
        <f t="shared" si="210"/>
        <v>#DIV/0!</v>
      </c>
      <c r="G2195" s="212" t="e">
        <f t="shared" si="211"/>
        <v>#DIV/0!</v>
      </c>
      <c r="K2195" s="197" t="str" cm="1">
        <f t="array" ref="K2195">INDEX($A:$G, ($B2195*$B$4)+3,COLUMN(C2195))</f>
        <v>Owing</v>
      </c>
      <c r="L2195" s="198" t="e">
        <f t="shared" si="213"/>
        <v>#VALUE!</v>
      </c>
      <c r="M2195" s="199" t="e">
        <f t="shared" si="214"/>
        <v>#VALUE!</v>
      </c>
      <c r="N2195" s="200" t="str" cm="1">
        <f t="array" ref="N2195">INDEX($A:$G, ($B2195*$B$4)+3,COLUMN(F2195))</f>
        <v>Total Interest Charged</v>
      </c>
      <c r="O2195" s="201" t="e">
        <f t="shared" si="212"/>
        <v>#VALUE!</v>
      </c>
    </row>
    <row r="2196" spans="3:15" x14ac:dyDescent="0.25">
      <c r="C2196" s="197" t="e">
        <f t="shared" si="209"/>
        <v>#DIV/0!</v>
      </c>
      <c r="D2196" s="216" t="e">
        <f>IF(F2196="","",IF($B$3='Budget Calculator'!$A$14, 'Loan Calculator'!$L$12-E2196+H2196, IF($B$3='Budget Calculator'!$A$13,  'Loan Calculator'!$N$12-E2196+H2196, IF($B$3='Budget Calculator'!$A$12,  'Loan Calculator'!$P$12-E2196+H2196, 0))))</f>
        <v>#DIV/0!</v>
      </c>
      <c r="E2196" s="217" t="e">
        <f>IF(('Loan Calculator'!$G$4/$B$4)*C2195&gt;=0, ('Loan Calculator'!$G$4/$B$4)*C2195, 1/0)</f>
        <v>#DIV/0!</v>
      </c>
      <c r="F2196" s="200" t="e">
        <f t="shared" si="210"/>
        <v>#DIV/0!</v>
      </c>
      <c r="G2196" s="212" t="e">
        <f t="shared" si="211"/>
        <v>#DIV/0!</v>
      </c>
      <c r="K2196" s="197" t="str" cm="1">
        <f t="array" ref="K2196">INDEX($A:$G, ($B2196*$B$4)+3,COLUMN(C2196))</f>
        <v>Owing</v>
      </c>
      <c r="L2196" s="198" t="e">
        <f t="shared" si="213"/>
        <v>#VALUE!</v>
      </c>
      <c r="M2196" s="199" t="e">
        <f t="shared" si="214"/>
        <v>#VALUE!</v>
      </c>
      <c r="N2196" s="200" t="str" cm="1">
        <f t="array" ref="N2196">INDEX($A:$G, ($B2196*$B$4)+3,COLUMN(F2196))</f>
        <v>Total Interest Charged</v>
      </c>
      <c r="O2196" s="201" t="e">
        <f t="shared" si="212"/>
        <v>#VALUE!</v>
      </c>
    </row>
    <row r="2197" spans="3:15" x14ac:dyDescent="0.25">
      <c r="C2197" s="197" t="e">
        <f t="shared" si="209"/>
        <v>#DIV/0!</v>
      </c>
      <c r="D2197" s="216" t="e">
        <f>IF(F2197="","",IF($B$3='Budget Calculator'!$A$14, 'Loan Calculator'!$L$12-E2197+H2197, IF($B$3='Budget Calculator'!$A$13,  'Loan Calculator'!$N$12-E2197+H2197, IF($B$3='Budget Calculator'!$A$12,  'Loan Calculator'!$P$12-E2197+H2197, 0))))</f>
        <v>#DIV/0!</v>
      </c>
      <c r="E2197" s="217" t="e">
        <f>IF(('Loan Calculator'!$G$4/$B$4)*C2196&gt;=0, ('Loan Calculator'!$G$4/$B$4)*C2196, 1/0)</f>
        <v>#DIV/0!</v>
      </c>
      <c r="F2197" s="200" t="e">
        <f t="shared" si="210"/>
        <v>#DIV/0!</v>
      </c>
      <c r="G2197" s="212" t="e">
        <f t="shared" si="211"/>
        <v>#DIV/0!</v>
      </c>
      <c r="K2197" s="197" t="str" cm="1">
        <f t="array" ref="K2197">INDEX($A:$G, ($B2197*$B$4)+3,COLUMN(C2197))</f>
        <v>Owing</v>
      </c>
      <c r="L2197" s="198" t="e">
        <f t="shared" si="213"/>
        <v>#VALUE!</v>
      </c>
      <c r="M2197" s="199" t="e">
        <f t="shared" si="214"/>
        <v>#VALUE!</v>
      </c>
      <c r="N2197" s="200" t="str" cm="1">
        <f t="array" ref="N2197">INDEX($A:$G, ($B2197*$B$4)+3,COLUMN(F2197))</f>
        <v>Total Interest Charged</v>
      </c>
      <c r="O2197" s="201" t="e">
        <f t="shared" si="212"/>
        <v>#VALUE!</v>
      </c>
    </row>
    <row r="2198" spans="3:15" x14ac:dyDescent="0.25">
      <c r="C2198" s="197" t="e">
        <f t="shared" si="209"/>
        <v>#DIV/0!</v>
      </c>
      <c r="D2198" s="216" t="e">
        <f>IF(F2198="","",IF($B$3='Budget Calculator'!$A$14, 'Loan Calculator'!$L$12-E2198+H2198, IF($B$3='Budget Calculator'!$A$13,  'Loan Calculator'!$N$12-E2198+H2198, IF($B$3='Budget Calculator'!$A$12,  'Loan Calculator'!$P$12-E2198+H2198, 0))))</f>
        <v>#DIV/0!</v>
      </c>
      <c r="E2198" s="217" t="e">
        <f>IF(('Loan Calculator'!$G$4/$B$4)*C2197&gt;=0, ('Loan Calculator'!$G$4/$B$4)*C2197, 1/0)</f>
        <v>#DIV/0!</v>
      </c>
      <c r="F2198" s="200" t="e">
        <f t="shared" si="210"/>
        <v>#DIV/0!</v>
      </c>
      <c r="G2198" s="212" t="e">
        <f t="shared" si="211"/>
        <v>#DIV/0!</v>
      </c>
      <c r="K2198" s="197" t="str" cm="1">
        <f t="array" ref="K2198">INDEX($A:$G, ($B2198*$B$4)+3,COLUMN(C2198))</f>
        <v>Owing</v>
      </c>
      <c r="L2198" s="198" t="e">
        <f t="shared" si="213"/>
        <v>#VALUE!</v>
      </c>
      <c r="M2198" s="199" t="e">
        <f t="shared" si="214"/>
        <v>#VALUE!</v>
      </c>
      <c r="N2198" s="200" t="str" cm="1">
        <f t="array" ref="N2198">INDEX($A:$G, ($B2198*$B$4)+3,COLUMN(F2198))</f>
        <v>Total Interest Charged</v>
      </c>
      <c r="O2198" s="201" t="e">
        <f t="shared" si="212"/>
        <v>#VALUE!</v>
      </c>
    </row>
    <row r="2199" spans="3:15" x14ac:dyDescent="0.25">
      <c r="C2199" s="197" t="e">
        <f t="shared" si="209"/>
        <v>#DIV/0!</v>
      </c>
      <c r="D2199" s="216" t="e">
        <f>IF(F2199="","",IF($B$3='Budget Calculator'!$A$14, 'Loan Calculator'!$L$12-E2199+H2199, IF($B$3='Budget Calculator'!$A$13,  'Loan Calculator'!$N$12-E2199+H2199, IF($B$3='Budget Calculator'!$A$12,  'Loan Calculator'!$P$12-E2199+H2199, 0))))</f>
        <v>#DIV/0!</v>
      </c>
      <c r="E2199" s="217" t="e">
        <f>IF(('Loan Calculator'!$G$4/$B$4)*C2198&gt;=0, ('Loan Calculator'!$G$4/$B$4)*C2198, 1/0)</f>
        <v>#DIV/0!</v>
      </c>
      <c r="F2199" s="200" t="e">
        <f t="shared" si="210"/>
        <v>#DIV/0!</v>
      </c>
      <c r="G2199" s="212" t="e">
        <f t="shared" si="211"/>
        <v>#DIV/0!</v>
      </c>
      <c r="K2199" s="197" t="str" cm="1">
        <f t="array" ref="K2199">INDEX($A:$G, ($B2199*$B$4)+3,COLUMN(C2199))</f>
        <v>Owing</v>
      </c>
      <c r="L2199" s="198" t="e">
        <f t="shared" si="213"/>
        <v>#VALUE!</v>
      </c>
      <c r="M2199" s="199" t="e">
        <f t="shared" si="214"/>
        <v>#VALUE!</v>
      </c>
      <c r="N2199" s="200" t="str" cm="1">
        <f t="array" ref="N2199">INDEX($A:$G, ($B2199*$B$4)+3,COLUMN(F2199))</f>
        <v>Total Interest Charged</v>
      </c>
      <c r="O2199" s="201" t="e">
        <f t="shared" si="212"/>
        <v>#VALUE!</v>
      </c>
    </row>
    <row r="2200" spans="3:15" x14ac:dyDescent="0.25">
      <c r="C2200" s="197" t="e">
        <f t="shared" ref="C2200:C2263" si="215">IF(F2200="","",C2199-D2200)</f>
        <v>#DIV/0!</v>
      </c>
      <c r="D2200" s="216" t="e">
        <f>IF(F2200="","",IF($B$3='Budget Calculator'!$A$14, 'Loan Calculator'!$L$12-E2200+H2200, IF($B$3='Budget Calculator'!$A$13,  'Loan Calculator'!$N$12-E2200+H2200, IF($B$3='Budget Calculator'!$A$12,  'Loan Calculator'!$P$12-E2200+H2200, 0))))</f>
        <v>#DIV/0!</v>
      </c>
      <c r="E2200" s="217" t="e">
        <f>IF(('Loan Calculator'!$G$4/$B$4)*C2199&gt;=0, ('Loan Calculator'!$G$4/$B$4)*C2199, 1/0)</f>
        <v>#DIV/0!</v>
      </c>
      <c r="F2200" s="200" t="e">
        <f t="shared" ref="F2200:F2263" si="216">IF(F2199="", "", IF(E2200+F2199&gt;F2199, E2200+F2199, ""))</f>
        <v>#DIV/0!</v>
      </c>
      <c r="G2200" s="212" t="e">
        <f t="shared" si="211"/>
        <v>#DIV/0!</v>
      </c>
      <c r="K2200" s="197" t="str" cm="1">
        <f t="array" ref="K2200">INDEX($A:$G, ($B2200*$B$4)+3,COLUMN(C2200))</f>
        <v>Owing</v>
      </c>
      <c r="L2200" s="198" t="e">
        <f t="shared" si="213"/>
        <v>#VALUE!</v>
      </c>
      <c r="M2200" s="199" t="e">
        <f t="shared" si="214"/>
        <v>#VALUE!</v>
      </c>
      <c r="N2200" s="200" t="str" cm="1">
        <f t="array" ref="N2200">INDEX($A:$G, ($B2200*$B$4)+3,COLUMN(F2200))</f>
        <v>Total Interest Charged</v>
      </c>
      <c r="O2200" s="201" t="e">
        <f t="shared" si="212"/>
        <v>#VALUE!</v>
      </c>
    </row>
    <row r="2201" spans="3:15" x14ac:dyDescent="0.25">
      <c r="C2201" s="197" t="e">
        <f t="shared" si="215"/>
        <v>#DIV/0!</v>
      </c>
      <c r="D2201" s="216" t="e">
        <f>IF(F2201="","",IF($B$3='Budget Calculator'!$A$14, 'Loan Calculator'!$L$12-E2201+H2201, IF($B$3='Budget Calculator'!$A$13,  'Loan Calculator'!$N$12-E2201+H2201, IF($B$3='Budget Calculator'!$A$12,  'Loan Calculator'!$P$12-E2201+H2201, 0))))</f>
        <v>#DIV/0!</v>
      </c>
      <c r="E2201" s="217" t="e">
        <f>IF(('Loan Calculator'!$G$4/$B$4)*C2200&gt;=0, ('Loan Calculator'!$G$4/$B$4)*C2200, 1/0)</f>
        <v>#DIV/0!</v>
      </c>
      <c r="F2201" s="200" t="e">
        <f t="shared" si="216"/>
        <v>#DIV/0!</v>
      </c>
      <c r="G2201" s="212" t="e">
        <f t="shared" si="211"/>
        <v>#DIV/0!</v>
      </c>
      <c r="K2201" s="197" t="str" cm="1">
        <f t="array" ref="K2201">INDEX($A:$G, ($B2201*$B$4)+3,COLUMN(C2201))</f>
        <v>Owing</v>
      </c>
      <c r="L2201" s="198" t="e">
        <f t="shared" si="213"/>
        <v>#VALUE!</v>
      </c>
      <c r="M2201" s="199" t="e">
        <f t="shared" si="214"/>
        <v>#VALUE!</v>
      </c>
      <c r="N2201" s="200" t="str" cm="1">
        <f t="array" ref="N2201">INDEX($A:$G, ($B2201*$B$4)+3,COLUMN(F2201))</f>
        <v>Total Interest Charged</v>
      </c>
      <c r="O2201" s="201" t="e">
        <f t="shared" si="212"/>
        <v>#VALUE!</v>
      </c>
    </row>
    <row r="2202" spans="3:15" x14ac:dyDescent="0.25">
      <c r="C2202" s="197" t="e">
        <f t="shared" si="215"/>
        <v>#DIV/0!</v>
      </c>
      <c r="D2202" s="216" t="e">
        <f>IF(F2202="","",IF($B$3='Budget Calculator'!$A$14, 'Loan Calculator'!$L$12-E2202+H2202, IF($B$3='Budget Calculator'!$A$13,  'Loan Calculator'!$N$12-E2202+H2202, IF($B$3='Budget Calculator'!$A$12,  'Loan Calculator'!$P$12-E2202+H2202, 0))))</f>
        <v>#DIV/0!</v>
      </c>
      <c r="E2202" s="217" t="e">
        <f>IF(('Loan Calculator'!$G$4/$B$4)*C2201&gt;=0, ('Loan Calculator'!$G$4/$B$4)*C2201, 1/0)</f>
        <v>#DIV/0!</v>
      </c>
      <c r="F2202" s="200" t="e">
        <f t="shared" si="216"/>
        <v>#DIV/0!</v>
      </c>
      <c r="G2202" s="212" t="e">
        <f t="shared" si="211"/>
        <v>#DIV/0!</v>
      </c>
      <c r="K2202" s="197" t="str" cm="1">
        <f t="array" ref="K2202">INDEX($A:$G, ($B2202*$B$4)+3,COLUMN(C2202))</f>
        <v>Owing</v>
      </c>
      <c r="L2202" s="198" t="e">
        <f t="shared" si="213"/>
        <v>#VALUE!</v>
      </c>
      <c r="M2202" s="199" t="e">
        <f t="shared" si="214"/>
        <v>#VALUE!</v>
      </c>
      <c r="N2202" s="200" t="str" cm="1">
        <f t="array" ref="N2202">INDEX($A:$G, ($B2202*$B$4)+3,COLUMN(F2202))</f>
        <v>Total Interest Charged</v>
      </c>
      <c r="O2202" s="201" t="e">
        <f t="shared" si="212"/>
        <v>#VALUE!</v>
      </c>
    </row>
    <row r="2203" spans="3:15" x14ac:dyDescent="0.25">
      <c r="C2203" s="197" t="e">
        <f t="shared" si="215"/>
        <v>#DIV/0!</v>
      </c>
      <c r="D2203" s="216" t="e">
        <f>IF(F2203="","",IF($B$3='Budget Calculator'!$A$14, 'Loan Calculator'!$L$12-E2203+H2203, IF($B$3='Budget Calculator'!$A$13,  'Loan Calculator'!$N$12-E2203+H2203, IF($B$3='Budget Calculator'!$A$12,  'Loan Calculator'!$P$12-E2203+H2203, 0))))</f>
        <v>#DIV/0!</v>
      </c>
      <c r="E2203" s="217" t="e">
        <f>IF(('Loan Calculator'!$G$4/$B$4)*C2202&gt;=0, ('Loan Calculator'!$G$4/$B$4)*C2202, 1/0)</f>
        <v>#DIV/0!</v>
      </c>
      <c r="F2203" s="200" t="e">
        <f t="shared" si="216"/>
        <v>#DIV/0!</v>
      </c>
      <c r="G2203" s="212" t="e">
        <f t="shared" si="211"/>
        <v>#DIV/0!</v>
      </c>
      <c r="K2203" s="197" t="str" cm="1">
        <f t="array" ref="K2203">INDEX($A:$G, ($B2203*$B$4)+3,COLUMN(C2203))</f>
        <v>Owing</v>
      </c>
      <c r="L2203" s="198" t="e">
        <f t="shared" si="213"/>
        <v>#VALUE!</v>
      </c>
      <c r="M2203" s="199" t="e">
        <f t="shared" si="214"/>
        <v>#VALUE!</v>
      </c>
      <c r="N2203" s="200" t="str" cm="1">
        <f t="array" ref="N2203">INDEX($A:$G, ($B2203*$B$4)+3,COLUMN(F2203))</f>
        <v>Total Interest Charged</v>
      </c>
      <c r="O2203" s="201" t="e">
        <f t="shared" si="212"/>
        <v>#VALUE!</v>
      </c>
    </row>
    <row r="2204" spans="3:15" x14ac:dyDescent="0.25">
      <c r="C2204" s="197" t="e">
        <f t="shared" si="215"/>
        <v>#DIV/0!</v>
      </c>
      <c r="D2204" s="216" t="e">
        <f>IF(F2204="","",IF($B$3='Budget Calculator'!$A$14, 'Loan Calculator'!$L$12-E2204+H2204, IF($B$3='Budget Calculator'!$A$13,  'Loan Calculator'!$N$12-E2204+H2204, IF($B$3='Budget Calculator'!$A$12,  'Loan Calculator'!$P$12-E2204+H2204, 0))))</f>
        <v>#DIV/0!</v>
      </c>
      <c r="E2204" s="217" t="e">
        <f>IF(('Loan Calculator'!$G$4/$B$4)*C2203&gt;=0, ('Loan Calculator'!$G$4/$B$4)*C2203, 1/0)</f>
        <v>#DIV/0!</v>
      </c>
      <c r="F2204" s="200" t="e">
        <f t="shared" si="216"/>
        <v>#DIV/0!</v>
      </c>
      <c r="G2204" s="212" t="e">
        <f t="shared" si="211"/>
        <v>#DIV/0!</v>
      </c>
      <c r="K2204" s="197" t="str" cm="1">
        <f t="array" ref="K2204">INDEX($A:$G, ($B2204*$B$4)+3,COLUMN(C2204))</f>
        <v>Owing</v>
      </c>
      <c r="L2204" s="198" t="e">
        <f t="shared" si="213"/>
        <v>#VALUE!</v>
      </c>
      <c r="M2204" s="199" t="e">
        <f t="shared" si="214"/>
        <v>#VALUE!</v>
      </c>
      <c r="N2204" s="200" t="str" cm="1">
        <f t="array" ref="N2204">INDEX($A:$G, ($B2204*$B$4)+3,COLUMN(F2204))</f>
        <v>Total Interest Charged</v>
      </c>
      <c r="O2204" s="201" t="e">
        <f t="shared" si="212"/>
        <v>#VALUE!</v>
      </c>
    </row>
    <row r="2205" spans="3:15" x14ac:dyDescent="0.25">
      <c r="C2205" s="197" t="e">
        <f t="shared" si="215"/>
        <v>#DIV/0!</v>
      </c>
      <c r="D2205" s="216" t="e">
        <f>IF(F2205="","",IF($B$3='Budget Calculator'!$A$14, 'Loan Calculator'!$L$12-E2205+H2205, IF($B$3='Budget Calculator'!$A$13,  'Loan Calculator'!$N$12-E2205+H2205, IF($B$3='Budget Calculator'!$A$12,  'Loan Calculator'!$P$12-E2205+H2205, 0))))</f>
        <v>#DIV/0!</v>
      </c>
      <c r="E2205" s="217" t="e">
        <f>IF(('Loan Calculator'!$G$4/$B$4)*C2204&gt;=0, ('Loan Calculator'!$G$4/$B$4)*C2204, 1/0)</f>
        <v>#DIV/0!</v>
      </c>
      <c r="F2205" s="200" t="e">
        <f t="shared" si="216"/>
        <v>#DIV/0!</v>
      </c>
      <c r="G2205" s="212" t="e">
        <f t="shared" si="211"/>
        <v>#DIV/0!</v>
      </c>
      <c r="K2205" s="197" t="str" cm="1">
        <f t="array" ref="K2205">INDEX($A:$G, ($B2205*$B$4)+3,COLUMN(C2205))</f>
        <v>Owing</v>
      </c>
      <c r="L2205" s="198" t="e">
        <f t="shared" si="213"/>
        <v>#VALUE!</v>
      </c>
      <c r="M2205" s="199" t="e">
        <f t="shared" si="214"/>
        <v>#VALUE!</v>
      </c>
      <c r="N2205" s="200" t="str" cm="1">
        <f t="array" ref="N2205">INDEX($A:$G, ($B2205*$B$4)+3,COLUMN(F2205))</f>
        <v>Total Interest Charged</v>
      </c>
      <c r="O2205" s="201" t="e">
        <f t="shared" si="212"/>
        <v>#VALUE!</v>
      </c>
    </row>
    <row r="2206" spans="3:15" x14ac:dyDescent="0.25">
      <c r="C2206" s="197" t="e">
        <f t="shared" si="215"/>
        <v>#DIV/0!</v>
      </c>
      <c r="D2206" s="216" t="e">
        <f>IF(F2206="","",IF($B$3='Budget Calculator'!$A$14, 'Loan Calculator'!$L$12-E2206+H2206, IF($B$3='Budget Calculator'!$A$13,  'Loan Calculator'!$N$12-E2206+H2206, IF($B$3='Budget Calculator'!$A$12,  'Loan Calculator'!$P$12-E2206+H2206, 0))))</f>
        <v>#DIV/0!</v>
      </c>
      <c r="E2206" s="217" t="e">
        <f>IF(('Loan Calculator'!$G$4/$B$4)*C2205&gt;=0, ('Loan Calculator'!$G$4/$B$4)*C2205, 1/0)</f>
        <v>#DIV/0!</v>
      </c>
      <c r="F2206" s="200" t="e">
        <f t="shared" si="216"/>
        <v>#DIV/0!</v>
      </c>
      <c r="G2206" s="212" t="e">
        <f t="shared" si="211"/>
        <v>#DIV/0!</v>
      </c>
      <c r="K2206" s="197" t="str" cm="1">
        <f t="array" ref="K2206">INDEX($A:$G, ($B2206*$B$4)+3,COLUMN(C2206))</f>
        <v>Owing</v>
      </c>
      <c r="L2206" s="198" t="e">
        <f t="shared" si="213"/>
        <v>#VALUE!</v>
      </c>
      <c r="M2206" s="199" t="e">
        <f t="shared" si="214"/>
        <v>#VALUE!</v>
      </c>
      <c r="N2206" s="200" t="str" cm="1">
        <f t="array" ref="N2206">INDEX($A:$G, ($B2206*$B$4)+3,COLUMN(F2206))</f>
        <v>Total Interest Charged</v>
      </c>
      <c r="O2206" s="201" t="e">
        <f t="shared" si="212"/>
        <v>#VALUE!</v>
      </c>
    </row>
    <row r="2207" spans="3:15" x14ac:dyDescent="0.25">
      <c r="C2207" s="197" t="e">
        <f t="shared" si="215"/>
        <v>#DIV/0!</v>
      </c>
      <c r="D2207" s="216" t="e">
        <f>IF(F2207="","",IF($B$3='Budget Calculator'!$A$14, 'Loan Calculator'!$L$12-E2207+H2207, IF($B$3='Budget Calculator'!$A$13,  'Loan Calculator'!$N$12-E2207+H2207, IF($B$3='Budget Calculator'!$A$12,  'Loan Calculator'!$P$12-E2207+H2207, 0))))</f>
        <v>#DIV/0!</v>
      </c>
      <c r="E2207" s="217" t="e">
        <f>IF(('Loan Calculator'!$G$4/$B$4)*C2206&gt;=0, ('Loan Calculator'!$G$4/$B$4)*C2206, 1/0)</f>
        <v>#DIV/0!</v>
      </c>
      <c r="F2207" s="200" t="e">
        <f t="shared" si="216"/>
        <v>#DIV/0!</v>
      </c>
      <c r="G2207" s="212" t="e">
        <f t="shared" si="211"/>
        <v>#DIV/0!</v>
      </c>
      <c r="K2207" s="197" t="str" cm="1">
        <f t="array" ref="K2207">INDEX($A:$G, ($B2207*$B$4)+3,COLUMN(C2207))</f>
        <v>Owing</v>
      </c>
      <c r="L2207" s="198" t="e">
        <f t="shared" si="213"/>
        <v>#VALUE!</v>
      </c>
      <c r="M2207" s="199" t="e">
        <f t="shared" si="214"/>
        <v>#VALUE!</v>
      </c>
      <c r="N2207" s="200" t="str" cm="1">
        <f t="array" ref="N2207">INDEX($A:$G, ($B2207*$B$4)+3,COLUMN(F2207))</f>
        <v>Total Interest Charged</v>
      </c>
      <c r="O2207" s="201" t="e">
        <f t="shared" si="212"/>
        <v>#VALUE!</v>
      </c>
    </row>
    <row r="2208" spans="3:15" x14ac:dyDescent="0.25">
      <c r="C2208" s="197" t="e">
        <f t="shared" si="215"/>
        <v>#DIV/0!</v>
      </c>
      <c r="D2208" s="216" t="e">
        <f>IF(F2208="","",IF($B$3='Budget Calculator'!$A$14, 'Loan Calculator'!$L$12-E2208+H2208, IF($B$3='Budget Calculator'!$A$13,  'Loan Calculator'!$N$12-E2208+H2208, IF($B$3='Budget Calculator'!$A$12,  'Loan Calculator'!$P$12-E2208+H2208, 0))))</f>
        <v>#DIV/0!</v>
      </c>
      <c r="E2208" s="217" t="e">
        <f>IF(('Loan Calculator'!$G$4/$B$4)*C2207&gt;=0, ('Loan Calculator'!$G$4/$B$4)*C2207, 1/0)</f>
        <v>#DIV/0!</v>
      </c>
      <c r="F2208" s="200" t="e">
        <f t="shared" si="216"/>
        <v>#DIV/0!</v>
      </c>
      <c r="G2208" s="212" t="e">
        <f t="shared" si="211"/>
        <v>#DIV/0!</v>
      </c>
      <c r="K2208" s="197" t="str" cm="1">
        <f t="array" ref="K2208">INDEX($A:$G, ($B2208*$B$4)+3,COLUMN(C2208))</f>
        <v>Owing</v>
      </c>
      <c r="L2208" s="198" t="e">
        <f t="shared" si="213"/>
        <v>#VALUE!</v>
      </c>
      <c r="M2208" s="199" t="e">
        <f t="shared" si="214"/>
        <v>#VALUE!</v>
      </c>
      <c r="N2208" s="200" t="str" cm="1">
        <f t="array" ref="N2208">INDEX($A:$G, ($B2208*$B$4)+3,COLUMN(F2208))</f>
        <v>Total Interest Charged</v>
      </c>
      <c r="O2208" s="201" t="e">
        <f t="shared" si="212"/>
        <v>#VALUE!</v>
      </c>
    </row>
    <row r="2209" spans="3:15" x14ac:dyDescent="0.25">
      <c r="C2209" s="197" t="e">
        <f t="shared" si="215"/>
        <v>#DIV/0!</v>
      </c>
      <c r="D2209" s="216" t="e">
        <f>IF(F2209="","",IF($B$3='Budget Calculator'!$A$14, 'Loan Calculator'!$L$12-E2209+H2209, IF($B$3='Budget Calculator'!$A$13,  'Loan Calculator'!$N$12-E2209+H2209, IF($B$3='Budget Calculator'!$A$12,  'Loan Calculator'!$P$12-E2209+H2209, 0))))</f>
        <v>#DIV/0!</v>
      </c>
      <c r="E2209" s="217" t="e">
        <f>IF(('Loan Calculator'!$G$4/$B$4)*C2208&gt;=0, ('Loan Calculator'!$G$4/$B$4)*C2208, 1/0)</f>
        <v>#DIV/0!</v>
      </c>
      <c r="F2209" s="200" t="e">
        <f t="shared" si="216"/>
        <v>#DIV/0!</v>
      </c>
      <c r="G2209" s="212" t="e">
        <f t="shared" si="211"/>
        <v>#DIV/0!</v>
      </c>
      <c r="K2209" s="197" t="str" cm="1">
        <f t="array" ref="K2209">INDEX($A:$G, ($B2209*$B$4)+3,COLUMN(C2209))</f>
        <v>Owing</v>
      </c>
      <c r="L2209" s="198" t="e">
        <f t="shared" si="213"/>
        <v>#VALUE!</v>
      </c>
      <c r="M2209" s="199" t="e">
        <f t="shared" si="214"/>
        <v>#VALUE!</v>
      </c>
      <c r="N2209" s="200" t="str" cm="1">
        <f t="array" ref="N2209">INDEX($A:$G, ($B2209*$B$4)+3,COLUMN(F2209))</f>
        <v>Total Interest Charged</v>
      </c>
      <c r="O2209" s="201" t="e">
        <f t="shared" si="212"/>
        <v>#VALUE!</v>
      </c>
    </row>
    <row r="2210" spans="3:15" x14ac:dyDescent="0.25">
      <c r="C2210" s="197" t="e">
        <f t="shared" si="215"/>
        <v>#DIV/0!</v>
      </c>
      <c r="D2210" s="216" t="e">
        <f>IF(F2210="","",IF($B$3='Budget Calculator'!$A$14, 'Loan Calculator'!$L$12-E2210+H2210, IF($B$3='Budget Calculator'!$A$13,  'Loan Calculator'!$N$12-E2210+H2210, IF($B$3='Budget Calculator'!$A$12,  'Loan Calculator'!$P$12-E2210+H2210, 0))))</f>
        <v>#DIV/0!</v>
      </c>
      <c r="E2210" s="217" t="e">
        <f>IF(('Loan Calculator'!$G$4/$B$4)*C2209&gt;=0, ('Loan Calculator'!$G$4/$B$4)*C2209, 1/0)</f>
        <v>#DIV/0!</v>
      </c>
      <c r="F2210" s="200" t="e">
        <f t="shared" si="216"/>
        <v>#DIV/0!</v>
      </c>
      <c r="G2210" s="212" t="e">
        <f t="shared" si="211"/>
        <v>#DIV/0!</v>
      </c>
      <c r="K2210" s="197" t="str" cm="1">
        <f t="array" ref="K2210">INDEX($A:$G, ($B2210*$B$4)+3,COLUMN(C2210))</f>
        <v>Owing</v>
      </c>
      <c r="L2210" s="198" t="e">
        <f t="shared" si="213"/>
        <v>#VALUE!</v>
      </c>
      <c r="M2210" s="199" t="e">
        <f t="shared" si="214"/>
        <v>#VALUE!</v>
      </c>
      <c r="N2210" s="200" t="str" cm="1">
        <f t="array" ref="N2210">INDEX($A:$G, ($B2210*$B$4)+3,COLUMN(F2210))</f>
        <v>Total Interest Charged</v>
      </c>
      <c r="O2210" s="201" t="e">
        <f t="shared" si="212"/>
        <v>#VALUE!</v>
      </c>
    </row>
    <row r="2211" spans="3:15" x14ac:dyDescent="0.25">
      <c r="C2211" s="197" t="e">
        <f t="shared" si="215"/>
        <v>#DIV/0!</v>
      </c>
      <c r="D2211" s="216" t="e">
        <f>IF(F2211="","",IF($B$3='Budget Calculator'!$A$14, 'Loan Calculator'!$L$12-E2211+H2211, IF($B$3='Budget Calculator'!$A$13,  'Loan Calculator'!$N$12-E2211+H2211, IF($B$3='Budget Calculator'!$A$12,  'Loan Calculator'!$P$12-E2211+H2211, 0))))</f>
        <v>#DIV/0!</v>
      </c>
      <c r="E2211" s="217" t="e">
        <f>IF(('Loan Calculator'!$G$4/$B$4)*C2210&gt;=0, ('Loan Calculator'!$G$4/$B$4)*C2210, 1/0)</f>
        <v>#DIV/0!</v>
      </c>
      <c r="F2211" s="200" t="e">
        <f t="shared" si="216"/>
        <v>#DIV/0!</v>
      </c>
      <c r="G2211" s="212" t="e">
        <f t="shared" si="211"/>
        <v>#DIV/0!</v>
      </c>
      <c r="K2211" s="197" t="str" cm="1">
        <f t="array" ref="K2211">INDEX($A:$G, ($B2211*$B$4)+3,COLUMN(C2211))</f>
        <v>Owing</v>
      </c>
      <c r="L2211" s="198" t="e">
        <f t="shared" si="213"/>
        <v>#VALUE!</v>
      </c>
      <c r="M2211" s="199" t="e">
        <f t="shared" si="214"/>
        <v>#VALUE!</v>
      </c>
      <c r="N2211" s="200" t="str" cm="1">
        <f t="array" ref="N2211">INDEX($A:$G, ($B2211*$B$4)+3,COLUMN(F2211))</f>
        <v>Total Interest Charged</v>
      </c>
      <c r="O2211" s="201" t="e">
        <f t="shared" si="212"/>
        <v>#VALUE!</v>
      </c>
    </row>
    <row r="2212" spans="3:15" x14ac:dyDescent="0.25">
      <c r="C2212" s="197" t="e">
        <f t="shared" si="215"/>
        <v>#DIV/0!</v>
      </c>
      <c r="D2212" s="216" t="e">
        <f>IF(F2212="","",IF($B$3='Budget Calculator'!$A$14, 'Loan Calculator'!$L$12-E2212+H2212, IF($B$3='Budget Calculator'!$A$13,  'Loan Calculator'!$N$12-E2212+H2212, IF($B$3='Budget Calculator'!$A$12,  'Loan Calculator'!$P$12-E2212+H2212, 0))))</f>
        <v>#DIV/0!</v>
      </c>
      <c r="E2212" s="217" t="e">
        <f>IF(('Loan Calculator'!$G$4/$B$4)*C2211&gt;=0, ('Loan Calculator'!$G$4/$B$4)*C2211, 1/0)</f>
        <v>#DIV/0!</v>
      </c>
      <c r="F2212" s="200" t="e">
        <f t="shared" si="216"/>
        <v>#DIV/0!</v>
      </c>
      <c r="G2212" s="212" t="e">
        <f t="shared" si="211"/>
        <v>#DIV/0!</v>
      </c>
      <c r="K2212" s="197" t="str" cm="1">
        <f t="array" ref="K2212">INDEX($A:$G, ($B2212*$B$4)+3,COLUMN(C2212))</f>
        <v>Owing</v>
      </c>
      <c r="L2212" s="198" t="e">
        <f t="shared" si="213"/>
        <v>#VALUE!</v>
      </c>
      <c r="M2212" s="199" t="e">
        <f t="shared" si="214"/>
        <v>#VALUE!</v>
      </c>
      <c r="N2212" s="200" t="str" cm="1">
        <f t="array" ref="N2212">INDEX($A:$G, ($B2212*$B$4)+3,COLUMN(F2212))</f>
        <v>Total Interest Charged</v>
      </c>
      <c r="O2212" s="201" t="e">
        <f t="shared" si="212"/>
        <v>#VALUE!</v>
      </c>
    </row>
    <row r="2213" spans="3:15" x14ac:dyDescent="0.25">
      <c r="C2213" s="197" t="e">
        <f t="shared" si="215"/>
        <v>#DIV/0!</v>
      </c>
      <c r="D2213" s="216" t="e">
        <f>IF(F2213="","",IF($B$3='Budget Calculator'!$A$14, 'Loan Calculator'!$L$12-E2213+H2213, IF($B$3='Budget Calculator'!$A$13,  'Loan Calculator'!$N$12-E2213+H2213, IF($B$3='Budget Calculator'!$A$12,  'Loan Calculator'!$P$12-E2213+H2213, 0))))</f>
        <v>#DIV/0!</v>
      </c>
      <c r="E2213" s="217" t="e">
        <f>IF(('Loan Calculator'!$G$4/$B$4)*C2212&gt;=0, ('Loan Calculator'!$G$4/$B$4)*C2212, 1/0)</f>
        <v>#DIV/0!</v>
      </c>
      <c r="F2213" s="200" t="e">
        <f t="shared" si="216"/>
        <v>#DIV/0!</v>
      </c>
      <c r="G2213" s="212" t="e">
        <f t="shared" si="211"/>
        <v>#DIV/0!</v>
      </c>
      <c r="K2213" s="197" t="str" cm="1">
        <f t="array" ref="K2213">INDEX($A:$G, ($B2213*$B$4)+3,COLUMN(C2213))</f>
        <v>Owing</v>
      </c>
      <c r="L2213" s="198" t="e">
        <f t="shared" si="213"/>
        <v>#VALUE!</v>
      </c>
      <c r="M2213" s="199" t="e">
        <f t="shared" si="214"/>
        <v>#VALUE!</v>
      </c>
      <c r="N2213" s="200" t="str" cm="1">
        <f t="array" ref="N2213">INDEX($A:$G, ($B2213*$B$4)+3,COLUMN(F2213))</f>
        <v>Total Interest Charged</v>
      </c>
      <c r="O2213" s="201" t="e">
        <f t="shared" si="212"/>
        <v>#VALUE!</v>
      </c>
    </row>
    <row r="2214" spans="3:15" x14ac:dyDescent="0.25">
      <c r="C2214" s="197" t="e">
        <f t="shared" si="215"/>
        <v>#DIV/0!</v>
      </c>
      <c r="D2214" s="216" t="e">
        <f>IF(F2214="","",IF($B$3='Budget Calculator'!$A$14, 'Loan Calculator'!$L$12-E2214+H2214, IF($B$3='Budget Calculator'!$A$13,  'Loan Calculator'!$N$12-E2214+H2214, IF($B$3='Budget Calculator'!$A$12,  'Loan Calculator'!$P$12-E2214+H2214, 0))))</f>
        <v>#DIV/0!</v>
      </c>
      <c r="E2214" s="217" t="e">
        <f>IF(('Loan Calculator'!$G$4/$B$4)*C2213&gt;=0, ('Loan Calculator'!$G$4/$B$4)*C2213, 1/0)</f>
        <v>#DIV/0!</v>
      </c>
      <c r="F2214" s="200" t="e">
        <f t="shared" si="216"/>
        <v>#DIV/0!</v>
      </c>
      <c r="G2214" s="212" t="e">
        <f t="shared" si="211"/>
        <v>#DIV/0!</v>
      </c>
      <c r="K2214" s="197" t="str" cm="1">
        <f t="array" ref="K2214">INDEX($A:$G, ($B2214*$B$4)+3,COLUMN(C2214))</f>
        <v>Owing</v>
      </c>
      <c r="L2214" s="198" t="e">
        <f t="shared" si="213"/>
        <v>#VALUE!</v>
      </c>
      <c r="M2214" s="199" t="e">
        <f t="shared" si="214"/>
        <v>#VALUE!</v>
      </c>
      <c r="N2214" s="200" t="str" cm="1">
        <f t="array" ref="N2214">INDEX($A:$G, ($B2214*$B$4)+3,COLUMN(F2214))</f>
        <v>Total Interest Charged</v>
      </c>
      <c r="O2214" s="201" t="e">
        <f t="shared" si="212"/>
        <v>#VALUE!</v>
      </c>
    </row>
    <row r="2215" spans="3:15" x14ac:dyDescent="0.25">
      <c r="C2215" s="197" t="e">
        <f t="shared" si="215"/>
        <v>#DIV/0!</v>
      </c>
      <c r="D2215" s="216" t="e">
        <f>IF(F2215="","",IF($B$3='Budget Calculator'!$A$14, 'Loan Calculator'!$L$12-E2215+H2215, IF($B$3='Budget Calculator'!$A$13,  'Loan Calculator'!$N$12-E2215+H2215, IF($B$3='Budget Calculator'!$A$12,  'Loan Calculator'!$P$12-E2215+H2215, 0))))</f>
        <v>#DIV/0!</v>
      </c>
      <c r="E2215" s="217" t="e">
        <f>IF(('Loan Calculator'!$G$4/$B$4)*C2214&gt;=0, ('Loan Calculator'!$G$4/$B$4)*C2214, 1/0)</f>
        <v>#DIV/0!</v>
      </c>
      <c r="F2215" s="200" t="e">
        <f t="shared" si="216"/>
        <v>#DIV/0!</v>
      </c>
      <c r="G2215" s="212" t="e">
        <f t="shared" si="211"/>
        <v>#DIV/0!</v>
      </c>
      <c r="K2215" s="197" t="str" cm="1">
        <f t="array" ref="K2215">INDEX($A:$G, ($B2215*$B$4)+3,COLUMN(C2215))</f>
        <v>Owing</v>
      </c>
      <c r="L2215" s="198" t="e">
        <f t="shared" si="213"/>
        <v>#VALUE!</v>
      </c>
      <c r="M2215" s="199" t="e">
        <f t="shared" si="214"/>
        <v>#VALUE!</v>
      </c>
      <c r="N2215" s="200" t="str" cm="1">
        <f t="array" ref="N2215">INDEX($A:$G, ($B2215*$B$4)+3,COLUMN(F2215))</f>
        <v>Total Interest Charged</v>
      </c>
      <c r="O2215" s="201" t="e">
        <f t="shared" si="212"/>
        <v>#VALUE!</v>
      </c>
    </row>
    <row r="2216" spans="3:15" x14ac:dyDescent="0.25">
      <c r="C2216" s="197" t="e">
        <f t="shared" si="215"/>
        <v>#DIV/0!</v>
      </c>
      <c r="D2216" s="216" t="e">
        <f>IF(F2216="","",IF($B$3='Budget Calculator'!$A$14, 'Loan Calculator'!$L$12-E2216+H2216, IF($B$3='Budget Calculator'!$A$13,  'Loan Calculator'!$N$12-E2216+H2216, IF($B$3='Budget Calculator'!$A$12,  'Loan Calculator'!$P$12-E2216+H2216, 0))))</f>
        <v>#DIV/0!</v>
      </c>
      <c r="E2216" s="217" t="e">
        <f>IF(('Loan Calculator'!$G$4/$B$4)*C2215&gt;=0, ('Loan Calculator'!$G$4/$B$4)*C2215, 1/0)</f>
        <v>#DIV/0!</v>
      </c>
      <c r="F2216" s="200" t="e">
        <f t="shared" si="216"/>
        <v>#DIV/0!</v>
      </c>
      <c r="G2216" s="212" t="e">
        <f t="shared" si="211"/>
        <v>#DIV/0!</v>
      </c>
      <c r="K2216" s="197" t="str" cm="1">
        <f t="array" ref="K2216">INDEX($A:$G, ($B2216*$B$4)+3,COLUMN(C2216))</f>
        <v>Owing</v>
      </c>
      <c r="L2216" s="198" t="e">
        <f t="shared" si="213"/>
        <v>#VALUE!</v>
      </c>
      <c r="M2216" s="199" t="e">
        <f t="shared" si="214"/>
        <v>#VALUE!</v>
      </c>
      <c r="N2216" s="200" t="str" cm="1">
        <f t="array" ref="N2216">INDEX($A:$G, ($B2216*$B$4)+3,COLUMN(F2216))</f>
        <v>Total Interest Charged</v>
      </c>
      <c r="O2216" s="201" t="e">
        <f t="shared" si="212"/>
        <v>#VALUE!</v>
      </c>
    </row>
    <row r="2217" spans="3:15" x14ac:dyDescent="0.25">
      <c r="C2217" s="197" t="e">
        <f t="shared" si="215"/>
        <v>#DIV/0!</v>
      </c>
      <c r="D2217" s="216" t="e">
        <f>IF(F2217="","",IF($B$3='Budget Calculator'!$A$14, 'Loan Calculator'!$L$12-E2217+H2217, IF($B$3='Budget Calculator'!$A$13,  'Loan Calculator'!$N$12-E2217+H2217, IF($B$3='Budget Calculator'!$A$12,  'Loan Calculator'!$P$12-E2217+H2217, 0))))</f>
        <v>#DIV/0!</v>
      </c>
      <c r="E2217" s="217" t="e">
        <f>IF(('Loan Calculator'!$G$4/$B$4)*C2216&gt;=0, ('Loan Calculator'!$G$4/$B$4)*C2216, 1/0)</f>
        <v>#DIV/0!</v>
      </c>
      <c r="F2217" s="200" t="e">
        <f t="shared" si="216"/>
        <v>#DIV/0!</v>
      </c>
      <c r="G2217" s="212" t="e">
        <f t="shared" si="211"/>
        <v>#DIV/0!</v>
      </c>
      <c r="K2217" s="197" t="str" cm="1">
        <f t="array" ref="K2217">INDEX($A:$G, ($B2217*$B$4)+3,COLUMN(C2217))</f>
        <v>Owing</v>
      </c>
      <c r="L2217" s="198" t="e">
        <f t="shared" si="213"/>
        <v>#VALUE!</v>
      </c>
      <c r="M2217" s="199" t="e">
        <f t="shared" si="214"/>
        <v>#VALUE!</v>
      </c>
      <c r="N2217" s="200" t="str" cm="1">
        <f t="array" ref="N2217">INDEX($A:$G, ($B2217*$B$4)+3,COLUMN(F2217))</f>
        <v>Total Interest Charged</v>
      </c>
      <c r="O2217" s="201" t="e">
        <f t="shared" si="212"/>
        <v>#VALUE!</v>
      </c>
    </row>
    <row r="2218" spans="3:15" x14ac:dyDescent="0.25">
      <c r="C2218" s="197" t="e">
        <f t="shared" si="215"/>
        <v>#DIV/0!</v>
      </c>
      <c r="D2218" s="216" t="e">
        <f>IF(F2218="","",IF($B$3='Budget Calculator'!$A$14, 'Loan Calculator'!$L$12-E2218+H2218, IF($B$3='Budget Calculator'!$A$13,  'Loan Calculator'!$N$12-E2218+H2218, IF($B$3='Budget Calculator'!$A$12,  'Loan Calculator'!$P$12-E2218+H2218, 0))))</f>
        <v>#DIV/0!</v>
      </c>
      <c r="E2218" s="217" t="e">
        <f>IF(('Loan Calculator'!$G$4/$B$4)*C2217&gt;=0, ('Loan Calculator'!$G$4/$B$4)*C2217, 1/0)</f>
        <v>#DIV/0!</v>
      </c>
      <c r="F2218" s="200" t="e">
        <f t="shared" si="216"/>
        <v>#DIV/0!</v>
      </c>
      <c r="G2218" s="212" t="e">
        <f t="shared" si="211"/>
        <v>#DIV/0!</v>
      </c>
      <c r="K2218" s="197" t="str" cm="1">
        <f t="array" ref="K2218">INDEX($A:$G, ($B2218*$B$4)+3,COLUMN(C2218))</f>
        <v>Owing</v>
      </c>
      <c r="L2218" s="198" t="e">
        <f t="shared" si="213"/>
        <v>#VALUE!</v>
      </c>
      <c r="M2218" s="199" t="e">
        <f t="shared" si="214"/>
        <v>#VALUE!</v>
      </c>
      <c r="N2218" s="200" t="str" cm="1">
        <f t="array" ref="N2218">INDEX($A:$G, ($B2218*$B$4)+3,COLUMN(F2218))</f>
        <v>Total Interest Charged</v>
      </c>
      <c r="O2218" s="201" t="e">
        <f t="shared" si="212"/>
        <v>#VALUE!</v>
      </c>
    </row>
    <row r="2219" spans="3:15" x14ac:dyDescent="0.25">
      <c r="C2219" s="197" t="e">
        <f t="shared" si="215"/>
        <v>#DIV/0!</v>
      </c>
      <c r="D2219" s="216" t="e">
        <f>IF(F2219="","",IF($B$3='Budget Calculator'!$A$14, 'Loan Calculator'!$L$12-E2219+H2219, IF($B$3='Budget Calculator'!$A$13,  'Loan Calculator'!$N$12-E2219+H2219, IF($B$3='Budget Calculator'!$A$12,  'Loan Calculator'!$P$12-E2219+H2219, 0))))</f>
        <v>#DIV/0!</v>
      </c>
      <c r="E2219" s="217" t="e">
        <f>IF(('Loan Calculator'!$G$4/$B$4)*C2218&gt;=0, ('Loan Calculator'!$G$4/$B$4)*C2218, 1/0)</f>
        <v>#DIV/0!</v>
      </c>
      <c r="F2219" s="200" t="e">
        <f t="shared" si="216"/>
        <v>#DIV/0!</v>
      </c>
      <c r="G2219" s="212" t="e">
        <f t="shared" si="211"/>
        <v>#DIV/0!</v>
      </c>
      <c r="K2219" s="197" t="str" cm="1">
        <f t="array" ref="K2219">INDEX($A:$G, ($B2219*$B$4)+3,COLUMN(C2219))</f>
        <v>Owing</v>
      </c>
      <c r="L2219" s="198" t="e">
        <f t="shared" si="213"/>
        <v>#VALUE!</v>
      </c>
      <c r="M2219" s="199" t="e">
        <f t="shared" si="214"/>
        <v>#VALUE!</v>
      </c>
      <c r="N2219" s="200" t="str" cm="1">
        <f t="array" ref="N2219">INDEX($A:$G, ($B2219*$B$4)+3,COLUMN(F2219))</f>
        <v>Total Interest Charged</v>
      </c>
      <c r="O2219" s="201" t="e">
        <f t="shared" si="212"/>
        <v>#VALUE!</v>
      </c>
    </row>
    <row r="2220" spans="3:15" x14ac:dyDescent="0.25">
      <c r="C2220" s="197" t="e">
        <f t="shared" si="215"/>
        <v>#DIV/0!</v>
      </c>
      <c r="D2220" s="216" t="e">
        <f>IF(F2220="","",IF($B$3='Budget Calculator'!$A$14, 'Loan Calculator'!$L$12-E2220+H2220, IF($B$3='Budget Calculator'!$A$13,  'Loan Calculator'!$N$12-E2220+H2220, IF($B$3='Budget Calculator'!$A$12,  'Loan Calculator'!$P$12-E2220+H2220, 0))))</f>
        <v>#DIV/0!</v>
      </c>
      <c r="E2220" s="217" t="e">
        <f>IF(('Loan Calculator'!$G$4/$B$4)*C2219&gt;=0, ('Loan Calculator'!$G$4/$B$4)*C2219, 1/0)</f>
        <v>#DIV/0!</v>
      </c>
      <c r="F2220" s="200" t="e">
        <f t="shared" si="216"/>
        <v>#DIV/0!</v>
      </c>
      <c r="G2220" s="212" t="e">
        <f t="shared" si="211"/>
        <v>#DIV/0!</v>
      </c>
      <c r="K2220" s="197" t="str" cm="1">
        <f t="array" ref="K2220">INDEX($A:$G, ($B2220*$B$4)+3,COLUMN(C2220))</f>
        <v>Owing</v>
      </c>
      <c r="L2220" s="198" t="e">
        <f t="shared" si="213"/>
        <v>#VALUE!</v>
      </c>
      <c r="M2220" s="199" t="e">
        <f t="shared" si="214"/>
        <v>#VALUE!</v>
      </c>
      <c r="N2220" s="200" t="str" cm="1">
        <f t="array" ref="N2220">INDEX($A:$G, ($B2220*$B$4)+3,COLUMN(F2220))</f>
        <v>Total Interest Charged</v>
      </c>
      <c r="O2220" s="201" t="e">
        <f t="shared" si="212"/>
        <v>#VALUE!</v>
      </c>
    </row>
    <row r="2221" spans="3:15" x14ac:dyDescent="0.25">
      <c r="C2221" s="197" t="e">
        <f t="shared" si="215"/>
        <v>#DIV/0!</v>
      </c>
      <c r="D2221" s="216" t="e">
        <f>IF(F2221="","",IF($B$3='Budget Calculator'!$A$14, 'Loan Calculator'!$L$12-E2221+H2221, IF($B$3='Budget Calculator'!$A$13,  'Loan Calculator'!$N$12-E2221+H2221, IF($B$3='Budget Calculator'!$A$12,  'Loan Calculator'!$P$12-E2221+H2221, 0))))</f>
        <v>#DIV/0!</v>
      </c>
      <c r="E2221" s="217" t="e">
        <f>IF(('Loan Calculator'!$G$4/$B$4)*C2220&gt;=0, ('Loan Calculator'!$G$4/$B$4)*C2220, 1/0)</f>
        <v>#DIV/0!</v>
      </c>
      <c r="F2221" s="200" t="e">
        <f t="shared" si="216"/>
        <v>#DIV/0!</v>
      </c>
      <c r="G2221" s="212" t="e">
        <f t="shared" si="211"/>
        <v>#DIV/0!</v>
      </c>
      <c r="K2221" s="197" t="str" cm="1">
        <f t="array" ref="K2221">INDEX($A:$G, ($B2221*$B$4)+3,COLUMN(C2221))</f>
        <v>Owing</v>
      </c>
      <c r="L2221" s="198" t="e">
        <f t="shared" si="213"/>
        <v>#VALUE!</v>
      </c>
      <c r="M2221" s="199" t="e">
        <f t="shared" si="214"/>
        <v>#VALUE!</v>
      </c>
      <c r="N2221" s="200" t="str" cm="1">
        <f t="array" ref="N2221">INDEX($A:$G, ($B2221*$B$4)+3,COLUMN(F2221))</f>
        <v>Total Interest Charged</v>
      </c>
      <c r="O2221" s="201" t="e">
        <f t="shared" si="212"/>
        <v>#VALUE!</v>
      </c>
    </row>
    <row r="2222" spans="3:15" x14ac:dyDescent="0.25">
      <c r="C2222" s="197" t="e">
        <f t="shared" si="215"/>
        <v>#DIV/0!</v>
      </c>
      <c r="D2222" s="216" t="e">
        <f>IF(F2222="","",IF($B$3='Budget Calculator'!$A$14, 'Loan Calculator'!$L$12-E2222+H2222, IF($B$3='Budget Calculator'!$A$13,  'Loan Calculator'!$N$12-E2222+H2222, IF($B$3='Budget Calculator'!$A$12,  'Loan Calculator'!$P$12-E2222+H2222, 0))))</f>
        <v>#DIV/0!</v>
      </c>
      <c r="E2222" s="217" t="e">
        <f>IF(('Loan Calculator'!$G$4/$B$4)*C2221&gt;=0, ('Loan Calculator'!$G$4/$B$4)*C2221, 1/0)</f>
        <v>#DIV/0!</v>
      </c>
      <c r="F2222" s="200" t="e">
        <f t="shared" si="216"/>
        <v>#DIV/0!</v>
      </c>
      <c r="G2222" s="212" t="e">
        <f t="shared" si="211"/>
        <v>#DIV/0!</v>
      </c>
      <c r="K2222" s="197" t="str" cm="1">
        <f t="array" ref="K2222">INDEX($A:$G, ($B2222*$B$4)+3,COLUMN(C2222))</f>
        <v>Owing</v>
      </c>
      <c r="L2222" s="198" t="e">
        <f t="shared" si="213"/>
        <v>#VALUE!</v>
      </c>
      <c r="M2222" s="199" t="e">
        <f t="shared" si="214"/>
        <v>#VALUE!</v>
      </c>
      <c r="N2222" s="200" t="str" cm="1">
        <f t="array" ref="N2222">INDEX($A:$G, ($B2222*$B$4)+3,COLUMN(F2222))</f>
        <v>Total Interest Charged</v>
      </c>
      <c r="O2222" s="201" t="e">
        <f t="shared" si="212"/>
        <v>#VALUE!</v>
      </c>
    </row>
    <row r="2223" spans="3:15" x14ac:dyDescent="0.25">
      <c r="C2223" s="197" t="e">
        <f t="shared" si="215"/>
        <v>#DIV/0!</v>
      </c>
      <c r="D2223" s="216" t="e">
        <f>IF(F2223="","",IF($B$3='Budget Calculator'!$A$14, 'Loan Calculator'!$L$12-E2223+H2223, IF($B$3='Budget Calculator'!$A$13,  'Loan Calculator'!$N$12-E2223+H2223, IF($B$3='Budget Calculator'!$A$12,  'Loan Calculator'!$P$12-E2223+H2223, 0))))</f>
        <v>#DIV/0!</v>
      </c>
      <c r="E2223" s="217" t="e">
        <f>IF(('Loan Calculator'!$G$4/$B$4)*C2222&gt;=0, ('Loan Calculator'!$G$4/$B$4)*C2222, 1/0)</f>
        <v>#DIV/0!</v>
      </c>
      <c r="F2223" s="200" t="e">
        <f t="shared" si="216"/>
        <v>#DIV/0!</v>
      </c>
      <c r="G2223" s="212" t="e">
        <f t="shared" si="211"/>
        <v>#DIV/0!</v>
      </c>
      <c r="K2223" s="197" t="str" cm="1">
        <f t="array" ref="K2223">INDEX($A:$G, ($B2223*$B$4)+3,COLUMN(C2223))</f>
        <v>Owing</v>
      </c>
      <c r="L2223" s="198" t="e">
        <f t="shared" si="213"/>
        <v>#VALUE!</v>
      </c>
      <c r="M2223" s="199" t="e">
        <f t="shared" si="214"/>
        <v>#VALUE!</v>
      </c>
      <c r="N2223" s="200" t="str" cm="1">
        <f t="array" ref="N2223">INDEX($A:$G, ($B2223*$B$4)+3,COLUMN(F2223))</f>
        <v>Total Interest Charged</v>
      </c>
      <c r="O2223" s="201" t="e">
        <f t="shared" si="212"/>
        <v>#VALUE!</v>
      </c>
    </row>
    <row r="2224" spans="3:15" x14ac:dyDescent="0.25">
      <c r="C2224" s="197" t="e">
        <f t="shared" si="215"/>
        <v>#DIV/0!</v>
      </c>
      <c r="D2224" s="216" t="e">
        <f>IF(F2224="","",IF($B$3='Budget Calculator'!$A$14, 'Loan Calculator'!$L$12-E2224+H2224, IF($B$3='Budget Calculator'!$A$13,  'Loan Calculator'!$N$12-E2224+H2224, IF($B$3='Budget Calculator'!$A$12,  'Loan Calculator'!$P$12-E2224+H2224, 0))))</f>
        <v>#DIV/0!</v>
      </c>
      <c r="E2224" s="217" t="e">
        <f>IF(('Loan Calculator'!$G$4/$B$4)*C2223&gt;=0, ('Loan Calculator'!$G$4/$B$4)*C2223, 1/0)</f>
        <v>#DIV/0!</v>
      </c>
      <c r="F2224" s="200" t="e">
        <f t="shared" si="216"/>
        <v>#DIV/0!</v>
      </c>
      <c r="G2224" s="212" t="e">
        <f t="shared" si="211"/>
        <v>#DIV/0!</v>
      </c>
      <c r="K2224" s="197" t="str" cm="1">
        <f t="array" ref="K2224">INDEX($A:$G, ($B2224*$B$4)+3,COLUMN(C2224))</f>
        <v>Owing</v>
      </c>
      <c r="L2224" s="198" t="e">
        <f t="shared" si="213"/>
        <v>#VALUE!</v>
      </c>
      <c r="M2224" s="199" t="e">
        <f t="shared" si="214"/>
        <v>#VALUE!</v>
      </c>
      <c r="N2224" s="200" t="str" cm="1">
        <f t="array" ref="N2224">INDEX($A:$G, ($B2224*$B$4)+3,COLUMN(F2224))</f>
        <v>Total Interest Charged</v>
      </c>
      <c r="O2224" s="201" t="e">
        <f t="shared" si="212"/>
        <v>#VALUE!</v>
      </c>
    </row>
    <row r="2225" spans="3:15" x14ac:dyDescent="0.25">
      <c r="C2225" s="197" t="e">
        <f t="shared" si="215"/>
        <v>#DIV/0!</v>
      </c>
      <c r="D2225" s="216" t="e">
        <f>IF(F2225="","",IF($B$3='Budget Calculator'!$A$14, 'Loan Calculator'!$L$12-E2225+H2225, IF($B$3='Budget Calculator'!$A$13,  'Loan Calculator'!$N$12-E2225+H2225, IF($B$3='Budget Calculator'!$A$12,  'Loan Calculator'!$P$12-E2225+H2225, 0))))</f>
        <v>#DIV/0!</v>
      </c>
      <c r="E2225" s="217" t="e">
        <f>IF(('Loan Calculator'!$G$4/$B$4)*C2224&gt;=0, ('Loan Calculator'!$G$4/$B$4)*C2224, 1/0)</f>
        <v>#DIV/0!</v>
      </c>
      <c r="F2225" s="200" t="e">
        <f t="shared" si="216"/>
        <v>#DIV/0!</v>
      </c>
      <c r="G2225" s="212" t="e">
        <f t="shared" si="211"/>
        <v>#DIV/0!</v>
      </c>
      <c r="K2225" s="197" t="str" cm="1">
        <f t="array" ref="K2225">INDEX($A:$G, ($B2225*$B$4)+3,COLUMN(C2225))</f>
        <v>Owing</v>
      </c>
      <c r="L2225" s="198" t="e">
        <f t="shared" si="213"/>
        <v>#VALUE!</v>
      </c>
      <c r="M2225" s="199" t="e">
        <f t="shared" si="214"/>
        <v>#VALUE!</v>
      </c>
      <c r="N2225" s="200" t="str" cm="1">
        <f t="array" ref="N2225">INDEX($A:$G, ($B2225*$B$4)+3,COLUMN(F2225))</f>
        <v>Total Interest Charged</v>
      </c>
      <c r="O2225" s="201" t="e">
        <f t="shared" si="212"/>
        <v>#VALUE!</v>
      </c>
    </row>
    <row r="2226" spans="3:15" x14ac:dyDescent="0.25">
      <c r="C2226" s="197" t="e">
        <f t="shared" si="215"/>
        <v>#DIV/0!</v>
      </c>
      <c r="D2226" s="216" t="e">
        <f>IF(F2226="","",IF($B$3='Budget Calculator'!$A$14, 'Loan Calculator'!$L$12-E2226+H2226, IF($B$3='Budget Calculator'!$A$13,  'Loan Calculator'!$N$12-E2226+H2226, IF($B$3='Budget Calculator'!$A$12,  'Loan Calculator'!$P$12-E2226+H2226, 0))))</f>
        <v>#DIV/0!</v>
      </c>
      <c r="E2226" s="217" t="e">
        <f>IF(('Loan Calculator'!$G$4/$B$4)*C2225&gt;=0, ('Loan Calculator'!$G$4/$B$4)*C2225, 1/0)</f>
        <v>#DIV/0!</v>
      </c>
      <c r="F2226" s="200" t="e">
        <f t="shared" si="216"/>
        <v>#DIV/0!</v>
      </c>
      <c r="G2226" s="212" t="e">
        <f t="shared" si="211"/>
        <v>#DIV/0!</v>
      </c>
      <c r="K2226" s="197" t="str" cm="1">
        <f t="array" ref="K2226">INDEX($A:$G, ($B2226*$B$4)+3,COLUMN(C2226))</f>
        <v>Owing</v>
      </c>
      <c r="L2226" s="198" t="e">
        <f t="shared" si="213"/>
        <v>#VALUE!</v>
      </c>
      <c r="M2226" s="199" t="e">
        <f t="shared" si="214"/>
        <v>#VALUE!</v>
      </c>
      <c r="N2226" s="200" t="str" cm="1">
        <f t="array" ref="N2226">INDEX($A:$G, ($B2226*$B$4)+3,COLUMN(F2226))</f>
        <v>Total Interest Charged</v>
      </c>
      <c r="O2226" s="201" t="e">
        <f t="shared" si="212"/>
        <v>#VALUE!</v>
      </c>
    </row>
    <row r="2227" spans="3:15" x14ac:dyDescent="0.25">
      <c r="C2227" s="197" t="e">
        <f t="shared" si="215"/>
        <v>#DIV/0!</v>
      </c>
      <c r="D2227" s="216" t="e">
        <f>IF(F2227="","",IF($B$3='Budget Calculator'!$A$14, 'Loan Calculator'!$L$12-E2227+H2227, IF($B$3='Budget Calculator'!$A$13,  'Loan Calculator'!$N$12-E2227+H2227, IF($B$3='Budget Calculator'!$A$12,  'Loan Calculator'!$P$12-E2227+H2227, 0))))</f>
        <v>#DIV/0!</v>
      </c>
      <c r="E2227" s="217" t="e">
        <f>IF(('Loan Calculator'!$G$4/$B$4)*C2226&gt;=0, ('Loan Calculator'!$G$4/$B$4)*C2226, 1/0)</f>
        <v>#DIV/0!</v>
      </c>
      <c r="F2227" s="200" t="e">
        <f t="shared" si="216"/>
        <v>#DIV/0!</v>
      </c>
      <c r="G2227" s="212" t="e">
        <f t="shared" si="211"/>
        <v>#DIV/0!</v>
      </c>
      <c r="K2227" s="197" t="str" cm="1">
        <f t="array" ref="K2227">INDEX($A:$G, ($B2227*$B$4)+3,COLUMN(C2227))</f>
        <v>Owing</v>
      </c>
      <c r="L2227" s="198" t="e">
        <f t="shared" si="213"/>
        <v>#VALUE!</v>
      </c>
      <c r="M2227" s="199" t="e">
        <f t="shared" si="214"/>
        <v>#VALUE!</v>
      </c>
      <c r="N2227" s="200" t="str" cm="1">
        <f t="array" ref="N2227">INDEX($A:$G, ($B2227*$B$4)+3,COLUMN(F2227))</f>
        <v>Total Interest Charged</v>
      </c>
      <c r="O2227" s="201" t="e">
        <f t="shared" si="212"/>
        <v>#VALUE!</v>
      </c>
    </row>
    <row r="2228" spans="3:15" x14ac:dyDescent="0.25">
      <c r="C2228" s="197" t="e">
        <f t="shared" si="215"/>
        <v>#DIV/0!</v>
      </c>
      <c r="D2228" s="216" t="e">
        <f>IF(F2228="","",IF($B$3='Budget Calculator'!$A$14, 'Loan Calculator'!$L$12-E2228+H2228, IF($B$3='Budget Calculator'!$A$13,  'Loan Calculator'!$N$12-E2228+H2228, IF($B$3='Budget Calculator'!$A$12,  'Loan Calculator'!$P$12-E2228+H2228, 0))))</f>
        <v>#DIV/0!</v>
      </c>
      <c r="E2228" s="217" t="e">
        <f>IF(('Loan Calculator'!$G$4/$B$4)*C2227&gt;=0, ('Loan Calculator'!$G$4/$B$4)*C2227, 1/0)</f>
        <v>#DIV/0!</v>
      </c>
      <c r="F2228" s="200" t="e">
        <f t="shared" si="216"/>
        <v>#DIV/0!</v>
      </c>
      <c r="G2228" s="212" t="e">
        <f t="shared" si="211"/>
        <v>#DIV/0!</v>
      </c>
      <c r="K2228" s="197" t="str" cm="1">
        <f t="array" ref="K2228">INDEX($A:$G, ($B2228*$B$4)+3,COLUMN(C2228))</f>
        <v>Owing</v>
      </c>
      <c r="L2228" s="198" t="e">
        <f t="shared" si="213"/>
        <v>#VALUE!</v>
      </c>
      <c r="M2228" s="199" t="e">
        <f t="shared" si="214"/>
        <v>#VALUE!</v>
      </c>
      <c r="N2228" s="200" t="str" cm="1">
        <f t="array" ref="N2228">INDEX($A:$G, ($B2228*$B$4)+3,COLUMN(F2228))</f>
        <v>Total Interest Charged</v>
      </c>
      <c r="O2228" s="201" t="e">
        <f t="shared" si="212"/>
        <v>#VALUE!</v>
      </c>
    </row>
    <row r="2229" spans="3:15" x14ac:dyDescent="0.25">
      <c r="C2229" s="197" t="e">
        <f t="shared" si="215"/>
        <v>#DIV/0!</v>
      </c>
      <c r="D2229" s="216" t="e">
        <f>IF(F2229="","",IF($B$3='Budget Calculator'!$A$14, 'Loan Calculator'!$L$12-E2229+H2229, IF($B$3='Budget Calculator'!$A$13,  'Loan Calculator'!$N$12-E2229+H2229, IF($B$3='Budget Calculator'!$A$12,  'Loan Calculator'!$P$12-E2229+H2229, 0))))</f>
        <v>#DIV/0!</v>
      </c>
      <c r="E2229" s="217" t="e">
        <f>IF(('Loan Calculator'!$G$4/$B$4)*C2228&gt;=0, ('Loan Calculator'!$G$4/$B$4)*C2228, 1/0)</f>
        <v>#DIV/0!</v>
      </c>
      <c r="F2229" s="200" t="e">
        <f t="shared" si="216"/>
        <v>#DIV/0!</v>
      </c>
      <c r="G2229" s="212" t="e">
        <f t="shared" si="211"/>
        <v>#DIV/0!</v>
      </c>
      <c r="K2229" s="197" t="str" cm="1">
        <f t="array" ref="K2229">INDEX($A:$G, ($B2229*$B$4)+3,COLUMN(C2229))</f>
        <v>Owing</v>
      </c>
      <c r="L2229" s="198" t="e">
        <f t="shared" si="213"/>
        <v>#VALUE!</v>
      </c>
      <c r="M2229" s="199" t="e">
        <f t="shared" si="214"/>
        <v>#VALUE!</v>
      </c>
      <c r="N2229" s="200" t="str" cm="1">
        <f t="array" ref="N2229">INDEX($A:$G, ($B2229*$B$4)+3,COLUMN(F2229))</f>
        <v>Total Interest Charged</v>
      </c>
      <c r="O2229" s="201" t="e">
        <f t="shared" si="212"/>
        <v>#VALUE!</v>
      </c>
    </row>
    <row r="2230" spans="3:15" x14ac:dyDescent="0.25">
      <c r="C2230" s="197" t="e">
        <f t="shared" si="215"/>
        <v>#DIV/0!</v>
      </c>
      <c r="D2230" s="216" t="e">
        <f>IF(F2230="","",IF($B$3='Budget Calculator'!$A$14, 'Loan Calculator'!$L$12-E2230+H2230, IF($B$3='Budget Calculator'!$A$13,  'Loan Calculator'!$N$12-E2230+H2230, IF($B$3='Budget Calculator'!$A$12,  'Loan Calculator'!$P$12-E2230+H2230, 0))))</f>
        <v>#DIV/0!</v>
      </c>
      <c r="E2230" s="217" t="e">
        <f>IF(('Loan Calculator'!$G$4/$B$4)*C2229&gt;=0, ('Loan Calculator'!$G$4/$B$4)*C2229, 1/0)</f>
        <v>#DIV/0!</v>
      </c>
      <c r="F2230" s="200" t="e">
        <f t="shared" si="216"/>
        <v>#DIV/0!</v>
      </c>
      <c r="G2230" s="212" t="e">
        <f t="shared" si="211"/>
        <v>#DIV/0!</v>
      </c>
      <c r="K2230" s="197" t="str" cm="1">
        <f t="array" ref="K2230">INDEX($A:$G, ($B2230*$B$4)+3,COLUMN(C2230))</f>
        <v>Owing</v>
      </c>
      <c r="L2230" s="198" t="e">
        <f t="shared" si="213"/>
        <v>#VALUE!</v>
      </c>
      <c r="M2230" s="199" t="e">
        <f t="shared" si="214"/>
        <v>#VALUE!</v>
      </c>
      <c r="N2230" s="200" t="str" cm="1">
        <f t="array" ref="N2230">INDEX($A:$G, ($B2230*$B$4)+3,COLUMN(F2230))</f>
        <v>Total Interest Charged</v>
      </c>
      <c r="O2230" s="201" t="e">
        <f t="shared" si="212"/>
        <v>#VALUE!</v>
      </c>
    </row>
    <row r="2231" spans="3:15" x14ac:dyDescent="0.25">
      <c r="C2231" s="197" t="e">
        <f t="shared" si="215"/>
        <v>#DIV/0!</v>
      </c>
      <c r="D2231" s="216" t="e">
        <f>IF(F2231="","",IF($B$3='Budget Calculator'!$A$14, 'Loan Calculator'!$L$12-E2231+H2231, IF($B$3='Budget Calculator'!$A$13,  'Loan Calculator'!$N$12-E2231+H2231, IF($B$3='Budget Calculator'!$A$12,  'Loan Calculator'!$P$12-E2231+H2231, 0))))</f>
        <v>#DIV/0!</v>
      </c>
      <c r="E2231" s="217" t="e">
        <f>IF(('Loan Calculator'!$G$4/$B$4)*C2230&gt;=0, ('Loan Calculator'!$G$4/$B$4)*C2230, 1/0)</f>
        <v>#DIV/0!</v>
      </c>
      <c r="F2231" s="200" t="e">
        <f t="shared" si="216"/>
        <v>#DIV/0!</v>
      </c>
      <c r="G2231" s="212" t="e">
        <f t="shared" si="211"/>
        <v>#DIV/0!</v>
      </c>
      <c r="K2231" s="197" t="str" cm="1">
        <f t="array" ref="K2231">INDEX($A:$G, ($B2231*$B$4)+3,COLUMN(C2231))</f>
        <v>Owing</v>
      </c>
      <c r="L2231" s="198" t="e">
        <f t="shared" si="213"/>
        <v>#VALUE!</v>
      </c>
      <c r="M2231" s="199" t="e">
        <f t="shared" si="214"/>
        <v>#VALUE!</v>
      </c>
      <c r="N2231" s="200" t="str" cm="1">
        <f t="array" ref="N2231">INDEX($A:$G, ($B2231*$B$4)+3,COLUMN(F2231))</f>
        <v>Total Interest Charged</v>
      </c>
      <c r="O2231" s="201" t="e">
        <f t="shared" si="212"/>
        <v>#VALUE!</v>
      </c>
    </row>
    <row r="2232" spans="3:15" x14ac:dyDescent="0.25">
      <c r="C2232" s="197" t="e">
        <f t="shared" si="215"/>
        <v>#DIV/0!</v>
      </c>
      <c r="D2232" s="216" t="e">
        <f>IF(F2232="","",IF($B$3='Budget Calculator'!$A$14, 'Loan Calculator'!$L$12-E2232+H2232, IF($B$3='Budget Calculator'!$A$13,  'Loan Calculator'!$N$12-E2232+H2232, IF($B$3='Budget Calculator'!$A$12,  'Loan Calculator'!$P$12-E2232+H2232, 0))))</f>
        <v>#DIV/0!</v>
      </c>
      <c r="E2232" s="217" t="e">
        <f>IF(('Loan Calculator'!$G$4/$B$4)*C2231&gt;=0, ('Loan Calculator'!$G$4/$B$4)*C2231, 1/0)</f>
        <v>#DIV/0!</v>
      </c>
      <c r="F2232" s="200" t="e">
        <f t="shared" si="216"/>
        <v>#DIV/0!</v>
      </c>
      <c r="G2232" s="212" t="e">
        <f t="shared" si="211"/>
        <v>#DIV/0!</v>
      </c>
      <c r="K2232" s="197" t="str" cm="1">
        <f t="array" ref="K2232">INDEX($A:$G, ($B2232*$B$4)+3,COLUMN(C2232))</f>
        <v>Owing</v>
      </c>
      <c r="L2232" s="198" t="e">
        <f t="shared" si="213"/>
        <v>#VALUE!</v>
      </c>
      <c r="M2232" s="199" t="e">
        <f t="shared" si="214"/>
        <v>#VALUE!</v>
      </c>
      <c r="N2232" s="200" t="str" cm="1">
        <f t="array" ref="N2232">INDEX($A:$G, ($B2232*$B$4)+3,COLUMN(F2232))</f>
        <v>Total Interest Charged</v>
      </c>
      <c r="O2232" s="201" t="e">
        <f t="shared" si="212"/>
        <v>#VALUE!</v>
      </c>
    </row>
    <row r="2233" spans="3:15" x14ac:dyDescent="0.25">
      <c r="C2233" s="197" t="e">
        <f t="shared" si="215"/>
        <v>#DIV/0!</v>
      </c>
      <c r="D2233" s="216" t="e">
        <f>IF(F2233="","",IF($B$3='Budget Calculator'!$A$14, 'Loan Calculator'!$L$12-E2233+H2233, IF($B$3='Budget Calculator'!$A$13,  'Loan Calculator'!$N$12-E2233+H2233, IF($B$3='Budget Calculator'!$A$12,  'Loan Calculator'!$P$12-E2233+H2233, 0))))</f>
        <v>#DIV/0!</v>
      </c>
      <c r="E2233" s="217" t="e">
        <f>IF(('Loan Calculator'!$G$4/$B$4)*C2232&gt;=0, ('Loan Calculator'!$G$4/$B$4)*C2232, 1/0)</f>
        <v>#DIV/0!</v>
      </c>
      <c r="F2233" s="200" t="e">
        <f t="shared" si="216"/>
        <v>#DIV/0!</v>
      </c>
      <c r="G2233" s="212" t="e">
        <f t="shared" si="211"/>
        <v>#DIV/0!</v>
      </c>
      <c r="K2233" s="197" t="str" cm="1">
        <f t="array" ref="K2233">INDEX($A:$G, ($B2233*$B$4)+3,COLUMN(C2233))</f>
        <v>Owing</v>
      </c>
      <c r="L2233" s="198" t="e">
        <f t="shared" si="213"/>
        <v>#VALUE!</v>
      </c>
      <c r="M2233" s="199" t="e">
        <f t="shared" si="214"/>
        <v>#VALUE!</v>
      </c>
      <c r="N2233" s="200" t="str" cm="1">
        <f t="array" ref="N2233">INDEX($A:$G, ($B2233*$B$4)+3,COLUMN(F2233))</f>
        <v>Total Interest Charged</v>
      </c>
      <c r="O2233" s="201" t="e">
        <f t="shared" si="212"/>
        <v>#VALUE!</v>
      </c>
    </row>
    <row r="2234" spans="3:15" x14ac:dyDescent="0.25">
      <c r="C2234" s="197" t="e">
        <f t="shared" si="215"/>
        <v>#DIV/0!</v>
      </c>
      <c r="D2234" s="216" t="e">
        <f>IF(F2234="","",IF($B$3='Budget Calculator'!$A$14, 'Loan Calculator'!$L$12-E2234+H2234, IF($B$3='Budget Calculator'!$A$13,  'Loan Calculator'!$N$12-E2234+H2234, IF($B$3='Budget Calculator'!$A$12,  'Loan Calculator'!$P$12-E2234+H2234, 0))))</f>
        <v>#DIV/0!</v>
      </c>
      <c r="E2234" s="217" t="e">
        <f>IF(('Loan Calculator'!$G$4/$B$4)*C2233&gt;=0, ('Loan Calculator'!$G$4/$B$4)*C2233, 1/0)</f>
        <v>#DIV/0!</v>
      </c>
      <c r="F2234" s="200" t="e">
        <f t="shared" si="216"/>
        <v>#DIV/0!</v>
      </c>
      <c r="G2234" s="212" t="e">
        <f t="shared" si="211"/>
        <v>#DIV/0!</v>
      </c>
      <c r="K2234" s="197" t="str" cm="1">
        <f t="array" ref="K2234">INDEX($A:$G, ($B2234*$B$4)+3,COLUMN(C2234))</f>
        <v>Owing</v>
      </c>
      <c r="L2234" s="198" t="e">
        <f t="shared" si="213"/>
        <v>#VALUE!</v>
      </c>
      <c r="M2234" s="199" t="e">
        <f t="shared" si="214"/>
        <v>#VALUE!</v>
      </c>
      <c r="N2234" s="200" t="str" cm="1">
        <f t="array" ref="N2234">INDEX($A:$G, ($B2234*$B$4)+3,COLUMN(F2234))</f>
        <v>Total Interest Charged</v>
      </c>
      <c r="O2234" s="201" t="e">
        <f t="shared" si="212"/>
        <v>#VALUE!</v>
      </c>
    </row>
    <row r="2235" spans="3:15" x14ac:dyDescent="0.25">
      <c r="C2235" s="197" t="e">
        <f t="shared" si="215"/>
        <v>#DIV/0!</v>
      </c>
      <c r="D2235" s="216" t="e">
        <f>IF(F2235="","",IF($B$3='Budget Calculator'!$A$14, 'Loan Calculator'!$L$12-E2235+H2235, IF($B$3='Budget Calculator'!$A$13,  'Loan Calculator'!$N$12-E2235+H2235, IF($B$3='Budget Calculator'!$A$12,  'Loan Calculator'!$P$12-E2235+H2235, 0))))</f>
        <v>#DIV/0!</v>
      </c>
      <c r="E2235" s="217" t="e">
        <f>IF(('Loan Calculator'!$G$4/$B$4)*C2234&gt;=0, ('Loan Calculator'!$G$4/$B$4)*C2234, 1/0)</f>
        <v>#DIV/0!</v>
      </c>
      <c r="F2235" s="200" t="e">
        <f t="shared" si="216"/>
        <v>#DIV/0!</v>
      </c>
      <c r="G2235" s="212" t="e">
        <f t="shared" si="211"/>
        <v>#DIV/0!</v>
      </c>
      <c r="K2235" s="197" t="str" cm="1">
        <f t="array" ref="K2235">INDEX($A:$G, ($B2235*$B$4)+3,COLUMN(C2235))</f>
        <v>Owing</v>
      </c>
      <c r="L2235" s="198" t="e">
        <f t="shared" si="213"/>
        <v>#VALUE!</v>
      </c>
      <c r="M2235" s="199" t="e">
        <f t="shared" si="214"/>
        <v>#VALUE!</v>
      </c>
      <c r="N2235" s="200" t="str" cm="1">
        <f t="array" ref="N2235">INDEX($A:$G, ($B2235*$B$4)+3,COLUMN(F2235))</f>
        <v>Total Interest Charged</v>
      </c>
      <c r="O2235" s="201" t="e">
        <f t="shared" si="212"/>
        <v>#VALUE!</v>
      </c>
    </row>
    <row r="2236" spans="3:15" x14ac:dyDescent="0.25">
      <c r="C2236" s="197" t="e">
        <f t="shared" si="215"/>
        <v>#DIV/0!</v>
      </c>
      <c r="D2236" s="216" t="e">
        <f>IF(F2236="","",IF($B$3='Budget Calculator'!$A$14, 'Loan Calculator'!$L$12-E2236+H2236, IF($B$3='Budget Calculator'!$A$13,  'Loan Calculator'!$N$12-E2236+H2236, IF($B$3='Budget Calculator'!$A$12,  'Loan Calculator'!$P$12-E2236+H2236, 0))))</f>
        <v>#DIV/0!</v>
      </c>
      <c r="E2236" s="217" t="e">
        <f>IF(('Loan Calculator'!$G$4/$B$4)*C2235&gt;=0, ('Loan Calculator'!$G$4/$B$4)*C2235, 1/0)</f>
        <v>#DIV/0!</v>
      </c>
      <c r="F2236" s="200" t="e">
        <f t="shared" si="216"/>
        <v>#DIV/0!</v>
      </c>
      <c r="G2236" s="212" t="e">
        <f t="shared" si="211"/>
        <v>#DIV/0!</v>
      </c>
      <c r="K2236" s="197" t="str" cm="1">
        <f t="array" ref="K2236">INDEX($A:$G, ($B2236*$B$4)+3,COLUMN(C2236))</f>
        <v>Owing</v>
      </c>
      <c r="L2236" s="198" t="e">
        <f t="shared" si="213"/>
        <v>#VALUE!</v>
      </c>
      <c r="M2236" s="199" t="e">
        <f t="shared" si="214"/>
        <v>#VALUE!</v>
      </c>
      <c r="N2236" s="200" t="str" cm="1">
        <f t="array" ref="N2236">INDEX($A:$G, ($B2236*$B$4)+3,COLUMN(F2236))</f>
        <v>Total Interest Charged</v>
      </c>
      <c r="O2236" s="201" t="e">
        <f t="shared" si="212"/>
        <v>#VALUE!</v>
      </c>
    </row>
    <row r="2237" spans="3:15" x14ac:dyDescent="0.25">
      <c r="C2237" s="197" t="e">
        <f t="shared" si="215"/>
        <v>#DIV/0!</v>
      </c>
      <c r="D2237" s="216" t="e">
        <f>IF(F2237="","",IF($B$3='Budget Calculator'!$A$14, 'Loan Calculator'!$L$12-E2237+H2237, IF($B$3='Budget Calculator'!$A$13,  'Loan Calculator'!$N$12-E2237+H2237, IF($B$3='Budget Calculator'!$A$12,  'Loan Calculator'!$P$12-E2237+H2237, 0))))</f>
        <v>#DIV/0!</v>
      </c>
      <c r="E2237" s="217" t="e">
        <f>IF(('Loan Calculator'!$G$4/$B$4)*C2236&gt;=0, ('Loan Calculator'!$G$4/$B$4)*C2236, 1/0)</f>
        <v>#DIV/0!</v>
      </c>
      <c r="F2237" s="200" t="e">
        <f t="shared" si="216"/>
        <v>#DIV/0!</v>
      </c>
      <c r="G2237" s="212" t="e">
        <f t="shared" si="211"/>
        <v>#DIV/0!</v>
      </c>
      <c r="K2237" s="197" t="str" cm="1">
        <f t="array" ref="K2237">INDEX($A:$G, ($B2237*$B$4)+3,COLUMN(C2237))</f>
        <v>Owing</v>
      </c>
      <c r="L2237" s="198" t="e">
        <f t="shared" si="213"/>
        <v>#VALUE!</v>
      </c>
      <c r="M2237" s="199" t="e">
        <f t="shared" si="214"/>
        <v>#VALUE!</v>
      </c>
      <c r="N2237" s="200" t="str" cm="1">
        <f t="array" ref="N2237">INDEX($A:$G, ($B2237*$B$4)+3,COLUMN(F2237))</f>
        <v>Total Interest Charged</v>
      </c>
      <c r="O2237" s="201" t="e">
        <f t="shared" si="212"/>
        <v>#VALUE!</v>
      </c>
    </row>
    <row r="2238" spans="3:15" x14ac:dyDescent="0.25">
      <c r="C2238" s="197" t="e">
        <f t="shared" si="215"/>
        <v>#DIV/0!</v>
      </c>
      <c r="D2238" s="216" t="e">
        <f>IF(F2238="","",IF($B$3='Budget Calculator'!$A$14, 'Loan Calculator'!$L$12-E2238+H2238, IF($B$3='Budget Calculator'!$A$13,  'Loan Calculator'!$N$12-E2238+H2238, IF($B$3='Budget Calculator'!$A$12,  'Loan Calculator'!$P$12-E2238+H2238, 0))))</f>
        <v>#DIV/0!</v>
      </c>
      <c r="E2238" s="217" t="e">
        <f>IF(('Loan Calculator'!$G$4/$B$4)*C2237&gt;=0, ('Loan Calculator'!$G$4/$B$4)*C2237, 1/0)</f>
        <v>#DIV/0!</v>
      </c>
      <c r="F2238" s="200" t="e">
        <f t="shared" si="216"/>
        <v>#DIV/0!</v>
      </c>
      <c r="G2238" s="212" t="e">
        <f t="shared" si="211"/>
        <v>#DIV/0!</v>
      </c>
      <c r="K2238" s="197" t="str" cm="1">
        <f t="array" ref="K2238">INDEX($A:$G, ($B2238*$B$4)+3,COLUMN(C2238))</f>
        <v>Owing</v>
      </c>
      <c r="L2238" s="198" t="e">
        <f t="shared" si="213"/>
        <v>#VALUE!</v>
      </c>
      <c r="M2238" s="199" t="e">
        <f t="shared" si="214"/>
        <v>#VALUE!</v>
      </c>
      <c r="N2238" s="200" t="str" cm="1">
        <f t="array" ref="N2238">INDEX($A:$G, ($B2238*$B$4)+3,COLUMN(F2238))</f>
        <v>Total Interest Charged</v>
      </c>
      <c r="O2238" s="201" t="e">
        <f t="shared" si="212"/>
        <v>#VALUE!</v>
      </c>
    </row>
    <row r="2239" spans="3:15" x14ac:dyDescent="0.25">
      <c r="C2239" s="197" t="e">
        <f t="shared" si="215"/>
        <v>#DIV/0!</v>
      </c>
      <c r="D2239" s="216" t="e">
        <f>IF(F2239="","",IF($B$3='Budget Calculator'!$A$14, 'Loan Calculator'!$L$12-E2239+H2239, IF($B$3='Budget Calculator'!$A$13,  'Loan Calculator'!$N$12-E2239+H2239, IF($B$3='Budget Calculator'!$A$12,  'Loan Calculator'!$P$12-E2239+H2239, 0))))</f>
        <v>#DIV/0!</v>
      </c>
      <c r="E2239" s="217" t="e">
        <f>IF(('Loan Calculator'!$G$4/$B$4)*C2238&gt;=0, ('Loan Calculator'!$G$4/$B$4)*C2238, 1/0)</f>
        <v>#DIV/0!</v>
      </c>
      <c r="F2239" s="200" t="e">
        <f t="shared" si="216"/>
        <v>#DIV/0!</v>
      </c>
      <c r="G2239" s="212" t="e">
        <f t="shared" si="211"/>
        <v>#DIV/0!</v>
      </c>
      <c r="K2239" s="197" t="str" cm="1">
        <f t="array" ref="K2239">INDEX($A:$G, ($B2239*$B$4)+3,COLUMN(C2239))</f>
        <v>Owing</v>
      </c>
      <c r="L2239" s="198" t="e">
        <f t="shared" si="213"/>
        <v>#VALUE!</v>
      </c>
      <c r="M2239" s="199" t="e">
        <f t="shared" si="214"/>
        <v>#VALUE!</v>
      </c>
      <c r="N2239" s="200" t="str" cm="1">
        <f t="array" ref="N2239">INDEX($A:$G, ($B2239*$B$4)+3,COLUMN(F2239))</f>
        <v>Total Interest Charged</v>
      </c>
      <c r="O2239" s="201" t="e">
        <f t="shared" si="212"/>
        <v>#VALUE!</v>
      </c>
    </row>
    <row r="2240" spans="3:15" x14ac:dyDescent="0.25">
      <c r="C2240" s="197" t="e">
        <f t="shared" si="215"/>
        <v>#DIV/0!</v>
      </c>
      <c r="D2240" s="216" t="e">
        <f>IF(F2240="","",IF($B$3='Budget Calculator'!$A$14, 'Loan Calculator'!$L$12-E2240+H2240, IF($B$3='Budget Calculator'!$A$13,  'Loan Calculator'!$N$12-E2240+H2240, IF($B$3='Budget Calculator'!$A$12,  'Loan Calculator'!$P$12-E2240+H2240, 0))))</f>
        <v>#DIV/0!</v>
      </c>
      <c r="E2240" s="217" t="e">
        <f>IF(('Loan Calculator'!$G$4/$B$4)*C2239&gt;=0, ('Loan Calculator'!$G$4/$B$4)*C2239, 1/0)</f>
        <v>#DIV/0!</v>
      </c>
      <c r="F2240" s="200" t="e">
        <f t="shared" si="216"/>
        <v>#DIV/0!</v>
      </c>
      <c r="G2240" s="212" t="e">
        <f t="shared" si="211"/>
        <v>#DIV/0!</v>
      </c>
      <c r="K2240" s="197" t="str" cm="1">
        <f t="array" ref="K2240">INDEX($A:$G, ($B2240*$B$4)+3,COLUMN(C2240))</f>
        <v>Owing</v>
      </c>
      <c r="L2240" s="198" t="e">
        <f t="shared" si="213"/>
        <v>#VALUE!</v>
      </c>
      <c r="M2240" s="199" t="e">
        <f t="shared" si="214"/>
        <v>#VALUE!</v>
      </c>
      <c r="N2240" s="200" t="str" cm="1">
        <f t="array" ref="N2240">INDEX($A:$G, ($B2240*$B$4)+3,COLUMN(F2240))</f>
        <v>Total Interest Charged</v>
      </c>
      <c r="O2240" s="201" t="e">
        <f t="shared" si="212"/>
        <v>#VALUE!</v>
      </c>
    </row>
    <row r="2241" spans="3:15" x14ac:dyDescent="0.25">
      <c r="C2241" s="197" t="e">
        <f t="shared" si="215"/>
        <v>#DIV/0!</v>
      </c>
      <c r="D2241" s="216" t="e">
        <f>IF(F2241="","",IF($B$3='Budget Calculator'!$A$14, 'Loan Calculator'!$L$12-E2241+H2241, IF($B$3='Budget Calculator'!$A$13,  'Loan Calculator'!$N$12-E2241+H2241, IF($B$3='Budget Calculator'!$A$12,  'Loan Calculator'!$P$12-E2241+H2241, 0))))</f>
        <v>#DIV/0!</v>
      </c>
      <c r="E2241" s="217" t="e">
        <f>IF(('Loan Calculator'!$G$4/$B$4)*C2240&gt;=0, ('Loan Calculator'!$G$4/$B$4)*C2240, 1/0)</f>
        <v>#DIV/0!</v>
      </c>
      <c r="F2241" s="200" t="e">
        <f t="shared" si="216"/>
        <v>#DIV/0!</v>
      </c>
      <c r="G2241" s="212" t="e">
        <f t="shared" si="211"/>
        <v>#DIV/0!</v>
      </c>
      <c r="K2241" s="197" t="str" cm="1">
        <f t="array" ref="K2241">INDEX($A:$G, ($B2241*$B$4)+3,COLUMN(C2241))</f>
        <v>Owing</v>
      </c>
      <c r="L2241" s="198" t="e">
        <f t="shared" si="213"/>
        <v>#VALUE!</v>
      </c>
      <c r="M2241" s="199" t="e">
        <f t="shared" si="214"/>
        <v>#VALUE!</v>
      </c>
      <c r="N2241" s="200" t="str" cm="1">
        <f t="array" ref="N2241">INDEX($A:$G, ($B2241*$B$4)+3,COLUMN(F2241))</f>
        <v>Total Interest Charged</v>
      </c>
      <c r="O2241" s="201" t="e">
        <f t="shared" si="212"/>
        <v>#VALUE!</v>
      </c>
    </row>
    <row r="2242" spans="3:15" x14ac:dyDescent="0.25">
      <c r="C2242" s="197" t="e">
        <f t="shared" si="215"/>
        <v>#DIV/0!</v>
      </c>
      <c r="D2242" s="216" t="e">
        <f>IF(F2242="","",IF($B$3='Budget Calculator'!$A$14, 'Loan Calculator'!$L$12-E2242+H2242, IF($B$3='Budget Calculator'!$A$13,  'Loan Calculator'!$N$12-E2242+H2242, IF($B$3='Budget Calculator'!$A$12,  'Loan Calculator'!$P$12-E2242+H2242, 0))))</f>
        <v>#DIV/0!</v>
      </c>
      <c r="E2242" s="217" t="e">
        <f>IF(('Loan Calculator'!$G$4/$B$4)*C2241&gt;=0, ('Loan Calculator'!$G$4/$B$4)*C2241, 1/0)</f>
        <v>#DIV/0!</v>
      </c>
      <c r="F2242" s="200" t="e">
        <f t="shared" si="216"/>
        <v>#DIV/0!</v>
      </c>
      <c r="G2242" s="212" t="e">
        <f t="shared" si="211"/>
        <v>#DIV/0!</v>
      </c>
      <c r="K2242" s="197" t="str" cm="1">
        <f t="array" ref="K2242">INDEX($A:$G, ($B2242*$B$4)+3,COLUMN(C2242))</f>
        <v>Owing</v>
      </c>
      <c r="L2242" s="198" t="e">
        <f t="shared" si="213"/>
        <v>#VALUE!</v>
      </c>
      <c r="M2242" s="199" t="e">
        <f t="shared" si="214"/>
        <v>#VALUE!</v>
      </c>
      <c r="N2242" s="200" t="str" cm="1">
        <f t="array" ref="N2242">INDEX($A:$G, ($B2242*$B$4)+3,COLUMN(F2242))</f>
        <v>Total Interest Charged</v>
      </c>
      <c r="O2242" s="201" t="e">
        <f t="shared" si="212"/>
        <v>#VALUE!</v>
      </c>
    </row>
    <row r="2243" spans="3:15" x14ac:dyDescent="0.25">
      <c r="C2243" s="197" t="e">
        <f t="shared" si="215"/>
        <v>#DIV/0!</v>
      </c>
      <c r="D2243" s="216" t="e">
        <f>IF(F2243="","",IF($B$3='Budget Calculator'!$A$14, 'Loan Calculator'!$L$12-E2243+H2243, IF($B$3='Budget Calculator'!$A$13,  'Loan Calculator'!$N$12-E2243+H2243, IF($B$3='Budget Calculator'!$A$12,  'Loan Calculator'!$P$12-E2243+H2243, 0))))</f>
        <v>#DIV/0!</v>
      </c>
      <c r="E2243" s="217" t="e">
        <f>IF(('Loan Calculator'!$G$4/$B$4)*C2242&gt;=0, ('Loan Calculator'!$G$4/$B$4)*C2242, 1/0)</f>
        <v>#DIV/0!</v>
      </c>
      <c r="F2243" s="200" t="e">
        <f t="shared" si="216"/>
        <v>#DIV/0!</v>
      </c>
      <c r="G2243" s="212" t="e">
        <f t="shared" si="211"/>
        <v>#DIV/0!</v>
      </c>
      <c r="K2243" s="197" t="str" cm="1">
        <f t="array" ref="K2243">INDEX($A:$G, ($B2243*$B$4)+3,COLUMN(C2243))</f>
        <v>Owing</v>
      </c>
      <c r="L2243" s="198" t="e">
        <f t="shared" si="213"/>
        <v>#VALUE!</v>
      </c>
      <c r="M2243" s="199" t="e">
        <f t="shared" si="214"/>
        <v>#VALUE!</v>
      </c>
      <c r="N2243" s="200" t="str" cm="1">
        <f t="array" ref="N2243">INDEX($A:$G, ($B2243*$B$4)+3,COLUMN(F2243))</f>
        <v>Total Interest Charged</v>
      </c>
      <c r="O2243" s="201" t="e">
        <f t="shared" si="212"/>
        <v>#VALUE!</v>
      </c>
    </row>
    <row r="2244" spans="3:15" x14ac:dyDescent="0.25">
      <c r="C2244" s="197" t="e">
        <f t="shared" si="215"/>
        <v>#DIV/0!</v>
      </c>
      <c r="D2244" s="216" t="e">
        <f>IF(F2244="","",IF($B$3='Budget Calculator'!$A$14, 'Loan Calculator'!$L$12-E2244+H2244, IF($B$3='Budget Calculator'!$A$13,  'Loan Calculator'!$N$12-E2244+H2244, IF($B$3='Budget Calculator'!$A$12,  'Loan Calculator'!$P$12-E2244+H2244, 0))))</f>
        <v>#DIV/0!</v>
      </c>
      <c r="E2244" s="217" t="e">
        <f>IF(('Loan Calculator'!$G$4/$B$4)*C2243&gt;=0, ('Loan Calculator'!$G$4/$B$4)*C2243, 1/0)</f>
        <v>#DIV/0!</v>
      </c>
      <c r="F2244" s="200" t="e">
        <f t="shared" si="216"/>
        <v>#DIV/0!</v>
      </c>
      <c r="G2244" s="212" t="e">
        <f t="shared" si="211"/>
        <v>#DIV/0!</v>
      </c>
      <c r="K2244" s="197" t="str" cm="1">
        <f t="array" ref="K2244">INDEX($A:$G, ($B2244*$B$4)+3,COLUMN(C2244))</f>
        <v>Owing</v>
      </c>
      <c r="L2244" s="198" t="e">
        <f t="shared" si="213"/>
        <v>#VALUE!</v>
      </c>
      <c r="M2244" s="199" t="e">
        <f t="shared" si="214"/>
        <v>#VALUE!</v>
      </c>
      <c r="N2244" s="200" t="str" cm="1">
        <f t="array" ref="N2244">INDEX($A:$G, ($B2244*$B$4)+3,COLUMN(F2244))</f>
        <v>Total Interest Charged</v>
      </c>
      <c r="O2244" s="201" t="e">
        <f t="shared" si="212"/>
        <v>#VALUE!</v>
      </c>
    </row>
    <row r="2245" spans="3:15" x14ac:dyDescent="0.25">
      <c r="C2245" s="197" t="e">
        <f t="shared" si="215"/>
        <v>#DIV/0!</v>
      </c>
      <c r="D2245" s="216" t="e">
        <f>IF(F2245="","",IF($B$3='Budget Calculator'!$A$14, 'Loan Calculator'!$L$12-E2245+H2245, IF($B$3='Budget Calculator'!$A$13,  'Loan Calculator'!$N$12-E2245+H2245, IF($B$3='Budget Calculator'!$A$12,  'Loan Calculator'!$P$12-E2245+H2245, 0))))</f>
        <v>#DIV/0!</v>
      </c>
      <c r="E2245" s="217" t="e">
        <f>IF(('Loan Calculator'!$G$4/$B$4)*C2244&gt;=0, ('Loan Calculator'!$G$4/$B$4)*C2244, 1/0)</f>
        <v>#DIV/0!</v>
      </c>
      <c r="F2245" s="200" t="e">
        <f t="shared" si="216"/>
        <v>#DIV/0!</v>
      </c>
      <c r="G2245" s="212" t="e">
        <f t="shared" si="211"/>
        <v>#DIV/0!</v>
      </c>
      <c r="K2245" s="197" t="str" cm="1">
        <f t="array" ref="K2245">INDEX($A:$G, ($B2245*$B$4)+3,COLUMN(C2245))</f>
        <v>Owing</v>
      </c>
      <c r="L2245" s="198" t="e">
        <f t="shared" si="213"/>
        <v>#VALUE!</v>
      </c>
      <c r="M2245" s="199" t="e">
        <f t="shared" si="214"/>
        <v>#VALUE!</v>
      </c>
      <c r="N2245" s="200" t="str" cm="1">
        <f t="array" ref="N2245">INDEX($A:$G, ($B2245*$B$4)+3,COLUMN(F2245))</f>
        <v>Total Interest Charged</v>
      </c>
      <c r="O2245" s="201" t="e">
        <f t="shared" si="212"/>
        <v>#VALUE!</v>
      </c>
    </row>
    <row r="2246" spans="3:15" x14ac:dyDescent="0.25">
      <c r="C2246" s="197" t="e">
        <f t="shared" si="215"/>
        <v>#DIV/0!</v>
      </c>
      <c r="D2246" s="216" t="e">
        <f>IF(F2246="","",IF($B$3='Budget Calculator'!$A$14, 'Loan Calculator'!$L$12-E2246+H2246, IF($B$3='Budget Calculator'!$A$13,  'Loan Calculator'!$N$12-E2246+H2246, IF($B$3='Budget Calculator'!$A$12,  'Loan Calculator'!$P$12-E2246+H2246, 0))))</f>
        <v>#DIV/0!</v>
      </c>
      <c r="E2246" s="217" t="e">
        <f>IF(('Loan Calculator'!$G$4/$B$4)*C2245&gt;=0, ('Loan Calculator'!$G$4/$B$4)*C2245, 1/0)</f>
        <v>#DIV/0!</v>
      </c>
      <c r="F2246" s="200" t="e">
        <f t="shared" si="216"/>
        <v>#DIV/0!</v>
      </c>
      <c r="G2246" s="212" t="e">
        <f t="shared" ref="G2246:G2309" si="217">IF(IFERROR(C2246, 1/0), B2246, IF(C2246=0, B2246, 1/0))</f>
        <v>#DIV/0!</v>
      </c>
      <c r="K2246" s="197" t="str" cm="1">
        <f t="array" ref="K2246">INDEX($A:$G, ($B2246*$B$4)+3,COLUMN(C2246))</f>
        <v>Owing</v>
      </c>
      <c r="L2246" s="198" t="e">
        <f t="shared" si="213"/>
        <v>#VALUE!</v>
      </c>
      <c r="M2246" s="199" t="e">
        <f t="shared" si="214"/>
        <v>#VALUE!</v>
      </c>
      <c r="N2246" s="200" t="str" cm="1">
        <f t="array" ref="N2246">INDEX($A:$G, ($B2246*$B$4)+3,COLUMN(F2246))</f>
        <v>Total Interest Charged</v>
      </c>
      <c r="O2246" s="201" t="e">
        <f t="shared" ref="O2246:O2309" si="218">IF(IFERROR(K2246, 1/0), J2246, IF(K2246=0, J2246, 1/0))</f>
        <v>#VALUE!</v>
      </c>
    </row>
    <row r="2247" spans="3:15" x14ac:dyDescent="0.25">
      <c r="C2247" s="197" t="e">
        <f t="shared" si="215"/>
        <v>#DIV/0!</v>
      </c>
      <c r="D2247" s="216" t="e">
        <f>IF(F2247="","",IF($B$3='Budget Calculator'!$A$14, 'Loan Calculator'!$L$12-E2247+H2247, IF($B$3='Budget Calculator'!$A$13,  'Loan Calculator'!$N$12-E2247+H2247, IF($B$3='Budget Calculator'!$A$12,  'Loan Calculator'!$P$12-E2247+H2247, 0))))</f>
        <v>#DIV/0!</v>
      </c>
      <c r="E2247" s="217" t="e">
        <f>IF(('Loan Calculator'!$G$4/$B$4)*C2246&gt;=0, ('Loan Calculator'!$G$4/$B$4)*C2246, 1/0)</f>
        <v>#DIV/0!</v>
      </c>
      <c r="F2247" s="200" t="e">
        <f t="shared" si="216"/>
        <v>#DIV/0!</v>
      </c>
      <c r="G2247" s="212" t="e">
        <f t="shared" si="217"/>
        <v>#DIV/0!</v>
      </c>
      <c r="K2247" s="197" t="str" cm="1">
        <f t="array" ref="K2247">INDEX($A:$G, ($B2247*$B$4)+3,COLUMN(C2247))</f>
        <v>Owing</v>
      </c>
      <c r="L2247" s="198" t="e">
        <f t="shared" ref="L2247:L2310" si="219">K2246-K2247</f>
        <v>#VALUE!</v>
      </c>
      <c r="M2247" s="199" t="e">
        <f t="shared" ref="M2247:M2310" si="220">N2247-N2246</f>
        <v>#VALUE!</v>
      </c>
      <c r="N2247" s="200" t="str" cm="1">
        <f t="array" ref="N2247">INDEX($A:$G, ($B2247*$B$4)+3,COLUMN(F2247))</f>
        <v>Total Interest Charged</v>
      </c>
      <c r="O2247" s="201" t="e">
        <f t="shared" si="218"/>
        <v>#VALUE!</v>
      </c>
    </row>
    <row r="2248" spans="3:15" x14ac:dyDescent="0.25">
      <c r="C2248" s="197" t="e">
        <f t="shared" si="215"/>
        <v>#DIV/0!</v>
      </c>
      <c r="D2248" s="216" t="e">
        <f>IF(F2248="","",IF($B$3='Budget Calculator'!$A$14, 'Loan Calculator'!$L$12-E2248+H2248, IF($B$3='Budget Calculator'!$A$13,  'Loan Calculator'!$N$12-E2248+H2248, IF($B$3='Budget Calculator'!$A$12,  'Loan Calculator'!$P$12-E2248+H2248, 0))))</f>
        <v>#DIV/0!</v>
      </c>
      <c r="E2248" s="217" t="e">
        <f>IF(('Loan Calculator'!$G$4/$B$4)*C2247&gt;=0, ('Loan Calculator'!$G$4/$B$4)*C2247, 1/0)</f>
        <v>#DIV/0!</v>
      </c>
      <c r="F2248" s="200" t="e">
        <f t="shared" si="216"/>
        <v>#DIV/0!</v>
      </c>
      <c r="G2248" s="212" t="e">
        <f t="shared" si="217"/>
        <v>#DIV/0!</v>
      </c>
      <c r="K2248" s="197" t="str" cm="1">
        <f t="array" ref="K2248">INDEX($A:$G, ($B2248*$B$4)+3,COLUMN(C2248))</f>
        <v>Owing</v>
      </c>
      <c r="L2248" s="198" t="e">
        <f t="shared" si="219"/>
        <v>#VALUE!</v>
      </c>
      <c r="M2248" s="199" t="e">
        <f t="shared" si="220"/>
        <v>#VALUE!</v>
      </c>
      <c r="N2248" s="200" t="str" cm="1">
        <f t="array" ref="N2248">INDEX($A:$G, ($B2248*$B$4)+3,COLUMN(F2248))</f>
        <v>Total Interest Charged</v>
      </c>
      <c r="O2248" s="201" t="e">
        <f t="shared" si="218"/>
        <v>#VALUE!</v>
      </c>
    </row>
    <row r="2249" spans="3:15" x14ac:dyDescent="0.25">
      <c r="C2249" s="197" t="e">
        <f t="shared" si="215"/>
        <v>#DIV/0!</v>
      </c>
      <c r="D2249" s="216" t="e">
        <f>IF(F2249="","",IF($B$3='Budget Calculator'!$A$14, 'Loan Calculator'!$L$12-E2249+H2249, IF($B$3='Budget Calculator'!$A$13,  'Loan Calculator'!$N$12-E2249+H2249, IF($B$3='Budget Calculator'!$A$12,  'Loan Calculator'!$P$12-E2249+H2249, 0))))</f>
        <v>#DIV/0!</v>
      </c>
      <c r="E2249" s="217" t="e">
        <f>IF(('Loan Calculator'!$G$4/$B$4)*C2248&gt;=0, ('Loan Calculator'!$G$4/$B$4)*C2248, 1/0)</f>
        <v>#DIV/0!</v>
      </c>
      <c r="F2249" s="200" t="e">
        <f t="shared" si="216"/>
        <v>#DIV/0!</v>
      </c>
      <c r="G2249" s="212" t="e">
        <f t="shared" si="217"/>
        <v>#DIV/0!</v>
      </c>
      <c r="K2249" s="197" t="str" cm="1">
        <f t="array" ref="K2249">INDEX($A:$G, ($B2249*$B$4)+3,COLUMN(C2249))</f>
        <v>Owing</v>
      </c>
      <c r="L2249" s="198" t="e">
        <f t="shared" si="219"/>
        <v>#VALUE!</v>
      </c>
      <c r="M2249" s="199" t="e">
        <f t="shared" si="220"/>
        <v>#VALUE!</v>
      </c>
      <c r="N2249" s="200" t="str" cm="1">
        <f t="array" ref="N2249">INDEX($A:$G, ($B2249*$B$4)+3,COLUMN(F2249))</f>
        <v>Total Interest Charged</v>
      </c>
      <c r="O2249" s="201" t="e">
        <f t="shared" si="218"/>
        <v>#VALUE!</v>
      </c>
    </row>
    <row r="2250" spans="3:15" x14ac:dyDescent="0.25">
      <c r="C2250" s="197" t="e">
        <f t="shared" si="215"/>
        <v>#DIV/0!</v>
      </c>
      <c r="D2250" s="216" t="e">
        <f>IF(F2250="","",IF($B$3='Budget Calculator'!$A$14, 'Loan Calculator'!$L$12-E2250+H2250, IF($B$3='Budget Calculator'!$A$13,  'Loan Calculator'!$N$12-E2250+H2250, IF($B$3='Budget Calculator'!$A$12,  'Loan Calculator'!$P$12-E2250+H2250, 0))))</f>
        <v>#DIV/0!</v>
      </c>
      <c r="E2250" s="217" t="e">
        <f>IF(('Loan Calculator'!$G$4/$B$4)*C2249&gt;=0, ('Loan Calculator'!$G$4/$B$4)*C2249, 1/0)</f>
        <v>#DIV/0!</v>
      </c>
      <c r="F2250" s="200" t="e">
        <f t="shared" si="216"/>
        <v>#DIV/0!</v>
      </c>
      <c r="G2250" s="212" t="e">
        <f t="shared" si="217"/>
        <v>#DIV/0!</v>
      </c>
      <c r="K2250" s="197" t="str" cm="1">
        <f t="array" ref="K2250">INDEX($A:$G, ($B2250*$B$4)+3,COLUMN(C2250))</f>
        <v>Owing</v>
      </c>
      <c r="L2250" s="198" t="e">
        <f t="shared" si="219"/>
        <v>#VALUE!</v>
      </c>
      <c r="M2250" s="199" t="e">
        <f t="shared" si="220"/>
        <v>#VALUE!</v>
      </c>
      <c r="N2250" s="200" t="str" cm="1">
        <f t="array" ref="N2250">INDEX($A:$G, ($B2250*$B$4)+3,COLUMN(F2250))</f>
        <v>Total Interest Charged</v>
      </c>
      <c r="O2250" s="201" t="e">
        <f t="shared" si="218"/>
        <v>#VALUE!</v>
      </c>
    </row>
    <row r="2251" spans="3:15" x14ac:dyDescent="0.25">
      <c r="C2251" s="197" t="e">
        <f t="shared" si="215"/>
        <v>#DIV/0!</v>
      </c>
      <c r="D2251" s="216" t="e">
        <f>IF(F2251="","",IF($B$3='Budget Calculator'!$A$14, 'Loan Calculator'!$L$12-E2251+H2251, IF($B$3='Budget Calculator'!$A$13,  'Loan Calculator'!$N$12-E2251+H2251, IF($B$3='Budget Calculator'!$A$12,  'Loan Calculator'!$P$12-E2251+H2251, 0))))</f>
        <v>#DIV/0!</v>
      </c>
      <c r="E2251" s="217" t="e">
        <f>IF(('Loan Calculator'!$G$4/$B$4)*C2250&gt;=0, ('Loan Calculator'!$G$4/$B$4)*C2250, 1/0)</f>
        <v>#DIV/0!</v>
      </c>
      <c r="F2251" s="200" t="e">
        <f t="shared" si="216"/>
        <v>#DIV/0!</v>
      </c>
      <c r="G2251" s="212" t="e">
        <f t="shared" si="217"/>
        <v>#DIV/0!</v>
      </c>
      <c r="K2251" s="197" t="str" cm="1">
        <f t="array" ref="K2251">INDEX($A:$G, ($B2251*$B$4)+3,COLUMN(C2251))</f>
        <v>Owing</v>
      </c>
      <c r="L2251" s="198" t="e">
        <f t="shared" si="219"/>
        <v>#VALUE!</v>
      </c>
      <c r="M2251" s="199" t="e">
        <f t="shared" si="220"/>
        <v>#VALUE!</v>
      </c>
      <c r="N2251" s="200" t="str" cm="1">
        <f t="array" ref="N2251">INDEX($A:$G, ($B2251*$B$4)+3,COLUMN(F2251))</f>
        <v>Total Interest Charged</v>
      </c>
      <c r="O2251" s="201" t="e">
        <f t="shared" si="218"/>
        <v>#VALUE!</v>
      </c>
    </row>
    <row r="2252" spans="3:15" x14ac:dyDescent="0.25">
      <c r="C2252" s="197" t="e">
        <f t="shared" si="215"/>
        <v>#DIV/0!</v>
      </c>
      <c r="D2252" s="216" t="e">
        <f>IF(F2252="","",IF($B$3='Budget Calculator'!$A$14, 'Loan Calculator'!$L$12-E2252+H2252, IF($B$3='Budget Calculator'!$A$13,  'Loan Calculator'!$N$12-E2252+H2252, IF($B$3='Budget Calculator'!$A$12,  'Loan Calculator'!$P$12-E2252+H2252, 0))))</f>
        <v>#DIV/0!</v>
      </c>
      <c r="E2252" s="217" t="e">
        <f>IF(('Loan Calculator'!$G$4/$B$4)*C2251&gt;=0, ('Loan Calculator'!$G$4/$B$4)*C2251, 1/0)</f>
        <v>#DIV/0!</v>
      </c>
      <c r="F2252" s="200" t="e">
        <f t="shared" si="216"/>
        <v>#DIV/0!</v>
      </c>
      <c r="G2252" s="212" t="e">
        <f t="shared" si="217"/>
        <v>#DIV/0!</v>
      </c>
      <c r="K2252" s="197" t="str" cm="1">
        <f t="array" ref="K2252">INDEX($A:$G, ($B2252*$B$4)+3,COLUMN(C2252))</f>
        <v>Owing</v>
      </c>
      <c r="L2252" s="198" t="e">
        <f t="shared" si="219"/>
        <v>#VALUE!</v>
      </c>
      <c r="M2252" s="199" t="e">
        <f t="shared" si="220"/>
        <v>#VALUE!</v>
      </c>
      <c r="N2252" s="200" t="str" cm="1">
        <f t="array" ref="N2252">INDEX($A:$G, ($B2252*$B$4)+3,COLUMN(F2252))</f>
        <v>Total Interest Charged</v>
      </c>
      <c r="O2252" s="201" t="e">
        <f t="shared" si="218"/>
        <v>#VALUE!</v>
      </c>
    </row>
    <row r="2253" spans="3:15" x14ac:dyDescent="0.25">
      <c r="C2253" s="197" t="e">
        <f t="shared" si="215"/>
        <v>#DIV/0!</v>
      </c>
      <c r="D2253" s="216" t="e">
        <f>IF(F2253="","",IF($B$3='Budget Calculator'!$A$14, 'Loan Calculator'!$L$12-E2253+H2253, IF($B$3='Budget Calculator'!$A$13,  'Loan Calculator'!$N$12-E2253+H2253, IF($B$3='Budget Calculator'!$A$12,  'Loan Calculator'!$P$12-E2253+H2253, 0))))</f>
        <v>#DIV/0!</v>
      </c>
      <c r="E2253" s="217" t="e">
        <f>IF(('Loan Calculator'!$G$4/$B$4)*C2252&gt;=0, ('Loan Calculator'!$G$4/$B$4)*C2252, 1/0)</f>
        <v>#DIV/0!</v>
      </c>
      <c r="F2253" s="200" t="e">
        <f t="shared" si="216"/>
        <v>#DIV/0!</v>
      </c>
      <c r="G2253" s="212" t="e">
        <f t="shared" si="217"/>
        <v>#DIV/0!</v>
      </c>
      <c r="K2253" s="197" t="str" cm="1">
        <f t="array" ref="K2253">INDEX($A:$G, ($B2253*$B$4)+3,COLUMN(C2253))</f>
        <v>Owing</v>
      </c>
      <c r="L2253" s="198" t="e">
        <f t="shared" si="219"/>
        <v>#VALUE!</v>
      </c>
      <c r="M2253" s="199" t="e">
        <f t="shared" si="220"/>
        <v>#VALUE!</v>
      </c>
      <c r="N2253" s="200" t="str" cm="1">
        <f t="array" ref="N2253">INDEX($A:$G, ($B2253*$B$4)+3,COLUMN(F2253))</f>
        <v>Total Interest Charged</v>
      </c>
      <c r="O2253" s="201" t="e">
        <f t="shared" si="218"/>
        <v>#VALUE!</v>
      </c>
    </row>
    <row r="2254" spans="3:15" x14ac:dyDescent="0.25">
      <c r="C2254" s="197" t="e">
        <f t="shared" si="215"/>
        <v>#DIV/0!</v>
      </c>
      <c r="D2254" s="216" t="e">
        <f>IF(F2254="","",IF($B$3='Budget Calculator'!$A$14, 'Loan Calculator'!$L$12-E2254+H2254, IF($B$3='Budget Calculator'!$A$13,  'Loan Calculator'!$N$12-E2254+H2254, IF($B$3='Budget Calculator'!$A$12,  'Loan Calculator'!$P$12-E2254+H2254, 0))))</f>
        <v>#DIV/0!</v>
      </c>
      <c r="E2254" s="217" t="e">
        <f>IF(('Loan Calculator'!$G$4/$B$4)*C2253&gt;=0, ('Loan Calculator'!$G$4/$B$4)*C2253, 1/0)</f>
        <v>#DIV/0!</v>
      </c>
      <c r="F2254" s="200" t="e">
        <f t="shared" si="216"/>
        <v>#DIV/0!</v>
      </c>
      <c r="G2254" s="212" t="e">
        <f t="shared" si="217"/>
        <v>#DIV/0!</v>
      </c>
      <c r="K2254" s="197" t="str" cm="1">
        <f t="array" ref="K2254">INDEX($A:$G, ($B2254*$B$4)+3,COLUMN(C2254))</f>
        <v>Owing</v>
      </c>
      <c r="L2254" s="198" t="e">
        <f t="shared" si="219"/>
        <v>#VALUE!</v>
      </c>
      <c r="M2254" s="199" t="e">
        <f t="shared" si="220"/>
        <v>#VALUE!</v>
      </c>
      <c r="N2254" s="200" t="str" cm="1">
        <f t="array" ref="N2254">INDEX($A:$G, ($B2254*$B$4)+3,COLUMN(F2254))</f>
        <v>Total Interest Charged</v>
      </c>
      <c r="O2254" s="201" t="e">
        <f t="shared" si="218"/>
        <v>#VALUE!</v>
      </c>
    </row>
    <row r="2255" spans="3:15" x14ac:dyDescent="0.25">
      <c r="C2255" s="197" t="e">
        <f t="shared" si="215"/>
        <v>#DIV/0!</v>
      </c>
      <c r="D2255" s="216" t="e">
        <f>IF(F2255="","",IF($B$3='Budget Calculator'!$A$14, 'Loan Calculator'!$L$12-E2255+H2255, IF($B$3='Budget Calculator'!$A$13,  'Loan Calculator'!$N$12-E2255+H2255, IF($B$3='Budget Calculator'!$A$12,  'Loan Calculator'!$P$12-E2255+H2255, 0))))</f>
        <v>#DIV/0!</v>
      </c>
      <c r="E2255" s="217" t="e">
        <f>IF(('Loan Calculator'!$G$4/$B$4)*C2254&gt;=0, ('Loan Calculator'!$G$4/$B$4)*C2254, 1/0)</f>
        <v>#DIV/0!</v>
      </c>
      <c r="F2255" s="200" t="e">
        <f t="shared" si="216"/>
        <v>#DIV/0!</v>
      </c>
      <c r="G2255" s="212" t="e">
        <f t="shared" si="217"/>
        <v>#DIV/0!</v>
      </c>
      <c r="K2255" s="197" t="str" cm="1">
        <f t="array" ref="K2255">INDEX($A:$G, ($B2255*$B$4)+3,COLUMN(C2255))</f>
        <v>Owing</v>
      </c>
      <c r="L2255" s="198" t="e">
        <f t="shared" si="219"/>
        <v>#VALUE!</v>
      </c>
      <c r="M2255" s="199" t="e">
        <f t="shared" si="220"/>
        <v>#VALUE!</v>
      </c>
      <c r="N2255" s="200" t="str" cm="1">
        <f t="array" ref="N2255">INDEX($A:$G, ($B2255*$B$4)+3,COLUMN(F2255))</f>
        <v>Total Interest Charged</v>
      </c>
      <c r="O2255" s="201" t="e">
        <f t="shared" si="218"/>
        <v>#VALUE!</v>
      </c>
    </row>
    <row r="2256" spans="3:15" x14ac:dyDescent="0.25">
      <c r="C2256" s="197" t="e">
        <f t="shared" si="215"/>
        <v>#DIV/0!</v>
      </c>
      <c r="D2256" s="216" t="e">
        <f>IF(F2256="","",IF($B$3='Budget Calculator'!$A$14, 'Loan Calculator'!$L$12-E2256+H2256, IF($B$3='Budget Calculator'!$A$13,  'Loan Calculator'!$N$12-E2256+H2256, IF($B$3='Budget Calculator'!$A$12,  'Loan Calculator'!$P$12-E2256+H2256, 0))))</f>
        <v>#DIV/0!</v>
      </c>
      <c r="E2256" s="217" t="e">
        <f>IF(('Loan Calculator'!$G$4/$B$4)*C2255&gt;=0, ('Loan Calculator'!$G$4/$B$4)*C2255, 1/0)</f>
        <v>#DIV/0!</v>
      </c>
      <c r="F2256" s="200" t="e">
        <f t="shared" si="216"/>
        <v>#DIV/0!</v>
      </c>
      <c r="G2256" s="212" t="e">
        <f t="shared" si="217"/>
        <v>#DIV/0!</v>
      </c>
      <c r="K2256" s="197" t="str" cm="1">
        <f t="array" ref="K2256">INDEX($A:$G, ($B2256*$B$4)+3,COLUMN(C2256))</f>
        <v>Owing</v>
      </c>
      <c r="L2256" s="198" t="e">
        <f t="shared" si="219"/>
        <v>#VALUE!</v>
      </c>
      <c r="M2256" s="199" t="e">
        <f t="shared" si="220"/>
        <v>#VALUE!</v>
      </c>
      <c r="N2256" s="200" t="str" cm="1">
        <f t="array" ref="N2256">INDEX($A:$G, ($B2256*$B$4)+3,COLUMN(F2256))</f>
        <v>Total Interest Charged</v>
      </c>
      <c r="O2256" s="201" t="e">
        <f t="shared" si="218"/>
        <v>#VALUE!</v>
      </c>
    </row>
    <row r="2257" spans="3:15" x14ac:dyDescent="0.25">
      <c r="C2257" s="197" t="e">
        <f t="shared" si="215"/>
        <v>#DIV/0!</v>
      </c>
      <c r="D2257" s="216" t="e">
        <f>IF(F2257="","",IF($B$3='Budget Calculator'!$A$14, 'Loan Calculator'!$L$12-E2257+H2257, IF($B$3='Budget Calculator'!$A$13,  'Loan Calculator'!$N$12-E2257+H2257, IF($B$3='Budget Calculator'!$A$12,  'Loan Calculator'!$P$12-E2257+H2257, 0))))</f>
        <v>#DIV/0!</v>
      </c>
      <c r="E2257" s="217" t="e">
        <f>IF(('Loan Calculator'!$G$4/$B$4)*C2256&gt;=0, ('Loan Calculator'!$G$4/$B$4)*C2256, 1/0)</f>
        <v>#DIV/0!</v>
      </c>
      <c r="F2257" s="200" t="e">
        <f t="shared" si="216"/>
        <v>#DIV/0!</v>
      </c>
      <c r="G2257" s="212" t="e">
        <f t="shared" si="217"/>
        <v>#DIV/0!</v>
      </c>
      <c r="K2257" s="197" t="str" cm="1">
        <f t="array" ref="K2257">INDEX($A:$G, ($B2257*$B$4)+3,COLUMN(C2257))</f>
        <v>Owing</v>
      </c>
      <c r="L2257" s="198" t="e">
        <f t="shared" si="219"/>
        <v>#VALUE!</v>
      </c>
      <c r="M2257" s="199" t="e">
        <f t="shared" si="220"/>
        <v>#VALUE!</v>
      </c>
      <c r="N2257" s="200" t="str" cm="1">
        <f t="array" ref="N2257">INDEX($A:$G, ($B2257*$B$4)+3,COLUMN(F2257))</f>
        <v>Total Interest Charged</v>
      </c>
      <c r="O2257" s="201" t="e">
        <f t="shared" si="218"/>
        <v>#VALUE!</v>
      </c>
    </row>
    <row r="2258" spans="3:15" x14ac:dyDescent="0.25">
      <c r="C2258" s="197" t="e">
        <f t="shared" si="215"/>
        <v>#DIV/0!</v>
      </c>
      <c r="D2258" s="216" t="e">
        <f>IF(F2258="","",IF($B$3='Budget Calculator'!$A$14, 'Loan Calculator'!$L$12-E2258+H2258, IF($B$3='Budget Calculator'!$A$13,  'Loan Calculator'!$N$12-E2258+H2258, IF($B$3='Budget Calculator'!$A$12,  'Loan Calculator'!$P$12-E2258+H2258, 0))))</f>
        <v>#DIV/0!</v>
      </c>
      <c r="E2258" s="217" t="e">
        <f>IF(('Loan Calculator'!$G$4/$B$4)*C2257&gt;=0, ('Loan Calculator'!$G$4/$B$4)*C2257, 1/0)</f>
        <v>#DIV/0!</v>
      </c>
      <c r="F2258" s="200" t="e">
        <f t="shared" si="216"/>
        <v>#DIV/0!</v>
      </c>
      <c r="G2258" s="212" t="e">
        <f t="shared" si="217"/>
        <v>#DIV/0!</v>
      </c>
      <c r="K2258" s="197" t="str" cm="1">
        <f t="array" ref="K2258">INDEX($A:$G, ($B2258*$B$4)+3,COLUMN(C2258))</f>
        <v>Owing</v>
      </c>
      <c r="L2258" s="198" t="e">
        <f t="shared" si="219"/>
        <v>#VALUE!</v>
      </c>
      <c r="M2258" s="199" t="e">
        <f t="shared" si="220"/>
        <v>#VALUE!</v>
      </c>
      <c r="N2258" s="200" t="str" cm="1">
        <f t="array" ref="N2258">INDEX($A:$G, ($B2258*$B$4)+3,COLUMN(F2258))</f>
        <v>Total Interest Charged</v>
      </c>
      <c r="O2258" s="201" t="e">
        <f t="shared" si="218"/>
        <v>#VALUE!</v>
      </c>
    </row>
    <row r="2259" spans="3:15" x14ac:dyDescent="0.25">
      <c r="C2259" s="197" t="e">
        <f t="shared" si="215"/>
        <v>#DIV/0!</v>
      </c>
      <c r="D2259" s="216" t="e">
        <f>IF(F2259="","",IF($B$3='Budget Calculator'!$A$14, 'Loan Calculator'!$L$12-E2259+H2259, IF($B$3='Budget Calculator'!$A$13,  'Loan Calculator'!$N$12-E2259+H2259, IF($B$3='Budget Calculator'!$A$12,  'Loan Calculator'!$P$12-E2259+H2259, 0))))</f>
        <v>#DIV/0!</v>
      </c>
      <c r="E2259" s="217" t="e">
        <f>IF(('Loan Calculator'!$G$4/$B$4)*C2258&gt;=0, ('Loan Calculator'!$G$4/$B$4)*C2258, 1/0)</f>
        <v>#DIV/0!</v>
      </c>
      <c r="F2259" s="200" t="e">
        <f t="shared" si="216"/>
        <v>#DIV/0!</v>
      </c>
      <c r="G2259" s="212" t="e">
        <f t="shared" si="217"/>
        <v>#DIV/0!</v>
      </c>
      <c r="K2259" s="197" t="str" cm="1">
        <f t="array" ref="K2259">INDEX($A:$G, ($B2259*$B$4)+3,COLUMN(C2259))</f>
        <v>Owing</v>
      </c>
      <c r="L2259" s="198" t="e">
        <f t="shared" si="219"/>
        <v>#VALUE!</v>
      </c>
      <c r="M2259" s="199" t="e">
        <f t="shared" si="220"/>
        <v>#VALUE!</v>
      </c>
      <c r="N2259" s="200" t="str" cm="1">
        <f t="array" ref="N2259">INDEX($A:$G, ($B2259*$B$4)+3,COLUMN(F2259))</f>
        <v>Total Interest Charged</v>
      </c>
      <c r="O2259" s="201" t="e">
        <f t="shared" si="218"/>
        <v>#VALUE!</v>
      </c>
    </row>
    <row r="2260" spans="3:15" x14ac:dyDescent="0.25">
      <c r="C2260" s="197" t="e">
        <f t="shared" si="215"/>
        <v>#DIV/0!</v>
      </c>
      <c r="D2260" s="216" t="e">
        <f>IF(F2260="","",IF($B$3='Budget Calculator'!$A$14, 'Loan Calculator'!$L$12-E2260+H2260, IF($B$3='Budget Calculator'!$A$13,  'Loan Calculator'!$N$12-E2260+H2260, IF($B$3='Budget Calculator'!$A$12,  'Loan Calculator'!$P$12-E2260+H2260, 0))))</f>
        <v>#DIV/0!</v>
      </c>
      <c r="E2260" s="217" t="e">
        <f>IF(('Loan Calculator'!$G$4/$B$4)*C2259&gt;=0, ('Loan Calculator'!$G$4/$B$4)*C2259, 1/0)</f>
        <v>#DIV/0!</v>
      </c>
      <c r="F2260" s="200" t="e">
        <f t="shared" si="216"/>
        <v>#DIV/0!</v>
      </c>
      <c r="G2260" s="212" t="e">
        <f t="shared" si="217"/>
        <v>#DIV/0!</v>
      </c>
      <c r="K2260" s="197" t="str" cm="1">
        <f t="array" ref="K2260">INDEX($A:$G, ($B2260*$B$4)+3,COLUMN(C2260))</f>
        <v>Owing</v>
      </c>
      <c r="L2260" s="198" t="e">
        <f t="shared" si="219"/>
        <v>#VALUE!</v>
      </c>
      <c r="M2260" s="199" t="e">
        <f t="shared" si="220"/>
        <v>#VALUE!</v>
      </c>
      <c r="N2260" s="200" t="str" cm="1">
        <f t="array" ref="N2260">INDEX($A:$G, ($B2260*$B$4)+3,COLUMN(F2260))</f>
        <v>Total Interest Charged</v>
      </c>
      <c r="O2260" s="201" t="e">
        <f t="shared" si="218"/>
        <v>#VALUE!</v>
      </c>
    </row>
    <row r="2261" spans="3:15" x14ac:dyDescent="0.25">
      <c r="C2261" s="197" t="e">
        <f t="shared" si="215"/>
        <v>#DIV/0!</v>
      </c>
      <c r="D2261" s="216" t="e">
        <f>IF(F2261="","",IF($B$3='Budget Calculator'!$A$14, 'Loan Calculator'!$L$12-E2261+H2261, IF($B$3='Budget Calculator'!$A$13,  'Loan Calculator'!$N$12-E2261+H2261, IF($B$3='Budget Calculator'!$A$12,  'Loan Calculator'!$P$12-E2261+H2261, 0))))</f>
        <v>#DIV/0!</v>
      </c>
      <c r="E2261" s="217" t="e">
        <f>IF(('Loan Calculator'!$G$4/$B$4)*C2260&gt;=0, ('Loan Calculator'!$G$4/$B$4)*C2260, 1/0)</f>
        <v>#DIV/0!</v>
      </c>
      <c r="F2261" s="200" t="e">
        <f t="shared" si="216"/>
        <v>#DIV/0!</v>
      </c>
      <c r="G2261" s="212" t="e">
        <f t="shared" si="217"/>
        <v>#DIV/0!</v>
      </c>
      <c r="K2261" s="197" t="str" cm="1">
        <f t="array" ref="K2261">INDEX($A:$G, ($B2261*$B$4)+3,COLUMN(C2261))</f>
        <v>Owing</v>
      </c>
      <c r="L2261" s="198" t="e">
        <f t="shared" si="219"/>
        <v>#VALUE!</v>
      </c>
      <c r="M2261" s="199" t="e">
        <f t="shared" si="220"/>
        <v>#VALUE!</v>
      </c>
      <c r="N2261" s="200" t="str" cm="1">
        <f t="array" ref="N2261">INDEX($A:$G, ($B2261*$B$4)+3,COLUMN(F2261))</f>
        <v>Total Interest Charged</v>
      </c>
      <c r="O2261" s="201" t="e">
        <f t="shared" si="218"/>
        <v>#VALUE!</v>
      </c>
    </row>
    <row r="2262" spans="3:15" x14ac:dyDescent="0.25">
      <c r="C2262" s="197" t="e">
        <f t="shared" si="215"/>
        <v>#DIV/0!</v>
      </c>
      <c r="D2262" s="216" t="e">
        <f>IF(F2262="","",IF($B$3='Budget Calculator'!$A$14, 'Loan Calculator'!$L$12-E2262+H2262, IF($B$3='Budget Calculator'!$A$13,  'Loan Calculator'!$N$12-E2262+H2262, IF($B$3='Budget Calculator'!$A$12,  'Loan Calculator'!$P$12-E2262+H2262, 0))))</f>
        <v>#DIV/0!</v>
      </c>
      <c r="E2262" s="217" t="e">
        <f>IF(('Loan Calculator'!$G$4/$B$4)*C2261&gt;=0, ('Loan Calculator'!$G$4/$B$4)*C2261, 1/0)</f>
        <v>#DIV/0!</v>
      </c>
      <c r="F2262" s="200" t="e">
        <f t="shared" si="216"/>
        <v>#DIV/0!</v>
      </c>
      <c r="G2262" s="212" t="e">
        <f t="shared" si="217"/>
        <v>#DIV/0!</v>
      </c>
      <c r="K2262" s="197" t="str" cm="1">
        <f t="array" ref="K2262">INDEX($A:$G, ($B2262*$B$4)+3,COLUMN(C2262))</f>
        <v>Owing</v>
      </c>
      <c r="L2262" s="198" t="e">
        <f t="shared" si="219"/>
        <v>#VALUE!</v>
      </c>
      <c r="M2262" s="199" t="e">
        <f t="shared" si="220"/>
        <v>#VALUE!</v>
      </c>
      <c r="N2262" s="200" t="str" cm="1">
        <f t="array" ref="N2262">INDEX($A:$G, ($B2262*$B$4)+3,COLUMN(F2262))</f>
        <v>Total Interest Charged</v>
      </c>
      <c r="O2262" s="201" t="e">
        <f t="shared" si="218"/>
        <v>#VALUE!</v>
      </c>
    </row>
    <row r="2263" spans="3:15" x14ac:dyDescent="0.25">
      <c r="C2263" s="197" t="e">
        <f t="shared" si="215"/>
        <v>#DIV/0!</v>
      </c>
      <c r="D2263" s="216" t="e">
        <f>IF(F2263="","",IF($B$3='Budget Calculator'!$A$14, 'Loan Calculator'!$L$12-E2263+H2263, IF($B$3='Budget Calculator'!$A$13,  'Loan Calculator'!$N$12-E2263+H2263, IF($B$3='Budget Calculator'!$A$12,  'Loan Calculator'!$P$12-E2263+H2263, 0))))</f>
        <v>#DIV/0!</v>
      </c>
      <c r="E2263" s="217" t="e">
        <f>IF(('Loan Calculator'!$G$4/$B$4)*C2262&gt;=0, ('Loan Calculator'!$G$4/$B$4)*C2262, 1/0)</f>
        <v>#DIV/0!</v>
      </c>
      <c r="F2263" s="200" t="e">
        <f t="shared" si="216"/>
        <v>#DIV/0!</v>
      </c>
      <c r="G2263" s="212" t="e">
        <f t="shared" si="217"/>
        <v>#DIV/0!</v>
      </c>
      <c r="K2263" s="197" t="str" cm="1">
        <f t="array" ref="K2263">INDEX($A:$G, ($B2263*$B$4)+3,COLUMN(C2263))</f>
        <v>Owing</v>
      </c>
      <c r="L2263" s="198" t="e">
        <f t="shared" si="219"/>
        <v>#VALUE!</v>
      </c>
      <c r="M2263" s="199" t="e">
        <f t="shared" si="220"/>
        <v>#VALUE!</v>
      </c>
      <c r="N2263" s="200" t="str" cm="1">
        <f t="array" ref="N2263">INDEX($A:$G, ($B2263*$B$4)+3,COLUMN(F2263))</f>
        <v>Total Interest Charged</v>
      </c>
      <c r="O2263" s="201" t="e">
        <f t="shared" si="218"/>
        <v>#VALUE!</v>
      </c>
    </row>
    <row r="2264" spans="3:15" x14ac:dyDescent="0.25">
      <c r="C2264" s="197" t="e">
        <f t="shared" ref="C2264:C2327" si="221">IF(F2264="","",C2263-D2264)</f>
        <v>#DIV/0!</v>
      </c>
      <c r="D2264" s="216" t="e">
        <f>IF(F2264="","",IF($B$3='Budget Calculator'!$A$14, 'Loan Calculator'!$L$12-E2264+H2264, IF($B$3='Budget Calculator'!$A$13,  'Loan Calculator'!$N$12-E2264+H2264, IF($B$3='Budget Calculator'!$A$12,  'Loan Calculator'!$P$12-E2264+H2264, 0))))</f>
        <v>#DIV/0!</v>
      </c>
      <c r="E2264" s="217" t="e">
        <f>IF(('Loan Calculator'!$G$4/$B$4)*C2263&gt;=0, ('Loan Calculator'!$G$4/$B$4)*C2263, 1/0)</f>
        <v>#DIV/0!</v>
      </c>
      <c r="F2264" s="200" t="e">
        <f t="shared" ref="F2264:F2327" si="222">IF(F2263="", "", IF(E2264+F2263&gt;F2263, E2264+F2263, ""))</f>
        <v>#DIV/0!</v>
      </c>
      <c r="G2264" s="212" t="e">
        <f t="shared" si="217"/>
        <v>#DIV/0!</v>
      </c>
      <c r="K2264" s="197" t="str" cm="1">
        <f t="array" ref="K2264">INDEX($A:$G, ($B2264*$B$4)+3,COLUMN(C2264))</f>
        <v>Owing</v>
      </c>
      <c r="L2264" s="198" t="e">
        <f t="shared" si="219"/>
        <v>#VALUE!</v>
      </c>
      <c r="M2264" s="199" t="e">
        <f t="shared" si="220"/>
        <v>#VALUE!</v>
      </c>
      <c r="N2264" s="200" t="str" cm="1">
        <f t="array" ref="N2264">INDEX($A:$G, ($B2264*$B$4)+3,COLUMN(F2264))</f>
        <v>Total Interest Charged</v>
      </c>
      <c r="O2264" s="201" t="e">
        <f t="shared" si="218"/>
        <v>#VALUE!</v>
      </c>
    </row>
    <row r="2265" spans="3:15" x14ac:dyDescent="0.25">
      <c r="C2265" s="197" t="e">
        <f t="shared" si="221"/>
        <v>#DIV/0!</v>
      </c>
      <c r="D2265" s="216" t="e">
        <f>IF(F2265="","",IF($B$3='Budget Calculator'!$A$14, 'Loan Calculator'!$L$12-E2265+H2265, IF($B$3='Budget Calculator'!$A$13,  'Loan Calculator'!$N$12-E2265+H2265, IF($B$3='Budget Calculator'!$A$12,  'Loan Calculator'!$P$12-E2265+H2265, 0))))</f>
        <v>#DIV/0!</v>
      </c>
      <c r="E2265" s="217" t="e">
        <f>IF(('Loan Calculator'!$G$4/$B$4)*C2264&gt;=0, ('Loan Calculator'!$G$4/$B$4)*C2264, 1/0)</f>
        <v>#DIV/0!</v>
      </c>
      <c r="F2265" s="200" t="e">
        <f t="shared" si="222"/>
        <v>#DIV/0!</v>
      </c>
      <c r="G2265" s="212" t="e">
        <f t="shared" si="217"/>
        <v>#DIV/0!</v>
      </c>
      <c r="K2265" s="197" t="str" cm="1">
        <f t="array" ref="K2265">INDEX($A:$G, ($B2265*$B$4)+3,COLUMN(C2265))</f>
        <v>Owing</v>
      </c>
      <c r="L2265" s="198" t="e">
        <f t="shared" si="219"/>
        <v>#VALUE!</v>
      </c>
      <c r="M2265" s="199" t="e">
        <f t="shared" si="220"/>
        <v>#VALUE!</v>
      </c>
      <c r="N2265" s="200" t="str" cm="1">
        <f t="array" ref="N2265">INDEX($A:$G, ($B2265*$B$4)+3,COLUMN(F2265))</f>
        <v>Total Interest Charged</v>
      </c>
      <c r="O2265" s="201" t="e">
        <f t="shared" si="218"/>
        <v>#VALUE!</v>
      </c>
    </row>
    <row r="2266" spans="3:15" x14ac:dyDescent="0.25">
      <c r="C2266" s="197" t="e">
        <f t="shared" si="221"/>
        <v>#DIV/0!</v>
      </c>
      <c r="D2266" s="216" t="e">
        <f>IF(F2266="","",IF($B$3='Budget Calculator'!$A$14, 'Loan Calculator'!$L$12-E2266+H2266, IF($B$3='Budget Calculator'!$A$13,  'Loan Calculator'!$N$12-E2266+H2266, IF($B$3='Budget Calculator'!$A$12,  'Loan Calculator'!$P$12-E2266+H2266, 0))))</f>
        <v>#DIV/0!</v>
      </c>
      <c r="E2266" s="217" t="e">
        <f>IF(('Loan Calculator'!$G$4/$B$4)*C2265&gt;=0, ('Loan Calculator'!$G$4/$B$4)*C2265, 1/0)</f>
        <v>#DIV/0!</v>
      </c>
      <c r="F2266" s="200" t="e">
        <f t="shared" si="222"/>
        <v>#DIV/0!</v>
      </c>
      <c r="G2266" s="212" t="e">
        <f t="shared" si="217"/>
        <v>#DIV/0!</v>
      </c>
      <c r="K2266" s="197" t="str" cm="1">
        <f t="array" ref="K2266">INDEX($A:$G, ($B2266*$B$4)+3,COLUMN(C2266))</f>
        <v>Owing</v>
      </c>
      <c r="L2266" s="198" t="e">
        <f t="shared" si="219"/>
        <v>#VALUE!</v>
      </c>
      <c r="M2266" s="199" t="e">
        <f t="shared" si="220"/>
        <v>#VALUE!</v>
      </c>
      <c r="N2266" s="200" t="str" cm="1">
        <f t="array" ref="N2266">INDEX($A:$G, ($B2266*$B$4)+3,COLUMN(F2266))</f>
        <v>Total Interest Charged</v>
      </c>
      <c r="O2266" s="201" t="e">
        <f t="shared" si="218"/>
        <v>#VALUE!</v>
      </c>
    </row>
    <row r="2267" spans="3:15" x14ac:dyDescent="0.25">
      <c r="C2267" s="197" t="e">
        <f t="shared" si="221"/>
        <v>#DIV/0!</v>
      </c>
      <c r="D2267" s="216" t="e">
        <f>IF(F2267="","",IF($B$3='Budget Calculator'!$A$14, 'Loan Calculator'!$L$12-E2267+H2267, IF($B$3='Budget Calculator'!$A$13,  'Loan Calculator'!$N$12-E2267+H2267, IF($B$3='Budget Calculator'!$A$12,  'Loan Calculator'!$P$12-E2267+H2267, 0))))</f>
        <v>#DIV/0!</v>
      </c>
      <c r="E2267" s="217" t="e">
        <f>IF(('Loan Calculator'!$G$4/$B$4)*C2266&gt;=0, ('Loan Calculator'!$G$4/$B$4)*C2266, 1/0)</f>
        <v>#DIV/0!</v>
      </c>
      <c r="F2267" s="200" t="e">
        <f t="shared" si="222"/>
        <v>#DIV/0!</v>
      </c>
      <c r="G2267" s="212" t="e">
        <f t="shared" si="217"/>
        <v>#DIV/0!</v>
      </c>
      <c r="K2267" s="197" t="str" cm="1">
        <f t="array" ref="K2267">INDEX($A:$G, ($B2267*$B$4)+3,COLUMN(C2267))</f>
        <v>Owing</v>
      </c>
      <c r="L2267" s="198" t="e">
        <f t="shared" si="219"/>
        <v>#VALUE!</v>
      </c>
      <c r="M2267" s="199" t="e">
        <f t="shared" si="220"/>
        <v>#VALUE!</v>
      </c>
      <c r="N2267" s="200" t="str" cm="1">
        <f t="array" ref="N2267">INDEX($A:$G, ($B2267*$B$4)+3,COLUMN(F2267))</f>
        <v>Total Interest Charged</v>
      </c>
      <c r="O2267" s="201" t="e">
        <f t="shared" si="218"/>
        <v>#VALUE!</v>
      </c>
    </row>
    <row r="2268" spans="3:15" x14ac:dyDescent="0.25">
      <c r="C2268" s="197" t="e">
        <f t="shared" si="221"/>
        <v>#DIV/0!</v>
      </c>
      <c r="D2268" s="216" t="e">
        <f>IF(F2268="","",IF($B$3='Budget Calculator'!$A$14, 'Loan Calculator'!$L$12-E2268+H2268, IF($B$3='Budget Calculator'!$A$13,  'Loan Calculator'!$N$12-E2268+H2268, IF($B$3='Budget Calculator'!$A$12,  'Loan Calculator'!$P$12-E2268+H2268, 0))))</f>
        <v>#DIV/0!</v>
      </c>
      <c r="E2268" s="217" t="e">
        <f>IF(('Loan Calculator'!$G$4/$B$4)*C2267&gt;=0, ('Loan Calculator'!$G$4/$B$4)*C2267, 1/0)</f>
        <v>#DIV/0!</v>
      </c>
      <c r="F2268" s="200" t="e">
        <f t="shared" si="222"/>
        <v>#DIV/0!</v>
      </c>
      <c r="G2268" s="212" t="e">
        <f t="shared" si="217"/>
        <v>#DIV/0!</v>
      </c>
      <c r="K2268" s="197" t="str" cm="1">
        <f t="array" ref="K2268">INDEX($A:$G, ($B2268*$B$4)+3,COLUMN(C2268))</f>
        <v>Owing</v>
      </c>
      <c r="L2268" s="198" t="e">
        <f t="shared" si="219"/>
        <v>#VALUE!</v>
      </c>
      <c r="M2268" s="199" t="e">
        <f t="shared" si="220"/>
        <v>#VALUE!</v>
      </c>
      <c r="N2268" s="200" t="str" cm="1">
        <f t="array" ref="N2268">INDEX($A:$G, ($B2268*$B$4)+3,COLUMN(F2268))</f>
        <v>Total Interest Charged</v>
      </c>
      <c r="O2268" s="201" t="e">
        <f t="shared" si="218"/>
        <v>#VALUE!</v>
      </c>
    </row>
    <row r="2269" spans="3:15" x14ac:dyDescent="0.25">
      <c r="C2269" s="197" t="e">
        <f t="shared" si="221"/>
        <v>#DIV/0!</v>
      </c>
      <c r="D2269" s="216" t="e">
        <f>IF(F2269="","",IF($B$3='Budget Calculator'!$A$14, 'Loan Calculator'!$L$12-E2269+H2269, IF($B$3='Budget Calculator'!$A$13,  'Loan Calculator'!$N$12-E2269+H2269, IF($B$3='Budget Calculator'!$A$12,  'Loan Calculator'!$P$12-E2269+H2269, 0))))</f>
        <v>#DIV/0!</v>
      </c>
      <c r="E2269" s="217" t="e">
        <f>IF(('Loan Calculator'!$G$4/$B$4)*C2268&gt;=0, ('Loan Calculator'!$G$4/$B$4)*C2268, 1/0)</f>
        <v>#DIV/0!</v>
      </c>
      <c r="F2269" s="200" t="e">
        <f t="shared" si="222"/>
        <v>#DIV/0!</v>
      </c>
      <c r="G2269" s="212" t="e">
        <f t="shared" si="217"/>
        <v>#DIV/0!</v>
      </c>
      <c r="K2269" s="197" t="str" cm="1">
        <f t="array" ref="K2269">INDEX($A:$G, ($B2269*$B$4)+3,COLUMN(C2269))</f>
        <v>Owing</v>
      </c>
      <c r="L2269" s="198" t="e">
        <f t="shared" si="219"/>
        <v>#VALUE!</v>
      </c>
      <c r="M2269" s="199" t="e">
        <f t="shared" si="220"/>
        <v>#VALUE!</v>
      </c>
      <c r="N2269" s="200" t="str" cm="1">
        <f t="array" ref="N2269">INDEX($A:$G, ($B2269*$B$4)+3,COLUMN(F2269))</f>
        <v>Total Interest Charged</v>
      </c>
      <c r="O2269" s="201" t="e">
        <f t="shared" si="218"/>
        <v>#VALUE!</v>
      </c>
    </row>
    <row r="2270" spans="3:15" x14ac:dyDescent="0.25">
      <c r="C2270" s="197" t="e">
        <f t="shared" si="221"/>
        <v>#DIV/0!</v>
      </c>
      <c r="D2270" s="216" t="e">
        <f>IF(F2270="","",IF($B$3='Budget Calculator'!$A$14, 'Loan Calculator'!$L$12-E2270+H2270, IF($B$3='Budget Calculator'!$A$13,  'Loan Calculator'!$N$12-E2270+H2270, IF($B$3='Budget Calculator'!$A$12,  'Loan Calculator'!$P$12-E2270+H2270, 0))))</f>
        <v>#DIV/0!</v>
      </c>
      <c r="E2270" s="217" t="e">
        <f>IF(('Loan Calculator'!$G$4/$B$4)*C2269&gt;=0, ('Loan Calculator'!$G$4/$B$4)*C2269, 1/0)</f>
        <v>#DIV/0!</v>
      </c>
      <c r="F2270" s="200" t="e">
        <f t="shared" si="222"/>
        <v>#DIV/0!</v>
      </c>
      <c r="G2270" s="212" t="e">
        <f t="shared" si="217"/>
        <v>#DIV/0!</v>
      </c>
      <c r="K2270" s="197" t="str" cm="1">
        <f t="array" ref="K2270">INDEX($A:$G, ($B2270*$B$4)+3,COLUMN(C2270))</f>
        <v>Owing</v>
      </c>
      <c r="L2270" s="198" t="e">
        <f t="shared" si="219"/>
        <v>#VALUE!</v>
      </c>
      <c r="M2270" s="199" t="e">
        <f t="shared" si="220"/>
        <v>#VALUE!</v>
      </c>
      <c r="N2270" s="200" t="str" cm="1">
        <f t="array" ref="N2270">INDEX($A:$G, ($B2270*$B$4)+3,COLUMN(F2270))</f>
        <v>Total Interest Charged</v>
      </c>
      <c r="O2270" s="201" t="e">
        <f t="shared" si="218"/>
        <v>#VALUE!</v>
      </c>
    </row>
    <row r="2271" spans="3:15" x14ac:dyDescent="0.25">
      <c r="C2271" s="197" t="e">
        <f t="shared" si="221"/>
        <v>#DIV/0!</v>
      </c>
      <c r="D2271" s="216" t="e">
        <f>IF(F2271="","",IF($B$3='Budget Calculator'!$A$14, 'Loan Calculator'!$L$12-E2271+H2271, IF($B$3='Budget Calculator'!$A$13,  'Loan Calculator'!$N$12-E2271+H2271, IF($B$3='Budget Calculator'!$A$12,  'Loan Calculator'!$P$12-E2271+H2271, 0))))</f>
        <v>#DIV/0!</v>
      </c>
      <c r="E2271" s="217" t="e">
        <f>IF(('Loan Calculator'!$G$4/$B$4)*C2270&gt;=0, ('Loan Calculator'!$G$4/$B$4)*C2270, 1/0)</f>
        <v>#DIV/0!</v>
      </c>
      <c r="F2271" s="200" t="e">
        <f t="shared" si="222"/>
        <v>#DIV/0!</v>
      </c>
      <c r="G2271" s="212" t="e">
        <f t="shared" si="217"/>
        <v>#DIV/0!</v>
      </c>
      <c r="K2271" s="197" t="str" cm="1">
        <f t="array" ref="K2271">INDEX($A:$G, ($B2271*$B$4)+3,COLUMN(C2271))</f>
        <v>Owing</v>
      </c>
      <c r="L2271" s="198" t="e">
        <f t="shared" si="219"/>
        <v>#VALUE!</v>
      </c>
      <c r="M2271" s="199" t="e">
        <f t="shared" si="220"/>
        <v>#VALUE!</v>
      </c>
      <c r="N2271" s="200" t="str" cm="1">
        <f t="array" ref="N2271">INDEX($A:$G, ($B2271*$B$4)+3,COLUMN(F2271))</f>
        <v>Total Interest Charged</v>
      </c>
      <c r="O2271" s="201" t="e">
        <f t="shared" si="218"/>
        <v>#VALUE!</v>
      </c>
    </row>
    <row r="2272" spans="3:15" x14ac:dyDescent="0.25">
      <c r="C2272" s="197" t="e">
        <f t="shared" si="221"/>
        <v>#DIV/0!</v>
      </c>
      <c r="D2272" s="216" t="e">
        <f>IF(F2272="","",IF($B$3='Budget Calculator'!$A$14, 'Loan Calculator'!$L$12-E2272+H2272, IF($B$3='Budget Calculator'!$A$13,  'Loan Calculator'!$N$12-E2272+H2272, IF($B$3='Budget Calculator'!$A$12,  'Loan Calculator'!$P$12-E2272+H2272, 0))))</f>
        <v>#DIV/0!</v>
      </c>
      <c r="E2272" s="217" t="e">
        <f>IF(('Loan Calculator'!$G$4/$B$4)*C2271&gt;=0, ('Loan Calculator'!$G$4/$B$4)*C2271, 1/0)</f>
        <v>#DIV/0!</v>
      </c>
      <c r="F2272" s="200" t="e">
        <f t="shared" si="222"/>
        <v>#DIV/0!</v>
      </c>
      <c r="G2272" s="212" t="e">
        <f t="shared" si="217"/>
        <v>#DIV/0!</v>
      </c>
      <c r="K2272" s="197" t="str" cm="1">
        <f t="array" ref="K2272">INDEX($A:$G, ($B2272*$B$4)+3,COLUMN(C2272))</f>
        <v>Owing</v>
      </c>
      <c r="L2272" s="198" t="e">
        <f t="shared" si="219"/>
        <v>#VALUE!</v>
      </c>
      <c r="M2272" s="199" t="e">
        <f t="shared" si="220"/>
        <v>#VALUE!</v>
      </c>
      <c r="N2272" s="200" t="str" cm="1">
        <f t="array" ref="N2272">INDEX($A:$G, ($B2272*$B$4)+3,COLUMN(F2272))</f>
        <v>Total Interest Charged</v>
      </c>
      <c r="O2272" s="201" t="e">
        <f t="shared" si="218"/>
        <v>#VALUE!</v>
      </c>
    </row>
    <row r="2273" spans="3:15" x14ac:dyDescent="0.25">
      <c r="C2273" s="197" t="e">
        <f t="shared" si="221"/>
        <v>#DIV/0!</v>
      </c>
      <c r="D2273" s="216" t="e">
        <f>IF(F2273="","",IF($B$3='Budget Calculator'!$A$14, 'Loan Calculator'!$L$12-E2273+H2273, IF($B$3='Budget Calculator'!$A$13,  'Loan Calculator'!$N$12-E2273+H2273, IF($B$3='Budget Calculator'!$A$12,  'Loan Calculator'!$P$12-E2273+H2273, 0))))</f>
        <v>#DIV/0!</v>
      </c>
      <c r="E2273" s="217" t="e">
        <f>IF(('Loan Calculator'!$G$4/$B$4)*C2272&gt;=0, ('Loan Calculator'!$G$4/$B$4)*C2272, 1/0)</f>
        <v>#DIV/0!</v>
      </c>
      <c r="F2273" s="200" t="e">
        <f t="shared" si="222"/>
        <v>#DIV/0!</v>
      </c>
      <c r="G2273" s="212" t="e">
        <f t="shared" si="217"/>
        <v>#DIV/0!</v>
      </c>
      <c r="K2273" s="197" t="str" cm="1">
        <f t="array" ref="K2273">INDEX($A:$G, ($B2273*$B$4)+3,COLUMN(C2273))</f>
        <v>Owing</v>
      </c>
      <c r="L2273" s="198" t="e">
        <f t="shared" si="219"/>
        <v>#VALUE!</v>
      </c>
      <c r="M2273" s="199" t="e">
        <f t="shared" si="220"/>
        <v>#VALUE!</v>
      </c>
      <c r="N2273" s="200" t="str" cm="1">
        <f t="array" ref="N2273">INDEX($A:$G, ($B2273*$B$4)+3,COLUMN(F2273))</f>
        <v>Total Interest Charged</v>
      </c>
      <c r="O2273" s="201" t="e">
        <f t="shared" si="218"/>
        <v>#VALUE!</v>
      </c>
    </row>
    <row r="2274" spans="3:15" x14ac:dyDescent="0.25">
      <c r="C2274" s="197" t="e">
        <f t="shared" si="221"/>
        <v>#DIV/0!</v>
      </c>
      <c r="D2274" s="216" t="e">
        <f>IF(F2274="","",IF($B$3='Budget Calculator'!$A$14, 'Loan Calculator'!$L$12-E2274+H2274, IF($B$3='Budget Calculator'!$A$13,  'Loan Calculator'!$N$12-E2274+H2274, IF($B$3='Budget Calculator'!$A$12,  'Loan Calculator'!$P$12-E2274+H2274, 0))))</f>
        <v>#DIV/0!</v>
      </c>
      <c r="E2274" s="217" t="e">
        <f>IF(('Loan Calculator'!$G$4/$B$4)*C2273&gt;=0, ('Loan Calculator'!$G$4/$B$4)*C2273, 1/0)</f>
        <v>#DIV/0!</v>
      </c>
      <c r="F2274" s="200" t="e">
        <f t="shared" si="222"/>
        <v>#DIV/0!</v>
      </c>
      <c r="G2274" s="212" t="e">
        <f t="shared" si="217"/>
        <v>#DIV/0!</v>
      </c>
      <c r="K2274" s="197" t="str" cm="1">
        <f t="array" ref="K2274">INDEX($A:$G, ($B2274*$B$4)+3,COLUMN(C2274))</f>
        <v>Owing</v>
      </c>
      <c r="L2274" s="198" t="e">
        <f t="shared" si="219"/>
        <v>#VALUE!</v>
      </c>
      <c r="M2274" s="199" t="e">
        <f t="shared" si="220"/>
        <v>#VALUE!</v>
      </c>
      <c r="N2274" s="200" t="str" cm="1">
        <f t="array" ref="N2274">INDEX($A:$G, ($B2274*$B$4)+3,COLUMN(F2274))</f>
        <v>Total Interest Charged</v>
      </c>
      <c r="O2274" s="201" t="e">
        <f t="shared" si="218"/>
        <v>#VALUE!</v>
      </c>
    </row>
    <row r="2275" spans="3:15" x14ac:dyDescent="0.25">
      <c r="C2275" s="197" t="e">
        <f t="shared" si="221"/>
        <v>#DIV/0!</v>
      </c>
      <c r="D2275" s="216" t="e">
        <f>IF(F2275="","",IF($B$3='Budget Calculator'!$A$14, 'Loan Calculator'!$L$12-E2275+H2275, IF($B$3='Budget Calculator'!$A$13,  'Loan Calculator'!$N$12-E2275+H2275, IF($B$3='Budget Calculator'!$A$12,  'Loan Calculator'!$P$12-E2275+H2275, 0))))</f>
        <v>#DIV/0!</v>
      </c>
      <c r="E2275" s="217" t="e">
        <f>IF(('Loan Calculator'!$G$4/$B$4)*C2274&gt;=0, ('Loan Calculator'!$G$4/$B$4)*C2274, 1/0)</f>
        <v>#DIV/0!</v>
      </c>
      <c r="F2275" s="200" t="e">
        <f t="shared" si="222"/>
        <v>#DIV/0!</v>
      </c>
      <c r="G2275" s="212" t="e">
        <f t="shared" si="217"/>
        <v>#DIV/0!</v>
      </c>
      <c r="K2275" s="197" t="str" cm="1">
        <f t="array" ref="K2275">INDEX($A:$G, ($B2275*$B$4)+3,COLUMN(C2275))</f>
        <v>Owing</v>
      </c>
      <c r="L2275" s="198" t="e">
        <f t="shared" si="219"/>
        <v>#VALUE!</v>
      </c>
      <c r="M2275" s="199" t="e">
        <f t="shared" si="220"/>
        <v>#VALUE!</v>
      </c>
      <c r="N2275" s="200" t="str" cm="1">
        <f t="array" ref="N2275">INDEX($A:$G, ($B2275*$B$4)+3,COLUMN(F2275))</f>
        <v>Total Interest Charged</v>
      </c>
      <c r="O2275" s="201" t="e">
        <f t="shared" si="218"/>
        <v>#VALUE!</v>
      </c>
    </row>
    <row r="2276" spans="3:15" x14ac:dyDescent="0.25">
      <c r="C2276" s="197" t="e">
        <f t="shared" si="221"/>
        <v>#DIV/0!</v>
      </c>
      <c r="D2276" s="216" t="e">
        <f>IF(F2276="","",IF($B$3='Budget Calculator'!$A$14, 'Loan Calculator'!$L$12-E2276+H2276, IF($B$3='Budget Calculator'!$A$13,  'Loan Calculator'!$N$12-E2276+H2276, IF($B$3='Budget Calculator'!$A$12,  'Loan Calculator'!$P$12-E2276+H2276, 0))))</f>
        <v>#DIV/0!</v>
      </c>
      <c r="E2276" s="217" t="e">
        <f>IF(('Loan Calculator'!$G$4/$B$4)*C2275&gt;=0, ('Loan Calculator'!$G$4/$B$4)*C2275, 1/0)</f>
        <v>#DIV/0!</v>
      </c>
      <c r="F2276" s="200" t="e">
        <f t="shared" si="222"/>
        <v>#DIV/0!</v>
      </c>
      <c r="G2276" s="212" t="e">
        <f t="shared" si="217"/>
        <v>#DIV/0!</v>
      </c>
      <c r="K2276" s="197" t="str" cm="1">
        <f t="array" ref="K2276">INDEX($A:$G, ($B2276*$B$4)+3,COLUMN(C2276))</f>
        <v>Owing</v>
      </c>
      <c r="L2276" s="198" t="e">
        <f t="shared" si="219"/>
        <v>#VALUE!</v>
      </c>
      <c r="M2276" s="199" t="e">
        <f t="shared" si="220"/>
        <v>#VALUE!</v>
      </c>
      <c r="N2276" s="200" t="str" cm="1">
        <f t="array" ref="N2276">INDEX($A:$G, ($B2276*$B$4)+3,COLUMN(F2276))</f>
        <v>Total Interest Charged</v>
      </c>
      <c r="O2276" s="201" t="e">
        <f t="shared" si="218"/>
        <v>#VALUE!</v>
      </c>
    </row>
    <row r="2277" spans="3:15" x14ac:dyDescent="0.25">
      <c r="C2277" s="197" t="e">
        <f t="shared" si="221"/>
        <v>#DIV/0!</v>
      </c>
      <c r="D2277" s="216" t="e">
        <f>IF(F2277="","",IF($B$3='Budget Calculator'!$A$14, 'Loan Calculator'!$L$12-E2277+H2277, IF($B$3='Budget Calculator'!$A$13,  'Loan Calculator'!$N$12-E2277+H2277, IF($B$3='Budget Calculator'!$A$12,  'Loan Calculator'!$P$12-E2277+H2277, 0))))</f>
        <v>#DIV/0!</v>
      </c>
      <c r="E2277" s="217" t="e">
        <f>IF(('Loan Calculator'!$G$4/$B$4)*C2276&gt;=0, ('Loan Calculator'!$G$4/$B$4)*C2276, 1/0)</f>
        <v>#DIV/0!</v>
      </c>
      <c r="F2277" s="200" t="e">
        <f t="shared" si="222"/>
        <v>#DIV/0!</v>
      </c>
      <c r="G2277" s="212" t="e">
        <f t="shared" si="217"/>
        <v>#DIV/0!</v>
      </c>
      <c r="K2277" s="197" t="str" cm="1">
        <f t="array" ref="K2277">INDEX($A:$G, ($B2277*$B$4)+3,COLUMN(C2277))</f>
        <v>Owing</v>
      </c>
      <c r="L2277" s="198" t="e">
        <f t="shared" si="219"/>
        <v>#VALUE!</v>
      </c>
      <c r="M2277" s="199" t="e">
        <f t="shared" si="220"/>
        <v>#VALUE!</v>
      </c>
      <c r="N2277" s="200" t="str" cm="1">
        <f t="array" ref="N2277">INDEX($A:$G, ($B2277*$B$4)+3,COLUMN(F2277))</f>
        <v>Total Interest Charged</v>
      </c>
      <c r="O2277" s="201" t="e">
        <f t="shared" si="218"/>
        <v>#VALUE!</v>
      </c>
    </row>
    <row r="2278" spans="3:15" x14ac:dyDescent="0.25">
      <c r="C2278" s="197" t="e">
        <f t="shared" si="221"/>
        <v>#DIV/0!</v>
      </c>
      <c r="D2278" s="216" t="e">
        <f>IF(F2278="","",IF($B$3='Budget Calculator'!$A$14, 'Loan Calculator'!$L$12-E2278+H2278, IF($B$3='Budget Calculator'!$A$13,  'Loan Calculator'!$N$12-E2278+H2278, IF($B$3='Budget Calculator'!$A$12,  'Loan Calculator'!$P$12-E2278+H2278, 0))))</f>
        <v>#DIV/0!</v>
      </c>
      <c r="E2278" s="217" t="e">
        <f>IF(('Loan Calculator'!$G$4/$B$4)*C2277&gt;=0, ('Loan Calculator'!$G$4/$B$4)*C2277, 1/0)</f>
        <v>#DIV/0!</v>
      </c>
      <c r="F2278" s="200" t="e">
        <f t="shared" si="222"/>
        <v>#DIV/0!</v>
      </c>
      <c r="G2278" s="212" t="e">
        <f t="shared" si="217"/>
        <v>#DIV/0!</v>
      </c>
      <c r="K2278" s="197" t="str" cm="1">
        <f t="array" ref="K2278">INDEX($A:$G, ($B2278*$B$4)+3,COLUMN(C2278))</f>
        <v>Owing</v>
      </c>
      <c r="L2278" s="198" t="e">
        <f t="shared" si="219"/>
        <v>#VALUE!</v>
      </c>
      <c r="M2278" s="199" t="e">
        <f t="shared" si="220"/>
        <v>#VALUE!</v>
      </c>
      <c r="N2278" s="200" t="str" cm="1">
        <f t="array" ref="N2278">INDEX($A:$G, ($B2278*$B$4)+3,COLUMN(F2278))</f>
        <v>Total Interest Charged</v>
      </c>
      <c r="O2278" s="201" t="e">
        <f t="shared" si="218"/>
        <v>#VALUE!</v>
      </c>
    </row>
    <row r="2279" spans="3:15" x14ac:dyDescent="0.25">
      <c r="C2279" s="197" t="e">
        <f t="shared" si="221"/>
        <v>#DIV/0!</v>
      </c>
      <c r="D2279" s="216" t="e">
        <f>IF(F2279="","",IF($B$3='Budget Calculator'!$A$14, 'Loan Calculator'!$L$12-E2279+H2279, IF($B$3='Budget Calculator'!$A$13,  'Loan Calculator'!$N$12-E2279+H2279, IF($B$3='Budget Calculator'!$A$12,  'Loan Calculator'!$P$12-E2279+H2279, 0))))</f>
        <v>#DIV/0!</v>
      </c>
      <c r="E2279" s="217" t="e">
        <f>IF(('Loan Calculator'!$G$4/$B$4)*C2278&gt;=0, ('Loan Calculator'!$G$4/$B$4)*C2278, 1/0)</f>
        <v>#DIV/0!</v>
      </c>
      <c r="F2279" s="200" t="e">
        <f t="shared" si="222"/>
        <v>#DIV/0!</v>
      </c>
      <c r="G2279" s="212" t="e">
        <f t="shared" si="217"/>
        <v>#DIV/0!</v>
      </c>
      <c r="K2279" s="197" t="str" cm="1">
        <f t="array" ref="K2279">INDEX($A:$G, ($B2279*$B$4)+3,COLUMN(C2279))</f>
        <v>Owing</v>
      </c>
      <c r="L2279" s="198" t="e">
        <f t="shared" si="219"/>
        <v>#VALUE!</v>
      </c>
      <c r="M2279" s="199" t="e">
        <f t="shared" si="220"/>
        <v>#VALUE!</v>
      </c>
      <c r="N2279" s="200" t="str" cm="1">
        <f t="array" ref="N2279">INDEX($A:$G, ($B2279*$B$4)+3,COLUMN(F2279))</f>
        <v>Total Interest Charged</v>
      </c>
      <c r="O2279" s="201" t="e">
        <f t="shared" si="218"/>
        <v>#VALUE!</v>
      </c>
    </row>
    <row r="2280" spans="3:15" x14ac:dyDescent="0.25">
      <c r="C2280" s="197" t="e">
        <f t="shared" si="221"/>
        <v>#DIV/0!</v>
      </c>
      <c r="D2280" s="216" t="e">
        <f>IF(F2280="","",IF($B$3='Budget Calculator'!$A$14, 'Loan Calculator'!$L$12-E2280+H2280, IF($B$3='Budget Calculator'!$A$13,  'Loan Calculator'!$N$12-E2280+H2280, IF($B$3='Budget Calculator'!$A$12,  'Loan Calculator'!$P$12-E2280+H2280, 0))))</f>
        <v>#DIV/0!</v>
      </c>
      <c r="E2280" s="217" t="e">
        <f>IF(('Loan Calculator'!$G$4/$B$4)*C2279&gt;=0, ('Loan Calculator'!$G$4/$B$4)*C2279, 1/0)</f>
        <v>#DIV/0!</v>
      </c>
      <c r="F2280" s="200" t="e">
        <f t="shared" si="222"/>
        <v>#DIV/0!</v>
      </c>
      <c r="G2280" s="212" t="e">
        <f t="shared" si="217"/>
        <v>#DIV/0!</v>
      </c>
      <c r="K2280" s="197" t="str" cm="1">
        <f t="array" ref="K2280">INDEX($A:$G, ($B2280*$B$4)+3,COLUMN(C2280))</f>
        <v>Owing</v>
      </c>
      <c r="L2280" s="198" t="e">
        <f t="shared" si="219"/>
        <v>#VALUE!</v>
      </c>
      <c r="M2280" s="199" t="e">
        <f t="shared" si="220"/>
        <v>#VALUE!</v>
      </c>
      <c r="N2280" s="200" t="str" cm="1">
        <f t="array" ref="N2280">INDEX($A:$G, ($B2280*$B$4)+3,COLUMN(F2280))</f>
        <v>Total Interest Charged</v>
      </c>
      <c r="O2280" s="201" t="e">
        <f t="shared" si="218"/>
        <v>#VALUE!</v>
      </c>
    </row>
    <row r="2281" spans="3:15" x14ac:dyDescent="0.25">
      <c r="C2281" s="197" t="e">
        <f t="shared" si="221"/>
        <v>#DIV/0!</v>
      </c>
      <c r="D2281" s="216" t="e">
        <f>IF(F2281="","",IF($B$3='Budget Calculator'!$A$14, 'Loan Calculator'!$L$12-E2281+H2281, IF($B$3='Budget Calculator'!$A$13,  'Loan Calculator'!$N$12-E2281+H2281, IF($B$3='Budget Calculator'!$A$12,  'Loan Calculator'!$P$12-E2281+H2281, 0))))</f>
        <v>#DIV/0!</v>
      </c>
      <c r="E2281" s="217" t="e">
        <f>IF(('Loan Calculator'!$G$4/$B$4)*C2280&gt;=0, ('Loan Calculator'!$G$4/$B$4)*C2280, 1/0)</f>
        <v>#DIV/0!</v>
      </c>
      <c r="F2281" s="200" t="e">
        <f t="shared" si="222"/>
        <v>#DIV/0!</v>
      </c>
      <c r="G2281" s="212" t="e">
        <f t="shared" si="217"/>
        <v>#DIV/0!</v>
      </c>
      <c r="K2281" s="197" t="str" cm="1">
        <f t="array" ref="K2281">INDEX($A:$G, ($B2281*$B$4)+3,COLUMN(C2281))</f>
        <v>Owing</v>
      </c>
      <c r="L2281" s="198" t="e">
        <f t="shared" si="219"/>
        <v>#VALUE!</v>
      </c>
      <c r="M2281" s="199" t="e">
        <f t="shared" si="220"/>
        <v>#VALUE!</v>
      </c>
      <c r="N2281" s="200" t="str" cm="1">
        <f t="array" ref="N2281">INDEX($A:$G, ($B2281*$B$4)+3,COLUMN(F2281))</f>
        <v>Total Interest Charged</v>
      </c>
      <c r="O2281" s="201" t="e">
        <f t="shared" si="218"/>
        <v>#VALUE!</v>
      </c>
    </row>
    <row r="2282" spans="3:15" x14ac:dyDescent="0.25">
      <c r="C2282" s="197" t="e">
        <f t="shared" si="221"/>
        <v>#DIV/0!</v>
      </c>
      <c r="D2282" s="216" t="e">
        <f>IF(F2282="","",IF($B$3='Budget Calculator'!$A$14, 'Loan Calculator'!$L$12-E2282+H2282, IF($B$3='Budget Calculator'!$A$13,  'Loan Calculator'!$N$12-E2282+H2282, IF($B$3='Budget Calculator'!$A$12,  'Loan Calculator'!$P$12-E2282+H2282, 0))))</f>
        <v>#DIV/0!</v>
      </c>
      <c r="E2282" s="217" t="e">
        <f>IF(('Loan Calculator'!$G$4/$B$4)*C2281&gt;=0, ('Loan Calculator'!$G$4/$B$4)*C2281, 1/0)</f>
        <v>#DIV/0!</v>
      </c>
      <c r="F2282" s="200" t="e">
        <f t="shared" si="222"/>
        <v>#DIV/0!</v>
      </c>
      <c r="G2282" s="212" t="e">
        <f t="shared" si="217"/>
        <v>#DIV/0!</v>
      </c>
      <c r="K2282" s="197" t="str" cm="1">
        <f t="array" ref="K2282">INDEX($A:$G, ($B2282*$B$4)+3,COLUMN(C2282))</f>
        <v>Owing</v>
      </c>
      <c r="L2282" s="198" t="e">
        <f t="shared" si="219"/>
        <v>#VALUE!</v>
      </c>
      <c r="M2282" s="199" t="e">
        <f t="shared" si="220"/>
        <v>#VALUE!</v>
      </c>
      <c r="N2282" s="200" t="str" cm="1">
        <f t="array" ref="N2282">INDEX($A:$G, ($B2282*$B$4)+3,COLUMN(F2282))</f>
        <v>Total Interest Charged</v>
      </c>
      <c r="O2282" s="201" t="e">
        <f t="shared" si="218"/>
        <v>#VALUE!</v>
      </c>
    </row>
    <row r="2283" spans="3:15" x14ac:dyDescent="0.25">
      <c r="C2283" s="197" t="e">
        <f t="shared" si="221"/>
        <v>#DIV/0!</v>
      </c>
      <c r="D2283" s="216" t="e">
        <f>IF(F2283="","",IF($B$3='Budget Calculator'!$A$14, 'Loan Calculator'!$L$12-E2283+H2283, IF($B$3='Budget Calculator'!$A$13,  'Loan Calculator'!$N$12-E2283+H2283, IF($B$3='Budget Calculator'!$A$12,  'Loan Calculator'!$P$12-E2283+H2283, 0))))</f>
        <v>#DIV/0!</v>
      </c>
      <c r="E2283" s="217" t="e">
        <f>IF(('Loan Calculator'!$G$4/$B$4)*C2282&gt;=0, ('Loan Calculator'!$G$4/$B$4)*C2282, 1/0)</f>
        <v>#DIV/0!</v>
      </c>
      <c r="F2283" s="200" t="e">
        <f t="shared" si="222"/>
        <v>#DIV/0!</v>
      </c>
      <c r="G2283" s="212" t="e">
        <f t="shared" si="217"/>
        <v>#DIV/0!</v>
      </c>
      <c r="K2283" s="197" t="str" cm="1">
        <f t="array" ref="K2283">INDEX($A:$G, ($B2283*$B$4)+3,COLUMN(C2283))</f>
        <v>Owing</v>
      </c>
      <c r="L2283" s="198" t="e">
        <f t="shared" si="219"/>
        <v>#VALUE!</v>
      </c>
      <c r="M2283" s="199" t="e">
        <f t="shared" si="220"/>
        <v>#VALUE!</v>
      </c>
      <c r="N2283" s="200" t="str" cm="1">
        <f t="array" ref="N2283">INDEX($A:$G, ($B2283*$B$4)+3,COLUMN(F2283))</f>
        <v>Total Interest Charged</v>
      </c>
      <c r="O2283" s="201" t="e">
        <f t="shared" si="218"/>
        <v>#VALUE!</v>
      </c>
    </row>
    <row r="2284" spans="3:15" x14ac:dyDescent="0.25">
      <c r="C2284" s="197" t="e">
        <f t="shared" si="221"/>
        <v>#DIV/0!</v>
      </c>
      <c r="D2284" s="216" t="e">
        <f>IF(F2284="","",IF($B$3='Budget Calculator'!$A$14, 'Loan Calculator'!$L$12-E2284+H2284, IF($B$3='Budget Calculator'!$A$13,  'Loan Calculator'!$N$12-E2284+H2284, IF($B$3='Budget Calculator'!$A$12,  'Loan Calculator'!$P$12-E2284+H2284, 0))))</f>
        <v>#DIV/0!</v>
      </c>
      <c r="E2284" s="217" t="e">
        <f>IF(('Loan Calculator'!$G$4/$B$4)*C2283&gt;=0, ('Loan Calculator'!$G$4/$B$4)*C2283, 1/0)</f>
        <v>#DIV/0!</v>
      </c>
      <c r="F2284" s="200" t="e">
        <f t="shared" si="222"/>
        <v>#DIV/0!</v>
      </c>
      <c r="G2284" s="212" t="e">
        <f t="shared" si="217"/>
        <v>#DIV/0!</v>
      </c>
      <c r="K2284" s="197" t="str" cm="1">
        <f t="array" ref="K2284">INDEX($A:$G, ($B2284*$B$4)+3,COLUMN(C2284))</f>
        <v>Owing</v>
      </c>
      <c r="L2284" s="198" t="e">
        <f t="shared" si="219"/>
        <v>#VALUE!</v>
      </c>
      <c r="M2284" s="199" t="e">
        <f t="shared" si="220"/>
        <v>#VALUE!</v>
      </c>
      <c r="N2284" s="200" t="str" cm="1">
        <f t="array" ref="N2284">INDEX($A:$G, ($B2284*$B$4)+3,COLUMN(F2284))</f>
        <v>Total Interest Charged</v>
      </c>
      <c r="O2284" s="201" t="e">
        <f t="shared" si="218"/>
        <v>#VALUE!</v>
      </c>
    </row>
    <row r="2285" spans="3:15" x14ac:dyDescent="0.25">
      <c r="C2285" s="197" t="e">
        <f t="shared" si="221"/>
        <v>#DIV/0!</v>
      </c>
      <c r="D2285" s="216" t="e">
        <f>IF(F2285="","",IF($B$3='Budget Calculator'!$A$14, 'Loan Calculator'!$L$12-E2285+H2285, IF($B$3='Budget Calculator'!$A$13,  'Loan Calculator'!$N$12-E2285+H2285, IF($B$3='Budget Calculator'!$A$12,  'Loan Calculator'!$P$12-E2285+H2285, 0))))</f>
        <v>#DIV/0!</v>
      </c>
      <c r="E2285" s="217" t="e">
        <f>IF(('Loan Calculator'!$G$4/$B$4)*C2284&gt;=0, ('Loan Calculator'!$G$4/$B$4)*C2284, 1/0)</f>
        <v>#DIV/0!</v>
      </c>
      <c r="F2285" s="200" t="e">
        <f t="shared" si="222"/>
        <v>#DIV/0!</v>
      </c>
      <c r="G2285" s="212" t="e">
        <f t="shared" si="217"/>
        <v>#DIV/0!</v>
      </c>
      <c r="K2285" s="197" t="str" cm="1">
        <f t="array" ref="K2285">INDEX($A:$G, ($B2285*$B$4)+3,COLUMN(C2285))</f>
        <v>Owing</v>
      </c>
      <c r="L2285" s="198" t="e">
        <f t="shared" si="219"/>
        <v>#VALUE!</v>
      </c>
      <c r="M2285" s="199" t="e">
        <f t="shared" si="220"/>
        <v>#VALUE!</v>
      </c>
      <c r="N2285" s="200" t="str" cm="1">
        <f t="array" ref="N2285">INDEX($A:$G, ($B2285*$B$4)+3,COLUMN(F2285))</f>
        <v>Total Interest Charged</v>
      </c>
      <c r="O2285" s="201" t="e">
        <f t="shared" si="218"/>
        <v>#VALUE!</v>
      </c>
    </row>
    <row r="2286" spans="3:15" x14ac:dyDescent="0.25">
      <c r="C2286" s="197" t="e">
        <f t="shared" si="221"/>
        <v>#DIV/0!</v>
      </c>
      <c r="D2286" s="216" t="e">
        <f>IF(F2286="","",IF($B$3='Budget Calculator'!$A$14, 'Loan Calculator'!$L$12-E2286+H2286, IF($B$3='Budget Calculator'!$A$13,  'Loan Calculator'!$N$12-E2286+H2286, IF($B$3='Budget Calculator'!$A$12,  'Loan Calculator'!$P$12-E2286+H2286, 0))))</f>
        <v>#DIV/0!</v>
      </c>
      <c r="E2286" s="217" t="e">
        <f>IF(('Loan Calculator'!$G$4/$B$4)*C2285&gt;=0, ('Loan Calculator'!$G$4/$B$4)*C2285, 1/0)</f>
        <v>#DIV/0!</v>
      </c>
      <c r="F2286" s="200" t="e">
        <f t="shared" si="222"/>
        <v>#DIV/0!</v>
      </c>
      <c r="G2286" s="212" t="e">
        <f t="shared" si="217"/>
        <v>#DIV/0!</v>
      </c>
      <c r="K2286" s="197" t="str" cm="1">
        <f t="array" ref="K2286">INDEX($A:$G, ($B2286*$B$4)+3,COLUMN(C2286))</f>
        <v>Owing</v>
      </c>
      <c r="L2286" s="198" t="e">
        <f t="shared" si="219"/>
        <v>#VALUE!</v>
      </c>
      <c r="M2286" s="199" t="e">
        <f t="shared" si="220"/>
        <v>#VALUE!</v>
      </c>
      <c r="N2286" s="200" t="str" cm="1">
        <f t="array" ref="N2286">INDEX($A:$G, ($B2286*$B$4)+3,COLUMN(F2286))</f>
        <v>Total Interest Charged</v>
      </c>
      <c r="O2286" s="201" t="e">
        <f t="shared" si="218"/>
        <v>#VALUE!</v>
      </c>
    </row>
    <row r="2287" spans="3:15" x14ac:dyDescent="0.25">
      <c r="C2287" s="197" t="e">
        <f t="shared" si="221"/>
        <v>#DIV/0!</v>
      </c>
      <c r="D2287" s="216" t="e">
        <f>IF(F2287="","",IF($B$3='Budget Calculator'!$A$14, 'Loan Calculator'!$L$12-E2287+H2287, IF($B$3='Budget Calculator'!$A$13,  'Loan Calculator'!$N$12-E2287+H2287, IF($B$3='Budget Calculator'!$A$12,  'Loan Calculator'!$P$12-E2287+H2287, 0))))</f>
        <v>#DIV/0!</v>
      </c>
      <c r="E2287" s="217" t="e">
        <f>IF(('Loan Calculator'!$G$4/$B$4)*C2286&gt;=0, ('Loan Calculator'!$G$4/$B$4)*C2286, 1/0)</f>
        <v>#DIV/0!</v>
      </c>
      <c r="F2287" s="200" t="e">
        <f t="shared" si="222"/>
        <v>#DIV/0!</v>
      </c>
      <c r="G2287" s="212" t="e">
        <f t="shared" si="217"/>
        <v>#DIV/0!</v>
      </c>
      <c r="K2287" s="197" t="str" cm="1">
        <f t="array" ref="K2287">INDEX($A:$G, ($B2287*$B$4)+3,COLUMN(C2287))</f>
        <v>Owing</v>
      </c>
      <c r="L2287" s="198" t="e">
        <f t="shared" si="219"/>
        <v>#VALUE!</v>
      </c>
      <c r="M2287" s="199" t="e">
        <f t="shared" si="220"/>
        <v>#VALUE!</v>
      </c>
      <c r="N2287" s="200" t="str" cm="1">
        <f t="array" ref="N2287">INDEX($A:$G, ($B2287*$B$4)+3,COLUMN(F2287))</f>
        <v>Total Interest Charged</v>
      </c>
      <c r="O2287" s="201" t="e">
        <f t="shared" si="218"/>
        <v>#VALUE!</v>
      </c>
    </row>
    <row r="2288" spans="3:15" x14ac:dyDescent="0.25">
      <c r="C2288" s="197" t="e">
        <f t="shared" si="221"/>
        <v>#DIV/0!</v>
      </c>
      <c r="D2288" s="216" t="e">
        <f>IF(F2288="","",IF($B$3='Budget Calculator'!$A$14, 'Loan Calculator'!$L$12-E2288+H2288, IF($B$3='Budget Calculator'!$A$13,  'Loan Calculator'!$N$12-E2288+H2288, IF($B$3='Budget Calculator'!$A$12,  'Loan Calculator'!$P$12-E2288+H2288, 0))))</f>
        <v>#DIV/0!</v>
      </c>
      <c r="E2288" s="217" t="e">
        <f>IF(('Loan Calculator'!$G$4/$B$4)*C2287&gt;=0, ('Loan Calculator'!$G$4/$B$4)*C2287, 1/0)</f>
        <v>#DIV/0!</v>
      </c>
      <c r="F2288" s="200" t="e">
        <f t="shared" si="222"/>
        <v>#DIV/0!</v>
      </c>
      <c r="G2288" s="212" t="e">
        <f t="shared" si="217"/>
        <v>#DIV/0!</v>
      </c>
      <c r="K2288" s="197" t="str" cm="1">
        <f t="array" ref="K2288">INDEX($A:$G, ($B2288*$B$4)+3,COLUMN(C2288))</f>
        <v>Owing</v>
      </c>
      <c r="L2288" s="198" t="e">
        <f t="shared" si="219"/>
        <v>#VALUE!</v>
      </c>
      <c r="M2288" s="199" t="e">
        <f t="shared" si="220"/>
        <v>#VALUE!</v>
      </c>
      <c r="N2288" s="200" t="str" cm="1">
        <f t="array" ref="N2288">INDEX($A:$G, ($B2288*$B$4)+3,COLUMN(F2288))</f>
        <v>Total Interest Charged</v>
      </c>
      <c r="O2288" s="201" t="e">
        <f t="shared" si="218"/>
        <v>#VALUE!</v>
      </c>
    </row>
    <row r="2289" spans="3:15" x14ac:dyDescent="0.25">
      <c r="C2289" s="197" t="e">
        <f t="shared" si="221"/>
        <v>#DIV/0!</v>
      </c>
      <c r="D2289" s="216" t="e">
        <f>IF(F2289="","",IF($B$3='Budget Calculator'!$A$14, 'Loan Calculator'!$L$12-E2289+H2289, IF($B$3='Budget Calculator'!$A$13,  'Loan Calculator'!$N$12-E2289+H2289, IF($B$3='Budget Calculator'!$A$12,  'Loan Calculator'!$P$12-E2289+H2289, 0))))</f>
        <v>#DIV/0!</v>
      </c>
      <c r="E2289" s="217" t="e">
        <f>IF(('Loan Calculator'!$G$4/$B$4)*C2288&gt;=0, ('Loan Calculator'!$G$4/$B$4)*C2288, 1/0)</f>
        <v>#DIV/0!</v>
      </c>
      <c r="F2289" s="200" t="e">
        <f t="shared" si="222"/>
        <v>#DIV/0!</v>
      </c>
      <c r="G2289" s="212" t="e">
        <f t="shared" si="217"/>
        <v>#DIV/0!</v>
      </c>
      <c r="K2289" s="197" t="str" cm="1">
        <f t="array" ref="K2289">INDEX($A:$G, ($B2289*$B$4)+3,COLUMN(C2289))</f>
        <v>Owing</v>
      </c>
      <c r="L2289" s="198" t="e">
        <f t="shared" si="219"/>
        <v>#VALUE!</v>
      </c>
      <c r="M2289" s="199" t="e">
        <f t="shared" si="220"/>
        <v>#VALUE!</v>
      </c>
      <c r="N2289" s="200" t="str" cm="1">
        <f t="array" ref="N2289">INDEX($A:$G, ($B2289*$B$4)+3,COLUMN(F2289))</f>
        <v>Total Interest Charged</v>
      </c>
      <c r="O2289" s="201" t="e">
        <f t="shared" si="218"/>
        <v>#VALUE!</v>
      </c>
    </row>
    <row r="2290" spans="3:15" x14ac:dyDescent="0.25">
      <c r="C2290" s="197" t="e">
        <f t="shared" si="221"/>
        <v>#DIV/0!</v>
      </c>
      <c r="D2290" s="216" t="e">
        <f>IF(F2290="","",IF($B$3='Budget Calculator'!$A$14, 'Loan Calculator'!$L$12-E2290+H2290, IF($B$3='Budget Calculator'!$A$13,  'Loan Calculator'!$N$12-E2290+H2290, IF($B$3='Budget Calculator'!$A$12,  'Loan Calculator'!$P$12-E2290+H2290, 0))))</f>
        <v>#DIV/0!</v>
      </c>
      <c r="E2290" s="217" t="e">
        <f>IF(('Loan Calculator'!$G$4/$B$4)*C2289&gt;=0, ('Loan Calculator'!$G$4/$B$4)*C2289, 1/0)</f>
        <v>#DIV/0!</v>
      </c>
      <c r="F2290" s="200" t="e">
        <f t="shared" si="222"/>
        <v>#DIV/0!</v>
      </c>
      <c r="G2290" s="212" t="e">
        <f t="shared" si="217"/>
        <v>#DIV/0!</v>
      </c>
      <c r="K2290" s="197" t="str" cm="1">
        <f t="array" ref="K2290">INDEX($A:$G, ($B2290*$B$4)+3,COLUMN(C2290))</f>
        <v>Owing</v>
      </c>
      <c r="L2290" s="198" t="e">
        <f t="shared" si="219"/>
        <v>#VALUE!</v>
      </c>
      <c r="M2290" s="199" t="e">
        <f t="shared" si="220"/>
        <v>#VALUE!</v>
      </c>
      <c r="N2290" s="200" t="str" cm="1">
        <f t="array" ref="N2290">INDEX($A:$G, ($B2290*$B$4)+3,COLUMN(F2290))</f>
        <v>Total Interest Charged</v>
      </c>
      <c r="O2290" s="201" t="e">
        <f t="shared" si="218"/>
        <v>#VALUE!</v>
      </c>
    </row>
    <row r="2291" spans="3:15" x14ac:dyDescent="0.25">
      <c r="C2291" s="197" t="e">
        <f t="shared" si="221"/>
        <v>#DIV/0!</v>
      </c>
      <c r="D2291" s="216" t="e">
        <f>IF(F2291="","",IF($B$3='Budget Calculator'!$A$14, 'Loan Calculator'!$L$12-E2291+H2291, IF($B$3='Budget Calculator'!$A$13,  'Loan Calculator'!$N$12-E2291+H2291, IF($B$3='Budget Calculator'!$A$12,  'Loan Calculator'!$P$12-E2291+H2291, 0))))</f>
        <v>#DIV/0!</v>
      </c>
      <c r="E2291" s="217" t="e">
        <f>IF(('Loan Calculator'!$G$4/$B$4)*C2290&gt;=0, ('Loan Calculator'!$G$4/$B$4)*C2290, 1/0)</f>
        <v>#DIV/0!</v>
      </c>
      <c r="F2291" s="200" t="e">
        <f t="shared" si="222"/>
        <v>#DIV/0!</v>
      </c>
      <c r="G2291" s="212" t="e">
        <f t="shared" si="217"/>
        <v>#DIV/0!</v>
      </c>
      <c r="K2291" s="197" t="str" cm="1">
        <f t="array" ref="K2291">INDEX($A:$G, ($B2291*$B$4)+3,COLUMN(C2291))</f>
        <v>Owing</v>
      </c>
      <c r="L2291" s="198" t="e">
        <f t="shared" si="219"/>
        <v>#VALUE!</v>
      </c>
      <c r="M2291" s="199" t="e">
        <f t="shared" si="220"/>
        <v>#VALUE!</v>
      </c>
      <c r="N2291" s="200" t="str" cm="1">
        <f t="array" ref="N2291">INDEX($A:$G, ($B2291*$B$4)+3,COLUMN(F2291))</f>
        <v>Total Interest Charged</v>
      </c>
      <c r="O2291" s="201" t="e">
        <f t="shared" si="218"/>
        <v>#VALUE!</v>
      </c>
    </row>
    <row r="2292" spans="3:15" x14ac:dyDescent="0.25">
      <c r="C2292" s="197" t="e">
        <f t="shared" si="221"/>
        <v>#DIV/0!</v>
      </c>
      <c r="D2292" s="216" t="e">
        <f>IF(F2292="","",IF($B$3='Budget Calculator'!$A$14, 'Loan Calculator'!$L$12-E2292+H2292, IF($B$3='Budget Calculator'!$A$13,  'Loan Calculator'!$N$12-E2292+H2292, IF($B$3='Budget Calculator'!$A$12,  'Loan Calculator'!$P$12-E2292+H2292, 0))))</f>
        <v>#DIV/0!</v>
      </c>
      <c r="E2292" s="217" t="e">
        <f>IF(('Loan Calculator'!$G$4/$B$4)*C2291&gt;=0, ('Loan Calculator'!$G$4/$B$4)*C2291, 1/0)</f>
        <v>#DIV/0!</v>
      </c>
      <c r="F2292" s="200" t="e">
        <f t="shared" si="222"/>
        <v>#DIV/0!</v>
      </c>
      <c r="G2292" s="212" t="e">
        <f t="shared" si="217"/>
        <v>#DIV/0!</v>
      </c>
      <c r="K2292" s="197" t="str" cm="1">
        <f t="array" ref="K2292">INDEX($A:$G, ($B2292*$B$4)+3,COLUMN(C2292))</f>
        <v>Owing</v>
      </c>
      <c r="L2292" s="198" t="e">
        <f t="shared" si="219"/>
        <v>#VALUE!</v>
      </c>
      <c r="M2292" s="199" t="e">
        <f t="shared" si="220"/>
        <v>#VALUE!</v>
      </c>
      <c r="N2292" s="200" t="str" cm="1">
        <f t="array" ref="N2292">INDEX($A:$G, ($B2292*$B$4)+3,COLUMN(F2292))</f>
        <v>Total Interest Charged</v>
      </c>
      <c r="O2292" s="201" t="e">
        <f t="shared" si="218"/>
        <v>#VALUE!</v>
      </c>
    </row>
    <row r="2293" spans="3:15" x14ac:dyDescent="0.25">
      <c r="C2293" s="197" t="e">
        <f t="shared" si="221"/>
        <v>#DIV/0!</v>
      </c>
      <c r="D2293" s="216" t="e">
        <f>IF(F2293="","",IF($B$3='Budget Calculator'!$A$14, 'Loan Calculator'!$L$12-E2293+H2293, IF($B$3='Budget Calculator'!$A$13,  'Loan Calculator'!$N$12-E2293+H2293, IF($B$3='Budget Calculator'!$A$12,  'Loan Calculator'!$P$12-E2293+H2293, 0))))</f>
        <v>#DIV/0!</v>
      </c>
      <c r="E2293" s="217" t="e">
        <f>IF(('Loan Calculator'!$G$4/$B$4)*C2292&gt;=0, ('Loan Calculator'!$G$4/$B$4)*C2292, 1/0)</f>
        <v>#DIV/0!</v>
      </c>
      <c r="F2293" s="200" t="e">
        <f t="shared" si="222"/>
        <v>#DIV/0!</v>
      </c>
      <c r="G2293" s="212" t="e">
        <f t="shared" si="217"/>
        <v>#DIV/0!</v>
      </c>
      <c r="K2293" s="197" t="str" cm="1">
        <f t="array" ref="K2293">INDEX($A:$G, ($B2293*$B$4)+3,COLUMN(C2293))</f>
        <v>Owing</v>
      </c>
      <c r="L2293" s="198" t="e">
        <f t="shared" si="219"/>
        <v>#VALUE!</v>
      </c>
      <c r="M2293" s="199" t="e">
        <f t="shared" si="220"/>
        <v>#VALUE!</v>
      </c>
      <c r="N2293" s="200" t="str" cm="1">
        <f t="array" ref="N2293">INDEX($A:$G, ($B2293*$B$4)+3,COLUMN(F2293))</f>
        <v>Total Interest Charged</v>
      </c>
      <c r="O2293" s="201" t="e">
        <f t="shared" si="218"/>
        <v>#VALUE!</v>
      </c>
    </row>
    <row r="2294" spans="3:15" x14ac:dyDescent="0.25">
      <c r="C2294" s="197" t="e">
        <f t="shared" si="221"/>
        <v>#DIV/0!</v>
      </c>
      <c r="D2294" s="216" t="e">
        <f>IF(F2294="","",IF($B$3='Budget Calculator'!$A$14, 'Loan Calculator'!$L$12-E2294+H2294, IF($B$3='Budget Calculator'!$A$13,  'Loan Calculator'!$N$12-E2294+H2294, IF($B$3='Budget Calculator'!$A$12,  'Loan Calculator'!$P$12-E2294+H2294, 0))))</f>
        <v>#DIV/0!</v>
      </c>
      <c r="E2294" s="217" t="e">
        <f>IF(('Loan Calculator'!$G$4/$B$4)*C2293&gt;=0, ('Loan Calculator'!$G$4/$B$4)*C2293, 1/0)</f>
        <v>#DIV/0!</v>
      </c>
      <c r="F2294" s="200" t="e">
        <f t="shared" si="222"/>
        <v>#DIV/0!</v>
      </c>
      <c r="G2294" s="212" t="e">
        <f t="shared" si="217"/>
        <v>#DIV/0!</v>
      </c>
      <c r="K2294" s="197" t="str" cm="1">
        <f t="array" ref="K2294">INDEX($A:$G, ($B2294*$B$4)+3,COLUMN(C2294))</f>
        <v>Owing</v>
      </c>
      <c r="L2294" s="198" t="e">
        <f t="shared" si="219"/>
        <v>#VALUE!</v>
      </c>
      <c r="M2294" s="199" t="e">
        <f t="shared" si="220"/>
        <v>#VALUE!</v>
      </c>
      <c r="N2294" s="200" t="str" cm="1">
        <f t="array" ref="N2294">INDEX($A:$G, ($B2294*$B$4)+3,COLUMN(F2294))</f>
        <v>Total Interest Charged</v>
      </c>
      <c r="O2294" s="201" t="e">
        <f t="shared" si="218"/>
        <v>#VALUE!</v>
      </c>
    </row>
    <row r="2295" spans="3:15" x14ac:dyDescent="0.25">
      <c r="C2295" s="197" t="e">
        <f t="shared" si="221"/>
        <v>#DIV/0!</v>
      </c>
      <c r="D2295" s="216" t="e">
        <f>IF(F2295="","",IF($B$3='Budget Calculator'!$A$14, 'Loan Calculator'!$L$12-E2295+H2295, IF($B$3='Budget Calculator'!$A$13,  'Loan Calculator'!$N$12-E2295+H2295, IF($B$3='Budget Calculator'!$A$12,  'Loan Calculator'!$P$12-E2295+H2295, 0))))</f>
        <v>#DIV/0!</v>
      </c>
      <c r="E2295" s="217" t="e">
        <f>IF(('Loan Calculator'!$G$4/$B$4)*C2294&gt;=0, ('Loan Calculator'!$G$4/$B$4)*C2294, 1/0)</f>
        <v>#DIV/0!</v>
      </c>
      <c r="F2295" s="200" t="e">
        <f t="shared" si="222"/>
        <v>#DIV/0!</v>
      </c>
      <c r="G2295" s="212" t="e">
        <f t="shared" si="217"/>
        <v>#DIV/0!</v>
      </c>
      <c r="K2295" s="197" t="str" cm="1">
        <f t="array" ref="K2295">INDEX($A:$G, ($B2295*$B$4)+3,COLUMN(C2295))</f>
        <v>Owing</v>
      </c>
      <c r="L2295" s="198" t="e">
        <f t="shared" si="219"/>
        <v>#VALUE!</v>
      </c>
      <c r="M2295" s="199" t="e">
        <f t="shared" si="220"/>
        <v>#VALUE!</v>
      </c>
      <c r="N2295" s="200" t="str" cm="1">
        <f t="array" ref="N2295">INDEX($A:$G, ($B2295*$B$4)+3,COLUMN(F2295))</f>
        <v>Total Interest Charged</v>
      </c>
      <c r="O2295" s="201" t="e">
        <f t="shared" si="218"/>
        <v>#VALUE!</v>
      </c>
    </row>
    <row r="2296" spans="3:15" x14ac:dyDescent="0.25">
      <c r="C2296" s="197" t="e">
        <f t="shared" si="221"/>
        <v>#DIV/0!</v>
      </c>
      <c r="D2296" s="216" t="e">
        <f>IF(F2296="","",IF($B$3='Budget Calculator'!$A$14, 'Loan Calculator'!$L$12-E2296+H2296, IF($B$3='Budget Calculator'!$A$13,  'Loan Calculator'!$N$12-E2296+H2296, IF($B$3='Budget Calculator'!$A$12,  'Loan Calculator'!$P$12-E2296+H2296, 0))))</f>
        <v>#DIV/0!</v>
      </c>
      <c r="E2296" s="217" t="e">
        <f>IF(('Loan Calculator'!$G$4/$B$4)*C2295&gt;=0, ('Loan Calculator'!$G$4/$B$4)*C2295, 1/0)</f>
        <v>#DIV/0!</v>
      </c>
      <c r="F2296" s="200" t="e">
        <f t="shared" si="222"/>
        <v>#DIV/0!</v>
      </c>
      <c r="G2296" s="212" t="e">
        <f t="shared" si="217"/>
        <v>#DIV/0!</v>
      </c>
      <c r="K2296" s="197" t="str" cm="1">
        <f t="array" ref="K2296">INDEX($A:$G, ($B2296*$B$4)+3,COLUMN(C2296))</f>
        <v>Owing</v>
      </c>
      <c r="L2296" s="198" t="e">
        <f t="shared" si="219"/>
        <v>#VALUE!</v>
      </c>
      <c r="M2296" s="199" t="e">
        <f t="shared" si="220"/>
        <v>#VALUE!</v>
      </c>
      <c r="N2296" s="200" t="str" cm="1">
        <f t="array" ref="N2296">INDEX($A:$G, ($B2296*$B$4)+3,COLUMN(F2296))</f>
        <v>Total Interest Charged</v>
      </c>
      <c r="O2296" s="201" t="e">
        <f t="shared" si="218"/>
        <v>#VALUE!</v>
      </c>
    </row>
    <row r="2297" spans="3:15" x14ac:dyDescent="0.25">
      <c r="C2297" s="197" t="e">
        <f t="shared" si="221"/>
        <v>#DIV/0!</v>
      </c>
      <c r="D2297" s="216" t="e">
        <f>IF(F2297="","",IF($B$3='Budget Calculator'!$A$14, 'Loan Calculator'!$L$12-E2297+H2297, IF($B$3='Budget Calculator'!$A$13,  'Loan Calculator'!$N$12-E2297+H2297, IF($B$3='Budget Calculator'!$A$12,  'Loan Calculator'!$P$12-E2297+H2297, 0))))</f>
        <v>#DIV/0!</v>
      </c>
      <c r="E2297" s="217" t="e">
        <f>IF(('Loan Calculator'!$G$4/$B$4)*C2296&gt;=0, ('Loan Calculator'!$G$4/$B$4)*C2296, 1/0)</f>
        <v>#DIV/0!</v>
      </c>
      <c r="F2297" s="200" t="e">
        <f t="shared" si="222"/>
        <v>#DIV/0!</v>
      </c>
      <c r="G2297" s="212" t="e">
        <f t="shared" si="217"/>
        <v>#DIV/0!</v>
      </c>
      <c r="K2297" s="197" t="str" cm="1">
        <f t="array" ref="K2297">INDEX($A:$G, ($B2297*$B$4)+3,COLUMN(C2297))</f>
        <v>Owing</v>
      </c>
      <c r="L2297" s="198" t="e">
        <f t="shared" si="219"/>
        <v>#VALUE!</v>
      </c>
      <c r="M2297" s="199" t="e">
        <f t="shared" si="220"/>
        <v>#VALUE!</v>
      </c>
      <c r="N2297" s="200" t="str" cm="1">
        <f t="array" ref="N2297">INDEX($A:$G, ($B2297*$B$4)+3,COLUMN(F2297))</f>
        <v>Total Interest Charged</v>
      </c>
      <c r="O2297" s="201" t="e">
        <f t="shared" si="218"/>
        <v>#VALUE!</v>
      </c>
    </row>
    <row r="2298" spans="3:15" x14ac:dyDescent="0.25">
      <c r="C2298" s="197" t="e">
        <f t="shared" si="221"/>
        <v>#DIV/0!</v>
      </c>
      <c r="D2298" s="216" t="e">
        <f>IF(F2298="","",IF($B$3='Budget Calculator'!$A$14, 'Loan Calculator'!$L$12-E2298+H2298, IF($B$3='Budget Calculator'!$A$13,  'Loan Calculator'!$N$12-E2298+H2298, IF($B$3='Budget Calculator'!$A$12,  'Loan Calculator'!$P$12-E2298+H2298, 0))))</f>
        <v>#DIV/0!</v>
      </c>
      <c r="E2298" s="217" t="e">
        <f>IF(('Loan Calculator'!$G$4/$B$4)*C2297&gt;=0, ('Loan Calculator'!$G$4/$B$4)*C2297, 1/0)</f>
        <v>#DIV/0!</v>
      </c>
      <c r="F2298" s="200" t="e">
        <f t="shared" si="222"/>
        <v>#DIV/0!</v>
      </c>
      <c r="G2298" s="212" t="e">
        <f t="shared" si="217"/>
        <v>#DIV/0!</v>
      </c>
      <c r="K2298" s="197" t="str" cm="1">
        <f t="array" ref="K2298">INDEX($A:$G, ($B2298*$B$4)+3,COLUMN(C2298))</f>
        <v>Owing</v>
      </c>
      <c r="L2298" s="198" t="e">
        <f t="shared" si="219"/>
        <v>#VALUE!</v>
      </c>
      <c r="M2298" s="199" t="e">
        <f t="shared" si="220"/>
        <v>#VALUE!</v>
      </c>
      <c r="N2298" s="200" t="str" cm="1">
        <f t="array" ref="N2298">INDEX($A:$G, ($B2298*$B$4)+3,COLUMN(F2298))</f>
        <v>Total Interest Charged</v>
      </c>
      <c r="O2298" s="201" t="e">
        <f t="shared" si="218"/>
        <v>#VALUE!</v>
      </c>
    </row>
    <row r="2299" spans="3:15" x14ac:dyDescent="0.25">
      <c r="C2299" s="197" t="e">
        <f t="shared" si="221"/>
        <v>#DIV/0!</v>
      </c>
      <c r="D2299" s="216" t="e">
        <f>IF(F2299="","",IF($B$3='Budget Calculator'!$A$14, 'Loan Calculator'!$L$12-E2299+H2299, IF($B$3='Budget Calculator'!$A$13,  'Loan Calculator'!$N$12-E2299+H2299, IF($B$3='Budget Calculator'!$A$12,  'Loan Calculator'!$P$12-E2299+H2299, 0))))</f>
        <v>#DIV/0!</v>
      </c>
      <c r="E2299" s="217" t="e">
        <f>IF(('Loan Calculator'!$G$4/$B$4)*C2298&gt;=0, ('Loan Calculator'!$G$4/$B$4)*C2298, 1/0)</f>
        <v>#DIV/0!</v>
      </c>
      <c r="F2299" s="200" t="e">
        <f t="shared" si="222"/>
        <v>#DIV/0!</v>
      </c>
      <c r="G2299" s="212" t="e">
        <f t="shared" si="217"/>
        <v>#DIV/0!</v>
      </c>
      <c r="K2299" s="197" t="str" cm="1">
        <f t="array" ref="K2299">INDEX($A:$G, ($B2299*$B$4)+3,COLUMN(C2299))</f>
        <v>Owing</v>
      </c>
      <c r="L2299" s="198" t="e">
        <f t="shared" si="219"/>
        <v>#VALUE!</v>
      </c>
      <c r="M2299" s="199" t="e">
        <f t="shared" si="220"/>
        <v>#VALUE!</v>
      </c>
      <c r="N2299" s="200" t="str" cm="1">
        <f t="array" ref="N2299">INDEX($A:$G, ($B2299*$B$4)+3,COLUMN(F2299))</f>
        <v>Total Interest Charged</v>
      </c>
      <c r="O2299" s="201" t="e">
        <f t="shared" si="218"/>
        <v>#VALUE!</v>
      </c>
    </row>
    <row r="2300" spans="3:15" x14ac:dyDescent="0.25">
      <c r="C2300" s="197" t="e">
        <f t="shared" si="221"/>
        <v>#DIV/0!</v>
      </c>
      <c r="D2300" s="216" t="e">
        <f>IF(F2300="","",IF($B$3='Budget Calculator'!$A$14, 'Loan Calculator'!$L$12-E2300+H2300, IF($B$3='Budget Calculator'!$A$13,  'Loan Calculator'!$N$12-E2300+H2300, IF($B$3='Budget Calculator'!$A$12,  'Loan Calculator'!$P$12-E2300+H2300, 0))))</f>
        <v>#DIV/0!</v>
      </c>
      <c r="E2300" s="217" t="e">
        <f>IF(('Loan Calculator'!$G$4/$B$4)*C2299&gt;=0, ('Loan Calculator'!$G$4/$B$4)*C2299, 1/0)</f>
        <v>#DIV/0!</v>
      </c>
      <c r="F2300" s="200" t="e">
        <f t="shared" si="222"/>
        <v>#DIV/0!</v>
      </c>
      <c r="G2300" s="212" t="e">
        <f t="shared" si="217"/>
        <v>#DIV/0!</v>
      </c>
      <c r="K2300" s="197" t="str" cm="1">
        <f t="array" ref="K2300">INDEX($A:$G, ($B2300*$B$4)+3,COLUMN(C2300))</f>
        <v>Owing</v>
      </c>
      <c r="L2300" s="198" t="e">
        <f t="shared" si="219"/>
        <v>#VALUE!</v>
      </c>
      <c r="M2300" s="199" t="e">
        <f t="shared" si="220"/>
        <v>#VALUE!</v>
      </c>
      <c r="N2300" s="200" t="str" cm="1">
        <f t="array" ref="N2300">INDEX($A:$G, ($B2300*$B$4)+3,COLUMN(F2300))</f>
        <v>Total Interest Charged</v>
      </c>
      <c r="O2300" s="201" t="e">
        <f t="shared" si="218"/>
        <v>#VALUE!</v>
      </c>
    </row>
    <row r="2301" spans="3:15" x14ac:dyDescent="0.25">
      <c r="C2301" s="197" t="e">
        <f t="shared" si="221"/>
        <v>#DIV/0!</v>
      </c>
      <c r="D2301" s="216" t="e">
        <f>IF(F2301="","",IF($B$3='Budget Calculator'!$A$14, 'Loan Calculator'!$L$12-E2301+H2301, IF($B$3='Budget Calculator'!$A$13,  'Loan Calculator'!$N$12-E2301+H2301, IF($B$3='Budget Calculator'!$A$12,  'Loan Calculator'!$P$12-E2301+H2301, 0))))</f>
        <v>#DIV/0!</v>
      </c>
      <c r="E2301" s="217" t="e">
        <f>IF(('Loan Calculator'!$G$4/$B$4)*C2300&gt;=0, ('Loan Calculator'!$G$4/$B$4)*C2300, 1/0)</f>
        <v>#DIV/0!</v>
      </c>
      <c r="F2301" s="200" t="e">
        <f t="shared" si="222"/>
        <v>#DIV/0!</v>
      </c>
      <c r="G2301" s="212" t="e">
        <f t="shared" si="217"/>
        <v>#DIV/0!</v>
      </c>
      <c r="K2301" s="197" t="str" cm="1">
        <f t="array" ref="K2301">INDEX($A:$G, ($B2301*$B$4)+3,COLUMN(C2301))</f>
        <v>Owing</v>
      </c>
      <c r="L2301" s="198" t="e">
        <f t="shared" si="219"/>
        <v>#VALUE!</v>
      </c>
      <c r="M2301" s="199" t="e">
        <f t="shared" si="220"/>
        <v>#VALUE!</v>
      </c>
      <c r="N2301" s="200" t="str" cm="1">
        <f t="array" ref="N2301">INDEX($A:$G, ($B2301*$B$4)+3,COLUMN(F2301))</f>
        <v>Total Interest Charged</v>
      </c>
      <c r="O2301" s="201" t="e">
        <f t="shared" si="218"/>
        <v>#VALUE!</v>
      </c>
    </row>
    <row r="2302" spans="3:15" x14ac:dyDescent="0.25">
      <c r="C2302" s="197" t="e">
        <f t="shared" si="221"/>
        <v>#DIV/0!</v>
      </c>
      <c r="D2302" s="216" t="e">
        <f>IF(F2302="","",IF($B$3='Budget Calculator'!$A$14, 'Loan Calculator'!$L$12-E2302+H2302, IF($B$3='Budget Calculator'!$A$13,  'Loan Calculator'!$N$12-E2302+H2302, IF($B$3='Budget Calculator'!$A$12,  'Loan Calculator'!$P$12-E2302+H2302, 0))))</f>
        <v>#DIV/0!</v>
      </c>
      <c r="E2302" s="217" t="e">
        <f>IF(('Loan Calculator'!$G$4/$B$4)*C2301&gt;=0, ('Loan Calculator'!$G$4/$B$4)*C2301, 1/0)</f>
        <v>#DIV/0!</v>
      </c>
      <c r="F2302" s="200" t="e">
        <f t="shared" si="222"/>
        <v>#DIV/0!</v>
      </c>
      <c r="G2302" s="212" t="e">
        <f t="shared" si="217"/>
        <v>#DIV/0!</v>
      </c>
      <c r="K2302" s="197" t="str" cm="1">
        <f t="array" ref="K2302">INDEX($A:$G, ($B2302*$B$4)+3,COLUMN(C2302))</f>
        <v>Owing</v>
      </c>
      <c r="L2302" s="198" t="e">
        <f t="shared" si="219"/>
        <v>#VALUE!</v>
      </c>
      <c r="M2302" s="199" t="e">
        <f t="shared" si="220"/>
        <v>#VALUE!</v>
      </c>
      <c r="N2302" s="200" t="str" cm="1">
        <f t="array" ref="N2302">INDEX($A:$G, ($B2302*$B$4)+3,COLUMN(F2302))</f>
        <v>Total Interest Charged</v>
      </c>
      <c r="O2302" s="201" t="e">
        <f t="shared" si="218"/>
        <v>#VALUE!</v>
      </c>
    </row>
    <row r="2303" spans="3:15" x14ac:dyDescent="0.25">
      <c r="C2303" s="197" t="e">
        <f t="shared" si="221"/>
        <v>#DIV/0!</v>
      </c>
      <c r="D2303" s="216" t="e">
        <f>IF(F2303="","",IF($B$3='Budget Calculator'!$A$14, 'Loan Calculator'!$L$12-E2303+H2303, IF($B$3='Budget Calculator'!$A$13,  'Loan Calculator'!$N$12-E2303+H2303, IF($B$3='Budget Calculator'!$A$12,  'Loan Calculator'!$P$12-E2303+H2303, 0))))</f>
        <v>#DIV/0!</v>
      </c>
      <c r="E2303" s="217" t="e">
        <f>IF(('Loan Calculator'!$G$4/$B$4)*C2302&gt;=0, ('Loan Calculator'!$G$4/$B$4)*C2302, 1/0)</f>
        <v>#DIV/0!</v>
      </c>
      <c r="F2303" s="200" t="e">
        <f t="shared" si="222"/>
        <v>#DIV/0!</v>
      </c>
      <c r="G2303" s="212" t="e">
        <f t="shared" si="217"/>
        <v>#DIV/0!</v>
      </c>
      <c r="K2303" s="197" t="str" cm="1">
        <f t="array" ref="K2303">INDEX($A:$G, ($B2303*$B$4)+3,COLUMN(C2303))</f>
        <v>Owing</v>
      </c>
      <c r="L2303" s="198" t="e">
        <f t="shared" si="219"/>
        <v>#VALUE!</v>
      </c>
      <c r="M2303" s="199" t="e">
        <f t="shared" si="220"/>
        <v>#VALUE!</v>
      </c>
      <c r="N2303" s="200" t="str" cm="1">
        <f t="array" ref="N2303">INDEX($A:$G, ($B2303*$B$4)+3,COLUMN(F2303))</f>
        <v>Total Interest Charged</v>
      </c>
      <c r="O2303" s="201" t="e">
        <f t="shared" si="218"/>
        <v>#VALUE!</v>
      </c>
    </row>
    <row r="2304" spans="3:15" x14ac:dyDescent="0.25">
      <c r="C2304" s="197" t="e">
        <f t="shared" si="221"/>
        <v>#DIV/0!</v>
      </c>
      <c r="D2304" s="216" t="e">
        <f>IF(F2304="","",IF($B$3='Budget Calculator'!$A$14, 'Loan Calculator'!$L$12-E2304+H2304, IF($B$3='Budget Calculator'!$A$13,  'Loan Calculator'!$N$12-E2304+H2304, IF($B$3='Budget Calculator'!$A$12,  'Loan Calculator'!$P$12-E2304+H2304, 0))))</f>
        <v>#DIV/0!</v>
      </c>
      <c r="E2304" s="217" t="e">
        <f>IF(('Loan Calculator'!$G$4/$B$4)*C2303&gt;=0, ('Loan Calculator'!$G$4/$B$4)*C2303, 1/0)</f>
        <v>#DIV/0!</v>
      </c>
      <c r="F2304" s="200" t="e">
        <f t="shared" si="222"/>
        <v>#DIV/0!</v>
      </c>
      <c r="G2304" s="212" t="e">
        <f t="shared" si="217"/>
        <v>#DIV/0!</v>
      </c>
      <c r="K2304" s="197" t="str" cm="1">
        <f t="array" ref="K2304">INDEX($A:$G, ($B2304*$B$4)+3,COLUMN(C2304))</f>
        <v>Owing</v>
      </c>
      <c r="L2304" s="198" t="e">
        <f t="shared" si="219"/>
        <v>#VALUE!</v>
      </c>
      <c r="M2304" s="199" t="e">
        <f t="shared" si="220"/>
        <v>#VALUE!</v>
      </c>
      <c r="N2304" s="200" t="str" cm="1">
        <f t="array" ref="N2304">INDEX($A:$G, ($B2304*$B$4)+3,COLUMN(F2304))</f>
        <v>Total Interest Charged</v>
      </c>
      <c r="O2304" s="201" t="e">
        <f t="shared" si="218"/>
        <v>#VALUE!</v>
      </c>
    </row>
    <row r="2305" spans="3:15" x14ac:dyDescent="0.25">
      <c r="C2305" s="197" t="e">
        <f t="shared" si="221"/>
        <v>#DIV/0!</v>
      </c>
      <c r="D2305" s="216" t="e">
        <f>IF(F2305="","",IF($B$3='Budget Calculator'!$A$14, 'Loan Calculator'!$L$12-E2305+H2305, IF($B$3='Budget Calculator'!$A$13,  'Loan Calculator'!$N$12-E2305+H2305, IF($B$3='Budget Calculator'!$A$12,  'Loan Calculator'!$P$12-E2305+H2305, 0))))</f>
        <v>#DIV/0!</v>
      </c>
      <c r="E2305" s="217" t="e">
        <f>IF(('Loan Calculator'!$G$4/$B$4)*C2304&gt;=0, ('Loan Calculator'!$G$4/$B$4)*C2304, 1/0)</f>
        <v>#DIV/0!</v>
      </c>
      <c r="F2305" s="200" t="e">
        <f t="shared" si="222"/>
        <v>#DIV/0!</v>
      </c>
      <c r="G2305" s="212" t="e">
        <f t="shared" si="217"/>
        <v>#DIV/0!</v>
      </c>
      <c r="K2305" s="197" t="str" cm="1">
        <f t="array" ref="K2305">INDEX($A:$G, ($B2305*$B$4)+3,COLUMN(C2305))</f>
        <v>Owing</v>
      </c>
      <c r="L2305" s="198" t="e">
        <f t="shared" si="219"/>
        <v>#VALUE!</v>
      </c>
      <c r="M2305" s="199" t="e">
        <f t="shared" si="220"/>
        <v>#VALUE!</v>
      </c>
      <c r="N2305" s="200" t="str" cm="1">
        <f t="array" ref="N2305">INDEX($A:$G, ($B2305*$B$4)+3,COLUMN(F2305))</f>
        <v>Total Interest Charged</v>
      </c>
      <c r="O2305" s="201" t="e">
        <f t="shared" si="218"/>
        <v>#VALUE!</v>
      </c>
    </row>
    <row r="2306" spans="3:15" x14ac:dyDescent="0.25">
      <c r="C2306" s="197" t="e">
        <f t="shared" si="221"/>
        <v>#DIV/0!</v>
      </c>
      <c r="D2306" s="216" t="e">
        <f>IF(F2306="","",IF($B$3='Budget Calculator'!$A$14, 'Loan Calculator'!$L$12-E2306+H2306, IF($B$3='Budget Calculator'!$A$13,  'Loan Calculator'!$N$12-E2306+H2306, IF($B$3='Budget Calculator'!$A$12,  'Loan Calculator'!$P$12-E2306+H2306, 0))))</f>
        <v>#DIV/0!</v>
      </c>
      <c r="E2306" s="217" t="e">
        <f>IF(('Loan Calculator'!$G$4/$B$4)*C2305&gt;=0, ('Loan Calculator'!$G$4/$B$4)*C2305, 1/0)</f>
        <v>#DIV/0!</v>
      </c>
      <c r="F2306" s="200" t="e">
        <f t="shared" si="222"/>
        <v>#DIV/0!</v>
      </c>
      <c r="G2306" s="212" t="e">
        <f t="shared" si="217"/>
        <v>#DIV/0!</v>
      </c>
      <c r="K2306" s="197" t="str" cm="1">
        <f t="array" ref="K2306">INDEX($A:$G, ($B2306*$B$4)+3,COLUMN(C2306))</f>
        <v>Owing</v>
      </c>
      <c r="L2306" s="198" t="e">
        <f t="shared" si="219"/>
        <v>#VALUE!</v>
      </c>
      <c r="M2306" s="199" t="e">
        <f t="shared" si="220"/>
        <v>#VALUE!</v>
      </c>
      <c r="N2306" s="200" t="str" cm="1">
        <f t="array" ref="N2306">INDEX($A:$G, ($B2306*$B$4)+3,COLUMN(F2306))</f>
        <v>Total Interest Charged</v>
      </c>
      <c r="O2306" s="201" t="e">
        <f t="shared" si="218"/>
        <v>#VALUE!</v>
      </c>
    </row>
    <row r="2307" spans="3:15" x14ac:dyDescent="0.25">
      <c r="C2307" s="197" t="e">
        <f t="shared" si="221"/>
        <v>#DIV/0!</v>
      </c>
      <c r="D2307" s="216" t="e">
        <f>IF(F2307="","",IF($B$3='Budget Calculator'!$A$14, 'Loan Calculator'!$L$12-E2307+H2307, IF($B$3='Budget Calculator'!$A$13,  'Loan Calculator'!$N$12-E2307+H2307, IF($B$3='Budget Calculator'!$A$12,  'Loan Calculator'!$P$12-E2307+H2307, 0))))</f>
        <v>#DIV/0!</v>
      </c>
      <c r="E2307" s="217" t="e">
        <f>IF(('Loan Calculator'!$G$4/$B$4)*C2306&gt;=0, ('Loan Calculator'!$G$4/$B$4)*C2306, 1/0)</f>
        <v>#DIV/0!</v>
      </c>
      <c r="F2307" s="200" t="e">
        <f t="shared" si="222"/>
        <v>#DIV/0!</v>
      </c>
      <c r="G2307" s="212" t="e">
        <f t="shared" si="217"/>
        <v>#DIV/0!</v>
      </c>
      <c r="K2307" s="197" t="str" cm="1">
        <f t="array" ref="K2307">INDEX($A:$G, ($B2307*$B$4)+3,COLUMN(C2307))</f>
        <v>Owing</v>
      </c>
      <c r="L2307" s="198" t="e">
        <f t="shared" si="219"/>
        <v>#VALUE!</v>
      </c>
      <c r="M2307" s="199" t="e">
        <f t="shared" si="220"/>
        <v>#VALUE!</v>
      </c>
      <c r="N2307" s="200" t="str" cm="1">
        <f t="array" ref="N2307">INDEX($A:$G, ($B2307*$B$4)+3,COLUMN(F2307))</f>
        <v>Total Interest Charged</v>
      </c>
      <c r="O2307" s="201" t="e">
        <f t="shared" si="218"/>
        <v>#VALUE!</v>
      </c>
    </row>
    <row r="2308" spans="3:15" x14ac:dyDescent="0.25">
      <c r="C2308" s="197" t="e">
        <f t="shared" si="221"/>
        <v>#DIV/0!</v>
      </c>
      <c r="D2308" s="216" t="e">
        <f>IF(F2308="","",IF($B$3='Budget Calculator'!$A$14, 'Loan Calculator'!$L$12-E2308+H2308, IF($B$3='Budget Calculator'!$A$13,  'Loan Calculator'!$N$12-E2308+H2308, IF($B$3='Budget Calculator'!$A$12,  'Loan Calculator'!$P$12-E2308+H2308, 0))))</f>
        <v>#DIV/0!</v>
      </c>
      <c r="E2308" s="217" t="e">
        <f>IF(('Loan Calculator'!$G$4/$B$4)*C2307&gt;=0, ('Loan Calculator'!$G$4/$B$4)*C2307, 1/0)</f>
        <v>#DIV/0!</v>
      </c>
      <c r="F2308" s="200" t="e">
        <f t="shared" si="222"/>
        <v>#DIV/0!</v>
      </c>
      <c r="G2308" s="212" t="e">
        <f t="shared" si="217"/>
        <v>#DIV/0!</v>
      </c>
      <c r="K2308" s="197" t="str" cm="1">
        <f t="array" ref="K2308">INDEX($A:$G, ($B2308*$B$4)+3,COLUMN(C2308))</f>
        <v>Owing</v>
      </c>
      <c r="L2308" s="198" t="e">
        <f t="shared" si="219"/>
        <v>#VALUE!</v>
      </c>
      <c r="M2308" s="199" t="e">
        <f t="shared" si="220"/>
        <v>#VALUE!</v>
      </c>
      <c r="N2308" s="200" t="str" cm="1">
        <f t="array" ref="N2308">INDEX($A:$G, ($B2308*$B$4)+3,COLUMN(F2308))</f>
        <v>Total Interest Charged</v>
      </c>
      <c r="O2308" s="201" t="e">
        <f t="shared" si="218"/>
        <v>#VALUE!</v>
      </c>
    </row>
    <row r="2309" spans="3:15" x14ac:dyDescent="0.25">
      <c r="C2309" s="197" t="e">
        <f t="shared" si="221"/>
        <v>#DIV/0!</v>
      </c>
      <c r="D2309" s="216" t="e">
        <f>IF(F2309="","",IF($B$3='Budget Calculator'!$A$14, 'Loan Calculator'!$L$12-E2309+H2309, IF($B$3='Budget Calculator'!$A$13,  'Loan Calculator'!$N$12-E2309+H2309, IF($B$3='Budget Calculator'!$A$12,  'Loan Calculator'!$P$12-E2309+H2309, 0))))</f>
        <v>#DIV/0!</v>
      </c>
      <c r="E2309" s="217" t="e">
        <f>IF(('Loan Calculator'!$G$4/$B$4)*C2308&gt;=0, ('Loan Calculator'!$G$4/$B$4)*C2308, 1/0)</f>
        <v>#DIV/0!</v>
      </c>
      <c r="F2309" s="200" t="e">
        <f t="shared" si="222"/>
        <v>#DIV/0!</v>
      </c>
      <c r="G2309" s="212" t="e">
        <f t="shared" si="217"/>
        <v>#DIV/0!</v>
      </c>
      <c r="K2309" s="197" t="str" cm="1">
        <f t="array" ref="K2309">INDEX($A:$G, ($B2309*$B$4)+3,COLUMN(C2309))</f>
        <v>Owing</v>
      </c>
      <c r="L2309" s="198" t="e">
        <f t="shared" si="219"/>
        <v>#VALUE!</v>
      </c>
      <c r="M2309" s="199" t="e">
        <f t="shared" si="220"/>
        <v>#VALUE!</v>
      </c>
      <c r="N2309" s="200" t="str" cm="1">
        <f t="array" ref="N2309">INDEX($A:$G, ($B2309*$B$4)+3,COLUMN(F2309))</f>
        <v>Total Interest Charged</v>
      </c>
      <c r="O2309" s="201" t="e">
        <f t="shared" si="218"/>
        <v>#VALUE!</v>
      </c>
    </row>
    <row r="2310" spans="3:15" x14ac:dyDescent="0.25">
      <c r="C2310" s="197" t="e">
        <f t="shared" si="221"/>
        <v>#DIV/0!</v>
      </c>
      <c r="D2310" s="216" t="e">
        <f>IF(F2310="","",IF($B$3='Budget Calculator'!$A$14, 'Loan Calculator'!$L$12-E2310+H2310, IF($B$3='Budget Calculator'!$A$13,  'Loan Calculator'!$N$12-E2310+H2310, IF($B$3='Budget Calculator'!$A$12,  'Loan Calculator'!$P$12-E2310+H2310, 0))))</f>
        <v>#DIV/0!</v>
      </c>
      <c r="E2310" s="217" t="e">
        <f>IF(('Loan Calculator'!$G$4/$B$4)*C2309&gt;=0, ('Loan Calculator'!$G$4/$B$4)*C2309, 1/0)</f>
        <v>#DIV/0!</v>
      </c>
      <c r="F2310" s="200" t="e">
        <f t="shared" si="222"/>
        <v>#DIV/0!</v>
      </c>
      <c r="G2310" s="212" t="e">
        <f t="shared" ref="G2310:G2373" si="223">IF(IFERROR(C2310, 1/0), B2310, IF(C2310=0, B2310, 1/0))</f>
        <v>#DIV/0!</v>
      </c>
      <c r="K2310" s="197" t="str" cm="1">
        <f t="array" ref="K2310">INDEX($A:$G, ($B2310*$B$4)+3,COLUMN(C2310))</f>
        <v>Owing</v>
      </c>
      <c r="L2310" s="198" t="e">
        <f t="shared" si="219"/>
        <v>#VALUE!</v>
      </c>
      <c r="M2310" s="199" t="e">
        <f t="shared" si="220"/>
        <v>#VALUE!</v>
      </c>
      <c r="N2310" s="200" t="str" cm="1">
        <f t="array" ref="N2310">INDEX($A:$G, ($B2310*$B$4)+3,COLUMN(F2310))</f>
        <v>Total Interest Charged</v>
      </c>
      <c r="O2310" s="201" t="e">
        <f t="shared" ref="O2310:O2373" si="224">IF(IFERROR(K2310, 1/0), J2310, IF(K2310=0, J2310, 1/0))</f>
        <v>#VALUE!</v>
      </c>
    </row>
    <row r="2311" spans="3:15" x14ac:dyDescent="0.25">
      <c r="C2311" s="197" t="e">
        <f t="shared" si="221"/>
        <v>#DIV/0!</v>
      </c>
      <c r="D2311" s="216" t="e">
        <f>IF(F2311="","",IF($B$3='Budget Calculator'!$A$14, 'Loan Calculator'!$L$12-E2311+H2311, IF($B$3='Budget Calculator'!$A$13,  'Loan Calculator'!$N$12-E2311+H2311, IF($B$3='Budget Calculator'!$A$12,  'Loan Calculator'!$P$12-E2311+H2311, 0))))</f>
        <v>#DIV/0!</v>
      </c>
      <c r="E2311" s="217" t="e">
        <f>IF(('Loan Calculator'!$G$4/$B$4)*C2310&gt;=0, ('Loan Calculator'!$G$4/$B$4)*C2310, 1/0)</f>
        <v>#DIV/0!</v>
      </c>
      <c r="F2311" s="200" t="e">
        <f t="shared" si="222"/>
        <v>#DIV/0!</v>
      </c>
      <c r="G2311" s="212" t="e">
        <f t="shared" si="223"/>
        <v>#DIV/0!</v>
      </c>
      <c r="K2311" s="197" t="str" cm="1">
        <f t="array" ref="K2311">INDEX($A:$G, ($B2311*$B$4)+3,COLUMN(C2311))</f>
        <v>Owing</v>
      </c>
      <c r="L2311" s="198" t="e">
        <f t="shared" ref="L2311:L2374" si="225">K2310-K2311</f>
        <v>#VALUE!</v>
      </c>
      <c r="M2311" s="199" t="e">
        <f t="shared" ref="M2311:M2374" si="226">N2311-N2310</f>
        <v>#VALUE!</v>
      </c>
      <c r="N2311" s="200" t="str" cm="1">
        <f t="array" ref="N2311">INDEX($A:$G, ($B2311*$B$4)+3,COLUMN(F2311))</f>
        <v>Total Interest Charged</v>
      </c>
      <c r="O2311" s="201" t="e">
        <f t="shared" si="224"/>
        <v>#VALUE!</v>
      </c>
    </row>
    <row r="2312" spans="3:15" x14ac:dyDescent="0.25">
      <c r="C2312" s="197" t="e">
        <f t="shared" si="221"/>
        <v>#DIV/0!</v>
      </c>
      <c r="D2312" s="216" t="e">
        <f>IF(F2312="","",IF($B$3='Budget Calculator'!$A$14, 'Loan Calculator'!$L$12-E2312+H2312, IF($B$3='Budget Calculator'!$A$13,  'Loan Calculator'!$N$12-E2312+H2312, IF($B$3='Budget Calculator'!$A$12,  'Loan Calculator'!$P$12-E2312+H2312, 0))))</f>
        <v>#DIV/0!</v>
      </c>
      <c r="E2312" s="217" t="e">
        <f>IF(('Loan Calculator'!$G$4/$B$4)*C2311&gt;=0, ('Loan Calculator'!$G$4/$B$4)*C2311, 1/0)</f>
        <v>#DIV/0!</v>
      </c>
      <c r="F2312" s="200" t="e">
        <f t="shared" si="222"/>
        <v>#DIV/0!</v>
      </c>
      <c r="G2312" s="212" t="e">
        <f t="shared" si="223"/>
        <v>#DIV/0!</v>
      </c>
      <c r="K2312" s="197" t="str" cm="1">
        <f t="array" ref="K2312">INDEX($A:$G, ($B2312*$B$4)+3,COLUMN(C2312))</f>
        <v>Owing</v>
      </c>
      <c r="L2312" s="198" t="e">
        <f t="shared" si="225"/>
        <v>#VALUE!</v>
      </c>
      <c r="M2312" s="199" t="e">
        <f t="shared" si="226"/>
        <v>#VALUE!</v>
      </c>
      <c r="N2312" s="200" t="str" cm="1">
        <f t="array" ref="N2312">INDEX($A:$G, ($B2312*$B$4)+3,COLUMN(F2312))</f>
        <v>Total Interest Charged</v>
      </c>
      <c r="O2312" s="201" t="e">
        <f t="shared" si="224"/>
        <v>#VALUE!</v>
      </c>
    </row>
    <row r="2313" spans="3:15" x14ac:dyDescent="0.25">
      <c r="C2313" s="197" t="e">
        <f t="shared" si="221"/>
        <v>#DIV/0!</v>
      </c>
      <c r="D2313" s="216" t="e">
        <f>IF(F2313="","",IF($B$3='Budget Calculator'!$A$14, 'Loan Calculator'!$L$12-E2313+H2313, IF($B$3='Budget Calculator'!$A$13,  'Loan Calculator'!$N$12-E2313+H2313, IF($B$3='Budget Calculator'!$A$12,  'Loan Calculator'!$P$12-E2313+H2313, 0))))</f>
        <v>#DIV/0!</v>
      </c>
      <c r="E2313" s="217" t="e">
        <f>IF(('Loan Calculator'!$G$4/$B$4)*C2312&gt;=0, ('Loan Calculator'!$G$4/$B$4)*C2312, 1/0)</f>
        <v>#DIV/0!</v>
      </c>
      <c r="F2313" s="200" t="e">
        <f t="shared" si="222"/>
        <v>#DIV/0!</v>
      </c>
      <c r="G2313" s="212" t="e">
        <f t="shared" si="223"/>
        <v>#DIV/0!</v>
      </c>
      <c r="K2313" s="197" t="str" cm="1">
        <f t="array" ref="K2313">INDEX($A:$G, ($B2313*$B$4)+3,COLUMN(C2313))</f>
        <v>Owing</v>
      </c>
      <c r="L2313" s="198" t="e">
        <f t="shared" si="225"/>
        <v>#VALUE!</v>
      </c>
      <c r="M2313" s="199" t="e">
        <f t="shared" si="226"/>
        <v>#VALUE!</v>
      </c>
      <c r="N2313" s="200" t="str" cm="1">
        <f t="array" ref="N2313">INDEX($A:$G, ($B2313*$B$4)+3,COLUMN(F2313))</f>
        <v>Total Interest Charged</v>
      </c>
      <c r="O2313" s="201" t="e">
        <f t="shared" si="224"/>
        <v>#VALUE!</v>
      </c>
    </row>
    <row r="2314" spans="3:15" x14ac:dyDescent="0.25">
      <c r="C2314" s="197" t="e">
        <f t="shared" si="221"/>
        <v>#DIV/0!</v>
      </c>
      <c r="D2314" s="216" t="e">
        <f>IF(F2314="","",IF($B$3='Budget Calculator'!$A$14, 'Loan Calculator'!$L$12-E2314+H2314, IF($B$3='Budget Calculator'!$A$13,  'Loan Calculator'!$N$12-E2314+H2314, IF($B$3='Budget Calculator'!$A$12,  'Loan Calculator'!$P$12-E2314+H2314, 0))))</f>
        <v>#DIV/0!</v>
      </c>
      <c r="E2314" s="217" t="e">
        <f>IF(('Loan Calculator'!$G$4/$B$4)*C2313&gt;=0, ('Loan Calculator'!$G$4/$B$4)*C2313, 1/0)</f>
        <v>#DIV/0!</v>
      </c>
      <c r="F2314" s="200" t="e">
        <f t="shared" si="222"/>
        <v>#DIV/0!</v>
      </c>
      <c r="G2314" s="212" t="e">
        <f t="shared" si="223"/>
        <v>#DIV/0!</v>
      </c>
      <c r="K2314" s="197" t="str" cm="1">
        <f t="array" ref="K2314">INDEX($A:$G, ($B2314*$B$4)+3,COLUMN(C2314))</f>
        <v>Owing</v>
      </c>
      <c r="L2314" s="198" t="e">
        <f t="shared" si="225"/>
        <v>#VALUE!</v>
      </c>
      <c r="M2314" s="199" t="e">
        <f t="shared" si="226"/>
        <v>#VALUE!</v>
      </c>
      <c r="N2314" s="200" t="str" cm="1">
        <f t="array" ref="N2314">INDEX($A:$G, ($B2314*$B$4)+3,COLUMN(F2314))</f>
        <v>Total Interest Charged</v>
      </c>
      <c r="O2314" s="201" t="e">
        <f t="shared" si="224"/>
        <v>#VALUE!</v>
      </c>
    </row>
    <row r="2315" spans="3:15" x14ac:dyDescent="0.25">
      <c r="C2315" s="197" t="e">
        <f t="shared" si="221"/>
        <v>#DIV/0!</v>
      </c>
      <c r="D2315" s="216" t="e">
        <f>IF(F2315="","",IF($B$3='Budget Calculator'!$A$14, 'Loan Calculator'!$L$12-E2315+H2315, IF($B$3='Budget Calculator'!$A$13,  'Loan Calculator'!$N$12-E2315+H2315, IF($B$3='Budget Calculator'!$A$12,  'Loan Calculator'!$P$12-E2315+H2315, 0))))</f>
        <v>#DIV/0!</v>
      </c>
      <c r="E2315" s="217" t="e">
        <f>IF(('Loan Calculator'!$G$4/$B$4)*C2314&gt;=0, ('Loan Calculator'!$G$4/$B$4)*C2314, 1/0)</f>
        <v>#DIV/0!</v>
      </c>
      <c r="F2315" s="200" t="e">
        <f t="shared" si="222"/>
        <v>#DIV/0!</v>
      </c>
      <c r="G2315" s="212" t="e">
        <f t="shared" si="223"/>
        <v>#DIV/0!</v>
      </c>
      <c r="K2315" s="197" t="str" cm="1">
        <f t="array" ref="K2315">INDEX($A:$G, ($B2315*$B$4)+3,COLUMN(C2315))</f>
        <v>Owing</v>
      </c>
      <c r="L2315" s="198" t="e">
        <f t="shared" si="225"/>
        <v>#VALUE!</v>
      </c>
      <c r="M2315" s="199" t="e">
        <f t="shared" si="226"/>
        <v>#VALUE!</v>
      </c>
      <c r="N2315" s="200" t="str" cm="1">
        <f t="array" ref="N2315">INDEX($A:$G, ($B2315*$B$4)+3,COLUMN(F2315))</f>
        <v>Total Interest Charged</v>
      </c>
      <c r="O2315" s="201" t="e">
        <f t="shared" si="224"/>
        <v>#VALUE!</v>
      </c>
    </row>
    <row r="2316" spans="3:15" x14ac:dyDescent="0.25">
      <c r="C2316" s="197" t="e">
        <f t="shared" si="221"/>
        <v>#DIV/0!</v>
      </c>
      <c r="D2316" s="216" t="e">
        <f>IF(F2316="","",IF($B$3='Budget Calculator'!$A$14, 'Loan Calculator'!$L$12-E2316+H2316, IF($B$3='Budget Calculator'!$A$13,  'Loan Calculator'!$N$12-E2316+H2316, IF($B$3='Budget Calculator'!$A$12,  'Loan Calculator'!$P$12-E2316+H2316, 0))))</f>
        <v>#DIV/0!</v>
      </c>
      <c r="E2316" s="217" t="e">
        <f>IF(('Loan Calculator'!$G$4/$B$4)*C2315&gt;=0, ('Loan Calculator'!$G$4/$B$4)*C2315, 1/0)</f>
        <v>#DIV/0!</v>
      </c>
      <c r="F2316" s="200" t="e">
        <f t="shared" si="222"/>
        <v>#DIV/0!</v>
      </c>
      <c r="G2316" s="212" t="e">
        <f t="shared" si="223"/>
        <v>#DIV/0!</v>
      </c>
      <c r="K2316" s="197" t="str" cm="1">
        <f t="array" ref="K2316">INDEX($A:$G, ($B2316*$B$4)+3,COLUMN(C2316))</f>
        <v>Owing</v>
      </c>
      <c r="L2316" s="198" t="e">
        <f t="shared" si="225"/>
        <v>#VALUE!</v>
      </c>
      <c r="M2316" s="199" t="e">
        <f t="shared" si="226"/>
        <v>#VALUE!</v>
      </c>
      <c r="N2316" s="200" t="str" cm="1">
        <f t="array" ref="N2316">INDEX($A:$G, ($B2316*$B$4)+3,COLUMN(F2316))</f>
        <v>Total Interest Charged</v>
      </c>
      <c r="O2316" s="201" t="e">
        <f t="shared" si="224"/>
        <v>#VALUE!</v>
      </c>
    </row>
    <row r="2317" spans="3:15" x14ac:dyDescent="0.25">
      <c r="C2317" s="197" t="e">
        <f t="shared" si="221"/>
        <v>#DIV/0!</v>
      </c>
      <c r="D2317" s="216" t="e">
        <f>IF(F2317="","",IF($B$3='Budget Calculator'!$A$14, 'Loan Calculator'!$L$12-E2317+H2317, IF($B$3='Budget Calculator'!$A$13,  'Loan Calculator'!$N$12-E2317+H2317, IF($B$3='Budget Calculator'!$A$12,  'Loan Calculator'!$P$12-E2317+H2317, 0))))</f>
        <v>#DIV/0!</v>
      </c>
      <c r="E2317" s="217" t="e">
        <f>IF(('Loan Calculator'!$G$4/$B$4)*C2316&gt;=0, ('Loan Calculator'!$G$4/$B$4)*C2316, 1/0)</f>
        <v>#DIV/0!</v>
      </c>
      <c r="F2317" s="200" t="e">
        <f t="shared" si="222"/>
        <v>#DIV/0!</v>
      </c>
      <c r="G2317" s="212" t="e">
        <f t="shared" si="223"/>
        <v>#DIV/0!</v>
      </c>
      <c r="K2317" s="197" t="str" cm="1">
        <f t="array" ref="K2317">INDEX($A:$G, ($B2317*$B$4)+3,COLUMN(C2317))</f>
        <v>Owing</v>
      </c>
      <c r="L2317" s="198" t="e">
        <f t="shared" si="225"/>
        <v>#VALUE!</v>
      </c>
      <c r="M2317" s="199" t="e">
        <f t="shared" si="226"/>
        <v>#VALUE!</v>
      </c>
      <c r="N2317" s="200" t="str" cm="1">
        <f t="array" ref="N2317">INDEX($A:$G, ($B2317*$B$4)+3,COLUMN(F2317))</f>
        <v>Total Interest Charged</v>
      </c>
      <c r="O2317" s="201" t="e">
        <f t="shared" si="224"/>
        <v>#VALUE!</v>
      </c>
    </row>
    <row r="2318" spans="3:15" x14ac:dyDescent="0.25">
      <c r="C2318" s="197" t="e">
        <f t="shared" si="221"/>
        <v>#DIV/0!</v>
      </c>
      <c r="D2318" s="216" t="e">
        <f>IF(F2318="","",IF($B$3='Budget Calculator'!$A$14, 'Loan Calculator'!$L$12-E2318+H2318, IF($B$3='Budget Calculator'!$A$13,  'Loan Calculator'!$N$12-E2318+H2318, IF($B$3='Budget Calculator'!$A$12,  'Loan Calculator'!$P$12-E2318+H2318, 0))))</f>
        <v>#DIV/0!</v>
      </c>
      <c r="E2318" s="217" t="e">
        <f>IF(('Loan Calculator'!$G$4/$B$4)*C2317&gt;=0, ('Loan Calculator'!$G$4/$B$4)*C2317, 1/0)</f>
        <v>#DIV/0!</v>
      </c>
      <c r="F2318" s="200" t="e">
        <f t="shared" si="222"/>
        <v>#DIV/0!</v>
      </c>
      <c r="G2318" s="212" t="e">
        <f t="shared" si="223"/>
        <v>#DIV/0!</v>
      </c>
      <c r="K2318" s="197" t="str" cm="1">
        <f t="array" ref="K2318">INDEX($A:$G, ($B2318*$B$4)+3,COLUMN(C2318))</f>
        <v>Owing</v>
      </c>
      <c r="L2318" s="198" t="e">
        <f t="shared" si="225"/>
        <v>#VALUE!</v>
      </c>
      <c r="M2318" s="199" t="e">
        <f t="shared" si="226"/>
        <v>#VALUE!</v>
      </c>
      <c r="N2318" s="200" t="str" cm="1">
        <f t="array" ref="N2318">INDEX($A:$G, ($B2318*$B$4)+3,COLUMN(F2318))</f>
        <v>Total Interest Charged</v>
      </c>
      <c r="O2318" s="201" t="e">
        <f t="shared" si="224"/>
        <v>#VALUE!</v>
      </c>
    </row>
    <row r="2319" spans="3:15" x14ac:dyDescent="0.25">
      <c r="C2319" s="197" t="e">
        <f t="shared" si="221"/>
        <v>#DIV/0!</v>
      </c>
      <c r="D2319" s="216" t="e">
        <f>IF(F2319="","",IF($B$3='Budget Calculator'!$A$14, 'Loan Calculator'!$L$12-E2319+H2319, IF($B$3='Budget Calculator'!$A$13,  'Loan Calculator'!$N$12-E2319+H2319, IF($B$3='Budget Calculator'!$A$12,  'Loan Calculator'!$P$12-E2319+H2319, 0))))</f>
        <v>#DIV/0!</v>
      </c>
      <c r="E2319" s="217" t="e">
        <f>IF(('Loan Calculator'!$G$4/$B$4)*C2318&gt;=0, ('Loan Calculator'!$G$4/$B$4)*C2318, 1/0)</f>
        <v>#DIV/0!</v>
      </c>
      <c r="F2319" s="200" t="e">
        <f t="shared" si="222"/>
        <v>#DIV/0!</v>
      </c>
      <c r="G2319" s="212" t="e">
        <f t="shared" si="223"/>
        <v>#DIV/0!</v>
      </c>
      <c r="K2319" s="197" t="str" cm="1">
        <f t="array" ref="K2319">INDEX($A:$G, ($B2319*$B$4)+3,COLUMN(C2319))</f>
        <v>Owing</v>
      </c>
      <c r="L2319" s="198" t="e">
        <f t="shared" si="225"/>
        <v>#VALUE!</v>
      </c>
      <c r="M2319" s="199" t="e">
        <f t="shared" si="226"/>
        <v>#VALUE!</v>
      </c>
      <c r="N2319" s="200" t="str" cm="1">
        <f t="array" ref="N2319">INDEX($A:$G, ($B2319*$B$4)+3,COLUMN(F2319))</f>
        <v>Total Interest Charged</v>
      </c>
      <c r="O2319" s="201" t="e">
        <f t="shared" si="224"/>
        <v>#VALUE!</v>
      </c>
    </row>
    <row r="2320" spans="3:15" x14ac:dyDescent="0.25">
      <c r="C2320" s="197" t="e">
        <f t="shared" si="221"/>
        <v>#DIV/0!</v>
      </c>
      <c r="D2320" s="216" t="e">
        <f>IF(F2320="","",IF($B$3='Budget Calculator'!$A$14, 'Loan Calculator'!$L$12-E2320+H2320, IF($B$3='Budget Calculator'!$A$13,  'Loan Calculator'!$N$12-E2320+H2320, IF($B$3='Budget Calculator'!$A$12,  'Loan Calculator'!$P$12-E2320+H2320, 0))))</f>
        <v>#DIV/0!</v>
      </c>
      <c r="E2320" s="217" t="e">
        <f>IF(('Loan Calculator'!$G$4/$B$4)*C2319&gt;=0, ('Loan Calculator'!$G$4/$B$4)*C2319, 1/0)</f>
        <v>#DIV/0!</v>
      </c>
      <c r="F2320" s="200" t="e">
        <f t="shared" si="222"/>
        <v>#DIV/0!</v>
      </c>
      <c r="G2320" s="212" t="e">
        <f t="shared" si="223"/>
        <v>#DIV/0!</v>
      </c>
      <c r="K2320" s="197" t="str" cm="1">
        <f t="array" ref="K2320">INDEX($A:$G, ($B2320*$B$4)+3,COLUMN(C2320))</f>
        <v>Owing</v>
      </c>
      <c r="L2320" s="198" t="e">
        <f t="shared" si="225"/>
        <v>#VALUE!</v>
      </c>
      <c r="M2320" s="199" t="e">
        <f t="shared" si="226"/>
        <v>#VALUE!</v>
      </c>
      <c r="N2320" s="200" t="str" cm="1">
        <f t="array" ref="N2320">INDEX($A:$G, ($B2320*$B$4)+3,COLUMN(F2320))</f>
        <v>Total Interest Charged</v>
      </c>
      <c r="O2320" s="201" t="e">
        <f t="shared" si="224"/>
        <v>#VALUE!</v>
      </c>
    </row>
    <row r="2321" spans="3:15" x14ac:dyDescent="0.25">
      <c r="C2321" s="197" t="e">
        <f t="shared" si="221"/>
        <v>#DIV/0!</v>
      </c>
      <c r="D2321" s="216" t="e">
        <f>IF(F2321="","",IF($B$3='Budget Calculator'!$A$14, 'Loan Calculator'!$L$12-E2321+H2321, IF($B$3='Budget Calculator'!$A$13,  'Loan Calculator'!$N$12-E2321+H2321, IF($B$3='Budget Calculator'!$A$12,  'Loan Calculator'!$P$12-E2321+H2321, 0))))</f>
        <v>#DIV/0!</v>
      </c>
      <c r="E2321" s="217" t="e">
        <f>IF(('Loan Calculator'!$G$4/$B$4)*C2320&gt;=0, ('Loan Calculator'!$G$4/$B$4)*C2320, 1/0)</f>
        <v>#DIV/0!</v>
      </c>
      <c r="F2321" s="200" t="e">
        <f t="shared" si="222"/>
        <v>#DIV/0!</v>
      </c>
      <c r="G2321" s="212" t="e">
        <f t="shared" si="223"/>
        <v>#DIV/0!</v>
      </c>
      <c r="K2321" s="197" t="str" cm="1">
        <f t="array" ref="K2321">INDEX($A:$G, ($B2321*$B$4)+3,COLUMN(C2321))</f>
        <v>Owing</v>
      </c>
      <c r="L2321" s="198" t="e">
        <f t="shared" si="225"/>
        <v>#VALUE!</v>
      </c>
      <c r="M2321" s="199" t="e">
        <f t="shared" si="226"/>
        <v>#VALUE!</v>
      </c>
      <c r="N2321" s="200" t="str" cm="1">
        <f t="array" ref="N2321">INDEX($A:$G, ($B2321*$B$4)+3,COLUMN(F2321))</f>
        <v>Total Interest Charged</v>
      </c>
      <c r="O2321" s="201" t="e">
        <f t="shared" si="224"/>
        <v>#VALUE!</v>
      </c>
    </row>
    <row r="2322" spans="3:15" x14ac:dyDescent="0.25">
      <c r="C2322" s="197" t="e">
        <f t="shared" si="221"/>
        <v>#DIV/0!</v>
      </c>
      <c r="D2322" s="216" t="e">
        <f>IF(F2322="","",IF($B$3='Budget Calculator'!$A$14, 'Loan Calculator'!$L$12-E2322+H2322, IF($B$3='Budget Calculator'!$A$13,  'Loan Calculator'!$N$12-E2322+H2322, IF($B$3='Budget Calculator'!$A$12,  'Loan Calculator'!$P$12-E2322+H2322, 0))))</f>
        <v>#DIV/0!</v>
      </c>
      <c r="E2322" s="217" t="e">
        <f>IF(('Loan Calculator'!$G$4/$B$4)*C2321&gt;=0, ('Loan Calculator'!$G$4/$B$4)*C2321, 1/0)</f>
        <v>#DIV/0!</v>
      </c>
      <c r="F2322" s="200" t="e">
        <f t="shared" si="222"/>
        <v>#DIV/0!</v>
      </c>
      <c r="G2322" s="212" t="e">
        <f t="shared" si="223"/>
        <v>#DIV/0!</v>
      </c>
      <c r="K2322" s="197" t="str" cm="1">
        <f t="array" ref="K2322">INDEX($A:$G, ($B2322*$B$4)+3,COLUMN(C2322))</f>
        <v>Owing</v>
      </c>
      <c r="L2322" s="198" t="e">
        <f t="shared" si="225"/>
        <v>#VALUE!</v>
      </c>
      <c r="M2322" s="199" t="e">
        <f t="shared" si="226"/>
        <v>#VALUE!</v>
      </c>
      <c r="N2322" s="200" t="str" cm="1">
        <f t="array" ref="N2322">INDEX($A:$G, ($B2322*$B$4)+3,COLUMN(F2322))</f>
        <v>Total Interest Charged</v>
      </c>
      <c r="O2322" s="201" t="e">
        <f t="shared" si="224"/>
        <v>#VALUE!</v>
      </c>
    </row>
    <row r="2323" spans="3:15" x14ac:dyDescent="0.25">
      <c r="C2323" s="197" t="e">
        <f t="shared" si="221"/>
        <v>#DIV/0!</v>
      </c>
      <c r="D2323" s="216" t="e">
        <f>IF(F2323="","",IF($B$3='Budget Calculator'!$A$14, 'Loan Calculator'!$L$12-E2323+H2323, IF($B$3='Budget Calculator'!$A$13,  'Loan Calculator'!$N$12-E2323+H2323, IF($B$3='Budget Calculator'!$A$12,  'Loan Calculator'!$P$12-E2323+H2323, 0))))</f>
        <v>#DIV/0!</v>
      </c>
      <c r="E2323" s="217" t="e">
        <f>IF(('Loan Calculator'!$G$4/$B$4)*C2322&gt;=0, ('Loan Calculator'!$G$4/$B$4)*C2322, 1/0)</f>
        <v>#DIV/0!</v>
      </c>
      <c r="F2323" s="200" t="e">
        <f t="shared" si="222"/>
        <v>#DIV/0!</v>
      </c>
      <c r="G2323" s="212" t="e">
        <f t="shared" si="223"/>
        <v>#DIV/0!</v>
      </c>
      <c r="K2323" s="197" t="str" cm="1">
        <f t="array" ref="K2323">INDEX($A:$G, ($B2323*$B$4)+3,COLUMN(C2323))</f>
        <v>Owing</v>
      </c>
      <c r="L2323" s="198" t="e">
        <f t="shared" si="225"/>
        <v>#VALUE!</v>
      </c>
      <c r="M2323" s="199" t="e">
        <f t="shared" si="226"/>
        <v>#VALUE!</v>
      </c>
      <c r="N2323" s="200" t="str" cm="1">
        <f t="array" ref="N2323">INDEX($A:$G, ($B2323*$B$4)+3,COLUMN(F2323))</f>
        <v>Total Interest Charged</v>
      </c>
      <c r="O2323" s="201" t="e">
        <f t="shared" si="224"/>
        <v>#VALUE!</v>
      </c>
    </row>
    <row r="2324" spans="3:15" x14ac:dyDescent="0.25">
      <c r="C2324" s="197" t="e">
        <f t="shared" si="221"/>
        <v>#DIV/0!</v>
      </c>
      <c r="D2324" s="216" t="e">
        <f>IF(F2324="","",IF($B$3='Budget Calculator'!$A$14, 'Loan Calculator'!$L$12-E2324+H2324, IF($B$3='Budget Calculator'!$A$13,  'Loan Calculator'!$N$12-E2324+H2324, IF($B$3='Budget Calculator'!$A$12,  'Loan Calculator'!$P$12-E2324+H2324, 0))))</f>
        <v>#DIV/0!</v>
      </c>
      <c r="E2324" s="217" t="e">
        <f>IF(('Loan Calculator'!$G$4/$B$4)*C2323&gt;=0, ('Loan Calculator'!$G$4/$B$4)*C2323, 1/0)</f>
        <v>#DIV/0!</v>
      </c>
      <c r="F2324" s="200" t="e">
        <f t="shared" si="222"/>
        <v>#DIV/0!</v>
      </c>
      <c r="G2324" s="212" t="e">
        <f t="shared" si="223"/>
        <v>#DIV/0!</v>
      </c>
      <c r="K2324" s="197" t="str" cm="1">
        <f t="array" ref="K2324">INDEX($A:$G, ($B2324*$B$4)+3,COLUMN(C2324))</f>
        <v>Owing</v>
      </c>
      <c r="L2324" s="198" t="e">
        <f t="shared" si="225"/>
        <v>#VALUE!</v>
      </c>
      <c r="M2324" s="199" t="e">
        <f t="shared" si="226"/>
        <v>#VALUE!</v>
      </c>
      <c r="N2324" s="200" t="str" cm="1">
        <f t="array" ref="N2324">INDEX($A:$G, ($B2324*$B$4)+3,COLUMN(F2324))</f>
        <v>Total Interest Charged</v>
      </c>
      <c r="O2324" s="201" t="e">
        <f t="shared" si="224"/>
        <v>#VALUE!</v>
      </c>
    </row>
    <row r="2325" spans="3:15" x14ac:dyDescent="0.25">
      <c r="C2325" s="197" t="e">
        <f t="shared" si="221"/>
        <v>#DIV/0!</v>
      </c>
      <c r="D2325" s="216" t="e">
        <f>IF(F2325="","",IF($B$3='Budget Calculator'!$A$14, 'Loan Calculator'!$L$12-E2325+H2325, IF($B$3='Budget Calculator'!$A$13,  'Loan Calculator'!$N$12-E2325+H2325, IF($B$3='Budget Calculator'!$A$12,  'Loan Calculator'!$P$12-E2325+H2325, 0))))</f>
        <v>#DIV/0!</v>
      </c>
      <c r="E2325" s="217" t="e">
        <f>IF(('Loan Calculator'!$G$4/$B$4)*C2324&gt;=0, ('Loan Calculator'!$G$4/$B$4)*C2324, 1/0)</f>
        <v>#DIV/0!</v>
      </c>
      <c r="F2325" s="200" t="e">
        <f t="shared" si="222"/>
        <v>#DIV/0!</v>
      </c>
      <c r="G2325" s="212" t="e">
        <f t="shared" si="223"/>
        <v>#DIV/0!</v>
      </c>
      <c r="K2325" s="197" t="str" cm="1">
        <f t="array" ref="K2325">INDEX($A:$G, ($B2325*$B$4)+3,COLUMN(C2325))</f>
        <v>Owing</v>
      </c>
      <c r="L2325" s="198" t="e">
        <f t="shared" si="225"/>
        <v>#VALUE!</v>
      </c>
      <c r="M2325" s="199" t="e">
        <f t="shared" si="226"/>
        <v>#VALUE!</v>
      </c>
      <c r="N2325" s="200" t="str" cm="1">
        <f t="array" ref="N2325">INDEX($A:$G, ($B2325*$B$4)+3,COLUMN(F2325))</f>
        <v>Total Interest Charged</v>
      </c>
      <c r="O2325" s="201" t="e">
        <f t="shared" si="224"/>
        <v>#VALUE!</v>
      </c>
    </row>
    <row r="2326" spans="3:15" x14ac:dyDescent="0.25">
      <c r="C2326" s="197" t="e">
        <f t="shared" si="221"/>
        <v>#DIV/0!</v>
      </c>
      <c r="D2326" s="216" t="e">
        <f>IF(F2326="","",IF($B$3='Budget Calculator'!$A$14, 'Loan Calculator'!$L$12-E2326+H2326, IF($B$3='Budget Calculator'!$A$13,  'Loan Calculator'!$N$12-E2326+H2326, IF($B$3='Budget Calculator'!$A$12,  'Loan Calculator'!$P$12-E2326+H2326, 0))))</f>
        <v>#DIV/0!</v>
      </c>
      <c r="E2326" s="217" t="e">
        <f>IF(('Loan Calculator'!$G$4/$B$4)*C2325&gt;=0, ('Loan Calculator'!$G$4/$B$4)*C2325, 1/0)</f>
        <v>#DIV/0!</v>
      </c>
      <c r="F2326" s="200" t="e">
        <f t="shared" si="222"/>
        <v>#DIV/0!</v>
      </c>
      <c r="G2326" s="212" t="e">
        <f t="shared" si="223"/>
        <v>#DIV/0!</v>
      </c>
      <c r="K2326" s="197" t="str" cm="1">
        <f t="array" ref="K2326">INDEX($A:$G, ($B2326*$B$4)+3,COLUMN(C2326))</f>
        <v>Owing</v>
      </c>
      <c r="L2326" s="198" t="e">
        <f t="shared" si="225"/>
        <v>#VALUE!</v>
      </c>
      <c r="M2326" s="199" t="e">
        <f t="shared" si="226"/>
        <v>#VALUE!</v>
      </c>
      <c r="N2326" s="200" t="str" cm="1">
        <f t="array" ref="N2326">INDEX($A:$G, ($B2326*$B$4)+3,COLUMN(F2326))</f>
        <v>Total Interest Charged</v>
      </c>
      <c r="O2326" s="201" t="e">
        <f t="shared" si="224"/>
        <v>#VALUE!</v>
      </c>
    </row>
    <row r="2327" spans="3:15" x14ac:dyDescent="0.25">
      <c r="C2327" s="197" t="e">
        <f t="shared" si="221"/>
        <v>#DIV/0!</v>
      </c>
      <c r="D2327" s="216" t="e">
        <f>IF(F2327="","",IF($B$3='Budget Calculator'!$A$14, 'Loan Calculator'!$L$12-E2327+H2327, IF($B$3='Budget Calculator'!$A$13,  'Loan Calculator'!$N$12-E2327+H2327, IF($B$3='Budget Calculator'!$A$12,  'Loan Calculator'!$P$12-E2327+H2327, 0))))</f>
        <v>#DIV/0!</v>
      </c>
      <c r="E2327" s="217" t="e">
        <f>IF(('Loan Calculator'!$G$4/$B$4)*C2326&gt;=0, ('Loan Calculator'!$G$4/$B$4)*C2326, 1/0)</f>
        <v>#DIV/0!</v>
      </c>
      <c r="F2327" s="200" t="e">
        <f t="shared" si="222"/>
        <v>#DIV/0!</v>
      </c>
      <c r="G2327" s="212" t="e">
        <f t="shared" si="223"/>
        <v>#DIV/0!</v>
      </c>
      <c r="K2327" s="197" t="str" cm="1">
        <f t="array" ref="K2327">INDEX($A:$G, ($B2327*$B$4)+3,COLUMN(C2327))</f>
        <v>Owing</v>
      </c>
      <c r="L2327" s="198" t="e">
        <f t="shared" si="225"/>
        <v>#VALUE!</v>
      </c>
      <c r="M2327" s="199" t="e">
        <f t="shared" si="226"/>
        <v>#VALUE!</v>
      </c>
      <c r="N2327" s="200" t="str" cm="1">
        <f t="array" ref="N2327">INDEX($A:$G, ($B2327*$B$4)+3,COLUMN(F2327))</f>
        <v>Total Interest Charged</v>
      </c>
      <c r="O2327" s="201" t="e">
        <f t="shared" si="224"/>
        <v>#VALUE!</v>
      </c>
    </row>
    <row r="2328" spans="3:15" x14ac:dyDescent="0.25">
      <c r="C2328" s="197" t="e">
        <f t="shared" ref="C2328:C2391" si="227">IF(F2328="","",C2327-D2328)</f>
        <v>#DIV/0!</v>
      </c>
      <c r="D2328" s="216" t="e">
        <f>IF(F2328="","",IF($B$3='Budget Calculator'!$A$14, 'Loan Calculator'!$L$12-E2328+H2328, IF($B$3='Budget Calculator'!$A$13,  'Loan Calculator'!$N$12-E2328+H2328, IF($B$3='Budget Calculator'!$A$12,  'Loan Calculator'!$P$12-E2328+H2328, 0))))</f>
        <v>#DIV/0!</v>
      </c>
      <c r="E2328" s="217" t="e">
        <f>IF(('Loan Calculator'!$G$4/$B$4)*C2327&gt;=0, ('Loan Calculator'!$G$4/$B$4)*C2327, 1/0)</f>
        <v>#DIV/0!</v>
      </c>
      <c r="F2328" s="200" t="e">
        <f t="shared" ref="F2328:F2391" si="228">IF(F2327="", "", IF(E2328+F2327&gt;F2327, E2328+F2327, ""))</f>
        <v>#DIV/0!</v>
      </c>
      <c r="G2328" s="212" t="e">
        <f t="shared" si="223"/>
        <v>#DIV/0!</v>
      </c>
      <c r="K2328" s="197" t="str" cm="1">
        <f t="array" ref="K2328">INDEX($A:$G, ($B2328*$B$4)+3,COLUMN(C2328))</f>
        <v>Owing</v>
      </c>
      <c r="L2328" s="198" t="e">
        <f t="shared" si="225"/>
        <v>#VALUE!</v>
      </c>
      <c r="M2328" s="199" t="e">
        <f t="shared" si="226"/>
        <v>#VALUE!</v>
      </c>
      <c r="N2328" s="200" t="str" cm="1">
        <f t="array" ref="N2328">INDEX($A:$G, ($B2328*$B$4)+3,COLUMN(F2328))</f>
        <v>Total Interest Charged</v>
      </c>
      <c r="O2328" s="201" t="e">
        <f t="shared" si="224"/>
        <v>#VALUE!</v>
      </c>
    </row>
    <row r="2329" spans="3:15" x14ac:dyDescent="0.25">
      <c r="C2329" s="197" t="e">
        <f t="shared" si="227"/>
        <v>#DIV/0!</v>
      </c>
      <c r="D2329" s="216" t="e">
        <f>IF(F2329="","",IF($B$3='Budget Calculator'!$A$14, 'Loan Calculator'!$L$12-E2329+H2329, IF($B$3='Budget Calculator'!$A$13,  'Loan Calculator'!$N$12-E2329+H2329, IF($B$3='Budget Calculator'!$A$12,  'Loan Calculator'!$P$12-E2329+H2329, 0))))</f>
        <v>#DIV/0!</v>
      </c>
      <c r="E2329" s="217" t="e">
        <f>IF(('Loan Calculator'!$G$4/$B$4)*C2328&gt;=0, ('Loan Calculator'!$G$4/$B$4)*C2328, 1/0)</f>
        <v>#DIV/0!</v>
      </c>
      <c r="F2329" s="200" t="e">
        <f t="shared" si="228"/>
        <v>#DIV/0!</v>
      </c>
      <c r="G2329" s="212" t="e">
        <f t="shared" si="223"/>
        <v>#DIV/0!</v>
      </c>
      <c r="K2329" s="197" t="str" cm="1">
        <f t="array" ref="K2329">INDEX($A:$G, ($B2329*$B$4)+3,COLUMN(C2329))</f>
        <v>Owing</v>
      </c>
      <c r="L2329" s="198" t="e">
        <f t="shared" si="225"/>
        <v>#VALUE!</v>
      </c>
      <c r="M2329" s="199" t="e">
        <f t="shared" si="226"/>
        <v>#VALUE!</v>
      </c>
      <c r="N2329" s="200" t="str" cm="1">
        <f t="array" ref="N2329">INDEX($A:$G, ($B2329*$B$4)+3,COLUMN(F2329))</f>
        <v>Total Interest Charged</v>
      </c>
      <c r="O2329" s="201" t="e">
        <f t="shared" si="224"/>
        <v>#VALUE!</v>
      </c>
    </row>
    <row r="2330" spans="3:15" x14ac:dyDescent="0.25">
      <c r="C2330" s="197" t="e">
        <f t="shared" si="227"/>
        <v>#DIV/0!</v>
      </c>
      <c r="D2330" s="216" t="e">
        <f>IF(F2330="","",IF($B$3='Budget Calculator'!$A$14, 'Loan Calculator'!$L$12-E2330+H2330, IF($B$3='Budget Calculator'!$A$13,  'Loan Calculator'!$N$12-E2330+H2330, IF($B$3='Budget Calculator'!$A$12,  'Loan Calculator'!$P$12-E2330+H2330, 0))))</f>
        <v>#DIV/0!</v>
      </c>
      <c r="E2330" s="217" t="e">
        <f>IF(('Loan Calculator'!$G$4/$B$4)*C2329&gt;=0, ('Loan Calculator'!$G$4/$B$4)*C2329, 1/0)</f>
        <v>#DIV/0!</v>
      </c>
      <c r="F2330" s="200" t="e">
        <f t="shared" si="228"/>
        <v>#DIV/0!</v>
      </c>
      <c r="G2330" s="212" t="e">
        <f t="shared" si="223"/>
        <v>#DIV/0!</v>
      </c>
      <c r="K2330" s="197" t="str" cm="1">
        <f t="array" ref="K2330">INDEX($A:$G, ($B2330*$B$4)+3,COLUMN(C2330))</f>
        <v>Owing</v>
      </c>
      <c r="L2330" s="198" t="e">
        <f t="shared" si="225"/>
        <v>#VALUE!</v>
      </c>
      <c r="M2330" s="199" t="e">
        <f t="shared" si="226"/>
        <v>#VALUE!</v>
      </c>
      <c r="N2330" s="200" t="str" cm="1">
        <f t="array" ref="N2330">INDEX($A:$G, ($B2330*$B$4)+3,COLUMN(F2330))</f>
        <v>Total Interest Charged</v>
      </c>
      <c r="O2330" s="201" t="e">
        <f t="shared" si="224"/>
        <v>#VALUE!</v>
      </c>
    </row>
    <row r="2331" spans="3:15" x14ac:dyDescent="0.25">
      <c r="C2331" s="197" t="e">
        <f t="shared" si="227"/>
        <v>#DIV/0!</v>
      </c>
      <c r="D2331" s="216" t="e">
        <f>IF(F2331="","",IF($B$3='Budget Calculator'!$A$14, 'Loan Calculator'!$L$12-E2331+H2331, IF($B$3='Budget Calculator'!$A$13,  'Loan Calculator'!$N$12-E2331+H2331, IF($B$3='Budget Calculator'!$A$12,  'Loan Calculator'!$P$12-E2331+H2331, 0))))</f>
        <v>#DIV/0!</v>
      </c>
      <c r="E2331" s="217" t="e">
        <f>IF(('Loan Calculator'!$G$4/$B$4)*C2330&gt;=0, ('Loan Calculator'!$G$4/$B$4)*C2330, 1/0)</f>
        <v>#DIV/0!</v>
      </c>
      <c r="F2331" s="200" t="e">
        <f t="shared" si="228"/>
        <v>#DIV/0!</v>
      </c>
      <c r="G2331" s="212" t="e">
        <f t="shared" si="223"/>
        <v>#DIV/0!</v>
      </c>
      <c r="K2331" s="197" t="str" cm="1">
        <f t="array" ref="K2331">INDEX($A:$G, ($B2331*$B$4)+3,COLUMN(C2331))</f>
        <v>Owing</v>
      </c>
      <c r="L2331" s="198" t="e">
        <f t="shared" si="225"/>
        <v>#VALUE!</v>
      </c>
      <c r="M2331" s="199" t="e">
        <f t="shared" si="226"/>
        <v>#VALUE!</v>
      </c>
      <c r="N2331" s="200" t="str" cm="1">
        <f t="array" ref="N2331">INDEX($A:$G, ($B2331*$B$4)+3,COLUMN(F2331))</f>
        <v>Total Interest Charged</v>
      </c>
      <c r="O2331" s="201" t="e">
        <f t="shared" si="224"/>
        <v>#VALUE!</v>
      </c>
    </row>
    <row r="2332" spans="3:15" x14ac:dyDescent="0.25">
      <c r="C2332" s="197" t="e">
        <f t="shared" si="227"/>
        <v>#DIV/0!</v>
      </c>
      <c r="D2332" s="216" t="e">
        <f>IF(F2332="","",IF($B$3='Budget Calculator'!$A$14, 'Loan Calculator'!$L$12-E2332+H2332, IF($B$3='Budget Calculator'!$A$13,  'Loan Calculator'!$N$12-E2332+H2332, IF($B$3='Budget Calculator'!$A$12,  'Loan Calculator'!$P$12-E2332+H2332, 0))))</f>
        <v>#DIV/0!</v>
      </c>
      <c r="E2332" s="217" t="e">
        <f>IF(('Loan Calculator'!$G$4/$B$4)*C2331&gt;=0, ('Loan Calculator'!$G$4/$B$4)*C2331, 1/0)</f>
        <v>#DIV/0!</v>
      </c>
      <c r="F2332" s="200" t="e">
        <f t="shared" si="228"/>
        <v>#DIV/0!</v>
      </c>
      <c r="G2332" s="212" t="e">
        <f t="shared" si="223"/>
        <v>#DIV/0!</v>
      </c>
      <c r="K2332" s="197" t="str" cm="1">
        <f t="array" ref="K2332">INDEX($A:$G, ($B2332*$B$4)+3,COLUMN(C2332))</f>
        <v>Owing</v>
      </c>
      <c r="L2332" s="198" t="e">
        <f t="shared" si="225"/>
        <v>#VALUE!</v>
      </c>
      <c r="M2332" s="199" t="e">
        <f t="shared" si="226"/>
        <v>#VALUE!</v>
      </c>
      <c r="N2332" s="200" t="str" cm="1">
        <f t="array" ref="N2332">INDEX($A:$G, ($B2332*$B$4)+3,COLUMN(F2332))</f>
        <v>Total Interest Charged</v>
      </c>
      <c r="O2332" s="201" t="e">
        <f t="shared" si="224"/>
        <v>#VALUE!</v>
      </c>
    </row>
    <row r="2333" spans="3:15" x14ac:dyDescent="0.25">
      <c r="C2333" s="197" t="e">
        <f t="shared" si="227"/>
        <v>#DIV/0!</v>
      </c>
      <c r="D2333" s="216" t="e">
        <f>IF(F2333="","",IF($B$3='Budget Calculator'!$A$14, 'Loan Calculator'!$L$12-E2333+H2333, IF($B$3='Budget Calculator'!$A$13,  'Loan Calculator'!$N$12-E2333+H2333, IF($B$3='Budget Calculator'!$A$12,  'Loan Calculator'!$P$12-E2333+H2333, 0))))</f>
        <v>#DIV/0!</v>
      </c>
      <c r="E2333" s="217" t="e">
        <f>IF(('Loan Calculator'!$G$4/$B$4)*C2332&gt;=0, ('Loan Calculator'!$G$4/$B$4)*C2332, 1/0)</f>
        <v>#DIV/0!</v>
      </c>
      <c r="F2333" s="200" t="e">
        <f t="shared" si="228"/>
        <v>#DIV/0!</v>
      </c>
      <c r="G2333" s="212" t="e">
        <f t="shared" si="223"/>
        <v>#DIV/0!</v>
      </c>
      <c r="K2333" s="197" t="str" cm="1">
        <f t="array" ref="K2333">INDEX($A:$G, ($B2333*$B$4)+3,COLUMN(C2333))</f>
        <v>Owing</v>
      </c>
      <c r="L2333" s="198" t="e">
        <f t="shared" si="225"/>
        <v>#VALUE!</v>
      </c>
      <c r="M2333" s="199" t="e">
        <f t="shared" si="226"/>
        <v>#VALUE!</v>
      </c>
      <c r="N2333" s="200" t="str" cm="1">
        <f t="array" ref="N2333">INDEX($A:$G, ($B2333*$B$4)+3,COLUMN(F2333))</f>
        <v>Total Interest Charged</v>
      </c>
      <c r="O2333" s="201" t="e">
        <f t="shared" si="224"/>
        <v>#VALUE!</v>
      </c>
    </row>
    <row r="2334" spans="3:15" x14ac:dyDescent="0.25">
      <c r="C2334" s="197" t="e">
        <f t="shared" si="227"/>
        <v>#DIV/0!</v>
      </c>
      <c r="D2334" s="216" t="e">
        <f>IF(F2334="","",IF($B$3='Budget Calculator'!$A$14, 'Loan Calculator'!$L$12-E2334+H2334, IF($B$3='Budget Calculator'!$A$13,  'Loan Calculator'!$N$12-E2334+H2334, IF($B$3='Budget Calculator'!$A$12,  'Loan Calculator'!$P$12-E2334+H2334, 0))))</f>
        <v>#DIV/0!</v>
      </c>
      <c r="E2334" s="217" t="e">
        <f>IF(('Loan Calculator'!$G$4/$B$4)*C2333&gt;=0, ('Loan Calculator'!$G$4/$B$4)*C2333, 1/0)</f>
        <v>#DIV/0!</v>
      </c>
      <c r="F2334" s="200" t="e">
        <f t="shared" si="228"/>
        <v>#DIV/0!</v>
      </c>
      <c r="G2334" s="212" t="e">
        <f t="shared" si="223"/>
        <v>#DIV/0!</v>
      </c>
      <c r="K2334" s="197" t="str" cm="1">
        <f t="array" ref="K2334">INDEX($A:$G, ($B2334*$B$4)+3,COLUMN(C2334))</f>
        <v>Owing</v>
      </c>
      <c r="L2334" s="198" t="e">
        <f t="shared" si="225"/>
        <v>#VALUE!</v>
      </c>
      <c r="M2334" s="199" t="e">
        <f t="shared" si="226"/>
        <v>#VALUE!</v>
      </c>
      <c r="N2334" s="200" t="str" cm="1">
        <f t="array" ref="N2334">INDEX($A:$G, ($B2334*$B$4)+3,COLUMN(F2334))</f>
        <v>Total Interest Charged</v>
      </c>
      <c r="O2334" s="201" t="e">
        <f t="shared" si="224"/>
        <v>#VALUE!</v>
      </c>
    </row>
    <row r="2335" spans="3:15" x14ac:dyDescent="0.25">
      <c r="C2335" s="197" t="e">
        <f t="shared" si="227"/>
        <v>#DIV/0!</v>
      </c>
      <c r="D2335" s="216" t="e">
        <f>IF(F2335="","",IF($B$3='Budget Calculator'!$A$14, 'Loan Calculator'!$L$12-E2335+H2335, IF($B$3='Budget Calculator'!$A$13,  'Loan Calculator'!$N$12-E2335+H2335, IF($B$3='Budget Calculator'!$A$12,  'Loan Calculator'!$P$12-E2335+H2335, 0))))</f>
        <v>#DIV/0!</v>
      </c>
      <c r="E2335" s="217" t="e">
        <f>IF(('Loan Calculator'!$G$4/$B$4)*C2334&gt;=0, ('Loan Calculator'!$G$4/$B$4)*C2334, 1/0)</f>
        <v>#DIV/0!</v>
      </c>
      <c r="F2335" s="200" t="e">
        <f t="shared" si="228"/>
        <v>#DIV/0!</v>
      </c>
      <c r="G2335" s="212" t="e">
        <f t="shared" si="223"/>
        <v>#DIV/0!</v>
      </c>
      <c r="K2335" s="197" t="str" cm="1">
        <f t="array" ref="K2335">INDEX($A:$G, ($B2335*$B$4)+3,COLUMN(C2335))</f>
        <v>Owing</v>
      </c>
      <c r="L2335" s="198" t="e">
        <f t="shared" si="225"/>
        <v>#VALUE!</v>
      </c>
      <c r="M2335" s="199" t="e">
        <f t="shared" si="226"/>
        <v>#VALUE!</v>
      </c>
      <c r="N2335" s="200" t="str" cm="1">
        <f t="array" ref="N2335">INDEX($A:$G, ($B2335*$B$4)+3,COLUMN(F2335))</f>
        <v>Total Interest Charged</v>
      </c>
      <c r="O2335" s="201" t="e">
        <f t="shared" si="224"/>
        <v>#VALUE!</v>
      </c>
    </row>
    <row r="2336" spans="3:15" x14ac:dyDescent="0.25">
      <c r="C2336" s="197" t="e">
        <f t="shared" si="227"/>
        <v>#DIV/0!</v>
      </c>
      <c r="D2336" s="216" t="e">
        <f>IF(F2336="","",IF($B$3='Budget Calculator'!$A$14, 'Loan Calculator'!$L$12-E2336+H2336, IF($B$3='Budget Calculator'!$A$13,  'Loan Calculator'!$N$12-E2336+H2336, IF($B$3='Budget Calculator'!$A$12,  'Loan Calculator'!$P$12-E2336+H2336, 0))))</f>
        <v>#DIV/0!</v>
      </c>
      <c r="E2336" s="217" t="e">
        <f>IF(('Loan Calculator'!$G$4/$B$4)*C2335&gt;=0, ('Loan Calculator'!$G$4/$B$4)*C2335, 1/0)</f>
        <v>#DIV/0!</v>
      </c>
      <c r="F2336" s="200" t="e">
        <f t="shared" si="228"/>
        <v>#DIV/0!</v>
      </c>
      <c r="G2336" s="212" t="e">
        <f t="shared" si="223"/>
        <v>#DIV/0!</v>
      </c>
      <c r="K2336" s="197" t="str" cm="1">
        <f t="array" ref="K2336">INDEX($A:$G, ($B2336*$B$4)+3,COLUMN(C2336))</f>
        <v>Owing</v>
      </c>
      <c r="L2336" s="198" t="e">
        <f t="shared" si="225"/>
        <v>#VALUE!</v>
      </c>
      <c r="M2336" s="199" t="e">
        <f t="shared" si="226"/>
        <v>#VALUE!</v>
      </c>
      <c r="N2336" s="200" t="str" cm="1">
        <f t="array" ref="N2336">INDEX($A:$G, ($B2336*$B$4)+3,COLUMN(F2336))</f>
        <v>Total Interest Charged</v>
      </c>
      <c r="O2336" s="201" t="e">
        <f t="shared" si="224"/>
        <v>#VALUE!</v>
      </c>
    </row>
    <row r="2337" spans="3:15" x14ac:dyDescent="0.25">
      <c r="C2337" s="197" t="e">
        <f t="shared" si="227"/>
        <v>#DIV/0!</v>
      </c>
      <c r="D2337" s="216" t="e">
        <f>IF(F2337="","",IF($B$3='Budget Calculator'!$A$14, 'Loan Calculator'!$L$12-E2337+H2337, IF($B$3='Budget Calculator'!$A$13,  'Loan Calculator'!$N$12-E2337+H2337, IF($B$3='Budget Calculator'!$A$12,  'Loan Calculator'!$P$12-E2337+H2337, 0))))</f>
        <v>#DIV/0!</v>
      </c>
      <c r="E2337" s="217" t="e">
        <f>IF(('Loan Calculator'!$G$4/$B$4)*C2336&gt;=0, ('Loan Calculator'!$G$4/$B$4)*C2336, 1/0)</f>
        <v>#DIV/0!</v>
      </c>
      <c r="F2337" s="200" t="e">
        <f t="shared" si="228"/>
        <v>#DIV/0!</v>
      </c>
      <c r="G2337" s="212" t="e">
        <f t="shared" si="223"/>
        <v>#DIV/0!</v>
      </c>
      <c r="K2337" s="197" t="str" cm="1">
        <f t="array" ref="K2337">INDEX($A:$G, ($B2337*$B$4)+3,COLUMN(C2337))</f>
        <v>Owing</v>
      </c>
      <c r="L2337" s="198" t="e">
        <f t="shared" si="225"/>
        <v>#VALUE!</v>
      </c>
      <c r="M2337" s="199" t="e">
        <f t="shared" si="226"/>
        <v>#VALUE!</v>
      </c>
      <c r="N2337" s="200" t="str" cm="1">
        <f t="array" ref="N2337">INDEX($A:$G, ($B2337*$B$4)+3,COLUMN(F2337))</f>
        <v>Total Interest Charged</v>
      </c>
      <c r="O2337" s="201" t="e">
        <f t="shared" si="224"/>
        <v>#VALUE!</v>
      </c>
    </row>
    <row r="2338" spans="3:15" x14ac:dyDescent="0.25">
      <c r="C2338" s="197" t="e">
        <f t="shared" si="227"/>
        <v>#DIV/0!</v>
      </c>
      <c r="D2338" s="216" t="e">
        <f>IF(F2338="","",IF($B$3='Budget Calculator'!$A$14, 'Loan Calculator'!$L$12-E2338+H2338, IF($B$3='Budget Calculator'!$A$13,  'Loan Calculator'!$N$12-E2338+H2338, IF($B$3='Budget Calculator'!$A$12,  'Loan Calculator'!$P$12-E2338+H2338, 0))))</f>
        <v>#DIV/0!</v>
      </c>
      <c r="E2338" s="217" t="e">
        <f>IF(('Loan Calculator'!$G$4/$B$4)*C2337&gt;=0, ('Loan Calculator'!$G$4/$B$4)*C2337, 1/0)</f>
        <v>#DIV/0!</v>
      </c>
      <c r="F2338" s="200" t="e">
        <f t="shared" si="228"/>
        <v>#DIV/0!</v>
      </c>
      <c r="G2338" s="212" t="e">
        <f t="shared" si="223"/>
        <v>#DIV/0!</v>
      </c>
      <c r="K2338" s="197" t="str" cm="1">
        <f t="array" ref="K2338">INDEX($A:$G, ($B2338*$B$4)+3,COLUMN(C2338))</f>
        <v>Owing</v>
      </c>
      <c r="L2338" s="198" t="e">
        <f t="shared" si="225"/>
        <v>#VALUE!</v>
      </c>
      <c r="M2338" s="199" t="e">
        <f t="shared" si="226"/>
        <v>#VALUE!</v>
      </c>
      <c r="N2338" s="200" t="str" cm="1">
        <f t="array" ref="N2338">INDEX($A:$G, ($B2338*$B$4)+3,COLUMN(F2338))</f>
        <v>Total Interest Charged</v>
      </c>
      <c r="O2338" s="201" t="e">
        <f t="shared" si="224"/>
        <v>#VALUE!</v>
      </c>
    </row>
    <row r="2339" spans="3:15" x14ac:dyDescent="0.25">
      <c r="C2339" s="197" t="e">
        <f t="shared" si="227"/>
        <v>#DIV/0!</v>
      </c>
      <c r="D2339" s="216" t="e">
        <f>IF(F2339="","",IF($B$3='Budget Calculator'!$A$14, 'Loan Calculator'!$L$12-E2339+H2339, IF($B$3='Budget Calculator'!$A$13,  'Loan Calculator'!$N$12-E2339+H2339, IF($B$3='Budget Calculator'!$A$12,  'Loan Calculator'!$P$12-E2339+H2339, 0))))</f>
        <v>#DIV/0!</v>
      </c>
      <c r="E2339" s="217" t="e">
        <f>IF(('Loan Calculator'!$G$4/$B$4)*C2338&gt;=0, ('Loan Calculator'!$G$4/$B$4)*C2338, 1/0)</f>
        <v>#DIV/0!</v>
      </c>
      <c r="F2339" s="200" t="e">
        <f t="shared" si="228"/>
        <v>#DIV/0!</v>
      </c>
      <c r="G2339" s="212" t="e">
        <f t="shared" si="223"/>
        <v>#DIV/0!</v>
      </c>
      <c r="K2339" s="197" t="str" cm="1">
        <f t="array" ref="K2339">INDEX($A:$G, ($B2339*$B$4)+3,COLUMN(C2339))</f>
        <v>Owing</v>
      </c>
      <c r="L2339" s="198" t="e">
        <f t="shared" si="225"/>
        <v>#VALUE!</v>
      </c>
      <c r="M2339" s="199" t="e">
        <f t="shared" si="226"/>
        <v>#VALUE!</v>
      </c>
      <c r="N2339" s="200" t="str" cm="1">
        <f t="array" ref="N2339">INDEX($A:$G, ($B2339*$B$4)+3,COLUMN(F2339))</f>
        <v>Total Interest Charged</v>
      </c>
      <c r="O2339" s="201" t="e">
        <f t="shared" si="224"/>
        <v>#VALUE!</v>
      </c>
    </row>
    <row r="2340" spans="3:15" x14ac:dyDescent="0.25">
      <c r="C2340" s="197" t="e">
        <f t="shared" si="227"/>
        <v>#DIV/0!</v>
      </c>
      <c r="D2340" s="216" t="e">
        <f>IF(F2340="","",IF($B$3='Budget Calculator'!$A$14, 'Loan Calculator'!$L$12-E2340+H2340, IF($B$3='Budget Calculator'!$A$13,  'Loan Calculator'!$N$12-E2340+H2340, IF($B$3='Budget Calculator'!$A$12,  'Loan Calculator'!$P$12-E2340+H2340, 0))))</f>
        <v>#DIV/0!</v>
      </c>
      <c r="E2340" s="217" t="e">
        <f>IF(('Loan Calculator'!$G$4/$B$4)*C2339&gt;=0, ('Loan Calculator'!$G$4/$B$4)*C2339, 1/0)</f>
        <v>#DIV/0!</v>
      </c>
      <c r="F2340" s="200" t="e">
        <f t="shared" si="228"/>
        <v>#DIV/0!</v>
      </c>
      <c r="G2340" s="212" t="e">
        <f t="shared" si="223"/>
        <v>#DIV/0!</v>
      </c>
      <c r="K2340" s="197" t="str" cm="1">
        <f t="array" ref="K2340">INDEX($A:$G, ($B2340*$B$4)+3,COLUMN(C2340))</f>
        <v>Owing</v>
      </c>
      <c r="L2340" s="198" t="e">
        <f t="shared" si="225"/>
        <v>#VALUE!</v>
      </c>
      <c r="M2340" s="199" t="e">
        <f t="shared" si="226"/>
        <v>#VALUE!</v>
      </c>
      <c r="N2340" s="200" t="str" cm="1">
        <f t="array" ref="N2340">INDEX($A:$G, ($B2340*$B$4)+3,COLUMN(F2340))</f>
        <v>Total Interest Charged</v>
      </c>
      <c r="O2340" s="201" t="e">
        <f t="shared" si="224"/>
        <v>#VALUE!</v>
      </c>
    </row>
    <row r="2341" spans="3:15" x14ac:dyDescent="0.25">
      <c r="C2341" s="197" t="e">
        <f t="shared" si="227"/>
        <v>#DIV/0!</v>
      </c>
      <c r="D2341" s="216" t="e">
        <f>IF(F2341="","",IF($B$3='Budget Calculator'!$A$14, 'Loan Calculator'!$L$12-E2341+H2341, IF($B$3='Budget Calculator'!$A$13,  'Loan Calculator'!$N$12-E2341+H2341, IF($B$3='Budget Calculator'!$A$12,  'Loan Calculator'!$P$12-E2341+H2341, 0))))</f>
        <v>#DIV/0!</v>
      </c>
      <c r="E2341" s="217" t="e">
        <f>IF(('Loan Calculator'!$G$4/$B$4)*C2340&gt;=0, ('Loan Calculator'!$G$4/$B$4)*C2340, 1/0)</f>
        <v>#DIV/0!</v>
      </c>
      <c r="F2341" s="200" t="e">
        <f t="shared" si="228"/>
        <v>#DIV/0!</v>
      </c>
      <c r="G2341" s="212" t="e">
        <f t="shared" si="223"/>
        <v>#DIV/0!</v>
      </c>
      <c r="K2341" s="197" t="str" cm="1">
        <f t="array" ref="K2341">INDEX($A:$G, ($B2341*$B$4)+3,COLUMN(C2341))</f>
        <v>Owing</v>
      </c>
      <c r="L2341" s="198" t="e">
        <f t="shared" si="225"/>
        <v>#VALUE!</v>
      </c>
      <c r="M2341" s="199" t="e">
        <f t="shared" si="226"/>
        <v>#VALUE!</v>
      </c>
      <c r="N2341" s="200" t="str" cm="1">
        <f t="array" ref="N2341">INDEX($A:$G, ($B2341*$B$4)+3,COLUMN(F2341))</f>
        <v>Total Interest Charged</v>
      </c>
      <c r="O2341" s="201" t="e">
        <f t="shared" si="224"/>
        <v>#VALUE!</v>
      </c>
    </row>
    <row r="2342" spans="3:15" x14ac:dyDescent="0.25">
      <c r="C2342" s="197" t="e">
        <f t="shared" si="227"/>
        <v>#DIV/0!</v>
      </c>
      <c r="D2342" s="216" t="e">
        <f>IF(F2342="","",IF($B$3='Budget Calculator'!$A$14, 'Loan Calculator'!$L$12-E2342+H2342, IF($B$3='Budget Calculator'!$A$13,  'Loan Calculator'!$N$12-E2342+H2342, IF($B$3='Budget Calculator'!$A$12,  'Loan Calculator'!$P$12-E2342+H2342, 0))))</f>
        <v>#DIV/0!</v>
      </c>
      <c r="E2342" s="217" t="e">
        <f>IF(('Loan Calculator'!$G$4/$B$4)*C2341&gt;=0, ('Loan Calculator'!$G$4/$B$4)*C2341, 1/0)</f>
        <v>#DIV/0!</v>
      </c>
      <c r="F2342" s="200" t="e">
        <f t="shared" si="228"/>
        <v>#DIV/0!</v>
      </c>
      <c r="G2342" s="212" t="e">
        <f t="shared" si="223"/>
        <v>#DIV/0!</v>
      </c>
      <c r="K2342" s="197" t="str" cm="1">
        <f t="array" ref="K2342">INDEX($A:$G, ($B2342*$B$4)+3,COLUMN(C2342))</f>
        <v>Owing</v>
      </c>
      <c r="L2342" s="198" t="e">
        <f t="shared" si="225"/>
        <v>#VALUE!</v>
      </c>
      <c r="M2342" s="199" t="e">
        <f t="shared" si="226"/>
        <v>#VALUE!</v>
      </c>
      <c r="N2342" s="200" t="str" cm="1">
        <f t="array" ref="N2342">INDEX($A:$G, ($B2342*$B$4)+3,COLUMN(F2342))</f>
        <v>Total Interest Charged</v>
      </c>
      <c r="O2342" s="201" t="e">
        <f t="shared" si="224"/>
        <v>#VALUE!</v>
      </c>
    </row>
    <row r="2343" spans="3:15" x14ac:dyDescent="0.25">
      <c r="C2343" s="197" t="e">
        <f t="shared" si="227"/>
        <v>#DIV/0!</v>
      </c>
      <c r="D2343" s="216" t="e">
        <f>IF(F2343="","",IF($B$3='Budget Calculator'!$A$14, 'Loan Calculator'!$L$12-E2343+H2343, IF($B$3='Budget Calculator'!$A$13,  'Loan Calculator'!$N$12-E2343+H2343, IF($B$3='Budget Calculator'!$A$12,  'Loan Calculator'!$P$12-E2343+H2343, 0))))</f>
        <v>#DIV/0!</v>
      </c>
      <c r="E2343" s="217" t="e">
        <f>IF(('Loan Calculator'!$G$4/$B$4)*C2342&gt;=0, ('Loan Calculator'!$G$4/$B$4)*C2342, 1/0)</f>
        <v>#DIV/0!</v>
      </c>
      <c r="F2343" s="200" t="e">
        <f t="shared" si="228"/>
        <v>#DIV/0!</v>
      </c>
      <c r="G2343" s="212" t="e">
        <f t="shared" si="223"/>
        <v>#DIV/0!</v>
      </c>
      <c r="K2343" s="197" t="str" cm="1">
        <f t="array" ref="K2343">INDEX($A:$G, ($B2343*$B$4)+3,COLUMN(C2343))</f>
        <v>Owing</v>
      </c>
      <c r="L2343" s="198" t="e">
        <f t="shared" si="225"/>
        <v>#VALUE!</v>
      </c>
      <c r="M2343" s="199" t="e">
        <f t="shared" si="226"/>
        <v>#VALUE!</v>
      </c>
      <c r="N2343" s="200" t="str" cm="1">
        <f t="array" ref="N2343">INDEX($A:$G, ($B2343*$B$4)+3,COLUMN(F2343))</f>
        <v>Total Interest Charged</v>
      </c>
      <c r="O2343" s="201" t="e">
        <f t="shared" si="224"/>
        <v>#VALUE!</v>
      </c>
    </row>
    <row r="2344" spans="3:15" x14ac:dyDescent="0.25">
      <c r="C2344" s="197" t="e">
        <f t="shared" si="227"/>
        <v>#DIV/0!</v>
      </c>
      <c r="D2344" s="216" t="e">
        <f>IF(F2344="","",IF($B$3='Budget Calculator'!$A$14, 'Loan Calculator'!$L$12-E2344+H2344, IF($B$3='Budget Calculator'!$A$13,  'Loan Calculator'!$N$12-E2344+H2344, IF($B$3='Budget Calculator'!$A$12,  'Loan Calculator'!$P$12-E2344+H2344, 0))))</f>
        <v>#DIV/0!</v>
      </c>
      <c r="E2344" s="217" t="e">
        <f>IF(('Loan Calculator'!$G$4/$B$4)*C2343&gt;=0, ('Loan Calculator'!$G$4/$B$4)*C2343, 1/0)</f>
        <v>#DIV/0!</v>
      </c>
      <c r="F2344" s="200" t="e">
        <f t="shared" si="228"/>
        <v>#DIV/0!</v>
      </c>
      <c r="G2344" s="212" t="e">
        <f t="shared" si="223"/>
        <v>#DIV/0!</v>
      </c>
      <c r="K2344" s="197" t="str" cm="1">
        <f t="array" ref="K2344">INDEX($A:$G, ($B2344*$B$4)+3,COLUMN(C2344))</f>
        <v>Owing</v>
      </c>
      <c r="L2344" s="198" t="e">
        <f t="shared" si="225"/>
        <v>#VALUE!</v>
      </c>
      <c r="M2344" s="199" t="e">
        <f t="shared" si="226"/>
        <v>#VALUE!</v>
      </c>
      <c r="N2344" s="200" t="str" cm="1">
        <f t="array" ref="N2344">INDEX($A:$G, ($B2344*$B$4)+3,COLUMN(F2344))</f>
        <v>Total Interest Charged</v>
      </c>
      <c r="O2344" s="201" t="e">
        <f t="shared" si="224"/>
        <v>#VALUE!</v>
      </c>
    </row>
    <row r="2345" spans="3:15" x14ac:dyDescent="0.25">
      <c r="C2345" s="197" t="e">
        <f t="shared" si="227"/>
        <v>#DIV/0!</v>
      </c>
      <c r="D2345" s="216" t="e">
        <f>IF(F2345="","",IF($B$3='Budget Calculator'!$A$14, 'Loan Calculator'!$L$12-E2345+H2345, IF($B$3='Budget Calculator'!$A$13,  'Loan Calculator'!$N$12-E2345+H2345, IF($B$3='Budget Calculator'!$A$12,  'Loan Calculator'!$P$12-E2345+H2345, 0))))</f>
        <v>#DIV/0!</v>
      </c>
      <c r="E2345" s="217" t="e">
        <f>IF(('Loan Calculator'!$G$4/$B$4)*C2344&gt;=0, ('Loan Calculator'!$G$4/$B$4)*C2344, 1/0)</f>
        <v>#DIV/0!</v>
      </c>
      <c r="F2345" s="200" t="e">
        <f t="shared" si="228"/>
        <v>#DIV/0!</v>
      </c>
      <c r="G2345" s="212" t="e">
        <f t="shared" si="223"/>
        <v>#DIV/0!</v>
      </c>
      <c r="K2345" s="197" t="str" cm="1">
        <f t="array" ref="K2345">INDEX($A:$G, ($B2345*$B$4)+3,COLUMN(C2345))</f>
        <v>Owing</v>
      </c>
      <c r="L2345" s="198" t="e">
        <f t="shared" si="225"/>
        <v>#VALUE!</v>
      </c>
      <c r="M2345" s="199" t="e">
        <f t="shared" si="226"/>
        <v>#VALUE!</v>
      </c>
      <c r="N2345" s="200" t="str" cm="1">
        <f t="array" ref="N2345">INDEX($A:$G, ($B2345*$B$4)+3,COLUMN(F2345))</f>
        <v>Total Interest Charged</v>
      </c>
      <c r="O2345" s="201" t="e">
        <f t="shared" si="224"/>
        <v>#VALUE!</v>
      </c>
    </row>
    <row r="2346" spans="3:15" x14ac:dyDescent="0.25">
      <c r="C2346" s="197" t="e">
        <f t="shared" si="227"/>
        <v>#DIV/0!</v>
      </c>
      <c r="D2346" s="216" t="e">
        <f>IF(F2346="","",IF($B$3='Budget Calculator'!$A$14, 'Loan Calculator'!$L$12-E2346+H2346, IF($B$3='Budget Calculator'!$A$13,  'Loan Calculator'!$N$12-E2346+H2346, IF($B$3='Budget Calculator'!$A$12,  'Loan Calculator'!$P$12-E2346+H2346, 0))))</f>
        <v>#DIV/0!</v>
      </c>
      <c r="E2346" s="217" t="e">
        <f>IF(('Loan Calculator'!$G$4/$B$4)*C2345&gt;=0, ('Loan Calculator'!$G$4/$B$4)*C2345, 1/0)</f>
        <v>#DIV/0!</v>
      </c>
      <c r="F2346" s="200" t="e">
        <f t="shared" si="228"/>
        <v>#DIV/0!</v>
      </c>
      <c r="G2346" s="212" t="e">
        <f t="shared" si="223"/>
        <v>#DIV/0!</v>
      </c>
      <c r="K2346" s="197" t="str" cm="1">
        <f t="array" ref="K2346">INDEX($A:$G, ($B2346*$B$4)+3,COLUMN(C2346))</f>
        <v>Owing</v>
      </c>
      <c r="L2346" s="198" t="e">
        <f t="shared" si="225"/>
        <v>#VALUE!</v>
      </c>
      <c r="M2346" s="199" t="e">
        <f t="shared" si="226"/>
        <v>#VALUE!</v>
      </c>
      <c r="N2346" s="200" t="str" cm="1">
        <f t="array" ref="N2346">INDEX($A:$G, ($B2346*$B$4)+3,COLUMN(F2346))</f>
        <v>Total Interest Charged</v>
      </c>
      <c r="O2346" s="201" t="e">
        <f t="shared" si="224"/>
        <v>#VALUE!</v>
      </c>
    </row>
    <row r="2347" spans="3:15" x14ac:dyDescent="0.25">
      <c r="C2347" s="197" t="e">
        <f t="shared" si="227"/>
        <v>#DIV/0!</v>
      </c>
      <c r="D2347" s="216" t="e">
        <f>IF(F2347="","",IF($B$3='Budget Calculator'!$A$14, 'Loan Calculator'!$L$12-E2347+H2347, IF($B$3='Budget Calculator'!$A$13,  'Loan Calculator'!$N$12-E2347+H2347, IF($B$3='Budget Calculator'!$A$12,  'Loan Calculator'!$P$12-E2347+H2347, 0))))</f>
        <v>#DIV/0!</v>
      </c>
      <c r="E2347" s="217" t="e">
        <f>IF(('Loan Calculator'!$G$4/$B$4)*C2346&gt;=0, ('Loan Calculator'!$G$4/$B$4)*C2346, 1/0)</f>
        <v>#DIV/0!</v>
      </c>
      <c r="F2347" s="200" t="e">
        <f t="shared" si="228"/>
        <v>#DIV/0!</v>
      </c>
      <c r="G2347" s="212" t="e">
        <f t="shared" si="223"/>
        <v>#DIV/0!</v>
      </c>
      <c r="K2347" s="197" t="str" cm="1">
        <f t="array" ref="K2347">INDEX($A:$G, ($B2347*$B$4)+3,COLUMN(C2347))</f>
        <v>Owing</v>
      </c>
      <c r="L2347" s="198" t="e">
        <f t="shared" si="225"/>
        <v>#VALUE!</v>
      </c>
      <c r="M2347" s="199" t="e">
        <f t="shared" si="226"/>
        <v>#VALUE!</v>
      </c>
      <c r="N2347" s="200" t="str" cm="1">
        <f t="array" ref="N2347">INDEX($A:$G, ($B2347*$B$4)+3,COLUMN(F2347))</f>
        <v>Total Interest Charged</v>
      </c>
      <c r="O2347" s="201" t="e">
        <f t="shared" si="224"/>
        <v>#VALUE!</v>
      </c>
    </row>
    <row r="2348" spans="3:15" x14ac:dyDescent="0.25">
      <c r="C2348" s="197" t="e">
        <f t="shared" si="227"/>
        <v>#DIV/0!</v>
      </c>
      <c r="D2348" s="216" t="e">
        <f>IF(F2348="","",IF($B$3='Budget Calculator'!$A$14, 'Loan Calculator'!$L$12-E2348+H2348, IF($B$3='Budget Calculator'!$A$13,  'Loan Calculator'!$N$12-E2348+H2348, IF($B$3='Budget Calculator'!$A$12,  'Loan Calculator'!$P$12-E2348+H2348, 0))))</f>
        <v>#DIV/0!</v>
      </c>
      <c r="E2348" s="217" t="e">
        <f>IF(('Loan Calculator'!$G$4/$B$4)*C2347&gt;=0, ('Loan Calculator'!$G$4/$B$4)*C2347, 1/0)</f>
        <v>#DIV/0!</v>
      </c>
      <c r="F2348" s="200" t="e">
        <f t="shared" si="228"/>
        <v>#DIV/0!</v>
      </c>
      <c r="G2348" s="212" t="e">
        <f t="shared" si="223"/>
        <v>#DIV/0!</v>
      </c>
      <c r="K2348" s="197" t="str" cm="1">
        <f t="array" ref="K2348">INDEX($A:$G, ($B2348*$B$4)+3,COLUMN(C2348))</f>
        <v>Owing</v>
      </c>
      <c r="L2348" s="198" t="e">
        <f t="shared" si="225"/>
        <v>#VALUE!</v>
      </c>
      <c r="M2348" s="199" t="e">
        <f t="shared" si="226"/>
        <v>#VALUE!</v>
      </c>
      <c r="N2348" s="200" t="str" cm="1">
        <f t="array" ref="N2348">INDEX($A:$G, ($B2348*$B$4)+3,COLUMN(F2348))</f>
        <v>Total Interest Charged</v>
      </c>
      <c r="O2348" s="201" t="e">
        <f t="shared" si="224"/>
        <v>#VALUE!</v>
      </c>
    </row>
    <row r="2349" spans="3:15" x14ac:dyDescent="0.25">
      <c r="C2349" s="197" t="e">
        <f t="shared" si="227"/>
        <v>#DIV/0!</v>
      </c>
      <c r="D2349" s="216" t="e">
        <f>IF(F2349="","",IF($B$3='Budget Calculator'!$A$14, 'Loan Calculator'!$L$12-E2349+H2349, IF($B$3='Budget Calculator'!$A$13,  'Loan Calculator'!$N$12-E2349+H2349, IF($B$3='Budget Calculator'!$A$12,  'Loan Calculator'!$P$12-E2349+H2349, 0))))</f>
        <v>#DIV/0!</v>
      </c>
      <c r="E2349" s="217" t="e">
        <f>IF(('Loan Calculator'!$G$4/$B$4)*C2348&gt;=0, ('Loan Calculator'!$G$4/$B$4)*C2348, 1/0)</f>
        <v>#DIV/0!</v>
      </c>
      <c r="F2349" s="200" t="e">
        <f t="shared" si="228"/>
        <v>#DIV/0!</v>
      </c>
      <c r="G2349" s="212" t="e">
        <f t="shared" si="223"/>
        <v>#DIV/0!</v>
      </c>
      <c r="K2349" s="197" t="str" cm="1">
        <f t="array" ref="K2349">INDEX($A:$G, ($B2349*$B$4)+3,COLUMN(C2349))</f>
        <v>Owing</v>
      </c>
      <c r="L2349" s="198" t="e">
        <f t="shared" si="225"/>
        <v>#VALUE!</v>
      </c>
      <c r="M2349" s="199" t="e">
        <f t="shared" si="226"/>
        <v>#VALUE!</v>
      </c>
      <c r="N2349" s="200" t="str" cm="1">
        <f t="array" ref="N2349">INDEX($A:$G, ($B2349*$B$4)+3,COLUMN(F2349))</f>
        <v>Total Interest Charged</v>
      </c>
      <c r="O2349" s="201" t="e">
        <f t="shared" si="224"/>
        <v>#VALUE!</v>
      </c>
    </row>
    <row r="2350" spans="3:15" x14ac:dyDescent="0.25">
      <c r="C2350" s="197" t="e">
        <f t="shared" si="227"/>
        <v>#DIV/0!</v>
      </c>
      <c r="D2350" s="216" t="e">
        <f>IF(F2350="","",IF($B$3='Budget Calculator'!$A$14, 'Loan Calculator'!$L$12-E2350+H2350, IF($B$3='Budget Calculator'!$A$13,  'Loan Calculator'!$N$12-E2350+H2350, IF($B$3='Budget Calculator'!$A$12,  'Loan Calculator'!$P$12-E2350+H2350, 0))))</f>
        <v>#DIV/0!</v>
      </c>
      <c r="E2350" s="217" t="e">
        <f>IF(('Loan Calculator'!$G$4/$B$4)*C2349&gt;=0, ('Loan Calculator'!$G$4/$B$4)*C2349, 1/0)</f>
        <v>#DIV/0!</v>
      </c>
      <c r="F2350" s="200" t="e">
        <f t="shared" si="228"/>
        <v>#DIV/0!</v>
      </c>
      <c r="G2350" s="212" t="e">
        <f t="shared" si="223"/>
        <v>#DIV/0!</v>
      </c>
      <c r="K2350" s="197" t="str" cm="1">
        <f t="array" ref="K2350">INDEX($A:$G, ($B2350*$B$4)+3,COLUMN(C2350))</f>
        <v>Owing</v>
      </c>
      <c r="L2350" s="198" t="e">
        <f t="shared" si="225"/>
        <v>#VALUE!</v>
      </c>
      <c r="M2350" s="199" t="e">
        <f t="shared" si="226"/>
        <v>#VALUE!</v>
      </c>
      <c r="N2350" s="200" t="str" cm="1">
        <f t="array" ref="N2350">INDEX($A:$G, ($B2350*$B$4)+3,COLUMN(F2350))</f>
        <v>Total Interest Charged</v>
      </c>
      <c r="O2350" s="201" t="e">
        <f t="shared" si="224"/>
        <v>#VALUE!</v>
      </c>
    </row>
    <row r="2351" spans="3:15" x14ac:dyDescent="0.25">
      <c r="C2351" s="197" t="e">
        <f t="shared" si="227"/>
        <v>#DIV/0!</v>
      </c>
      <c r="D2351" s="216" t="e">
        <f>IF(F2351="","",IF($B$3='Budget Calculator'!$A$14, 'Loan Calculator'!$L$12-E2351+H2351, IF($B$3='Budget Calculator'!$A$13,  'Loan Calculator'!$N$12-E2351+H2351, IF($B$3='Budget Calculator'!$A$12,  'Loan Calculator'!$P$12-E2351+H2351, 0))))</f>
        <v>#DIV/0!</v>
      </c>
      <c r="E2351" s="217" t="e">
        <f>IF(('Loan Calculator'!$G$4/$B$4)*C2350&gt;=0, ('Loan Calculator'!$G$4/$B$4)*C2350, 1/0)</f>
        <v>#DIV/0!</v>
      </c>
      <c r="F2351" s="200" t="e">
        <f t="shared" si="228"/>
        <v>#DIV/0!</v>
      </c>
      <c r="G2351" s="212" t="e">
        <f t="shared" si="223"/>
        <v>#DIV/0!</v>
      </c>
      <c r="K2351" s="197" t="str" cm="1">
        <f t="array" ref="K2351">INDEX($A:$G, ($B2351*$B$4)+3,COLUMN(C2351))</f>
        <v>Owing</v>
      </c>
      <c r="L2351" s="198" t="e">
        <f t="shared" si="225"/>
        <v>#VALUE!</v>
      </c>
      <c r="M2351" s="199" t="e">
        <f t="shared" si="226"/>
        <v>#VALUE!</v>
      </c>
      <c r="N2351" s="200" t="str" cm="1">
        <f t="array" ref="N2351">INDEX($A:$G, ($B2351*$B$4)+3,COLUMN(F2351))</f>
        <v>Total Interest Charged</v>
      </c>
      <c r="O2351" s="201" t="e">
        <f t="shared" si="224"/>
        <v>#VALUE!</v>
      </c>
    </row>
    <row r="2352" spans="3:15" x14ac:dyDescent="0.25">
      <c r="C2352" s="197" t="e">
        <f t="shared" si="227"/>
        <v>#DIV/0!</v>
      </c>
      <c r="D2352" s="216" t="e">
        <f>IF(F2352="","",IF($B$3='Budget Calculator'!$A$14, 'Loan Calculator'!$L$12-E2352+H2352, IF($B$3='Budget Calculator'!$A$13,  'Loan Calculator'!$N$12-E2352+H2352, IF($B$3='Budget Calculator'!$A$12,  'Loan Calculator'!$P$12-E2352+H2352, 0))))</f>
        <v>#DIV/0!</v>
      </c>
      <c r="E2352" s="217" t="e">
        <f>IF(('Loan Calculator'!$G$4/$B$4)*C2351&gt;=0, ('Loan Calculator'!$G$4/$B$4)*C2351, 1/0)</f>
        <v>#DIV/0!</v>
      </c>
      <c r="F2352" s="200" t="e">
        <f t="shared" si="228"/>
        <v>#DIV/0!</v>
      </c>
      <c r="G2352" s="212" t="e">
        <f t="shared" si="223"/>
        <v>#DIV/0!</v>
      </c>
      <c r="K2352" s="197" t="str" cm="1">
        <f t="array" ref="K2352">INDEX($A:$G, ($B2352*$B$4)+3,COLUMN(C2352))</f>
        <v>Owing</v>
      </c>
      <c r="L2352" s="198" t="e">
        <f t="shared" si="225"/>
        <v>#VALUE!</v>
      </c>
      <c r="M2352" s="199" t="e">
        <f t="shared" si="226"/>
        <v>#VALUE!</v>
      </c>
      <c r="N2352" s="200" t="str" cm="1">
        <f t="array" ref="N2352">INDEX($A:$G, ($B2352*$B$4)+3,COLUMN(F2352))</f>
        <v>Total Interest Charged</v>
      </c>
      <c r="O2352" s="201" t="e">
        <f t="shared" si="224"/>
        <v>#VALUE!</v>
      </c>
    </row>
    <row r="2353" spans="3:15" x14ac:dyDescent="0.25">
      <c r="C2353" s="197" t="e">
        <f t="shared" si="227"/>
        <v>#DIV/0!</v>
      </c>
      <c r="D2353" s="216" t="e">
        <f>IF(F2353="","",IF($B$3='Budget Calculator'!$A$14, 'Loan Calculator'!$L$12-E2353+H2353, IF($B$3='Budget Calculator'!$A$13,  'Loan Calculator'!$N$12-E2353+H2353, IF($B$3='Budget Calculator'!$A$12,  'Loan Calculator'!$P$12-E2353+H2353, 0))))</f>
        <v>#DIV/0!</v>
      </c>
      <c r="E2353" s="217" t="e">
        <f>IF(('Loan Calculator'!$G$4/$B$4)*C2352&gt;=0, ('Loan Calculator'!$G$4/$B$4)*C2352, 1/0)</f>
        <v>#DIV/0!</v>
      </c>
      <c r="F2353" s="200" t="e">
        <f t="shared" si="228"/>
        <v>#DIV/0!</v>
      </c>
      <c r="G2353" s="212" t="e">
        <f t="shared" si="223"/>
        <v>#DIV/0!</v>
      </c>
      <c r="K2353" s="197" t="str" cm="1">
        <f t="array" ref="K2353">INDEX($A:$G, ($B2353*$B$4)+3,COLUMN(C2353))</f>
        <v>Owing</v>
      </c>
      <c r="L2353" s="198" t="e">
        <f t="shared" si="225"/>
        <v>#VALUE!</v>
      </c>
      <c r="M2353" s="199" t="e">
        <f t="shared" si="226"/>
        <v>#VALUE!</v>
      </c>
      <c r="N2353" s="200" t="str" cm="1">
        <f t="array" ref="N2353">INDEX($A:$G, ($B2353*$B$4)+3,COLUMN(F2353))</f>
        <v>Total Interest Charged</v>
      </c>
      <c r="O2353" s="201" t="e">
        <f t="shared" si="224"/>
        <v>#VALUE!</v>
      </c>
    </row>
    <row r="2354" spans="3:15" x14ac:dyDescent="0.25">
      <c r="C2354" s="197" t="e">
        <f t="shared" si="227"/>
        <v>#DIV/0!</v>
      </c>
      <c r="D2354" s="216" t="e">
        <f>IF(F2354="","",IF($B$3='Budget Calculator'!$A$14, 'Loan Calculator'!$L$12-E2354+H2354, IF($B$3='Budget Calculator'!$A$13,  'Loan Calculator'!$N$12-E2354+H2354, IF($B$3='Budget Calculator'!$A$12,  'Loan Calculator'!$P$12-E2354+H2354, 0))))</f>
        <v>#DIV/0!</v>
      </c>
      <c r="E2354" s="217" t="e">
        <f>IF(('Loan Calculator'!$G$4/$B$4)*C2353&gt;=0, ('Loan Calculator'!$G$4/$B$4)*C2353, 1/0)</f>
        <v>#DIV/0!</v>
      </c>
      <c r="F2354" s="200" t="e">
        <f t="shared" si="228"/>
        <v>#DIV/0!</v>
      </c>
      <c r="G2354" s="212" t="e">
        <f t="shared" si="223"/>
        <v>#DIV/0!</v>
      </c>
      <c r="K2354" s="197" t="str" cm="1">
        <f t="array" ref="K2354">INDEX($A:$G, ($B2354*$B$4)+3,COLUMN(C2354))</f>
        <v>Owing</v>
      </c>
      <c r="L2354" s="198" t="e">
        <f t="shared" si="225"/>
        <v>#VALUE!</v>
      </c>
      <c r="M2354" s="199" t="e">
        <f t="shared" si="226"/>
        <v>#VALUE!</v>
      </c>
      <c r="N2354" s="200" t="str" cm="1">
        <f t="array" ref="N2354">INDEX($A:$G, ($B2354*$B$4)+3,COLUMN(F2354))</f>
        <v>Total Interest Charged</v>
      </c>
      <c r="O2354" s="201" t="e">
        <f t="shared" si="224"/>
        <v>#VALUE!</v>
      </c>
    </row>
    <row r="2355" spans="3:15" x14ac:dyDescent="0.25">
      <c r="C2355" s="197" t="e">
        <f t="shared" si="227"/>
        <v>#DIV/0!</v>
      </c>
      <c r="D2355" s="216" t="e">
        <f>IF(F2355="","",IF($B$3='Budget Calculator'!$A$14, 'Loan Calculator'!$L$12-E2355+H2355, IF($B$3='Budget Calculator'!$A$13,  'Loan Calculator'!$N$12-E2355+H2355, IF($B$3='Budget Calculator'!$A$12,  'Loan Calculator'!$P$12-E2355+H2355, 0))))</f>
        <v>#DIV/0!</v>
      </c>
      <c r="E2355" s="217" t="e">
        <f>IF(('Loan Calculator'!$G$4/$B$4)*C2354&gt;=0, ('Loan Calculator'!$G$4/$B$4)*C2354, 1/0)</f>
        <v>#DIV/0!</v>
      </c>
      <c r="F2355" s="200" t="e">
        <f t="shared" si="228"/>
        <v>#DIV/0!</v>
      </c>
      <c r="G2355" s="212" t="e">
        <f t="shared" si="223"/>
        <v>#DIV/0!</v>
      </c>
      <c r="K2355" s="197" t="str" cm="1">
        <f t="array" ref="K2355">INDEX($A:$G, ($B2355*$B$4)+3,COLUMN(C2355))</f>
        <v>Owing</v>
      </c>
      <c r="L2355" s="198" t="e">
        <f t="shared" si="225"/>
        <v>#VALUE!</v>
      </c>
      <c r="M2355" s="199" t="e">
        <f t="shared" si="226"/>
        <v>#VALUE!</v>
      </c>
      <c r="N2355" s="200" t="str" cm="1">
        <f t="array" ref="N2355">INDEX($A:$G, ($B2355*$B$4)+3,COLUMN(F2355))</f>
        <v>Total Interest Charged</v>
      </c>
      <c r="O2355" s="201" t="e">
        <f t="shared" si="224"/>
        <v>#VALUE!</v>
      </c>
    </row>
    <row r="2356" spans="3:15" x14ac:dyDescent="0.25">
      <c r="C2356" s="197" t="e">
        <f t="shared" si="227"/>
        <v>#DIV/0!</v>
      </c>
      <c r="D2356" s="216" t="e">
        <f>IF(F2356="","",IF($B$3='Budget Calculator'!$A$14, 'Loan Calculator'!$L$12-E2356+H2356, IF($B$3='Budget Calculator'!$A$13,  'Loan Calculator'!$N$12-E2356+H2356, IF($B$3='Budget Calculator'!$A$12,  'Loan Calculator'!$P$12-E2356+H2356, 0))))</f>
        <v>#DIV/0!</v>
      </c>
      <c r="E2356" s="217" t="e">
        <f>IF(('Loan Calculator'!$G$4/$B$4)*C2355&gt;=0, ('Loan Calculator'!$G$4/$B$4)*C2355, 1/0)</f>
        <v>#DIV/0!</v>
      </c>
      <c r="F2356" s="200" t="e">
        <f t="shared" si="228"/>
        <v>#DIV/0!</v>
      </c>
      <c r="G2356" s="212" t="e">
        <f t="shared" si="223"/>
        <v>#DIV/0!</v>
      </c>
      <c r="K2356" s="197" t="str" cm="1">
        <f t="array" ref="K2356">INDEX($A:$G, ($B2356*$B$4)+3,COLUMN(C2356))</f>
        <v>Owing</v>
      </c>
      <c r="L2356" s="198" t="e">
        <f t="shared" si="225"/>
        <v>#VALUE!</v>
      </c>
      <c r="M2356" s="199" t="e">
        <f t="shared" si="226"/>
        <v>#VALUE!</v>
      </c>
      <c r="N2356" s="200" t="str" cm="1">
        <f t="array" ref="N2356">INDEX($A:$G, ($B2356*$B$4)+3,COLUMN(F2356))</f>
        <v>Total Interest Charged</v>
      </c>
      <c r="O2356" s="201" t="e">
        <f t="shared" si="224"/>
        <v>#VALUE!</v>
      </c>
    </row>
    <row r="2357" spans="3:15" x14ac:dyDescent="0.25">
      <c r="C2357" s="197" t="e">
        <f t="shared" si="227"/>
        <v>#DIV/0!</v>
      </c>
      <c r="D2357" s="216" t="e">
        <f>IF(F2357="","",IF($B$3='Budget Calculator'!$A$14, 'Loan Calculator'!$L$12-E2357+H2357, IF($B$3='Budget Calculator'!$A$13,  'Loan Calculator'!$N$12-E2357+H2357, IF($B$3='Budget Calculator'!$A$12,  'Loan Calculator'!$P$12-E2357+H2357, 0))))</f>
        <v>#DIV/0!</v>
      </c>
      <c r="E2357" s="217" t="e">
        <f>IF(('Loan Calculator'!$G$4/$B$4)*C2356&gt;=0, ('Loan Calculator'!$G$4/$B$4)*C2356, 1/0)</f>
        <v>#DIV/0!</v>
      </c>
      <c r="F2357" s="200" t="e">
        <f t="shared" si="228"/>
        <v>#DIV/0!</v>
      </c>
      <c r="G2357" s="212" t="e">
        <f t="shared" si="223"/>
        <v>#DIV/0!</v>
      </c>
      <c r="K2357" s="197" t="str" cm="1">
        <f t="array" ref="K2357">INDEX($A:$G, ($B2357*$B$4)+3,COLUMN(C2357))</f>
        <v>Owing</v>
      </c>
      <c r="L2357" s="198" t="e">
        <f t="shared" si="225"/>
        <v>#VALUE!</v>
      </c>
      <c r="M2357" s="199" t="e">
        <f t="shared" si="226"/>
        <v>#VALUE!</v>
      </c>
      <c r="N2357" s="200" t="str" cm="1">
        <f t="array" ref="N2357">INDEX($A:$G, ($B2357*$B$4)+3,COLUMN(F2357))</f>
        <v>Total Interest Charged</v>
      </c>
      <c r="O2357" s="201" t="e">
        <f t="shared" si="224"/>
        <v>#VALUE!</v>
      </c>
    </row>
    <row r="2358" spans="3:15" x14ac:dyDescent="0.25">
      <c r="C2358" s="197" t="e">
        <f t="shared" si="227"/>
        <v>#DIV/0!</v>
      </c>
      <c r="D2358" s="216" t="e">
        <f>IF(F2358="","",IF($B$3='Budget Calculator'!$A$14, 'Loan Calculator'!$L$12-E2358+H2358, IF($B$3='Budget Calculator'!$A$13,  'Loan Calculator'!$N$12-E2358+H2358, IF($B$3='Budget Calculator'!$A$12,  'Loan Calculator'!$P$12-E2358+H2358, 0))))</f>
        <v>#DIV/0!</v>
      </c>
      <c r="E2358" s="217" t="e">
        <f>IF(('Loan Calculator'!$G$4/$B$4)*C2357&gt;=0, ('Loan Calculator'!$G$4/$B$4)*C2357, 1/0)</f>
        <v>#DIV/0!</v>
      </c>
      <c r="F2358" s="200" t="e">
        <f t="shared" si="228"/>
        <v>#DIV/0!</v>
      </c>
      <c r="G2358" s="212" t="e">
        <f t="shared" si="223"/>
        <v>#DIV/0!</v>
      </c>
      <c r="K2358" s="197" t="str" cm="1">
        <f t="array" ref="K2358">INDEX($A:$G, ($B2358*$B$4)+3,COLUMN(C2358))</f>
        <v>Owing</v>
      </c>
      <c r="L2358" s="198" t="e">
        <f t="shared" si="225"/>
        <v>#VALUE!</v>
      </c>
      <c r="M2358" s="199" t="e">
        <f t="shared" si="226"/>
        <v>#VALUE!</v>
      </c>
      <c r="N2358" s="200" t="str" cm="1">
        <f t="array" ref="N2358">INDEX($A:$G, ($B2358*$B$4)+3,COLUMN(F2358))</f>
        <v>Total Interest Charged</v>
      </c>
      <c r="O2358" s="201" t="e">
        <f t="shared" si="224"/>
        <v>#VALUE!</v>
      </c>
    </row>
    <row r="2359" spans="3:15" x14ac:dyDescent="0.25">
      <c r="C2359" s="197" t="e">
        <f t="shared" si="227"/>
        <v>#DIV/0!</v>
      </c>
      <c r="D2359" s="216" t="e">
        <f>IF(F2359="","",IF($B$3='Budget Calculator'!$A$14, 'Loan Calculator'!$L$12-E2359+H2359, IF($B$3='Budget Calculator'!$A$13,  'Loan Calculator'!$N$12-E2359+H2359, IF($B$3='Budget Calculator'!$A$12,  'Loan Calculator'!$P$12-E2359+H2359, 0))))</f>
        <v>#DIV/0!</v>
      </c>
      <c r="E2359" s="217" t="e">
        <f>IF(('Loan Calculator'!$G$4/$B$4)*C2358&gt;=0, ('Loan Calculator'!$G$4/$B$4)*C2358, 1/0)</f>
        <v>#DIV/0!</v>
      </c>
      <c r="F2359" s="200" t="e">
        <f t="shared" si="228"/>
        <v>#DIV/0!</v>
      </c>
      <c r="G2359" s="212" t="e">
        <f t="shared" si="223"/>
        <v>#DIV/0!</v>
      </c>
      <c r="K2359" s="197" t="str" cm="1">
        <f t="array" ref="K2359">INDEX($A:$G, ($B2359*$B$4)+3,COLUMN(C2359))</f>
        <v>Owing</v>
      </c>
      <c r="L2359" s="198" t="e">
        <f t="shared" si="225"/>
        <v>#VALUE!</v>
      </c>
      <c r="M2359" s="199" t="e">
        <f t="shared" si="226"/>
        <v>#VALUE!</v>
      </c>
      <c r="N2359" s="200" t="str" cm="1">
        <f t="array" ref="N2359">INDEX($A:$G, ($B2359*$B$4)+3,COLUMN(F2359))</f>
        <v>Total Interest Charged</v>
      </c>
      <c r="O2359" s="201" t="e">
        <f t="shared" si="224"/>
        <v>#VALUE!</v>
      </c>
    </row>
    <row r="2360" spans="3:15" x14ac:dyDescent="0.25">
      <c r="C2360" s="197" t="e">
        <f t="shared" si="227"/>
        <v>#DIV/0!</v>
      </c>
      <c r="D2360" s="216" t="e">
        <f>IF(F2360="","",IF($B$3='Budget Calculator'!$A$14, 'Loan Calculator'!$L$12-E2360+H2360, IF($B$3='Budget Calculator'!$A$13,  'Loan Calculator'!$N$12-E2360+H2360, IF($B$3='Budget Calculator'!$A$12,  'Loan Calculator'!$P$12-E2360+H2360, 0))))</f>
        <v>#DIV/0!</v>
      </c>
      <c r="E2360" s="217" t="e">
        <f>IF(('Loan Calculator'!$G$4/$B$4)*C2359&gt;=0, ('Loan Calculator'!$G$4/$B$4)*C2359, 1/0)</f>
        <v>#DIV/0!</v>
      </c>
      <c r="F2360" s="200" t="e">
        <f t="shared" si="228"/>
        <v>#DIV/0!</v>
      </c>
      <c r="G2360" s="212" t="e">
        <f t="shared" si="223"/>
        <v>#DIV/0!</v>
      </c>
      <c r="K2360" s="197" t="str" cm="1">
        <f t="array" ref="K2360">INDEX($A:$G, ($B2360*$B$4)+3,COLUMN(C2360))</f>
        <v>Owing</v>
      </c>
      <c r="L2360" s="198" t="e">
        <f t="shared" si="225"/>
        <v>#VALUE!</v>
      </c>
      <c r="M2360" s="199" t="e">
        <f t="shared" si="226"/>
        <v>#VALUE!</v>
      </c>
      <c r="N2360" s="200" t="str" cm="1">
        <f t="array" ref="N2360">INDEX($A:$G, ($B2360*$B$4)+3,COLUMN(F2360))</f>
        <v>Total Interest Charged</v>
      </c>
      <c r="O2360" s="201" t="e">
        <f t="shared" si="224"/>
        <v>#VALUE!</v>
      </c>
    </row>
    <row r="2361" spans="3:15" x14ac:dyDescent="0.25">
      <c r="C2361" s="197" t="e">
        <f t="shared" si="227"/>
        <v>#DIV/0!</v>
      </c>
      <c r="D2361" s="216" t="e">
        <f>IF(F2361="","",IF($B$3='Budget Calculator'!$A$14, 'Loan Calculator'!$L$12-E2361+H2361, IF($B$3='Budget Calculator'!$A$13,  'Loan Calculator'!$N$12-E2361+H2361, IF($B$3='Budget Calculator'!$A$12,  'Loan Calculator'!$P$12-E2361+H2361, 0))))</f>
        <v>#DIV/0!</v>
      </c>
      <c r="E2361" s="217" t="e">
        <f>IF(('Loan Calculator'!$G$4/$B$4)*C2360&gt;=0, ('Loan Calculator'!$G$4/$B$4)*C2360, 1/0)</f>
        <v>#DIV/0!</v>
      </c>
      <c r="F2361" s="200" t="e">
        <f t="shared" si="228"/>
        <v>#DIV/0!</v>
      </c>
      <c r="G2361" s="212" t="e">
        <f t="shared" si="223"/>
        <v>#DIV/0!</v>
      </c>
      <c r="K2361" s="197" t="str" cm="1">
        <f t="array" ref="K2361">INDEX($A:$G, ($B2361*$B$4)+3,COLUMN(C2361))</f>
        <v>Owing</v>
      </c>
      <c r="L2361" s="198" t="e">
        <f t="shared" si="225"/>
        <v>#VALUE!</v>
      </c>
      <c r="M2361" s="199" t="e">
        <f t="shared" si="226"/>
        <v>#VALUE!</v>
      </c>
      <c r="N2361" s="200" t="str" cm="1">
        <f t="array" ref="N2361">INDEX($A:$G, ($B2361*$B$4)+3,COLUMN(F2361))</f>
        <v>Total Interest Charged</v>
      </c>
      <c r="O2361" s="201" t="e">
        <f t="shared" si="224"/>
        <v>#VALUE!</v>
      </c>
    </row>
    <row r="2362" spans="3:15" x14ac:dyDescent="0.25">
      <c r="C2362" s="197" t="e">
        <f t="shared" si="227"/>
        <v>#DIV/0!</v>
      </c>
      <c r="D2362" s="216" t="e">
        <f>IF(F2362="","",IF($B$3='Budget Calculator'!$A$14, 'Loan Calculator'!$L$12-E2362+H2362, IF($B$3='Budget Calculator'!$A$13,  'Loan Calculator'!$N$12-E2362+H2362, IF($B$3='Budget Calculator'!$A$12,  'Loan Calculator'!$P$12-E2362+H2362, 0))))</f>
        <v>#DIV/0!</v>
      </c>
      <c r="E2362" s="217" t="e">
        <f>IF(('Loan Calculator'!$G$4/$B$4)*C2361&gt;=0, ('Loan Calculator'!$G$4/$B$4)*C2361, 1/0)</f>
        <v>#DIV/0!</v>
      </c>
      <c r="F2362" s="200" t="e">
        <f t="shared" si="228"/>
        <v>#DIV/0!</v>
      </c>
      <c r="G2362" s="212" t="e">
        <f t="shared" si="223"/>
        <v>#DIV/0!</v>
      </c>
      <c r="K2362" s="197" t="str" cm="1">
        <f t="array" ref="K2362">INDEX($A:$G, ($B2362*$B$4)+3,COLUMN(C2362))</f>
        <v>Owing</v>
      </c>
      <c r="L2362" s="198" t="e">
        <f t="shared" si="225"/>
        <v>#VALUE!</v>
      </c>
      <c r="M2362" s="199" t="e">
        <f t="shared" si="226"/>
        <v>#VALUE!</v>
      </c>
      <c r="N2362" s="200" t="str" cm="1">
        <f t="array" ref="N2362">INDEX($A:$G, ($B2362*$B$4)+3,COLUMN(F2362))</f>
        <v>Total Interest Charged</v>
      </c>
      <c r="O2362" s="201" t="e">
        <f t="shared" si="224"/>
        <v>#VALUE!</v>
      </c>
    </row>
    <row r="2363" spans="3:15" x14ac:dyDescent="0.25">
      <c r="C2363" s="197" t="e">
        <f t="shared" si="227"/>
        <v>#DIV/0!</v>
      </c>
      <c r="D2363" s="216" t="e">
        <f>IF(F2363="","",IF($B$3='Budget Calculator'!$A$14, 'Loan Calculator'!$L$12-E2363+H2363, IF($B$3='Budget Calculator'!$A$13,  'Loan Calculator'!$N$12-E2363+H2363, IF($B$3='Budget Calculator'!$A$12,  'Loan Calculator'!$P$12-E2363+H2363, 0))))</f>
        <v>#DIV/0!</v>
      </c>
      <c r="E2363" s="217" t="e">
        <f>IF(('Loan Calculator'!$G$4/$B$4)*C2362&gt;=0, ('Loan Calculator'!$G$4/$B$4)*C2362, 1/0)</f>
        <v>#DIV/0!</v>
      </c>
      <c r="F2363" s="200" t="e">
        <f t="shared" si="228"/>
        <v>#DIV/0!</v>
      </c>
      <c r="G2363" s="212" t="e">
        <f t="shared" si="223"/>
        <v>#DIV/0!</v>
      </c>
      <c r="K2363" s="197" t="str" cm="1">
        <f t="array" ref="K2363">INDEX($A:$G, ($B2363*$B$4)+3,COLUMN(C2363))</f>
        <v>Owing</v>
      </c>
      <c r="L2363" s="198" t="e">
        <f t="shared" si="225"/>
        <v>#VALUE!</v>
      </c>
      <c r="M2363" s="199" t="e">
        <f t="shared" si="226"/>
        <v>#VALUE!</v>
      </c>
      <c r="N2363" s="200" t="str" cm="1">
        <f t="array" ref="N2363">INDEX($A:$G, ($B2363*$B$4)+3,COLUMN(F2363))</f>
        <v>Total Interest Charged</v>
      </c>
      <c r="O2363" s="201" t="e">
        <f t="shared" si="224"/>
        <v>#VALUE!</v>
      </c>
    </row>
    <row r="2364" spans="3:15" x14ac:dyDescent="0.25">
      <c r="C2364" s="197" t="e">
        <f t="shared" si="227"/>
        <v>#DIV/0!</v>
      </c>
      <c r="D2364" s="216" t="e">
        <f>IF(F2364="","",IF($B$3='Budget Calculator'!$A$14, 'Loan Calculator'!$L$12-E2364+H2364, IF($B$3='Budget Calculator'!$A$13,  'Loan Calculator'!$N$12-E2364+H2364, IF($B$3='Budget Calculator'!$A$12,  'Loan Calculator'!$P$12-E2364+H2364, 0))))</f>
        <v>#DIV/0!</v>
      </c>
      <c r="E2364" s="217" t="e">
        <f>IF(('Loan Calculator'!$G$4/$B$4)*C2363&gt;=0, ('Loan Calculator'!$G$4/$B$4)*C2363, 1/0)</f>
        <v>#DIV/0!</v>
      </c>
      <c r="F2364" s="200" t="e">
        <f t="shared" si="228"/>
        <v>#DIV/0!</v>
      </c>
      <c r="G2364" s="212" t="e">
        <f t="shared" si="223"/>
        <v>#DIV/0!</v>
      </c>
      <c r="K2364" s="197" t="str" cm="1">
        <f t="array" ref="K2364">INDEX($A:$G, ($B2364*$B$4)+3,COLUMN(C2364))</f>
        <v>Owing</v>
      </c>
      <c r="L2364" s="198" t="e">
        <f t="shared" si="225"/>
        <v>#VALUE!</v>
      </c>
      <c r="M2364" s="199" t="e">
        <f t="shared" si="226"/>
        <v>#VALUE!</v>
      </c>
      <c r="N2364" s="200" t="str" cm="1">
        <f t="array" ref="N2364">INDEX($A:$G, ($B2364*$B$4)+3,COLUMN(F2364))</f>
        <v>Total Interest Charged</v>
      </c>
      <c r="O2364" s="201" t="e">
        <f t="shared" si="224"/>
        <v>#VALUE!</v>
      </c>
    </row>
    <row r="2365" spans="3:15" x14ac:dyDescent="0.25">
      <c r="C2365" s="197" t="e">
        <f t="shared" si="227"/>
        <v>#DIV/0!</v>
      </c>
      <c r="D2365" s="216" t="e">
        <f>IF(F2365="","",IF($B$3='Budget Calculator'!$A$14, 'Loan Calculator'!$L$12-E2365+H2365, IF($B$3='Budget Calculator'!$A$13,  'Loan Calculator'!$N$12-E2365+H2365, IF($B$3='Budget Calculator'!$A$12,  'Loan Calculator'!$P$12-E2365+H2365, 0))))</f>
        <v>#DIV/0!</v>
      </c>
      <c r="E2365" s="217" t="e">
        <f>IF(('Loan Calculator'!$G$4/$B$4)*C2364&gt;=0, ('Loan Calculator'!$G$4/$B$4)*C2364, 1/0)</f>
        <v>#DIV/0!</v>
      </c>
      <c r="F2365" s="200" t="e">
        <f t="shared" si="228"/>
        <v>#DIV/0!</v>
      </c>
      <c r="G2365" s="212" t="e">
        <f t="shared" si="223"/>
        <v>#DIV/0!</v>
      </c>
      <c r="K2365" s="197" t="str" cm="1">
        <f t="array" ref="K2365">INDEX($A:$G, ($B2365*$B$4)+3,COLUMN(C2365))</f>
        <v>Owing</v>
      </c>
      <c r="L2365" s="198" t="e">
        <f t="shared" si="225"/>
        <v>#VALUE!</v>
      </c>
      <c r="M2365" s="199" t="e">
        <f t="shared" si="226"/>
        <v>#VALUE!</v>
      </c>
      <c r="N2365" s="200" t="str" cm="1">
        <f t="array" ref="N2365">INDEX($A:$G, ($B2365*$B$4)+3,COLUMN(F2365))</f>
        <v>Total Interest Charged</v>
      </c>
      <c r="O2365" s="201" t="e">
        <f t="shared" si="224"/>
        <v>#VALUE!</v>
      </c>
    </row>
    <row r="2366" spans="3:15" x14ac:dyDescent="0.25">
      <c r="C2366" s="197" t="e">
        <f t="shared" si="227"/>
        <v>#DIV/0!</v>
      </c>
      <c r="D2366" s="216" t="e">
        <f>IF(F2366="","",IF($B$3='Budget Calculator'!$A$14, 'Loan Calculator'!$L$12-E2366+H2366, IF($B$3='Budget Calculator'!$A$13,  'Loan Calculator'!$N$12-E2366+H2366, IF($B$3='Budget Calculator'!$A$12,  'Loan Calculator'!$P$12-E2366+H2366, 0))))</f>
        <v>#DIV/0!</v>
      </c>
      <c r="E2366" s="217" t="e">
        <f>IF(('Loan Calculator'!$G$4/$B$4)*C2365&gt;=0, ('Loan Calculator'!$G$4/$B$4)*C2365, 1/0)</f>
        <v>#DIV/0!</v>
      </c>
      <c r="F2366" s="200" t="e">
        <f t="shared" si="228"/>
        <v>#DIV/0!</v>
      </c>
      <c r="G2366" s="212" t="e">
        <f t="shared" si="223"/>
        <v>#DIV/0!</v>
      </c>
      <c r="K2366" s="197" t="str" cm="1">
        <f t="array" ref="K2366">INDEX($A:$G, ($B2366*$B$4)+3,COLUMN(C2366))</f>
        <v>Owing</v>
      </c>
      <c r="L2366" s="198" t="e">
        <f t="shared" si="225"/>
        <v>#VALUE!</v>
      </c>
      <c r="M2366" s="199" t="e">
        <f t="shared" si="226"/>
        <v>#VALUE!</v>
      </c>
      <c r="N2366" s="200" t="str" cm="1">
        <f t="array" ref="N2366">INDEX($A:$G, ($B2366*$B$4)+3,COLUMN(F2366))</f>
        <v>Total Interest Charged</v>
      </c>
      <c r="O2366" s="201" t="e">
        <f t="shared" si="224"/>
        <v>#VALUE!</v>
      </c>
    </row>
    <row r="2367" spans="3:15" x14ac:dyDescent="0.25">
      <c r="C2367" s="197" t="e">
        <f t="shared" si="227"/>
        <v>#DIV/0!</v>
      </c>
      <c r="D2367" s="216" t="e">
        <f>IF(F2367="","",IF($B$3='Budget Calculator'!$A$14, 'Loan Calculator'!$L$12-E2367+H2367, IF($B$3='Budget Calculator'!$A$13,  'Loan Calculator'!$N$12-E2367+H2367, IF($B$3='Budget Calculator'!$A$12,  'Loan Calculator'!$P$12-E2367+H2367, 0))))</f>
        <v>#DIV/0!</v>
      </c>
      <c r="E2367" s="217" t="e">
        <f>IF(('Loan Calculator'!$G$4/$B$4)*C2366&gt;=0, ('Loan Calculator'!$G$4/$B$4)*C2366, 1/0)</f>
        <v>#DIV/0!</v>
      </c>
      <c r="F2367" s="200" t="e">
        <f t="shared" si="228"/>
        <v>#DIV/0!</v>
      </c>
      <c r="G2367" s="212" t="e">
        <f t="shared" si="223"/>
        <v>#DIV/0!</v>
      </c>
      <c r="K2367" s="197" t="str" cm="1">
        <f t="array" ref="K2367">INDEX($A:$G, ($B2367*$B$4)+3,COLUMN(C2367))</f>
        <v>Owing</v>
      </c>
      <c r="L2367" s="198" t="e">
        <f t="shared" si="225"/>
        <v>#VALUE!</v>
      </c>
      <c r="M2367" s="199" t="e">
        <f t="shared" si="226"/>
        <v>#VALUE!</v>
      </c>
      <c r="N2367" s="200" t="str" cm="1">
        <f t="array" ref="N2367">INDEX($A:$G, ($B2367*$B$4)+3,COLUMN(F2367))</f>
        <v>Total Interest Charged</v>
      </c>
      <c r="O2367" s="201" t="e">
        <f t="shared" si="224"/>
        <v>#VALUE!</v>
      </c>
    </row>
    <row r="2368" spans="3:15" x14ac:dyDescent="0.25">
      <c r="C2368" s="197" t="e">
        <f t="shared" si="227"/>
        <v>#DIV/0!</v>
      </c>
      <c r="D2368" s="216" t="e">
        <f>IF(F2368="","",IF($B$3='Budget Calculator'!$A$14, 'Loan Calculator'!$L$12-E2368+H2368, IF($B$3='Budget Calculator'!$A$13,  'Loan Calculator'!$N$12-E2368+H2368, IF($B$3='Budget Calculator'!$A$12,  'Loan Calculator'!$P$12-E2368+H2368, 0))))</f>
        <v>#DIV/0!</v>
      </c>
      <c r="E2368" s="217" t="e">
        <f>IF(('Loan Calculator'!$G$4/$B$4)*C2367&gt;=0, ('Loan Calculator'!$G$4/$B$4)*C2367, 1/0)</f>
        <v>#DIV/0!</v>
      </c>
      <c r="F2368" s="200" t="e">
        <f t="shared" si="228"/>
        <v>#DIV/0!</v>
      </c>
      <c r="G2368" s="212" t="e">
        <f t="shared" si="223"/>
        <v>#DIV/0!</v>
      </c>
      <c r="K2368" s="197" t="str" cm="1">
        <f t="array" ref="K2368">INDEX($A:$G, ($B2368*$B$4)+3,COLUMN(C2368))</f>
        <v>Owing</v>
      </c>
      <c r="L2368" s="198" t="e">
        <f t="shared" si="225"/>
        <v>#VALUE!</v>
      </c>
      <c r="M2368" s="199" t="e">
        <f t="shared" si="226"/>
        <v>#VALUE!</v>
      </c>
      <c r="N2368" s="200" t="str" cm="1">
        <f t="array" ref="N2368">INDEX($A:$G, ($B2368*$B$4)+3,COLUMN(F2368))</f>
        <v>Total Interest Charged</v>
      </c>
      <c r="O2368" s="201" t="e">
        <f t="shared" si="224"/>
        <v>#VALUE!</v>
      </c>
    </row>
    <row r="2369" spans="3:15" x14ac:dyDescent="0.25">
      <c r="C2369" s="197" t="e">
        <f t="shared" si="227"/>
        <v>#DIV/0!</v>
      </c>
      <c r="D2369" s="216" t="e">
        <f>IF(F2369="","",IF($B$3='Budget Calculator'!$A$14, 'Loan Calculator'!$L$12-E2369+H2369, IF($B$3='Budget Calculator'!$A$13,  'Loan Calculator'!$N$12-E2369+H2369, IF($B$3='Budget Calculator'!$A$12,  'Loan Calculator'!$P$12-E2369+H2369, 0))))</f>
        <v>#DIV/0!</v>
      </c>
      <c r="E2369" s="217" t="e">
        <f>IF(('Loan Calculator'!$G$4/$B$4)*C2368&gt;=0, ('Loan Calculator'!$G$4/$B$4)*C2368, 1/0)</f>
        <v>#DIV/0!</v>
      </c>
      <c r="F2369" s="200" t="e">
        <f t="shared" si="228"/>
        <v>#DIV/0!</v>
      </c>
      <c r="G2369" s="212" t="e">
        <f t="shared" si="223"/>
        <v>#DIV/0!</v>
      </c>
      <c r="K2369" s="197" t="str" cm="1">
        <f t="array" ref="K2369">INDEX($A:$G, ($B2369*$B$4)+3,COLUMN(C2369))</f>
        <v>Owing</v>
      </c>
      <c r="L2369" s="198" t="e">
        <f t="shared" si="225"/>
        <v>#VALUE!</v>
      </c>
      <c r="M2369" s="199" t="e">
        <f t="shared" si="226"/>
        <v>#VALUE!</v>
      </c>
      <c r="N2369" s="200" t="str" cm="1">
        <f t="array" ref="N2369">INDEX($A:$G, ($B2369*$B$4)+3,COLUMN(F2369))</f>
        <v>Total Interest Charged</v>
      </c>
      <c r="O2369" s="201" t="e">
        <f t="shared" si="224"/>
        <v>#VALUE!</v>
      </c>
    </row>
    <row r="2370" spans="3:15" x14ac:dyDescent="0.25">
      <c r="C2370" s="197" t="e">
        <f t="shared" si="227"/>
        <v>#DIV/0!</v>
      </c>
      <c r="D2370" s="216" t="e">
        <f>IF(F2370="","",IF($B$3='Budget Calculator'!$A$14, 'Loan Calculator'!$L$12-E2370+H2370, IF($B$3='Budget Calculator'!$A$13,  'Loan Calculator'!$N$12-E2370+H2370, IF($B$3='Budget Calculator'!$A$12,  'Loan Calculator'!$P$12-E2370+H2370, 0))))</f>
        <v>#DIV/0!</v>
      </c>
      <c r="E2370" s="217" t="e">
        <f>IF(('Loan Calculator'!$G$4/$B$4)*C2369&gt;=0, ('Loan Calculator'!$G$4/$B$4)*C2369, 1/0)</f>
        <v>#DIV/0!</v>
      </c>
      <c r="F2370" s="200" t="e">
        <f t="shared" si="228"/>
        <v>#DIV/0!</v>
      </c>
      <c r="G2370" s="212" t="e">
        <f t="shared" si="223"/>
        <v>#DIV/0!</v>
      </c>
      <c r="K2370" s="197" t="str" cm="1">
        <f t="array" ref="K2370">INDEX($A:$G, ($B2370*$B$4)+3,COLUMN(C2370))</f>
        <v>Owing</v>
      </c>
      <c r="L2370" s="198" t="e">
        <f t="shared" si="225"/>
        <v>#VALUE!</v>
      </c>
      <c r="M2370" s="199" t="e">
        <f t="shared" si="226"/>
        <v>#VALUE!</v>
      </c>
      <c r="N2370" s="200" t="str" cm="1">
        <f t="array" ref="N2370">INDEX($A:$G, ($B2370*$B$4)+3,COLUMN(F2370))</f>
        <v>Total Interest Charged</v>
      </c>
      <c r="O2370" s="201" t="e">
        <f t="shared" si="224"/>
        <v>#VALUE!</v>
      </c>
    </row>
    <row r="2371" spans="3:15" x14ac:dyDescent="0.25">
      <c r="C2371" s="197" t="e">
        <f t="shared" si="227"/>
        <v>#DIV/0!</v>
      </c>
      <c r="D2371" s="216" t="e">
        <f>IF(F2371="","",IF($B$3='Budget Calculator'!$A$14, 'Loan Calculator'!$L$12-E2371+H2371, IF($B$3='Budget Calculator'!$A$13,  'Loan Calculator'!$N$12-E2371+H2371, IF($B$3='Budget Calculator'!$A$12,  'Loan Calculator'!$P$12-E2371+H2371, 0))))</f>
        <v>#DIV/0!</v>
      </c>
      <c r="E2371" s="217" t="e">
        <f>IF(('Loan Calculator'!$G$4/$B$4)*C2370&gt;=0, ('Loan Calculator'!$G$4/$B$4)*C2370, 1/0)</f>
        <v>#DIV/0!</v>
      </c>
      <c r="F2371" s="200" t="e">
        <f t="shared" si="228"/>
        <v>#DIV/0!</v>
      </c>
      <c r="G2371" s="212" t="e">
        <f t="shared" si="223"/>
        <v>#DIV/0!</v>
      </c>
      <c r="K2371" s="197" t="str" cm="1">
        <f t="array" ref="K2371">INDEX($A:$G, ($B2371*$B$4)+3,COLUMN(C2371))</f>
        <v>Owing</v>
      </c>
      <c r="L2371" s="198" t="e">
        <f t="shared" si="225"/>
        <v>#VALUE!</v>
      </c>
      <c r="M2371" s="199" t="e">
        <f t="shared" si="226"/>
        <v>#VALUE!</v>
      </c>
      <c r="N2371" s="200" t="str" cm="1">
        <f t="array" ref="N2371">INDEX($A:$G, ($B2371*$B$4)+3,COLUMN(F2371))</f>
        <v>Total Interest Charged</v>
      </c>
      <c r="O2371" s="201" t="e">
        <f t="shared" si="224"/>
        <v>#VALUE!</v>
      </c>
    </row>
    <row r="2372" spans="3:15" x14ac:dyDescent="0.25">
      <c r="C2372" s="197" t="e">
        <f t="shared" si="227"/>
        <v>#DIV/0!</v>
      </c>
      <c r="D2372" s="216" t="e">
        <f>IF(F2372="","",IF($B$3='Budget Calculator'!$A$14, 'Loan Calculator'!$L$12-E2372+H2372, IF($B$3='Budget Calculator'!$A$13,  'Loan Calculator'!$N$12-E2372+H2372, IF($B$3='Budget Calculator'!$A$12,  'Loan Calculator'!$P$12-E2372+H2372, 0))))</f>
        <v>#DIV/0!</v>
      </c>
      <c r="E2372" s="217" t="e">
        <f>IF(('Loan Calculator'!$G$4/$B$4)*C2371&gt;=0, ('Loan Calculator'!$G$4/$B$4)*C2371, 1/0)</f>
        <v>#DIV/0!</v>
      </c>
      <c r="F2372" s="200" t="e">
        <f t="shared" si="228"/>
        <v>#DIV/0!</v>
      </c>
      <c r="G2372" s="212" t="e">
        <f t="shared" si="223"/>
        <v>#DIV/0!</v>
      </c>
      <c r="K2372" s="197" t="str" cm="1">
        <f t="array" ref="K2372">INDEX($A:$G, ($B2372*$B$4)+3,COLUMN(C2372))</f>
        <v>Owing</v>
      </c>
      <c r="L2372" s="198" t="e">
        <f t="shared" si="225"/>
        <v>#VALUE!</v>
      </c>
      <c r="M2372" s="199" t="e">
        <f t="shared" si="226"/>
        <v>#VALUE!</v>
      </c>
      <c r="N2372" s="200" t="str" cm="1">
        <f t="array" ref="N2372">INDEX($A:$G, ($B2372*$B$4)+3,COLUMN(F2372))</f>
        <v>Total Interest Charged</v>
      </c>
      <c r="O2372" s="201" t="e">
        <f t="shared" si="224"/>
        <v>#VALUE!</v>
      </c>
    </row>
    <row r="2373" spans="3:15" x14ac:dyDescent="0.25">
      <c r="C2373" s="197" t="e">
        <f t="shared" si="227"/>
        <v>#DIV/0!</v>
      </c>
      <c r="D2373" s="216" t="e">
        <f>IF(F2373="","",IF($B$3='Budget Calculator'!$A$14, 'Loan Calculator'!$L$12-E2373+H2373, IF($B$3='Budget Calculator'!$A$13,  'Loan Calculator'!$N$12-E2373+H2373, IF($B$3='Budget Calculator'!$A$12,  'Loan Calculator'!$P$12-E2373+H2373, 0))))</f>
        <v>#DIV/0!</v>
      </c>
      <c r="E2373" s="217" t="e">
        <f>IF(('Loan Calculator'!$G$4/$B$4)*C2372&gt;=0, ('Loan Calculator'!$G$4/$B$4)*C2372, 1/0)</f>
        <v>#DIV/0!</v>
      </c>
      <c r="F2373" s="200" t="e">
        <f t="shared" si="228"/>
        <v>#DIV/0!</v>
      </c>
      <c r="G2373" s="212" t="e">
        <f t="shared" si="223"/>
        <v>#DIV/0!</v>
      </c>
      <c r="K2373" s="197" t="str" cm="1">
        <f t="array" ref="K2373">INDEX($A:$G, ($B2373*$B$4)+3,COLUMN(C2373))</f>
        <v>Owing</v>
      </c>
      <c r="L2373" s="198" t="e">
        <f t="shared" si="225"/>
        <v>#VALUE!</v>
      </c>
      <c r="M2373" s="199" t="e">
        <f t="shared" si="226"/>
        <v>#VALUE!</v>
      </c>
      <c r="N2373" s="200" t="str" cm="1">
        <f t="array" ref="N2373">INDEX($A:$G, ($B2373*$B$4)+3,COLUMN(F2373))</f>
        <v>Total Interest Charged</v>
      </c>
      <c r="O2373" s="201" t="e">
        <f t="shared" si="224"/>
        <v>#VALUE!</v>
      </c>
    </row>
    <row r="2374" spans="3:15" x14ac:dyDescent="0.25">
      <c r="C2374" s="197" t="e">
        <f t="shared" si="227"/>
        <v>#DIV/0!</v>
      </c>
      <c r="D2374" s="216" t="e">
        <f>IF(F2374="","",IF($B$3='Budget Calculator'!$A$14, 'Loan Calculator'!$L$12-E2374+H2374, IF($B$3='Budget Calculator'!$A$13,  'Loan Calculator'!$N$12-E2374+H2374, IF($B$3='Budget Calculator'!$A$12,  'Loan Calculator'!$P$12-E2374+H2374, 0))))</f>
        <v>#DIV/0!</v>
      </c>
      <c r="E2374" s="217" t="e">
        <f>IF(('Loan Calculator'!$G$4/$B$4)*C2373&gt;=0, ('Loan Calculator'!$G$4/$B$4)*C2373, 1/0)</f>
        <v>#DIV/0!</v>
      </c>
      <c r="F2374" s="200" t="e">
        <f t="shared" si="228"/>
        <v>#DIV/0!</v>
      </c>
      <c r="G2374" s="212" t="e">
        <f t="shared" ref="G2374:G2437" si="229">IF(IFERROR(C2374, 1/0), B2374, IF(C2374=0, B2374, 1/0))</f>
        <v>#DIV/0!</v>
      </c>
      <c r="K2374" s="197" t="str" cm="1">
        <f t="array" ref="K2374">INDEX($A:$G, ($B2374*$B$4)+3,COLUMN(C2374))</f>
        <v>Owing</v>
      </c>
      <c r="L2374" s="198" t="e">
        <f t="shared" si="225"/>
        <v>#VALUE!</v>
      </c>
      <c r="M2374" s="199" t="e">
        <f t="shared" si="226"/>
        <v>#VALUE!</v>
      </c>
      <c r="N2374" s="200" t="str" cm="1">
        <f t="array" ref="N2374">INDEX($A:$G, ($B2374*$B$4)+3,COLUMN(F2374))</f>
        <v>Total Interest Charged</v>
      </c>
      <c r="O2374" s="201" t="e">
        <f t="shared" ref="O2374:O2437" si="230">IF(IFERROR(K2374, 1/0), J2374, IF(K2374=0, J2374, 1/0))</f>
        <v>#VALUE!</v>
      </c>
    </row>
    <row r="2375" spans="3:15" x14ac:dyDescent="0.25">
      <c r="C2375" s="197" t="e">
        <f t="shared" si="227"/>
        <v>#DIV/0!</v>
      </c>
      <c r="D2375" s="216" t="e">
        <f>IF(F2375="","",IF($B$3='Budget Calculator'!$A$14, 'Loan Calculator'!$L$12-E2375+H2375, IF($B$3='Budget Calculator'!$A$13,  'Loan Calculator'!$N$12-E2375+H2375, IF($B$3='Budget Calculator'!$A$12,  'Loan Calculator'!$P$12-E2375+H2375, 0))))</f>
        <v>#DIV/0!</v>
      </c>
      <c r="E2375" s="217" t="e">
        <f>IF(('Loan Calculator'!$G$4/$B$4)*C2374&gt;=0, ('Loan Calculator'!$G$4/$B$4)*C2374, 1/0)</f>
        <v>#DIV/0!</v>
      </c>
      <c r="F2375" s="200" t="e">
        <f t="shared" si="228"/>
        <v>#DIV/0!</v>
      </c>
      <c r="G2375" s="212" t="e">
        <f t="shared" si="229"/>
        <v>#DIV/0!</v>
      </c>
      <c r="K2375" s="197" t="str" cm="1">
        <f t="array" ref="K2375">INDEX($A:$G, ($B2375*$B$4)+3,COLUMN(C2375))</f>
        <v>Owing</v>
      </c>
      <c r="L2375" s="198" t="e">
        <f t="shared" ref="L2375:L2438" si="231">K2374-K2375</f>
        <v>#VALUE!</v>
      </c>
      <c r="M2375" s="199" t="e">
        <f t="shared" ref="M2375:M2438" si="232">N2375-N2374</f>
        <v>#VALUE!</v>
      </c>
      <c r="N2375" s="200" t="str" cm="1">
        <f t="array" ref="N2375">INDEX($A:$G, ($B2375*$B$4)+3,COLUMN(F2375))</f>
        <v>Total Interest Charged</v>
      </c>
      <c r="O2375" s="201" t="e">
        <f t="shared" si="230"/>
        <v>#VALUE!</v>
      </c>
    </row>
    <row r="2376" spans="3:15" x14ac:dyDescent="0.25">
      <c r="C2376" s="197" t="e">
        <f t="shared" si="227"/>
        <v>#DIV/0!</v>
      </c>
      <c r="D2376" s="216" t="e">
        <f>IF(F2376="","",IF($B$3='Budget Calculator'!$A$14, 'Loan Calculator'!$L$12-E2376+H2376, IF($B$3='Budget Calculator'!$A$13,  'Loan Calculator'!$N$12-E2376+H2376, IF($B$3='Budget Calculator'!$A$12,  'Loan Calculator'!$P$12-E2376+H2376, 0))))</f>
        <v>#DIV/0!</v>
      </c>
      <c r="E2376" s="217" t="e">
        <f>IF(('Loan Calculator'!$G$4/$B$4)*C2375&gt;=0, ('Loan Calculator'!$G$4/$B$4)*C2375, 1/0)</f>
        <v>#DIV/0!</v>
      </c>
      <c r="F2376" s="200" t="e">
        <f t="shared" si="228"/>
        <v>#DIV/0!</v>
      </c>
      <c r="G2376" s="212" t="e">
        <f t="shared" si="229"/>
        <v>#DIV/0!</v>
      </c>
      <c r="K2376" s="197" t="str" cm="1">
        <f t="array" ref="K2376">INDEX($A:$G, ($B2376*$B$4)+3,COLUMN(C2376))</f>
        <v>Owing</v>
      </c>
      <c r="L2376" s="198" t="e">
        <f t="shared" si="231"/>
        <v>#VALUE!</v>
      </c>
      <c r="M2376" s="199" t="e">
        <f t="shared" si="232"/>
        <v>#VALUE!</v>
      </c>
      <c r="N2376" s="200" t="str" cm="1">
        <f t="array" ref="N2376">INDEX($A:$G, ($B2376*$B$4)+3,COLUMN(F2376))</f>
        <v>Total Interest Charged</v>
      </c>
      <c r="O2376" s="201" t="e">
        <f t="shared" si="230"/>
        <v>#VALUE!</v>
      </c>
    </row>
    <row r="2377" spans="3:15" x14ac:dyDescent="0.25">
      <c r="C2377" s="197" t="e">
        <f t="shared" si="227"/>
        <v>#DIV/0!</v>
      </c>
      <c r="D2377" s="216" t="e">
        <f>IF(F2377="","",IF($B$3='Budget Calculator'!$A$14, 'Loan Calculator'!$L$12-E2377+H2377, IF($B$3='Budget Calculator'!$A$13,  'Loan Calculator'!$N$12-E2377+H2377, IF($B$3='Budget Calculator'!$A$12,  'Loan Calculator'!$P$12-E2377+H2377, 0))))</f>
        <v>#DIV/0!</v>
      </c>
      <c r="E2377" s="217" t="e">
        <f>IF(('Loan Calculator'!$G$4/$B$4)*C2376&gt;=0, ('Loan Calculator'!$G$4/$B$4)*C2376, 1/0)</f>
        <v>#DIV/0!</v>
      </c>
      <c r="F2377" s="200" t="e">
        <f t="shared" si="228"/>
        <v>#DIV/0!</v>
      </c>
      <c r="G2377" s="212" t="e">
        <f t="shared" si="229"/>
        <v>#DIV/0!</v>
      </c>
      <c r="K2377" s="197" t="str" cm="1">
        <f t="array" ref="K2377">INDEX($A:$G, ($B2377*$B$4)+3,COLUMN(C2377))</f>
        <v>Owing</v>
      </c>
      <c r="L2377" s="198" t="e">
        <f t="shared" si="231"/>
        <v>#VALUE!</v>
      </c>
      <c r="M2377" s="199" t="e">
        <f t="shared" si="232"/>
        <v>#VALUE!</v>
      </c>
      <c r="N2377" s="200" t="str" cm="1">
        <f t="array" ref="N2377">INDEX($A:$G, ($B2377*$B$4)+3,COLUMN(F2377))</f>
        <v>Total Interest Charged</v>
      </c>
      <c r="O2377" s="201" t="e">
        <f t="shared" si="230"/>
        <v>#VALUE!</v>
      </c>
    </row>
    <row r="2378" spans="3:15" x14ac:dyDescent="0.25">
      <c r="C2378" s="197" t="e">
        <f t="shared" si="227"/>
        <v>#DIV/0!</v>
      </c>
      <c r="D2378" s="216" t="e">
        <f>IF(F2378="","",IF($B$3='Budget Calculator'!$A$14, 'Loan Calculator'!$L$12-E2378+H2378, IF($B$3='Budget Calculator'!$A$13,  'Loan Calculator'!$N$12-E2378+H2378, IF($B$3='Budget Calculator'!$A$12,  'Loan Calculator'!$P$12-E2378+H2378, 0))))</f>
        <v>#DIV/0!</v>
      </c>
      <c r="E2378" s="217" t="e">
        <f>IF(('Loan Calculator'!$G$4/$B$4)*C2377&gt;=0, ('Loan Calculator'!$G$4/$B$4)*C2377, 1/0)</f>
        <v>#DIV/0!</v>
      </c>
      <c r="F2378" s="200" t="e">
        <f t="shared" si="228"/>
        <v>#DIV/0!</v>
      </c>
      <c r="G2378" s="212" t="e">
        <f t="shared" si="229"/>
        <v>#DIV/0!</v>
      </c>
      <c r="K2378" s="197" t="str" cm="1">
        <f t="array" ref="K2378">INDEX($A:$G, ($B2378*$B$4)+3,COLUMN(C2378))</f>
        <v>Owing</v>
      </c>
      <c r="L2378" s="198" t="e">
        <f t="shared" si="231"/>
        <v>#VALUE!</v>
      </c>
      <c r="M2378" s="199" t="e">
        <f t="shared" si="232"/>
        <v>#VALUE!</v>
      </c>
      <c r="N2378" s="200" t="str" cm="1">
        <f t="array" ref="N2378">INDEX($A:$G, ($B2378*$B$4)+3,COLUMN(F2378))</f>
        <v>Total Interest Charged</v>
      </c>
      <c r="O2378" s="201" t="e">
        <f t="shared" si="230"/>
        <v>#VALUE!</v>
      </c>
    </row>
    <row r="2379" spans="3:15" x14ac:dyDescent="0.25">
      <c r="C2379" s="197" t="e">
        <f t="shared" si="227"/>
        <v>#DIV/0!</v>
      </c>
      <c r="D2379" s="216" t="e">
        <f>IF(F2379="","",IF($B$3='Budget Calculator'!$A$14, 'Loan Calculator'!$L$12-E2379+H2379, IF($B$3='Budget Calculator'!$A$13,  'Loan Calculator'!$N$12-E2379+H2379, IF($B$3='Budget Calculator'!$A$12,  'Loan Calculator'!$P$12-E2379+H2379, 0))))</f>
        <v>#DIV/0!</v>
      </c>
      <c r="E2379" s="217" t="e">
        <f>IF(('Loan Calculator'!$G$4/$B$4)*C2378&gt;=0, ('Loan Calculator'!$G$4/$B$4)*C2378, 1/0)</f>
        <v>#DIV/0!</v>
      </c>
      <c r="F2379" s="200" t="e">
        <f t="shared" si="228"/>
        <v>#DIV/0!</v>
      </c>
      <c r="G2379" s="212" t="e">
        <f t="shared" si="229"/>
        <v>#DIV/0!</v>
      </c>
      <c r="K2379" s="197" t="str" cm="1">
        <f t="array" ref="K2379">INDEX($A:$G, ($B2379*$B$4)+3,COLUMN(C2379))</f>
        <v>Owing</v>
      </c>
      <c r="L2379" s="198" t="e">
        <f t="shared" si="231"/>
        <v>#VALUE!</v>
      </c>
      <c r="M2379" s="199" t="e">
        <f t="shared" si="232"/>
        <v>#VALUE!</v>
      </c>
      <c r="N2379" s="200" t="str" cm="1">
        <f t="array" ref="N2379">INDEX($A:$G, ($B2379*$B$4)+3,COLUMN(F2379))</f>
        <v>Total Interest Charged</v>
      </c>
      <c r="O2379" s="201" t="e">
        <f t="shared" si="230"/>
        <v>#VALUE!</v>
      </c>
    </row>
    <row r="2380" spans="3:15" x14ac:dyDescent="0.25">
      <c r="C2380" s="197" t="e">
        <f t="shared" si="227"/>
        <v>#DIV/0!</v>
      </c>
      <c r="D2380" s="216" t="e">
        <f>IF(F2380="","",IF($B$3='Budget Calculator'!$A$14, 'Loan Calculator'!$L$12-E2380+H2380, IF($B$3='Budget Calculator'!$A$13,  'Loan Calculator'!$N$12-E2380+H2380, IF($B$3='Budget Calculator'!$A$12,  'Loan Calculator'!$P$12-E2380+H2380, 0))))</f>
        <v>#DIV/0!</v>
      </c>
      <c r="E2380" s="217" t="e">
        <f>IF(('Loan Calculator'!$G$4/$B$4)*C2379&gt;=0, ('Loan Calculator'!$G$4/$B$4)*C2379, 1/0)</f>
        <v>#DIV/0!</v>
      </c>
      <c r="F2380" s="200" t="e">
        <f t="shared" si="228"/>
        <v>#DIV/0!</v>
      </c>
      <c r="G2380" s="212" t="e">
        <f t="shared" si="229"/>
        <v>#DIV/0!</v>
      </c>
      <c r="K2380" s="197" t="str" cm="1">
        <f t="array" ref="K2380">INDEX($A:$G, ($B2380*$B$4)+3,COLUMN(C2380))</f>
        <v>Owing</v>
      </c>
      <c r="L2380" s="198" t="e">
        <f t="shared" si="231"/>
        <v>#VALUE!</v>
      </c>
      <c r="M2380" s="199" t="e">
        <f t="shared" si="232"/>
        <v>#VALUE!</v>
      </c>
      <c r="N2380" s="200" t="str" cm="1">
        <f t="array" ref="N2380">INDEX($A:$G, ($B2380*$B$4)+3,COLUMN(F2380))</f>
        <v>Total Interest Charged</v>
      </c>
      <c r="O2380" s="201" t="e">
        <f t="shared" si="230"/>
        <v>#VALUE!</v>
      </c>
    </row>
    <row r="2381" spans="3:15" x14ac:dyDescent="0.25">
      <c r="C2381" s="197" t="e">
        <f t="shared" si="227"/>
        <v>#DIV/0!</v>
      </c>
      <c r="D2381" s="216" t="e">
        <f>IF(F2381="","",IF($B$3='Budget Calculator'!$A$14, 'Loan Calculator'!$L$12-E2381+H2381, IF($B$3='Budget Calculator'!$A$13,  'Loan Calculator'!$N$12-E2381+H2381, IF($B$3='Budget Calculator'!$A$12,  'Loan Calculator'!$P$12-E2381+H2381, 0))))</f>
        <v>#DIV/0!</v>
      </c>
      <c r="E2381" s="217" t="e">
        <f>IF(('Loan Calculator'!$G$4/$B$4)*C2380&gt;=0, ('Loan Calculator'!$G$4/$B$4)*C2380, 1/0)</f>
        <v>#DIV/0!</v>
      </c>
      <c r="F2381" s="200" t="e">
        <f t="shared" si="228"/>
        <v>#DIV/0!</v>
      </c>
      <c r="G2381" s="212" t="e">
        <f t="shared" si="229"/>
        <v>#DIV/0!</v>
      </c>
      <c r="K2381" s="197" t="str" cm="1">
        <f t="array" ref="K2381">INDEX($A:$G, ($B2381*$B$4)+3,COLUMN(C2381))</f>
        <v>Owing</v>
      </c>
      <c r="L2381" s="198" t="e">
        <f t="shared" si="231"/>
        <v>#VALUE!</v>
      </c>
      <c r="M2381" s="199" t="e">
        <f t="shared" si="232"/>
        <v>#VALUE!</v>
      </c>
      <c r="N2381" s="200" t="str" cm="1">
        <f t="array" ref="N2381">INDEX($A:$G, ($B2381*$B$4)+3,COLUMN(F2381))</f>
        <v>Total Interest Charged</v>
      </c>
      <c r="O2381" s="201" t="e">
        <f t="shared" si="230"/>
        <v>#VALUE!</v>
      </c>
    </row>
    <row r="2382" spans="3:15" x14ac:dyDescent="0.25">
      <c r="C2382" s="197" t="e">
        <f t="shared" si="227"/>
        <v>#DIV/0!</v>
      </c>
      <c r="D2382" s="216" t="e">
        <f>IF(F2382="","",IF($B$3='Budget Calculator'!$A$14, 'Loan Calculator'!$L$12-E2382+H2382, IF($B$3='Budget Calculator'!$A$13,  'Loan Calculator'!$N$12-E2382+H2382, IF($B$3='Budget Calculator'!$A$12,  'Loan Calculator'!$P$12-E2382+H2382, 0))))</f>
        <v>#DIV/0!</v>
      </c>
      <c r="E2382" s="217" t="e">
        <f>IF(('Loan Calculator'!$G$4/$B$4)*C2381&gt;=0, ('Loan Calculator'!$G$4/$B$4)*C2381, 1/0)</f>
        <v>#DIV/0!</v>
      </c>
      <c r="F2382" s="200" t="e">
        <f t="shared" si="228"/>
        <v>#DIV/0!</v>
      </c>
      <c r="G2382" s="212" t="e">
        <f t="shared" si="229"/>
        <v>#DIV/0!</v>
      </c>
      <c r="K2382" s="197" t="str" cm="1">
        <f t="array" ref="K2382">INDEX($A:$G, ($B2382*$B$4)+3,COLUMN(C2382))</f>
        <v>Owing</v>
      </c>
      <c r="L2382" s="198" t="e">
        <f t="shared" si="231"/>
        <v>#VALUE!</v>
      </c>
      <c r="M2382" s="199" t="e">
        <f t="shared" si="232"/>
        <v>#VALUE!</v>
      </c>
      <c r="N2382" s="200" t="str" cm="1">
        <f t="array" ref="N2382">INDEX($A:$G, ($B2382*$B$4)+3,COLUMN(F2382))</f>
        <v>Total Interest Charged</v>
      </c>
      <c r="O2382" s="201" t="e">
        <f t="shared" si="230"/>
        <v>#VALUE!</v>
      </c>
    </row>
    <row r="2383" spans="3:15" x14ac:dyDescent="0.25">
      <c r="C2383" s="197" t="e">
        <f t="shared" si="227"/>
        <v>#DIV/0!</v>
      </c>
      <c r="D2383" s="216" t="e">
        <f>IF(F2383="","",IF($B$3='Budget Calculator'!$A$14, 'Loan Calculator'!$L$12-E2383+H2383, IF($B$3='Budget Calculator'!$A$13,  'Loan Calculator'!$N$12-E2383+H2383, IF($B$3='Budget Calculator'!$A$12,  'Loan Calculator'!$P$12-E2383+H2383, 0))))</f>
        <v>#DIV/0!</v>
      </c>
      <c r="E2383" s="217" t="e">
        <f>IF(('Loan Calculator'!$G$4/$B$4)*C2382&gt;=0, ('Loan Calculator'!$G$4/$B$4)*C2382, 1/0)</f>
        <v>#DIV/0!</v>
      </c>
      <c r="F2383" s="200" t="e">
        <f t="shared" si="228"/>
        <v>#DIV/0!</v>
      </c>
      <c r="G2383" s="212" t="e">
        <f t="shared" si="229"/>
        <v>#DIV/0!</v>
      </c>
      <c r="K2383" s="197" t="str" cm="1">
        <f t="array" ref="K2383">INDEX($A:$G, ($B2383*$B$4)+3,COLUMN(C2383))</f>
        <v>Owing</v>
      </c>
      <c r="L2383" s="198" t="e">
        <f t="shared" si="231"/>
        <v>#VALUE!</v>
      </c>
      <c r="M2383" s="199" t="e">
        <f t="shared" si="232"/>
        <v>#VALUE!</v>
      </c>
      <c r="N2383" s="200" t="str" cm="1">
        <f t="array" ref="N2383">INDEX($A:$G, ($B2383*$B$4)+3,COLUMN(F2383))</f>
        <v>Total Interest Charged</v>
      </c>
      <c r="O2383" s="201" t="e">
        <f t="shared" si="230"/>
        <v>#VALUE!</v>
      </c>
    </row>
    <row r="2384" spans="3:15" x14ac:dyDescent="0.25">
      <c r="C2384" s="197" t="e">
        <f t="shared" si="227"/>
        <v>#DIV/0!</v>
      </c>
      <c r="D2384" s="216" t="e">
        <f>IF(F2384="","",IF($B$3='Budget Calculator'!$A$14, 'Loan Calculator'!$L$12-E2384+H2384, IF($B$3='Budget Calculator'!$A$13,  'Loan Calculator'!$N$12-E2384+H2384, IF($B$3='Budget Calculator'!$A$12,  'Loan Calculator'!$P$12-E2384+H2384, 0))))</f>
        <v>#DIV/0!</v>
      </c>
      <c r="E2384" s="217" t="e">
        <f>IF(('Loan Calculator'!$G$4/$B$4)*C2383&gt;=0, ('Loan Calculator'!$G$4/$B$4)*C2383, 1/0)</f>
        <v>#DIV/0!</v>
      </c>
      <c r="F2384" s="200" t="e">
        <f t="shared" si="228"/>
        <v>#DIV/0!</v>
      </c>
      <c r="G2384" s="212" t="e">
        <f t="shared" si="229"/>
        <v>#DIV/0!</v>
      </c>
      <c r="K2384" s="197" t="str" cm="1">
        <f t="array" ref="K2384">INDEX($A:$G, ($B2384*$B$4)+3,COLUMN(C2384))</f>
        <v>Owing</v>
      </c>
      <c r="L2384" s="198" t="e">
        <f t="shared" si="231"/>
        <v>#VALUE!</v>
      </c>
      <c r="M2384" s="199" t="e">
        <f t="shared" si="232"/>
        <v>#VALUE!</v>
      </c>
      <c r="N2384" s="200" t="str" cm="1">
        <f t="array" ref="N2384">INDEX($A:$G, ($B2384*$B$4)+3,COLUMN(F2384))</f>
        <v>Total Interest Charged</v>
      </c>
      <c r="O2384" s="201" t="e">
        <f t="shared" si="230"/>
        <v>#VALUE!</v>
      </c>
    </row>
    <row r="2385" spans="3:15" x14ac:dyDescent="0.25">
      <c r="C2385" s="197" t="e">
        <f t="shared" si="227"/>
        <v>#DIV/0!</v>
      </c>
      <c r="D2385" s="216" t="e">
        <f>IF(F2385="","",IF($B$3='Budget Calculator'!$A$14, 'Loan Calculator'!$L$12-E2385+H2385, IF($B$3='Budget Calculator'!$A$13,  'Loan Calculator'!$N$12-E2385+H2385, IF($B$3='Budget Calculator'!$A$12,  'Loan Calculator'!$P$12-E2385+H2385, 0))))</f>
        <v>#DIV/0!</v>
      </c>
      <c r="E2385" s="217" t="e">
        <f>IF(('Loan Calculator'!$G$4/$B$4)*C2384&gt;=0, ('Loan Calculator'!$G$4/$B$4)*C2384, 1/0)</f>
        <v>#DIV/0!</v>
      </c>
      <c r="F2385" s="200" t="e">
        <f t="shared" si="228"/>
        <v>#DIV/0!</v>
      </c>
      <c r="G2385" s="212" t="e">
        <f t="shared" si="229"/>
        <v>#DIV/0!</v>
      </c>
      <c r="K2385" s="197" t="str" cm="1">
        <f t="array" ref="K2385">INDEX($A:$G, ($B2385*$B$4)+3,COLUMN(C2385))</f>
        <v>Owing</v>
      </c>
      <c r="L2385" s="198" t="e">
        <f t="shared" si="231"/>
        <v>#VALUE!</v>
      </c>
      <c r="M2385" s="199" t="e">
        <f t="shared" si="232"/>
        <v>#VALUE!</v>
      </c>
      <c r="N2385" s="200" t="str" cm="1">
        <f t="array" ref="N2385">INDEX($A:$G, ($B2385*$B$4)+3,COLUMN(F2385))</f>
        <v>Total Interest Charged</v>
      </c>
      <c r="O2385" s="201" t="e">
        <f t="shared" si="230"/>
        <v>#VALUE!</v>
      </c>
    </row>
    <row r="2386" spans="3:15" x14ac:dyDescent="0.25">
      <c r="C2386" s="197" t="e">
        <f t="shared" si="227"/>
        <v>#DIV/0!</v>
      </c>
      <c r="D2386" s="216" t="e">
        <f>IF(F2386="","",IF($B$3='Budget Calculator'!$A$14, 'Loan Calculator'!$L$12-E2386+H2386, IF($B$3='Budget Calculator'!$A$13,  'Loan Calculator'!$N$12-E2386+H2386, IF($B$3='Budget Calculator'!$A$12,  'Loan Calculator'!$P$12-E2386+H2386, 0))))</f>
        <v>#DIV/0!</v>
      </c>
      <c r="E2386" s="217" t="e">
        <f>IF(('Loan Calculator'!$G$4/$B$4)*C2385&gt;=0, ('Loan Calculator'!$G$4/$B$4)*C2385, 1/0)</f>
        <v>#DIV/0!</v>
      </c>
      <c r="F2386" s="200" t="e">
        <f t="shared" si="228"/>
        <v>#DIV/0!</v>
      </c>
      <c r="G2386" s="212" t="e">
        <f t="shared" si="229"/>
        <v>#DIV/0!</v>
      </c>
      <c r="K2386" s="197" t="str" cm="1">
        <f t="array" ref="K2386">INDEX($A:$G, ($B2386*$B$4)+3,COLUMN(C2386))</f>
        <v>Owing</v>
      </c>
      <c r="L2386" s="198" t="e">
        <f t="shared" si="231"/>
        <v>#VALUE!</v>
      </c>
      <c r="M2386" s="199" t="e">
        <f t="shared" si="232"/>
        <v>#VALUE!</v>
      </c>
      <c r="N2386" s="200" t="str" cm="1">
        <f t="array" ref="N2386">INDEX($A:$G, ($B2386*$B$4)+3,COLUMN(F2386))</f>
        <v>Total Interest Charged</v>
      </c>
      <c r="O2386" s="201" t="e">
        <f t="shared" si="230"/>
        <v>#VALUE!</v>
      </c>
    </row>
    <row r="2387" spans="3:15" x14ac:dyDescent="0.25">
      <c r="C2387" s="197" t="e">
        <f t="shared" si="227"/>
        <v>#DIV/0!</v>
      </c>
      <c r="D2387" s="216" t="e">
        <f>IF(F2387="","",IF($B$3='Budget Calculator'!$A$14, 'Loan Calculator'!$L$12-E2387+H2387, IF($B$3='Budget Calculator'!$A$13,  'Loan Calculator'!$N$12-E2387+H2387, IF($B$3='Budget Calculator'!$A$12,  'Loan Calculator'!$P$12-E2387+H2387, 0))))</f>
        <v>#DIV/0!</v>
      </c>
      <c r="E2387" s="217" t="e">
        <f>IF(('Loan Calculator'!$G$4/$B$4)*C2386&gt;=0, ('Loan Calculator'!$G$4/$B$4)*C2386, 1/0)</f>
        <v>#DIV/0!</v>
      </c>
      <c r="F2387" s="200" t="e">
        <f t="shared" si="228"/>
        <v>#DIV/0!</v>
      </c>
      <c r="G2387" s="212" t="e">
        <f t="shared" si="229"/>
        <v>#DIV/0!</v>
      </c>
      <c r="K2387" s="197" t="str" cm="1">
        <f t="array" ref="K2387">INDEX($A:$G, ($B2387*$B$4)+3,COLUMN(C2387))</f>
        <v>Owing</v>
      </c>
      <c r="L2387" s="198" t="e">
        <f t="shared" si="231"/>
        <v>#VALUE!</v>
      </c>
      <c r="M2387" s="199" t="e">
        <f t="shared" si="232"/>
        <v>#VALUE!</v>
      </c>
      <c r="N2387" s="200" t="str" cm="1">
        <f t="array" ref="N2387">INDEX($A:$G, ($B2387*$B$4)+3,COLUMN(F2387))</f>
        <v>Total Interest Charged</v>
      </c>
      <c r="O2387" s="201" t="e">
        <f t="shared" si="230"/>
        <v>#VALUE!</v>
      </c>
    </row>
    <row r="2388" spans="3:15" x14ac:dyDescent="0.25">
      <c r="C2388" s="197" t="e">
        <f t="shared" si="227"/>
        <v>#DIV/0!</v>
      </c>
      <c r="D2388" s="216" t="e">
        <f>IF(F2388="","",IF($B$3='Budget Calculator'!$A$14, 'Loan Calculator'!$L$12-E2388+H2388, IF($B$3='Budget Calculator'!$A$13,  'Loan Calculator'!$N$12-E2388+H2388, IF($B$3='Budget Calculator'!$A$12,  'Loan Calculator'!$P$12-E2388+H2388, 0))))</f>
        <v>#DIV/0!</v>
      </c>
      <c r="E2388" s="217" t="e">
        <f>IF(('Loan Calculator'!$G$4/$B$4)*C2387&gt;=0, ('Loan Calculator'!$G$4/$B$4)*C2387, 1/0)</f>
        <v>#DIV/0!</v>
      </c>
      <c r="F2388" s="200" t="e">
        <f t="shared" si="228"/>
        <v>#DIV/0!</v>
      </c>
      <c r="G2388" s="212" t="e">
        <f t="shared" si="229"/>
        <v>#DIV/0!</v>
      </c>
      <c r="K2388" s="197" t="str" cm="1">
        <f t="array" ref="K2388">INDEX($A:$G, ($B2388*$B$4)+3,COLUMN(C2388))</f>
        <v>Owing</v>
      </c>
      <c r="L2388" s="198" t="e">
        <f t="shared" si="231"/>
        <v>#VALUE!</v>
      </c>
      <c r="M2388" s="199" t="e">
        <f t="shared" si="232"/>
        <v>#VALUE!</v>
      </c>
      <c r="N2388" s="200" t="str" cm="1">
        <f t="array" ref="N2388">INDEX($A:$G, ($B2388*$B$4)+3,COLUMN(F2388))</f>
        <v>Total Interest Charged</v>
      </c>
      <c r="O2388" s="201" t="e">
        <f t="shared" si="230"/>
        <v>#VALUE!</v>
      </c>
    </row>
    <row r="2389" spans="3:15" x14ac:dyDescent="0.25">
      <c r="C2389" s="197" t="e">
        <f t="shared" si="227"/>
        <v>#DIV/0!</v>
      </c>
      <c r="D2389" s="216" t="e">
        <f>IF(F2389="","",IF($B$3='Budget Calculator'!$A$14, 'Loan Calculator'!$L$12-E2389+H2389, IF($B$3='Budget Calculator'!$A$13,  'Loan Calculator'!$N$12-E2389+H2389, IF($B$3='Budget Calculator'!$A$12,  'Loan Calculator'!$P$12-E2389+H2389, 0))))</f>
        <v>#DIV/0!</v>
      </c>
      <c r="E2389" s="217" t="e">
        <f>IF(('Loan Calculator'!$G$4/$B$4)*C2388&gt;=0, ('Loan Calculator'!$G$4/$B$4)*C2388, 1/0)</f>
        <v>#DIV/0!</v>
      </c>
      <c r="F2389" s="200" t="e">
        <f t="shared" si="228"/>
        <v>#DIV/0!</v>
      </c>
      <c r="G2389" s="212" t="e">
        <f t="shared" si="229"/>
        <v>#DIV/0!</v>
      </c>
      <c r="K2389" s="197" t="str" cm="1">
        <f t="array" ref="K2389">INDEX($A:$G, ($B2389*$B$4)+3,COLUMN(C2389))</f>
        <v>Owing</v>
      </c>
      <c r="L2389" s="198" t="e">
        <f t="shared" si="231"/>
        <v>#VALUE!</v>
      </c>
      <c r="M2389" s="199" t="e">
        <f t="shared" si="232"/>
        <v>#VALUE!</v>
      </c>
      <c r="N2389" s="200" t="str" cm="1">
        <f t="array" ref="N2389">INDEX($A:$G, ($B2389*$B$4)+3,COLUMN(F2389))</f>
        <v>Total Interest Charged</v>
      </c>
      <c r="O2389" s="201" t="e">
        <f t="shared" si="230"/>
        <v>#VALUE!</v>
      </c>
    </row>
    <row r="2390" spans="3:15" x14ac:dyDescent="0.25">
      <c r="C2390" s="197" t="e">
        <f t="shared" si="227"/>
        <v>#DIV/0!</v>
      </c>
      <c r="D2390" s="216" t="e">
        <f>IF(F2390="","",IF($B$3='Budget Calculator'!$A$14, 'Loan Calculator'!$L$12-E2390+H2390, IF($B$3='Budget Calculator'!$A$13,  'Loan Calculator'!$N$12-E2390+H2390, IF($B$3='Budget Calculator'!$A$12,  'Loan Calculator'!$P$12-E2390+H2390, 0))))</f>
        <v>#DIV/0!</v>
      </c>
      <c r="E2390" s="217" t="e">
        <f>IF(('Loan Calculator'!$G$4/$B$4)*C2389&gt;=0, ('Loan Calculator'!$G$4/$B$4)*C2389, 1/0)</f>
        <v>#DIV/0!</v>
      </c>
      <c r="F2390" s="200" t="e">
        <f t="shared" si="228"/>
        <v>#DIV/0!</v>
      </c>
      <c r="G2390" s="212" t="e">
        <f t="shared" si="229"/>
        <v>#DIV/0!</v>
      </c>
      <c r="K2390" s="197" t="str" cm="1">
        <f t="array" ref="K2390">INDEX($A:$G, ($B2390*$B$4)+3,COLUMN(C2390))</f>
        <v>Owing</v>
      </c>
      <c r="L2390" s="198" t="e">
        <f t="shared" si="231"/>
        <v>#VALUE!</v>
      </c>
      <c r="M2390" s="199" t="e">
        <f t="shared" si="232"/>
        <v>#VALUE!</v>
      </c>
      <c r="N2390" s="200" t="str" cm="1">
        <f t="array" ref="N2390">INDEX($A:$G, ($B2390*$B$4)+3,COLUMN(F2390))</f>
        <v>Total Interest Charged</v>
      </c>
      <c r="O2390" s="201" t="e">
        <f t="shared" si="230"/>
        <v>#VALUE!</v>
      </c>
    </row>
    <row r="2391" spans="3:15" x14ac:dyDescent="0.25">
      <c r="C2391" s="197" t="e">
        <f t="shared" si="227"/>
        <v>#DIV/0!</v>
      </c>
      <c r="D2391" s="216" t="e">
        <f>IF(F2391="","",IF($B$3='Budget Calculator'!$A$14, 'Loan Calculator'!$L$12-E2391+H2391, IF($B$3='Budget Calculator'!$A$13,  'Loan Calculator'!$N$12-E2391+H2391, IF($B$3='Budget Calculator'!$A$12,  'Loan Calculator'!$P$12-E2391+H2391, 0))))</f>
        <v>#DIV/0!</v>
      </c>
      <c r="E2391" s="217" t="e">
        <f>IF(('Loan Calculator'!$G$4/$B$4)*C2390&gt;=0, ('Loan Calculator'!$G$4/$B$4)*C2390, 1/0)</f>
        <v>#DIV/0!</v>
      </c>
      <c r="F2391" s="200" t="e">
        <f t="shared" si="228"/>
        <v>#DIV/0!</v>
      </c>
      <c r="G2391" s="212" t="e">
        <f t="shared" si="229"/>
        <v>#DIV/0!</v>
      </c>
      <c r="K2391" s="197" t="str" cm="1">
        <f t="array" ref="K2391">INDEX($A:$G, ($B2391*$B$4)+3,COLUMN(C2391))</f>
        <v>Owing</v>
      </c>
      <c r="L2391" s="198" t="e">
        <f t="shared" si="231"/>
        <v>#VALUE!</v>
      </c>
      <c r="M2391" s="199" t="e">
        <f t="shared" si="232"/>
        <v>#VALUE!</v>
      </c>
      <c r="N2391" s="200" t="str" cm="1">
        <f t="array" ref="N2391">INDEX($A:$G, ($B2391*$B$4)+3,COLUMN(F2391))</f>
        <v>Total Interest Charged</v>
      </c>
      <c r="O2391" s="201" t="e">
        <f t="shared" si="230"/>
        <v>#VALUE!</v>
      </c>
    </row>
    <row r="2392" spans="3:15" x14ac:dyDescent="0.25">
      <c r="C2392" s="197" t="e">
        <f t="shared" ref="C2392:C2455" si="233">IF(F2392="","",C2391-D2392)</f>
        <v>#DIV/0!</v>
      </c>
      <c r="D2392" s="216" t="e">
        <f>IF(F2392="","",IF($B$3='Budget Calculator'!$A$14, 'Loan Calculator'!$L$12-E2392+H2392, IF($B$3='Budget Calculator'!$A$13,  'Loan Calculator'!$N$12-E2392+H2392, IF($B$3='Budget Calculator'!$A$12,  'Loan Calculator'!$P$12-E2392+H2392, 0))))</f>
        <v>#DIV/0!</v>
      </c>
      <c r="E2392" s="217" t="e">
        <f>IF(('Loan Calculator'!$G$4/$B$4)*C2391&gt;=0, ('Loan Calculator'!$G$4/$B$4)*C2391, 1/0)</f>
        <v>#DIV/0!</v>
      </c>
      <c r="F2392" s="200" t="e">
        <f t="shared" ref="F2392:F2455" si="234">IF(F2391="", "", IF(E2392+F2391&gt;F2391, E2392+F2391, ""))</f>
        <v>#DIV/0!</v>
      </c>
      <c r="G2392" s="212" t="e">
        <f t="shared" si="229"/>
        <v>#DIV/0!</v>
      </c>
      <c r="K2392" s="197" t="str" cm="1">
        <f t="array" ref="K2392">INDEX($A:$G, ($B2392*$B$4)+3,COLUMN(C2392))</f>
        <v>Owing</v>
      </c>
      <c r="L2392" s="198" t="e">
        <f t="shared" si="231"/>
        <v>#VALUE!</v>
      </c>
      <c r="M2392" s="199" t="e">
        <f t="shared" si="232"/>
        <v>#VALUE!</v>
      </c>
      <c r="N2392" s="200" t="str" cm="1">
        <f t="array" ref="N2392">INDEX($A:$G, ($B2392*$B$4)+3,COLUMN(F2392))</f>
        <v>Total Interest Charged</v>
      </c>
      <c r="O2392" s="201" t="e">
        <f t="shared" si="230"/>
        <v>#VALUE!</v>
      </c>
    </row>
    <row r="2393" spans="3:15" x14ac:dyDescent="0.25">
      <c r="C2393" s="197" t="e">
        <f t="shared" si="233"/>
        <v>#DIV/0!</v>
      </c>
      <c r="D2393" s="216" t="e">
        <f>IF(F2393="","",IF($B$3='Budget Calculator'!$A$14, 'Loan Calculator'!$L$12-E2393+H2393, IF($B$3='Budget Calculator'!$A$13,  'Loan Calculator'!$N$12-E2393+H2393, IF($B$3='Budget Calculator'!$A$12,  'Loan Calculator'!$P$12-E2393+H2393, 0))))</f>
        <v>#DIV/0!</v>
      </c>
      <c r="E2393" s="217" t="e">
        <f>IF(('Loan Calculator'!$G$4/$B$4)*C2392&gt;=0, ('Loan Calculator'!$G$4/$B$4)*C2392, 1/0)</f>
        <v>#DIV/0!</v>
      </c>
      <c r="F2393" s="200" t="e">
        <f t="shared" si="234"/>
        <v>#DIV/0!</v>
      </c>
      <c r="G2393" s="212" t="e">
        <f t="shared" si="229"/>
        <v>#DIV/0!</v>
      </c>
      <c r="K2393" s="197" t="str" cm="1">
        <f t="array" ref="K2393">INDEX($A:$G, ($B2393*$B$4)+3,COLUMN(C2393))</f>
        <v>Owing</v>
      </c>
      <c r="L2393" s="198" t="e">
        <f t="shared" si="231"/>
        <v>#VALUE!</v>
      </c>
      <c r="M2393" s="199" t="e">
        <f t="shared" si="232"/>
        <v>#VALUE!</v>
      </c>
      <c r="N2393" s="200" t="str" cm="1">
        <f t="array" ref="N2393">INDEX($A:$G, ($B2393*$B$4)+3,COLUMN(F2393))</f>
        <v>Total Interest Charged</v>
      </c>
      <c r="O2393" s="201" t="e">
        <f t="shared" si="230"/>
        <v>#VALUE!</v>
      </c>
    </row>
    <row r="2394" spans="3:15" x14ac:dyDescent="0.25">
      <c r="C2394" s="197" t="e">
        <f t="shared" si="233"/>
        <v>#DIV/0!</v>
      </c>
      <c r="D2394" s="216" t="e">
        <f>IF(F2394="","",IF($B$3='Budget Calculator'!$A$14, 'Loan Calculator'!$L$12-E2394+H2394, IF($B$3='Budget Calculator'!$A$13,  'Loan Calculator'!$N$12-E2394+H2394, IF($B$3='Budget Calculator'!$A$12,  'Loan Calculator'!$P$12-E2394+H2394, 0))))</f>
        <v>#DIV/0!</v>
      </c>
      <c r="E2394" s="217" t="e">
        <f>IF(('Loan Calculator'!$G$4/$B$4)*C2393&gt;=0, ('Loan Calculator'!$G$4/$B$4)*C2393, 1/0)</f>
        <v>#DIV/0!</v>
      </c>
      <c r="F2394" s="200" t="e">
        <f t="shared" si="234"/>
        <v>#DIV/0!</v>
      </c>
      <c r="G2394" s="212" t="e">
        <f t="shared" si="229"/>
        <v>#DIV/0!</v>
      </c>
      <c r="K2394" s="197" t="str" cm="1">
        <f t="array" ref="K2394">INDEX($A:$G, ($B2394*$B$4)+3,COLUMN(C2394))</f>
        <v>Owing</v>
      </c>
      <c r="L2394" s="198" t="e">
        <f t="shared" si="231"/>
        <v>#VALUE!</v>
      </c>
      <c r="M2394" s="199" t="e">
        <f t="shared" si="232"/>
        <v>#VALUE!</v>
      </c>
      <c r="N2394" s="200" t="str" cm="1">
        <f t="array" ref="N2394">INDEX($A:$G, ($B2394*$B$4)+3,COLUMN(F2394))</f>
        <v>Total Interest Charged</v>
      </c>
      <c r="O2394" s="201" t="e">
        <f t="shared" si="230"/>
        <v>#VALUE!</v>
      </c>
    </row>
    <row r="2395" spans="3:15" x14ac:dyDescent="0.25">
      <c r="C2395" s="197" t="e">
        <f t="shared" si="233"/>
        <v>#DIV/0!</v>
      </c>
      <c r="D2395" s="216" t="e">
        <f>IF(F2395="","",IF($B$3='Budget Calculator'!$A$14, 'Loan Calculator'!$L$12-E2395+H2395, IF($B$3='Budget Calculator'!$A$13,  'Loan Calculator'!$N$12-E2395+H2395, IF($B$3='Budget Calculator'!$A$12,  'Loan Calculator'!$P$12-E2395+H2395, 0))))</f>
        <v>#DIV/0!</v>
      </c>
      <c r="E2395" s="217" t="e">
        <f>IF(('Loan Calculator'!$G$4/$B$4)*C2394&gt;=0, ('Loan Calculator'!$G$4/$B$4)*C2394, 1/0)</f>
        <v>#DIV/0!</v>
      </c>
      <c r="F2395" s="200" t="e">
        <f t="shared" si="234"/>
        <v>#DIV/0!</v>
      </c>
      <c r="G2395" s="212" t="e">
        <f t="shared" si="229"/>
        <v>#DIV/0!</v>
      </c>
      <c r="K2395" s="197" t="str" cm="1">
        <f t="array" ref="K2395">INDEX($A:$G, ($B2395*$B$4)+3,COLUMN(C2395))</f>
        <v>Owing</v>
      </c>
      <c r="L2395" s="198" t="e">
        <f t="shared" si="231"/>
        <v>#VALUE!</v>
      </c>
      <c r="M2395" s="199" t="e">
        <f t="shared" si="232"/>
        <v>#VALUE!</v>
      </c>
      <c r="N2395" s="200" t="str" cm="1">
        <f t="array" ref="N2395">INDEX($A:$G, ($B2395*$B$4)+3,COLUMN(F2395))</f>
        <v>Total Interest Charged</v>
      </c>
      <c r="O2395" s="201" t="e">
        <f t="shared" si="230"/>
        <v>#VALUE!</v>
      </c>
    </row>
    <row r="2396" spans="3:15" x14ac:dyDescent="0.25">
      <c r="C2396" s="197" t="e">
        <f t="shared" si="233"/>
        <v>#DIV/0!</v>
      </c>
      <c r="D2396" s="216" t="e">
        <f>IF(F2396="","",IF($B$3='Budget Calculator'!$A$14, 'Loan Calculator'!$L$12-E2396+H2396, IF($B$3='Budget Calculator'!$A$13,  'Loan Calculator'!$N$12-E2396+H2396, IF($B$3='Budget Calculator'!$A$12,  'Loan Calculator'!$P$12-E2396+H2396, 0))))</f>
        <v>#DIV/0!</v>
      </c>
      <c r="E2396" s="217" t="e">
        <f>IF(('Loan Calculator'!$G$4/$B$4)*C2395&gt;=0, ('Loan Calculator'!$G$4/$B$4)*C2395, 1/0)</f>
        <v>#DIV/0!</v>
      </c>
      <c r="F2396" s="200" t="e">
        <f t="shared" si="234"/>
        <v>#DIV/0!</v>
      </c>
      <c r="G2396" s="212" t="e">
        <f t="shared" si="229"/>
        <v>#DIV/0!</v>
      </c>
      <c r="K2396" s="197" t="str" cm="1">
        <f t="array" ref="K2396">INDEX($A:$G, ($B2396*$B$4)+3,COLUMN(C2396))</f>
        <v>Owing</v>
      </c>
      <c r="L2396" s="198" t="e">
        <f t="shared" si="231"/>
        <v>#VALUE!</v>
      </c>
      <c r="M2396" s="199" t="e">
        <f t="shared" si="232"/>
        <v>#VALUE!</v>
      </c>
      <c r="N2396" s="200" t="str" cm="1">
        <f t="array" ref="N2396">INDEX($A:$G, ($B2396*$B$4)+3,COLUMN(F2396))</f>
        <v>Total Interest Charged</v>
      </c>
      <c r="O2396" s="201" t="e">
        <f t="shared" si="230"/>
        <v>#VALUE!</v>
      </c>
    </row>
    <row r="2397" spans="3:15" x14ac:dyDescent="0.25">
      <c r="C2397" s="197" t="e">
        <f t="shared" si="233"/>
        <v>#DIV/0!</v>
      </c>
      <c r="D2397" s="216" t="e">
        <f>IF(F2397="","",IF($B$3='Budget Calculator'!$A$14, 'Loan Calculator'!$L$12-E2397+H2397, IF($B$3='Budget Calculator'!$A$13,  'Loan Calculator'!$N$12-E2397+H2397, IF($B$3='Budget Calculator'!$A$12,  'Loan Calculator'!$P$12-E2397+H2397, 0))))</f>
        <v>#DIV/0!</v>
      </c>
      <c r="E2397" s="217" t="e">
        <f>IF(('Loan Calculator'!$G$4/$B$4)*C2396&gt;=0, ('Loan Calculator'!$G$4/$B$4)*C2396, 1/0)</f>
        <v>#DIV/0!</v>
      </c>
      <c r="F2397" s="200" t="e">
        <f t="shared" si="234"/>
        <v>#DIV/0!</v>
      </c>
      <c r="G2397" s="212" t="e">
        <f t="shared" si="229"/>
        <v>#DIV/0!</v>
      </c>
      <c r="K2397" s="197" t="str" cm="1">
        <f t="array" ref="K2397">INDEX($A:$G, ($B2397*$B$4)+3,COLUMN(C2397))</f>
        <v>Owing</v>
      </c>
      <c r="L2397" s="198" t="e">
        <f t="shared" si="231"/>
        <v>#VALUE!</v>
      </c>
      <c r="M2397" s="199" t="e">
        <f t="shared" si="232"/>
        <v>#VALUE!</v>
      </c>
      <c r="N2397" s="200" t="str" cm="1">
        <f t="array" ref="N2397">INDEX($A:$G, ($B2397*$B$4)+3,COLUMN(F2397))</f>
        <v>Total Interest Charged</v>
      </c>
      <c r="O2397" s="201" t="e">
        <f t="shared" si="230"/>
        <v>#VALUE!</v>
      </c>
    </row>
    <row r="2398" spans="3:15" x14ac:dyDescent="0.25">
      <c r="C2398" s="197" t="e">
        <f t="shared" si="233"/>
        <v>#DIV/0!</v>
      </c>
      <c r="D2398" s="216" t="e">
        <f>IF(F2398="","",IF($B$3='Budget Calculator'!$A$14, 'Loan Calculator'!$L$12-E2398+H2398, IF($B$3='Budget Calculator'!$A$13,  'Loan Calculator'!$N$12-E2398+H2398, IF($B$3='Budget Calculator'!$A$12,  'Loan Calculator'!$P$12-E2398+H2398, 0))))</f>
        <v>#DIV/0!</v>
      </c>
      <c r="E2398" s="217" t="e">
        <f>IF(('Loan Calculator'!$G$4/$B$4)*C2397&gt;=0, ('Loan Calculator'!$G$4/$B$4)*C2397, 1/0)</f>
        <v>#DIV/0!</v>
      </c>
      <c r="F2398" s="200" t="e">
        <f t="shared" si="234"/>
        <v>#DIV/0!</v>
      </c>
      <c r="G2398" s="212" t="e">
        <f t="shared" si="229"/>
        <v>#DIV/0!</v>
      </c>
      <c r="K2398" s="197" t="str" cm="1">
        <f t="array" ref="K2398">INDEX($A:$G, ($B2398*$B$4)+3,COLUMN(C2398))</f>
        <v>Owing</v>
      </c>
      <c r="L2398" s="198" t="e">
        <f t="shared" si="231"/>
        <v>#VALUE!</v>
      </c>
      <c r="M2398" s="199" t="e">
        <f t="shared" si="232"/>
        <v>#VALUE!</v>
      </c>
      <c r="N2398" s="200" t="str" cm="1">
        <f t="array" ref="N2398">INDEX($A:$G, ($B2398*$B$4)+3,COLUMN(F2398))</f>
        <v>Total Interest Charged</v>
      </c>
      <c r="O2398" s="201" t="e">
        <f t="shared" si="230"/>
        <v>#VALUE!</v>
      </c>
    </row>
    <row r="2399" spans="3:15" x14ac:dyDescent="0.25">
      <c r="C2399" s="197" t="e">
        <f t="shared" si="233"/>
        <v>#DIV/0!</v>
      </c>
      <c r="D2399" s="216" t="e">
        <f>IF(F2399="","",IF($B$3='Budget Calculator'!$A$14, 'Loan Calculator'!$L$12-E2399+H2399, IF($B$3='Budget Calculator'!$A$13,  'Loan Calculator'!$N$12-E2399+H2399, IF($B$3='Budget Calculator'!$A$12,  'Loan Calculator'!$P$12-E2399+H2399, 0))))</f>
        <v>#DIV/0!</v>
      </c>
      <c r="E2399" s="217" t="e">
        <f>IF(('Loan Calculator'!$G$4/$B$4)*C2398&gt;=0, ('Loan Calculator'!$G$4/$B$4)*C2398, 1/0)</f>
        <v>#DIV/0!</v>
      </c>
      <c r="F2399" s="200" t="e">
        <f t="shared" si="234"/>
        <v>#DIV/0!</v>
      </c>
      <c r="G2399" s="212" t="e">
        <f t="shared" si="229"/>
        <v>#DIV/0!</v>
      </c>
      <c r="K2399" s="197" t="str" cm="1">
        <f t="array" ref="K2399">INDEX($A:$G, ($B2399*$B$4)+3,COLUMN(C2399))</f>
        <v>Owing</v>
      </c>
      <c r="L2399" s="198" t="e">
        <f t="shared" si="231"/>
        <v>#VALUE!</v>
      </c>
      <c r="M2399" s="199" t="e">
        <f t="shared" si="232"/>
        <v>#VALUE!</v>
      </c>
      <c r="N2399" s="200" t="str" cm="1">
        <f t="array" ref="N2399">INDEX($A:$G, ($B2399*$B$4)+3,COLUMN(F2399))</f>
        <v>Total Interest Charged</v>
      </c>
      <c r="O2399" s="201" t="e">
        <f t="shared" si="230"/>
        <v>#VALUE!</v>
      </c>
    </row>
    <row r="2400" spans="3:15" x14ac:dyDescent="0.25">
      <c r="C2400" s="197" t="e">
        <f t="shared" si="233"/>
        <v>#DIV/0!</v>
      </c>
      <c r="D2400" s="216" t="e">
        <f>IF(F2400="","",IF($B$3='Budget Calculator'!$A$14, 'Loan Calculator'!$L$12-E2400+H2400, IF($B$3='Budget Calculator'!$A$13,  'Loan Calculator'!$N$12-E2400+H2400, IF($B$3='Budget Calculator'!$A$12,  'Loan Calculator'!$P$12-E2400+H2400, 0))))</f>
        <v>#DIV/0!</v>
      </c>
      <c r="E2400" s="217" t="e">
        <f>IF(('Loan Calculator'!$G$4/$B$4)*C2399&gt;=0, ('Loan Calculator'!$G$4/$B$4)*C2399, 1/0)</f>
        <v>#DIV/0!</v>
      </c>
      <c r="F2400" s="200" t="e">
        <f t="shared" si="234"/>
        <v>#DIV/0!</v>
      </c>
      <c r="G2400" s="212" t="e">
        <f t="shared" si="229"/>
        <v>#DIV/0!</v>
      </c>
      <c r="K2400" s="197" t="str" cm="1">
        <f t="array" ref="K2400">INDEX($A:$G, ($B2400*$B$4)+3,COLUMN(C2400))</f>
        <v>Owing</v>
      </c>
      <c r="L2400" s="198" t="e">
        <f t="shared" si="231"/>
        <v>#VALUE!</v>
      </c>
      <c r="M2400" s="199" t="e">
        <f t="shared" si="232"/>
        <v>#VALUE!</v>
      </c>
      <c r="N2400" s="200" t="str" cm="1">
        <f t="array" ref="N2400">INDEX($A:$G, ($B2400*$B$4)+3,COLUMN(F2400))</f>
        <v>Total Interest Charged</v>
      </c>
      <c r="O2400" s="201" t="e">
        <f t="shared" si="230"/>
        <v>#VALUE!</v>
      </c>
    </row>
    <row r="2401" spans="3:15" x14ac:dyDescent="0.25">
      <c r="C2401" s="197" t="e">
        <f t="shared" si="233"/>
        <v>#DIV/0!</v>
      </c>
      <c r="D2401" s="216" t="e">
        <f>IF(F2401="","",IF($B$3='Budget Calculator'!$A$14, 'Loan Calculator'!$L$12-E2401+H2401, IF($B$3='Budget Calculator'!$A$13,  'Loan Calculator'!$N$12-E2401+H2401, IF($B$3='Budget Calculator'!$A$12,  'Loan Calculator'!$P$12-E2401+H2401, 0))))</f>
        <v>#DIV/0!</v>
      </c>
      <c r="E2401" s="217" t="e">
        <f>IF(('Loan Calculator'!$G$4/$B$4)*C2400&gt;=0, ('Loan Calculator'!$G$4/$B$4)*C2400, 1/0)</f>
        <v>#DIV/0!</v>
      </c>
      <c r="F2401" s="200" t="e">
        <f t="shared" si="234"/>
        <v>#DIV/0!</v>
      </c>
      <c r="G2401" s="212" t="e">
        <f t="shared" si="229"/>
        <v>#DIV/0!</v>
      </c>
      <c r="K2401" s="197" t="str" cm="1">
        <f t="array" ref="K2401">INDEX($A:$G, ($B2401*$B$4)+3,COLUMN(C2401))</f>
        <v>Owing</v>
      </c>
      <c r="L2401" s="198" t="e">
        <f t="shared" si="231"/>
        <v>#VALUE!</v>
      </c>
      <c r="M2401" s="199" t="e">
        <f t="shared" si="232"/>
        <v>#VALUE!</v>
      </c>
      <c r="N2401" s="200" t="str" cm="1">
        <f t="array" ref="N2401">INDEX($A:$G, ($B2401*$B$4)+3,COLUMN(F2401))</f>
        <v>Total Interest Charged</v>
      </c>
      <c r="O2401" s="201" t="e">
        <f t="shared" si="230"/>
        <v>#VALUE!</v>
      </c>
    </row>
    <row r="2402" spans="3:15" x14ac:dyDescent="0.25">
      <c r="C2402" s="197" t="e">
        <f t="shared" si="233"/>
        <v>#DIV/0!</v>
      </c>
      <c r="D2402" s="216" t="e">
        <f>IF(F2402="","",IF($B$3='Budget Calculator'!$A$14, 'Loan Calculator'!$L$12-E2402+H2402, IF($B$3='Budget Calculator'!$A$13,  'Loan Calculator'!$N$12-E2402+H2402, IF($B$3='Budget Calculator'!$A$12,  'Loan Calculator'!$P$12-E2402+H2402, 0))))</f>
        <v>#DIV/0!</v>
      </c>
      <c r="E2402" s="217" t="e">
        <f>IF(('Loan Calculator'!$G$4/$B$4)*C2401&gt;=0, ('Loan Calculator'!$G$4/$B$4)*C2401, 1/0)</f>
        <v>#DIV/0!</v>
      </c>
      <c r="F2402" s="200" t="e">
        <f t="shared" si="234"/>
        <v>#DIV/0!</v>
      </c>
      <c r="G2402" s="212" t="e">
        <f t="shared" si="229"/>
        <v>#DIV/0!</v>
      </c>
      <c r="K2402" s="197" t="str" cm="1">
        <f t="array" ref="K2402">INDEX($A:$G, ($B2402*$B$4)+3,COLUMN(C2402))</f>
        <v>Owing</v>
      </c>
      <c r="L2402" s="198" t="e">
        <f t="shared" si="231"/>
        <v>#VALUE!</v>
      </c>
      <c r="M2402" s="199" t="e">
        <f t="shared" si="232"/>
        <v>#VALUE!</v>
      </c>
      <c r="N2402" s="200" t="str" cm="1">
        <f t="array" ref="N2402">INDEX($A:$G, ($B2402*$B$4)+3,COLUMN(F2402))</f>
        <v>Total Interest Charged</v>
      </c>
      <c r="O2402" s="201" t="e">
        <f t="shared" si="230"/>
        <v>#VALUE!</v>
      </c>
    </row>
    <row r="2403" spans="3:15" x14ac:dyDescent="0.25">
      <c r="C2403" s="197" t="e">
        <f t="shared" si="233"/>
        <v>#DIV/0!</v>
      </c>
      <c r="D2403" s="216" t="e">
        <f>IF(F2403="","",IF($B$3='Budget Calculator'!$A$14, 'Loan Calculator'!$L$12-E2403+H2403, IF($B$3='Budget Calculator'!$A$13,  'Loan Calculator'!$N$12-E2403+H2403, IF($B$3='Budget Calculator'!$A$12,  'Loan Calculator'!$P$12-E2403+H2403, 0))))</f>
        <v>#DIV/0!</v>
      </c>
      <c r="E2403" s="217" t="e">
        <f>IF(('Loan Calculator'!$G$4/$B$4)*C2402&gt;=0, ('Loan Calculator'!$G$4/$B$4)*C2402, 1/0)</f>
        <v>#DIV/0!</v>
      </c>
      <c r="F2403" s="200" t="e">
        <f t="shared" si="234"/>
        <v>#DIV/0!</v>
      </c>
      <c r="G2403" s="212" t="e">
        <f t="shared" si="229"/>
        <v>#DIV/0!</v>
      </c>
      <c r="K2403" s="197" t="str" cm="1">
        <f t="array" ref="K2403">INDEX($A:$G, ($B2403*$B$4)+3,COLUMN(C2403))</f>
        <v>Owing</v>
      </c>
      <c r="L2403" s="198" t="e">
        <f t="shared" si="231"/>
        <v>#VALUE!</v>
      </c>
      <c r="M2403" s="199" t="e">
        <f t="shared" si="232"/>
        <v>#VALUE!</v>
      </c>
      <c r="N2403" s="200" t="str" cm="1">
        <f t="array" ref="N2403">INDEX($A:$G, ($B2403*$B$4)+3,COLUMN(F2403))</f>
        <v>Total Interest Charged</v>
      </c>
      <c r="O2403" s="201" t="e">
        <f t="shared" si="230"/>
        <v>#VALUE!</v>
      </c>
    </row>
    <row r="2404" spans="3:15" x14ac:dyDescent="0.25">
      <c r="C2404" s="197" t="e">
        <f t="shared" si="233"/>
        <v>#DIV/0!</v>
      </c>
      <c r="D2404" s="216" t="e">
        <f>IF(F2404="","",IF($B$3='Budget Calculator'!$A$14, 'Loan Calculator'!$L$12-E2404+H2404, IF($B$3='Budget Calculator'!$A$13,  'Loan Calculator'!$N$12-E2404+H2404, IF($B$3='Budget Calculator'!$A$12,  'Loan Calculator'!$P$12-E2404+H2404, 0))))</f>
        <v>#DIV/0!</v>
      </c>
      <c r="E2404" s="217" t="e">
        <f>IF(('Loan Calculator'!$G$4/$B$4)*C2403&gt;=0, ('Loan Calculator'!$G$4/$B$4)*C2403, 1/0)</f>
        <v>#DIV/0!</v>
      </c>
      <c r="F2404" s="200" t="e">
        <f t="shared" si="234"/>
        <v>#DIV/0!</v>
      </c>
      <c r="G2404" s="212" t="e">
        <f t="shared" si="229"/>
        <v>#DIV/0!</v>
      </c>
      <c r="K2404" s="197" t="str" cm="1">
        <f t="array" ref="K2404">INDEX($A:$G, ($B2404*$B$4)+3,COLUMN(C2404))</f>
        <v>Owing</v>
      </c>
      <c r="L2404" s="198" t="e">
        <f t="shared" si="231"/>
        <v>#VALUE!</v>
      </c>
      <c r="M2404" s="199" t="e">
        <f t="shared" si="232"/>
        <v>#VALUE!</v>
      </c>
      <c r="N2404" s="200" t="str" cm="1">
        <f t="array" ref="N2404">INDEX($A:$G, ($B2404*$B$4)+3,COLUMN(F2404))</f>
        <v>Total Interest Charged</v>
      </c>
      <c r="O2404" s="201" t="e">
        <f t="shared" si="230"/>
        <v>#VALUE!</v>
      </c>
    </row>
    <row r="2405" spans="3:15" x14ac:dyDescent="0.25">
      <c r="C2405" s="197" t="e">
        <f t="shared" si="233"/>
        <v>#DIV/0!</v>
      </c>
      <c r="D2405" s="216" t="e">
        <f>IF(F2405="","",IF($B$3='Budget Calculator'!$A$14, 'Loan Calculator'!$L$12-E2405+H2405, IF($B$3='Budget Calculator'!$A$13,  'Loan Calculator'!$N$12-E2405+H2405, IF($B$3='Budget Calculator'!$A$12,  'Loan Calculator'!$P$12-E2405+H2405, 0))))</f>
        <v>#DIV/0!</v>
      </c>
      <c r="E2405" s="217" t="e">
        <f>IF(('Loan Calculator'!$G$4/$B$4)*C2404&gt;=0, ('Loan Calculator'!$G$4/$B$4)*C2404, 1/0)</f>
        <v>#DIV/0!</v>
      </c>
      <c r="F2405" s="200" t="e">
        <f t="shared" si="234"/>
        <v>#DIV/0!</v>
      </c>
      <c r="G2405" s="212" t="e">
        <f t="shared" si="229"/>
        <v>#DIV/0!</v>
      </c>
      <c r="K2405" s="197" t="str" cm="1">
        <f t="array" ref="K2405">INDEX($A:$G, ($B2405*$B$4)+3,COLUMN(C2405))</f>
        <v>Owing</v>
      </c>
      <c r="L2405" s="198" t="e">
        <f t="shared" si="231"/>
        <v>#VALUE!</v>
      </c>
      <c r="M2405" s="199" t="e">
        <f t="shared" si="232"/>
        <v>#VALUE!</v>
      </c>
      <c r="N2405" s="200" t="str" cm="1">
        <f t="array" ref="N2405">INDEX($A:$G, ($B2405*$B$4)+3,COLUMN(F2405))</f>
        <v>Total Interest Charged</v>
      </c>
      <c r="O2405" s="201" t="e">
        <f t="shared" si="230"/>
        <v>#VALUE!</v>
      </c>
    </row>
    <row r="2406" spans="3:15" x14ac:dyDescent="0.25">
      <c r="C2406" s="197" t="e">
        <f t="shared" si="233"/>
        <v>#DIV/0!</v>
      </c>
      <c r="D2406" s="216" t="e">
        <f>IF(F2406="","",IF($B$3='Budget Calculator'!$A$14, 'Loan Calculator'!$L$12-E2406+H2406, IF($B$3='Budget Calculator'!$A$13,  'Loan Calculator'!$N$12-E2406+H2406, IF($B$3='Budget Calculator'!$A$12,  'Loan Calculator'!$P$12-E2406+H2406, 0))))</f>
        <v>#DIV/0!</v>
      </c>
      <c r="E2406" s="217" t="e">
        <f>IF(('Loan Calculator'!$G$4/$B$4)*C2405&gt;=0, ('Loan Calculator'!$G$4/$B$4)*C2405, 1/0)</f>
        <v>#DIV/0!</v>
      </c>
      <c r="F2406" s="200" t="e">
        <f t="shared" si="234"/>
        <v>#DIV/0!</v>
      </c>
      <c r="G2406" s="212" t="e">
        <f t="shared" si="229"/>
        <v>#DIV/0!</v>
      </c>
      <c r="K2406" s="197" t="str" cm="1">
        <f t="array" ref="K2406">INDEX($A:$G, ($B2406*$B$4)+3,COLUMN(C2406))</f>
        <v>Owing</v>
      </c>
      <c r="L2406" s="198" t="e">
        <f t="shared" si="231"/>
        <v>#VALUE!</v>
      </c>
      <c r="M2406" s="199" t="e">
        <f t="shared" si="232"/>
        <v>#VALUE!</v>
      </c>
      <c r="N2406" s="200" t="str" cm="1">
        <f t="array" ref="N2406">INDEX($A:$G, ($B2406*$B$4)+3,COLUMN(F2406))</f>
        <v>Total Interest Charged</v>
      </c>
      <c r="O2406" s="201" t="e">
        <f t="shared" si="230"/>
        <v>#VALUE!</v>
      </c>
    </row>
    <row r="2407" spans="3:15" x14ac:dyDescent="0.25">
      <c r="C2407" s="197" t="e">
        <f t="shared" si="233"/>
        <v>#DIV/0!</v>
      </c>
      <c r="D2407" s="216" t="e">
        <f>IF(F2407="","",IF($B$3='Budget Calculator'!$A$14, 'Loan Calculator'!$L$12-E2407+H2407, IF($B$3='Budget Calculator'!$A$13,  'Loan Calculator'!$N$12-E2407+H2407, IF($B$3='Budget Calculator'!$A$12,  'Loan Calculator'!$P$12-E2407+H2407, 0))))</f>
        <v>#DIV/0!</v>
      </c>
      <c r="E2407" s="217" t="e">
        <f>IF(('Loan Calculator'!$G$4/$B$4)*C2406&gt;=0, ('Loan Calculator'!$G$4/$B$4)*C2406, 1/0)</f>
        <v>#DIV/0!</v>
      </c>
      <c r="F2407" s="200" t="e">
        <f t="shared" si="234"/>
        <v>#DIV/0!</v>
      </c>
      <c r="G2407" s="212" t="e">
        <f t="shared" si="229"/>
        <v>#DIV/0!</v>
      </c>
      <c r="K2407" s="197" t="str" cm="1">
        <f t="array" ref="K2407">INDEX($A:$G, ($B2407*$B$4)+3,COLUMN(C2407))</f>
        <v>Owing</v>
      </c>
      <c r="L2407" s="198" t="e">
        <f t="shared" si="231"/>
        <v>#VALUE!</v>
      </c>
      <c r="M2407" s="199" t="e">
        <f t="shared" si="232"/>
        <v>#VALUE!</v>
      </c>
      <c r="N2407" s="200" t="str" cm="1">
        <f t="array" ref="N2407">INDEX($A:$G, ($B2407*$B$4)+3,COLUMN(F2407))</f>
        <v>Total Interest Charged</v>
      </c>
      <c r="O2407" s="201" t="e">
        <f t="shared" si="230"/>
        <v>#VALUE!</v>
      </c>
    </row>
    <row r="2408" spans="3:15" x14ac:dyDescent="0.25">
      <c r="C2408" s="197" t="e">
        <f t="shared" si="233"/>
        <v>#DIV/0!</v>
      </c>
      <c r="D2408" s="216" t="e">
        <f>IF(F2408="","",IF($B$3='Budget Calculator'!$A$14, 'Loan Calculator'!$L$12-E2408+H2408, IF($B$3='Budget Calculator'!$A$13,  'Loan Calculator'!$N$12-E2408+H2408, IF($B$3='Budget Calculator'!$A$12,  'Loan Calculator'!$P$12-E2408+H2408, 0))))</f>
        <v>#DIV/0!</v>
      </c>
      <c r="E2408" s="217" t="e">
        <f>IF(('Loan Calculator'!$G$4/$B$4)*C2407&gt;=0, ('Loan Calculator'!$G$4/$B$4)*C2407, 1/0)</f>
        <v>#DIV/0!</v>
      </c>
      <c r="F2408" s="200" t="e">
        <f t="shared" si="234"/>
        <v>#DIV/0!</v>
      </c>
      <c r="G2408" s="212" t="e">
        <f t="shared" si="229"/>
        <v>#DIV/0!</v>
      </c>
      <c r="K2408" s="197" t="str" cm="1">
        <f t="array" ref="K2408">INDEX($A:$G, ($B2408*$B$4)+3,COLUMN(C2408))</f>
        <v>Owing</v>
      </c>
      <c r="L2408" s="198" t="e">
        <f t="shared" si="231"/>
        <v>#VALUE!</v>
      </c>
      <c r="M2408" s="199" t="e">
        <f t="shared" si="232"/>
        <v>#VALUE!</v>
      </c>
      <c r="N2408" s="200" t="str" cm="1">
        <f t="array" ref="N2408">INDEX($A:$G, ($B2408*$B$4)+3,COLUMN(F2408))</f>
        <v>Total Interest Charged</v>
      </c>
      <c r="O2408" s="201" t="e">
        <f t="shared" si="230"/>
        <v>#VALUE!</v>
      </c>
    </row>
    <row r="2409" spans="3:15" x14ac:dyDescent="0.25">
      <c r="C2409" s="197" t="e">
        <f t="shared" si="233"/>
        <v>#DIV/0!</v>
      </c>
      <c r="D2409" s="216" t="e">
        <f>IF(F2409="","",IF($B$3='Budget Calculator'!$A$14, 'Loan Calculator'!$L$12-E2409+H2409, IF($B$3='Budget Calculator'!$A$13,  'Loan Calculator'!$N$12-E2409+H2409, IF($B$3='Budget Calculator'!$A$12,  'Loan Calculator'!$P$12-E2409+H2409, 0))))</f>
        <v>#DIV/0!</v>
      </c>
      <c r="E2409" s="217" t="e">
        <f>IF(('Loan Calculator'!$G$4/$B$4)*C2408&gt;=0, ('Loan Calculator'!$G$4/$B$4)*C2408, 1/0)</f>
        <v>#DIV/0!</v>
      </c>
      <c r="F2409" s="200" t="e">
        <f t="shared" si="234"/>
        <v>#DIV/0!</v>
      </c>
      <c r="G2409" s="212" t="e">
        <f t="shared" si="229"/>
        <v>#DIV/0!</v>
      </c>
      <c r="K2409" s="197" t="str" cm="1">
        <f t="array" ref="K2409">INDEX($A:$G, ($B2409*$B$4)+3,COLUMN(C2409))</f>
        <v>Owing</v>
      </c>
      <c r="L2409" s="198" t="e">
        <f t="shared" si="231"/>
        <v>#VALUE!</v>
      </c>
      <c r="M2409" s="199" t="e">
        <f t="shared" si="232"/>
        <v>#VALUE!</v>
      </c>
      <c r="N2409" s="200" t="str" cm="1">
        <f t="array" ref="N2409">INDEX($A:$G, ($B2409*$B$4)+3,COLUMN(F2409))</f>
        <v>Total Interest Charged</v>
      </c>
      <c r="O2409" s="201" t="e">
        <f t="shared" si="230"/>
        <v>#VALUE!</v>
      </c>
    </row>
    <row r="2410" spans="3:15" x14ac:dyDescent="0.25">
      <c r="C2410" s="197" t="e">
        <f t="shared" si="233"/>
        <v>#DIV/0!</v>
      </c>
      <c r="D2410" s="216" t="e">
        <f>IF(F2410="","",IF($B$3='Budget Calculator'!$A$14, 'Loan Calculator'!$L$12-E2410+H2410, IF($B$3='Budget Calculator'!$A$13,  'Loan Calculator'!$N$12-E2410+H2410, IF($B$3='Budget Calculator'!$A$12,  'Loan Calculator'!$P$12-E2410+H2410, 0))))</f>
        <v>#DIV/0!</v>
      </c>
      <c r="E2410" s="217" t="e">
        <f>IF(('Loan Calculator'!$G$4/$B$4)*C2409&gt;=0, ('Loan Calculator'!$G$4/$B$4)*C2409, 1/0)</f>
        <v>#DIV/0!</v>
      </c>
      <c r="F2410" s="200" t="e">
        <f t="shared" si="234"/>
        <v>#DIV/0!</v>
      </c>
      <c r="G2410" s="212" t="e">
        <f t="shared" si="229"/>
        <v>#DIV/0!</v>
      </c>
      <c r="K2410" s="197" t="str" cm="1">
        <f t="array" ref="K2410">INDEX($A:$G, ($B2410*$B$4)+3,COLUMN(C2410))</f>
        <v>Owing</v>
      </c>
      <c r="L2410" s="198" t="e">
        <f t="shared" si="231"/>
        <v>#VALUE!</v>
      </c>
      <c r="M2410" s="199" t="e">
        <f t="shared" si="232"/>
        <v>#VALUE!</v>
      </c>
      <c r="N2410" s="200" t="str" cm="1">
        <f t="array" ref="N2410">INDEX($A:$G, ($B2410*$B$4)+3,COLUMN(F2410))</f>
        <v>Total Interest Charged</v>
      </c>
      <c r="O2410" s="201" t="e">
        <f t="shared" si="230"/>
        <v>#VALUE!</v>
      </c>
    </row>
    <row r="2411" spans="3:15" x14ac:dyDescent="0.25">
      <c r="C2411" s="197" t="e">
        <f t="shared" si="233"/>
        <v>#DIV/0!</v>
      </c>
      <c r="D2411" s="216" t="e">
        <f>IF(F2411="","",IF($B$3='Budget Calculator'!$A$14, 'Loan Calculator'!$L$12-E2411+H2411, IF($B$3='Budget Calculator'!$A$13,  'Loan Calculator'!$N$12-E2411+H2411, IF($B$3='Budget Calculator'!$A$12,  'Loan Calculator'!$P$12-E2411+H2411, 0))))</f>
        <v>#DIV/0!</v>
      </c>
      <c r="E2411" s="217" t="e">
        <f>IF(('Loan Calculator'!$G$4/$B$4)*C2410&gt;=0, ('Loan Calculator'!$G$4/$B$4)*C2410, 1/0)</f>
        <v>#DIV/0!</v>
      </c>
      <c r="F2411" s="200" t="e">
        <f t="shared" si="234"/>
        <v>#DIV/0!</v>
      </c>
      <c r="G2411" s="212" t="e">
        <f t="shared" si="229"/>
        <v>#DIV/0!</v>
      </c>
      <c r="K2411" s="197" t="str" cm="1">
        <f t="array" ref="K2411">INDEX($A:$G, ($B2411*$B$4)+3,COLUMN(C2411))</f>
        <v>Owing</v>
      </c>
      <c r="L2411" s="198" t="e">
        <f t="shared" si="231"/>
        <v>#VALUE!</v>
      </c>
      <c r="M2411" s="199" t="e">
        <f t="shared" si="232"/>
        <v>#VALUE!</v>
      </c>
      <c r="N2411" s="200" t="str" cm="1">
        <f t="array" ref="N2411">INDEX($A:$G, ($B2411*$B$4)+3,COLUMN(F2411))</f>
        <v>Total Interest Charged</v>
      </c>
      <c r="O2411" s="201" t="e">
        <f t="shared" si="230"/>
        <v>#VALUE!</v>
      </c>
    </row>
    <row r="2412" spans="3:15" x14ac:dyDescent="0.25">
      <c r="C2412" s="197" t="e">
        <f t="shared" si="233"/>
        <v>#DIV/0!</v>
      </c>
      <c r="D2412" s="216" t="e">
        <f>IF(F2412="","",IF($B$3='Budget Calculator'!$A$14, 'Loan Calculator'!$L$12-E2412+H2412, IF($B$3='Budget Calculator'!$A$13,  'Loan Calculator'!$N$12-E2412+H2412, IF($B$3='Budget Calculator'!$A$12,  'Loan Calculator'!$P$12-E2412+H2412, 0))))</f>
        <v>#DIV/0!</v>
      </c>
      <c r="E2412" s="217" t="e">
        <f>IF(('Loan Calculator'!$G$4/$B$4)*C2411&gt;=0, ('Loan Calculator'!$G$4/$B$4)*C2411, 1/0)</f>
        <v>#DIV/0!</v>
      </c>
      <c r="F2412" s="200" t="e">
        <f t="shared" si="234"/>
        <v>#DIV/0!</v>
      </c>
      <c r="G2412" s="212" t="e">
        <f t="shared" si="229"/>
        <v>#DIV/0!</v>
      </c>
      <c r="K2412" s="197" t="str" cm="1">
        <f t="array" ref="K2412">INDEX($A:$G, ($B2412*$B$4)+3,COLUMN(C2412))</f>
        <v>Owing</v>
      </c>
      <c r="L2412" s="198" t="e">
        <f t="shared" si="231"/>
        <v>#VALUE!</v>
      </c>
      <c r="M2412" s="199" t="e">
        <f t="shared" si="232"/>
        <v>#VALUE!</v>
      </c>
      <c r="N2412" s="200" t="str" cm="1">
        <f t="array" ref="N2412">INDEX($A:$G, ($B2412*$B$4)+3,COLUMN(F2412))</f>
        <v>Total Interest Charged</v>
      </c>
      <c r="O2412" s="201" t="e">
        <f t="shared" si="230"/>
        <v>#VALUE!</v>
      </c>
    </row>
    <row r="2413" spans="3:15" x14ac:dyDescent="0.25">
      <c r="C2413" s="197" t="e">
        <f t="shared" si="233"/>
        <v>#DIV/0!</v>
      </c>
      <c r="D2413" s="216" t="e">
        <f>IF(F2413="","",IF($B$3='Budget Calculator'!$A$14, 'Loan Calculator'!$L$12-E2413+H2413, IF($B$3='Budget Calculator'!$A$13,  'Loan Calculator'!$N$12-E2413+H2413, IF($B$3='Budget Calculator'!$A$12,  'Loan Calculator'!$P$12-E2413+H2413, 0))))</f>
        <v>#DIV/0!</v>
      </c>
      <c r="E2413" s="217" t="e">
        <f>IF(('Loan Calculator'!$G$4/$B$4)*C2412&gt;=0, ('Loan Calculator'!$G$4/$B$4)*C2412, 1/0)</f>
        <v>#DIV/0!</v>
      </c>
      <c r="F2413" s="200" t="e">
        <f t="shared" si="234"/>
        <v>#DIV/0!</v>
      </c>
      <c r="G2413" s="212" t="e">
        <f t="shared" si="229"/>
        <v>#DIV/0!</v>
      </c>
      <c r="K2413" s="197" t="str" cm="1">
        <f t="array" ref="K2413">INDEX($A:$G, ($B2413*$B$4)+3,COLUMN(C2413))</f>
        <v>Owing</v>
      </c>
      <c r="L2413" s="198" t="e">
        <f t="shared" si="231"/>
        <v>#VALUE!</v>
      </c>
      <c r="M2413" s="199" t="e">
        <f t="shared" si="232"/>
        <v>#VALUE!</v>
      </c>
      <c r="N2413" s="200" t="str" cm="1">
        <f t="array" ref="N2413">INDEX($A:$G, ($B2413*$B$4)+3,COLUMN(F2413))</f>
        <v>Total Interest Charged</v>
      </c>
      <c r="O2413" s="201" t="e">
        <f t="shared" si="230"/>
        <v>#VALUE!</v>
      </c>
    </row>
    <row r="2414" spans="3:15" x14ac:dyDescent="0.25">
      <c r="C2414" s="197" t="e">
        <f t="shared" si="233"/>
        <v>#DIV/0!</v>
      </c>
      <c r="D2414" s="216" t="e">
        <f>IF(F2414="","",IF($B$3='Budget Calculator'!$A$14, 'Loan Calculator'!$L$12-E2414+H2414, IF($B$3='Budget Calculator'!$A$13,  'Loan Calculator'!$N$12-E2414+H2414, IF($B$3='Budget Calculator'!$A$12,  'Loan Calculator'!$P$12-E2414+H2414, 0))))</f>
        <v>#DIV/0!</v>
      </c>
      <c r="E2414" s="217" t="e">
        <f>IF(('Loan Calculator'!$G$4/$B$4)*C2413&gt;=0, ('Loan Calculator'!$G$4/$B$4)*C2413, 1/0)</f>
        <v>#DIV/0!</v>
      </c>
      <c r="F2414" s="200" t="e">
        <f t="shared" si="234"/>
        <v>#DIV/0!</v>
      </c>
      <c r="G2414" s="212" t="e">
        <f t="shared" si="229"/>
        <v>#DIV/0!</v>
      </c>
      <c r="K2414" s="197" t="str" cm="1">
        <f t="array" ref="K2414">INDEX($A:$G, ($B2414*$B$4)+3,COLUMN(C2414))</f>
        <v>Owing</v>
      </c>
      <c r="L2414" s="198" t="e">
        <f t="shared" si="231"/>
        <v>#VALUE!</v>
      </c>
      <c r="M2414" s="199" t="e">
        <f t="shared" si="232"/>
        <v>#VALUE!</v>
      </c>
      <c r="N2414" s="200" t="str" cm="1">
        <f t="array" ref="N2414">INDEX($A:$G, ($B2414*$B$4)+3,COLUMN(F2414))</f>
        <v>Total Interest Charged</v>
      </c>
      <c r="O2414" s="201" t="e">
        <f t="shared" si="230"/>
        <v>#VALUE!</v>
      </c>
    </row>
    <row r="2415" spans="3:15" x14ac:dyDescent="0.25">
      <c r="C2415" s="197" t="e">
        <f t="shared" si="233"/>
        <v>#DIV/0!</v>
      </c>
      <c r="D2415" s="216" t="e">
        <f>IF(F2415="","",IF($B$3='Budget Calculator'!$A$14, 'Loan Calculator'!$L$12-E2415+H2415, IF($B$3='Budget Calculator'!$A$13,  'Loan Calculator'!$N$12-E2415+H2415, IF($B$3='Budget Calculator'!$A$12,  'Loan Calculator'!$P$12-E2415+H2415, 0))))</f>
        <v>#DIV/0!</v>
      </c>
      <c r="E2415" s="217" t="e">
        <f>IF(('Loan Calculator'!$G$4/$B$4)*C2414&gt;=0, ('Loan Calculator'!$G$4/$B$4)*C2414, 1/0)</f>
        <v>#DIV/0!</v>
      </c>
      <c r="F2415" s="200" t="e">
        <f t="shared" si="234"/>
        <v>#DIV/0!</v>
      </c>
      <c r="G2415" s="212" t="e">
        <f t="shared" si="229"/>
        <v>#DIV/0!</v>
      </c>
      <c r="K2415" s="197" t="str" cm="1">
        <f t="array" ref="K2415">INDEX($A:$G, ($B2415*$B$4)+3,COLUMN(C2415))</f>
        <v>Owing</v>
      </c>
      <c r="L2415" s="198" t="e">
        <f t="shared" si="231"/>
        <v>#VALUE!</v>
      </c>
      <c r="M2415" s="199" t="e">
        <f t="shared" si="232"/>
        <v>#VALUE!</v>
      </c>
      <c r="N2415" s="200" t="str" cm="1">
        <f t="array" ref="N2415">INDEX($A:$G, ($B2415*$B$4)+3,COLUMN(F2415))</f>
        <v>Total Interest Charged</v>
      </c>
      <c r="O2415" s="201" t="e">
        <f t="shared" si="230"/>
        <v>#VALUE!</v>
      </c>
    </row>
    <row r="2416" spans="3:15" x14ac:dyDescent="0.25">
      <c r="C2416" s="197" t="e">
        <f t="shared" si="233"/>
        <v>#DIV/0!</v>
      </c>
      <c r="D2416" s="216" t="e">
        <f>IF(F2416="","",IF($B$3='Budget Calculator'!$A$14, 'Loan Calculator'!$L$12-E2416+H2416, IF($B$3='Budget Calculator'!$A$13,  'Loan Calculator'!$N$12-E2416+H2416, IF($B$3='Budget Calculator'!$A$12,  'Loan Calculator'!$P$12-E2416+H2416, 0))))</f>
        <v>#DIV/0!</v>
      </c>
      <c r="E2416" s="217" t="e">
        <f>IF(('Loan Calculator'!$G$4/$B$4)*C2415&gt;=0, ('Loan Calculator'!$G$4/$B$4)*C2415, 1/0)</f>
        <v>#DIV/0!</v>
      </c>
      <c r="F2416" s="200" t="e">
        <f t="shared" si="234"/>
        <v>#DIV/0!</v>
      </c>
      <c r="G2416" s="212" t="e">
        <f t="shared" si="229"/>
        <v>#DIV/0!</v>
      </c>
      <c r="K2416" s="197" t="str" cm="1">
        <f t="array" ref="K2416">INDEX($A:$G, ($B2416*$B$4)+3,COLUMN(C2416))</f>
        <v>Owing</v>
      </c>
      <c r="L2416" s="198" t="e">
        <f t="shared" si="231"/>
        <v>#VALUE!</v>
      </c>
      <c r="M2416" s="199" t="e">
        <f t="shared" si="232"/>
        <v>#VALUE!</v>
      </c>
      <c r="N2416" s="200" t="str" cm="1">
        <f t="array" ref="N2416">INDEX($A:$G, ($B2416*$B$4)+3,COLUMN(F2416))</f>
        <v>Total Interest Charged</v>
      </c>
      <c r="O2416" s="201" t="e">
        <f t="shared" si="230"/>
        <v>#VALUE!</v>
      </c>
    </row>
    <row r="2417" spans="3:15" x14ac:dyDescent="0.25">
      <c r="C2417" s="197" t="e">
        <f t="shared" si="233"/>
        <v>#DIV/0!</v>
      </c>
      <c r="D2417" s="216" t="e">
        <f>IF(F2417="","",IF($B$3='Budget Calculator'!$A$14, 'Loan Calculator'!$L$12-E2417+H2417, IF($B$3='Budget Calculator'!$A$13,  'Loan Calculator'!$N$12-E2417+H2417, IF($B$3='Budget Calculator'!$A$12,  'Loan Calculator'!$P$12-E2417+H2417, 0))))</f>
        <v>#DIV/0!</v>
      </c>
      <c r="E2417" s="217" t="e">
        <f>IF(('Loan Calculator'!$G$4/$B$4)*C2416&gt;=0, ('Loan Calculator'!$G$4/$B$4)*C2416, 1/0)</f>
        <v>#DIV/0!</v>
      </c>
      <c r="F2417" s="200" t="e">
        <f t="shared" si="234"/>
        <v>#DIV/0!</v>
      </c>
      <c r="G2417" s="212" t="e">
        <f t="shared" si="229"/>
        <v>#DIV/0!</v>
      </c>
      <c r="K2417" s="197" t="str" cm="1">
        <f t="array" ref="K2417">INDEX($A:$G, ($B2417*$B$4)+3,COLUMN(C2417))</f>
        <v>Owing</v>
      </c>
      <c r="L2417" s="198" t="e">
        <f t="shared" si="231"/>
        <v>#VALUE!</v>
      </c>
      <c r="M2417" s="199" t="e">
        <f t="shared" si="232"/>
        <v>#VALUE!</v>
      </c>
      <c r="N2417" s="200" t="str" cm="1">
        <f t="array" ref="N2417">INDEX($A:$G, ($B2417*$B$4)+3,COLUMN(F2417))</f>
        <v>Total Interest Charged</v>
      </c>
      <c r="O2417" s="201" t="e">
        <f t="shared" si="230"/>
        <v>#VALUE!</v>
      </c>
    </row>
    <row r="2418" spans="3:15" x14ac:dyDescent="0.25">
      <c r="C2418" s="197" t="e">
        <f t="shared" si="233"/>
        <v>#DIV/0!</v>
      </c>
      <c r="D2418" s="216" t="e">
        <f>IF(F2418="","",IF($B$3='Budget Calculator'!$A$14, 'Loan Calculator'!$L$12-E2418+H2418, IF($B$3='Budget Calculator'!$A$13,  'Loan Calculator'!$N$12-E2418+H2418, IF($B$3='Budget Calculator'!$A$12,  'Loan Calculator'!$P$12-E2418+H2418, 0))))</f>
        <v>#DIV/0!</v>
      </c>
      <c r="E2418" s="217" t="e">
        <f>IF(('Loan Calculator'!$G$4/$B$4)*C2417&gt;=0, ('Loan Calculator'!$G$4/$B$4)*C2417, 1/0)</f>
        <v>#DIV/0!</v>
      </c>
      <c r="F2418" s="200" t="e">
        <f t="shared" si="234"/>
        <v>#DIV/0!</v>
      </c>
      <c r="G2418" s="212" t="e">
        <f t="shared" si="229"/>
        <v>#DIV/0!</v>
      </c>
      <c r="K2418" s="197" t="str" cm="1">
        <f t="array" ref="K2418">INDEX($A:$G, ($B2418*$B$4)+3,COLUMN(C2418))</f>
        <v>Owing</v>
      </c>
      <c r="L2418" s="198" t="e">
        <f t="shared" si="231"/>
        <v>#VALUE!</v>
      </c>
      <c r="M2418" s="199" t="e">
        <f t="shared" si="232"/>
        <v>#VALUE!</v>
      </c>
      <c r="N2418" s="200" t="str" cm="1">
        <f t="array" ref="N2418">INDEX($A:$G, ($B2418*$B$4)+3,COLUMN(F2418))</f>
        <v>Total Interest Charged</v>
      </c>
      <c r="O2418" s="201" t="e">
        <f t="shared" si="230"/>
        <v>#VALUE!</v>
      </c>
    </row>
    <row r="2419" spans="3:15" x14ac:dyDescent="0.25">
      <c r="C2419" s="197" t="e">
        <f t="shared" si="233"/>
        <v>#DIV/0!</v>
      </c>
      <c r="D2419" s="216" t="e">
        <f>IF(F2419="","",IF($B$3='Budget Calculator'!$A$14, 'Loan Calculator'!$L$12-E2419+H2419, IF($B$3='Budget Calculator'!$A$13,  'Loan Calculator'!$N$12-E2419+H2419, IF($B$3='Budget Calculator'!$A$12,  'Loan Calculator'!$P$12-E2419+H2419, 0))))</f>
        <v>#DIV/0!</v>
      </c>
      <c r="E2419" s="217" t="e">
        <f>IF(('Loan Calculator'!$G$4/$B$4)*C2418&gt;=0, ('Loan Calculator'!$G$4/$B$4)*C2418, 1/0)</f>
        <v>#DIV/0!</v>
      </c>
      <c r="F2419" s="200" t="e">
        <f t="shared" si="234"/>
        <v>#DIV/0!</v>
      </c>
      <c r="G2419" s="212" t="e">
        <f t="shared" si="229"/>
        <v>#DIV/0!</v>
      </c>
      <c r="K2419" s="197" t="str" cm="1">
        <f t="array" ref="K2419">INDEX($A:$G, ($B2419*$B$4)+3,COLUMN(C2419))</f>
        <v>Owing</v>
      </c>
      <c r="L2419" s="198" t="e">
        <f t="shared" si="231"/>
        <v>#VALUE!</v>
      </c>
      <c r="M2419" s="199" t="e">
        <f t="shared" si="232"/>
        <v>#VALUE!</v>
      </c>
      <c r="N2419" s="200" t="str" cm="1">
        <f t="array" ref="N2419">INDEX($A:$G, ($B2419*$B$4)+3,COLUMN(F2419))</f>
        <v>Total Interest Charged</v>
      </c>
      <c r="O2419" s="201" t="e">
        <f t="shared" si="230"/>
        <v>#VALUE!</v>
      </c>
    </row>
    <row r="2420" spans="3:15" x14ac:dyDescent="0.25">
      <c r="C2420" s="197" t="e">
        <f t="shared" si="233"/>
        <v>#DIV/0!</v>
      </c>
      <c r="D2420" s="216" t="e">
        <f>IF(F2420="","",IF($B$3='Budget Calculator'!$A$14, 'Loan Calculator'!$L$12-E2420+H2420, IF($B$3='Budget Calculator'!$A$13,  'Loan Calculator'!$N$12-E2420+H2420, IF($B$3='Budget Calculator'!$A$12,  'Loan Calculator'!$P$12-E2420+H2420, 0))))</f>
        <v>#DIV/0!</v>
      </c>
      <c r="E2420" s="217" t="e">
        <f>IF(('Loan Calculator'!$G$4/$B$4)*C2419&gt;=0, ('Loan Calculator'!$G$4/$B$4)*C2419, 1/0)</f>
        <v>#DIV/0!</v>
      </c>
      <c r="F2420" s="200" t="e">
        <f t="shared" si="234"/>
        <v>#DIV/0!</v>
      </c>
      <c r="G2420" s="212" t="e">
        <f t="shared" si="229"/>
        <v>#DIV/0!</v>
      </c>
      <c r="K2420" s="197" t="str" cm="1">
        <f t="array" ref="K2420">INDEX($A:$G, ($B2420*$B$4)+3,COLUMN(C2420))</f>
        <v>Owing</v>
      </c>
      <c r="L2420" s="198" t="e">
        <f t="shared" si="231"/>
        <v>#VALUE!</v>
      </c>
      <c r="M2420" s="199" t="e">
        <f t="shared" si="232"/>
        <v>#VALUE!</v>
      </c>
      <c r="N2420" s="200" t="str" cm="1">
        <f t="array" ref="N2420">INDEX($A:$G, ($B2420*$B$4)+3,COLUMN(F2420))</f>
        <v>Total Interest Charged</v>
      </c>
      <c r="O2420" s="201" t="e">
        <f t="shared" si="230"/>
        <v>#VALUE!</v>
      </c>
    </row>
    <row r="2421" spans="3:15" x14ac:dyDescent="0.25">
      <c r="C2421" s="197" t="e">
        <f t="shared" si="233"/>
        <v>#DIV/0!</v>
      </c>
      <c r="D2421" s="216" t="e">
        <f>IF(F2421="","",IF($B$3='Budget Calculator'!$A$14, 'Loan Calculator'!$L$12-E2421+H2421, IF($B$3='Budget Calculator'!$A$13,  'Loan Calculator'!$N$12-E2421+H2421, IF($B$3='Budget Calculator'!$A$12,  'Loan Calculator'!$P$12-E2421+H2421, 0))))</f>
        <v>#DIV/0!</v>
      </c>
      <c r="E2421" s="217" t="e">
        <f>IF(('Loan Calculator'!$G$4/$B$4)*C2420&gt;=0, ('Loan Calculator'!$G$4/$B$4)*C2420, 1/0)</f>
        <v>#DIV/0!</v>
      </c>
      <c r="F2421" s="200" t="e">
        <f t="shared" si="234"/>
        <v>#DIV/0!</v>
      </c>
      <c r="G2421" s="212" t="e">
        <f t="shared" si="229"/>
        <v>#DIV/0!</v>
      </c>
      <c r="K2421" s="197" t="str" cm="1">
        <f t="array" ref="K2421">INDEX($A:$G, ($B2421*$B$4)+3,COLUMN(C2421))</f>
        <v>Owing</v>
      </c>
      <c r="L2421" s="198" t="e">
        <f t="shared" si="231"/>
        <v>#VALUE!</v>
      </c>
      <c r="M2421" s="199" t="e">
        <f t="shared" si="232"/>
        <v>#VALUE!</v>
      </c>
      <c r="N2421" s="200" t="str" cm="1">
        <f t="array" ref="N2421">INDEX($A:$G, ($B2421*$B$4)+3,COLUMN(F2421))</f>
        <v>Total Interest Charged</v>
      </c>
      <c r="O2421" s="201" t="e">
        <f t="shared" si="230"/>
        <v>#VALUE!</v>
      </c>
    </row>
    <row r="2422" spans="3:15" x14ac:dyDescent="0.25">
      <c r="C2422" s="197" t="e">
        <f t="shared" si="233"/>
        <v>#DIV/0!</v>
      </c>
      <c r="D2422" s="216" t="e">
        <f>IF(F2422="","",IF($B$3='Budget Calculator'!$A$14, 'Loan Calculator'!$L$12-E2422+H2422, IF($B$3='Budget Calculator'!$A$13,  'Loan Calculator'!$N$12-E2422+H2422, IF($B$3='Budget Calculator'!$A$12,  'Loan Calculator'!$P$12-E2422+H2422, 0))))</f>
        <v>#DIV/0!</v>
      </c>
      <c r="E2422" s="217" t="e">
        <f>IF(('Loan Calculator'!$G$4/$B$4)*C2421&gt;=0, ('Loan Calculator'!$G$4/$B$4)*C2421, 1/0)</f>
        <v>#DIV/0!</v>
      </c>
      <c r="F2422" s="200" t="e">
        <f t="shared" si="234"/>
        <v>#DIV/0!</v>
      </c>
      <c r="G2422" s="212" t="e">
        <f t="shared" si="229"/>
        <v>#DIV/0!</v>
      </c>
      <c r="K2422" s="197" t="str" cm="1">
        <f t="array" ref="K2422">INDEX($A:$G, ($B2422*$B$4)+3,COLUMN(C2422))</f>
        <v>Owing</v>
      </c>
      <c r="L2422" s="198" t="e">
        <f t="shared" si="231"/>
        <v>#VALUE!</v>
      </c>
      <c r="M2422" s="199" t="e">
        <f t="shared" si="232"/>
        <v>#VALUE!</v>
      </c>
      <c r="N2422" s="200" t="str" cm="1">
        <f t="array" ref="N2422">INDEX($A:$G, ($B2422*$B$4)+3,COLUMN(F2422))</f>
        <v>Total Interest Charged</v>
      </c>
      <c r="O2422" s="201" t="e">
        <f t="shared" si="230"/>
        <v>#VALUE!</v>
      </c>
    </row>
    <row r="2423" spans="3:15" x14ac:dyDescent="0.25">
      <c r="C2423" s="197" t="e">
        <f t="shared" si="233"/>
        <v>#DIV/0!</v>
      </c>
      <c r="D2423" s="216" t="e">
        <f>IF(F2423="","",IF($B$3='Budget Calculator'!$A$14, 'Loan Calculator'!$L$12-E2423+H2423, IF($B$3='Budget Calculator'!$A$13,  'Loan Calculator'!$N$12-E2423+H2423, IF($B$3='Budget Calculator'!$A$12,  'Loan Calculator'!$P$12-E2423+H2423, 0))))</f>
        <v>#DIV/0!</v>
      </c>
      <c r="E2423" s="217" t="e">
        <f>IF(('Loan Calculator'!$G$4/$B$4)*C2422&gt;=0, ('Loan Calculator'!$G$4/$B$4)*C2422, 1/0)</f>
        <v>#DIV/0!</v>
      </c>
      <c r="F2423" s="200" t="e">
        <f t="shared" si="234"/>
        <v>#DIV/0!</v>
      </c>
      <c r="G2423" s="212" t="e">
        <f t="shared" si="229"/>
        <v>#DIV/0!</v>
      </c>
      <c r="K2423" s="197" t="str" cm="1">
        <f t="array" ref="K2423">INDEX($A:$G, ($B2423*$B$4)+3,COLUMN(C2423))</f>
        <v>Owing</v>
      </c>
      <c r="L2423" s="198" t="e">
        <f t="shared" si="231"/>
        <v>#VALUE!</v>
      </c>
      <c r="M2423" s="199" t="e">
        <f t="shared" si="232"/>
        <v>#VALUE!</v>
      </c>
      <c r="N2423" s="200" t="str" cm="1">
        <f t="array" ref="N2423">INDEX($A:$G, ($B2423*$B$4)+3,COLUMN(F2423))</f>
        <v>Total Interest Charged</v>
      </c>
      <c r="O2423" s="201" t="e">
        <f t="shared" si="230"/>
        <v>#VALUE!</v>
      </c>
    </row>
    <row r="2424" spans="3:15" x14ac:dyDescent="0.25">
      <c r="C2424" s="197" t="e">
        <f t="shared" si="233"/>
        <v>#DIV/0!</v>
      </c>
      <c r="D2424" s="216" t="e">
        <f>IF(F2424="","",IF($B$3='Budget Calculator'!$A$14, 'Loan Calculator'!$L$12-E2424+H2424, IF($B$3='Budget Calculator'!$A$13,  'Loan Calculator'!$N$12-E2424+H2424, IF($B$3='Budget Calculator'!$A$12,  'Loan Calculator'!$P$12-E2424+H2424, 0))))</f>
        <v>#DIV/0!</v>
      </c>
      <c r="E2424" s="217" t="e">
        <f>IF(('Loan Calculator'!$G$4/$B$4)*C2423&gt;=0, ('Loan Calculator'!$G$4/$B$4)*C2423, 1/0)</f>
        <v>#DIV/0!</v>
      </c>
      <c r="F2424" s="200" t="e">
        <f t="shared" si="234"/>
        <v>#DIV/0!</v>
      </c>
      <c r="G2424" s="212" t="e">
        <f t="shared" si="229"/>
        <v>#DIV/0!</v>
      </c>
      <c r="K2424" s="197" t="str" cm="1">
        <f t="array" ref="K2424">INDEX($A:$G, ($B2424*$B$4)+3,COLUMN(C2424))</f>
        <v>Owing</v>
      </c>
      <c r="L2424" s="198" t="e">
        <f t="shared" si="231"/>
        <v>#VALUE!</v>
      </c>
      <c r="M2424" s="199" t="e">
        <f t="shared" si="232"/>
        <v>#VALUE!</v>
      </c>
      <c r="N2424" s="200" t="str" cm="1">
        <f t="array" ref="N2424">INDEX($A:$G, ($B2424*$B$4)+3,COLUMN(F2424))</f>
        <v>Total Interest Charged</v>
      </c>
      <c r="O2424" s="201" t="e">
        <f t="shared" si="230"/>
        <v>#VALUE!</v>
      </c>
    </row>
    <row r="2425" spans="3:15" x14ac:dyDescent="0.25">
      <c r="C2425" s="197" t="e">
        <f t="shared" si="233"/>
        <v>#DIV/0!</v>
      </c>
      <c r="D2425" s="216" t="e">
        <f>IF(F2425="","",IF($B$3='Budget Calculator'!$A$14, 'Loan Calculator'!$L$12-E2425+H2425, IF($B$3='Budget Calculator'!$A$13,  'Loan Calculator'!$N$12-E2425+H2425, IF($B$3='Budget Calculator'!$A$12,  'Loan Calculator'!$P$12-E2425+H2425, 0))))</f>
        <v>#DIV/0!</v>
      </c>
      <c r="E2425" s="217" t="e">
        <f>IF(('Loan Calculator'!$G$4/$B$4)*C2424&gt;=0, ('Loan Calculator'!$G$4/$B$4)*C2424, 1/0)</f>
        <v>#DIV/0!</v>
      </c>
      <c r="F2425" s="200" t="e">
        <f t="shared" si="234"/>
        <v>#DIV/0!</v>
      </c>
      <c r="G2425" s="212" t="e">
        <f t="shared" si="229"/>
        <v>#DIV/0!</v>
      </c>
      <c r="K2425" s="197" t="str" cm="1">
        <f t="array" ref="K2425">INDEX($A:$G, ($B2425*$B$4)+3,COLUMN(C2425))</f>
        <v>Owing</v>
      </c>
      <c r="L2425" s="198" t="e">
        <f t="shared" si="231"/>
        <v>#VALUE!</v>
      </c>
      <c r="M2425" s="199" t="e">
        <f t="shared" si="232"/>
        <v>#VALUE!</v>
      </c>
      <c r="N2425" s="200" t="str" cm="1">
        <f t="array" ref="N2425">INDEX($A:$G, ($B2425*$B$4)+3,COLUMN(F2425))</f>
        <v>Total Interest Charged</v>
      </c>
      <c r="O2425" s="201" t="e">
        <f t="shared" si="230"/>
        <v>#VALUE!</v>
      </c>
    </row>
    <row r="2426" spans="3:15" x14ac:dyDescent="0.25">
      <c r="C2426" s="197" t="e">
        <f t="shared" si="233"/>
        <v>#DIV/0!</v>
      </c>
      <c r="D2426" s="216" t="e">
        <f>IF(F2426="","",IF($B$3='Budget Calculator'!$A$14, 'Loan Calculator'!$L$12-E2426+H2426, IF($B$3='Budget Calculator'!$A$13,  'Loan Calculator'!$N$12-E2426+H2426, IF($B$3='Budget Calculator'!$A$12,  'Loan Calculator'!$P$12-E2426+H2426, 0))))</f>
        <v>#DIV/0!</v>
      </c>
      <c r="E2426" s="217" t="e">
        <f>IF(('Loan Calculator'!$G$4/$B$4)*C2425&gt;=0, ('Loan Calculator'!$G$4/$B$4)*C2425, 1/0)</f>
        <v>#DIV/0!</v>
      </c>
      <c r="F2426" s="200" t="e">
        <f t="shared" si="234"/>
        <v>#DIV/0!</v>
      </c>
      <c r="G2426" s="212" t="e">
        <f t="shared" si="229"/>
        <v>#DIV/0!</v>
      </c>
      <c r="K2426" s="197" t="str" cm="1">
        <f t="array" ref="K2426">INDEX($A:$G, ($B2426*$B$4)+3,COLUMN(C2426))</f>
        <v>Owing</v>
      </c>
      <c r="L2426" s="198" t="e">
        <f t="shared" si="231"/>
        <v>#VALUE!</v>
      </c>
      <c r="M2426" s="199" t="e">
        <f t="shared" si="232"/>
        <v>#VALUE!</v>
      </c>
      <c r="N2426" s="200" t="str" cm="1">
        <f t="array" ref="N2426">INDEX($A:$G, ($B2426*$B$4)+3,COLUMN(F2426))</f>
        <v>Total Interest Charged</v>
      </c>
      <c r="O2426" s="201" t="e">
        <f t="shared" si="230"/>
        <v>#VALUE!</v>
      </c>
    </row>
    <row r="2427" spans="3:15" x14ac:dyDescent="0.25">
      <c r="C2427" s="197" t="e">
        <f t="shared" si="233"/>
        <v>#DIV/0!</v>
      </c>
      <c r="D2427" s="216" t="e">
        <f>IF(F2427="","",IF($B$3='Budget Calculator'!$A$14, 'Loan Calculator'!$L$12-E2427+H2427, IF($B$3='Budget Calculator'!$A$13,  'Loan Calculator'!$N$12-E2427+H2427, IF($B$3='Budget Calculator'!$A$12,  'Loan Calculator'!$P$12-E2427+H2427, 0))))</f>
        <v>#DIV/0!</v>
      </c>
      <c r="E2427" s="217" t="e">
        <f>IF(('Loan Calculator'!$G$4/$B$4)*C2426&gt;=0, ('Loan Calculator'!$G$4/$B$4)*C2426, 1/0)</f>
        <v>#DIV/0!</v>
      </c>
      <c r="F2427" s="200" t="e">
        <f t="shared" si="234"/>
        <v>#DIV/0!</v>
      </c>
      <c r="G2427" s="212" t="e">
        <f t="shared" si="229"/>
        <v>#DIV/0!</v>
      </c>
      <c r="K2427" s="197" t="str" cm="1">
        <f t="array" ref="K2427">INDEX($A:$G, ($B2427*$B$4)+3,COLUMN(C2427))</f>
        <v>Owing</v>
      </c>
      <c r="L2427" s="198" t="e">
        <f t="shared" si="231"/>
        <v>#VALUE!</v>
      </c>
      <c r="M2427" s="199" t="e">
        <f t="shared" si="232"/>
        <v>#VALUE!</v>
      </c>
      <c r="N2427" s="200" t="str" cm="1">
        <f t="array" ref="N2427">INDEX($A:$G, ($B2427*$B$4)+3,COLUMN(F2427))</f>
        <v>Total Interest Charged</v>
      </c>
      <c r="O2427" s="201" t="e">
        <f t="shared" si="230"/>
        <v>#VALUE!</v>
      </c>
    </row>
    <row r="2428" spans="3:15" x14ac:dyDescent="0.25">
      <c r="C2428" s="197" t="e">
        <f t="shared" si="233"/>
        <v>#DIV/0!</v>
      </c>
      <c r="D2428" s="216" t="e">
        <f>IF(F2428="","",IF($B$3='Budget Calculator'!$A$14, 'Loan Calculator'!$L$12-E2428+H2428, IF($B$3='Budget Calculator'!$A$13,  'Loan Calculator'!$N$12-E2428+H2428, IF($B$3='Budget Calculator'!$A$12,  'Loan Calculator'!$P$12-E2428+H2428, 0))))</f>
        <v>#DIV/0!</v>
      </c>
      <c r="E2428" s="217" t="e">
        <f>IF(('Loan Calculator'!$G$4/$B$4)*C2427&gt;=0, ('Loan Calculator'!$G$4/$B$4)*C2427, 1/0)</f>
        <v>#DIV/0!</v>
      </c>
      <c r="F2428" s="200" t="e">
        <f t="shared" si="234"/>
        <v>#DIV/0!</v>
      </c>
      <c r="G2428" s="212" t="e">
        <f t="shared" si="229"/>
        <v>#DIV/0!</v>
      </c>
      <c r="K2428" s="197" t="str" cm="1">
        <f t="array" ref="K2428">INDEX($A:$G, ($B2428*$B$4)+3,COLUMN(C2428))</f>
        <v>Owing</v>
      </c>
      <c r="L2428" s="198" t="e">
        <f t="shared" si="231"/>
        <v>#VALUE!</v>
      </c>
      <c r="M2428" s="199" t="e">
        <f t="shared" si="232"/>
        <v>#VALUE!</v>
      </c>
      <c r="N2428" s="200" t="str" cm="1">
        <f t="array" ref="N2428">INDEX($A:$G, ($B2428*$B$4)+3,COLUMN(F2428))</f>
        <v>Total Interest Charged</v>
      </c>
      <c r="O2428" s="201" t="e">
        <f t="shared" si="230"/>
        <v>#VALUE!</v>
      </c>
    </row>
    <row r="2429" spans="3:15" x14ac:dyDescent="0.25">
      <c r="C2429" s="197" t="e">
        <f t="shared" si="233"/>
        <v>#DIV/0!</v>
      </c>
      <c r="D2429" s="216" t="e">
        <f>IF(F2429="","",IF($B$3='Budget Calculator'!$A$14, 'Loan Calculator'!$L$12-E2429+H2429, IF($B$3='Budget Calculator'!$A$13,  'Loan Calculator'!$N$12-E2429+H2429, IF($B$3='Budget Calculator'!$A$12,  'Loan Calculator'!$P$12-E2429+H2429, 0))))</f>
        <v>#DIV/0!</v>
      </c>
      <c r="E2429" s="217" t="e">
        <f>IF(('Loan Calculator'!$G$4/$B$4)*C2428&gt;=0, ('Loan Calculator'!$G$4/$B$4)*C2428, 1/0)</f>
        <v>#DIV/0!</v>
      </c>
      <c r="F2429" s="200" t="e">
        <f t="shared" si="234"/>
        <v>#DIV/0!</v>
      </c>
      <c r="G2429" s="212" t="e">
        <f t="shared" si="229"/>
        <v>#DIV/0!</v>
      </c>
      <c r="K2429" s="197" t="str" cm="1">
        <f t="array" ref="K2429">INDEX($A:$G, ($B2429*$B$4)+3,COLUMN(C2429))</f>
        <v>Owing</v>
      </c>
      <c r="L2429" s="198" t="e">
        <f t="shared" si="231"/>
        <v>#VALUE!</v>
      </c>
      <c r="M2429" s="199" t="e">
        <f t="shared" si="232"/>
        <v>#VALUE!</v>
      </c>
      <c r="N2429" s="200" t="str" cm="1">
        <f t="array" ref="N2429">INDEX($A:$G, ($B2429*$B$4)+3,COLUMN(F2429))</f>
        <v>Total Interest Charged</v>
      </c>
      <c r="O2429" s="201" t="e">
        <f t="shared" si="230"/>
        <v>#VALUE!</v>
      </c>
    </row>
    <row r="2430" spans="3:15" x14ac:dyDescent="0.25">
      <c r="C2430" s="197" t="e">
        <f t="shared" si="233"/>
        <v>#DIV/0!</v>
      </c>
      <c r="D2430" s="216" t="e">
        <f>IF(F2430="","",IF($B$3='Budget Calculator'!$A$14, 'Loan Calculator'!$L$12-E2430+H2430, IF($B$3='Budget Calculator'!$A$13,  'Loan Calculator'!$N$12-E2430+H2430, IF($B$3='Budget Calculator'!$A$12,  'Loan Calculator'!$P$12-E2430+H2430, 0))))</f>
        <v>#DIV/0!</v>
      </c>
      <c r="E2430" s="217" t="e">
        <f>IF(('Loan Calculator'!$G$4/$B$4)*C2429&gt;=0, ('Loan Calculator'!$G$4/$B$4)*C2429, 1/0)</f>
        <v>#DIV/0!</v>
      </c>
      <c r="F2430" s="200" t="e">
        <f t="shared" si="234"/>
        <v>#DIV/0!</v>
      </c>
      <c r="G2430" s="212" t="e">
        <f t="shared" si="229"/>
        <v>#DIV/0!</v>
      </c>
      <c r="K2430" s="197" t="str" cm="1">
        <f t="array" ref="K2430">INDEX($A:$G, ($B2430*$B$4)+3,COLUMN(C2430))</f>
        <v>Owing</v>
      </c>
      <c r="L2430" s="198" t="e">
        <f t="shared" si="231"/>
        <v>#VALUE!</v>
      </c>
      <c r="M2430" s="199" t="e">
        <f t="shared" si="232"/>
        <v>#VALUE!</v>
      </c>
      <c r="N2430" s="200" t="str" cm="1">
        <f t="array" ref="N2430">INDEX($A:$G, ($B2430*$B$4)+3,COLUMN(F2430))</f>
        <v>Total Interest Charged</v>
      </c>
      <c r="O2430" s="201" t="e">
        <f t="shared" si="230"/>
        <v>#VALUE!</v>
      </c>
    </row>
    <row r="2431" spans="3:15" x14ac:dyDescent="0.25">
      <c r="C2431" s="197" t="e">
        <f t="shared" si="233"/>
        <v>#DIV/0!</v>
      </c>
      <c r="D2431" s="216" t="e">
        <f>IF(F2431="","",IF($B$3='Budget Calculator'!$A$14, 'Loan Calculator'!$L$12-E2431+H2431, IF($B$3='Budget Calculator'!$A$13,  'Loan Calculator'!$N$12-E2431+H2431, IF($B$3='Budget Calculator'!$A$12,  'Loan Calculator'!$P$12-E2431+H2431, 0))))</f>
        <v>#DIV/0!</v>
      </c>
      <c r="E2431" s="217" t="e">
        <f>IF(('Loan Calculator'!$G$4/$B$4)*C2430&gt;=0, ('Loan Calculator'!$G$4/$B$4)*C2430, 1/0)</f>
        <v>#DIV/0!</v>
      </c>
      <c r="F2431" s="200" t="e">
        <f t="shared" si="234"/>
        <v>#DIV/0!</v>
      </c>
      <c r="G2431" s="212" t="e">
        <f t="shared" si="229"/>
        <v>#DIV/0!</v>
      </c>
      <c r="K2431" s="197" t="str" cm="1">
        <f t="array" ref="K2431">INDEX($A:$G, ($B2431*$B$4)+3,COLUMN(C2431))</f>
        <v>Owing</v>
      </c>
      <c r="L2431" s="198" t="e">
        <f t="shared" si="231"/>
        <v>#VALUE!</v>
      </c>
      <c r="M2431" s="199" t="e">
        <f t="shared" si="232"/>
        <v>#VALUE!</v>
      </c>
      <c r="N2431" s="200" t="str" cm="1">
        <f t="array" ref="N2431">INDEX($A:$G, ($B2431*$B$4)+3,COLUMN(F2431))</f>
        <v>Total Interest Charged</v>
      </c>
      <c r="O2431" s="201" t="e">
        <f t="shared" si="230"/>
        <v>#VALUE!</v>
      </c>
    </row>
    <row r="2432" spans="3:15" x14ac:dyDescent="0.25">
      <c r="C2432" s="197" t="e">
        <f t="shared" si="233"/>
        <v>#DIV/0!</v>
      </c>
      <c r="D2432" s="216" t="e">
        <f>IF(F2432="","",IF($B$3='Budget Calculator'!$A$14, 'Loan Calculator'!$L$12-E2432+H2432, IF($B$3='Budget Calculator'!$A$13,  'Loan Calculator'!$N$12-E2432+H2432, IF($B$3='Budget Calculator'!$A$12,  'Loan Calculator'!$P$12-E2432+H2432, 0))))</f>
        <v>#DIV/0!</v>
      </c>
      <c r="E2432" s="217" t="e">
        <f>IF(('Loan Calculator'!$G$4/$B$4)*C2431&gt;=0, ('Loan Calculator'!$G$4/$B$4)*C2431, 1/0)</f>
        <v>#DIV/0!</v>
      </c>
      <c r="F2432" s="200" t="e">
        <f t="shared" si="234"/>
        <v>#DIV/0!</v>
      </c>
      <c r="G2432" s="212" t="e">
        <f t="shared" si="229"/>
        <v>#DIV/0!</v>
      </c>
      <c r="K2432" s="197" t="str" cm="1">
        <f t="array" ref="K2432">INDEX($A:$G, ($B2432*$B$4)+3,COLUMN(C2432))</f>
        <v>Owing</v>
      </c>
      <c r="L2432" s="198" t="e">
        <f t="shared" si="231"/>
        <v>#VALUE!</v>
      </c>
      <c r="M2432" s="199" t="e">
        <f t="shared" si="232"/>
        <v>#VALUE!</v>
      </c>
      <c r="N2432" s="200" t="str" cm="1">
        <f t="array" ref="N2432">INDEX($A:$G, ($B2432*$B$4)+3,COLUMN(F2432))</f>
        <v>Total Interest Charged</v>
      </c>
      <c r="O2432" s="201" t="e">
        <f t="shared" si="230"/>
        <v>#VALUE!</v>
      </c>
    </row>
    <row r="2433" spans="3:15" x14ac:dyDescent="0.25">
      <c r="C2433" s="197" t="e">
        <f t="shared" si="233"/>
        <v>#DIV/0!</v>
      </c>
      <c r="D2433" s="216" t="e">
        <f>IF(F2433="","",IF($B$3='Budget Calculator'!$A$14, 'Loan Calculator'!$L$12-E2433+H2433, IF($B$3='Budget Calculator'!$A$13,  'Loan Calculator'!$N$12-E2433+H2433, IF($B$3='Budget Calculator'!$A$12,  'Loan Calculator'!$P$12-E2433+H2433, 0))))</f>
        <v>#DIV/0!</v>
      </c>
      <c r="E2433" s="217" t="e">
        <f>IF(('Loan Calculator'!$G$4/$B$4)*C2432&gt;=0, ('Loan Calculator'!$G$4/$B$4)*C2432, 1/0)</f>
        <v>#DIV/0!</v>
      </c>
      <c r="F2433" s="200" t="e">
        <f t="shared" si="234"/>
        <v>#DIV/0!</v>
      </c>
      <c r="G2433" s="212" t="e">
        <f t="shared" si="229"/>
        <v>#DIV/0!</v>
      </c>
      <c r="K2433" s="197" t="str" cm="1">
        <f t="array" ref="K2433">INDEX($A:$G, ($B2433*$B$4)+3,COLUMN(C2433))</f>
        <v>Owing</v>
      </c>
      <c r="L2433" s="198" t="e">
        <f t="shared" si="231"/>
        <v>#VALUE!</v>
      </c>
      <c r="M2433" s="199" t="e">
        <f t="shared" si="232"/>
        <v>#VALUE!</v>
      </c>
      <c r="N2433" s="200" t="str" cm="1">
        <f t="array" ref="N2433">INDEX($A:$G, ($B2433*$B$4)+3,COLUMN(F2433))</f>
        <v>Total Interest Charged</v>
      </c>
      <c r="O2433" s="201" t="e">
        <f t="shared" si="230"/>
        <v>#VALUE!</v>
      </c>
    </row>
    <row r="2434" spans="3:15" x14ac:dyDescent="0.25">
      <c r="C2434" s="197" t="e">
        <f t="shared" si="233"/>
        <v>#DIV/0!</v>
      </c>
      <c r="D2434" s="216" t="e">
        <f>IF(F2434="","",IF($B$3='Budget Calculator'!$A$14, 'Loan Calculator'!$L$12-E2434+H2434, IF($B$3='Budget Calculator'!$A$13,  'Loan Calculator'!$N$12-E2434+H2434, IF($B$3='Budget Calculator'!$A$12,  'Loan Calculator'!$P$12-E2434+H2434, 0))))</f>
        <v>#DIV/0!</v>
      </c>
      <c r="E2434" s="217" t="e">
        <f>IF(('Loan Calculator'!$G$4/$B$4)*C2433&gt;=0, ('Loan Calculator'!$G$4/$B$4)*C2433, 1/0)</f>
        <v>#DIV/0!</v>
      </c>
      <c r="F2434" s="200" t="e">
        <f t="shared" si="234"/>
        <v>#DIV/0!</v>
      </c>
      <c r="G2434" s="212" t="e">
        <f t="shared" si="229"/>
        <v>#DIV/0!</v>
      </c>
      <c r="K2434" s="197" t="str" cm="1">
        <f t="array" ref="K2434">INDEX($A:$G, ($B2434*$B$4)+3,COLUMN(C2434))</f>
        <v>Owing</v>
      </c>
      <c r="L2434" s="198" t="e">
        <f t="shared" si="231"/>
        <v>#VALUE!</v>
      </c>
      <c r="M2434" s="199" t="e">
        <f t="shared" si="232"/>
        <v>#VALUE!</v>
      </c>
      <c r="N2434" s="200" t="str" cm="1">
        <f t="array" ref="N2434">INDEX($A:$G, ($B2434*$B$4)+3,COLUMN(F2434))</f>
        <v>Total Interest Charged</v>
      </c>
      <c r="O2434" s="201" t="e">
        <f t="shared" si="230"/>
        <v>#VALUE!</v>
      </c>
    </row>
    <row r="2435" spans="3:15" x14ac:dyDescent="0.25">
      <c r="C2435" s="197" t="e">
        <f t="shared" si="233"/>
        <v>#DIV/0!</v>
      </c>
      <c r="D2435" s="216" t="e">
        <f>IF(F2435="","",IF($B$3='Budget Calculator'!$A$14, 'Loan Calculator'!$L$12-E2435+H2435, IF($B$3='Budget Calculator'!$A$13,  'Loan Calculator'!$N$12-E2435+H2435, IF($B$3='Budget Calculator'!$A$12,  'Loan Calculator'!$P$12-E2435+H2435, 0))))</f>
        <v>#DIV/0!</v>
      </c>
      <c r="E2435" s="217" t="e">
        <f>IF(('Loan Calculator'!$G$4/$B$4)*C2434&gt;=0, ('Loan Calculator'!$G$4/$B$4)*C2434, 1/0)</f>
        <v>#DIV/0!</v>
      </c>
      <c r="F2435" s="200" t="e">
        <f t="shared" si="234"/>
        <v>#DIV/0!</v>
      </c>
      <c r="G2435" s="212" t="e">
        <f t="shared" si="229"/>
        <v>#DIV/0!</v>
      </c>
      <c r="K2435" s="197" t="str" cm="1">
        <f t="array" ref="K2435">INDEX($A:$G, ($B2435*$B$4)+3,COLUMN(C2435))</f>
        <v>Owing</v>
      </c>
      <c r="L2435" s="198" t="e">
        <f t="shared" si="231"/>
        <v>#VALUE!</v>
      </c>
      <c r="M2435" s="199" t="e">
        <f t="shared" si="232"/>
        <v>#VALUE!</v>
      </c>
      <c r="N2435" s="200" t="str" cm="1">
        <f t="array" ref="N2435">INDEX($A:$G, ($B2435*$B$4)+3,COLUMN(F2435))</f>
        <v>Total Interest Charged</v>
      </c>
      <c r="O2435" s="201" t="e">
        <f t="shared" si="230"/>
        <v>#VALUE!</v>
      </c>
    </row>
    <row r="2436" spans="3:15" x14ac:dyDescent="0.25">
      <c r="C2436" s="197" t="e">
        <f t="shared" si="233"/>
        <v>#DIV/0!</v>
      </c>
      <c r="D2436" s="216" t="e">
        <f>IF(F2436="","",IF($B$3='Budget Calculator'!$A$14, 'Loan Calculator'!$L$12-E2436+H2436, IF($B$3='Budget Calculator'!$A$13,  'Loan Calculator'!$N$12-E2436+H2436, IF($B$3='Budget Calculator'!$A$12,  'Loan Calculator'!$P$12-E2436+H2436, 0))))</f>
        <v>#DIV/0!</v>
      </c>
      <c r="E2436" s="217" t="e">
        <f>IF(('Loan Calculator'!$G$4/$B$4)*C2435&gt;=0, ('Loan Calculator'!$G$4/$B$4)*C2435, 1/0)</f>
        <v>#DIV/0!</v>
      </c>
      <c r="F2436" s="200" t="e">
        <f t="shared" si="234"/>
        <v>#DIV/0!</v>
      </c>
      <c r="G2436" s="212" t="e">
        <f t="shared" si="229"/>
        <v>#DIV/0!</v>
      </c>
      <c r="K2436" s="197" t="str" cm="1">
        <f t="array" ref="K2436">INDEX($A:$G, ($B2436*$B$4)+3,COLUMN(C2436))</f>
        <v>Owing</v>
      </c>
      <c r="L2436" s="198" t="e">
        <f t="shared" si="231"/>
        <v>#VALUE!</v>
      </c>
      <c r="M2436" s="199" t="e">
        <f t="shared" si="232"/>
        <v>#VALUE!</v>
      </c>
      <c r="N2436" s="200" t="str" cm="1">
        <f t="array" ref="N2436">INDEX($A:$G, ($B2436*$B$4)+3,COLUMN(F2436))</f>
        <v>Total Interest Charged</v>
      </c>
      <c r="O2436" s="201" t="e">
        <f t="shared" si="230"/>
        <v>#VALUE!</v>
      </c>
    </row>
    <row r="2437" spans="3:15" x14ac:dyDescent="0.25">
      <c r="C2437" s="197" t="e">
        <f t="shared" si="233"/>
        <v>#DIV/0!</v>
      </c>
      <c r="D2437" s="216" t="e">
        <f>IF(F2437="","",IF($B$3='Budget Calculator'!$A$14, 'Loan Calculator'!$L$12-E2437+H2437, IF($B$3='Budget Calculator'!$A$13,  'Loan Calculator'!$N$12-E2437+H2437, IF($B$3='Budget Calculator'!$A$12,  'Loan Calculator'!$P$12-E2437+H2437, 0))))</f>
        <v>#DIV/0!</v>
      </c>
      <c r="E2437" s="217" t="e">
        <f>IF(('Loan Calculator'!$G$4/$B$4)*C2436&gt;=0, ('Loan Calculator'!$G$4/$B$4)*C2436, 1/0)</f>
        <v>#DIV/0!</v>
      </c>
      <c r="F2437" s="200" t="e">
        <f t="shared" si="234"/>
        <v>#DIV/0!</v>
      </c>
      <c r="G2437" s="212" t="e">
        <f t="shared" si="229"/>
        <v>#DIV/0!</v>
      </c>
      <c r="K2437" s="197" t="str" cm="1">
        <f t="array" ref="K2437">INDEX($A:$G, ($B2437*$B$4)+3,COLUMN(C2437))</f>
        <v>Owing</v>
      </c>
      <c r="L2437" s="198" t="e">
        <f t="shared" si="231"/>
        <v>#VALUE!</v>
      </c>
      <c r="M2437" s="199" t="e">
        <f t="shared" si="232"/>
        <v>#VALUE!</v>
      </c>
      <c r="N2437" s="200" t="str" cm="1">
        <f t="array" ref="N2437">INDEX($A:$G, ($B2437*$B$4)+3,COLUMN(F2437))</f>
        <v>Total Interest Charged</v>
      </c>
      <c r="O2437" s="201" t="e">
        <f t="shared" si="230"/>
        <v>#VALUE!</v>
      </c>
    </row>
    <row r="2438" spans="3:15" x14ac:dyDescent="0.25">
      <c r="C2438" s="197" t="e">
        <f t="shared" si="233"/>
        <v>#DIV/0!</v>
      </c>
      <c r="D2438" s="216" t="e">
        <f>IF(F2438="","",IF($B$3='Budget Calculator'!$A$14, 'Loan Calculator'!$L$12-E2438+H2438, IF($B$3='Budget Calculator'!$A$13,  'Loan Calculator'!$N$12-E2438+H2438, IF($B$3='Budget Calculator'!$A$12,  'Loan Calculator'!$P$12-E2438+H2438, 0))))</f>
        <v>#DIV/0!</v>
      </c>
      <c r="E2438" s="217" t="e">
        <f>IF(('Loan Calculator'!$G$4/$B$4)*C2437&gt;=0, ('Loan Calculator'!$G$4/$B$4)*C2437, 1/0)</f>
        <v>#DIV/0!</v>
      </c>
      <c r="F2438" s="200" t="e">
        <f t="shared" si="234"/>
        <v>#DIV/0!</v>
      </c>
      <c r="G2438" s="212" t="e">
        <f t="shared" ref="G2438:G2501" si="235">IF(IFERROR(C2438, 1/0), B2438, IF(C2438=0, B2438, 1/0))</f>
        <v>#DIV/0!</v>
      </c>
      <c r="K2438" s="197" t="str" cm="1">
        <f t="array" ref="K2438">INDEX($A:$G, ($B2438*$B$4)+3,COLUMN(C2438))</f>
        <v>Owing</v>
      </c>
      <c r="L2438" s="198" t="e">
        <f t="shared" si="231"/>
        <v>#VALUE!</v>
      </c>
      <c r="M2438" s="199" t="e">
        <f t="shared" si="232"/>
        <v>#VALUE!</v>
      </c>
      <c r="N2438" s="200" t="str" cm="1">
        <f t="array" ref="N2438">INDEX($A:$G, ($B2438*$B$4)+3,COLUMN(F2438))</f>
        <v>Total Interest Charged</v>
      </c>
      <c r="O2438" s="201" t="e">
        <f t="shared" ref="O2438:O2501" si="236">IF(IFERROR(K2438, 1/0), J2438, IF(K2438=0, J2438, 1/0))</f>
        <v>#VALUE!</v>
      </c>
    </row>
    <row r="2439" spans="3:15" x14ac:dyDescent="0.25">
      <c r="C2439" s="197" t="e">
        <f t="shared" si="233"/>
        <v>#DIV/0!</v>
      </c>
      <c r="D2439" s="216" t="e">
        <f>IF(F2439="","",IF($B$3='Budget Calculator'!$A$14, 'Loan Calculator'!$L$12-E2439+H2439, IF($B$3='Budget Calculator'!$A$13,  'Loan Calculator'!$N$12-E2439+H2439, IF($B$3='Budget Calculator'!$A$12,  'Loan Calculator'!$P$12-E2439+H2439, 0))))</f>
        <v>#DIV/0!</v>
      </c>
      <c r="E2439" s="217" t="e">
        <f>IF(('Loan Calculator'!$G$4/$B$4)*C2438&gt;=0, ('Loan Calculator'!$G$4/$B$4)*C2438, 1/0)</f>
        <v>#DIV/0!</v>
      </c>
      <c r="F2439" s="200" t="e">
        <f t="shared" si="234"/>
        <v>#DIV/0!</v>
      </c>
      <c r="G2439" s="212" t="e">
        <f t="shared" si="235"/>
        <v>#DIV/0!</v>
      </c>
      <c r="K2439" s="197" t="str" cm="1">
        <f t="array" ref="K2439">INDEX($A:$G, ($B2439*$B$4)+3,COLUMN(C2439))</f>
        <v>Owing</v>
      </c>
      <c r="L2439" s="198" t="e">
        <f t="shared" ref="L2439:L2502" si="237">K2438-K2439</f>
        <v>#VALUE!</v>
      </c>
      <c r="M2439" s="199" t="e">
        <f t="shared" ref="M2439:M2502" si="238">N2439-N2438</f>
        <v>#VALUE!</v>
      </c>
      <c r="N2439" s="200" t="str" cm="1">
        <f t="array" ref="N2439">INDEX($A:$G, ($B2439*$B$4)+3,COLUMN(F2439))</f>
        <v>Total Interest Charged</v>
      </c>
      <c r="O2439" s="201" t="e">
        <f t="shared" si="236"/>
        <v>#VALUE!</v>
      </c>
    </row>
    <row r="2440" spans="3:15" x14ac:dyDescent="0.25">
      <c r="C2440" s="197" t="e">
        <f t="shared" si="233"/>
        <v>#DIV/0!</v>
      </c>
      <c r="D2440" s="216" t="e">
        <f>IF(F2440="","",IF($B$3='Budget Calculator'!$A$14, 'Loan Calculator'!$L$12-E2440+H2440, IF($B$3='Budget Calculator'!$A$13,  'Loan Calculator'!$N$12-E2440+H2440, IF($B$3='Budget Calculator'!$A$12,  'Loan Calculator'!$P$12-E2440+H2440, 0))))</f>
        <v>#DIV/0!</v>
      </c>
      <c r="E2440" s="217" t="e">
        <f>IF(('Loan Calculator'!$G$4/$B$4)*C2439&gt;=0, ('Loan Calculator'!$G$4/$B$4)*C2439, 1/0)</f>
        <v>#DIV/0!</v>
      </c>
      <c r="F2440" s="200" t="e">
        <f t="shared" si="234"/>
        <v>#DIV/0!</v>
      </c>
      <c r="G2440" s="212" t="e">
        <f t="shared" si="235"/>
        <v>#DIV/0!</v>
      </c>
      <c r="K2440" s="197" t="str" cm="1">
        <f t="array" ref="K2440">INDEX($A:$G, ($B2440*$B$4)+3,COLUMN(C2440))</f>
        <v>Owing</v>
      </c>
      <c r="L2440" s="198" t="e">
        <f t="shared" si="237"/>
        <v>#VALUE!</v>
      </c>
      <c r="M2440" s="199" t="e">
        <f t="shared" si="238"/>
        <v>#VALUE!</v>
      </c>
      <c r="N2440" s="200" t="str" cm="1">
        <f t="array" ref="N2440">INDEX($A:$G, ($B2440*$B$4)+3,COLUMN(F2440))</f>
        <v>Total Interest Charged</v>
      </c>
      <c r="O2440" s="201" t="e">
        <f t="shared" si="236"/>
        <v>#VALUE!</v>
      </c>
    </row>
    <row r="2441" spans="3:15" x14ac:dyDescent="0.25">
      <c r="C2441" s="197" t="e">
        <f t="shared" si="233"/>
        <v>#DIV/0!</v>
      </c>
      <c r="D2441" s="216" t="e">
        <f>IF(F2441="","",IF($B$3='Budget Calculator'!$A$14, 'Loan Calculator'!$L$12-E2441+H2441, IF($B$3='Budget Calculator'!$A$13,  'Loan Calculator'!$N$12-E2441+H2441, IF($B$3='Budget Calculator'!$A$12,  'Loan Calculator'!$P$12-E2441+H2441, 0))))</f>
        <v>#DIV/0!</v>
      </c>
      <c r="E2441" s="217" t="e">
        <f>IF(('Loan Calculator'!$G$4/$B$4)*C2440&gt;=0, ('Loan Calculator'!$G$4/$B$4)*C2440, 1/0)</f>
        <v>#DIV/0!</v>
      </c>
      <c r="F2441" s="200" t="e">
        <f t="shared" si="234"/>
        <v>#DIV/0!</v>
      </c>
      <c r="G2441" s="212" t="e">
        <f t="shared" si="235"/>
        <v>#DIV/0!</v>
      </c>
      <c r="K2441" s="197" t="str" cm="1">
        <f t="array" ref="K2441">INDEX($A:$G, ($B2441*$B$4)+3,COLUMN(C2441))</f>
        <v>Owing</v>
      </c>
      <c r="L2441" s="198" t="e">
        <f t="shared" si="237"/>
        <v>#VALUE!</v>
      </c>
      <c r="M2441" s="199" t="e">
        <f t="shared" si="238"/>
        <v>#VALUE!</v>
      </c>
      <c r="N2441" s="200" t="str" cm="1">
        <f t="array" ref="N2441">INDEX($A:$G, ($B2441*$B$4)+3,COLUMN(F2441))</f>
        <v>Total Interest Charged</v>
      </c>
      <c r="O2441" s="201" t="e">
        <f t="shared" si="236"/>
        <v>#VALUE!</v>
      </c>
    </row>
    <row r="2442" spans="3:15" x14ac:dyDescent="0.25">
      <c r="C2442" s="197" t="e">
        <f t="shared" si="233"/>
        <v>#DIV/0!</v>
      </c>
      <c r="D2442" s="216" t="e">
        <f>IF(F2442="","",IF($B$3='Budget Calculator'!$A$14, 'Loan Calculator'!$L$12-E2442+H2442, IF($B$3='Budget Calculator'!$A$13,  'Loan Calculator'!$N$12-E2442+H2442, IF($B$3='Budget Calculator'!$A$12,  'Loan Calculator'!$P$12-E2442+H2442, 0))))</f>
        <v>#DIV/0!</v>
      </c>
      <c r="E2442" s="217" t="e">
        <f>IF(('Loan Calculator'!$G$4/$B$4)*C2441&gt;=0, ('Loan Calculator'!$G$4/$B$4)*C2441, 1/0)</f>
        <v>#DIV/0!</v>
      </c>
      <c r="F2442" s="200" t="e">
        <f t="shared" si="234"/>
        <v>#DIV/0!</v>
      </c>
      <c r="G2442" s="212" t="e">
        <f t="shared" si="235"/>
        <v>#DIV/0!</v>
      </c>
      <c r="K2442" s="197" t="str" cm="1">
        <f t="array" ref="K2442">INDEX($A:$G, ($B2442*$B$4)+3,COLUMN(C2442))</f>
        <v>Owing</v>
      </c>
      <c r="L2442" s="198" t="e">
        <f t="shared" si="237"/>
        <v>#VALUE!</v>
      </c>
      <c r="M2442" s="199" t="e">
        <f t="shared" si="238"/>
        <v>#VALUE!</v>
      </c>
      <c r="N2442" s="200" t="str" cm="1">
        <f t="array" ref="N2442">INDEX($A:$G, ($B2442*$B$4)+3,COLUMN(F2442))</f>
        <v>Total Interest Charged</v>
      </c>
      <c r="O2442" s="201" t="e">
        <f t="shared" si="236"/>
        <v>#VALUE!</v>
      </c>
    </row>
    <row r="2443" spans="3:15" x14ac:dyDescent="0.25">
      <c r="C2443" s="197" t="e">
        <f t="shared" si="233"/>
        <v>#DIV/0!</v>
      </c>
      <c r="D2443" s="216" t="e">
        <f>IF(F2443="","",IF($B$3='Budget Calculator'!$A$14, 'Loan Calculator'!$L$12-E2443+H2443, IF($B$3='Budget Calculator'!$A$13,  'Loan Calculator'!$N$12-E2443+H2443, IF($B$3='Budget Calculator'!$A$12,  'Loan Calculator'!$P$12-E2443+H2443, 0))))</f>
        <v>#DIV/0!</v>
      </c>
      <c r="E2443" s="217" t="e">
        <f>IF(('Loan Calculator'!$G$4/$B$4)*C2442&gt;=0, ('Loan Calculator'!$G$4/$B$4)*C2442, 1/0)</f>
        <v>#DIV/0!</v>
      </c>
      <c r="F2443" s="200" t="e">
        <f t="shared" si="234"/>
        <v>#DIV/0!</v>
      </c>
      <c r="G2443" s="212" t="e">
        <f t="shared" si="235"/>
        <v>#DIV/0!</v>
      </c>
      <c r="K2443" s="197" t="str" cm="1">
        <f t="array" ref="K2443">INDEX($A:$G, ($B2443*$B$4)+3,COLUMN(C2443))</f>
        <v>Owing</v>
      </c>
      <c r="L2443" s="198" t="e">
        <f t="shared" si="237"/>
        <v>#VALUE!</v>
      </c>
      <c r="M2443" s="199" t="e">
        <f t="shared" si="238"/>
        <v>#VALUE!</v>
      </c>
      <c r="N2443" s="200" t="str" cm="1">
        <f t="array" ref="N2443">INDEX($A:$G, ($B2443*$B$4)+3,COLUMN(F2443))</f>
        <v>Total Interest Charged</v>
      </c>
      <c r="O2443" s="201" t="e">
        <f t="shared" si="236"/>
        <v>#VALUE!</v>
      </c>
    </row>
    <row r="2444" spans="3:15" x14ac:dyDescent="0.25">
      <c r="C2444" s="197" t="e">
        <f t="shared" si="233"/>
        <v>#DIV/0!</v>
      </c>
      <c r="D2444" s="216" t="e">
        <f>IF(F2444="","",IF($B$3='Budget Calculator'!$A$14, 'Loan Calculator'!$L$12-E2444+H2444, IF($B$3='Budget Calculator'!$A$13,  'Loan Calculator'!$N$12-E2444+H2444, IF($B$3='Budget Calculator'!$A$12,  'Loan Calculator'!$P$12-E2444+H2444, 0))))</f>
        <v>#DIV/0!</v>
      </c>
      <c r="E2444" s="217" t="e">
        <f>IF(('Loan Calculator'!$G$4/$B$4)*C2443&gt;=0, ('Loan Calculator'!$G$4/$B$4)*C2443, 1/0)</f>
        <v>#DIV/0!</v>
      </c>
      <c r="F2444" s="200" t="e">
        <f t="shared" si="234"/>
        <v>#DIV/0!</v>
      </c>
      <c r="G2444" s="212" t="e">
        <f t="shared" si="235"/>
        <v>#DIV/0!</v>
      </c>
      <c r="K2444" s="197" t="str" cm="1">
        <f t="array" ref="K2444">INDEX($A:$G, ($B2444*$B$4)+3,COLUMN(C2444))</f>
        <v>Owing</v>
      </c>
      <c r="L2444" s="198" t="e">
        <f t="shared" si="237"/>
        <v>#VALUE!</v>
      </c>
      <c r="M2444" s="199" t="e">
        <f t="shared" si="238"/>
        <v>#VALUE!</v>
      </c>
      <c r="N2444" s="200" t="str" cm="1">
        <f t="array" ref="N2444">INDEX($A:$G, ($B2444*$B$4)+3,COLUMN(F2444))</f>
        <v>Total Interest Charged</v>
      </c>
      <c r="O2444" s="201" t="e">
        <f t="shared" si="236"/>
        <v>#VALUE!</v>
      </c>
    </row>
    <row r="2445" spans="3:15" x14ac:dyDescent="0.25">
      <c r="C2445" s="197" t="e">
        <f t="shared" si="233"/>
        <v>#DIV/0!</v>
      </c>
      <c r="D2445" s="216" t="e">
        <f>IF(F2445="","",IF($B$3='Budget Calculator'!$A$14, 'Loan Calculator'!$L$12-E2445+H2445, IF($B$3='Budget Calculator'!$A$13,  'Loan Calculator'!$N$12-E2445+H2445, IF($B$3='Budget Calculator'!$A$12,  'Loan Calculator'!$P$12-E2445+H2445, 0))))</f>
        <v>#DIV/0!</v>
      </c>
      <c r="E2445" s="217" t="e">
        <f>IF(('Loan Calculator'!$G$4/$B$4)*C2444&gt;=0, ('Loan Calculator'!$G$4/$B$4)*C2444, 1/0)</f>
        <v>#DIV/0!</v>
      </c>
      <c r="F2445" s="200" t="e">
        <f t="shared" si="234"/>
        <v>#DIV/0!</v>
      </c>
      <c r="G2445" s="212" t="e">
        <f t="shared" si="235"/>
        <v>#DIV/0!</v>
      </c>
      <c r="K2445" s="197" t="str" cm="1">
        <f t="array" ref="K2445">INDEX($A:$G, ($B2445*$B$4)+3,COLUMN(C2445))</f>
        <v>Owing</v>
      </c>
      <c r="L2445" s="198" t="e">
        <f t="shared" si="237"/>
        <v>#VALUE!</v>
      </c>
      <c r="M2445" s="199" t="e">
        <f t="shared" si="238"/>
        <v>#VALUE!</v>
      </c>
      <c r="N2445" s="200" t="str" cm="1">
        <f t="array" ref="N2445">INDEX($A:$G, ($B2445*$B$4)+3,COLUMN(F2445))</f>
        <v>Total Interest Charged</v>
      </c>
      <c r="O2445" s="201" t="e">
        <f t="shared" si="236"/>
        <v>#VALUE!</v>
      </c>
    </row>
    <row r="2446" spans="3:15" x14ac:dyDescent="0.25">
      <c r="C2446" s="197" t="e">
        <f t="shared" si="233"/>
        <v>#DIV/0!</v>
      </c>
      <c r="D2446" s="216" t="e">
        <f>IF(F2446="","",IF($B$3='Budget Calculator'!$A$14, 'Loan Calculator'!$L$12-E2446+H2446, IF($B$3='Budget Calculator'!$A$13,  'Loan Calculator'!$N$12-E2446+H2446, IF($B$3='Budget Calculator'!$A$12,  'Loan Calculator'!$P$12-E2446+H2446, 0))))</f>
        <v>#DIV/0!</v>
      </c>
      <c r="E2446" s="217" t="e">
        <f>IF(('Loan Calculator'!$G$4/$B$4)*C2445&gt;=0, ('Loan Calculator'!$G$4/$B$4)*C2445, 1/0)</f>
        <v>#DIV/0!</v>
      </c>
      <c r="F2446" s="200" t="e">
        <f t="shared" si="234"/>
        <v>#DIV/0!</v>
      </c>
      <c r="G2446" s="212" t="e">
        <f t="shared" si="235"/>
        <v>#DIV/0!</v>
      </c>
      <c r="K2446" s="197" t="str" cm="1">
        <f t="array" ref="K2446">INDEX($A:$G, ($B2446*$B$4)+3,COLUMN(C2446))</f>
        <v>Owing</v>
      </c>
      <c r="L2446" s="198" t="e">
        <f t="shared" si="237"/>
        <v>#VALUE!</v>
      </c>
      <c r="M2446" s="199" t="e">
        <f t="shared" si="238"/>
        <v>#VALUE!</v>
      </c>
      <c r="N2446" s="200" t="str" cm="1">
        <f t="array" ref="N2446">INDEX($A:$G, ($B2446*$B$4)+3,COLUMN(F2446))</f>
        <v>Total Interest Charged</v>
      </c>
      <c r="O2446" s="201" t="e">
        <f t="shared" si="236"/>
        <v>#VALUE!</v>
      </c>
    </row>
    <row r="2447" spans="3:15" x14ac:dyDescent="0.25">
      <c r="C2447" s="197" t="e">
        <f t="shared" si="233"/>
        <v>#DIV/0!</v>
      </c>
      <c r="D2447" s="216" t="e">
        <f>IF(F2447="","",IF($B$3='Budget Calculator'!$A$14, 'Loan Calculator'!$L$12-E2447+H2447, IF($B$3='Budget Calculator'!$A$13,  'Loan Calculator'!$N$12-E2447+H2447, IF($B$3='Budget Calculator'!$A$12,  'Loan Calculator'!$P$12-E2447+H2447, 0))))</f>
        <v>#DIV/0!</v>
      </c>
      <c r="E2447" s="217" t="e">
        <f>IF(('Loan Calculator'!$G$4/$B$4)*C2446&gt;=0, ('Loan Calculator'!$G$4/$B$4)*C2446, 1/0)</f>
        <v>#DIV/0!</v>
      </c>
      <c r="F2447" s="200" t="e">
        <f t="shared" si="234"/>
        <v>#DIV/0!</v>
      </c>
      <c r="G2447" s="212" t="e">
        <f t="shared" si="235"/>
        <v>#DIV/0!</v>
      </c>
      <c r="K2447" s="197" t="str" cm="1">
        <f t="array" ref="K2447">INDEX($A:$G, ($B2447*$B$4)+3,COLUMN(C2447))</f>
        <v>Owing</v>
      </c>
      <c r="L2447" s="198" t="e">
        <f t="shared" si="237"/>
        <v>#VALUE!</v>
      </c>
      <c r="M2447" s="199" t="e">
        <f t="shared" si="238"/>
        <v>#VALUE!</v>
      </c>
      <c r="N2447" s="200" t="str" cm="1">
        <f t="array" ref="N2447">INDEX($A:$G, ($B2447*$B$4)+3,COLUMN(F2447))</f>
        <v>Total Interest Charged</v>
      </c>
      <c r="O2447" s="201" t="e">
        <f t="shared" si="236"/>
        <v>#VALUE!</v>
      </c>
    </row>
    <row r="2448" spans="3:15" x14ac:dyDescent="0.25">
      <c r="C2448" s="197" t="e">
        <f t="shared" si="233"/>
        <v>#DIV/0!</v>
      </c>
      <c r="D2448" s="216" t="e">
        <f>IF(F2448="","",IF($B$3='Budget Calculator'!$A$14, 'Loan Calculator'!$L$12-E2448+H2448, IF($B$3='Budget Calculator'!$A$13,  'Loan Calculator'!$N$12-E2448+H2448, IF($B$3='Budget Calculator'!$A$12,  'Loan Calculator'!$P$12-E2448+H2448, 0))))</f>
        <v>#DIV/0!</v>
      </c>
      <c r="E2448" s="217" t="e">
        <f>IF(('Loan Calculator'!$G$4/$B$4)*C2447&gt;=0, ('Loan Calculator'!$G$4/$B$4)*C2447, 1/0)</f>
        <v>#DIV/0!</v>
      </c>
      <c r="F2448" s="200" t="e">
        <f t="shared" si="234"/>
        <v>#DIV/0!</v>
      </c>
      <c r="G2448" s="212" t="e">
        <f t="shared" si="235"/>
        <v>#DIV/0!</v>
      </c>
      <c r="K2448" s="197" t="str" cm="1">
        <f t="array" ref="K2448">INDEX($A:$G, ($B2448*$B$4)+3,COLUMN(C2448))</f>
        <v>Owing</v>
      </c>
      <c r="L2448" s="198" t="e">
        <f t="shared" si="237"/>
        <v>#VALUE!</v>
      </c>
      <c r="M2448" s="199" t="e">
        <f t="shared" si="238"/>
        <v>#VALUE!</v>
      </c>
      <c r="N2448" s="200" t="str" cm="1">
        <f t="array" ref="N2448">INDEX($A:$G, ($B2448*$B$4)+3,COLUMN(F2448))</f>
        <v>Total Interest Charged</v>
      </c>
      <c r="O2448" s="201" t="e">
        <f t="shared" si="236"/>
        <v>#VALUE!</v>
      </c>
    </row>
    <row r="2449" spans="3:15" x14ac:dyDescent="0.25">
      <c r="C2449" s="197" t="e">
        <f t="shared" si="233"/>
        <v>#DIV/0!</v>
      </c>
      <c r="D2449" s="216" t="e">
        <f>IF(F2449="","",IF($B$3='Budget Calculator'!$A$14, 'Loan Calculator'!$L$12-E2449+H2449, IF($B$3='Budget Calculator'!$A$13,  'Loan Calculator'!$N$12-E2449+H2449, IF($B$3='Budget Calculator'!$A$12,  'Loan Calculator'!$P$12-E2449+H2449, 0))))</f>
        <v>#DIV/0!</v>
      </c>
      <c r="E2449" s="217" t="e">
        <f>IF(('Loan Calculator'!$G$4/$B$4)*C2448&gt;=0, ('Loan Calculator'!$G$4/$B$4)*C2448, 1/0)</f>
        <v>#DIV/0!</v>
      </c>
      <c r="F2449" s="200" t="e">
        <f t="shared" si="234"/>
        <v>#DIV/0!</v>
      </c>
      <c r="G2449" s="212" t="e">
        <f t="shared" si="235"/>
        <v>#DIV/0!</v>
      </c>
      <c r="K2449" s="197" t="str" cm="1">
        <f t="array" ref="K2449">INDEX($A:$G, ($B2449*$B$4)+3,COLUMN(C2449))</f>
        <v>Owing</v>
      </c>
      <c r="L2449" s="198" t="e">
        <f t="shared" si="237"/>
        <v>#VALUE!</v>
      </c>
      <c r="M2449" s="199" t="e">
        <f t="shared" si="238"/>
        <v>#VALUE!</v>
      </c>
      <c r="N2449" s="200" t="str" cm="1">
        <f t="array" ref="N2449">INDEX($A:$G, ($B2449*$B$4)+3,COLUMN(F2449))</f>
        <v>Total Interest Charged</v>
      </c>
      <c r="O2449" s="201" t="e">
        <f t="shared" si="236"/>
        <v>#VALUE!</v>
      </c>
    </row>
    <row r="2450" spans="3:15" x14ac:dyDescent="0.25">
      <c r="C2450" s="197" t="e">
        <f t="shared" si="233"/>
        <v>#DIV/0!</v>
      </c>
      <c r="D2450" s="216" t="e">
        <f>IF(F2450="","",IF($B$3='Budget Calculator'!$A$14, 'Loan Calculator'!$L$12-E2450+H2450, IF($B$3='Budget Calculator'!$A$13,  'Loan Calculator'!$N$12-E2450+H2450, IF($B$3='Budget Calculator'!$A$12,  'Loan Calculator'!$P$12-E2450+H2450, 0))))</f>
        <v>#DIV/0!</v>
      </c>
      <c r="E2450" s="217" t="e">
        <f>IF(('Loan Calculator'!$G$4/$B$4)*C2449&gt;=0, ('Loan Calculator'!$G$4/$B$4)*C2449, 1/0)</f>
        <v>#DIV/0!</v>
      </c>
      <c r="F2450" s="200" t="e">
        <f t="shared" si="234"/>
        <v>#DIV/0!</v>
      </c>
      <c r="G2450" s="212" t="e">
        <f t="shared" si="235"/>
        <v>#DIV/0!</v>
      </c>
      <c r="K2450" s="197" t="str" cm="1">
        <f t="array" ref="K2450">INDEX($A:$G, ($B2450*$B$4)+3,COLUMN(C2450))</f>
        <v>Owing</v>
      </c>
      <c r="L2450" s="198" t="e">
        <f t="shared" si="237"/>
        <v>#VALUE!</v>
      </c>
      <c r="M2450" s="199" t="e">
        <f t="shared" si="238"/>
        <v>#VALUE!</v>
      </c>
      <c r="N2450" s="200" t="str" cm="1">
        <f t="array" ref="N2450">INDEX($A:$G, ($B2450*$B$4)+3,COLUMN(F2450))</f>
        <v>Total Interest Charged</v>
      </c>
      <c r="O2450" s="201" t="e">
        <f t="shared" si="236"/>
        <v>#VALUE!</v>
      </c>
    </row>
    <row r="2451" spans="3:15" x14ac:dyDescent="0.25">
      <c r="C2451" s="197" t="e">
        <f t="shared" si="233"/>
        <v>#DIV/0!</v>
      </c>
      <c r="D2451" s="216" t="e">
        <f>IF(F2451="","",IF($B$3='Budget Calculator'!$A$14, 'Loan Calculator'!$L$12-E2451+H2451, IF($B$3='Budget Calculator'!$A$13,  'Loan Calculator'!$N$12-E2451+H2451, IF($B$3='Budget Calculator'!$A$12,  'Loan Calculator'!$P$12-E2451+H2451, 0))))</f>
        <v>#DIV/0!</v>
      </c>
      <c r="E2451" s="217" t="e">
        <f>IF(('Loan Calculator'!$G$4/$B$4)*C2450&gt;=0, ('Loan Calculator'!$G$4/$B$4)*C2450, 1/0)</f>
        <v>#DIV/0!</v>
      </c>
      <c r="F2451" s="200" t="e">
        <f t="shared" si="234"/>
        <v>#DIV/0!</v>
      </c>
      <c r="G2451" s="212" t="e">
        <f t="shared" si="235"/>
        <v>#DIV/0!</v>
      </c>
      <c r="K2451" s="197" t="str" cm="1">
        <f t="array" ref="K2451">INDEX($A:$G, ($B2451*$B$4)+3,COLUMN(C2451))</f>
        <v>Owing</v>
      </c>
      <c r="L2451" s="198" t="e">
        <f t="shared" si="237"/>
        <v>#VALUE!</v>
      </c>
      <c r="M2451" s="199" t="e">
        <f t="shared" si="238"/>
        <v>#VALUE!</v>
      </c>
      <c r="N2451" s="200" t="str" cm="1">
        <f t="array" ref="N2451">INDEX($A:$G, ($B2451*$B$4)+3,COLUMN(F2451))</f>
        <v>Total Interest Charged</v>
      </c>
      <c r="O2451" s="201" t="e">
        <f t="shared" si="236"/>
        <v>#VALUE!</v>
      </c>
    </row>
    <row r="2452" spans="3:15" x14ac:dyDescent="0.25">
      <c r="C2452" s="197" t="e">
        <f t="shared" si="233"/>
        <v>#DIV/0!</v>
      </c>
      <c r="D2452" s="216" t="e">
        <f>IF(F2452="","",IF($B$3='Budget Calculator'!$A$14, 'Loan Calculator'!$L$12-E2452+H2452, IF($B$3='Budget Calculator'!$A$13,  'Loan Calculator'!$N$12-E2452+H2452, IF($B$3='Budget Calculator'!$A$12,  'Loan Calculator'!$P$12-E2452+H2452, 0))))</f>
        <v>#DIV/0!</v>
      </c>
      <c r="E2452" s="217" t="e">
        <f>IF(('Loan Calculator'!$G$4/$B$4)*C2451&gt;=0, ('Loan Calculator'!$G$4/$B$4)*C2451, 1/0)</f>
        <v>#DIV/0!</v>
      </c>
      <c r="F2452" s="200" t="e">
        <f t="shared" si="234"/>
        <v>#DIV/0!</v>
      </c>
      <c r="G2452" s="212" t="e">
        <f t="shared" si="235"/>
        <v>#DIV/0!</v>
      </c>
      <c r="K2452" s="197" t="str" cm="1">
        <f t="array" ref="K2452">INDEX($A:$G, ($B2452*$B$4)+3,COLUMN(C2452))</f>
        <v>Owing</v>
      </c>
      <c r="L2452" s="198" t="e">
        <f t="shared" si="237"/>
        <v>#VALUE!</v>
      </c>
      <c r="M2452" s="199" t="e">
        <f t="shared" si="238"/>
        <v>#VALUE!</v>
      </c>
      <c r="N2452" s="200" t="str" cm="1">
        <f t="array" ref="N2452">INDEX($A:$G, ($B2452*$B$4)+3,COLUMN(F2452))</f>
        <v>Total Interest Charged</v>
      </c>
      <c r="O2452" s="201" t="e">
        <f t="shared" si="236"/>
        <v>#VALUE!</v>
      </c>
    </row>
    <row r="2453" spans="3:15" x14ac:dyDescent="0.25">
      <c r="C2453" s="197" t="e">
        <f t="shared" si="233"/>
        <v>#DIV/0!</v>
      </c>
      <c r="D2453" s="216" t="e">
        <f>IF(F2453="","",IF($B$3='Budget Calculator'!$A$14, 'Loan Calculator'!$L$12-E2453+H2453, IF($B$3='Budget Calculator'!$A$13,  'Loan Calculator'!$N$12-E2453+H2453, IF($B$3='Budget Calculator'!$A$12,  'Loan Calculator'!$P$12-E2453+H2453, 0))))</f>
        <v>#DIV/0!</v>
      </c>
      <c r="E2453" s="217" t="e">
        <f>IF(('Loan Calculator'!$G$4/$B$4)*C2452&gt;=0, ('Loan Calculator'!$G$4/$B$4)*C2452, 1/0)</f>
        <v>#DIV/0!</v>
      </c>
      <c r="F2453" s="200" t="e">
        <f t="shared" si="234"/>
        <v>#DIV/0!</v>
      </c>
      <c r="G2453" s="212" t="e">
        <f t="shared" si="235"/>
        <v>#DIV/0!</v>
      </c>
      <c r="K2453" s="197" t="str" cm="1">
        <f t="array" ref="K2453">INDEX($A:$G, ($B2453*$B$4)+3,COLUMN(C2453))</f>
        <v>Owing</v>
      </c>
      <c r="L2453" s="198" t="e">
        <f t="shared" si="237"/>
        <v>#VALUE!</v>
      </c>
      <c r="M2453" s="199" t="e">
        <f t="shared" si="238"/>
        <v>#VALUE!</v>
      </c>
      <c r="N2453" s="200" t="str" cm="1">
        <f t="array" ref="N2453">INDEX($A:$G, ($B2453*$B$4)+3,COLUMN(F2453))</f>
        <v>Total Interest Charged</v>
      </c>
      <c r="O2453" s="201" t="e">
        <f t="shared" si="236"/>
        <v>#VALUE!</v>
      </c>
    </row>
    <row r="2454" spans="3:15" x14ac:dyDescent="0.25">
      <c r="C2454" s="197" t="e">
        <f t="shared" si="233"/>
        <v>#DIV/0!</v>
      </c>
      <c r="D2454" s="216" t="e">
        <f>IF(F2454="","",IF($B$3='Budget Calculator'!$A$14, 'Loan Calculator'!$L$12-E2454+H2454, IF($B$3='Budget Calculator'!$A$13,  'Loan Calculator'!$N$12-E2454+H2454, IF($B$3='Budget Calculator'!$A$12,  'Loan Calculator'!$P$12-E2454+H2454, 0))))</f>
        <v>#DIV/0!</v>
      </c>
      <c r="E2454" s="217" t="e">
        <f>IF(('Loan Calculator'!$G$4/$B$4)*C2453&gt;=0, ('Loan Calculator'!$G$4/$B$4)*C2453, 1/0)</f>
        <v>#DIV/0!</v>
      </c>
      <c r="F2454" s="200" t="e">
        <f t="shared" si="234"/>
        <v>#DIV/0!</v>
      </c>
      <c r="G2454" s="212" t="e">
        <f t="shared" si="235"/>
        <v>#DIV/0!</v>
      </c>
      <c r="K2454" s="197" t="str" cm="1">
        <f t="array" ref="K2454">INDEX($A:$G, ($B2454*$B$4)+3,COLUMN(C2454))</f>
        <v>Owing</v>
      </c>
      <c r="L2454" s="198" t="e">
        <f t="shared" si="237"/>
        <v>#VALUE!</v>
      </c>
      <c r="M2454" s="199" t="e">
        <f t="shared" si="238"/>
        <v>#VALUE!</v>
      </c>
      <c r="N2454" s="200" t="str" cm="1">
        <f t="array" ref="N2454">INDEX($A:$G, ($B2454*$B$4)+3,COLUMN(F2454))</f>
        <v>Total Interest Charged</v>
      </c>
      <c r="O2454" s="201" t="e">
        <f t="shared" si="236"/>
        <v>#VALUE!</v>
      </c>
    </row>
    <row r="2455" spans="3:15" x14ac:dyDescent="0.25">
      <c r="C2455" s="197" t="e">
        <f t="shared" si="233"/>
        <v>#DIV/0!</v>
      </c>
      <c r="D2455" s="216" t="e">
        <f>IF(F2455="","",IF($B$3='Budget Calculator'!$A$14, 'Loan Calculator'!$L$12-E2455+H2455, IF($B$3='Budget Calculator'!$A$13,  'Loan Calculator'!$N$12-E2455+H2455, IF($B$3='Budget Calculator'!$A$12,  'Loan Calculator'!$P$12-E2455+H2455, 0))))</f>
        <v>#DIV/0!</v>
      </c>
      <c r="E2455" s="217" t="e">
        <f>IF(('Loan Calculator'!$G$4/$B$4)*C2454&gt;=0, ('Loan Calculator'!$G$4/$B$4)*C2454, 1/0)</f>
        <v>#DIV/0!</v>
      </c>
      <c r="F2455" s="200" t="e">
        <f t="shared" si="234"/>
        <v>#DIV/0!</v>
      </c>
      <c r="G2455" s="212" t="e">
        <f t="shared" si="235"/>
        <v>#DIV/0!</v>
      </c>
      <c r="K2455" s="197" t="str" cm="1">
        <f t="array" ref="K2455">INDEX($A:$G, ($B2455*$B$4)+3,COLUMN(C2455))</f>
        <v>Owing</v>
      </c>
      <c r="L2455" s="198" t="e">
        <f t="shared" si="237"/>
        <v>#VALUE!</v>
      </c>
      <c r="M2455" s="199" t="e">
        <f t="shared" si="238"/>
        <v>#VALUE!</v>
      </c>
      <c r="N2455" s="200" t="str" cm="1">
        <f t="array" ref="N2455">INDEX($A:$G, ($B2455*$B$4)+3,COLUMN(F2455))</f>
        <v>Total Interest Charged</v>
      </c>
      <c r="O2455" s="201" t="e">
        <f t="shared" si="236"/>
        <v>#VALUE!</v>
      </c>
    </row>
    <row r="2456" spans="3:15" x14ac:dyDescent="0.25">
      <c r="C2456" s="197" t="e">
        <f t="shared" ref="C2456:C2519" si="239">IF(F2456="","",C2455-D2456)</f>
        <v>#DIV/0!</v>
      </c>
      <c r="D2456" s="216" t="e">
        <f>IF(F2456="","",IF($B$3='Budget Calculator'!$A$14, 'Loan Calculator'!$L$12-E2456+H2456, IF($B$3='Budget Calculator'!$A$13,  'Loan Calculator'!$N$12-E2456+H2456, IF($B$3='Budget Calculator'!$A$12,  'Loan Calculator'!$P$12-E2456+H2456, 0))))</f>
        <v>#DIV/0!</v>
      </c>
      <c r="E2456" s="217" t="e">
        <f>IF(('Loan Calculator'!$G$4/$B$4)*C2455&gt;=0, ('Loan Calculator'!$G$4/$B$4)*C2455, 1/0)</f>
        <v>#DIV/0!</v>
      </c>
      <c r="F2456" s="200" t="e">
        <f t="shared" ref="F2456:F2519" si="240">IF(F2455="", "", IF(E2456+F2455&gt;F2455, E2456+F2455, ""))</f>
        <v>#DIV/0!</v>
      </c>
      <c r="G2456" s="212" t="e">
        <f t="shared" si="235"/>
        <v>#DIV/0!</v>
      </c>
      <c r="K2456" s="197" t="str" cm="1">
        <f t="array" ref="K2456">INDEX($A:$G, ($B2456*$B$4)+3,COLUMN(C2456))</f>
        <v>Owing</v>
      </c>
      <c r="L2456" s="198" t="e">
        <f t="shared" si="237"/>
        <v>#VALUE!</v>
      </c>
      <c r="M2456" s="199" t="e">
        <f t="shared" si="238"/>
        <v>#VALUE!</v>
      </c>
      <c r="N2456" s="200" t="str" cm="1">
        <f t="array" ref="N2456">INDEX($A:$G, ($B2456*$B$4)+3,COLUMN(F2456))</f>
        <v>Total Interest Charged</v>
      </c>
      <c r="O2456" s="201" t="e">
        <f t="shared" si="236"/>
        <v>#VALUE!</v>
      </c>
    </row>
    <row r="2457" spans="3:15" x14ac:dyDescent="0.25">
      <c r="C2457" s="197" t="e">
        <f t="shared" si="239"/>
        <v>#DIV/0!</v>
      </c>
      <c r="D2457" s="216" t="e">
        <f>IF(F2457="","",IF($B$3='Budget Calculator'!$A$14, 'Loan Calculator'!$L$12-E2457+H2457, IF($B$3='Budget Calculator'!$A$13,  'Loan Calculator'!$N$12-E2457+H2457, IF($B$3='Budget Calculator'!$A$12,  'Loan Calculator'!$P$12-E2457+H2457, 0))))</f>
        <v>#DIV/0!</v>
      </c>
      <c r="E2457" s="217" t="e">
        <f>IF(('Loan Calculator'!$G$4/$B$4)*C2456&gt;=0, ('Loan Calculator'!$G$4/$B$4)*C2456, 1/0)</f>
        <v>#DIV/0!</v>
      </c>
      <c r="F2457" s="200" t="e">
        <f t="shared" si="240"/>
        <v>#DIV/0!</v>
      </c>
      <c r="G2457" s="212" t="e">
        <f t="shared" si="235"/>
        <v>#DIV/0!</v>
      </c>
      <c r="K2457" s="197" t="str" cm="1">
        <f t="array" ref="K2457">INDEX($A:$G, ($B2457*$B$4)+3,COLUMN(C2457))</f>
        <v>Owing</v>
      </c>
      <c r="L2457" s="198" t="e">
        <f t="shared" si="237"/>
        <v>#VALUE!</v>
      </c>
      <c r="M2457" s="199" t="e">
        <f t="shared" si="238"/>
        <v>#VALUE!</v>
      </c>
      <c r="N2457" s="200" t="str" cm="1">
        <f t="array" ref="N2457">INDEX($A:$G, ($B2457*$B$4)+3,COLUMN(F2457))</f>
        <v>Total Interest Charged</v>
      </c>
      <c r="O2457" s="201" t="e">
        <f t="shared" si="236"/>
        <v>#VALUE!</v>
      </c>
    </row>
    <row r="2458" spans="3:15" x14ac:dyDescent="0.25">
      <c r="C2458" s="197" t="e">
        <f t="shared" si="239"/>
        <v>#DIV/0!</v>
      </c>
      <c r="D2458" s="216" t="e">
        <f>IF(F2458="","",IF($B$3='Budget Calculator'!$A$14, 'Loan Calculator'!$L$12-E2458+H2458, IF($B$3='Budget Calculator'!$A$13,  'Loan Calculator'!$N$12-E2458+H2458, IF($B$3='Budget Calculator'!$A$12,  'Loan Calculator'!$P$12-E2458+H2458, 0))))</f>
        <v>#DIV/0!</v>
      </c>
      <c r="E2458" s="217" t="e">
        <f>IF(('Loan Calculator'!$G$4/$B$4)*C2457&gt;=0, ('Loan Calculator'!$G$4/$B$4)*C2457, 1/0)</f>
        <v>#DIV/0!</v>
      </c>
      <c r="F2458" s="200" t="e">
        <f t="shared" si="240"/>
        <v>#DIV/0!</v>
      </c>
      <c r="G2458" s="212" t="e">
        <f t="shared" si="235"/>
        <v>#DIV/0!</v>
      </c>
      <c r="K2458" s="197" t="str" cm="1">
        <f t="array" ref="K2458">INDEX($A:$G, ($B2458*$B$4)+3,COLUMN(C2458))</f>
        <v>Owing</v>
      </c>
      <c r="L2458" s="198" t="e">
        <f t="shared" si="237"/>
        <v>#VALUE!</v>
      </c>
      <c r="M2458" s="199" t="e">
        <f t="shared" si="238"/>
        <v>#VALUE!</v>
      </c>
      <c r="N2458" s="200" t="str" cm="1">
        <f t="array" ref="N2458">INDEX($A:$G, ($B2458*$B$4)+3,COLUMN(F2458))</f>
        <v>Total Interest Charged</v>
      </c>
      <c r="O2458" s="201" t="e">
        <f t="shared" si="236"/>
        <v>#VALUE!</v>
      </c>
    </row>
    <row r="2459" spans="3:15" x14ac:dyDescent="0.25">
      <c r="C2459" s="197" t="e">
        <f t="shared" si="239"/>
        <v>#DIV/0!</v>
      </c>
      <c r="D2459" s="216" t="e">
        <f>IF(F2459="","",IF($B$3='Budget Calculator'!$A$14, 'Loan Calculator'!$L$12-E2459+H2459, IF($B$3='Budget Calculator'!$A$13,  'Loan Calculator'!$N$12-E2459+H2459, IF($B$3='Budget Calculator'!$A$12,  'Loan Calculator'!$P$12-E2459+H2459, 0))))</f>
        <v>#DIV/0!</v>
      </c>
      <c r="E2459" s="217" t="e">
        <f>IF(('Loan Calculator'!$G$4/$B$4)*C2458&gt;=0, ('Loan Calculator'!$G$4/$B$4)*C2458, 1/0)</f>
        <v>#DIV/0!</v>
      </c>
      <c r="F2459" s="200" t="e">
        <f t="shared" si="240"/>
        <v>#DIV/0!</v>
      </c>
      <c r="G2459" s="212" t="e">
        <f t="shared" si="235"/>
        <v>#DIV/0!</v>
      </c>
      <c r="K2459" s="197" t="str" cm="1">
        <f t="array" ref="K2459">INDEX($A:$G, ($B2459*$B$4)+3,COLUMN(C2459))</f>
        <v>Owing</v>
      </c>
      <c r="L2459" s="198" t="e">
        <f t="shared" si="237"/>
        <v>#VALUE!</v>
      </c>
      <c r="M2459" s="199" t="e">
        <f t="shared" si="238"/>
        <v>#VALUE!</v>
      </c>
      <c r="N2459" s="200" t="str" cm="1">
        <f t="array" ref="N2459">INDEX($A:$G, ($B2459*$B$4)+3,COLUMN(F2459))</f>
        <v>Total Interest Charged</v>
      </c>
      <c r="O2459" s="201" t="e">
        <f t="shared" si="236"/>
        <v>#VALUE!</v>
      </c>
    </row>
    <row r="2460" spans="3:15" x14ac:dyDescent="0.25">
      <c r="C2460" s="197" t="e">
        <f t="shared" si="239"/>
        <v>#DIV/0!</v>
      </c>
      <c r="D2460" s="216" t="e">
        <f>IF(F2460="","",IF($B$3='Budget Calculator'!$A$14, 'Loan Calculator'!$L$12-E2460+H2460, IF($B$3='Budget Calculator'!$A$13,  'Loan Calculator'!$N$12-E2460+H2460, IF($B$3='Budget Calculator'!$A$12,  'Loan Calculator'!$P$12-E2460+H2460, 0))))</f>
        <v>#DIV/0!</v>
      </c>
      <c r="E2460" s="217" t="e">
        <f>IF(('Loan Calculator'!$G$4/$B$4)*C2459&gt;=0, ('Loan Calculator'!$G$4/$B$4)*C2459, 1/0)</f>
        <v>#DIV/0!</v>
      </c>
      <c r="F2460" s="200" t="e">
        <f t="shared" si="240"/>
        <v>#DIV/0!</v>
      </c>
      <c r="G2460" s="212" t="e">
        <f t="shared" si="235"/>
        <v>#DIV/0!</v>
      </c>
      <c r="K2460" s="197" t="str" cm="1">
        <f t="array" ref="K2460">INDEX($A:$G, ($B2460*$B$4)+3,COLUMN(C2460))</f>
        <v>Owing</v>
      </c>
      <c r="L2460" s="198" t="e">
        <f t="shared" si="237"/>
        <v>#VALUE!</v>
      </c>
      <c r="M2460" s="199" t="e">
        <f t="shared" si="238"/>
        <v>#VALUE!</v>
      </c>
      <c r="N2460" s="200" t="str" cm="1">
        <f t="array" ref="N2460">INDEX($A:$G, ($B2460*$B$4)+3,COLUMN(F2460))</f>
        <v>Total Interest Charged</v>
      </c>
      <c r="O2460" s="201" t="e">
        <f t="shared" si="236"/>
        <v>#VALUE!</v>
      </c>
    </row>
    <row r="2461" spans="3:15" x14ac:dyDescent="0.25">
      <c r="C2461" s="197" t="e">
        <f t="shared" si="239"/>
        <v>#DIV/0!</v>
      </c>
      <c r="D2461" s="216" t="e">
        <f>IF(F2461="","",IF($B$3='Budget Calculator'!$A$14, 'Loan Calculator'!$L$12-E2461+H2461, IF($B$3='Budget Calculator'!$A$13,  'Loan Calculator'!$N$12-E2461+H2461, IF($B$3='Budget Calculator'!$A$12,  'Loan Calculator'!$P$12-E2461+H2461, 0))))</f>
        <v>#DIV/0!</v>
      </c>
      <c r="E2461" s="217" t="e">
        <f>IF(('Loan Calculator'!$G$4/$B$4)*C2460&gt;=0, ('Loan Calculator'!$G$4/$B$4)*C2460, 1/0)</f>
        <v>#DIV/0!</v>
      </c>
      <c r="F2461" s="200" t="e">
        <f t="shared" si="240"/>
        <v>#DIV/0!</v>
      </c>
      <c r="G2461" s="212" t="e">
        <f t="shared" si="235"/>
        <v>#DIV/0!</v>
      </c>
      <c r="K2461" s="197" t="str" cm="1">
        <f t="array" ref="K2461">INDEX($A:$G, ($B2461*$B$4)+3,COLUMN(C2461))</f>
        <v>Owing</v>
      </c>
      <c r="L2461" s="198" t="e">
        <f t="shared" si="237"/>
        <v>#VALUE!</v>
      </c>
      <c r="M2461" s="199" t="e">
        <f t="shared" si="238"/>
        <v>#VALUE!</v>
      </c>
      <c r="N2461" s="200" t="str" cm="1">
        <f t="array" ref="N2461">INDEX($A:$G, ($B2461*$B$4)+3,COLUMN(F2461))</f>
        <v>Total Interest Charged</v>
      </c>
      <c r="O2461" s="201" t="e">
        <f t="shared" si="236"/>
        <v>#VALUE!</v>
      </c>
    </row>
    <row r="2462" spans="3:15" x14ac:dyDescent="0.25">
      <c r="C2462" s="197" t="e">
        <f t="shared" si="239"/>
        <v>#DIV/0!</v>
      </c>
      <c r="D2462" s="216" t="e">
        <f>IF(F2462="","",IF($B$3='Budget Calculator'!$A$14, 'Loan Calculator'!$L$12-E2462+H2462, IF($B$3='Budget Calculator'!$A$13,  'Loan Calculator'!$N$12-E2462+H2462, IF($B$3='Budget Calculator'!$A$12,  'Loan Calculator'!$P$12-E2462+H2462, 0))))</f>
        <v>#DIV/0!</v>
      </c>
      <c r="E2462" s="217" t="e">
        <f>IF(('Loan Calculator'!$G$4/$B$4)*C2461&gt;=0, ('Loan Calculator'!$G$4/$B$4)*C2461, 1/0)</f>
        <v>#DIV/0!</v>
      </c>
      <c r="F2462" s="200" t="e">
        <f t="shared" si="240"/>
        <v>#DIV/0!</v>
      </c>
      <c r="G2462" s="212" t="e">
        <f t="shared" si="235"/>
        <v>#DIV/0!</v>
      </c>
      <c r="K2462" s="197" t="str" cm="1">
        <f t="array" ref="K2462">INDEX($A:$G, ($B2462*$B$4)+3,COLUMN(C2462))</f>
        <v>Owing</v>
      </c>
      <c r="L2462" s="198" t="e">
        <f t="shared" si="237"/>
        <v>#VALUE!</v>
      </c>
      <c r="M2462" s="199" t="e">
        <f t="shared" si="238"/>
        <v>#VALUE!</v>
      </c>
      <c r="N2462" s="200" t="str" cm="1">
        <f t="array" ref="N2462">INDEX($A:$G, ($B2462*$B$4)+3,COLUMN(F2462))</f>
        <v>Total Interest Charged</v>
      </c>
      <c r="O2462" s="201" t="e">
        <f t="shared" si="236"/>
        <v>#VALUE!</v>
      </c>
    </row>
    <row r="2463" spans="3:15" x14ac:dyDescent="0.25">
      <c r="C2463" s="197" t="e">
        <f t="shared" si="239"/>
        <v>#DIV/0!</v>
      </c>
      <c r="D2463" s="216" t="e">
        <f>IF(F2463="","",IF($B$3='Budget Calculator'!$A$14, 'Loan Calculator'!$L$12-E2463+H2463, IF($B$3='Budget Calculator'!$A$13,  'Loan Calculator'!$N$12-E2463+H2463, IF($B$3='Budget Calculator'!$A$12,  'Loan Calculator'!$P$12-E2463+H2463, 0))))</f>
        <v>#DIV/0!</v>
      </c>
      <c r="E2463" s="217" t="e">
        <f>IF(('Loan Calculator'!$G$4/$B$4)*C2462&gt;=0, ('Loan Calculator'!$G$4/$B$4)*C2462, 1/0)</f>
        <v>#DIV/0!</v>
      </c>
      <c r="F2463" s="200" t="e">
        <f t="shared" si="240"/>
        <v>#DIV/0!</v>
      </c>
      <c r="G2463" s="212" t="e">
        <f t="shared" si="235"/>
        <v>#DIV/0!</v>
      </c>
      <c r="K2463" s="197" t="str" cm="1">
        <f t="array" ref="K2463">INDEX($A:$G, ($B2463*$B$4)+3,COLUMN(C2463))</f>
        <v>Owing</v>
      </c>
      <c r="L2463" s="198" t="e">
        <f t="shared" si="237"/>
        <v>#VALUE!</v>
      </c>
      <c r="M2463" s="199" t="e">
        <f t="shared" si="238"/>
        <v>#VALUE!</v>
      </c>
      <c r="N2463" s="200" t="str" cm="1">
        <f t="array" ref="N2463">INDEX($A:$G, ($B2463*$B$4)+3,COLUMN(F2463))</f>
        <v>Total Interest Charged</v>
      </c>
      <c r="O2463" s="201" t="e">
        <f t="shared" si="236"/>
        <v>#VALUE!</v>
      </c>
    </row>
    <row r="2464" spans="3:15" x14ac:dyDescent="0.25">
      <c r="C2464" s="197" t="e">
        <f t="shared" si="239"/>
        <v>#DIV/0!</v>
      </c>
      <c r="D2464" s="216" t="e">
        <f>IF(F2464="","",IF($B$3='Budget Calculator'!$A$14, 'Loan Calculator'!$L$12-E2464+H2464, IF($B$3='Budget Calculator'!$A$13,  'Loan Calculator'!$N$12-E2464+H2464, IF($B$3='Budget Calculator'!$A$12,  'Loan Calculator'!$P$12-E2464+H2464, 0))))</f>
        <v>#DIV/0!</v>
      </c>
      <c r="E2464" s="217" t="e">
        <f>IF(('Loan Calculator'!$G$4/$B$4)*C2463&gt;=0, ('Loan Calculator'!$G$4/$B$4)*C2463, 1/0)</f>
        <v>#DIV/0!</v>
      </c>
      <c r="F2464" s="200" t="e">
        <f t="shared" si="240"/>
        <v>#DIV/0!</v>
      </c>
      <c r="G2464" s="212" t="e">
        <f t="shared" si="235"/>
        <v>#DIV/0!</v>
      </c>
      <c r="K2464" s="197" t="str" cm="1">
        <f t="array" ref="K2464">INDEX($A:$G, ($B2464*$B$4)+3,COLUMN(C2464))</f>
        <v>Owing</v>
      </c>
      <c r="L2464" s="198" t="e">
        <f t="shared" si="237"/>
        <v>#VALUE!</v>
      </c>
      <c r="M2464" s="199" t="e">
        <f t="shared" si="238"/>
        <v>#VALUE!</v>
      </c>
      <c r="N2464" s="200" t="str" cm="1">
        <f t="array" ref="N2464">INDEX($A:$G, ($B2464*$B$4)+3,COLUMN(F2464))</f>
        <v>Total Interest Charged</v>
      </c>
      <c r="O2464" s="201" t="e">
        <f t="shared" si="236"/>
        <v>#VALUE!</v>
      </c>
    </row>
    <row r="2465" spans="3:15" x14ac:dyDescent="0.25">
      <c r="C2465" s="197" t="e">
        <f t="shared" si="239"/>
        <v>#DIV/0!</v>
      </c>
      <c r="D2465" s="216" t="e">
        <f>IF(F2465="","",IF($B$3='Budget Calculator'!$A$14, 'Loan Calculator'!$L$12-E2465+H2465, IF($B$3='Budget Calculator'!$A$13,  'Loan Calculator'!$N$12-E2465+H2465, IF($B$3='Budget Calculator'!$A$12,  'Loan Calculator'!$P$12-E2465+H2465, 0))))</f>
        <v>#DIV/0!</v>
      </c>
      <c r="E2465" s="217" t="e">
        <f>IF(('Loan Calculator'!$G$4/$B$4)*C2464&gt;=0, ('Loan Calculator'!$G$4/$B$4)*C2464, 1/0)</f>
        <v>#DIV/0!</v>
      </c>
      <c r="F2465" s="200" t="e">
        <f t="shared" si="240"/>
        <v>#DIV/0!</v>
      </c>
      <c r="G2465" s="212" t="e">
        <f t="shared" si="235"/>
        <v>#DIV/0!</v>
      </c>
      <c r="K2465" s="197" t="str" cm="1">
        <f t="array" ref="K2465">INDEX($A:$G, ($B2465*$B$4)+3,COLUMN(C2465))</f>
        <v>Owing</v>
      </c>
      <c r="L2465" s="198" t="e">
        <f t="shared" si="237"/>
        <v>#VALUE!</v>
      </c>
      <c r="M2465" s="199" t="e">
        <f t="shared" si="238"/>
        <v>#VALUE!</v>
      </c>
      <c r="N2465" s="200" t="str" cm="1">
        <f t="array" ref="N2465">INDEX($A:$G, ($B2465*$B$4)+3,COLUMN(F2465))</f>
        <v>Total Interest Charged</v>
      </c>
      <c r="O2465" s="201" t="e">
        <f t="shared" si="236"/>
        <v>#VALUE!</v>
      </c>
    </row>
    <row r="2466" spans="3:15" x14ac:dyDescent="0.25">
      <c r="C2466" s="197" t="e">
        <f t="shared" si="239"/>
        <v>#DIV/0!</v>
      </c>
      <c r="D2466" s="216" t="e">
        <f>IF(F2466="","",IF($B$3='Budget Calculator'!$A$14, 'Loan Calculator'!$L$12-E2466+H2466, IF($B$3='Budget Calculator'!$A$13,  'Loan Calculator'!$N$12-E2466+H2466, IF($B$3='Budget Calculator'!$A$12,  'Loan Calculator'!$P$12-E2466+H2466, 0))))</f>
        <v>#DIV/0!</v>
      </c>
      <c r="E2466" s="217" t="e">
        <f>IF(('Loan Calculator'!$G$4/$B$4)*C2465&gt;=0, ('Loan Calculator'!$G$4/$B$4)*C2465, 1/0)</f>
        <v>#DIV/0!</v>
      </c>
      <c r="F2466" s="200" t="e">
        <f t="shared" si="240"/>
        <v>#DIV/0!</v>
      </c>
      <c r="G2466" s="212" t="e">
        <f t="shared" si="235"/>
        <v>#DIV/0!</v>
      </c>
      <c r="K2466" s="197" t="str" cm="1">
        <f t="array" ref="K2466">INDEX($A:$G, ($B2466*$B$4)+3,COLUMN(C2466))</f>
        <v>Owing</v>
      </c>
      <c r="L2466" s="198" t="e">
        <f t="shared" si="237"/>
        <v>#VALUE!</v>
      </c>
      <c r="M2466" s="199" t="e">
        <f t="shared" si="238"/>
        <v>#VALUE!</v>
      </c>
      <c r="N2466" s="200" t="str" cm="1">
        <f t="array" ref="N2466">INDEX($A:$G, ($B2466*$B$4)+3,COLUMN(F2466))</f>
        <v>Total Interest Charged</v>
      </c>
      <c r="O2466" s="201" t="e">
        <f t="shared" si="236"/>
        <v>#VALUE!</v>
      </c>
    </row>
    <row r="2467" spans="3:15" x14ac:dyDescent="0.25">
      <c r="C2467" s="197" t="e">
        <f t="shared" si="239"/>
        <v>#DIV/0!</v>
      </c>
      <c r="D2467" s="216" t="e">
        <f>IF(F2467="","",IF($B$3='Budget Calculator'!$A$14, 'Loan Calculator'!$L$12-E2467+H2467, IF($B$3='Budget Calculator'!$A$13,  'Loan Calculator'!$N$12-E2467+H2467, IF($B$3='Budget Calculator'!$A$12,  'Loan Calculator'!$P$12-E2467+H2467, 0))))</f>
        <v>#DIV/0!</v>
      </c>
      <c r="E2467" s="217" t="e">
        <f>IF(('Loan Calculator'!$G$4/$B$4)*C2466&gt;=0, ('Loan Calculator'!$G$4/$B$4)*C2466, 1/0)</f>
        <v>#DIV/0!</v>
      </c>
      <c r="F2467" s="200" t="e">
        <f t="shared" si="240"/>
        <v>#DIV/0!</v>
      </c>
      <c r="G2467" s="212" t="e">
        <f t="shared" si="235"/>
        <v>#DIV/0!</v>
      </c>
      <c r="K2467" s="197" t="str" cm="1">
        <f t="array" ref="K2467">INDEX($A:$G, ($B2467*$B$4)+3,COLUMN(C2467))</f>
        <v>Owing</v>
      </c>
      <c r="L2467" s="198" t="e">
        <f t="shared" si="237"/>
        <v>#VALUE!</v>
      </c>
      <c r="M2467" s="199" t="e">
        <f t="shared" si="238"/>
        <v>#VALUE!</v>
      </c>
      <c r="N2467" s="200" t="str" cm="1">
        <f t="array" ref="N2467">INDEX($A:$G, ($B2467*$B$4)+3,COLUMN(F2467))</f>
        <v>Total Interest Charged</v>
      </c>
      <c r="O2467" s="201" t="e">
        <f t="shared" si="236"/>
        <v>#VALUE!</v>
      </c>
    </row>
    <row r="2468" spans="3:15" x14ac:dyDescent="0.25">
      <c r="C2468" s="197" t="e">
        <f t="shared" si="239"/>
        <v>#DIV/0!</v>
      </c>
      <c r="D2468" s="216" t="e">
        <f>IF(F2468="","",IF($B$3='Budget Calculator'!$A$14, 'Loan Calculator'!$L$12-E2468+H2468, IF($B$3='Budget Calculator'!$A$13,  'Loan Calculator'!$N$12-E2468+H2468, IF($B$3='Budget Calculator'!$A$12,  'Loan Calculator'!$P$12-E2468+H2468, 0))))</f>
        <v>#DIV/0!</v>
      </c>
      <c r="E2468" s="217" t="e">
        <f>IF(('Loan Calculator'!$G$4/$B$4)*C2467&gt;=0, ('Loan Calculator'!$G$4/$B$4)*C2467, 1/0)</f>
        <v>#DIV/0!</v>
      </c>
      <c r="F2468" s="200" t="e">
        <f t="shared" si="240"/>
        <v>#DIV/0!</v>
      </c>
      <c r="G2468" s="212" t="e">
        <f t="shared" si="235"/>
        <v>#DIV/0!</v>
      </c>
      <c r="K2468" s="197" t="str" cm="1">
        <f t="array" ref="K2468">INDEX($A:$G, ($B2468*$B$4)+3,COLUMN(C2468))</f>
        <v>Owing</v>
      </c>
      <c r="L2468" s="198" t="e">
        <f t="shared" si="237"/>
        <v>#VALUE!</v>
      </c>
      <c r="M2468" s="199" t="e">
        <f t="shared" si="238"/>
        <v>#VALUE!</v>
      </c>
      <c r="N2468" s="200" t="str" cm="1">
        <f t="array" ref="N2468">INDEX($A:$G, ($B2468*$B$4)+3,COLUMN(F2468))</f>
        <v>Total Interest Charged</v>
      </c>
      <c r="O2468" s="201" t="e">
        <f t="shared" si="236"/>
        <v>#VALUE!</v>
      </c>
    </row>
    <row r="2469" spans="3:15" x14ac:dyDescent="0.25">
      <c r="C2469" s="197" t="e">
        <f t="shared" si="239"/>
        <v>#DIV/0!</v>
      </c>
      <c r="D2469" s="216" t="e">
        <f>IF(F2469="","",IF($B$3='Budget Calculator'!$A$14, 'Loan Calculator'!$L$12-E2469+H2469, IF($B$3='Budget Calculator'!$A$13,  'Loan Calculator'!$N$12-E2469+H2469, IF($B$3='Budget Calculator'!$A$12,  'Loan Calculator'!$P$12-E2469+H2469, 0))))</f>
        <v>#DIV/0!</v>
      </c>
      <c r="E2469" s="217" t="e">
        <f>IF(('Loan Calculator'!$G$4/$B$4)*C2468&gt;=0, ('Loan Calculator'!$G$4/$B$4)*C2468, 1/0)</f>
        <v>#DIV/0!</v>
      </c>
      <c r="F2469" s="200" t="e">
        <f t="shared" si="240"/>
        <v>#DIV/0!</v>
      </c>
      <c r="G2469" s="212" t="e">
        <f t="shared" si="235"/>
        <v>#DIV/0!</v>
      </c>
      <c r="K2469" s="197" t="str" cm="1">
        <f t="array" ref="K2469">INDEX($A:$G, ($B2469*$B$4)+3,COLUMN(C2469))</f>
        <v>Owing</v>
      </c>
      <c r="L2469" s="198" t="e">
        <f t="shared" si="237"/>
        <v>#VALUE!</v>
      </c>
      <c r="M2469" s="199" t="e">
        <f t="shared" si="238"/>
        <v>#VALUE!</v>
      </c>
      <c r="N2469" s="200" t="str" cm="1">
        <f t="array" ref="N2469">INDEX($A:$G, ($B2469*$B$4)+3,COLUMN(F2469))</f>
        <v>Total Interest Charged</v>
      </c>
      <c r="O2469" s="201" t="e">
        <f t="shared" si="236"/>
        <v>#VALUE!</v>
      </c>
    </row>
    <row r="2470" spans="3:15" x14ac:dyDescent="0.25">
      <c r="C2470" s="197" t="e">
        <f t="shared" si="239"/>
        <v>#DIV/0!</v>
      </c>
      <c r="D2470" s="216" t="e">
        <f>IF(F2470="","",IF($B$3='Budget Calculator'!$A$14, 'Loan Calculator'!$L$12-E2470+H2470, IF($B$3='Budget Calculator'!$A$13,  'Loan Calculator'!$N$12-E2470+H2470, IF($B$3='Budget Calculator'!$A$12,  'Loan Calculator'!$P$12-E2470+H2470, 0))))</f>
        <v>#DIV/0!</v>
      </c>
      <c r="E2470" s="217" t="e">
        <f>IF(('Loan Calculator'!$G$4/$B$4)*C2469&gt;=0, ('Loan Calculator'!$G$4/$B$4)*C2469, 1/0)</f>
        <v>#DIV/0!</v>
      </c>
      <c r="F2470" s="200" t="e">
        <f t="shared" si="240"/>
        <v>#DIV/0!</v>
      </c>
      <c r="G2470" s="212" t="e">
        <f t="shared" si="235"/>
        <v>#DIV/0!</v>
      </c>
      <c r="K2470" s="197" t="str" cm="1">
        <f t="array" ref="K2470">INDEX($A:$G, ($B2470*$B$4)+3,COLUMN(C2470))</f>
        <v>Owing</v>
      </c>
      <c r="L2470" s="198" t="e">
        <f t="shared" si="237"/>
        <v>#VALUE!</v>
      </c>
      <c r="M2470" s="199" t="e">
        <f t="shared" si="238"/>
        <v>#VALUE!</v>
      </c>
      <c r="N2470" s="200" t="str" cm="1">
        <f t="array" ref="N2470">INDEX($A:$G, ($B2470*$B$4)+3,COLUMN(F2470))</f>
        <v>Total Interest Charged</v>
      </c>
      <c r="O2470" s="201" t="e">
        <f t="shared" si="236"/>
        <v>#VALUE!</v>
      </c>
    </row>
    <row r="2471" spans="3:15" x14ac:dyDescent="0.25">
      <c r="C2471" s="197" t="e">
        <f t="shared" si="239"/>
        <v>#DIV/0!</v>
      </c>
      <c r="D2471" s="216" t="e">
        <f>IF(F2471="","",IF($B$3='Budget Calculator'!$A$14, 'Loan Calculator'!$L$12-E2471+H2471, IF($B$3='Budget Calculator'!$A$13,  'Loan Calculator'!$N$12-E2471+H2471, IF($B$3='Budget Calculator'!$A$12,  'Loan Calculator'!$P$12-E2471+H2471, 0))))</f>
        <v>#DIV/0!</v>
      </c>
      <c r="E2471" s="217" t="e">
        <f>IF(('Loan Calculator'!$G$4/$B$4)*C2470&gt;=0, ('Loan Calculator'!$G$4/$B$4)*C2470, 1/0)</f>
        <v>#DIV/0!</v>
      </c>
      <c r="F2471" s="200" t="e">
        <f t="shared" si="240"/>
        <v>#DIV/0!</v>
      </c>
      <c r="G2471" s="212" t="e">
        <f t="shared" si="235"/>
        <v>#DIV/0!</v>
      </c>
      <c r="K2471" s="197" t="str" cm="1">
        <f t="array" ref="K2471">INDEX($A:$G, ($B2471*$B$4)+3,COLUMN(C2471))</f>
        <v>Owing</v>
      </c>
      <c r="L2471" s="198" t="e">
        <f t="shared" si="237"/>
        <v>#VALUE!</v>
      </c>
      <c r="M2471" s="199" t="e">
        <f t="shared" si="238"/>
        <v>#VALUE!</v>
      </c>
      <c r="N2471" s="200" t="str" cm="1">
        <f t="array" ref="N2471">INDEX($A:$G, ($B2471*$B$4)+3,COLUMN(F2471))</f>
        <v>Total Interest Charged</v>
      </c>
      <c r="O2471" s="201" t="e">
        <f t="shared" si="236"/>
        <v>#VALUE!</v>
      </c>
    </row>
    <row r="2472" spans="3:15" x14ac:dyDescent="0.25">
      <c r="C2472" s="197" t="e">
        <f t="shared" si="239"/>
        <v>#DIV/0!</v>
      </c>
      <c r="D2472" s="216" t="e">
        <f>IF(F2472="","",IF($B$3='Budget Calculator'!$A$14, 'Loan Calculator'!$L$12-E2472+H2472, IF($B$3='Budget Calculator'!$A$13,  'Loan Calculator'!$N$12-E2472+H2472, IF($B$3='Budget Calculator'!$A$12,  'Loan Calculator'!$P$12-E2472+H2472, 0))))</f>
        <v>#DIV/0!</v>
      </c>
      <c r="E2472" s="217" t="e">
        <f>IF(('Loan Calculator'!$G$4/$B$4)*C2471&gt;=0, ('Loan Calculator'!$G$4/$B$4)*C2471, 1/0)</f>
        <v>#DIV/0!</v>
      </c>
      <c r="F2472" s="200" t="e">
        <f t="shared" si="240"/>
        <v>#DIV/0!</v>
      </c>
      <c r="G2472" s="212" t="e">
        <f t="shared" si="235"/>
        <v>#DIV/0!</v>
      </c>
      <c r="K2472" s="197" t="str" cm="1">
        <f t="array" ref="K2472">INDEX($A:$G, ($B2472*$B$4)+3,COLUMN(C2472))</f>
        <v>Owing</v>
      </c>
      <c r="L2472" s="198" t="e">
        <f t="shared" si="237"/>
        <v>#VALUE!</v>
      </c>
      <c r="M2472" s="199" t="e">
        <f t="shared" si="238"/>
        <v>#VALUE!</v>
      </c>
      <c r="N2472" s="200" t="str" cm="1">
        <f t="array" ref="N2472">INDEX($A:$G, ($B2472*$B$4)+3,COLUMN(F2472))</f>
        <v>Total Interest Charged</v>
      </c>
      <c r="O2472" s="201" t="e">
        <f t="shared" si="236"/>
        <v>#VALUE!</v>
      </c>
    </row>
    <row r="2473" spans="3:15" x14ac:dyDescent="0.25">
      <c r="C2473" s="197" t="e">
        <f t="shared" si="239"/>
        <v>#DIV/0!</v>
      </c>
      <c r="D2473" s="216" t="e">
        <f>IF(F2473="","",IF($B$3='Budget Calculator'!$A$14, 'Loan Calculator'!$L$12-E2473+H2473, IF($B$3='Budget Calculator'!$A$13,  'Loan Calculator'!$N$12-E2473+H2473, IF($B$3='Budget Calculator'!$A$12,  'Loan Calculator'!$P$12-E2473+H2473, 0))))</f>
        <v>#DIV/0!</v>
      </c>
      <c r="E2473" s="217" t="e">
        <f>IF(('Loan Calculator'!$G$4/$B$4)*C2472&gt;=0, ('Loan Calculator'!$G$4/$B$4)*C2472, 1/0)</f>
        <v>#DIV/0!</v>
      </c>
      <c r="F2473" s="200" t="e">
        <f t="shared" si="240"/>
        <v>#DIV/0!</v>
      </c>
      <c r="G2473" s="212" t="e">
        <f t="shared" si="235"/>
        <v>#DIV/0!</v>
      </c>
      <c r="K2473" s="197" t="str" cm="1">
        <f t="array" ref="K2473">INDEX($A:$G, ($B2473*$B$4)+3,COLUMN(C2473))</f>
        <v>Owing</v>
      </c>
      <c r="L2473" s="198" t="e">
        <f t="shared" si="237"/>
        <v>#VALUE!</v>
      </c>
      <c r="M2473" s="199" t="e">
        <f t="shared" si="238"/>
        <v>#VALUE!</v>
      </c>
      <c r="N2473" s="200" t="str" cm="1">
        <f t="array" ref="N2473">INDEX($A:$G, ($B2473*$B$4)+3,COLUMN(F2473))</f>
        <v>Total Interest Charged</v>
      </c>
      <c r="O2473" s="201" t="e">
        <f t="shared" si="236"/>
        <v>#VALUE!</v>
      </c>
    </row>
    <row r="2474" spans="3:15" x14ac:dyDescent="0.25">
      <c r="C2474" s="197" t="e">
        <f t="shared" si="239"/>
        <v>#DIV/0!</v>
      </c>
      <c r="D2474" s="216" t="e">
        <f>IF(F2474="","",IF($B$3='Budget Calculator'!$A$14, 'Loan Calculator'!$L$12-E2474+H2474, IF($B$3='Budget Calculator'!$A$13,  'Loan Calculator'!$N$12-E2474+H2474, IF($B$3='Budget Calculator'!$A$12,  'Loan Calculator'!$P$12-E2474+H2474, 0))))</f>
        <v>#DIV/0!</v>
      </c>
      <c r="E2474" s="217" t="e">
        <f>IF(('Loan Calculator'!$G$4/$B$4)*C2473&gt;=0, ('Loan Calculator'!$G$4/$B$4)*C2473, 1/0)</f>
        <v>#DIV/0!</v>
      </c>
      <c r="F2474" s="200" t="e">
        <f t="shared" si="240"/>
        <v>#DIV/0!</v>
      </c>
      <c r="G2474" s="212" t="e">
        <f t="shared" si="235"/>
        <v>#DIV/0!</v>
      </c>
      <c r="K2474" s="197" t="str" cm="1">
        <f t="array" ref="K2474">INDEX($A:$G, ($B2474*$B$4)+3,COLUMN(C2474))</f>
        <v>Owing</v>
      </c>
      <c r="L2474" s="198" t="e">
        <f t="shared" si="237"/>
        <v>#VALUE!</v>
      </c>
      <c r="M2474" s="199" t="e">
        <f t="shared" si="238"/>
        <v>#VALUE!</v>
      </c>
      <c r="N2474" s="200" t="str" cm="1">
        <f t="array" ref="N2474">INDEX($A:$G, ($B2474*$B$4)+3,COLUMN(F2474))</f>
        <v>Total Interest Charged</v>
      </c>
      <c r="O2474" s="201" t="e">
        <f t="shared" si="236"/>
        <v>#VALUE!</v>
      </c>
    </row>
    <row r="2475" spans="3:15" x14ac:dyDescent="0.25">
      <c r="C2475" s="197" t="e">
        <f t="shared" si="239"/>
        <v>#DIV/0!</v>
      </c>
      <c r="D2475" s="216" t="e">
        <f>IF(F2475="","",IF($B$3='Budget Calculator'!$A$14, 'Loan Calculator'!$L$12-E2475+H2475, IF($B$3='Budget Calculator'!$A$13,  'Loan Calculator'!$N$12-E2475+H2475, IF($B$3='Budget Calculator'!$A$12,  'Loan Calculator'!$P$12-E2475+H2475, 0))))</f>
        <v>#DIV/0!</v>
      </c>
      <c r="E2475" s="217" t="e">
        <f>IF(('Loan Calculator'!$G$4/$B$4)*C2474&gt;=0, ('Loan Calculator'!$G$4/$B$4)*C2474, 1/0)</f>
        <v>#DIV/0!</v>
      </c>
      <c r="F2475" s="200" t="e">
        <f t="shared" si="240"/>
        <v>#DIV/0!</v>
      </c>
      <c r="G2475" s="212" t="e">
        <f t="shared" si="235"/>
        <v>#DIV/0!</v>
      </c>
      <c r="K2475" s="197" t="str" cm="1">
        <f t="array" ref="K2475">INDEX($A:$G, ($B2475*$B$4)+3,COLUMN(C2475))</f>
        <v>Owing</v>
      </c>
      <c r="L2475" s="198" t="e">
        <f t="shared" si="237"/>
        <v>#VALUE!</v>
      </c>
      <c r="M2475" s="199" t="e">
        <f t="shared" si="238"/>
        <v>#VALUE!</v>
      </c>
      <c r="N2475" s="200" t="str" cm="1">
        <f t="array" ref="N2475">INDEX($A:$G, ($B2475*$B$4)+3,COLUMN(F2475))</f>
        <v>Total Interest Charged</v>
      </c>
      <c r="O2475" s="201" t="e">
        <f t="shared" si="236"/>
        <v>#VALUE!</v>
      </c>
    </row>
    <row r="2476" spans="3:15" x14ac:dyDescent="0.25">
      <c r="C2476" s="197" t="e">
        <f t="shared" si="239"/>
        <v>#DIV/0!</v>
      </c>
      <c r="D2476" s="216" t="e">
        <f>IF(F2476="","",IF($B$3='Budget Calculator'!$A$14, 'Loan Calculator'!$L$12-E2476+H2476, IF($B$3='Budget Calculator'!$A$13,  'Loan Calculator'!$N$12-E2476+H2476, IF($B$3='Budget Calculator'!$A$12,  'Loan Calculator'!$P$12-E2476+H2476, 0))))</f>
        <v>#DIV/0!</v>
      </c>
      <c r="E2476" s="217" t="e">
        <f>IF(('Loan Calculator'!$G$4/$B$4)*C2475&gt;=0, ('Loan Calculator'!$G$4/$B$4)*C2475, 1/0)</f>
        <v>#DIV/0!</v>
      </c>
      <c r="F2476" s="200" t="e">
        <f t="shared" si="240"/>
        <v>#DIV/0!</v>
      </c>
      <c r="G2476" s="212" t="e">
        <f t="shared" si="235"/>
        <v>#DIV/0!</v>
      </c>
      <c r="K2476" s="197" t="str" cm="1">
        <f t="array" ref="K2476">INDEX($A:$G, ($B2476*$B$4)+3,COLUMN(C2476))</f>
        <v>Owing</v>
      </c>
      <c r="L2476" s="198" t="e">
        <f t="shared" si="237"/>
        <v>#VALUE!</v>
      </c>
      <c r="M2476" s="199" t="e">
        <f t="shared" si="238"/>
        <v>#VALUE!</v>
      </c>
      <c r="N2476" s="200" t="str" cm="1">
        <f t="array" ref="N2476">INDEX($A:$G, ($B2476*$B$4)+3,COLUMN(F2476))</f>
        <v>Total Interest Charged</v>
      </c>
      <c r="O2476" s="201" t="e">
        <f t="shared" si="236"/>
        <v>#VALUE!</v>
      </c>
    </row>
    <row r="2477" spans="3:15" x14ac:dyDescent="0.25">
      <c r="C2477" s="197" t="e">
        <f t="shared" si="239"/>
        <v>#DIV/0!</v>
      </c>
      <c r="D2477" s="216" t="e">
        <f>IF(F2477="","",IF($B$3='Budget Calculator'!$A$14, 'Loan Calculator'!$L$12-E2477+H2477, IF($B$3='Budget Calculator'!$A$13,  'Loan Calculator'!$N$12-E2477+H2477, IF($B$3='Budget Calculator'!$A$12,  'Loan Calculator'!$P$12-E2477+H2477, 0))))</f>
        <v>#DIV/0!</v>
      </c>
      <c r="E2477" s="217" t="e">
        <f>IF(('Loan Calculator'!$G$4/$B$4)*C2476&gt;=0, ('Loan Calculator'!$G$4/$B$4)*C2476, 1/0)</f>
        <v>#DIV/0!</v>
      </c>
      <c r="F2477" s="200" t="e">
        <f t="shared" si="240"/>
        <v>#DIV/0!</v>
      </c>
      <c r="G2477" s="212" t="e">
        <f t="shared" si="235"/>
        <v>#DIV/0!</v>
      </c>
      <c r="K2477" s="197" t="str" cm="1">
        <f t="array" ref="K2477">INDEX($A:$G, ($B2477*$B$4)+3,COLUMN(C2477))</f>
        <v>Owing</v>
      </c>
      <c r="L2477" s="198" t="e">
        <f t="shared" si="237"/>
        <v>#VALUE!</v>
      </c>
      <c r="M2477" s="199" t="e">
        <f t="shared" si="238"/>
        <v>#VALUE!</v>
      </c>
      <c r="N2477" s="200" t="str" cm="1">
        <f t="array" ref="N2477">INDEX($A:$G, ($B2477*$B$4)+3,COLUMN(F2477))</f>
        <v>Total Interest Charged</v>
      </c>
      <c r="O2477" s="201" t="e">
        <f t="shared" si="236"/>
        <v>#VALUE!</v>
      </c>
    </row>
    <row r="2478" spans="3:15" x14ac:dyDescent="0.25">
      <c r="C2478" s="197" t="e">
        <f t="shared" si="239"/>
        <v>#DIV/0!</v>
      </c>
      <c r="D2478" s="216" t="e">
        <f>IF(F2478="","",IF($B$3='Budget Calculator'!$A$14, 'Loan Calculator'!$L$12-E2478+H2478, IF($B$3='Budget Calculator'!$A$13,  'Loan Calculator'!$N$12-E2478+H2478, IF($B$3='Budget Calculator'!$A$12,  'Loan Calculator'!$P$12-E2478+H2478, 0))))</f>
        <v>#DIV/0!</v>
      </c>
      <c r="E2478" s="217" t="e">
        <f>IF(('Loan Calculator'!$G$4/$B$4)*C2477&gt;=0, ('Loan Calculator'!$G$4/$B$4)*C2477, 1/0)</f>
        <v>#DIV/0!</v>
      </c>
      <c r="F2478" s="200" t="e">
        <f t="shared" si="240"/>
        <v>#DIV/0!</v>
      </c>
      <c r="G2478" s="212" t="e">
        <f t="shared" si="235"/>
        <v>#DIV/0!</v>
      </c>
      <c r="K2478" s="197" t="str" cm="1">
        <f t="array" ref="K2478">INDEX($A:$G, ($B2478*$B$4)+3,COLUMN(C2478))</f>
        <v>Owing</v>
      </c>
      <c r="L2478" s="198" t="e">
        <f t="shared" si="237"/>
        <v>#VALUE!</v>
      </c>
      <c r="M2478" s="199" t="e">
        <f t="shared" si="238"/>
        <v>#VALUE!</v>
      </c>
      <c r="N2478" s="200" t="str" cm="1">
        <f t="array" ref="N2478">INDEX($A:$G, ($B2478*$B$4)+3,COLUMN(F2478))</f>
        <v>Total Interest Charged</v>
      </c>
      <c r="O2478" s="201" t="e">
        <f t="shared" si="236"/>
        <v>#VALUE!</v>
      </c>
    </row>
    <row r="2479" spans="3:15" x14ac:dyDescent="0.25">
      <c r="C2479" s="197" t="e">
        <f t="shared" si="239"/>
        <v>#DIV/0!</v>
      </c>
      <c r="D2479" s="216" t="e">
        <f>IF(F2479="","",IF($B$3='Budget Calculator'!$A$14, 'Loan Calculator'!$L$12-E2479+H2479, IF($B$3='Budget Calculator'!$A$13,  'Loan Calculator'!$N$12-E2479+H2479, IF($B$3='Budget Calculator'!$A$12,  'Loan Calculator'!$P$12-E2479+H2479, 0))))</f>
        <v>#DIV/0!</v>
      </c>
      <c r="E2479" s="217" t="e">
        <f>IF(('Loan Calculator'!$G$4/$B$4)*C2478&gt;=0, ('Loan Calculator'!$G$4/$B$4)*C2478, 1/0)</f>
        <v>#DIV/0!</v>
      </c>
      <c r="F2479" s="200" t="e">
        <f t="shared" si="240"/>
        <v>#DIV/0!</v>
      </c>
      <c r="G2479" s="212" t="e">
        <f t="shared" si="235"/>
        <v>#DIV/0!</v>
      </c>
      <c r="K2479" s="197" t="str" cm="1">
        <f t="array" ref="K2479">INDEX($A:$G, ($B2479*$B$4)+3,COLUMN(C2479))</f>
        <v>Owing</v>
      </c>
      <c r="L2479" s="198" t="e">
        <f t="shared" si="237"/>
        <v>#VALUE!</v>
      </c>
      <c r="M2479" s="199" t="e">
        <f t="shared" si="238"/>
        <v>#VALUE!</v>
      </c>
      <c r="N2479" s="200" t="str" cm="1">
        <f t="array" ref="N2479">INDEX($A:$G, ($B2479*$B$4)+3,COLUMN(F2479))</f>
        <v>Total Interest Charged</v>
      </c>
      <c r="O2479" s="201" t="e">
        <f t="shared" si="236"/>
        <v>#VALUE!</v>
      </c>
    </row>
    <row r="2480" spans="3:15" x14ac:dyDescent="0.25">
      <c r="C2480" s="197" t="e">
        <f t="shared" si="239"/>
        <v>#DIV/0!</v>
      </c>
      <c r="D2480" s="216" t="e">
        <f>IF(F2480="","",IF($B$3='Budget Calculator'!$A$14, 'Loan Calculator'!$L$12-E2480+H2480, IF($B$3='Budget Calculator'!$A$13,  'Loan Calculator'!$N$12-E2480+H2480, IF($B$3='Budget Calculator'!$A$12,  'Loan Calculator'!$P$12-E2480+H2480, 0))))</f>
        <v>#DIV/0!</v>
      </c>
      <c r="E2480" s="217" t="e">
        <f>IF(('Loan Calculator'!$G$4/$B$4)*C2479&gt;=0, ('Loan Calculator'!$G$4/$B$4)*C2479, 1/0)</f>
        <v>#DIV/0!</v>
      </c>
      <c r="F2480" s="200" t="e">
        <f t="shared" si="240"/>
        <v>#DIV/0!</v>
      </c>
      <c r="G2480" s="212" t="e">
        <f t="shared" si="235"/>
        <v>#DIV/0!</v>
      </c>
      <c r="K2480" s="197" t="str" cm="1">
        <f t="array" ref="K2480">INDEX($A:$G, ($B2480*$B$4)+3,COLUMN(C2480))</f>
        <v>Owing</v>
      </c>
      <c r="L2480" s="198" t="e">
        <f t="shared" si="237"/>
        <v>#VALUE!</v>
      </c>
      <c r="M2480" s="199" t="e">
        <f t="shared" si="238"/>
        <v>#VALUE!</v>
      </c>
      <c r="N2480" s="200" t="str" cm="1">
        <f t="array" ref="N2480">INDEX($A:$G, ($B2480*$B$4)+3,COLUMN(F2480))</f>
        <v>Total Interest Charged</v>
      </c>
      <c r="O2480" s="201" t="e">
        <f t="shared" si="236"/>
        <v>#VALUE!</v>
      </c>
    </row>
    <row r="2481" spans="3:15" x14ac:dyDescent="0.25">
      <c r="C2481" s="197" t="e">
        <f t="shared" si="239"/>
        <v>#DIV/0!</v>
      </c>
      <c r="D2481" s="216" t="e">
        <f>IF(F2481="","",IF($B$3='Budget Calculator'!$A$14, 'Loan Calculator'!$L$12-E2481+H2481, IF($B$3='Budget Calculator'!$A$13,  'Loan Calculator'!$N$12-E2481+H2481, IF($B$3='Budget Calculator'!$A$12,  'Loan Calculator'!$P$12-E2481+H2481, 0))))</f>
        <v>#DIV/0!</v>
      </c>
      <c r="E2481" s="217" t="e">
        <f>IF(('Loan Calculator'!$G$4/$B$4)*C2480&gt;=0, ('Loan Calculator'!$G$4/$B$4)*C2480, 1/0)</f>
        <v>#DIV/0!</v>
      </c>
      <c r="F2481" s="200" t="e">
        <f t="shared" si="240"/>
        <v>#DIV/0!</v>
      </c>
      <c r="G2481" s="212" t="e">
        <f t="shared" si="235"/>
        <v>#DIV/0!</v>
      </c>
      <c r="K2481" s="197" t="str" cm="1">
        <f t="array" ref="K2481">INDEX($A:$G, ($B2481*$B$4)+3,COLUMN(C2481))</f>
        <v>Owing</v>
      </c>
      <c r="L2481" s="198" t="e">
        <f t="shared" si="237"/>
        <v>#VALUE!</v>
      </c>
      <c r="M2481" s="199" t="e">
        <f t="shared" si="238"/>
        <v>#VALUE!</v>
      </c>
      <c r="N2481" s="200" t="str" cm="1">
        <f t="array" ref="N2481">INDEX($A:$G, ($B2481*$B$4)+3,COLUMN(F2481))</f>
        <v>Total Interest Charged</v>
      </c>
      <c r="O2481" s="201" t="e">
        <f t="shared" si="236"/>
        <v>#VALUE!</v>
      </c>
    </row>
    <row r="2482" spans="3:15" x14ac:dyDescent="0.25">
      <c r="C2482" s="197" t="e">
        <f t="shared" si="239"/>
        <v>#DIV/0!</v>
      </c>
      <c r="D2482" s="216" t="e">
        <f>IF(F2482="","",IF($B$3='Budget Calculator'!$A$14, 'Loan Calculator'!$L$12-E2482+H2482, IF($B$3='Budget Calculator'!$A$13,  'Loan Calculator'!$N$12-E2482+H2482, IF($B$3='Budget Calculator'!$A$12,  'Loan Calculator'!$P$12-E2482+H2482, 0))))</f>
        <v>#DIV/0!</v>
      </c>
      <c r="E2482" s="217" t="e">
        <f>IF(('Loan Calculator'!$G$4/$B$4)*C2481&gt;=0, ('Loan Calculator'!$G$4/$B$4)*C2481, 1/0)</f>
        <v>#DIV/0!</v>
      </c>
      <c r="F2482" s="200" t="e">
        <f t="shared" si="240"/>
        <v>#DIV/0!</v>
      </c>
      <c r="G2482" s="212" t="e">
        <f t="shared" si="235"/>
        <v>#DIV/0!</v>
      </c>
      <c r="K2482" s="197" t="str" cm="1">
        <f t="array" ref="K2482">INDEX($A:$G, ($B2482*$B$4)+3,COLUMN(C2482))</f>
        <v>Owing</v>
      </c>
      <c r="L2482" s="198" t="e">
        <f t="shared" si="237"/>
        <v>#VALUE!</v>
      </c>
      <c r="M2482" s="199" t="e">
        <f t="shared" si="238"/>
        <v>#VALUE!</v>
      </c>
      <c r="N2482" s="200" t="str" cm="1">
        <f t="array" ref="N2482">INDEX($A:$G, ($B2482*$B$4)+3,COLUMN(F2482))</f>
        <v>Total Interest Charged</v>
      </c>
      <c r="O2482" s="201" t="e">
        <f t="shared" si="236"/>
        <v>#VALUE!</v>
      </c>
    </row>
    <row r="2483" spans="3:15" x14ac:dyDescent="0.25">
      <c r="C2483" s="197" t="e">
        <f t="shared" si="239"/>
        <v>#DIV/0!</v>
      </c>
      <c r="D2483" s="216" t="e">
        <f>IF(F2483="","",IF($B$3='Budget Calculator'!$A$14, 'Loan Calculator'!$L$12-E2483+H2483, IF($B$3='Budget Calculator'!$A$13,  'Loan Calculator'!$N$12-E2483+H2483, IF($B$3='Budget Calculator'!$A$12,  'Loan Calculator'!$P$12-E2483+H2483, 0))))</f>
        <v>#DIV/0!</v>
      </c>
      <c r="E2483" s="217" t="e">
        <f>IF(('Loan Calculator'!$G$4/$B$4)*C2482&gt;=0, ('Loan Calculator'!$G$4/$B$4)*C2482, 1/0)</f>
        <v>#DIV/0!</v>
      </c>
      <c r="F2483" s="200" t="e">
        <f t="shared" si="240"/>
        <v>#DIV/0!</v>
      </c>
      <c r="G2483" s="212" t="e">
        <f t="shared" si="235"/>
        <v>#DIV/0!</v>
      </c>
      <c r="K2483" s="197" t="str" cm="1">
        <f t="array" ref="K2483">INDEX($A:$G, ($B2483*$B$4)+3,COLUMN(C2483))</f>
        <v>Owing</v>
      </c>
      <c r="L2483" s="198" t="e">
        <f t="shared" si="237"/>
        <v>#VALUE!</v>
      </c>
      <c r="M2483" s="199" t="e">
        <f t="shared" si="238"/>
        <v>#VALUE!</v>
      </c>
      <c r="N2483" s="200" t="str" cm="1">
        <f t="array" ref="N2483">INDEX($A:$G, ($B2483*$B$4)+3,COLUMN(F2483))</f>
        <v>Total Interest Charged</v>
      </c>
      <c r="O2483" s="201" t="e">
        <f t="shared" si="236"/>
        <v>#VALUE!</v>
      </c>
    </row>
    <row r="2484" spans="3:15" x14ac:dyDescent="0.25">
      <c r="C2484" s="197" t="e">
        <f t="shared" si="239"/>
        <v>#DIV/0!</v>
      </c>
      <c r="D2484" s="216" t="e">
        <f>IF(F2484="","",IF($B$3='Budget Calculator'!$A$14, 'Loan Calculator'!$L$12-E2484+H2484, IF($B$3='Budget Calculator'!$A$13,  'Loan Calculator'!$N$12-E2484+H2484, IF($B$3='Budget Calculator'!$A$12,  'Loan Calculator'!$P$12-E2484+H2484, 0))))</f>
        <v>#DIV/0!</v>
      </c>
      <c r="E2484" s="217" t="e">
        <f>IF(('Loan Calculator'!$G$4/$B$4)*C2483&gt;=0, ('Loan Calculator'!$G$4/$B$4)*C2483, 1/0)</f>
        <v>#DIV/0!</v>
      </c>
      <c r="F2484" s="200" t="e">
        <f t="shared" si="240"/>
        <v>#DIV/0!</v>
      </c>
      <c r="G2484" s="212" t="e">
        <f t="shared" si="235"/>
        <v>#DIV/0!</v>
      </c>
      <c r="K2484" s="197" t="str" cm="1">
        <f t="array" ref="K2484">INDEX($A:$G, ($B2484*$B$4)+3,COLUMN(C2484))</f>
        <v>Owing</v>
      </c>
      <c r="L2484" s="198" t="e">
        <f t="shared" si="237"/>
        <v>#VALUE!</v>
      </c>
      <c r="M2484" s="199" t="e">
        <f t="shared" si="238"/>
        <v>#VALUE!</v>
      </c>
      <c r="N2484" s="200" t="str" cm="1">
        <f t="array" ref="N2484">INDEX($A:$G, ($B2484*$B$4)+3,COLUMN(F2484))</f>
        <v>Total Interest Charged</v>
      </c>
      <c r="O2484" s="201" t="e">
        <f t="shared" si="236"/>
        <v>#VALUE!</v>
      </c>
    </row>
    <row r="2485" spans="3:15" x14ac:dyDescent="0.25">
      <c r="C2485" s="197" t="e">
        <f t="shared" si="239"/>
        <v>#DIV/0!</v>
      </c>
      <c r="D2485" s="216" t="e">
        <f>IF(F2485="","",IF($B$3='Budget Calculator'!$A$14, 'Loan Calculator'!$L$12-E2485+H2485, IF($B$3='Budget Calculator'!$A$13,  'Loan Calculator'!$N$12-E2485+H2485, IF($B$3='Budget Calculator'!$A$12,  'Loan Calculator'!$P$12-E2485+H2485, 0))))</f>
        <v>#DIV/0!</v>
      </c>
      <c r="E2485" s="217" t="e">
        <f>IF(('Loan Calculator'!$G$4/$B$4)*C2484&gt;=0, ('Loan Calculator'!$G$4/$B$4)*C2484, 1/0)</f>
        <v>#DIV/0!</v>
      </c>
      <c r="F2485" s="200" t="e">
        <f t="shared" si="240"/>
        <v>#DIV/0!</v>
      </c>
      <c r="G2485" s="212" t="e">
        <f t="shared" si="235"/>
        <v>#DIV/0!</v>
      </c>
      <c r="K2485" s="197" t="str" cm="1">
        <f t="array" ref="K2485">INDEX($A:$G, ($B2485*$B$4)+3,COLUMN(C2485))</f>
        <v>Owing</v>
      </c>
      <c r="L2485" s="198" t="e">
        <f t="shared" si="237"/>
        <v>#VALUE!</v>
      </c>
      <c r="M2485" s="199" t="e">
        <f t="shared" si="238"/>
        <v>#VALUE!</v>
      </c>
      <c r="N2485" s="200" t="str" cm="1">
        <f t="array" ref="N2485">INDEX($A:$G, ($B2485*$B$4)+3,COLUMN(F2485))</f>
        <v>Total Interest Charged</v>
      </c>
      <c r="O2485" s="201" t="e">
        <f t="shared" si="236"/>
        <v>#VALUE!</v>
      </c>
    </row>
    <row r="2486" spans="3:15" x14ac:dyDescent="0.25">
      <c r="C2486" s="197" t="e">
        <f t="shared" si="239"/>
        <v>#DIV/0!</v>
      </c>
      <c r="D2486" s="216" t="e">
        <f>IF(F2486="","",IF($B$3='Budget Calculator'!$A$14, 'Loan Calculator'!$L$12-E2486+H2486, IF($B$3='Budget Calculator'!$A$13,  'Loan Calculator'!$N$12-E2486+H2486, IF($B$3='Budget Calculator'!$A$12,  'Loan Calculator'!$P$12-E2486+H2486, 0))))</f>
        <v>#DIV/0!</v>
      </c>
      <c r="E2486" s="217" t="e">
        <f>IF(('Loan Calculator'!$G$4/$B$4)*C2485&gt;=0, ('Loan Calculator'!$G$4/$B$4)*C2485, 1/0)</f>
        <v>#DIV/0!</v>
      </c>
      <c r="F2486" s="200" t="e">
        <f t="shared" si="240"/>
        <v>#DIV/0!</v>
      </c>
      <c r="G2486" s="212" t="e">
        <f t="shared" si="235"/>
        <v>#DIV/0!</v>
      </c>
      <c r="K2486" s="197" t="str" cm="1">
        <f t="array" ref="K2486">INDEX($A:$G, ($B2486*$B$4)+3,COLUMN(C2486))</f>
        <v>Owing</v>
      </c>
      <c r="L2486" s="198" t="e">
        <f t="shared" si="237"/>
        <v>#VALUE!</v>
      </c>
      <c r="M2486" s="199" t="e">
        <f t="shared" si="238"/>
        <v>#VALUE!</v>
      </c>
      <c r="N2486" s="200" t="str" cm="1">
        <f t="array" ref="N2486">INDEX($A:$G, ($B2486*$B$4)+3,COLUMN(F2486))</f>
        <v>Total Interest Charged</v>
      </c>
      <c r="O2486" s="201" t="e">
        <f t="shared" si="236"/>
        <v>#VALUE!</v>
      </c>
    </row>
    <row r="2487" spans="3:15" x14ac:dyDescent="0.25">
      <c r="C2487" s="197" t="e">
        <f t="shared" si="239"/>
        <v>#DIV/0!</v>
      </c>
      <c r="D2487" s="216" t="e">
        <f>IF(F2487="","",IF($B$3='Budget Calculator'!$A$14, 'Loan Calculator'!$L$12-E2487+H2487, IF($B$3='Budget Calculator'!$A$13,  'Loan Calculator'!$N$12-E2487+H2487, IF($B$3='Budget Calculator'!$A$12,  'Loan Calculator'!$P$12-E2487+H2487, 0))))</f>
        <v>#DIV/0!</v>
      </c>
      <c r="E2487" s="217" t="e">
        <f>IF(('Loan Calculator'!$G$4/$B$4)*C2486&gt;=0, ('Loan Calculator'!$G$4/$B$4)*C2486, 1/0)</f>
        <v>#DIV/0!</v>
      </c>
      <c r="F2487" s="200" t="e">
        <f t="shared" si="240"/>
        <v>#DIV/0!</v>
      </c>
      <c r="G2487" s="212" t="e">
        <f t="shared" si="235"/>
        <v>#DIV/0!</v>
      </c>
      <c r="K2487" s="197" t="str" cm="1">
        <f t="array" ref="K2487">INDEX($A:$G, ($B2487*$B$4)+3,COLUMN(C2487))</f>
        <v>Owing</v>
      </c>
      <c r="L2487" s="198" t="e">
        <f t="shared" si="237"/>
        <v>#VALUE!</v>
      </c>
      <c r="M2487" s="199" t="e">
        <f t="shared" si="238"/>
        <v>#VALUE!</v>
      </c>
      <c r="N2487" s="200" t="str" cm="1">
        <f t="array" ref="N2487">INDEX($A:$G, ($B2487*$B$4)+3,COLUMN(F2487))</f>
        <v>Total Interest Charged</v>
      </c>
      <c r="O2487" s="201" t="e">
        <f t="shared" si="236"/>
        <v>#VALUE!</v>
      </c>
    </row>
    <row r="2488" spans="3:15" x14ac:dyDescent="0.25">
      <c r="C2488" s="197" t="e">
        <f t="shared" si="239"/>
        <v>#DIV/0!</v>
      </c>
      <c r="D2488" s="216" t="e">
        <f>IF(F2488="","",IF($B$3='Budget Calculator'!$A$14, 'Loan Calculator'!$L$12-E2488+H2488, IF($B$3='Budget Calculator'!$A$13,  'Loan Calculator'!$N$12-E2488+H2488, IF($B$3='Budget Calculator'!$A$12,  'Loan Calculator'!$P$12-E2488+H2488, 0))))</f>
        <v>#DIV/0!</v>
      </c>
      <c r="E2488" s="217" t="e">
        <f>IF(('Loan Calculator'!$G$4/$B$4)*C2487&gt;=0, ('Loan Calculator'!$G$4/$B$4)*C2487, 1/0)</f>
        <v>#DIV/0!</v>
      </c>
      <c r="F2488" s="200" t="e">
        <f t="shared" si="240"/>
        <v>#DIV/0!</v>
      </c>
      <c r="G2488" s="212" t="e">
        <f t="shared" si="235"/>
        <v>#DIV/0!</v>
      </c>
      <c r="K2488" s="197" t="str" cm="1">
        <f t="array" ref="K2488">INDEX($A:$G, ($B2488*$B$4)+3,COLUMN(C2488))</f>
        <v>Owing</v>
      </c>
      <c r="L2488" s="198" t="e">
        <f t="shared" si="237"/>
        <v>#VALUE!</v>
      </c>
      <c r="M2488" s="199" t="e">
        <f t="shared" si="238"/>
        <v>#VALUE!</v>
      </c>
      <c r="N2488" s="200" t="str" cm="1">
        <f t="array" ref="N2488">INDEX($A:$G, ($B2488*$B$4)+3,COLUMN(F2488))</f>
        <v>Total Interest Charged</v>
      </c>
      <c r="O2488" s="201" t="e">
        <f t="shared" si="236"/>
        <v>#VALUE!</v>
      </c>
    </row>
    <row r="2489" spans="3:15" x14ac:dyDescent="0.25">
      <c r="C2489" s="197" t="e">
        <f t="shared" si="239"/>
        <v>#DIV/0!</v>
      </c>
      <c r="D2489" s="216" t="e">
        <f>IF(F2489="","",IF($B$3='Budget Calculator'!$A$14, 'Loan Calculator'!$L$12-E2489+H2489, IF($B$3='Budget Calculator'!$A$13,  'Loan Calculator'!$N$12-E2489+H2489, IF($B$3='Budget Calculator'!$A$12,  'Loan Calculator'!$P$12-E2489+H2489, 0))))</f>
        <v>#DIV/0!</v>
      </c>
      <c r="E2489" s="217" t="e">
        <f>IF(('Loan Calculator'!$G$4/$B$4)*C2488&gt;=0, ('Loan Calculator'!$G$4/$B$4)*C2488, 1/0)</f>
        <v>#DIV/0!</v>
      </c>
      <c r="F2489" s="200" t="e">
        <f t="shared" si="240"/>
        <v>#DIV/0!</v>
      </c>
      <c r="G2489" s="212" t="e">
        <f t="shared" si="235"/>
        <v>#DIV/0!</v>
      </c>
      <c r="K2489" s="197" t="str" cm="1">
        <f t="array" ref="K2489">INDEX($A:$G, ($B2489*$B$4)+3,COLUMN(C2489))</f>
        <v>Owing</v>
      </c>
      <c r="L2489" s="198" t="e">
        <f t="shared" si="237"/>
        <v>#VALUE!</v>
      </c>
      <c r="M2489" s="199" t="e">
        <f t="shared" si="238"/>
        <v>#VALUE!</v>
      </c>
      <c r="N2489" s="200" t="str" cm="1">
        <f t="array" ref="N2489">INDEX($A:$G, ($B2489*$B$4)+3,COLUMN(F2489))</f>
        <v>Total Interest Charged</v>
      </c>
      <c r="O2489" s="201" t="e">
        <f t="shared" si="236"/>
        <v>#VALUE!</v>
      </c>
    </row>
    <row r="2490" spans="3:15" x14ac:dyDescent="0.25">
      <c r="C2490" s="197" t="e">
        <f t="shared" si="239"/>
        <v>#DIV/0!</v>
      </c>
      <c r="D2490" s="216" t="e">
        <f>IF(F2490="","",IF($B$3='Budget Calculator'!$A$14, 'Loan Calculator'!$L$12-E2490+H2490, IF($B$3='Budget Calculator'!$A$13,  'Loan Calculator'!$N$12-E2490+H2490, IF($B$3='Budget Calculator'!$A$12,  'Loan Calculator'!$P$12-E2490+H2490, 0))))</f>
        <v>#DIV/0!</v>
      </c>
      <c r="E2490" s="217" t="e">
        <f>IF(('Loan Calculator'!$G$4/$B$4)*C2489&gt;=0, ('Loan Calculator'!$G$4/$B$4)*C2489, 1/0)</f>
        <v>#DIV/0!</v>
      </c>
      <c r="F2490" s="200" t="e">
        <f t="shared" si="240"/>
        <v>#DIV/0!</v>
      </c>
      <c r="G2490" s="212" t="e">
        <f t="shared" si="235"/>
        <v>#DIV/0!</v>
      </c>
      <c r="K2490" s="197" t="str" cm="1">
        <f t="array" ref="K2490">INDEX($A:$G, ($B2490*$B$4)+3,COLUMN(C2490))</f>
        <v>Owing</v>
      </c>
      <c r="L2490" s="198" t="e">
        <f t="shared" si="237"/>
        <v>#VALUE!</v>
      </c>
      <c r="M2490" s="199" t="e">
        <f t="shared" si="238"/>
        <v>#VALUE!</v>
      </c>
      <c r="N2490" s="200" t="str" cm="1">
        <f t="array" ref="N2490">INDEX($A:$G, ($B2490*$B$4)+3,COLUMN(F2490))</f>
        <v>Total Interest Charged</v>
      </c>
      <c r="O2490" s="201" t="e">
        <f t="shared" si="236"/>
        <v>#VALUE!</v>
      </c>
    </row>
    <row r="2491" spans="3:15" x14ac:dyDescent="0.25">
      <c r="C2491" s="197" t="e">
        <f t="shared" si="239"/>
        <v>#DIV/0!</v>
      </c>
      <c r="D2491" s="216" t="e">
        <f>IF(F2491="","",IF($B$3='Budget Calculator'!$A$14, 'Loan Calculator'!$L$12-E2491+H2491, IF($B$3='Budget Calculator'!$A$13,  'Loan Calculator'!$N$12-E2491+H2491, IF($B$3='Budget Calculator'!$A$12,  'Loan Calculator'!$P$12-E2491+H2491, 0))))</f>
        <v>#DIV/0!</v>
      </c>
      <c r="E2491" s="217" t="e">
        <f>IF(('Loan Calculator'!$G$4/$B$4)*C2490&gt;=0, ('Loan Calculator'!$G$4/$B$4)*C2490, 1/0)</f>
        <v>#DIV/0!</v>
      </c>
      <c r="F2491" s="200" t="e">
        <f t="shared" si="240"/>
        <v>#DIV/0!</v>
      </c>
      <c r="G2491" s="212" t="e">
        <f t="shared" si="235"/>
        <v>#DIV/0!</v>
      </c>
      <c r="K2491" s="197" t="str" cm="1">
        <f t="array" ref="K2491">INDEX($A:$G, ($B2491*$B$4)+3,COLUMN(C2491))</f>
        <v>Owing</v>
      </c>
      <c r="L2491" s="198" t="e">
        <f t="shared" si="237"/>
        <v>#VALUE!</v>
      </c>
      <c r="M2491" s="199" t="e">
        <f t="shared" si="238"/>
        <v>#VALUE!</v>
      </c>
      <c r="N2491" s="200" t="str" cm="1">
        <f t="array" ref="N2491">INDEX($A:$G, ($B2491*$B$4)+3,COLUMN(F2491))</f>
        <v>Total Interest Charged</v>
      </c>
      <c r="O2491" s="201" t="e">
        <f t="shared" si="236"/>
        <v>#VALUE!</v>
      </c>
    </row>
    <row r="2492" spans="3:15" x14ac:dyDescent="0.25">
      <c r="C2492" s="197" t="e">
        <f t="shared" si="239"/>
        <v>#DIV/0!</v>
      </c>
      <c r="D2492" s="216" t="e">
        <f>IF(F2492="","",IF($B$3='Budget Calculator'!$A$14, 'Loan Calculator'!$L$12-E2492+H2492, IF($B$3='Budget Calculator'!$A$13,  'Loan Calculator'!$N$12-E2492+H2492, IF($B$3='Budget Calculator'!$A$12,  'Loan Calculator'!$P$12-E2492+H2492, 0))))</f>
        <v>#DIV/0!</v>
      </c>
      <c r="E2492" s="217" t="e">
        <f>IF(('Loan Calculator'!$G$4/$B$4)*C2491&gt;=0, ('Loan Calculator'!$G$4/$B$4)*C2491, 1/0)</f>
        <v>#DIV/0!</v>
      </c>
      <c r="F2492" s="200" t="e">
        <f t="shared" si="240"/>
        <v>#DIV/0!</v>
      </c>
      <c r="G2492" s="212" t="e">
        <f t="shared" si="235"/>
        <v>#DIV/0!</v>
      </c>
      <c r="K2492" s="197" t="str" cm="1">
        <f t="array" ref="K2492">INDEX($A:$G, ($B2492*$B$4)+3,COLUMN(C2492))</f>
        <v>Owing</v>
      </c>
      <c r="L2492" s="198" t="e">
        <f t="shared" si="237"/>
        <v>#VALUE!</v>
      </c>
      <c r="M2492" s="199" t="e">
        <f t="shared" si="238"/>
        <v>#VALUE!</v>
      </c>
      <c r="N2492" s="200" t="str" cm="1">
        <f t="array" ref="N2492">INDEX($A:$G, ($B2492*$B$4)+3,COLUMN(F2492))</f>
        <v>Total Interest Charged</v>
      </c>
      <c r="O2492" s="201" t="e">
        <f t="shared" si="236"/>
        <v>#VALUE!</v>
      </c>
    </row>
    <row r="2493" spans="3:15" x14ac:dyDescent="0.25">
      <c r="C2493" s="197" t="e">
        <f t="shared" si="239"/>
        <v>#DIV/0!</v>
      </c>
      <c r="D2493" s="216" t="e">
        <f>IF(F2493="","",IF($B$3='Budget Calculator'!$A$14, 'Loan Calculator'!$L$12-E2493+H2493, IF($B$3='Budget Calculator'!$A$13,  'Loan Calculator'!$N$12-E2493+H2493, IF($B$3='Budget Calculator'!$A$12,  'Loan Calculator'!$P$12-E2493+H2493, 0))))</f>
        <v>#DIV/0!</v>
      </c>
      <c r="E2493" s="217" t="e">
        <f>IF(('Loan Calculator'!$G$4/$B$4)*C2492&gt;=0, ('Loan Calculator'!$G$4/$B$4)*C2492, 1/0)</f>
        <v>#DIV/0!</v>
      </c>
      <c r="F2493" s="200" t="e">
        <f t="shared" si="240"/>
        <v>#DIV/0!</v>
      </c>
      <c r="G2493" s="212" t="e">
        <f t="shared" si="235"/>
        <v>#DIV/0!</v>
      </c>
      <c r="K2493" s="197" t="str" cm="1">
        <f t="array" ref="K2493">INDEX($A:$G, ($B2493*$B$4)+3,COLUMN(C2493))</f>
        <v>Owing</v>
      </c>
      <c r="L2493" s="198" t="e">
        <f t="shared" si="237"/>
        <v>#VALUE!</v>
      </c>
      <c r="M2493" s="199" t="e">
        <f t="shared" si="238"/>
        <v>#VALUE!</v>
      </c>
      <c r="N2493" s="200" t="str" cm="1">
        <f t="array" ref="N2493">INDEX($A:$G, ($B2493*$B$4)+3,COLUMN(F2493))</f>
        <v>Total Interest Charged</v>
      </c>
      <c r="O2493" s="201" t="e">
        <f t="shared" si="236"/>
        <v>#VALUE!</v>
      </c>
    </row>
    <row r="2494" spans="3:15" x14ac:dyDescent="0.25">
      <c r="C2494" s="197" t="e">
        <f t="shared" si="239"/>
        <v>#DIV/0!</v>
      </c>
      <c r="D2494" s="216" t="e">
        <f>IF(F2494="","",IF($B$3='Budget Calculator'!$A$14, 'Loan Calculator'!$L$12-E2494+H2494, IF($B$3='Budget Calculator'!$A$13,  'Loan Calculator'!$N$12-E2494+H2494, IF($B$3='Budget Calculator'!$A$12,  'Loan Calculator'!$P$12-E2494+H2494, 0))))</f>
        <v>#DIV/0!</v>
      </c>
      <c r="E2494" s="217" t="e">
        <f>IF(('Loan Calculator'!$G$4/$B$4)*C2493&gt;=0, ('Loan Calculator'!$G$4/$B$4)*C2493, 1/0)</f>
        <v>#DIV/0!</v>
      </c>
      <c r="F2494" s="200" t="e">
        <f t="shared" si="240"/>
        <v>#DIV/0!</v>
      </c>
      <c r="G2494" s="212" t="e">
        <f t="shared" si="235"/>
        <v>#DIV/0!</v>
      </c>
      <c r="K2494" s="197" t="str" cm="1">
        <f t="array" ref="K2494">INDEX($A:$G, ($B2494*$B$4)+3,COLUMN(C2494))</f>
        <v>Owing</v>
      </c>
      <c r="L2494" s="198" t="e">
        <f t="shared" si="237"/>
        <v>#VALUE!</v>
      </c>
      <c r="M2494" s="199" t="e">
        <f t="shared" si="238"/>
        <v>#VALUE!</v>
      </c>
      <c r="N2494" s="200" t="str" cm="1">
        <f t="array" ref="N2494">INDEX($A:$G, ($B2494*$B$4)+3,COLUMN(F2494))</f>
        <v>Total Interest Charged</v>
      </c>
      <c r="O2494" s="201" t="e">
        <f t="shared" si="236"/>
        <v>#VALUE!</v>
      </c>
    </row>
    <row r="2495" spans="3:15" x14ac:dyDescent="0.25">
      <c r="C2495" s="197" t="e">
        <f t="shared" si="239"/>
        <v>#DIV/0!</v>
      </c>
      <c r="D2495" s="216" t="e">
        <f>IF(F2495="","",IF($B$3='Budget Calculator'!$A$14, 'Loan Calculator'!$L$12-E2495+H2495, IF($B$3='Budget Calculator'!$A$13,  'Loan Calculator'!$N$12-E2495+H2495, IF($B$3='Budget Calculator'!$A$12,  'Loan Calculator'!$P$12-E2495+H2495, 0))))</f>
        <v>#DIV/0!</v>
      </c>
      <c r="E2495" s="217" t="e">
        <f>IF(('Loan Calculator'!$G$4/$B$4)*C2494&gt;=0, ('Loan Calculator'!$G$4/$B$4)*C2494, 1/0)</f>
        <v>#DIV/0!</v>
      </c>
      <c r="F2495" s="200" t="e">
        <f t="shared" si="240"/>
        <v>#DIV/0!</v>
      </c>
      <c r="G2495" s="212" t="e">
        <f t="shared" si="235"/>
        <v>#DIV/0!</v>
      </c>
      <c r="K2495" s="197" t="str" cm="1">
        <f t="array" ref="K2495">INDEX($A:$G, ($B2495*$B$4)+3,COLUMN(C2495))</f>
        <v>Owing</v>
      </c>
      <c r="L2495" s="198" t="e">
        <f t="shared" si="237"/>
        <v>#VALUE!</v>
      </c>
      <c r="M2495" s="199" t="e">
        <f t="shared" si="238"/>
        <v>#VALUE!</v>
      </c>
      <c r="N2495" s="200" t="str" cm="1">
        <f t="array" ref="N2495">INDEX($A:$G, ($B2495*$B$4)+3,COLUMN(F2495))</f>
        <v>Total Interest Charged</v>
      </c>
      <c r="O2495" s="201" t="e">
        <f t="shared" si="236"/>
        <v>#VALUE!</v>
      </c>
    </row>
    <row r="2496" spans="3:15" x14ac:dyDescent="0.25">
      <c r="C2496" s="197" t="e">
        <f t="shared" si="239"/>
        <v>#DIV/0!</v>
      </c>
      <c r="D2496" s="216" t="e">
        <f>IF(F2496="","",IF($B$3='Budget Calculator'!$A$14, 'Loan Calculator'!$L$12-E2496+H2496, IF($B$3='Budget Calculator'!$A$13,  'Loan Calculator'!$N$12-E2496+H2496, IF($B$3='Budget Calculator'!$A$12,  'Loan Calculator'!$P$12-E2496+H2496, 0))))</f>
        <v>#DIV/0!</v>
      </c>
      <c r="E2496" s="217" t="e">
        <f>IF(('Loan Calculator'!$G$4/$B$4)*C2495&gt;=0, ('Loan Calculator'!$G$4/$B$4)*C2495, 1/0)</f>
        <v>#DIV/0!</v>
      </c>
      <c r="F2496" s="200" t="e">
        <f t="shared" si="240"/>
        <v>#DIV/0!</v>
      </c>
      <c r="G2496" s="212" t="e">
        <f t="shared" si="235"/>
        <v>#DIV/0!</v>
      </c>
      <c r="K2496" s="197" t="str" cm="1">
        <f t="array" ref="K2496">INDEX($A:$G, ($B2496*$B$4)+3,COLUMN(C2496))</f>
        <v>Owing</v>
      </c>
      <c r="L2496" s="198" t="e">
        <f t="shared" si="237"/>
        <v>#VALUE!</v>
      </c>
      <c r="M2496" s="199" t="e">
        <f t="shared" si="238"/>
        <v>#VALUE!</v>
      </c>
      <c r="N2496" s="200" t="str" cm="1">
        <f t="array" ref="N2496">INDEX($A:$G, ($B2496*$B$4)+3,COLUMN(F2496))</f>
        <v>Total Interest Charged</v>
      </c>
      <c r="O2496" s="201" t="e">
        <f t="shared" si="236"/>
        <v>#VALUE!</v>
      </c>
    </row>
    <row r="2497" spans="3:15" x14ac:dyDescent="0.25">
      <c r="C2497" s="197" t="e">
        <f t="shared" si="239"/>
        <v>#DIV/0!</v>
      </c>
      <c r="D2497" s="216" t="e">
        <f>IF(F2497="","",IF($B$3='Budget Calculator'!$A$14, 'Loan Calculator'!$L$12-E2497+H2497, IF($B$3='Budget Calculator'!$A$13,  'Loan Calculator'!$N$12-E2497+H2497, IF($B$3='Budget Calculator'!$A$12,  'Loan Calculator'!$P$12-E2497+H2497, 0))))</f>
        <v>#DIV/0!</v>
      </c>
      <c r="E2497" s="217" t="e">
        <f>IF(('Loan Calculator'!$G$4/$B$4)*C2496&gt;=0, ('Loan Calculator'!$G$4/$B$4)*C2496, 1/0)</f>
        <v>#DIV/0!</v>
      </c>
      <c r="F2497" s="200" t="e">
        <f t="shared" si="240"/>
        <v>#DIV/0!</v>
      </c>
      <c r="G2497" s="212" t="e">
        <f t="shared" si="235"/>
        <v>#DIV/0!</v>
      </c>
      <c r="K2497" s="197" t="str" cm="1">
        <f t="array" ref="K2497">INDEX($A:$G, ($B2497*$B$4)+3,COLUMN(C2497))</f>
        <v>Owing</v>
      </c>
      <c r="L2497" s="198" t="e">
        <f t="shared" si="237"/>
        <v>#VALUE!</v>
      </c>
      <c r="M2497" s="199" t="e">
        <f t="shared" si="238"/>
        <v>#VALUE!</v>
      </c>
      <c r="N2497" s="200" t="str" cm="1">
        <f t="array" ref="N2497">INDEX($A:$G, ($B2497*$B$4)+3,COLUMN(F2497))</f>
        <v>Total Interest Charged</v>
      </c>
      <c r="O2497" s="201" t="e">
        <f t="shared" si="236"/>
        <v>#VALUE!</v>
      </c>
    </row>
    <row r="2498" spans="3:15" x14ac:dyDescent="0.25">
      <c r="C2498" s="197" t="e">
        <f t="shared" si="239"/>
        <v>#DIV/0!</v>
      </c>
      <c r="D2498" s="216" t="e">
        <f>IF(F2498="","",IF($B$3='Budget Calculator'!$A$14, 'Loan Calculator'!$L$12-E2498+H2498, IF($B$3='Budget Calculator'!$A$13,  'Loan Calculator'!$N$12-E2498+H2498, IF($B$3='Budget Calculator'!$A$12,  'Loan Calculator'!$P$12-E2498+H2498, 0))))</f>
        <v>#DIV/0!</v>
      </c>
      <c r="E2498" s="217" t="e">
        <f>IF(('Loan Calculator'!$G$4/$B$4)*C2497&gt;=0, ('Loan Calculator'!$G$4/$B$4)*C2497, 1/0)</f>
        <v>#DIV/0!</v>
      </c>
      <c r="F2498" s="200" t="e">
        <f t="shared" si="240"/>
        <v>#DIV/0!</v>
      </c>
      <c r="G2498" s="212" t="e">
        <f t="shared" si="235"/>
        <v>#DIV/0!</v>
      </c>
      <c r="K2498" s="197" t="str" cm="1">
        <f t="array" ref="K2498">INDEX($A:$G, ($B2498*$B$4)+3,COLUMN(C2498))</f>
        <v>Owing</v>
      </c>
      <c r="L2498" s="198" t="e">
        <f t="shared" si="237"/>
        <v>#VALUE!</v>
      </c>
      <c r="M2498" s="199" t="e">
        <f t="shared" si="238"/>
        <v>#VALUE!</v>
      </c>
      <c r="N2498" s="200" t="str" cm="1">
        <f t="array" ref="N2498">INDEX($A:$G, ($B2498*$B$4)+3,COLUMN(F2498))</f>
        <v>Total Interest Charged</v>
      </c>
      <c r="O2498" s="201" t="e">
        <f t="shared" si="236"/>
        <v>#VALUE!</v>
      </c>
    </row>
    <row r="2499" spans="3:15" x14ac:dyDescent="0.25">
      <c r="C2499" s="197" t="e">
        <f t="shared" si="239"/>
        <v>#DIV/0!</v>
      </c>
      <c r="D2499" s="216" t="e">
        <f>IF(F2499="","",IF($B$3='Budget Calculator'!$A$14, 'Loan Calculator'!$L$12-E2499+H2499, IF($B$3='Budget Calculator'!$A$13,  'Loan Calculator'!$N$12-E2499+H2499, IF($B$3='Budget Calculator'!$A$12,  'Loan Calculator'!$P$12-E2499+H2499, 0))))</f>
        <v>#DIV/0!</v>
      </c>
      <c r="E2499" s="217" t="e">
        <f>IF(('Loan Calculator'!$G$4/$B$4)*C2498&gt;=0, ('Loan Calculator'!$G$4/$B$4)*C2498, 1/0)</f>
        <v>#DIV/0!</v>
      </c>
      <c r="F2499" s="200" t="e">
        <f t="shared" si="240"/>
        <v>#DIV/0!</v>
      </c>
      <c r="G2499" s="212" t="e">
        <f t="shared" si="235"/>
        <v>#DIV/0!</v>
      </c>
      <c r="K2499" s="197" t="str" cm="1">
        <f t="array" ref="K2499">INDEX($A:$G, ($B2499*$B$4)+3,COLUMN(C2499))</f>
        <v>Owing</v>
      </c>
      <c r="L2499" s="198" t="e">
        <f t="shared" si="237"/>
        <v>#VALUE!</v>
      </c>
      <c r="M2499" s="199" t="e">
        <f t="shared" si="238"/>
        <v>#VALUE!</v>
      </c>
      <c r="N2499" s="200" t="str" cm="1">
        <f t="array" ref="N2499">INDEX($A:$G, ($B2499*$B$4)+3,COLUMN(F2499))</f>
        <v>Total Interest Charged</v>
      </c>
      <c r="O2499" s="201" t="e">
        <f t="shared" si="236"/>
        <v>#VALUE!</v>
      </c>
    </row>
    <row r="2500" spans="3:15" x14ac:dyDescent="0.25">
      <c r="C2500" s="197" t="e">
        <f t="shared" si="239"/>
        <v>#DIV/0!</v>
      </c>
      <c r="D2500" s="216" t="e">
        <f>IF(F2500="","",IF($B$3='Budget Calculator'!$A$14, 'Loan Calculator'!$L$12-E2500+H2500, IF($B$3='Budget Calculator'!$A$13,  'Loan Calculator'!$N$12-E2500+H2500, IF($B$3='Budget Calculator'!$A$12,  'Loan Calculator'!$P$12-E2500+H2500, 0))))</f>
        <v>#DIV/0!</v>
      </c>
      <c r="E2500" s="217" t="e">
        <f>IF(('Loan Calculator'!$G$4/$B$4)*C2499&gt;=0, ('Loan Calculator'!$G$4/$B$4)*C2499, 1/0)</f>
        <v>#DIV/0!</v>
      </c>
      <c r="F2500" s="200" t="e">
        <f t="shared" si="240"/>
        <v>#DIV/0!</v>
      </c>
      <c r="G2500" s="212" t="e">
        <f t="shared" si="235"/>
        <v>#DIV/0!</v>
      </c>
      <c r="K2500" s="197" t="str" cm="1">
        <f t="array" ref="K2500">INDEX($A:$G, ($B2500*$B$4)+3,COLUMN(C2500))</f>
        <v>Owing</v>
      </c>
      <c r="L2500" s="198" t="e">
        <f t="shared" si="237"/>
        <v>#VALUE!</v>
      </c>
      <c r="M2500" s="199" t="e">
        <f t="shared" si="238"/>
        <v>#VALUE!</v>
      </c>
      <c r="N2500" s="200" t="str" cm="1">
        <f t="array" ref="N2500">INDEX($A:$G, ($B2500*$B$4)+3,COLUMN(F2500))</f>
        <v>Total Interest Charged</v>
      </c>
      <c r="O2500" s="201" t="e">
        <f t="shared" si="236"/>
        <v>#VALUE!</v>
      </c>
    </row>
    <row r="2501" spans="3:15" x14ac:dyDescent="0.25">
      <c r="C2501" s="197" t="e">
        <f t="shared" si="239"/>
        <v>#DIV/0!</v>
      </c>
      <c r="D2501" s="216" t="e">
        <f>IF(F2501="","",IF($B$3='Budget Calculator'!$A$14, 'Loan Calculator'!$L$12-E2501+H2501, IF($B$3='Budget Calculator'!$A$13,  'Loan Calculator'!$N$12-E2501+H2501, IF($B$3='Budget Calculator'!$A$12,  'Loan Calculator'!$P$12-E2501+H2501, 0))))</f>
        <v>#DIV/0!</v>
      </c>
      <c r="E2501" s="217" t="e">
        <f>IF(('Loan Calculator'!$G$4/$B$4)*C2500&gt;=0, ('Loan Calculator'!$G$4/$B$4)*C2500, 1/0)</f>
        <v>#DIV/0!</v>
      </c>
      <c r="F2501" s="200" t="e">
        <f t="shared" si="240"/>
        <v>#DIV/0!</v>
      </c>
      <c r="G2501" s="212" t="e">
        <f t="shared" si="235"/>
        <v>#DIV/0!</v>
      </c>
      <c r="K2501" s="197" t="str" cm="1">
        <f t="array" ref="K2501">INDEX($A:$G, ($B2501*$B$4)+3,COLUMN(C2501))</f>
        <v>Owing</v>
      </c>
      <c r="L2501" s="198" t="e">
        <f t="shared" si="237"/>
        <v>#VALUE!</v>
      </c>
      <c r="M2501" s="199" t="e">
        <f t="shared" si="238"/>
        <v>#VALUE!</v>
      </c>
      <c r="N2501" s="200" t="str" cm="1">
        <f t="array" ref="N2501">INDEX($A:$G, ($B2501*$B$4)+3,COLUMN(F2501))</f>
        <v>Total Interest Charged</v>
      </c>
      <c r="O2501" s="201" t="e">
        <f t="shared" si="236"/>
        <v>#VALUE!</v>
      </c>
    </row>
    <row r="2502" spans="3:15" x14ac:dyDescent="0.25">
      <c r="C2502" s="197" t="e">
        <f t="shared" si="239"/>
        <v>#DIV/0!</v>
      </c>
      <c r="D2502" s="216" t="e">
        <f>IF(F2502="","",IF($B$3='Budget Calculator'!$A$14, 'Loan Calculator'!$L$12-E2502+H2502, IF($B$3='Budget Calculator'!$A$13,  'Loan Calculator'!$N$12-E2502+H2502, IF($B$3='Budget Calculator'!$A$12,  'Loan Calculator'!$P$12-E2502+H2502, 0))))</f>
        <v>#DIV/0!</v>
      </c>
      <c r="E2502" s="217" t="e">
        <f>IF(('Loan Calculator'!$G$4/$B$4)*C2501&gt;=0, ('Loan Calculator'!$G$4/$B$4)*C2501, 1/0)</f>
        <v>#DIV/0!</v>
      </c>
      <c r="F2502" s="200" t="e">
        <f t="shared" si="240"/>
        <v>#DIV/0!</v>
      </c>
      <c r="G2502" s="212" t="e">
        <f t="shared" ref="G2502:G2565" si="241">IF(IFERROR(C2502, 1/0), B2502, IF(C2502=0, B2502, 1/0))</f>
        <v>#DIV/0!</v>
      </c>
      <c r="K2502" s="197" t="str" cm="1">
        <f t="array" ref="K2502">INDEX($A:$G, ($B2502*$B$4)+3,COLUMN(C2502))</f>
        <v>Owing</v>
      </c>
      <c r="L2502" s="198" t="e">
        <f t="shared" si="237"/>
        <v>#VALUE!</v>
      </c>
      <c r="M2502" s="199" t="e">
        <f t="shared" si="238"/>
        <v>#VALUE!</v>
      </c>
      <c r="N2502" s="200" t="str" cm="1">
        <f t="array" ref="N2502">INDEX($A:$G, ($B2502*$B$4)+3,COLUMN(F2502))</f>
        <v>Total Interest Charged</v>
      </c>
      <c r="O2502" s="201" t="e">
        <f t="shared" ref="O2502:O2565" si="242">IF(IFERROR(K2502, 1/0), J2502, IF(K2502=0, J2502, 1/0))</f>
        <v>#VALUE!</v>
      </c>
    </row>
    <row r="2503" spans="3:15" x14ac:dyDescent="0.25">
      <c r="C2503" s="197" t="e">
        <f t="shared" si="239"/>
        <v>#DIV/0!</v>
      </c>
      <c r="D2503" s="216" t="e">
        <f>IF(F2503="","",IF($B$3='Budget Calculator'!$A$14, 'Loan Calculator'!$L$12-E2503+H2503, IF($B$3='Budget Calculator'!$A$13,  'Loan Calculator'!$N$12-E2503+H2503, IF($B$3='Budget Calculator'!$A$12,  'Loan Calculator'!$P$12-E2503+H2503, 0))))</f>
        <v>#DIV/0!</v>
      </c>
      <c r="E2503" s="217" t="e">
        <f>IF(('Loan Calculator'!$G$4/$B$4)*C2502&gt;=0, ('Loan Calculator'!$G$4/$B$4)*C2502, 1/0)</f>
        <v>#DIV/0!</v>
      </c>
      <c r="F2503" s="200" t="e">
        <f t="shared" si="240"/>
        <v>#DIV/0!</v>
      </c>
      <c r="G2503" s="212" t="e">
        <f t="shared" si="241"/>
        <v>#DIV/0!</v>
      </c>
      <c r="K2503" s="197" t="str" cm="1">
        <f t="array" ref="K2503">INDEX($A:$G, ($B2503*$B$4)+3,COLUMN(C2503))</f>
        <v>Owing</v>
      </c>
      <c r="L2503" s="198" t="e">
        <f t="shared" ref="L2503:L2566" si="243">K2502-K2503</f>
        <v>#VALUE!</v>
      </c>
      <c r="M2503" s="199" t="e">
        <f t="shared" ref="M2503:M2566" si="244">N2503-N2502</f>
        <v>#VALUE!</v>
      </c>
      <c r="N2503" s="200" t="str" cm="1">
        <f t="array" ref="N2503">INDEX($A:$G, ($B2503*$B$4)+3,COLUMN(F2503))</f>
        <v>Total Interest Charged</v>
      </c>
      <c r="O2503" s="201" t="e">
        <f t="shared" si="242"/>
        <v>#VALUE!</v>
      </c>
    </row>
    <row r="2504" spans="3:15" x14ac:dyDescent="0.25">
      <c r="C2504" s="197" t="e">
        <f t="shared" si="239"/>
        <v>#DIV/0!</v>
      </c>
      <c r="D2504" s="216" t="e">
        <f>IF(F2504="","",IF($B$3='Budget Calculator'!$A$14, 'Loan Calculator'!$L$12-E2504+H2504, IF($B$3='Budget Calculator'!$A$13,  'Loan Calculator'!$N$12-E2504+H2504, IF($B$3='Budget Calculator'!$A$12,  'Loan Calculator'!$P$12-E2504+H2504, 0))))</f>
        <v>#DIV/0!</v>
      </c>
      <c r="E2504" s="217" t="e">
        <f>IF(('Loan Calculator'!$G$4/$B$4)*C2503&gt;=0, ('Loan Calculator'!$G$4/$B$4)*C2503, 1/0)</f>
        <v>#DIV/0!</v>
      </c>
      <c r="F2504" s="200" t="e">
        <f t="shared" si="240"/>
        <v>#DIV/0!</v>
      </c>
      <c r="G2504" s="212" t="e">
        <f t="shared" si="241"/>
        <v>#DIV/0!</v>
      </c>
      <c r="K2504" s="197" t="str" cm="1">
        <f t="array" ref="K2504">INDEX($A:$G, ($B2504*$B$4)+3,COLUMN(C2504))</f>
        <v>Owing</v>
      </c>
      <c r="L2504" s="198" t="e">
        <f t="shared" si="243"/>
        <v>#VALUE!</v>
      </c>
      <c r="M2504" s="199" t="e">
        <f t="shared" si="244"/>
        <v>#VALUE!</v>
      </c>
      <c r="N2504" s="200" t="str" cm="1">
        <f t="array" ref="N2504">INDEX($A:$G, ($B2504*$B$4)+3,COLUMN(F2504))</f>
        <v>Total Interest Charged</v>
      </c>
      <c r="O2504" s="201" t="e">
        <f t="shared" si="242"/>
        <v>#VALUE!</v>
      </c>
    </row>
    <row r="2505" spans="3:15" x14ac:dyDescent="0.25">
      <c r="C2505" s="197" t="e">
        <f t="shared" si="239"/>
        <v>#DIV/0!</v>
      </c>
      <c r="D2505" s="216" t="e">
        <f>IF(F2505="","",IF($B$3='Budget Calculator'!$A$14, 'Loan Calculator'!$L$12-E2505+H2505, IF($B$3='Budget Calculator'!$A$13,  'Loan Calculator'!$N$12-E2505+H2505, IF($B$3='Budget Calculator'!$A$12,  'Loan Calculator'!$P$12-E2505+H2505, 0))))</f>
        <v>#DIV/0!</v>
      </c>
      <c r="E2505" s="217" t="e">
        <f>IF(('Loan Calculator'!$G$4/$B$4)*C2504&gt;=0, ('Loan Calculator'!$G$4/$B$4)*C2504, 1/0)</f>
        <v>#DIV/0!</v>
      </c>
      <c r="F2505" s="200" t="e">
        <f t="shared" si="240"/>
        <v>#DIV/0!</v>
      </c>
      <c r="G2505" s="212" t="e">
        <f t="shared" si="241"/>
        <v>#DIV/0!</v>
      </c>
      <c r="K2505" s="197" t="str" cm="1">
        <f t="array" ref="K2505">INDEX($A:$G, ($B2505*$B$4)+3,COLUMN(C2505))</f>
        <v>Owing</v>
      </c>
      <c r="L2505" s="198" t="e">
        <f t="shared" si="243"/>
        <v>#VALUE!</v>
      </c>
      <c r="M2505" s="199" t="e">
        <f t="shared" si="244"/>
        <v>#VALUE!</v>
      </c>
      <c r="N2505" s="200" t="str" cm="1">
        <f t="array" ref="N2505">INDEX($A:$G, ($B2505*$B$4)+3,COLUMN(F2505))</f>
        <v>Total Interest Charged</v>
      </c>
      <c r="O2505" s="201" t="e">
        <f t="shared" si="242"/>
        <v>#VALUE!</v>
      </c>
    </row>
    <row r="2506" spans="3:15" x14ac:dyDescent="0.25">
      <c r="C2506" s="197" t="e">
        <f t="shared" si="239"/>
        <v>#DIV/0!</v>
      </c>
      <c r="D2506" s="216" t="e">
        <f>IF(F2506="","",IF($B$3='Budget Calculator'!$A$14, 'Loan Calculator'!$L$12-E2506+H2506, IF($B$3='Budget Calculator'!$A$13,  'Loan Calculator'!$N$12-E2506+H2506, IF($B$3='Budget Calculator'!$A$12,  'Loan Calculator'!$P$12-E2506+H2506, 0))))</f>
        <v>#DIV/0!</v>
      </c>
      <c r="E2506" s="217" t="e">
        <f>IF(('Loan Calculator'!$G$4/$B$4)*C2505&gt;=0, ('Loan Calculator'!$G$4/$B$4)*C2505, 1/0)</f>
        <v>#DIV/0!</v>
      </c>
      <c r="F2506" s="200" t="e">
        <f t="shared" si="240"/>
        <v>#DIV/0!</v>
      </c>
      <c r="G2506" s="212" t="e">
        <f t="shared" si="241"/>
        <v>#DIV/0!</v>
      </c>
      <c r="K2506" s="197" t="str" cm="1">
        <f t="array" ref="K2506">INDEX($A:$G, ($B2506*$B$4)+3,COLUMN(C2506))</f>
        <v>Owing</v>
      </c>
      <c r="L2506" s="198" t="e">
        <f t="shared" si="243"/>
        <v>#VALUE!</v>
      </c>
      <c r="M2506" s="199" t="e">
        <f t="shared" si="244"/>
        <v>#VALUE!</v>
      </c>
      <c r="N2506" s="200" t="str" cm="1">
        <f t="array" ref="N2506">INDEX($A:$G, ($B2506*$B$4)+3,COLUMN(F2506))</f>
        <v>Total Interest Charged</v>
      </c>
      <c r="O2506" s="201" t="e">
        <f t="shared" si="242"/>
        <v>#VALUE!</v>
      </c>
    </row>
    <row r="2507" spans="3:15" x14ac:dyDescent="0.25">
      <c r="C2507" s="197" t="e">
        <f t="shared" si="239"/>
        <v>#DIV/0!</v>
      </c>
      <c r="D2507" s="216" t="e">
        <f>IF(F2507="","",IF($B$3='Budget Calculator'!$A$14, 'Loan Calculator'!$L$12-E2507+H2507, IF($B$3='Budget Calculator'!$A$13,  'Loan Calculator'!$N$12-E2507+H2507, IF($B$3='Budget Calculator'!$A$12,  'Loan Calculator'!$P$12-E2507+H2507, 0))))</f>
        <v>#DIV/0!</v>
      </c>
      <c r="E2507" s="217" t="e">
        <f>IF(('Loan Calculator'!$G$4/$B$4)*C2506&gt;=0, ('Loan Calculator'!$G$4/$B$4)*C2506, 1/0)</f>
        <v>#DIV/0!</v>
      </c>
      <c r="F2507" s="200" t="e">
        <f t="shared" si="240"/>
        <v>#DIV/0!</v>
      </c>
      <c r="G2507" s="212" t="e">
        <f t="shared" si="241"/>
        <v>#DIV/0!</v>
      </c>
      <c r="K2507" s="197" t="str" cm="1">
        <f t="array" ref="K2507">INDEX($A:$G, ($B2507*$B$4)+3,COLUMN(C2507))</f>
        <v>Owing</v>
      </c>
      <c r="L2507" s="198" t="e">
        <f t="shared" si="243"/>
        <v>#VALUE!</v>
      </c>
      <c r="M2507" s="199" t="e">
        <f t="shared" si="244"/>
        <v>#VALUE!</v>
      </c>
      <c r="N2507" s="200" t="str" cm="1">
        <f t="array" ref="N2507">INDEX($A:$G, ($B2507*$B$4)+3,COLUMN(F2507))</f>
        <v>Total Interest Charged</v>
      </c>
      <c r="O2507" s="201" t="e">
        <f t="shared" si="242"/>
        <v>#VALUE!</v>
      </c>
    </row>
    <row r="2508" spans="3:15" x14ac:dyDescent="0.25">
      <c r="C2508" s="197" t="e">
        <f t="shared" si="239"/>
        <v>#DIV/0!</v>
      </c>
      <c r="D2508" s="216" t="e">
        <f>IF(F2508="","",IF($B$3='Budget Calculator'!$A$14, 'Loan Calculator'!$L$12-E2508+H2508, IF($B$3='Budget Calculator'!$A$13,  'Loan Calculator'!$N$12-E2508+H2508, IF($B$3='Budget Calculator'!$A$12,  'Loan Calculator'!$P$12-E2508+H2508, 0))))</f>
        <v>#DIV/0!</v>
      </c>
      <c r="E2508" s="217" t="e">
        <f>IF(('Loan Calculator'!$G$4/$B$4)*C2507&gt;=0, ('Loan Calculator'!$G$4/$B$4)*C2507, 1/0)</f>
        <v>#DIV/0!</v>
      </c>
      <c r="F2508" s="200" t="e">
        <f t="shared" si="240"/>
        <v>#DIV/0!</v>
      </c>
      <c r="G2508" s="212" t="e">
        <f t="shared" si="241"/>
        <v>#DIV/0!</v>
      </c>
      <c r="K2508" s="197" t="str" cm="1">
        <f t="array" ref="K2508">INDEX($A:$G, ($B2508*$B$4)+3,COLUMN(C2508))</f>
        <v>Owing</v>
      </c>
      <c r="L2508" s="198" t="e">
        <f t="shared" si="243"/>
        <v>#VALUE!</v>
      </c>
      <c r="M2508" s="199" t="e">
        <f t="shared" si="244"/>
        <v>#VALUE!</v>
      </c>
      <c r="N2508" s="200" t="str" cm="1">
        <f t="array" ref="N2508">INDEX($A:$G, ($B2508*$B$4)+3,COLUMN(F2508))</f>
        <v>Total Interest Charged</v>
      </c>
      <c r="O2508" s="201" t="e">
        <f t="shared" si="242"/>
        <v>#VALUE!</v>
      </c>
    </row>
    <row r="2509" spans="3:15" x14ac:dyDescent="0.25">
      <c r="C2509" s="197" t="e">
        <f t="shared" si="239"/>
        <v>#DIV/0!</v>
      </c>
      <c r="D2509" s="216" t="e">
        <f>IF(F2509="","",IF($B$3='Budget Calculator'!$A$14, 'Loan Calculator'!$L$12-E2509+H2509, IF($B$3='Budget Calculator'!$A$13,  'Loan Calculator'!$N$12-E2509+H2509, IF($B$3='Budget Calculator'!$A$12,  'Loan Calculator'!$P$12-E2509+H2509, 0))))</f>
        <v>#DIV/0!</v>
      </c>
      <c r="E2509" s="217" t="e">
        <f>IF(('Loan Calculator'!$G$4/$B$4)*C2508&gt;=0, ('Loan Calculator'!$G$4/$B$4)*C2508, 1/0)</f>
        <v>#DIV/0!</v>
      </c>
      <c r="F2509" s="200" t="e">
        <f t="shared" si="240"/>
        <v>#DIV/0!</v>
      </c>
      <c r="G2509" s="212" t="e">
        <f t="shared" si="241"/>
        <v>#DIV/0!</v>
      </c>
      <c r="K2509" s="197" t="str" cm="1">
        <f t="array" ref="K2509">INDEX($A:$G, ($B2509*$B$4)+3,COLUMN(C2509))</f>
        <v>Owing</v>
      </c>
      <c r="L2509" s="198" t="e">
        <f t="shared" si="243"/>
        <v>#VALUE!</v>
      </c>
      <c r="M2509" s="199" t="e">
        <f t="shared" si="244"/>
        <v>#VALUE!</v>
      </c>
      <c r="N2509" s="200" t="str" cm="1">
        <f t="array" ref="N2509">INDEX($A:$G, ($B2509*$B$4)+3,COLUMN(F2509))</f>
        <v>Total Interest Charged</v>
      </c>
      <c r="O2509" s="201" t="e">
        <f t="shared" si="242"/>
        <v>#VALUE!</v>
      </c>
    </row>
    <row r="2510" spans="3:15" x14ac:dyDescent="0.25">
      <c r="C2510" s="197" t="e">
        <f t="shared" si="239"/>
        <v>#DIV/0!</v>
      </c>
      <c r="D2510" s="216" t="e">
        <f>IF(F2510="","",IF($B$3='Budget Calculator'!$A$14, 'Loan Calculator'!$L$12-E2510+H2510, IF($B$3='Budget Calculator'!$A$13,  'Loan Calculator'!$N$12-E2510+H2510, IF($B$3='Budget Calculator'!$A$12,  'Loan Calculator'!$P$12-E2510+H2510, 0))))</f>
        <v>#DIV/0!</v>
      </c>
      <c r="E2510" s="217" t="e">
        <f>IF(('Loan Calculator'!$G$4/$B$4)*C2509&gt;=0, ('Loan Calculator'!$G$4/$B$4)*C2509, 1/0)</f>
        <v>#DIV/0!</v>
      </c>
      <c r="F2510" s="200" t="e">
        <f t="shared" si="240"/>
        <v>#DIV/0!</v>
      </c>
      <c r="G2510" s="212" t="e">
        <f t="shared" si="241"/>
        <v>#DIV/0!</v>
      </c>
      <c r="K2510" s="197" t="str" cm="1">
        <f t="array" ref="K2510">INDEX($A:$G, ($B2510*$B$4)+3,COLUMN(C2510))</f>
        <v>Owing</v>
      </c>
      <c r="L2510" s="198" t="e">
        <f t="shared" si="243"/>
        <v>#VALUE!</v>
      </c>
      <c r="M2510" s="199" t="e">
        <f t="shared" si="244"/>
        <v>#VALUE!</v>
      </c>
      <c r="N2510" s="200" t="str" cm="1">
        <f t="array" ref="N2510">INDEX($A:$G, ($B2510*$B$4)+3,COLUMN(F2510))</f>
        <v>Total Interest Charged</v>
      </c>
      <c r="O2510" s="201" t="e">
        <f t="shared" si="242"/>
        <v>#VALUE!</v>
      </c>
    </row>
    <row r="2511" spans="3:15" x14ac:dyDescent="0.25">
      <c r="C2511" s="197" t="e">
        <f t="shared" si="239"/>
        <v>#DIV/0!</v>
      </c>
      <c r="D2511" s="216" t="e">
        <f>IF(F2511="","",IF($B$3='Budget Calculator'!$A$14, 'Loan Calculator'!$L$12-E2511+H2511, IF($B$3='Budget Calculator'!$A$13,  'Loan Calculator'!$N$12-E2511+H2511, IF($B$3='Budget Calculator'!$A$12,  'Loan Calculator'!$P$12-E2511+H2511, 0))))</f>
        <v>#DIV/0!</v>
      </c>
      <c r="E2511" s="217" t="e">
        <f>IF(('Loan Calculator'!$G$4/$B$4)*C2510&gt;=0, ('Loan Calculator'!$G$4/$B$4)*C2510, 1/0)</f>
        <v>#DIV/0!</v>
      </c>
      <c r="F2511" s="200" t="e">
        <f t="shared" si="240"/>
        <v>#DIV/0!</v>
      </c>
      <c r="G2511" s="212" t="e">
        <f t="shared" si="241"/>
        <v>#DIV/0!</v>
      </c>
      <c r="K2511" s="197" t="str" cm="1">
        <f t="array" ref="K2511">INDEX($A:$G, ($B2511*$B$4)+3,COLUMN(C2511))</f>
        <v>Owing</v>
      </c>
      <c r="L2511" s="198" t="e">
        <f t="shared" si="243"/>
        <v>#VALUE!</v>
      </c>
      <c r="M2511" s="199" t="e">
        <f t="shared" si="244"/>
        <v>#VALUE!</v>
      </c>
      <c r="N2511" s="200" t="str" cm="1">
        <f t="array" ref="N2511">INDEX($A:$G, ($B2511*$B$4)+3,COLUMN(F2511))</f>
        <v>Total Interest Charged</v>
      </c>
      <c r="O2511" s="201" t="e">
        <f t="shared" si="242"/>
        <v>#VALUE!</v>
      </c>
    </row>
    <row r="2512" spans="3:15" x14ac:dyDescent="0.25">
      <c r="C2512" s="197" t="e">
        <f t="shared" si="239"/>
        <v>#DIV/0!</v>
      </c>
      <c r="D2512" s="216" t="e">
        <f>IF(F2512="","",IF($B$3='Budget Calculator'!$A$14, 'Loan Calculator'!$L$12-E2512+H2512, IF($B$3='Budget Calculator'!$A$13,  'Loan Calculator'!$N$12-E2512+H2512, IF($B$3='Budget Calculator'!$A$12,  'Loan Calculator'!$P$12-E2512+H2512, 0))))</f>
        <v>#DIV/0!</v>
      </c>
      <c r="E2512" s="217" t="e">
        <f>IF(('Loan Calculator'!$G$4/$B$4)*C2511&gt;=0, ('Loan Calculator'!$G$4/$B$4)*C2511, 1/0)</f>
        <v>#DIV/0!</v>
      </c>
      <c r="F2512" s="200" t="e">
        <f t="shared" si="240"/>
        <v>#DIV/0!</v>
      </c>
      <c r="G2512" s="212" t="e">
        <f t="shared" si="241"/>
        <v>#DIV/0!</v>
      </c>
      <c r="K2512" s="197" t="str" cm="1">
        <f t="array" ref="K2512">INDEX($A:$G, ($B2512*$B$4)+3,COLUMN(C2512))</f>
        <v>Owing</v>
      </c>
      <c r="L2512" s="198" t="e">
        <f t="shared" si="243"/>
        <v>#VALUE!</v>
      </c>
      <c r="M2512" s="199" t="e">
        <f t="shared" si="244"/>
        <v>#VALUE!</v>
      </c>
      <c r="N2512" s="200" t="str" cm="1">
        <f t="array" ref="N2512">INDEX($A:$G, ($B2512*$B$4)+3,COLUMN(F2512))</f>
        <v>Total Interest Charged</v>
      </c>
      <c r="O2512" s="201" t="e">
        <f t="shared" si="242"/>
        <v>#VALUE!</v>
      </c>
    </row>
    <row r="2513" spans="3:15" x14ac:dyDescent="0.25">
      <c r="C2513" s="197" t="e">
        <f t="shared" si="239"/>
        <v>#DIV/0!</v>
      </c>
      <c r="D2513" s="216" t="e">
        <f>IF(F2513="","",IF($B$3='Budget Calculator'!$A$14, 'Loan Calculator'!$L$12-E2513+H2513, IF($B$3='Budget Calculator'!$A$13,  'Loan Calculator'!$N$12-E2513+H2513, IF($B$3='Budget Calculator'!$A$12,  'Loan Calculator'!$P$12-E2513+H2513, 0))))</f>
        <v>#DIV/0!</v>
      </c>
      <c r="E2513" s="217" t="e">
        <f>IF(('Loan Calculator'!$G$4/$B$4)*C2512&gt;=0, ('Loan Calculator'!$G$4/$B$4)*C2512, 1/0)</f>
        <v>#DIV/0!</v>
      </c>
      <c r="F2513" s="200" t="e">
        <f t="shared" si="240"/>
        <v>#DIV/0!</v>
      </c>
      <c r="G2513" s="212" t="e">
        <f t="shared" si="241"/>
        <v>#DIV/0!</v>
      </c>
      <c r="K2513" s="197" t="str" cm="1">
        <f t="array" ref="K2513">INDEX($A:$G, ($B2513*$B$4)+3,COLUMN(C2513))</f>
        <v>Owing</v>
      </c>
      <c r="L2513" s="198" t="e">
        <f t="shared" si="243"/>
        <v>#VALUE!</v>
      </c>
      <c r="M2513" s="199" t="e">
        <f t="shared" si="244"/>
        <v>#VALUE!</v>
      </c>
      <c r="N2513" s="200" t="str" cm="1">
        <f t="array" ref="N2513">INDEX($A:$G, ($B2513*$B$4)+3,COLUMN(F2513))</f>
        <v>Total Interest Charged</v>
      </c>
      <c r="O2513" s="201" t="e">
        <f t="shared" si="242"/>
        <v>#VALUE!</v>
      </c>
    </row>
    <row r="2514" spans="3:15" x14ac:dyDescent="0.25">
      <c r="C2514" s="197" t="e">
        <f t="shared" si="239"/>
        <v>#DIV/0!</v>
      </c>
      <c r="D2514" s="216" t="e">
        <f>IF(F2514="","",IF($B$3='Budget Calculator'!$A$14, 'Loan Calculator'!$L$12-E2514+H2514, IF($B$3='Budget Calculator'!$A$13,  'Loan Calculator'!$N$12-E2514+H2514, IF($B$3='Budget Calculator'!$A$12,  'Loan Calculator'!$P$12-E2514+H2514, 0))))</f>
        <v>#DIV/0!</v>
      </c>
      <c r="E2514" s="217" t="e">
        <f>IF(('Loan Calculator'!$G$4/$B$4)*C2513&gt;=0, ('Loan Calculator'!$G$4/$B$4)*C2513, 1/0)</f>
        <v>#DIV/0!</v>
      </c>
      <c r="F2514" s="200" t="e">
        <f t="shared" si="240"/>
        <v>#DIV/0!</v>
      </c>
      <c r="G2514" s="212" t="e">
        <f t="shared" si="241"/>
        <v>#DIV/0!</v>
      </c>
      <c r="K2514" s="197" t="str" cm="1">
        <f t="array" ref="K2514">INDEX($A:$G, ($B2514*$B$4)+3,COLUMN(C2514))</f>
        <v>Owing</v>
      </c>
      <c r="L2514" s="198" t="e">
        <f t="shared" si="243"/>
        <v>#VALUE!</v>
      </c>
      <c r="M2514" s="199" t="e">
        <f t="shared" si="244"/>
        <v>#VALUE!</v>
      </c>
      <c r="N2514" s="200" t="str" cm="1">
        <f t="array" ref="N2514">INDEX($A:$G, ($B2514*$B$4)+3,COLUMN(F2514))</f>
        <v>Total Interest Charged</v>
      </c>
      <c r="O2514" s="201" t="e">
        <f t="shared" si="242"/>
        <v>#VALUE!</v>
      </c>
    </row>
    <row r="2515" spans="3:15" x14ac:dyDescent="0.25">
      <c r="C2515" s="197" t="e">
        <f t="shared" si="239"/>
        <v>#DIV/0!</v>
      </c>
      <c r="D2515" s="216" t="e">
        <f>IF(F2515="","",IF($B$3='Budget Calculator'!$A$14, 'Loan Calculator'!$L$12-E2515+H2515, IF($B$3='Budget Calculator'!$A$13,  'Loan Calculator'!$N$12-E2515+H2515, IF($B$3='Budget Calculator'!$A$12,  'Loan Calculator'!$P$12-E2515+H2515, 0))))</f>
        <v>#DIV/0!</v>
      </c>
      <c r="E2515" s="217" t="e">
        <f>IF(('Loan Calculator'!$G$4/$B$4)*C2514&gt;=0, ('Loan Calculator'!$G$4/$B$4)*C2514, 1/0)</f>
        <v>#DIV/0!</v>
      </c>
      <c r="F2515" s="200" t="e">
        <f t="shared" si="240"/>
        <v>#DIV/0!</v>
      </c>
      <c r="G2515" s="212" t="e">
        <f t="shared" si="241"/>
        <v>#DIV/0!</v>
      </c>
      <c r="K2515" s="197" t="str" cm="1">
        <f t="array" ref="K2515">INDEX($A:$G, ($B2515*$B$4)+3,COLUMN(C2515))</f>
        <v>Owing</v>
      </c>
      <c r="L2515" s="198" t="e">
        <f t="shared" si="243"/>
        <v>#VALUE!</v>
      </c>
      <c r="M2515" s="199" t="e">
        <f t="shared" si="244"/>
        <v>#VALUE!</v>
      </c>
      <c r="N2515" s="200" t="str" cm="1">
        <f t="array" ref="N2515">INDEX($A:$G, ($B2515*$B$4)+3,COLUMN(F2515))</f>
        <v>Total Interest Charged</v>
      </c>
      <c r="O2515" s="201" t="e">
        <f t="shared" si="242"/>
        <v>#VALUE!</v>
      </c>
    </row>
    <row r="2516" spans="3:15" x14ac:dyDescent="0.25">
      <c r="C2516" s="197" t="e">
        <f t="shared" si="239"/>
        <v>#DIV/0!</v>
      </c>
      <c r="D2516" s="216" t="e">
        <f>IF(F2516="","",IF($B$3='Budget Calculator'!$A$14, 'Loan Calculator'!$L$12-E2516+H2516, IF($B$3='Budget Calculator'!$A$13,  'Loan Calculator'!$N$12-E2516+H2516, IF($B$3='Budget Calculator'!$A$12,  'Loan Calculator'!$P$12-E2516+H2516, 0))))</f>
        <v>#DIV/0!</v>
      </c>
      <c r="E2516" s="217" t="e">
        <f>IF(('Loan Calculator'!$G$4/$B$4)*C2515&gt;=0, ('Loan Calculator'!$G$4/$B$4)*C2515, 1/0)</f>
        <v>#DIV/0!</v>
      </c>
      <c r="F2516" s="200" t="e">
        <f t="shared" si="240"/>
        <v>#DIV/0!</v>
      </c>
      <c r="G2516" s="212" t="e">
        <f t="shared" si="241"/>
        <v>#DIV/0!</v>
      </c>
      <c r="K2516" s="197" t="str" cm="1">
        <f t="array" ref="K2516">INDEX($A:$G, ($B2516*$B$4)+3,COLUMN(C2516))</f>
        <v>Owing</v>
      </c>
      <c r="L2516" s="198" t="e">
        <f t="shared" si="243"/>
        <v>#VALUE!</v>
      </c>
      <c r="M2516" s="199" t="e">
        <f t="shared" si="244"/>
        <v>#VALUE!</v>
      </c>
      <c r="N2516" s="200" t="str" cm="1">
        <f t="array" ref="N2516">INDEX($A:$G, ($B2516*$B$4)+3,COLUMN(F2516))</f>
        <v>Total Interest Charged</v>
      </c>
      <c r="O2516" s="201" t="e">
        <f t="shared" si="242"/>
        <v>#VALUE!</v>
      </c>
    </row>
    <row r="2517" spans="3:15" x14ac:dyDescent="0.25">
      <c r="C2517" s="197" t="e">
        <f t="shared" si="239"/>
        <v>#DIV/0!</v>
      </c>
      <c r="D2517" s="216" t="e">
        <f>IF(F2517="","",IF($B$3='Budget Calculator'!$A$14, 'Loan Calculator'!$L$12-E2517+H2517, IF($B$3='Budget Calculator'!$A$13,  'Loan Calculator'!$N$12-E2517+H2517, IF($B$3='Budget Calculator'!$A$12,  'Loan Calculator'!$P$12-E2517+H2517, 0))))</f>
        <v>#DIV/0!</v>
      </c>
      <c r="E2517" s="217" t="e">
        <f>IF(('Loan Calculator'!$G$4/$B$4)*C2516&gt;=0, ('Loan Calculator'!$G$4/$B$4)*C2516, 1/0)</f>
        <v>#DIV/0!</v>
      </c>
      <c r="F2517" s="200" t="e">
        <f t="shared" si="240"/>
        <v>#DIV/0!</v>
      </c>
      <c r="G2517" s="212" t="e">
        <f t="shared" si="241"/>
        <v>#DIV/0!</v>
      </c>
      <c r="K2517" s="197" t="str" cm="1">
        <f t="array" ref="K2517">INDEX($A:$G, ($B2517*$B$4)+3,COLUMN(C2517))</f>
        <v>Owing</v>
      </c>
      <c r="L2517" s="198" t="e">
        <f t="shared" si="243"/>
        <v>#VALUE!</v>
      </c>
      <c r="M2517" s="199" t="e">
        <f t="shared" si="244"/>
        <v>#VALUE!</v>
      </c>
      <c r="N2517" s="200" t="str" cm="1">
        <f t="array" ref="N2517">INDEX($A:$G, ($B2517*$B$4)+3,COLUMN(F2517))</f>
        <v>Total Interest Charged</v>
      </c>
      <c r="O2517" s="201" t="e">
        <f t="shared" si="242"/>
        <v>#VALUE!</v>
      </c>
    </row>
    <row r="2518" spans="3:15" x14ac:dyDescent="0.25">
      <c r="C2518" s="197" t="e">
        <f t="shared" si="239"/>
        <v>#DIV/0!</v>
      </c>
      <c r="D2518" s="216" t="e">
        <f>IF(F2518="","",IF($B$3='Budget Calculator'!$A$14, 'Loan Calculator'!$L$12-E2518+H2518, IF($B$3='Budget Calculator'!$A$13,  'Loan Calculator'!$N$12-E2518+H2518, IF($B$3='Budget Calculator'!$A$12,  'Loan Calculator'!$P$12-E2518+H2518, 0))))</f>
        <v>#DIV/0!</v>
      </c>
      <c r="E2518" s="217" t="e">
        <f>IF(('Loan Calculator'!$G$4/$B$4)*C2517&gt;=0, ('Loan Calculator'!$G$4/$B$4)*C2517, 1/0)</f>
        <v>#DIV/0!</v>
      </c>
      <c r="F2518" s="200" t="e">
        <f t="shared" si="240"/>
        <v>#DIV/0!</v>
      </c>
      <c r="G2518" s="212" t="e">
        <f t="shared" si="241"/>
        <v>#DIV/0!</v>
      </c>
      <c r="K2518" s="197" t="str" cm="1">
        <f t="array" ref="K2518">INDEX($A:$G, ($B2518*$B$4)+3,COLUMN(C2518))</f>
        <v>Owing</v>
      </c>
      <c r="L2518" s="198" t="e">
        <f t="shared" si="243"/>
        <v>#VALUE!</v>
      </c>
      <c r="M2518" s="199" t="e">
        <f t="shared" si="244"/>
        <v>#VALUE!</v>
      </c>
      <c r="N2518" s="200" t="str" cm="1">
        <f t="array" ref="N2518">INDEX($A:$G, ($B2518*$B$4)+3,COLUMN(F2518))</f>
        <v>Total Interest Charged</v>
      </c>
      <c r="O2518" s="201" t="e">
        <f t="shared" si="242"/>
        <v>#VALUE!</v>
      </c>
    </row>
    <row r="2519" spans="3:15" x14ac:dyDescent="0.25">
      <c r="C2519" s="197" t="e">
        <f t="shared" si="239"/>
        <v>#DIV/0!</v>
      </c>
      <c r="D2519" s="216" t="e">
        <f>IF(F2519="","",IF($B$3='Budget Calculator'!$A$14, 'Loan Calculator'!$L$12-E2519+H2519, IF($B$3='Budget Calculator'!$A$13,  'Loan Calculator'!$N$12-E2519+H2519, IF($B$3='Budget Calculator'!$A$12,  'Loan Calculator'!$P$12-E2519+H2519, 0))))</f>
        <v>#DIV/0!</v>
      </c>
      <c r="E2519" s="217" t="e">
        <f>IF(('Loan Calculator'!$G$4/$B$4)*C2518&gt;=0, ('Loan Calculator'!$G$4/$B$4)*C2518, 1/0)</f>
        <v>#DIV/0!</v>
      </c>
      <c r="F2519" s="200" t="e">
        <f t="shared" si="240"/>
        <v>#DIV/0!</v>
      </c>
      <c r="G2519" s="212" t="e">
        <f t="shared" si="241"/>
        <v>#DIV/0!</v>
      </c>
      <c r="K2519" s="197" t="str" cm="1">
        <f t="array" ref="K2519">INDEX($A:$G, ($B2519*$B$4)+3,COLUMN(C2519))</f>
        <v>Owing</v>
      </c>
      <c r="L2519" s="198" t="e">
        <f t="shared" si="243"/>
        <v>#VALUE!</v>
      </c>
      <c r="M2519" s="199" t="e">
        <f t="shared" si="244"/>
        <v>#VALUE!</v>
      </c>
      <c r="N2519" s="200" t="str" cm="1">
        <f t="array" ref="N2519">INDEX($A:$G, ($B2519*$B$4)+3,COLUMN(F2519))</f>
        <v>Total Interest Charged</v>
      </c>
      <c r="O2519" s="201" t="e">
        <f t="shared" si="242"/>
        <v>#VALUE!</v>
      </c>
    </row>
    <row r="2520" spans="3:15" x14ac:dyDescent="0.25">
      <c r="C2520" s="197" t="e">
        <f t="shared" ref="C2520:C2583" si="245">IF(F2520="","",C2519-D2520)</f>
        <v>#DIV/0!</v>
      </c>
      <c r="D2520" s="216" t="e">
        <f>IF(F2520="","",IF($B$3='Budget Calculator'!$A$14, 'Loan Calculator'!$L$12-E2520+H2520, IF($B$3='Budget Calculator'!$A$13,  'Loan Calculator'!$N$12-E2520+H2520, IF($B$3='Budget Calculator'!$A$12,  'Loan Calculator'!$P$12-E2520+H2520, 0))))</f>
        <v>#DIV/0!</v>
      </c>
      <c r="E2520" s="217" t="e">
        <f>IF(('Loan Calculator'!$G$4/$B$4)*C2519&gt;=0, ('Loan Calculator'!$G$4/$B$4)*C2519, 1/0)</f>
        <v>#DIV/0!</v>
      </c>
      <c r="F2520" s="200" t="e">
        <f t="shared" ref="F2520:F2583" si="246">IF(F2519="", "", IF(E2520+F2519&gt;F2519, E2520+F2519, ""))</f>
        <v>#DIV/0!</v>
      </c>
      <c r="G2520" s="212" t="e">
        <f t="shared" si="241"/>
        <v>#DIV/0!</v>
      </c>
      <c r="K2520" s="197" t="str" cm="1">
        <f t="array" ref="K2520">INDEX($A:$G, ($B2520*$B$4)+3,COLUMN(C2520))</f>
        <v>Owing</v>
      </c>
      <c r="L2520" s="198" t="e">
        <f t="shared" si="243"/>
        <v>#VALUE!</v>
      </c>
      <c r="M2520" s="199" t="e">
        <f t="shared" si="244"/>
        <v>#VALUE!</v>
      </c>
      <c r="N2520" s="200" t="str" cm="1">
        <f t="array" ref="N2520">INDEX($A:$G, ($B2520*$B$4)+3,COLUMN(F2520))</f>
        <v>Total Interest Charged</v>
      </c>
      <c r="O2520" s="201" t="e">
        <f t="shared" si="242"/>
        <v>#VALUE!</v>
      </c>
    </row>
    <row r="2521" spans="3:15" x14ac:dyDescent="0.25">
      <c r="C2521" s="197" t="e">
        <f t="shared" si="245"/>
        <v>#DIV/0!</v>
      </c>
      <c r="D2521" s="216" t="e">
        <f>IF(F2521="","",IF($B$3='Budget Calculator'!$A$14, 'Loan Calculator'!$L$12-E2521+H2521, IF($B$3='Budget Calculator'!$A$13,  'Loan Calculator'!$N$12-E2521+H2521, IF($B$3='Budget Calculator'!$A$12,  'Loan Calculator'!$P$12-E2521+H2521, 0))))</f>
        <v>#DIV/0!</v>
      </c>
      <c r="E2521" s="217" t="e">
        <f>IF(('Loan Calculator'!$G$4/$B$4)*C2520&gt;=0, ('Loan Calculator'!$G$4/$B$4)*C2520, 1/0)</f>
        <v>#DIV/0!</v>
      </c>
      <c r="F2521" s="200" t="e">
        <f t="shared" si="246"/>
        <v>#DIV/0!</v>
      </c>
      <c r="G2521" s="212" t="e">
        <f t="shared" si="241"/>
        <v>#DIV/0!</v>
      </c>
      <c r="K2521" s="197" t="str" cm="1">
        <f t="array" ref="K2521">INDEX($A:$G, ($B2521*$B$4)+3,COLUMN(C2521))</f>
        <v>Owing</v>
      </c>
      <c r="L2521" s="198" t="e">
        <f t="shared" si="243"/>
        <v>#VALUE!</v>
      </c>
      <c r="M2521" s="199" t="e">
        <f t="shared" si="244"/>
        <v>#VALUE!</v>
      </c>
      <c r="N2521" s="200" t="str" cm="1">
        <f t="array" ref="N2521">INDEX($A:$G, ($B2521*$B$4)+3,COLUMN(F2521))</f>
        <v>Total Interest Charged</v>
      </c>
      <c r="O2521" s="201" t="e">
        <f t="shared" si="242"/>
        <v>#VALUE!</v>
      </c>
    </row>
    <row r="2522" spans="3:15" x14ac:dyDescent="0.25">
      <c r="C2522" s="197" t="e">
        <f t="shared" si="245"/>
        <v>#DIV/0!</v>
      </c>
      <c r="D2522" s="216" t="e">
        <f>IF(F2522="","",IF($B$3='Budget Calculator'!$A$14, 'Loan Calculator'!$L$12-E2522+H2522, IF($B$3='Budget Calculator'!$A$13,  'Loan Calculator'!$N$12-E2522+H2522, IF($B$3='Budget Calculator'!$A$12,  'Loan Calculator'!$P$12-E2522+H2522, 0))))</f>
        <v>#DIV/0!</v>
      </c>
      <c r="E2522" s="217" t="e">
        <f>IF(('Loan Calculator'!$G$4/$B$4)*C2521&gt;=0, ('Loan Calculator'!$G$4/$B$4)*C2521, 1/0)</f>
        <v>#DIV/0!</v>
      </c>
      <c r="F2522" s="200" t="e">
        <f t="shared" si="246"/>
        <v>#DIV/0!</v>
      </c>
      <c r="G2522" s="212" t="e">
        <f t="shared" si="241"/>
        <v>#DIV/0!</v>
      </c>
      <c r="K2522" s="197" t="str" cm="1">
        <f t="array" ref="K2522">INDEX($A:$G, ($B2522*$B$4)+3,COLUMN(C2522))</f>
        <v>Owing</v>
      </c>
      <c r="L2522" s="198" t="e">
        <f t="shared" si="243"/>
        <v>#VALUE!</v>
      </c>
      <c r="M2522" s="199" t="e">
        <f t="shared" si="244"/>
        <v>#VALUE!</v>
      </c>
      <c r="N2522" s="200" t="str" cm="1">
        <f t="array" ref="N2522">INDEX($A:$G, ($B2522*$B$4)+3,COLUMN(F2522))</f>
        <v>Total Interest Charged</v>
      </c>
      <c r="O2522" s="201" t="e">
        <f t="shared" si="242"/>
        <v>#VALUE!</v>
      </c>
    </row>
    <row r="2523" spans="3:15" x14ac:dyDescent="0.25">
      <c r="C2523" s="197" t="e">
        <f t="shared" si="245"/>
        <v>#DIV/0!</v>
      </c>
      <c r="D2523" s="216" t="e">
        <f>IF(F2523="","",IF($B$3='Budget Calculator'!$A$14, 'Loan Calculator'!$L$12-E2523+H2523, IF($B$3='Budget Calculator'!$A$13,  'Loan Calculator'!$N$12-E2523+H2523, IF($B$3='Budget Calculator'!$A$12,  'Loan Calculator'!$P$12-E2523+H2523, 0))))</f>
        <v>#DIV/0!</v>
      </c>
      <c r="E2523" s="217" t="e">
        <f>IF(('Loan Calculator'!$G$4/$B$4)*C2522&gt;=0, ('Loan Calculator'!$G$4/$B$4)*C2522, 1/0)</f>
        <v>#DIV/0!</v>
      </c>
      <c r="F2523" s="200" t="e">
        <f t="shared" si="246"/>
        <v>#DIV/0!</v>
      </c>
      <c r="G2523" s="212" t="e">
        <f t="shared" si="241"/>
        <v>#DIV/0!</v>
      </c>
      <c r="K2523" s="197" t="str" cm="1">
        <f t="array" ref="K2523">INDEX($A:$G, ($B2523*$B$4)+3,COLUMN(C2523))</f>
        <v>Owing</v>
      </c>
      <c r="L2523" s="198" t="e">
        <f t="shared" si="243"/>
        <v>#VALUE!</v>
      </c>
      <c r="M2523" s="199" t="e">
        <f t="shared" si="244"/>
        <v>#VALUE!</v>
      </c>
      <c r="N2523" s="200" t="str" cm="1">
        <f t="array" ref="N2523">INDEX($A:$G, ($B2523*$B$4)+3,COLUMN(F2523))</f>
        <v>Total Interest Charged</v>
      </c>
      <c r="O2523" s="201" t="e">
        <f t="shared" si="242"/>
        <v>#VALUE!</v>
      </c>
    </row>
    <row r="2524" spans="3:15" x14ac:dyDescent="0.25">
      <c r="C2524" s="197" t="e">
        <f t="shared" si="245"/>
        <v>#DIV/0!</v>
      </c>
      <c r="D2524" s="216" t="e">
        <f>IF(F2524="","",IF($B$3='Budget Calculator'!$A$14, 'Loan Calculator'!$L$12-E2524+H2524, IF($B$3='Budget Calculator'!$A$13,  'Loan Calculator'!$N$12-E2524+H2524, IF($B$3='Budget Calculator'!$A$12,  'Loan Calculator'!$P$12-E2524+H2524, 0))))</f>
        <v>#DIV/0!</v>
      </c>
      <c r="E2524" s="217" t="e">
        <f>IF(('Loan Calculator'!$G$4/$B$4)*C2523&gt;=0, ('Loan Calculator'!$G$4/$B$4)*C2523, 1/0)</f>
        <v>#DIV/0!</v>
      </c>
      <c r="F2524" s="200" t="e">
        <f t="shared" si="246"/>
        <v>#DIV/0!</v>
      </c>
      <c r="G2524" s="212" t="e">
        <f t="shared" si="241"/>
        <v>#DIV/0!</v>
      </c>
      <c r="K2524" s="197" t="str" cm="1">
        <f t="array" ref="K2524">INDEX($A:$G, ($B2524*$B$4)+3,COLUMN(C2524))</f>
        <v>Owing</v>
      </c>
      <c r="L2524" s="198" t="e">
        <f t="shared" si="243"/>
        <v>#VALUE!</v>
      </c>
      <c r="M2524" s="199" t="e">
        <f t="shared" si="244"/>
        <v>#VALUE!</v>
      </c>
      <c r="N2524" s="200" t="str" cm="1">
        <f t="array" ref="N2524">INDEX($A:$G, ($B2524*$B$4)+3,COLUMN(F2524))</f>
        <v>Total Interest Charged</v>
      </c>
      <c r="O2524" s="201" t="e">
        <f t="shared" si="242"/>
        <v>#VALUE!</v>
      </c>
    </row>
    <row r="2525" spans="3:15" x14ac:dyDescent="0.25">
      <c r="C2525" s="197" t="e">
        <f t="shared" si="245"/>
        <v>#DIV/0!</v>
      </c>
      <c r="D2525" s="216" t="e">
        <f>IF(F2525="","",IF($B$3='Budget Calculator'!$A$14, 'Loan Calculator'!$L$12-E2525+H2525, IF($B$3='Budget Calculator'!$A$13,  'Loan Calculator'!$N$12-E2525+H2525, IF($B$3='Budget Calculator'!$A$12,  'Loan Calculator'!$P$12-E2525+H2525, 0))))</f>
        <v>#DIV/0!</v>
      </c>
      <c r="E2525" s="217" t="e">
        <f>IF(('Loan Calculator'!$G$4/$B$4)*C2524&gt;=0, ('Loan Calculator'!$G$4/$B$4)*C2524, 1/0)</f>
        <v>#DIV/0!</v>
      </c>
      <c r="F2525" s="200" t="e">
        <f t="shared" si="246"/>
        <v>#DIV/0!</v>
      </c>
      <c r="G2525" s="212" t="e">
        <f t="shared" si="241"/>
        <v>#DIV/0!</v>
      </c>
      <c r="K2525" s="197" t="str" cm="1">
        <f t="array" ref="K2525">INDEX($A:$G, ($B2525*$B$4)+3,COLUMN(C2525))</f>
        <v>Owing</v>
      </c>
      <c r="L2525" s="198" t="e">
        <f t="shared" si="243"/>
        <v>#VALUE!</v>
      </c>
      <c r="M2525" s="199" t="e">
        <f t="shared" si="244"/>
        <v>#VALUE!</v>
      </c>
      <c r="N2525" s="200" t="str" cm="1">
        <f t="array" ref="N2525">INDEX($A:$G, ($B2525*$B$4)+3,COLUMN(F2525))</f>
        <v>Total Interest Charged</v>
      </c>
      <c r="O2525" s="201" t="e">
        <f t="shared" si="242"/>
        <v>#VALUE!</v>
      </c>
    </row>
    <row r="2526" spans="3:15" x14ac:dyDescent="0.25">
      <c r="C2526" s="197" t="e">
        <f t="shared" si="245"/>
        <v>#DIV/0!</v>
      </c>
      <c r="D2526" s="216" t="e">
        <f>IF(F2526="","",IF($B$3='Budget Calculator'!$A$14, 'Loan Calculator'!$L$12-E2526+H2526, IF($B$3='Budget Calculator'!$A$13,  'Loan Calculator'!$N$12-E2526+H2526, IF($B$3='Budget Calculator'!$A$12,  'Loan Calculator'!$P$12-E2526+H2526, 0))))</f>
        <v>#DIV/0!</v>
      </c>
      <c r="E2526" s="217" t="e">
        <f>IF(('Loan Calculator'!$G$4/$B$4)*C2525&gt;=0, ('Loan Calculator'!$G$4/$B$4)*C2525, 1/0)</f>
        <v>#DIV/0!</v>
      </c>
      <c r="F2526" s="200" t="e">
        <f t="shared" si="246"/>
        <v>#DIV/0!</v>
      </c>
      <c r="G2526" s="212" t="e">
        <f t="shared" si="241"/>
        <v>#DIV/0!</v>
      </c>
      <c r="K2526" s="197" t="str" cm="1">
        <f t="array" ref="K2526">INDEX($A:$G, ($B2526*$B$4)+3,COLUMN(C2526))</f>
        <v>Owing</v>
      </c>
      <c r="L2526" s="198" t="e">
        <f t="shared" si="243"/>
        <v>#VALUE!</v>
      </c>
      <c r="M2526" s="199" t="e">
        <f t="shared" si="244"/>
        <v>#VALUE!</v>
      </c>
      <c r="N2526" s="200" t="str" cm="1">
        <f t="array" ref="N2526">INDEX($A:$G, ($B2526*$B$4)+3,COLUMN(F2526))</f>
        <v>Total Interest Charged</v>
      </c>
      <c r="O2526" s="201" t="e">
        <f t="shared" si="242"/>
        <v>#VALUE!</v>
      </c>
    </row>
    <row r="2527" spans="3:15" x14ac:dyDescent="0.25">
      <c r="C2527" s="197" t="e">
        <f t="shared" si="245"/>
        <v>#DIV/0!</v>
      </c>
      <c r="D2527" s="216" t="e">
        <f>IF(F2527="","",IF($B$3='Budget Calculator'!$A$14, 'Loan Calculator'!$L$12-E2527+H2527, IF($B$3='Budget Calculator'!$A$13,  'Loan Calculator'!$N$12-E2527+H2527, IF($B$3='Budget Calculator'!$A$12,  'Loan Calculator'!$P$12-E2527+H2527, 0))))</f>
        <v>#DIV/0!</v>
      </c>
      <c r="E2527" s="217" t="e">
        <f>IF(('Loan Calculator'!$G$4/$B$4)*C2526&gt;=0, ('Loan Calculator'!$G$4/$B$4)*C2526, 1/0)</f>
        <v>#DIV/0!</v>
      </c>
      <c r="F2527" s="200" t="e">
        <f t="shared" si="246"/>
        <v>#DIV/0!</v>
      </c>
      <c r="G2527" s="212" t="e">
        <f t="shared" si="241"/>
        <v>#DIV/0!</v>
      </c>
      <c r="K2527" s="197" t="str" cm="1">
        <f t="array" ref="K2527">INDEX($A:$G, ($B2527*$B$4)+3,COLUMN(C2527))</f>
        <v>Owing</v>
      </c>
      <c r="L2527" s="198" t="e">
        <f t="shared" si="243"/>
        <v>#VALUE!</v>
      </c>
      <c r="M2527" s="199" t="e">
        <f t="shared" si="244"/>
        <v>#VALUE!</v>
      </c>
      <c r="N2527" s="200" t="str" cm="1">
        <f t="array" ref="N2527">INDEX($A:$G, ($B2527*$B$4)+3,COLUMN(F2527))</f>
        <v>Total Interest Charged</v>
      </c>
      <c r="O2527" s="201" t="e">
        <f t="shared" si="242"/>
        <v>#VALUE!</v>
      </c>
    </row>
    <row r="2528" spans="3:15" x14ac:dyDescent="0.25">
      <c r="C2528" s="197" t="e">
        <f t="shared" si="245"/>
        <v>#DIV/0!</v>
      </c>
      <c r="D2528" s="216" t="e">
        <f>IF(F2528="","",IF($B$3='Budget Calculator'!$A$14, 'Loan Calculator'!$L$12-E2528+H2528, IF($B$3='Budget Calculator'!$A$13,  'Loan Calculator'!$N$12-E2528+H2528, IF($B$3='Budget Calculator'!$A$12,  'Loan Calculator'!$P$12-E2528+H2528, 0))))</f>
        <v>#DIV/0!</v>
      </c>
      <c r="E2528" s="217" t="e">
        <f>IF(('Loan Calculator'!$G$4/$B$4)*C2527&gt;=0, ('Loan Calculator'!$G$4/$B$4)*C2527, 1/0)</f>
        <v>#DIV/0!</v>
      </c>
      <c r="F2528" s="200" t="e">
        <f t="shared" si="246"/>
        <v>#DIV/0!</v>
      </c>
      <c r="G2528" s="212" t="e">
        <f t="shared" si="241"/>
        <v>#DIV/0!</v>
      </c>
      <c r="K2528" s="197" t="str" cm="1">
        <f t="array" ref="K2528">INDEX($A:$G, ($B2528*$B$4)+3,COLUMN(C2528))</f>
        <v>Owing</v>
      </c>
      <c r="L2528" s="198" t="e">
        <f t="shared" si="243"/>
        <v>#VALUE!</v>
      </c>
      <c r="M2528" s="199" t="e">
        <f t="shared" si="244"/>
        <v>#VALUE!</v>
      </c>
      <c r="N2528" s="200" t="str" cm="1">
        <f t="array" ref="N2528">INDEX($A:$G, ($B2528*$B$4)+3,COLUMN(F2528))</f>
        <v>Total Interest Charged</v>
      </c>
      <c r="O2528" s="201" t="e">
        <f t="shared" si="242"/>
        <v>#VALUE!</v>
      </c>
    </row>
    <row r="2529" spans="3:15" x14ac:dyDescent="0.25">
      <c r="C2529" s="197" t="e">
        <f t="shared" si="245"/>
        <v>#DIV/0!</v>
      </c>
      <c r="D2529" s="216" t="e">
        <f>IF(F2529="","",IF($B$3='Budget Calculator'!$A$14, 'Loan Calculator'!$L$12-E2529+H2529, IF($B$3='Budget Calculator'!$A$13,  'Loan Calculator'!$N$12-E2529+H2529, IF($B$3='Budget Calculator'!$A$12,  'Loan Calculator'!$P$12-E2529+H2529, 0))))</f>
        <v>#DIV/0!</v>
      </c>
      <c r="E2529" s="217" t="e">
        <f>IF(('Loan Calculator'!$G$4/$B$4)*C2528&gt;=0, ('Loan Calculator'!$G$4/$B$4)*C2528, 1/0)</f>
        <v>#DIV/0!</v>
      </c>
      <c r="F2529" s="200" t="e">
        <f t="shared" si="246"/>
        <v>#DIV/0!</v>
      </c>
      <c r="G2529" s="212" t="e">
        <f t="shared" si="241"/>
        <v>#DIV/0!</v>
      </c>
      <c r="K2529" s="197" t="str" cm="1">
        <f t="array" ref="K2529">INDEX($A:$G, ($B2529*$B$4)+3,COLUMN(C2529))</f>
        <v>Owing</v>
      </c>
      <c r="L2529" s="198" t="e">
        <f t="shared" si="243"/>
        <v>#VALUE!</v>
      </c>
      <c r="M2529" s="199" t="e">
        <f t="shared" si="244"/>
        <v>#VALUE!</v>
      </c>
      <c r="N2529" s="200" t="str" cm="1">
        <f t="array" ref="N2529">INDEX($A:$G, ($B2529*$B$4)+3,COLUMN(F2529))</f>
        <v>Total Interest Charged</v>
      </c>
      <c r="O2529" s="201" t="e">
        <f t="shared" si="242"/>
        <v>#VALUE!</v>
      </c>
    </row>
    <row r="2530" spans="3:15" x14ac:dyDescent="0.25">
      <c r="C2530" s="197" t="e">
        <f t="shared" si="245"/>
        <v>#DIV/0!</v>
      </c>
      <c r="D2530" s="216" t="e">
        <f>IF(F2530="","",IF($B$3='Budget Calculator'!$A$14, 'Loan Calculator'!$L$12-E2530+H2530, IF($B$3='Budget Calculator'!$A$13,  'Loan Calculator'!$N$12-E2530+H2530, IF($B$3='Budget Calculator'!$A$12,  'Loan Calculator'!$P$12-E2530+H2530, 0))))</f>
        <v>#DIV/0!</v>
      </c>
      <c r="E2530" s="217" t="e">
        <f>IF(('Loan Calculator'!$G$4/$B$4)*C2529&gt;=0, ('Loan Calculator'!$G$4/$B$4)*C2529, 1/0)</f>
        <v>#DIV/0!</v>
      </c>
      <c r="F2530" s="200" t="e">
        <f t="shared" si="246"/>
        <v>#DIV/0!</v>
      </c>
      <c r="G2530" s="212" t="e">
        <f t="shared" si="241"/>
        <v>#DIV/0!</v>
      </c>
      <c r="K2530" s="197" t="str" cm="1">
        <f t="array" ref="K2530">INDEX($A:$G, ($B2530*$B$4)+3,COLUMN(C2530))</f>
        <v>Owing</v>
      </c>
      <c r="L2530" s="198" t="e">
        <f t="shared" si="243"/>
        <v>#VALUE!</v>
      </c>
      <c r="M2530" s="199" t="e">
        <f t="shared" si="244"/>
        <v>#VALUE!</v>
      </c>
      <c r="N2530" s="200" t="str" cm="1">
        <f t="array" ref="N2530">INDEX($A:$G, ($B2530*$B$4)+3,COLUMN(F2530))</f>
        <v>Total Interest Charged</v>
      </c>
      <c r="O2530" s="201" t="e">
        <f t="shared" si="242"/>
        <v>#VALUE!</v>
      </c>
    </row>
    <row r="2531" spans="3:15" x14ac:dyDescent="0.25">
      <c r="C2531" s="197" t="e">
        <f t="shared" si="245"/>
        <v>#DIV/0!</v>
      </c>
      <c r="D2531" s="216" t="e">
        <f>IF(F2531="","",IF($B$3='Budget Calculator'!$A$14, 'Loan Calculator'!$L$12-E2531+H2531, IF($B$3='Budget Calculator'!$A$13,  'Loan Calculator'!$N$12-E2531+H2531, IF($B$3='Budget Calculator'!$A$12,  'Loan Calculator'!$P$12-E2531+H2531, 0))))</f>
        <v>#DIV/0!</v>
      </c>
      <c r="E2531" s="217" t="e">
        <f>IF(('Loan Calculator'!$G$4/$B$4)*C2530&gt;=0, ('Loan Calculator'!$G$4/$B$4)*C2530, 1/0)</f>
        <v>#DIV/0!</v>
      </c>
      <c r="F2531" s="200" t="e">
        <f t="shared" si="246"/>
        <v>#DIV/0!</v>
      </c>
      <c r="G2531" s="212" t="e">
        <f t="shared" si="241"/>
        <v>#DIV/0!</v>
      </c>
      <c r="K2531" s="197" t="str" cm="1">
        <f t="array" ref="K2531">INDEX($A:$G, ($B2531*$B$4)+3,COLUMN(C2531))</f>
        <v>Owing</v>
      </c>
      <c r="L2531" s="198" t="e">
        <f t="shared" si="243"/>
        <v>#VALUE!</v>
      </c>
      <c r="M2531" s="199" t="e">
        <f t="shared" si="244"/>
        <v>#VALUE!</v>
      </c>
      <c r="N2531" s="200" t="str" cm="1">
        <f t="array" ref="N2531">INDEX($A:$G, ($B2531*$B$4)+3,COLUMN(F2531))</f>
        <v>Total Interest Charged</v>
      </c>
      <c r="O2531" s="201" t="e">
        <f t="shared" si="242"/>
        <v>#VALUE!</v>
      </c>
    </row>
    <row r="2532" spans="3:15" x14ac:dyDescent="0.25">
      <c r="C2532" s="197" t="e">
        <f t="shared" si="245"/>
        <v>#DIV/0!</v>
      </c>
      <c r="D2532" s="216" t="e">
        <f>IF(F2532="","",IF($B$3='Budget Calculator'!$A$14, 'Loan Calculator'!$L$12-E2532+H2532, IF($B$3='Budget Calculator'!$A$13,  'Loan Calculator'!$N$12-E2532+H2532, IF($B$3='Budget Calculator'!$A$12,  'Loan Calculator'!$P$12-E2532+H2532, 0))))</f>
        <v>#DIV/0!</v>
      </c>
      <c r="E2532" s="217" t="e">
        <f>IF(('Loan Calculator'!$G$4/$B$4)*C2531&gt;=0, ('Loan Calculator'!$G$4/$B$4)*C2531, 1/0)</f>
        <v>#DIV/0!</v>
      </c>
      <c r="F2532" s="200" t="e">
        <f t="shared" si="246"/>
        <v>#DIV/0!</v>
      </c>
      <c r="G2532" s="212" t="e">
        <f t="shared" si="241"/>
        <v>#DIV/0!</v>
      </c>
      <c r="K2532" s="197" t="str" cm="1">
        <f t="array" ref="K2532">INDEX($A:$G, ($B2532*$B$4)+3,COLUMN(C2532))</f>
        <v>Owing</v>
      </c>
      <c r="L2532" s="198" t="e">
        <f t="shared" si="243"/>
        <v>#VALUE!</v>
      </c>
      <c r="M2532" s="199" t="e">
        <f t="shared" si="244"/>
        <v>#VALUE!</v>
      </c>
      <c r="N2532" s="200" t="str" cm="1">
        <f t="array" ref="N2532">INDEX($A:$G, ($B2532*$B$4)+3,COLUMN(F2532))</f>
        <v>Total Interest Charged</v>
      </c>
      <c r="O2532" s="201" t="e">
        <f t="shared" si="242"/>
        <v>#VALUE!</v>
      </c>
    </row>
    <row r="2533" spans="3:15" x14ac:dyDescent="0.25">
      <c r="C2533" s="197" t="e">
        <f t="shared" si="245"/>
        <v>#DIV/0!</v>
      </c>
      <c r="D2533" s="216" t="e">
        <f>IF(F2533="","",IF($B$3='Budget Calculator'!$A$14, 'Loan Calculator'!$L$12-E2533+H2533, IF($B$3='Budget Calculator'!$A$13,  'Loan Calculator'!$N$12-E2533+H2533, IF($B$3='Budget Calculator'!$A$12,  'Loan Calculator'!$P$12-E2533+H2533, 0))))</f>
        <v>#DIV/0!</v>
      </c>
      <c r="E2533" s="217" t="e">
        <f>IF(('Loan Calculator'!$G$4/$B$4)*C2532&gt;=0, ('Loan Calculator'!$G$4/$B$4)*C2532, 1/0)</f>
        <v>#DIV/0!</v>
      </c>
      <c r="F2533" s="200" t="e">
        <f t="shared" si="246"/>
        <v>#DIV/0!</v>
      </c>
      <c r="G2533" s="212" t="e">
        <f t="shared" si="241"/>
        <v>#DIV/0!</v>
      </c>
      <c r="K2533" s="197" t="str" cm="1">
        <f t="array" ref="K2533">INDEX($A:$G, ($B2533*$B$4)+3,COLUMN(C2533))</f>
        <v>Owing</v>
      </c>
      <c r="L2533" s="198" t="e">
        <f t="shared" si="243"/>
        <v>#VALUE!</v>
      </c>
      <c r="M2533" s="199" t="e">
        <f t="shared" si="244"/>
        <v>#VALUE!</v>
      </c>
      <c r="N2533" s="200" t="str" cm="1">
        <f t="array" ref="N2533">INDEX($A:$G, ($B2533*$B$4)+3,COLUMN(F2533))</f>
        <v>Total Interest Charged</v>
      </c>
      <c r="O2533" s="201" t="e">
        <f t="shared" si="242"/>
        <v>#VALUE!</v>
      </c>
    </row>
    <row r="2534" spans="3:15" x14ac:dyDescent="0.25">
      <c r="C2534" s="197" t="e">
        <f t="shared" si="245"/>
        <v>#DIV/0!</v>
      </c>
      <c r="D2534" s="216" t="e">
        <f>IF(F2534="","",IF($B$3='Budget Calculator'!$A$14, 'Loan Calculator'!$L$12-E2534+H2534, IF($B$3='Budget Calculator'!$A$13,  'Loan Calculator'!$N$12-E2534+H2534, IF($B$3='Budget Calculator'!$A$12,  'Loan Calculator'!$P$12-E2534+H2534, 0))))</f>
        <v>#DIV/0!</v>
      </c>
      <c r="E2534" s="217" t="e">
        <f>IF(('Loan Calculator'!$G$4/$B$4)*C2533&gt;=0, ('Loan Calculator'!$G$4/$B$4)*C2533, 1/0)</f>
        <v>#DIV/0!</v>
      </c>
      <c r="F2534" s="200" t="e">
        <f t="shared" si="246"/>
        <v>#DIV/0!</v>
      </c>
      <c r="G2534" s="212" t="e">
        <f t="shared" si="241"/>
        <v>#DIV/0!</v>
      </c>
      <c r="K2534" s="197" t="str" cm="1">
        <f t="array" ref="K2534">INDEX($A:$G, ($B2534*$B$4)+3,COLUMN(C2534))</f>
        <v>Owing</v>
      </c>
      <c r="L2534" s="198" t="e">
        <f t="shared" si="243"/>
        <v>#VALUE!</v>
      </c>
      <c r="M2534" s="199" t="e">
        <f t="shared" si="244"/>
        <v>#VALUE!</v>
      </c>
      <c r="N2534" s="200" t="str" cm="1">
        <f t="array" ref="N2534">INDEX($A:$G, ($B2534*$B$4)+3,COLUMN(F2534))</f>
        <v>Total Interest Charged</v>
      </c>
      <c r="O2534" s="201" t="e">
        <f t="shared" si="242"/>
        <v>#VALUE!</v>
      </c>
    </row>
    <row r="2535" spans="3:15" x14ac:dyDescent="0.25">
      <c r="C2535" s="197" t="e">
        <f t="shared" si="245"/>
        <v>#DIV/0!</v>
      </c>
      <c r="D2535" s="216" t="e">
        <f>IF(F2535="","",IF($B$3='Budget Calculator'!$A$14, 'Loan Calculator'!$L$12-E2535+H2535, IF($B$3='Budget Calculator'!$A$13,  'Loan Calculator'!$N$12-E2535+H2535, IF($B$3='Budget Calculator'!$A$12,  'Loan Calculator'!$P$12-E2535+H2535, 0))))</f>
        <v>#DIV/0!</v>
      </c>
      <c r="E2535" s="217" t="e">
        <f>IF(('Loan Calculator'!$G$4/$B$4)*C2534&gt;=0, ('Loan Calculator'!$G$4/$B$4)*C2534, 1/0)</f>
        <v>#DIV/0!</v>
      </c>
      <c r="F2535" s="200" t="e">
        <f t="shared" si="246"/>
        <v>#DIV/0!</v>
      </c>
      <c r="G2535" s="212" t="e">
        <f t="shared" si="241"/>
        <v>#DIV/0!</v>
      </c>
      <c r="K2535" s="197" t="str" cm="1">
        <f t="array" ref="K2535">INDEX($A:$G, ($B2535*$B$4)+3,COLUMN(C2535))</f>
        <v>Owing</v>
      </c>
      <c r="L2535" s="198" t="e">
        <f t="shared" si="243"/>
        <v>#VALUE!</v>
      </c>
      <c r="M2535" s="199" t="e">
        <f t="shared" si="244"/>
        <v>#VALUE!</v>
      </c>
      <c r="N2535" s="200" t="str" cm="1">
        <f t="array" ref="N2535">INDEX($A:$G, ($B2535*$B$4)+3,COLUMN(F2535))</f>
        <v>Total Interest Charged</v>
      </c>
      <c r="O2535" s="201" t="e">
        <f t="shared" si="242"/>
        <v>#VALUE!</v>
      </c>
    </row>
    <row r="2536" spans="3:15" x14ac:dyDescent="0.25">
      <c r="C2536" s="197" t="e">
        <f t="shared" si="245"/>
        <v>#DIV/0!</v>
      </c>
      <c r="D2536" s="216" t="e">
        <f>IF(F2536="","",IF($B$3='Budget Calculator'!$A$14, 'Loan Calculator'!$L$12-E2536+H2536, IF($B$3='Budget Calculator'!$A$13,  'Loan Calculator'!$N$12-E2536+H2536, IF($B$3='Budget Calculator'!$A$12,  'Loan Calculator'!$P$12-E2536+H2536, 0))))</f>
        <v>#DIV/0!</v>
      </c>
      <c r="E2536" s="217" t="e">
        <f>IF(('Loan Calculator'!$G$4/$B$4)*C2535&gt;=0, ('Loan Calculator'!$G$4/$B$4)*C2535, 1/0)</f>
        <v>#DIV/0!</v>
      </c>
      <c r="F2536" s="200" t="e">
        <f t="shared" si="246"/>
        <v>#DIV/0!</v>
      </c>
      <c r="G2536" s="212" t="e">
        <f t="shared" si="241"/>
        <v>#DIV/0!</v>
      </c>
      <c r="K2536" s="197" t="str" cm="1">
        <f t="array" ref="K2536">INDEX($A:$G, ($B2536*$B$4)+3,COLUMN(C2536))</f>
        <v>Owing</v>
      </c>
      <c r="L2536" s="198" t="e">
        <f t="shared" si="243"/>
        <v>#VALUE!</v>
      </c>
      <c r="M2536" s="199" t="e">
        <f t="shared" si="244"/>
        <v>#VALUE!</v>
      </c>
      <c r="N2536" s="200" t="str" cm="1">
        <f t="array" ref="N2536">INDEX($A:$G, ($B2536*$B$4)+3,COLUMN(F2536))</f>
        <v>Total Interest Charged</v>
      </c>
      <c r="O2536" s="201" t="e">
        <f t="shared" si="242"/>
        <v>#VALUE!</v>
      </c>
    </row>
    <row r="2537" spans="3:15" x14ac:dyDescent="0.25">
      <c r="C2537" s="197" t="e">
        <f t="shared" si="245"/>
        <v>#DIV/0!</v>
      </c>
      <c r="D2537" s="216" t="e">
        <f>IF(F2537="","",IF($B$3='Budget Calculator'!$A$14, 'Loan Calculator'!$L$12-E2537+H2537, IF($B$3='Budget Calculator'!$A$13,  'Loan Calculator'!$N$12-E2537+H2537, IF($B$3='Budget Calculator'!$A$12,  'Loan Calculator'!$P$12-E2537+H2537, 0))))</f>
        <v>#DIV/0!</v>
      </c>
      <c r="E2537" s="217" t="e">
        <f>IF(('Loan Calculator'!$G$4/$B$4)*C2536&gt;=0, ('Loan Calculator'!$G$4/$B$4)*C2536, 1/0)</f>
        <v>#DIV/0!</v>
      </c>
      <c r="F2537" s="200" t="e">
        <f t="shared" si="246"/>
        <v>#DIV/0!</v>
      </c>
      <c r="G2537" s="212" t="e">
        <f t="shared" si="241"/>
        <v>#DIV/0!</v>
      </c>
      <c r="K2537" s="197" t="str" cm="1">
        <f t="array" ref="K2537">INDEX($A:$G, ($B2537*$B$4)+3,COLUMN(C2537))</f>
        <v>Owing</v>
      </c>
      <c r="L2537" s="198" t="e">
        <f t="shared" si="243"/>
        <v>#VALUE!</v>
      </c>
      <c r="M2537" s="199" t="e">
        <f t="shared" si="244"/>
        <v>#VALUE!</v>
      </c>
      <c r="N2537" s="200" t="str" cm="1">
        <f t="array" ref="N2537">INDEX($A:$G, ($B2537*$B$4)+3,COLUMN(F2537))</f>
        <v>Total Interest Charged</v>
      </c>
      <c r="O2537" s="201" t="e">
        <f t="shared" si="242"/>
        <v>#VALUE!</v>
      </c>
    </row>
    <row r="2538" spans="3:15" x14ac:dyDescent="0.25">
      <c r="C2538" s="197" t="e">
        <f t="shared" si="245"/>
        <v>#DIV/0!</v>
      </c>
      <c r="D2538" s="216" t="e">
        <f>IF(F2538="","",IF($B$3='Budget Calculator'!$A$14, 'Loan Calculator'!$L$12-E2538+H2538, IF($B$3='Budget Calculator'!$A$13,  'Loan Calculator'!$N$12-E2538+H2538, IF($B$3='Budget Calculator'!$A$12,  'Loan Calculator'!$P$12-E2538+H2538, 0))))</f>
        <v>#DIV/0!</v>
      </c>
      <c r="E2538" s="217" t="e">
        <f>IF(('Loan Calculator'!$G$4/$B$4)*C2537&gt;=0, ('Loan Calculator'!$G$4/$B$4)*C2537, 1/0)</f>
        <v>#DIV/0!</v>
      </c>
      <c r="F2538" s="200" t="e">
        <f t="shared" si="246"/>
        <v>#DIV/0!</v>
      </c>
      <c r="G2538" s="212" t="e">
        <f t="shared" si="241"/>
        <v>#DIV/0!</v>
      </c>
      <c r="K2538" s="197" t="str" cm="1">
        <f t="array" ref="K2538">INDEX($A:$G, ($B2538*$B$4)+3,COLUMN(C2538))</f>
        <v>Owing</v>
      </c>
      <c r="L2538" s="198" t="e">
        <f t="shared" si="243"/>
        <v>#VALUE!</v>
      </c>
      <c r="M2538" s="199" t="e">
        <f t="shared" si="244"/>
        <v>#VALUE!</v>
      </c>
      <c r="N2538" s="200" t="str" cm="1">
        <f t="array" ref="N2538">INDEX($A:$G, ($B2538*$B$4)+3,COLUMN(F2538))</f>
        <v>Total Interest Charged</v>
      </c>
      <c r="O2538" s="201" t="e">
        <f t="shared" si="242"/>
        <v>#VALUE!</v>
      </c>
    </row>
    <row r="2539" spans="3:15" x14ac:dyDescent="0.25">
      <c r="C2539" s="197" t="e">
        <f t="shared" si="245"/>
        <v>#DIV/0!</v>
      </c>
      <c r="D2539" s="216" t="e">
        <f>IF(F2539="","",IF($B$3='Budget Calculator'!$A$14, 'Loan Calculator'!$L$12-E2539+H2539, IF($B$3='Budget Calculator'!$A$13,  'Loan Calculator'!$N$12-E2539+H2539, IF($B$3='Budget Calculator'!$A$12,  'Loan Calculator'!$P$12-E2539+H2539, 0))))</f>
        <v>#DIV/0!</v>
      </c>
      <c r="E2539" s="217" t="e">
        <f>IF(('Loan Calculator'!$G$4/$B$4)*C2538&gt;=0, ('Loan Calculator'!$G$4/$B$4)*C2538, 1/0)</f>
        <v>#DIV/0!</v>
      </c>
      <c r="F2539" s="200" t="e">
        <f t="shared" si="246"/>
        <v>#DIV/0!</v>
      </c>
      <c r="G2539" s="212" t="e">
        <f t="shared" si="241"/>
        <v>#DIV/0!</v>
      </c>
      <c r="K2539" s="197" t="str" cm="1">
        <f t="array" ref="K2539">INDEX($A:$G, ($B2539*$B$4)+3,COLUMN(C2539))</f>
        <v>Owing</v>
      </c>
      <c r="L2539" s="198" t="e">
        <f t="shared" si="243"/>
        <v>#VALUE!</v>
      </c>
      <c r="M2539" s="199" t="e">
        <f t="shared" si="244"/>
        <v>#VALUE!</v>
      </c>
      <c r="N2539" s="200" t="str" cm="1">
        <f t="array" ref="N2539">INDEX($A:$G, ($B2539*$B$4)+3,COLUMN(F2539))</f>
        <v>Total Interest Charged</v>
      </c>
      <c r="O2539" s="201" t="e">
        <f t="shared" si="242"/>
        <v>#VALUE!</v>
      </c>
    </row>
    <row r="2540" spans="3:15" x14ac:dyDescent="0.25">
      <c r="C2540" s="197" t="e">
        <f t="shared" si="245"/>
        <v>#DIV/0!</v>
      </c>
      <c r="D2540" s="216" t="e">
        <f>IF(F2540="","",IF($B$3='Budget Calculator'!$A$14, 'Loan Calculator'!$L$12-E2540+H2540, IF($B$3='Budget Calculator'!$A$13,  'Loan Calculator'!$N$12-E2540+H2540, IF($B$3='Budget Calculator'!$A$12,  'Loan Calculator'!$P$12-E2540+H2540, 0))))</f>
        <v>#DIV/0!</v>
      </c>
      <c r="E2540" s="217" t="e">
        <f>IF(('Loan Calculator'!$G$4/$B$4)*C2539&gt;=0, ('Loan Calculator'!$G$4/$B$4)*C2539, 1/0)</f>
        <v>#DIV/0!</v>
      </c>
      <c r="F2540" s="200" t="e">
        <f t="shared" si="246"/>
        <v>#DIV/0!</v>
      </c>
      <c r="G2540" s="212" t="e">
        <f t="shared" si="241"/>
        <v>#DIV/0!</v>
      </c>
      <c r="K2540" s="197" t="str" cm="1">
        <f t="array" ref="K2540">INDEX($A:$G, ($B2540*$B$4)+3,COLUMN(C2540))</f>
        <v>Owing</v>
      </c>
      <c r="L2540" s="198" t="e">
        <f t="shared" si="243"/>
        <v>#VALUE!</v>
      </c>
      <c r="M2540" s="199" t="e">
        <f t="shared" si="244"/>
        <v>#VALUE!</v>
      </c>
      <c r="N2540" s="200" t="str" cm="1">
        <f t="array" ref="N2540">INDEX($A:$G, ($B2540*$B$4)+3,COLUMN(F2540))</f>
        <v>Total Interest Charged</v>
      </c>
      <c r="O2540" s="201" t="e">
        <f t="shared" si="242"/>
        <v>#VALUE!</v>
      </c>
    </row>
    <row r="2541" spans="3:15" x14ac:dyDescent="0.25">
      <c r="C2541" s="197" t="e">
        <f t="shared" si="245"/>
        <v>#DIV/0!</v>
      </c>
      <c r="D2541" s="216" t="e">
        <f>IF(F2541="","",IF($B$3='Budget Calculator'!$A$14, 'Loan Calculator'!$L$12-E2541+H2541, IF($B$3='Budget Calculator'!$A$13,  'Loan Calculator'!$N$12-E2541+H2541, IF($B$3='Budget Calculator'!$A$12,  'Loan Calculator'!$P$12-E2541+H2541, 0))))</f>
        <v>#DIV/0!</v>
      </c>
      <c r="E2541" s="217" t="e">
        <f>IF(('Loan Calculator'!$G$4/$B$4)*C2540&gt;=0, ('Loan Calculator'!$G$4/$B$4)*C2540, 1/0)</f>
        <v>#DIV/0!</v>
      </c>
      <c r="F2541" s="200" t="e">
        <f t="shared" si="246"/>
        <v>#DIV/0!</v>
      </c>
      <c r="G2541" s="212" t="e">
        <f t="shared" si="241"/>
        <v>#DIV/0!</v>
      </c>
      <c r="K2541" s="197" t="str" cm="1">
        <f t="array" ref="K2541">INDEX($A:$G, ($B2541*$B$4)+3,COLUMN(C2541))</f>
        <v>Owing</v>
      </c>
      <c r="L2541" s="198" t="e">
        <f t="shared" si="243"/>
        <v>#VALUE!</v>
      </c>
      <c r="M2541" s="199" t="e">
        <f t="shared" si="244"/>
        <v>#VALUE!</v>
      </c>
      <c r="N2541" s="200" t="str" cm="1">
        <f t="array" ref="N2541">INDEX($A:$G, ($B2541*$B$4)+3,COLUMN(F2541))</f>
        <v>Total Interest Charged</v>
      </c>
      <c r="O2541" s="201" t="e">
        <f t="shared" si="242"/>
        <v>#VALUE!</v>
      </c>
    </row>
    <row r="2542" spans="3:15" x14ac:dyDescent="0.25">
      <c r="C2542" s="197" t="e">
        <f t="shared" si="245"/>
        <v>#DIV/0!</v>
      </c>
      <c r="D2542" s="216" t="e">
        <f>IF(F2542="","",IF($B$3='Budget Calculator'!$A$14, 'Loan Calculator'!$L$12-E2542+H2542, IF($B$3='Budget Calculator'!$A$13,  'Loan Calculator'!$N$12-E2542+H2542, IF($B$3='Budget Calculator'!$A$12,  'Loan Calculator'!$P$12-E2542+H2542, 0))))</f>
        <v>#DIV/0!</v>
      </c>
      <c r="E2542" s="217" t="e">
        <f>IF(('Loan Calculator'!$G$4/$B$4)*C2541&gt;=0, ('Loan Calculator'!$G$4/$B$4)*C2541, 1/0)</f>
        <v>#DIV/0!</v>
      </c>
      <c r="F2542" s="200" t="e">
        <f t="shared" si="246"/>
        <v>#DIV/0!</v>
      </c>
      <c r="G2542" s="212" t="e">
        <f t="shared" si="241"/>
        <v>#DIV/0!</v>
      </c>
      <c r="K2542" s="197" t="str" cm="1">
        <f t="array" ref="K2542">INDEX($A:$G, ($B2542*$B$4)+3,COLUMN(C2542))</f>
        <v>Owing</v>
      </c>
      <c r="L2542" s="198" t="e">
        <f t="shared" si="243"/>
        <v>#VALUE!</v>
      </c>
      <c r="M2542" s="199" t="e">
        <f t="shared" si="244"/>
        <v>#VALUE!</v>
      </c>
      <c r="N2542" s="200" t="str" cm="1">
        <f t="array" ref="N2542">INDEX($A:$G, ($B2542*$B$4)+3,COLUMN(F2542))</f>
        <v>Total Interest Charged</v>
      </c>
      <c r="O2542" s="201" t="e">
        <f t="shared" si="242"/>
        <v>#VALUE!</v>
      </c>
    </row>
    <row r="2543" spans="3:15" x14ac:dyDescent="0.25">
      <c r="C2543" s="197" t="e">
        <f t="shared" si="245"/>
        <v>#DIV/0!</v>
      </c>
      <c r="D2543" s="216" t="e">
        <f>IF(F2543="","",IF($B$3='Budget Calculator'!$A$14, 'Loan Calculator'!$L$12-E2543+H2543, IF($B$3='Budget Calculator'!$A$13,  'Loan Calculator'!$N$12-E2543+H2543, IF($B$3='Budget Calculator'!$A$12,  'Loan Calculator'!$P$12-E2543+H2543, 0))))</f>
        <v>#DIV/0!</v>
      </c>
      <c r="E2543" s="217" t="e">
        <f>IF(('Loan Calculator'!$G$4/$B$4)*C2542&gt;=0, ('Loan Calculator'!$G$4/$B$4)*C2542, 1/0)</f>
        <v>#DIV/0!</v>
      </c>
      <c r="F2543" s="200" t="e">
        <f t="shared" si="246"/>
        <v>#DIV/0!</v>
      </c>
      <c r="G2543" s="212" t="e">
        <f t="shared" si="241"/>
        <v>#DIV/0!</v>
      </c>
      <c r="K2543" s="197" t="str" cm="1">
        <f t="array" ref="K2543">INDEX($A:$G, ($B2543*$B$4)+3,COLUMN(C2543))</f>
        <v>Owing</v>
      </c>
      <c r="L2543" s="198" t="e">
        <f t="shared" si="243"/>
        <v>#VALUE!</v>
      </c>
      <c r="M2543" s="199" t="e">
        <f t="shared" si="244"/>
        <v>#VALUE!</v>
      </c>
      <c r="N2543" s="200" t="str" cm="1">
        <f t="array" ref="N2543">INDEX($A:$G, ($B2543*$B$4)+3,COLUMN(F2543))</f>
        <v>Total Interest Charged</v>
      </c>
      <c r="O2543" s="201" t="e">
        <f t="shared" si="242"/>
        <v>#VALUE!</v>
      </c>
    </row>
    <row r="2544" spans="3:15" x14ac:dyDescent="0.25">
      <c r="C2544" s="197" t="e">
        <f t="shared" si="245"/>
        <v>#DIV/0!</v>
      </c>
      <c r="D2544" s="216" t="e">
        <f>IF(F2544="","",IF($B$3='Budget Calculator'!$A$14, 'Loan Calculator'!$L$12-E2544+H2544, IF($B$3='Budget Calculator'!$A$13,  'Loan Calculator'!$N$12-E2544+H2544, IF($B$3='Budget Calculator'!$A$12,  'Loan Calculator'!$P$12-E2544+H2544, 0))))</f>
        <v>#DIV/0!</v>
      </c>
      <c r="E2544" s="217" t="e">
        <f>IF(('Loan Calculator'!$G$4/$B$4)*C2543&gt;=0, ('Loan Calculator'!$G$4/$B$4)*C2543, 1/0)</f>
        <v>#DIV/0!</v>
      </c>
      <c r="F2544" s="200" t="e">
        <f t="shared" si="246"/>
        <v>#DIV/0!</v>
      </c>
      <c r="G2544" s="212" t="e">
        <f t="shared" si="241"/>
        <v>#DIV/0!</v>
      </c>
      <c r="K2544" s="197" t="str" cm="1">
        <f t="array" ref="K2544">INDEX($A:$G, ($B2544*$B$4)+3,COLUMN(C2544))</f>
        <v>Owing</v>
      </c>
      <c r="L2544" s="198" t="e">
        <f t="shared" si="243"/>
        <v>#VALUE!</v>
      </c>
      <c r="M2544" s="199" t="e">
        <f t="shared" si="244"/>
        <v>#VALUE!</v>
      </c>
      <c r="N2544" s="200" t="str" cm="1">
        <f t="array" ref="N2544">INDEX($A:$G, ($B2544*$B$4)+3,COLUMN(F2544))</f>
        <v>Total Interest Charged</v>
      </c>
      <c r="O2544" s="201" t="e">
        <f t="shared" si="242"/>
        <v>#VALUE!</v>
      </c>
    </row>
    <row r="2545" spans="3:15" x14ac:dyDescent="0.25">
      <c r="C2545" s="197" t="e">
        <f t="shared" si="245"/>
        <v>#DIV/0!</v>
      </c>
      <c r="D2545" s="216" t="e">
        <f>IF(F2545="","",IF($B$3='Budget Calculator'!$A$14, 'Loan Calculator'!$L$12-E2545+H2545, IF($B$3='Budget Calculator'!$A$13,  'Loan Calculator'!$N$12-E2545+H2545, IF($B$3='Budget Calculator'!$A$12,  'Loan Calculator'!$P$12-E2545+H2545, 0))))</f>
        <v>#DIV/0!</v>
      </c>
      <c r="E2545" s="217" t="e">
        <f>IF(('Loan Calculator'!$G$4/$B$4)*C2544&gt;=0, ('Loan Calculator'!$G$4/$B$4)*C2544, 1/0)</f>
        <v>#DIV/0!</v>
      </c>
      <c r="F2545" s="200" t="e">
        <f t="shared" si="246"/>
        <v>#DIV/0!</v>
      </c>
      <c r="G2545" s="212" t="e">
        <f t="shared" si="241"/>
        <v>#DIV/0!</v>
      </c>
      <c r="K2545" s="197" t="str" cm="1">
        <f t="array" ref="K2545">INDEX($A:$G, ($B2545*$B$4)+3,COLUMN(C2545))</f>
        <v>Owing</v>
      </c>
      <c r="L2545" s="198" t="e">
        <f t="shared" si="243"/>
        <v>#VALUE!</v>
      </c>
      <c r="M2545" s="199" t="e">
        <f t="shared" si="244"/>
        <v>#VALUE!</v>
      </c>
      <c r="N2545" s="200" t="str" cm="1">
        <f t="array" ref="N2545">INDEX($A:$G, ($B2545*$B$4)+3,COLUMN(F2545))</f>
        <v>Total Interest Charged</v>
      </c>
      <c r="O2545" s="201" t="e">
        <f t="shared" si="242"/>
        <v>#VALUE!</v>
      </c>
    </row>
    <row r="2546" spans="3:15" x14ac:dyDescent="0.25">
      <c r="C2546" s="197" t="e">
        <f t="shared" si="245"/>
        <v>#DIV/0!</v>
      </c>
      <c r="D2546" s="216" t="e">
        <f>IF(F2546="","",IF($B$3='Budget Calculator'!$A$14, 'Loan Calculator'!$L$12-E2546+H2546, IF($B$3='Budget Calculator'!$A$13,  'Loan Calculator'!$N$12-E2546+H2546, IF($B$3='Budget Calculator'!$A$12,  'Loan Calculator'!$P$12-E2546+H2546, 0))))</f>
        <v>#DIV/0!</v>
      </c>
      <c r="E2546" s="217" t="e">
        <f>IF(('Loan Calculator'!$G$4/$B$4)*C2545&gt;=0, ('Loan Calculator'!$G$4/$B$4)*C2545, 1/0)</f>
        <v>#DIV/0!</v>
      </c>
      <c r="F2546" s="200" t="e">
        <f t="shared" si="246"/>
        <v>#DIV/0!</v>
      </c>
      <c r="G2546" s="212" t="e">
        <f t="shared" si="241"/>
        <v>#DIV/0!</v>
      </c>
      <c r="K2546" s="197" t="str" cm="1">
        <f t="array" ref="K2546">INDEX($A:$G, ($B2546*$B$4)+3,COLUMN(C2546))</f>
        <v>Owing</v>
      </c>
      <c r="L2546" s="198" t="e">
        <f t="shared" si="243"/>
        <v>#VALUE!</v>
      </c>
      <c r="M2546" s="199" t="e">
        <f t="shared" si="244"/>
        <v>#VALUE!</v>
      </c>
      <c r="N2546" s="200" t="str" cm="1">
        <f t="array" ref="N2546">INDEX($A:$G, ($B2546*$B$4)+3,COLUMN(F2546))</f>
        <v>Total Interest Charged</v>
      </c>
      <c r="O2546" s="201" t="e">
        <f t="shared" si="242"/>
        <v>#VALUE!</v>
      </c>
    </row>
    <row r="2547" spans="3:15" x14ac:dyDescent="0.25">
      <c r="C2547" s="197" t="e">
        <f t="shared" si="245"/>
        <v>#DIV/0!</v>
      </c>
      <c r="D2547" s="216" t="e">
        <f>IF(F2547="","",IF($B$3='Budget Calculator'!$A$14, 'Loan Calculator'!$L$12-E2547+H2547, IF($B$3='Budget Calculator'!$A$13,  'Loan Calculator'!$N$12-E2547+H2547, IF($B$3='Budget Calculator'!$A$12,  'Loan Calculator'!$P$12-E2547+H2547, 0))))</f>
        <v>#DIV/0!</v>
      </c>
      <c r="E2547" s="217" t="e">
        <f>IF(('Loan Calculator'!$G$4/$B$4)*C2546&gt;=0, ('Loan Calculator'!$G$4/$B$4)*C2546, 1/0)</f>
        <v>#DIV/0!</v>
      </c>
      <c r="F2547" s="200" t="e">
        <f t="shared" si="246"/>
        <v>#DIV/0!</v>
      </c>
      <c r="G2547" s="212" t="e">
        <f t="shared" si="241"/>
        <v>#DIV/0!</v>
      </c>
      <c r="K2547" s="197" t="str" cm="1">
        <f t="array" ref="K2547">INDEX($A:$G, ($B2547*$B$4)+3,COLUMN(C2547))</f>
        <v>Owing</v>
      </c>
      <c r="L2547" s="198" t="e">
        <f t="shared" si="243"/>
        <v>#VALUE!</v>
      </c>
      <c r="M2547" s="199" t="e">
        <f t="shared" si="244"/>
        <v>#VALUE!</v>
      </c>
      <c r="N2547" s="200" t="str" cm="1">
        <f t="array" ref="N2547">INDEX($A:$G, ($B2547*$B$4)+3,COLUMN(F2547))</f>
        <v>Total Interest Charged</v>
      </c>
      <c r="O2547" s="201" t="e">
        <f t="shared" si="242"/>
        <v>#VALUE!</v>
      </c>
    </row>
    <row r="2548" spans="3:15" x14ac:dyDescent="0.25">
      <c r="C2548" s="197" t="e">
        <f t="shared" si="245"/>
        <v>#DIV/0!</v>
      </c>
      <c r="D2548" s="216" t="e">
        <f>IF(F2548="","",IF($B$3='Budget Calculator'!$A$14, 'Loan Calculator'!$L$12-E2548+H2548, IF($B$3='Budget Calculator'!$A$13,  'Loan Calculator'!$N$12-E2548+H2548, IF($B$3='Budget Calculator'!$A$12,  'Loan Calculator'!$P$12-E2548+H2548, 0))))</f>
        <v>#DIV/0!</v>
      </c>
      <c r="E2548" s="217" t="e">
        <f>IF(('Loan Calculator'!$G$4/$B$4)*C2547&gt;=0, ('Loan Calculator'!$G$4/$B$4)*C2547, 1/0)</f>
        <v>#DIV/0!</v>
      </c>
      <c r="F2548" s="200" t="e">
        <f t="shared" si="246"/>
        <v>#DIV/0!</v>
      </c>
      <c r="G2548" s="212" t="e">
        <f t="shared" si="241"/>
        <v>#DIV/0!</v>
      </c>
      <c r="K2548" s="197" t="str" cm="1">
        <f t="array" ref="K2548">INDEX($A:$G, ($B2548*$B$4)+3,COLUMN(C2548))</f>
        <v>Owing</v>
      </c>
      <c r="L2548" s="198" t="e">
        <f t="shared" si="243"/>
        <v>#VALUE!</v>
      </c>
      <c r="M2548" s="199" t="e">
        <f t="shared" si="244"/>
        <v>#VALUE!</v>
      </c>
      <c r="N2548" s="200" t="str" cm="1">
        <f t="array" ref="N2548">INDEX($A:$G, ($B2548*$B$4)+3,COLUMN(F2548))</f>
        <v>Total Interest Charged</v>
      </c>
      <c r="O2548" s="201" t="e">
        <f t="shared" si="242"/>
        <v>#VALUE!</v>
      </c>
    </row>
    <row r="2549" spans="3:15" x14ac:dyDescent="0.25">
      <c r="C2549" s="197" t="e">
        <f t="shared" si="245"/>
        <v>#DIV/0!</v>
      </c>
      <c r="D2549" s="216" t="e">
        <f>IF(F2549="","",IF($B$3='Budget Calculator'!$A$14, 'Loan Calculator'!$L$12-E2549+H2549, IF($B$3='Budget Calculator'!$A$13,  'Loan Calculator'!$N$12-E2549+H2549, IF($B$3='Budget Calculator'!$A$12,  'Loan Calculator'!$P$12-E2549+H2549, 0))))</f>
        <v>#DIV/0!</v>
      </c>
      <c r="E2549" s="217" t="e">
        <f>IF(('Loan Calculator'!$G$4/$B$4)*C2548&gt;=0, ('Loan Calculator'!$G$4/$B$4)*C2548, 1/0)</f>
        <v>#DIV/0!</v>
      </c>
      <c r="F2549" s="200" t="e">
        <f t="shared" si="246"/>
        <v>#DIV/0!</v>
      </c>
      <c r="G2549" s="212" t="e">
        <f t="shared" si="241"/>
        <v>#DIV/0!</v>
      </c>
      <c r="K2549" s="197" t="str" cm="1">
        <f t="array" ref="K2549">INDEX($A:$G, ($B2549*$B$4)+3,COLUMN(C2549))</f>
        <v>Owing</v>
      </c>
      <c r="L2549" s="198" t="e">
        <f t="shared" si="243"/>
        <v>#VALUE!</v>
      </c>
      <c r="M2549" s="199" t="e">
        <f t="shared" si="244"/>
        <v>#VALUE!</v>
      </c>
      <c r="N2549" s="200" t="str" cm="1">
        <f t="array" ref="N2549">INDEX($A:$G, ($B2549*$B$4)+3,COLUMN(F2549))</f>
        <v>Total Interest Charged</v>
      </c>
      <c r="O2549" s="201" t="e">
        <f t="shared" si="242"/>
        <v>#VALUE!</v>
      </c>
    </row>
    <row r="2550" spans="3:15" x14ac:dyDescent="0.25">
      <c r="C2550" s="197" t="e">
        <f t="shared" si="245"/>
        <v>#DIV/0!</v>
      </c>
      <c r="D2550" s="216" t="e">
        <f>IF(F2550="","",IF($B$3='Budget Calculator'!$A$14, 'Loan Calculator'!$L$12-E2550+H2550, IF($B$3='Budget Calculator'!$A$13,  'Loan Calculator'!$N$12-E2550+H2550, IF($B$3='Budget Calculator'!$A$12,  'Loan Calculator'!$P$12-E2550+H2550, 0))))</f>
        <v>#DIV/0!</v>
      </c>
      <c r="E2550" s="217" t="e">
        <f>IF(('Loan Calculator'!$G$4/$B$4)*C2549&gt;=0, ('Loan Calculator'!$G$4/$B$4)*C2549, 1/0)</f>
        <v>#DIV/0!</v>
      </c>
      <c r="F2550" s="200" t="e">
        <f t="shared" si="246"/>
        <v>#DIV/0!</v>
      </c>
      <c r="G2550" s="212" t="e">
        <f t="shared" si="241"/>
        <v>#DIV/0!</v>
      </c>
      <c r="K2550" s="197" t="str" cm="1">
        <f t="array" ref="K2550">INDEX($A:$G, ($B2550*$B$4)+3,COLUMN(C2550))</f>
        <v>Owing</v>
      </c>
      <c r="L2550" s="198" t="e">
        <f t="shared" si="243"/>
        <v>#VALUE!</v>
      </c>
      <c r="M2550" s="199" t="e">
        <f t="shared" si="244"/>
        <v>#VALUE!</v>
      </c>
      <c r="N2550" s="200" t="str" cm="1">
        <f t="array" ref="N2550">INDEX($A:$G, ($B2550*$B$4)+3,COLUMN(F2550))</f>
        <v>Total Interest Charged</v>
      </c>
      <c r="O2550" s="201" t="e">
        <f t="shared" si="242"/>
        <v>#VALUE!</v>
      </c>
    </row>
    <row r="2551" spans="3:15" x14ac:dyDescent="0.25">
      <c r="C2551" s="197" t="e">
        <f t="shared" si="245"/>
        <v>#DIV/0!</v>
      </c>
      <c r="D2551" s="216" t="e">
        <f>IF(F2551="","",IF($B$3='Budget Calculator'!$A$14, 'Loan Calculator'!$L$12-E2551+H2551, IF($B$3='Budget Calculator'!$A$13,  'Loan Calculator'!$N$12-E2551+H2551, IF($B$3='Budget Calculator'!$A$12,  'Loan Calculator'!$P$12-E2551+H2551, 0))))</f>
        <v>#DIV/0!</v>
      </c>
      <c r="E2551" s="217" t="e">
        <f>IF(('Loan Calculator'!$G$4/$B$4)*C2550&gt;=0, ('Loan Calculator'!$G$4/$B$4)*C2550, 1/0)</f>
        <v>#DIV/0!</v>
      </c>
      <c r="F2551" s="200" t="e">
        <f t="shared" si="246"/>
        <v>#DIV/0!</v>
      </c>
      <c r="G2551" s="212" t="e">
        <f t="shared" si="241"/>
        <v>#DIV/0!</v>
      </c>
      <c r="K2551" s="197" t="str" cm="1">
        <f t="array" ref="K2551">INDEX($A:$G, ($B2551*$B$4)+3,COLUMN(C2551))</f>
        <v>Owing</v>
      </c>
      <c r="L2551" s="198" t="e">
        <f t="shared" si="243"/>
        <v>#VALUE!</v>
      </c>
      <c r="M2551" s="199" t="e">
        <f t="shared" si="244"/>
        <v>#VALUE!</v>
      </c>
      <c r="N2551" s="200" t="str" cm="1">
        <f t="array" ref="N2551">INDEX($A:$G, ($B2551*$B$4)+3,COLUMN(F2551))</f>
        <v>Total Interest Charged</v>
      </c>
      <c r="O2551" s="201" t="e">
        <f t="shared" si="242"/>
        <v>#VALUE!</v>
      </c>
    </row>
    <row r="2552" spans="3:15" x14ac:dyDescent="0.25">
      <c r="C2552" s="197" t="e">
        <f t="shared" si="245"/>
        <v>#DIV/0!</v>
      </c>
      <c r="D2552" s="216" t="e">
        <f>IF(F2552="","",IF($B$3='Budget Calculator'!$A$14, 'Loan Calculator'!$L$12-E2552+H2552, IF($B$3='Budget Calculator'!$A$13,  'Loan Calculator'!$N$12-E2552+H2552, IF($B$3='Budget Calculator'!$A$12,  'Loan Calculator'!$P$12-E2552+H2552, 0))))</f>
        <v>#DIV/0!</v>
      </c>
      <c r="E2552" s="217" t="e">
        <f>IF(('Loan Calculator'!$G$4/$B$4)*C2551&gt;=0, ('Loan Calculator'!$G$4/$B$4)*C2551, 1/0)</f>
        <v>#DIV/0!</v>
      </c>
      <c r="F2552" s="200" t="e">
        <f t="shared" si="246"/>
        <v>#DIV/0!</v>
      </c>
      <c r="G2552" s="212" t="e">
        <f t="shared" si="241"/>
        <v>#DIV/0!</v>
      </c>
      <c r="K2552" s="197" t="str" cm="1">
        <f t="array" ref="K2552">INDEX($A:$G, ($B2552*$B$4)+3,COLUMN(C2552))</f>
        <v>Owing</v>
      </c>
      <c r="L2552" s="198" t="e">
        <f t="shared" si="243"/>
        <v>#VALUE!</v>
      </c>
      <c r="M2552" s="199" t="e">
        <f t="shared" si="244"/>
        <v>#VALUE!</v>
      </c>
      <c r="N2552" s="200" t="str" cm="1">
        <f t="array" ref="N2552">INDEX($A:$G, ($B2552*$B$4)+3,COLUMN(F2552))</f>
        <v>Total Interest Charged</v>
      </c>
      <c r="O2552" s="201" t="e">
        <f t="shared" si="242"/>
        <v>#VALUE!</v>
      </c>
    </row>
    <row r="2553" spans="3:15" x14ac:dyDescent="0.25">
      <c r="C2553" s="197" t="e">
        <f t="shared" si="245"/>
        <v>#DIV/0!</v>
      </c>
      <c r="D2553" s="216" t="e">
        <f>IF(F2553="","",IF($B$3='Budget Calculator'!$A$14, 'Loan Calculator'!$L$12-E2553+H2553, IF($B$3='Budget Calculator'!$A$13,  'Loan Calculator'!$N$12-E2553+H2553, IF($B$3='Budget Calculator'!$A$12,  'Loan Calculator'!$P$12-E2553+H2553, 0))))</f>
        <v>#DIV/0!</v>
      </c>
      <c r="E2553" s="217" t="e">
        <f>IF(('Loan Calculator'!$G$4/$B$4)*C2552&gt;=0, ('Loan Calculator'!$G$4/$B$4)*C2552, 1/0)</f>
        <v>#DIV/0!</v>
      </c>
      <c r="F2553" s="200" t="e">
        <f t="shared" si="246"/>
        <v>#DIV/0!</v>
      </c>
      <c r="G2553" s="212" t="e">
        <f t="shared" si="241"/>
        <v>#DIV/0!</v>
      </c>
      <c r="K2553" s="197" t="str" cm="1">
        <f t="array" ref="K2553">INDEX($A:$G, ($B2553*$B$4)+3,COLUMN(C2553))</f>
        <v>Owing</v>
      </c>
      <c r="L2553" s="198" t="e">
        <f t="shared" si="243"/>
        <v>#VALUE!</v>
      </c>
      <c r="M2553" s="199" t="e">
        <f t="shared" si="244"/>
        <v>#VALUE!</v>
      </c>
      <c r="N2553" s="200" t="str" cm="1">
        <f t="array" ref="N2553">INDEX($A:$G, ($B2553*$B$4)+3,COLUMN(F2553))</f>
        <v>Total Interest Charged</v>
      </c>
      <c r="O2553" s="201" t="e">
        <f t="shared" si="242"/>
        <v>#VALUE!</v>
      </c>
    </row>
    <row r="2554" spans="3:15" x14ac:dyDescent="0.25">
      <c r="C2554" s="197" t="e">
        <f t="shared" si="245"/>
        <v>#DIV/0!</v>
      </c>
      <c r="D2554" s="216" t="e">
        <f>IF(F2554="","",IF($B$3='Budget Calculator'!$A$14, 'Loan Calculator'!$L$12-E2554+H2554, IF($B$3='Budget Calculator'!$A$13,  'Loan Calculator'!$N$12-E2554+H2554, IF($B$3='Budget Calculator'!$A$12,  'Loan Calculator'!$P$12-E2554+H2554, 0))))</f>
        <v>#DIV/0!</v>
      </c>
      <c r="E2554" s="217" t="e">
        <f>IF(('Loan Calculator'!$G$4/$B$4)*C2553&gt;=0, ('Loan Calculator'!$G$4/$B$4)*C2553, 1/0)</f>
        <v>#DIV/0!</v>
      </c>
      <c r="F2554" s="200" t="e">
        <f t="shared" si="246"/>
        <v>#DIV/0!</v>
      </c>
      <c r="G2554" s="212" t="e">
        <f t="shared" si="241"/>
        <v>#DIV/0!</v>
      </c>
      <c r="K2554" s="197" t="str" cm="1">
        <f t="array" ref="K2554">INDEX($A:$G, ($B2554*$B$4)+3,COLUMN(C2554))</f>
        <v>Owing</v>
      </c>
      <c r="L2554" s="198" t="e">
        <f t="shared" si="243"/>
        <v>#VALUE!</v>
      </c>
      <c r="M2554" s="199" t="e">
        <f t="shared" si="244"/>
        <v>#VALUE!</v>
      </c>
      <c r="N2554" s="200" t="str" cm="1">
        <f t="array" ref="N2554">INDEX($A:$G, ($B2554*$B$4)+3,COLUMN(F2554))</f>
        <v>Total Interest Charged</v>
      </c>
      <c r="O2554" s="201" t="e">
        <f t="shared" si="242"/>
        <v>#VALUE!</v>
      </c>
    </row>
    <row r="2555" spans="3:15" x14ac:dyDescent="0.25">
      <c r="C2555" s="197" t="e">
        <f t="shared" si="245"/>
        <v>#DIV/0!</v>
      </c>
      <c r="D2555" s="216" t="e">
        <f>IF(F2555="","",IF($B$3='Budget Calculator'!$A$14, 'Loan Calculator'!$L$12-E2555+H2555, IF($B$3='Budget Calculator'!$A$13,  'Loan Calculator'!$N$12-E2555+H2555, IF($B$3='Budget Calculator'!$A$12,  'Loan Calculator'!$P$12-E2555+H2555, 0))))</f>
        <v>#DIV/0!</v>
      </c>
      <c r="E2555" s="217" t="e">
        <f>IF(('Loan Calculator'!$G$4/$B$4)*C2554&gt;=0, ('Loan Calculator'!$G$4/$B$4)*C2554, 1/0)</f>
        <v>#DIV/0!</v>
      </c>
      <c r="F2555" s="200" t="e">
        <f t="shared" si="246"/>
        <v>#DIV/0!</v>
      </c>
      <c r="G2555" s="212" t="e">
        <f t="shared" si="241"/>
        <v>#DIV/0!</v>
      </c>
      <c r="K2555" s="197" t="str" cm="1">
        <f t="array" ref="K2555">INDEX($A:$G, ($B2555*$B$4)+3,COLUMN(C2555))</f>
        <v>Owing</v>
      </c>
      <c r="L2555" s="198" t="e">
        <f t="shared" si="243"/>
        <v>#VALUE!</v>
      </c>
      <c r="M2555" s="199" t="e">
        <f t="shared" si="244"/>
        <v>#VALUE!</v>
      </c>
      <c r="N2555" s="200" t="str" cm="1">
        <f t="array" ref="N2555">INDEX($A:$G, ($B2555*$B$4)+3,COLUMN(F2555))</f>
        <v>Total Interest Charged</v>
      </c>
      <c r="O2555" s="201" t="e">
        <f t="shared" si="242"/>
        <v>#VALUE!</v>
      </c>
    </row>
    <row r="2556" spans="3:15" x14ac:dyDescent="0.25">
      <c r="C2556" s="197" t="e">
        <f t="shared" si="245"/>
        <v>#DIV/0!</v>
      </c>
      <c r="D2556" s="216" t="e">
        <f>IF(F2556="","",IF($B$3='Budget Calculator'!$A$14, 'Loan Calculator'!$L$12-E2556+H2556, IF($B$3='Budget Calculator'!$A$13,  'Loan Calculator'!$N$12-E2556+H2556, IF($B$3='Budget Calculator'!$A$12,  'Loan Calculator'!$P$12-E2556+H2556, 0))))</f>
        <v>#DIV/0!</v>
      </c>
      <c r="E2556" s="217" t="e">
        <f>IF(('Loan Calculator'!$G$4/$B$4)*C2555&gt;=0, ('Loan Calculator'!$G$4/$B$4)*C2555, 1/0)</f>
        <v>#DIV/0!</v>
      </c>
      <c r="F2556" s="200" t="e">
        <f t="shared" si="246"/>
        <v>#DIV/0!</v>
      </c>
      <c r="G2556" s="212" t="e">
        <f t="shared" si="241"/>
        <v>#DIV/0!</v>
      </c>
      <c r="K2556" s="197" t="str" cm="1">
        <f t="array" ref="K2556">INDEX($A:$G, ($B2556*$B$4)+3,COLUMN(C2556))</f>
        <v>Owing</v>
      </c>
      <c r="L2556" s="198" t="e">
        <f t="shared" si="243"/>
        <v>#VALUE!</v>
      </c>
      <c r="M2556" s="199" t="e">
        <f t="shared" si="244"/>
        <v>#VALUE!</v>
      </c>
      <c r="N2556" s="200" t="str" cm="1">
        <f t="array" ref="N2556">INDEX($A:$G, ($B2556*$B$4)+3,COLUMN(F2556))</f>
        <v>Total Interest Charged</v>
      </c>
      <c r="O2556" s="201" t="e">
        <f t="shared" si="242"/>
        <v>#VALUE!</v>
      </c>
    </row>
    <row r="2557" spans="3:15" x14ac:dyDescent="0.25">
      <c r="C2557" s="197" t="e">
        <f t="shared" si="245"/>
        <v>#DIV/0!</v>
      </c>
      <c r="D2557" s="216" t="e">
        <f>IF(F2557="","",IF($B$3='Budget Calculator'!$A$14, 'Loan Calculator'!$L$12-E2557+H2557, IF($B$3='Budget Calculator'!$A$13,  'Loan Calculator'!$N$12-E2557+H2557, IF($B$3='Budget Calculator'!$A$12,  'Loan Calculator'!$P$12-E2557+H2557, 0))))</f>
        <v>#DIV/0!</v>
      </c>
      <c r="E2557" s="217" t="e">
        <f>IF(('Loan Calculator'!$G$4/$B$4)*C2556&gt;=0, ('Loan Calculator'!$G$4/$B$4)*C2556, 1/0)</f>
        <v>#DIV/0!</v>
      </c>
      <c r="F2557" s="200" t="e">
        <f t="shared" si="246"/>
        <v>#DIV/0!</v>
      </c>
      <c r="G2557" s="212" t="e">
        <f t="shared" si="241"/>
        <v>#DIV/0!</v>
      </c>
      <c r="K2557" s="197" t="str" cm="1">
        <f t="array" ref="K2557">INDEX($A:$G, ($B2557*$B$4)+3,COLUMN(C2557))</f>
        <v>Owing</v>
      </c>
      <c r="L2557" s="198" t="e">
        <f t="shared" si="243"/>
        <v>#VALUE!</v>
      </c>
      <c r="M2557" s="199" t="e">
        <f t="shared" si="244"/>
        <v>#VALUE!</v>
      </c>
      <c r="N2557" s="200" t="str" cm="1">
        <f t="array" ref="N2557">INDEX($A:$G, ($B2557*$B$4)+3,COLUMN(F2557))</f>
        <v>Total Interest Charged</v>
      </c>
      <c r="O2557" s="201" t="e">
        <f t="shared" si="242"/>
        <v>#VALUE!</v>
      </c>
    </row>
    <row r="2558" spans="3:15" x14ac:dyDescent="0.25">
      <c r="C2558" s="197" t="e">
        <f t="shared" si="245"/>
        <v>#DIV/0!</v>
      </c>
      <c r="D2558" s="216" t="e">
        <f>IF(F2558="","",IF($B$3='Budget Calculator'!$A$14, 'Loan Calculator'!$L$12-E2558+H2558, IF($B$3='Budget Calculator'!$A$13,  'Loan Calculator'!$N$12-E2558+H2558, IF($B$3='Budget Calculator'!$A$12,  'Loan Calculator'!$P$12-E2558+H2558, 0))))</f>
        <v>#DIV/0!</v>
      </c>
      <c r="E2558" s="217" t="e">
        <f>IF(('Loan Calculator'!$G$4/$B$4)*C2557&gt;=0, ('Loan Calculator'!$G$4/$B$4)*C2557, 1/0)</f>
        <v>#DIV/0!</v>
      </c>
      <c r="F2558" s="200" t="e">
        <f t="shared" si="246"/>
        <v>#DIV/0!</v>
      </c>
      <c r="G2558" s="212" t="e">
        <f t="shared" si="241"/>
        <v>#DIV/0!</v>
      </c>
      <c r="K2558" s="197" t="str" cm="1">
        <f t="array" ref="K2558">INDEX($A:$G, ($B2558*$B$4)+3,COLUMN(C2558))</f>
        <v>Owing</v>
      </c>
      <c r="L2558" s="198" t="e">
        <f t="shared" si="243"/>
        <v>#VALUE!</v>
      </c>
      <c r="M2558" s="199" t="e">
        <f t="shared" si="244"/>
        <v>#VALUE!</v>
      </c>
      <c r="N2558" s="200" t="str" cm="1">
        <f t="array" ref="N2558">INDEX($A:$G, ($B2558*$B$4)+3,COLUMN(F2558))</f>
        <v>Total Interest Charged</v>
      </c>
      <c r="O2558" s="201" t="e">
        <f t="shared" si="242"/>
        <v>#VALUE!</v>
      </c>
    </row>
    <row r="2559" spans="3:15" x14ac:dyDescent="0.25">
      <c r="C2559" s="197" t="e">
        <f t="shared" si="245"/>
        <v>#DIV/0!</v>
      </c>
      <c r="D2559" s="216" t="e">
        <f>IF(F2559="","",IF($B$3='Budget Calculator'!$A$14, 'Loan Calculator'!$L$12-E2559+H2559, IF($B$3='Budget Calculator'!$A$13,  'Loan Calculator'!$N$12-E2559+H2559, IF($B$3='Budget Calculator'!$A$12,  'Loan Calculator'!$P$12-E2559+H2559, 0))))</f>
        <v>#DIV/0!</v>
      </c>
      <c r="E2559" s="217" t="e">
        <f>IF(('Loan Calculator'!$G$4/$B$4)*C2558&gt;=0, ('Loan Calculator'!$G$4/$B$4)*C2558, 1/0)</f>
        <v>#DIV/0!</v>
      </c>
      <c r="F2559" s="200" t="e">
        <f t="shared" si="246"/>
        <v>#DIV/0!</v>
      </c>
      <c r="G2559" s="212" t="e">
        <f t="shared" si="241"/>
        <v>#DIV/0!</v>
      </c>
      <c r="K2559" s="197" t="str" cm="1">
        <f t="array" ref="K2559">INDEX($A:$G, ($B2559*$B$4)+3,COLUMN(C2559))</f>
        <v>Owing</v>
      </c>
      <c r="L2559" s="198" t="e">
        <f t="shared" si="243"/>
        <v>#VALUE!</v>
      </c>
      <c r="M2559" s="199" t="e">
        <f t="shared" si="244"/>
        <v>#VALUE!</v>
      </c>
      <c r="N2559" s="200" t="str" cm="1">
        <f t="array" ref="N2559">INDEX($A:$G, ($B2559*$B$4)+3,COLUMN(F2559))</f>
        <v>Total Interest Charged</v>
      </c>
      <c r="O2559" s="201" t="e">
        <f t="shared" si="242"/>
        <v>#VALUE!</v>
      </c>
    </row>
    <row r="2560" spans="3:15" x14ac:dyDescent="0.25">
      <c r="C2560" s="197" t="e">
        <f t="shared" si="245"/>
        <v>#DIV/0!</v>
      </c>
      <c r="D2560" s="216" t="e">
        <f>IF(F2560="","",IF($B$3='Budget Calculator'!$A$14, 'Loan Calculator'!$L$12-E2560+H2560, IF($B$3='Budget Calculator'!$A$13,  'Loan Calculator'!$N$12-E2560+H2560, IF($B$3='Budget Calculator'!$A$12,  'Loan Calculator'!$P$12-E2560+H2560, 0))))</f>
        <v>#DIV/0!</v>
      </c>
      <c r="E2560" s="217" t="e">
        <f>IF(('Loan Calculator'!$G$4/$B$4)*C2559&gt;=0, ('Loan Calculator'!$G$4/$B$4)*C2559, 1/0)</f>
        <v>#DIV/0!</v>
      </c>
      <c r="F2560" s="200" t="e">
        <f t="shared" si="246"/>
        <v>#DIV/0!</v>
      </c>
      <c r="G2560" s="212" t="e">
        <f t="shared" si="241"/>
        <v>#DIV/0!</v>
      </c>
      <c r="K2560" s="197" t="str" cm="1">
        <f t="array" ref="K2560">INDEX($A:$G, ($B2560*$B$4)+3,COLUMN(C2560))</f>
        <v>Owing</v>
      </c>
      <c r="L2560" s="198" t="e">
        <f t="shared" si="243"/>
        <v>#VALUE!</v>
      </c>
      <c r="M2560" s="199" t="e">
        <f t="shared" si="244"/>
        <v>#VALUE!</v>
      </c>
      <c r="N2560" s="200" t="str" cm="1">
        <f t="array" ref="N2560">INDEX($A:$G, ($B2560*$B$4)+3,COLUMN(F2560))</f>
        <v>Total Interest Charged</v>
      </c>
      <c r="O2560" s="201" t="e">
        <f t="shared" si="242"/>
        <v>#VALUE!</v>
      </c>
    </row>
    <row r="2561" spans="3:15" x14ac:dyDescent="0.25">
      <c r="C2561" s="197" t="e">
        <f t="shared" si="245"/>
        <v>#DIV/0!</v>
      </c>
      <c r="D2561" s="216" t="e">
        <f>IF(F2561="","",IF($B$3='Budget Calculator'!$A$14, 'Loan Calculator'!$L$12-E2561+H2561, IF($B$3='Budget Calculator'!$A$13,  'Loan Calculator'!$N$12-E2561+H2561, IF($B$3='Budget Calculator'!$A$12,  'Loan Calculator'!$P$12-E2561+H2561, 0))))</f>
        <v>#DIV/0!</v>
      </c>
      <c r="E2561" s="217" t="e">
        <f>IF(('Loan Calculator'!$G$4/$B$4)*C2560&gt;=0, ('Loan Calculator'!$G$4/$B$4)*C2560, 1/0)</f>
        <v>#DIV/0!</v>
      </c>
      <c r="F2561" s="200" t="e">
        <f t="shared" si="246"/>
        <v>#DIV/0!</v>
      </c>
      <c r="G2561" s="212" t="e">
        <f t="shared" si="241"/>
        <v>#DIV/0!</v>
      </c>
      <c r="K2561" s="197" t="str" cm="1">
        <f t="array" ref="K2561">INDEX($A:$G, ($B2561*$B$4)+3,COLUMN(C2561))</f>
        <v>Owing</v>
      </c>
      <c r="L2561" s="198" t="e">
        <f t="shared" si="243"/>
        <v>#VALUE!</v>
      </c>
      <c r="M2561" s="199" t="e">
        <f t="shared" si="244"/>
        <v>#VALUE!</v>
      </c>
      <c r="N2561" s="200" t="str" cm="1">
        <f t="array" ref="N2561">INDEX($A:$G, ($B2561*$B$4)+3,COLUMN(F2561))</f>
        <v>Total Interest Charged</v>
      </c>
      <c r="O2561" s="201" t="e">
        <f t="shared" si="242"/>
        <v>#VALUE!</v>
      </c>
    </row>
    <row r="2562" spans="3:15" x14ac:dyDescent="0.25">
      <c r="C2562" s="197" t="e">
        <f t="shared" si="245"/>
        <v>#DIV/0!</v>
      </c>
      <c r="D2562" s="216" t="e">
        <f>IF(F2562="","",IF($B$3='Budget Calculator'!$A$14, 'Loan Calculator'!$L$12-E2562+H2562, IF($B$3='Budget Calculator'!$A$13,  'Loan Calculator'!$N$12-E2562+H2562, IF($B$3='Budget Calculator'!$A$12,  'Loan Calculator'!$P$12-E2562+H2562, 0))))</f>
        <v>#DIV/0!</v>
      </c>
      <c r="E2562" s="217" t="e">
        <f>IF(('Loan Calculator'!$G$4/$B$4)*C2561&gt;=0, ('Loan Calculator'!$G$4/$B$4)*C2561, 1/0)</f>
        <v>#DIV/0!</v>
      </c>
      <c r="F2562" s="200" t="e">
        <f t="shared" si="246"/>
        <v>#DIV/0!</v>
      </c>
      <c r="G2562" s="212" t="e">
        <f t="shared" si="241"/>
        <v>#DIV/0!</v>
      </c>
      <c r="K2562" s="197" t="str" cm="1">
        <f t="array" ref="K2562">INDEX($A:$G, ($B2562*$B$4)+3,COLUMN(C2562))</f>
        <v>Owing</v>
      </c>
      <c r="L2562" s="198" t="e">
        <f t="shared" si="243"/>
        <v>#VALUE!</v>
      </c>
      <c r="M2562" s="199" t="e">
        <f t="shared" si="244"/>
        <v>#VALUE!</v>
      </c>
      <c r="N2562" s="200" t="str" cm="1">
        <f t="array" ref="N2562">INDEX($A:$G, ($B2562*$B$4)+3,COLUMN(F2562))</f>
        <v>Total Interest Charged</v>
      </c>
      <c r="O2562" s="201" t="e">
        <f t="shared" si="242"/>
        <v>#VALUE!</v>
      </c>
    </row>
    <row r="2563" spans="3:15" x14ac:dyDescent="0.25">
      <c r="C2563" s="197" t="e">
        <f t="shared" si="245"/>
        <v>#DIV/0!</v>
      </c>
      <c r="D2563" s="216" t="e">
        <f>IF(F2563="","",IF($B$3='Budget Calculator'!$A$14, 'Loan Calculator'!$L$12-E2563+H2563, IF($B$3='Budget Calculator'!$A$13,  'Loan Calculator'!$N$12-E2563+H2563, IF($B$3='Budget Calculator'!$A$12,  'Loan Calculator'!$P$12-E2563+H2563, 0))))</f>
        <v>#DIV/0!</v>
      </c>
      <c r="E2563" s="217" t="e">
        <f>IF(('Loan Calculator'!$G$4/$B$4)*C2562&gt;=0, ('Loan Calculator'!$G$4/$B$4)*C2562, 1/0)</f>
        <v>#DIV/0!</v>
      </c>
      <c r="F2563" s="200" t="e">
        <f t="shared" si="246"/>
        <v>#DIV/0!</v>
      </c>
      <c r="G2563" s="212" t="e">
        <f t="shared" si="241"/>
        <v>#DIV/0!</v>
      </c>
      <c r="K2563" s="197" t="str" cm="1">
        <f t="array" ref="K2563">INDEX($A:$G, ($B2563*$B$4)+3,COLUMN(C2563))</f>
        <v>Owing</v>
      </c>
      <c r="L2563" s="198" t="e">
        <f t="shared" si="243"/>
        <v>#VALUE!</v>
      </c>
      <c r="M2563" s="199" t="e">
        <f t="shared" si="244"/>
        <v>#VALUE!</v>
      </c>
      <c r="N2563" s="200" t="str" cm="1">
        <f t="array" ref="N2563">INDEX($A:$G, ($B2563*$B$4)+3,COLUMN(F2563))</f>
        <v>Total Interest Charged</v>
      </c>
      <c r="O2563" s="201" t="e">
        <f t="shared" si="242"/>
        <v>#VALUE!</v>
      </c>
    </row>
    <row r="2564" spans="3:15" x14ac:dyDescent="0.25">
      <c r="C2564" s="197" t="e">
        <f t="shared" si="245"/>
        <v>#DIV/0!</v>
      </c>
      <c r="D2564" s="216" t="e">
        <f>IF(F2564="","",IF($B$3='Budget Calculator'!$A$14, 'Loan Calculator'!$L$12-E2564+H2564, IF($B$3='Budget Calculator'!$A$13,  'Loan Calculator'!$N$12-E2564+H2564, IF($B$3='Budget Calculator'!$A$12,  'Loan Calculator'!$P$12-E2564+H2564, 0))))</f>
        <v>#DIV/0!</v>
      </c>
      <c r="E2564" s="217" t="e">
        <f>IF(('Loan Calculator'!$G$4/$B$4)*C2563&gt;=0, ('Loan Calculator'!$G$4/$B$4)*C2563, 1/0)</f>
        <v>#DIV/0!</v>
      </c>
      <c r="F2564" s="200" t="e">
        <f t="shared" si="246"/>
        <v>#DIV/0!</v>
      </c>
      <c r="G2564" s="212" t="e">
        <f t="shared" si="241"/>
        <v>#DIV/0!</v>
      </c>
      <c r="K2564" s="197" t="str" cm="1">
        <f t="array" ref="K2564">INDEX($A:$G, ($B2564*$B$4)+3,COLUMN(C2564))</f>
        <v>Owing</v>
      </c>
      <c r="L2564" s="198" t="e">
        <f t="shared" si="243"/>
        <v>#VALUE!</v>
      </c>
      <c r="M2564" s="199" t="e">
        <f t="shared" si="244"/>
        <v>#VALUE!</v>
      </c>
      <c r="N2564" s="200" t="str" cm="1">
        <f t="array" ref="N2564">INDEX($A:$G, ($B2564*$B$4)+3,COLUMN(F2564))</f>
        <v>Total Interest Charged</v>
      </c>
      <c r="O2564" s="201" t="e">
        <f t="shared" si="242"/>
        <v>#VALUE!</v>
      </c>
    </row>
    <row r="2565" spans="3:15" x14ac:dyDescent="0.25">
      <c r="C2565" s="197" t="e">
        <f t="shared" si="245"/>
        <v>#DIV/0!</v>
      </c>
      <c r="D2565" s="216" t="e">
        <f>IF(F2565="","",IF($B$3='Budget Calculator'!$A$14, 'Loan Calculator'!$L$12-E2565+H2565, IF($B$3='Budget Calculator'!$A$13,  'Loan Calculator'!$N$12-E2565+H2565, IF($B$3='Budget Calculator'!$A$12,  'Loan Calculator'!$P$12-E2565+H2565, 0))))</f>
        <v>#DIV/0!</v>
      </c>
      <c r="E2565" s="217" t="e">
        <f>IF(('Loan Calculator'!$G$4/$B$4)*C2564&gt;=0, ('Loan Calculator'!$G$4/$B$4)*C2564, 1/0)</f>
        <v>#DIV/0!</v>
      </c>
      <c r="F2565" s="200" t="e">
        <f t="shared" si="246"/>
        <v>#DIV/0!</v>
      </c>
      <c r="G2565" s="212" t="e">
        <f t="shared" si="241"/>
        <v>#DIV/0!</v>
      </c>
      <c r="K2565" s="197" t="str" cm="1">
        <f t="array" ref="K2565">INDEX($A:$G, ($B2565*$B$4)+3,COLUMN(C2565))</f>
        <v>Owing</v>
      </c>
      <c r="L2565" s="198" t="e">
        <f t="shared" si="243"/>
        <v>#VALUE!</v>
      </c>
      <c r="M2565" s="199" t="e">
        <f t="shared" si="244"/>
        <v>#VALUE!</v>
      </c>
      <c r="N2565" s="200" t="str" cm="1">
        <f t="array" ref="N2565">INDEX($A:$G, ($B2565*$B$4)+3,COLUMN(F2565))</f>
        <v>Total Interest Charged</v>
      </c>
      <c r="O2565" s="201" t="e">
        <f t="shared" si="242"/>
        <v>#VALUE!</v>
      </c>
    </row>
    <row r="2566" spans="3:15" x14ac:dyDescent="0.25">
      <c r="C2566" s="197" t="e">
        <f t="shared" si="245"/>
        <v>#DIV/0!</v>
      </c>
      <c r="D2566" s="216" t="e">
        <f>IF(F2566="","",IF($B$3='Budget Calculator'!$A$14, 'Loan Calculator'!$L$12-E2566+H2566, IF($B$3='Budget Calculator'!$A$13,  'Loan Calculator'!$N$12-E2566+H2566, IF($B$3='Budget Calculator'!$A$12,  'Loan Calculator'!$P$12-E2566+H2566, 0))))</f>
        <v>#DIV/0!</v>
      </c>
      <c r="E2566" s="217" t="e">
        <f>IF(('Loan Calculator'!$G$4/$B$4)*C2565&gt;=0, ('Loan Calculator'!$G$4/$B$4)*C2565, 1/0)</f>
        <v>#DIV/0!</v>
      </c>
      <c r="F2566" s="200" t="e">
        <f t="shared" si="246"/>
        <v>#DIV/0!</v>
      </c>
      <c r="G2566" s="212" t="e">
        <f t="shared" ref="G2566:G2629" si="247">IF(IFERROR(C2566, 1/0), B2566, IF(C2566=0, B2566, 1/0))</f>
        <v>#DIV/0!</v>
      </c>
      <c r="K2566" s="197" t="str" cm="1">
        <f t="array" ref="K2566">INDEX($A:$G, ($B2566*$B$4)+3,COLUMN(C2566))</f>
        <v>Owing</v>
      </c>
      <c r="L2566" s="198" t="e">
        <f t="shared" si="243"/>
        <v>#VALUE!</v>
      </c>
      <c r="M2566" s="199" t="e">
        <f t="shared" si="244"/>
        <v>#VALUE!</v>
      </c>
      <c r="N2566" s="200" t="str" cm="1">
        <f t="array" ref="N2566">INDEX($A:$G, ($B2566*$B$4)+3,COLUMN(F2566))</f>
        <v>Total Interest Charged</v>
      </c>
      <c r="O2566" s="201" t="e">
        <f t="shared" ref="O2566:O2629" si="248">IF(IFERROR(K2566, 1/0), J2566, IF(K2566=0, J2566, 1/0))</f>
        <v>#VALUE!</v>
      </c>
    </row>
    <row r="2567" spans="3:15" x14ac:dyDescent="0.25">
      <c r="C2567" s="197" t="e">
        <f t="shared" si="245"/>
        <v>#DIV/0!</v>
      </c>
      <c r="D2567" s="216" t="e">
        <f>IF(F2567="","",IF($B$3='Budget Calculator'!$A$14, 'Loan Calculator'!$L$12-E2567+H2567, IF($B$3='Budget Calculator'!$A$13,  'Loan Calculator'!$N$12-E2567+H2567, IF($B$3='Budget Calculator'!$A$12,  'Loan Calculator'!$P$12-E2567+H2567, 0))))</f>
        <v>#DIV/0!</v>
      </c>
      <c r="E2567" s="217" t="e">
        <f>IF(('Loan Calculator'!$G$4/$B$4)*C2566&gt;=0, ('Loan Calculator'!$G$4/$B$4)*C2566, 1/0)</f>
        <v>#DIV/0!</v>
      </c>
      <c r="F2567" s="200" t="e">
        <f t="shared" si="246"/>
        <v>#DIV/0!</v>
      </c>
      <c r="G2567" s="212" t="e">
        <f t="shared" si="247"/>
        <v>#DIV/0!</v>
      </c>
      <c r="K2567" s="197" t="str" cm="1">
        <f t="array" ref="K2567">INDEX($A:$G, ($B2567*$B$4)+3,COLUMN(C2567))</f>
        <v>Owing</v>
      </c>
      <c r="L2567" s="198" t="e">
        <f t="shared" ref="L2567:L2630" si="249">K2566-K2567</f>
        <v>#VALUE!</v>
      </c>
      <c r="M2567" s="199" t="e">
        <f t="shared" ref="M2567:M2630" si="250">N2567-N2566</f>
        <v>#VALUE!</v>
      </c>
      <c r="N2567" s="200" t="str" cm="1">
        <f t="array" ref="N2567">INDEX($A:$G, ($B2567*$B$4)+3,COLUMN(F2567))</f>
        <v>Total Interest Charged</v>
      </c>
      <c r="O2567" s="201" t="e">
        <f t="shared" si="248"/>
        <v>#VALUE!</v>
      </c>
    </row>
    <row r="2568" spans="3:15" x14ac:dyDescent="0.25">
      <c r="C2568" s="197" t="e">
        <f t="shared" si="245"/>
        <v>#DIV/0!</v>
      </c>
      <c r="D2568" s="216" t="e">
        <f>IF(F2568="","",IF($B$3='Budget Calculator'!$A$14, 'Loan Calculator'!$L$12-E2568+H2568, IF($B$3='Budget Calculator'!$A$13,  'Loan Calculator'!$N$12-E2568+H2568, IF($B$3='Budget Calculator'!$A$12,  'Loan Calculator'!$P$12-E2568+H2568, 0))))</f>
        <v>#DIV/0!</v>
      </c>
      <c r="E2568" s="217" t="e">
        <f>IF(('Loan Calculator'!$G$4/$B$4)*C2567&gt;=0, ('Loan Calculator'!$G$4/$B$4)*C2567, 1/0)</f>
        <v>#DIV/0!</v>
      </c>
      <c r="F2568" s="200" t="e">
        <f t="shared" si="246"/>
        <v>#DIV/0!</v>
      </c>
      <c r="G2568" s="212" t="e">
        <f t="shared" si="247"/>
        <v>#DIV/0!</v>
      </c>
      <c r="K2568" s="197" t="str" cm="1">
        <f t="array" ref="K2568">INDEX($A:$G, ($B2568*$B$4)+3,COLUMN(C2568))</f>
        <v>Owing</v>
      </c>
      <c r="L2568" s="198" t="e">
        <f t="shared" si="249"/>
        <v>#VALUE!</v>
      </c>
      <c r="M2568" s="199" t="e">
        <f t="shared" si="250"/>
        <v>#VALUE!</v>
      </c>
      <c r="N2568" s="200" t="str" cm="1">
        <f t="array" ref="N2568">INDEX($A:$G, ($B2568*$B$4)+3,COLUMN(F2568))</f>
        <v>Total Interest Charged</v>
      </c>
      <c r="O2568" s="201" t="e">
        <f t="shared" si="248"/>
        <v>#VALUE!</v>
      </c>
    </row>
    <row r="2569" spans="3:15" x14ac:dyDescent="0.25">
      <c r="C2569" s="197" t="e">
        <f t="shared" si="245"/>
        <v>#DIV/0!</v>
      </c>
      <c r="D2569" s="216" t="e">
        <f>IF(F2569="","",IF($B$3='Budget Calculator'!$A$14, 'Loan Calculator'!$L$12-E2569+H2569, IF($B$3='Budget Calculator'!$A$13,  'Loan Calculator'!$N$12-E2569+H2569, IF($B$3='Budget Calculator'!$A$12,  'Loan Calculator'!$P$12-E2569+H2569, 0))))</f>
        <v>#DIV/0!</v>
      </c>
      <c r="E2569" s="217" t="e">
        <f>IF(('Loan Calculator'!$G$4/$B$4)*C2568&gt;=0, ('Loan Calculator'!$G$4/$B$4)*C2568, 1/0)</f>
        <v>#DIV/0!</v>
      </c>
      <c r="F2569" s="200" t="e">
        <f t="shared" si="246"/>
        <v>#DIV/0!</v>
      </c>
      <c r="G2569" s="212" t="e">
        <f t="shared" si="247"/>
        <v>#DIV/0!</v>
      </c>
      <c r="K2569" s="197" t="str" cm="1">
        <f t="array" ref="K2569">INDEX($A:$G, ($B2569*$B$4)+3,COLUMN(C2569))</f>
        <v>Owing</v>
      </c>
      <c r="L2569" s="198" t="e">
        <f t="shared" si="249"/>
        <v>#VALUE!</v>
      </c>
      <c r="M2569" s="199" t="e">
        <f t="shared" si="250"/>
        <v>#VALUE!</v>
      </c>
      <c r="N2569" s="200" t="str" cm="1">
        <f t="array" ref="N2569">INDEX($A:$G, ($B2569*$B$4)+3,COLUMN(F2569))</f>
        <v>Total Interest Charged</v>
      </c>
      <c r="O2569" s="201" t="e">
        <f t="shared" si="248"/>
        <v>#VALUE!</v>
      </c>
    </row>
    <row r="2570" spans="3:15" x14ac:dyDescent="0.25">
      <c r="C2570" s="197" t="e">
        <f t="shared" si="245"/>
        <v>#DIV/0!</v>
      </c>
      <c r="D2570" s="216" t="e">
        <f>IF(F2570="","",IF($B$3='Budget Calculator'!$A$14, 'Loan Calculator'!$L$12-E2570+H2570, IF($B$3='Budget Calculator'!$A$13,  'Loan Calculator'!$N$12-E2570+H2570, IF($B$3='Budget Calculator'!$A$12,  'Loan Calculator'!$P$12-E2570+H2570, 0))))</f>
        <v>#DIV/0!</v>
      </c>
      <c r="E2570" s="217" t="e">
        <f>IF(('Loan Calculator'!$G$4/$B$4)*C2569&gt;=0, ('Loan Calculator'!$G$4/$B$4)*C2569, 1/0)</f>
        <v>#DIV/0!</v>
      </c>
      <c r="F2570" s="200" t="e">
        <f t="shared" si="246"/>
        <v>#DIV/0!</v>
      </c>
      <c r="G2570" s="212" t="e">
        <f t="shared" si="247"/>
        <v>#DIV/0!</v>
      </c>
      <c r="K2570" s="197" t="str" cm="1">
        <f t="array" ref="K2570">INDEX($A:$G, ($B2570*$B$4)+3,COLUMN(C2570))</f>
        <v>Owing</v>
      </c>
      <c r="L2570" s="198" t="e">
        <f t="shared" si="249"/>
        <v>#VALUE!</v>
      </c>
      <c r="M2570" s="199" t="e">
        <f t="shared" si="250"/>
        <v>#VALUE!</v>
      </c>
      <c r="N2570" s="200" t="str" cm="1">
        <f t="array" ref="N2570">INDEX($A:$G, ($B2570*$B$4)+3,COLUMN(F2570))</f>
        <v>Total Interest Charged</v>
      </c>
      <c r="O2570" s="201" t="e">
        <f t="shared" si="248"/>
        <v>#VALUE!</v>
      </c>
    </row>
    <row r="2571" spans="3:15" x14ac:dyDescent="0.25">
      <c r="C2571" s="197" t="e">
        <f t="shared" si="245"/>
        <v>#DIV/0!</v>
      </c>
      <c r="D2571" s="216" t="e">
        <f>IF(F2571="","",IF($B$3='Budget Calculator'!$A$14, 'Loan Calculator'!$L$12-E2571+H2571, IF($B$3='Budget Calculator'!$A$13,  'Loan Calculator'!$N$12-E2571+H2571, IF($B$3='Budget Calculator'!$A$12,  'Loan Calculator'!$P$12-E2571+H2571, 0))))</f>
        <v>#DIV/0!</v>
      </c>
      <c r="E2571" s="217" t="e">
        <f>IF(('Loan Calculator'!$G$4/$B$4)*C2570&gt;=0, ('Loan Calculator'!$G$4/$B$4)*C2570, 1/0)</f>
        <v>#DIV/0!</v>
      </c>
      <c r="F2571" s="200" t="e">
        <f t="shared" si="246"/>
        <v>#DIV/0!</v>
      </c>
      <c r="G2571" s="212" t="e">
        <f t="shared" si="247"/>
        <v>#DIV/0!</v>
      </c>
      <c r="K2571" s="197" t="str" cm="1">
        <f t="array" ref="K2571">INDEX($A:$G, ($B2571*$B$4)+3,COLUMN(C2571))</f>
        <v>Owing</v>
      </c>
      <c r="L2571" s="198" t="e">
        <f t="shared" si="249"/>
        <v>#VALUE!</v>
      </c>
      <c r="M2571" s="199" t="e">
        <f t="shared" si="250"/>
        <v>#VALUE!</v>
      </c>
      <c r="N2571" s="200" t="str" cm="1">
        <f t="array" ref="N2571">INDEX($A:$G, ($B2571*$B$4)+3,COLUMN(F2571))</f>
        <v>Total Interest Charged</v>
      </c>
      <c r="O2571" s="201" t="e">
        <f t="shared" si="248"/>
        <v>#VALUE!</v>
      </c>
    </row>
    <row r="2572" spans="3:15" x14ac:dyDescent="0.25">
      <c r="C2572" s="197" t="e">
        <f t="shared" si="245"/>
        <v>#DIV/0!</v>
      </c>
      <c r="D2572" s="216" t="e">
        <f>IF(F2572="","",IF($B$3='Budget Calculator'!$A$14, 'Loan Calculator'!$L$12-E2572+H2572, IF($B$3='Budget Calculator'!$A$13,  'Loan Calculator'!$N$12-E2572+H2572, IF($B$3='Budget Calculator'!$A$12,  'Loan Calculator'!$P$12-E2572+H2572, 0))))</f>
        <v>#DIV/0!</v>
      </c>
      <c r="E2572" s="217" t="e">
        <f>IF(('Loan Calculator'!$G$4/$B$4)*C2571&gt;=0, ('Loan Calculator'!$G$4/$B$4)*C2571, 1/0)</f>
        <v>#DIV/0!</v>
      </c>
      <c r="F2572" s="200" t="e">
        <f t="shared" si="246"/>
        <v>#DIV/0!</v>
      </c>
      <c r="G2572" s="212" t="e">
        <f t="shared" si="247"/>
        <v>#DIV/0!</v>
      </c>
      <c r="K2572" s="197" t="str" cm="1">
        <f t="array" ref="K2572">INDEX($A:$G, ($B2572*$B$4)+3,COLUMN(C2572))</f>
        <v>Owing</v>
      </c>
      <c r="L2572" s="198" t="e">
        <f t="shared" si="249"/>
        <v>#VALUE!</v>
      </c>
      <c r="M2572" s="199" t="e">
        <f t="shared" si="250"/>
        <v>#VALUE!</v>
      </c>
      <c r="N2572" s="200" t="str" cm="1">
        <f t="array" ref="N2572">INDEX($A:$G, ($B2572*$B$4)+3,COLUMN(F2572))</f>
        <v>Total Interest Charged</v>
      </c>
      <c r="O2572" s="201" t="e">
        <f t="shared" si="248"/>
        <v>#VALUE!</v>
      </c>
    </row>
    <row r="2573" spans="3:15" x14ac:dyDescent="0.25">
      <c r="C2573" s="197" t="e">
        <f t="shared" si="245"/>
        <v>#DIV/0!</v>
      </c>
      <c r="D2573" s="216" t="e">
        <f>IF(F2573="","",IF($B$3='Budget Calculator'!$A$14, 'Loan Calculator'!$L$12-E2573+H2573, IF($B$3='Budget Calculator'!$A$13,  'Loan Calculator'!$N$12-E2573+H2573, IF($B$3='Budget Calculator'!$A$12,  'Loan Calculator'!$P$12-E2573+H2573, 0))))</f>
        <v>#DIV/0!</v>
      </c>
      <c r="E2573" s="217" t="e">
        <f>IF(('Loan Calculator'!$G$4/$B$4)*C2572&gt;=0, ('Loan Calculator'!$G$4/$B$4)*C2572, 1/0)</f>
        <v>#DIV/0!</v>
      </c>
      <c r="F2573" s="200" t="e">
        <f t="shared" si="246"/>
        <v>#DIV/0!</v>
      </c>
      <c r="G2573" s="212" t="e">
        <f t="shared" si="247"/>
        <v>#DIV/0!</v>
      </c>
      <c r="K2573" s="197" t="str" cm="1">
        <f t="array" ref="K2573">INDEX($A:$G, ($B2573*$B$4)+3,COLUMN(C2573))</f>
        <v>Owing</v>
      </c>
      <c r="L2573" s="198" t="e">
        <f t="shared" si="249"/>
        <v>#VALUE!</v>
      </c>
      <c r="M2573" s="199" t="e">
        <f t="shared" si="250"/>
        <v>#VALUE!</v>
      </c>
      <c r="N2573" s="200" t="str" cm="1">
        <f t="array" ref="N2573">INDEX($A:$G, ($B2573*$B$4)+3,COLUMN(F2573))</f>
        <v>Total Interest Charged</v>
      </c>
      <c r="O2573" s="201" t="e">
        <f t="shared" si="248"/>
        <v>#VALUE!</v>
      </c>
    </row>
    <row r="2574" spans="3:15" x14ac:dyDescent="0.25">
      <c r="C2574" s="197" t="e">
        <f t="shared" si="245"/>
        <v>#DIV/0!</v>
      </c>
      <c r="D2574" s="216" t="e">
        <f>IF(F2574="","",IF($B$3='Budget Calculator'!$A$14, 'Loan Calculator'!$L$12-E2574+H2574, IF($B$3='Budget Calculator'!$A$13,  'Loan Calculator'!$N$12-E2574+H2574, IF($B$3='Budget Calculator'!$A$12,  'Loan Calculator'!$P$12-E2574+H2574, 0))))</f>
        <v>#DIV/0!</v>
      </c>
      <c r="E2574" s="217" t="e">
        <f>IF(('Loan Calculator'!$G$4/$B$4)*C2573&gt;=0, ('Loan Calculator'!$G$4/$B$4)*C2573, 1/0)</f>
        <v>#DIV/0!</v>
      </c>
      <c r="F2574" s="200" t="e">
        <f t="shared" si="246"/>
        <v>#DIV/0!</v>
      </c>
      <c r="G2574" s="212" t="e">
        <f t="shared" si="247"/>
        <v>#DIV/0!</v>
      </c>
      <c r="K2574" s="197" t="str" cm="1">
        <f t="array" ref="K2574">INDEX($A:$G, ($B2574*$B$4)+3,COLUMN(C2574))</f>
        <v>Owing</v>
      </c>
      <c r="L2574" s="198" t="e">
        <f t="shared" si="249"/>
        <v>#VALUE!</v>
      </c>
      <c r="M2574" s="199" t="e">
        <f t="shared" si="250"/>
        <v>#VALUE!</v>
      </c>
      <c r="N2574" s="200" t="str" cm="1">
        <f t="array" ref="N2574">INDEX($A:$G, ($B2574*$B$4)+3,COLUMN(F2574))</f>
        <v>Total Interest Charged</v>
      </c>
      <c r="O2574" s="201" t="e">
        <f t="shared" si="248"/>
        <v>#VALUE!</v>
      </c>
    </row>
    <row r="2575" spans="3:15" x14ac:dyDescent="0.25">
      <c r="C2575" s="197" t="e">
        <f t="shared" si="245"/>
        <v>#DIV/0!</v>
      </c>
      <c r="D2575" s="216" t="e">
        <f>IF(F2575="","",IF($B$3='Budget Calculator'!$A$14, 'Loan Calculator'!$L$12-E2575+H2575, IF($B$3='Budget Calculator'!$A$13,  'Loan Calculator'!$N$12-E2575+H2575, IF($B$3='Budget Calculator'!$A$12,  'Loan Calculator'!$P$12-E2575+H2575, 0))))</f>
        <v>#DIV/0!</v>
      </c>
      <c r="E2575" s="217" t="e">
        <f>IF(('Loan Calculator'!$G$4/$B$4)*C2574&gt;=0, ('Loan Calculator'!$G$4/$B$4)*C2574, 1/0)</f>
        <v>#DIV/0!</v>
      </c>
      <c r="F2575" s="200" t="e">
        <f t="shared" si="246"/>
        <v>#DIV/0!</v>
      </c>
      <c r="G2575" s="212" t="e">
        <f t="shared" si="247"/>
        <v>#DIV/0!</v>
      </c>
      <c r="K2575" s="197" t="str" cm="1">
        <f t="array" ref="K2575">INDEX($A:$G, ($B2575*$B$4)+3,COLUMN(C2575))</f>
        <v>Owing</v>
      </c>
      <c r="L2575" s="198" t="e">
        <f t="shared" si="249"/>
        <v>#VALUE!</v>
      </c>
      <c r="M2575" s="199" t="e">
        <f t="shared" si="250"/>
        <v>#VALUE!</v>
      </c>
      <c r="N2575" s="200" t="str" cm="1">
        <f t="array" ref="N2575">INDEX($A:$G, ($B2575*$B$4)+3,COLUMN(F2575))</f>
        <v>Total Interest Charged</v>
      </c>
      <c r="O2575" s="201" t="e">
        <f t="shared" si="248"/>
        <v>#VALUE!</v>
      </c>
    </row>
    <row r="2576" spans="3:15" x14ac:dyDescent="0.25">
      <c r="C2576" s="197" t="e">
        <f t="shared" si="245"/>
        <v>#DIV/0!</v>
      </c>
      <c r="D2576" s="216" t="e">
        <f>IF(F2576="","",IF($B$3='Budget Calculator'!$A$14, 'Loan Calculator'!$L$12-E2576+H2576, IF($B$3='Budget Calculator'!$A$13,  'Loan Calculator'!$N$12-E2576+H2576, IF($B$3='Budget Calculator'!$A$12,  'Loan Calculator'!$P$12-E2576+H2576, 0))))</f>
        <v>#DIV/0!</v>
      </c>
      <c r="E2576" s="217" t="e">
        <f>IF(('Loan Calculator'!$G$4/$B$4)*C2575&gt;=0, ('Loan Calculator'!$G$4/$B$4)*C2575, 1/0)</f>
        <v>#DIV/0!</v>
      </c>
      <c r="F2576" s="200" t="e">
        <f t="shared" si="246"/>
        <v>#DIV/0!</v>
      </c>
      <c r="G2576" s="212" t="e">
        <f t="shared" si="247"/>
        <v>#DIV/0!</v>
      </c>
      <c r="K2576" s="197" t="str" cm="1">
        <f t="array" ref="K2576">INDEX($A:$G, ($B2576*$B$4)+3,COLUMN(C2576))</f>
        <v>Owing</v>
      </c>
      <c r="L2576" s="198" t="e">
        <f t="shared" si="249"/>
        <v>#VALUE!</v>
      </c>
      <c r="M2576" s="199" t="e">
        <f t="shared" si="250"/>
        <v>#VALUE!</v>
      </c>
      <c r="N2576" s="200" t="str" cm="1">
        <f t="array" ref="N2576">INDEX($A:$G, ($B2576*$B$4)+3,COLUMN(F2576))</f>
        <v>Total Interest Charged</v>
      </c>
      <c r="O2576" s="201" t="e">
        <f t="shared" si="248"/>
        <v>#VALUE!</v>
      </c>
    </row>
    <row r="2577" spans="3:15" x14ac:dyDescent="0.25">
      <c r="C2577" s="197" t="e">
        <f t="shared" si="245"/>
        <v>#DIV/0!</v>
      </c>
      <c r="D2577" s="216" t="e">
        <f>IF(F2577="","",IF($B$3='Budget Calculator'!$A$14, 'Loan Calculator'!$L$12-E2577+H2577, IF($B$3='Budget Calculator'!$A$13,  'Loan Calculator'!$N$12-E2577+H2577, IF($B$3='Budget Calculator'!$A$12,  'Loan Calculator'!$P$12-E2577+H2577, 0))))</f>
        <v>#DIV/0!</v>
      </c>
      <c r="E2577" s="217" t="e">
        <f>IF(('Loan Calculator'!$G$4/$B$4)*C2576&gt;=0, ('Loan Calculator'!$G$4/$B$4)*C2576, 1/0)</f>
        <v>#DIV/0!</v>
      </c>
      <c r="F2577" s="200" t="e">
        <f t="shared" si="246"/>
        <v>#DIV/0!</v>
      </c>
      <c r="G2577" s="212" t="e">
        <f t="shared" si="247"/>
        <v>#DIV/0!</v>
      </c>
      <c r="K2577" s="197" t="str" cm="1">
        <f t="array" ref="K2577">INDEX($A:$G, ($B2577*$B$4)+3,COLUMN(C2577))</f>
        <v>Owing</v>
      </c>
      <c r="L2577" s="198" t="e">
        <f t="shared" si="249"/>
        <v>#VALUE!</v>
      </c>
      <c r="M2577" s="199" t="e">
        <f t="shared" si="250"/>
        <v>#VALUE!</v>
      </c>
      <c r="N2577" s="200" t="str" cm="1">
        <f t="array" ref="N2577">INDEX($A:$G, ($B2577*$B$4)+3,COLUMN(F2577))</f>
        <v>Total Interest Charged</v>
      </c>
      <c r="O2577" s="201" t="e">
        <f t="shared" si="248"/>
        <v>#VALUE!</v>
      </c>
    </row>
    <row r="2578" spans="3:15" x14ac:dyDescent="0.25">
      <c r="C2578" s="197" t="e">
        <f t="shared" si="245"/>
        <v>#DIV/0!</v>
      </c>
      <c r="D2578" s="216" t="e">
        <f>IF(F2578="","",IF($B$3='Budget Calculator'!$A$14, 'Loan Calculator'!$L$12-E2578+H2578, IF($B$3='Budget Calculator'!$A$13,  'Loan Calculator'!$N$12-E2578+H2578, IF($B$3='Budget Calculator'!$A$12,  'Loan Calculator'!$P$12-E2578+H2578, 0))))</f>
        <v>#DIV/0!</v>
      </c>
      <c r="E2578" s="217" t="e">
        <f>IF(('Loan Calculator'!$G$4/$B$4)*C2577&gt;=0, ('Loan Calculator'!$G$4/$B$4)*C2577, 1/0)</f>
        <v>#DIV/0!</v>
      </c>
      <c r="F2578" s="200" t="e">
        <f t="shared" si="246"/>
        <v>#DIV/0!</v>
      </c>
      <c r="G2578" s="212" t="e">
        <f t="shared" si="247"/>
        <v>#DIV/0!</v>
      </c>
      <c r="K2578" s="197" t="str" cm="1">
        <f t="array" ref="K2578">INDEX($A:$G, ($B2578*$B$4)+3,COLUMN(C2578))</f>
        <v>Owing</v>
      </c>
      <c r="L2578" s="198" t="e">
        <f t="shared" si="249"/>
        <v>#VALUE!</v>
      </c>
      <c r="M2578" s="199" t="e">
        <f t="shared" si="250"/>
        <v>#VALUE!</v>
      </c>
      <c r="N2578" s="200" t="str" cm="1">
        <f t="array" ref="N2578">INDEX($A:$G, ($B2578*$B$4)+3,COLUMN(F2578))</f>
        <v>Total Interest Charged</v>
      </c>
      <c r="O2578" s="201" t="e">
        <f t="shared" si="248"/>
        <v>#VALUE!</v>
      </c>
    </row>
    <row r="2579" spans="3:15" x14ac:dyDescent="0.25">
      <c r="C2579" s="197" t="e">
        <f t="shared" si="245"/>
        <v>#DIV/0!</v>
      </c>
      <c r="D2579" s="216" t="e">
        <f>IF(F2579="","",IF($B$3='Budget Calculator'!$A$14, 'Loan Calculator'!$L$12-E2579+H2579, IF($B$3='Budget Calculator'!$A$13,  'Loan Calculator'!$N$12-E2579+H2579, IF($B$3='Budget Calculator'!$A$12,  'Loan Calculator'!$P$12-E2579+H2579, 0))))</f>
        <v>#DIV/0!</v>
      </c>
      <c r="E2579" s="217" t="e">
        <f>IF(('Loan Calculator'!$G$4/$B$4)*C2578&gt;=0, ('Loan Calculator'!$G$4/$B$4)*C2578, 1/0)</f>
        <v>#DIV/0!</v>
      </c>
      <c r="F2579" s="200" t="e">
        <f t="shared" si="246"/>
        <v>#DIV/0!</v>
      </c>
      <c r="G2579" s="212" t="e">
        <f t="shared" si="247"/>
        <v>#DIV/0!</v>
      </c>
      <c r="K2579" s="197" t="str" cm="1">
        <f t="array" ref="K2579">INDEX($A:$G, ($B2579*$B$4)+3,COLUMN(C2579))</f>
        <v>Owing</v>
      </c>
      <c r="L2579" s="198" t="e">
        <f t="shared" si="249"/>
        <v>#VALUE!</v>
      </c>
      <c r="M2579" s="199" t="e">
        <f t="shared" si="250"/>
        <v>#VALUE!</v>
      </c>
      <c r="N2579" s="200" t="str" cm="1">
        <f t="array" ref="N2579">INDEX($A:$G, ($B2579*$B$4)+3,COLUMN(F2579))</f>
        <v>Total Interest Charged</v>
      </c>
      <c r="O2579" s="201" t="e">
        <f t="shared" si="248"/>
        <v>#VALUE!</v>
      </c>
    </row>
    <row r="2580" spans="3:15" x14ac:dyDescent="0.25">
      <c r="C2580" s="197" t="e">
        <f t="shared" si="245"/>
        <v>#DIV/0!</v>
      </c>
      <c r="D2580" s="216" t="e">
        <f>IF(F2580="","",IF($B$3='Budget Calculator'!$A$14, 'Loan Calculator'!$L$12-E2580+H2580, IF($B$3='Budget Calculator'!$A$13,  'Loan Calculator'!$N$12-E2580+H2580, IF($B$3='Budget Calculator'!$A$12,  'Loan Calculator'!$P$12-E2580+H2580, 0))))</f>
        <v>#DIV/0!</v>
      </c>
      <c r="E2580" s="217" t="e">
        <f>IF(('Loan Calculator'!$G$4/$B$4)*C2579&gt;=0, ('Loan Calculator'!$G$4/$B$4)*C2579, 1/0)</f>
        <v>#DIV/0!</v>
      </c>
      <c r="F2580" s="200" t="e">
        <f t="shared" si="246"/>
        <v>#DIV/0!</v>
      </c>
      <c r="G2580" s="212" t="e">
        <f t="shared" si="247"/>
        <v>#DIV/0!</v>
      </c>
      <c r="K2580" s="197" t="str" cm="1">
        <f t="array" ref="K2580">INDEX($A:$G, ($B2580*$B$4)+3,COLUMN(C2580))</f>
        <v>Owing</v>
      </c>
      <c r="L2580" s="198" t="e">
        <f t="shared" si="249"/>
        <v>#VALUE!</v>
      </c>
      <c r="M2580" s="199" t="e">
        <f t="shared" si="250"/>
        <v>#VALUE!</v>
      </c>
      <c r="N2580" s="200" t="str" cm="1">
        <f t="array" ref="N2580">INDEX($A:$G, ($B2580*$B$4)+3,COLUMN(F2580))</f>
        <v>Total Interest Charged</v>
      </c>
      <c r="O2580" s="201" t="e">
        <f t="shared" si="248"/>
        <v>#VALUE!</v>
      </c>
    </row>
    <row r="2581" spans="3:15" x14ac:dyDescent="0.25">
      <c r="C2581" s="197" t="e">
        <f t="shared" si="245"/>
        <v>#DIV/0!</v>
      </c>
      <c r="D2581" s="216" t="e">
        <f>IF(F2581="","",IF($B$3='Budget Calculator'!$A$14, 'Loan Calculator'!$L$12-E2581+H2581, IF($B$3='Budget Calculator'!$A$13,  'Loan Calculator'!$N$12-E2581+H2581, IF($B$3='Budget Calculator'!$A$12,  'Loan Calculator'!$P$12-E2581+H2581, 0))))</f>
        <v>#DIV/0!</v>
      </c>
      <c r="E2581" s="217" t="e">
        <f>IF(('Loan Calculator'!$G$4/$B$4)*C2580&gt;=0, ('Loan Calculator'!$G$4/$B$4)*C2580, 1/0)</f>
        <v>#DIV/0!</v>
      </c>
      <c r="F2581" s="200" t="e">
        <f t="shared" si="246"/>
        <v>#DIV/0!</v>
      </c>
      <c r="G2581" s="212" t="e">
        <f t="shared" si="247"/>
        <v>#DIV/0!</v>
      </c>
      <c r="K2581" s="197" t="str" cm="1">
        <f t="array" ref="K2581">INDEX($A:$G, ($B2581*$B$4)+3,COLUMN(C2581))</f>
        <v>Owing</v>
      </c>
      <c r="L2581" s="198" t="e">
        <f t="shared" si="249"/>
        <v>#VALUE!</v>
      </c>
      <c r="M2581" s="199" t="e">
        <f t="shared" si="250"/>
        <v>#VALUE!</v>
      </c>
      <c r="N2581" s="200" t="str" cm="1">
        <f t="array" ref="N2581">INDEX($A:$G, ($B2581*$B$4)+3,COLUMN(F2581))</f>
        <v>Total Interest Charged</v>
      </c>
      <c r="O2581" s="201" t="e">
        <f t="shared" si="248"/>
        <v>#VALUE!</v>
      </c>
    </row>
    <row r="2582" spans="3:15" x14ac:dyDescent="0.25">
      <c r="C2582" s="197" t="e">
        <f t="shared" si="245"/>
        <v>#DIV/0!</v>
      </c>
      <c r="D2582" s="216" t="e">
        <f>IF(F2582="","",IF($B$3='Budget Calculator'!$A$14, 'Loan Calculator'!$L$12-E2582+H2582, IF($B$3='Budget Calculator'!$A$13,  'Loan Calculator'!$N$12-E2582+H2582, IF($B$3='Budget Calculator'!$A$12,  'Loan Calculator'!$P$12-E2582+H2582, 0))))</f>
        <v>#DIV/0!</v>
      </c>
      <c r="E2582" s="217" t="e">
        <f>IF(('Loan Calculator'!$G$4/$B$4)*C2581&gt;=0, ('Loan Calculator'!$G$4/$B$4)*C2581, 1/0)</f>
        <v>#DIV/0!</v>
      </c>
      <c r="F2582" s="200" t="e">
        <f t="shared" si="246"/>
        <v>#DIV/0!</v>
      </c>
      <c r="G2582" s="212" t="e">
        <f t="shared" si="247"/>
        <v>#DIV/0!</v>
      </c>
      <c r="K2582" s="197" t="str" cm="1">
        <f t="array" ref="K2582">INDEX($A:$G, ($B2582*$B$4)+3,COLUMN(C2582))</f>
        <v>Owing</v>
      </c>
      <c r="L2582" s="198" t="e">
        <f t="shared" si="249"/>
        <v>#VALUE!</v>
      </c>
      <c r="M2582" s="199" t="e">
        <f t="shared" si="250"/>
        <v>#VALUE!</v>
      </c>
      <c r="N2582" s="200" t="str" cm="1">
        <f t="array" ref="N2582">INDEX($A:$G, ($B2582*$B$4)+3,COLUMN(F2582))</f>
        <v>Total Interest Charged</v>
      </c>
      <c r="O2582" s="201" t="e">
        <f t="shared" si="248"/>
        <v>#VALUE!</v>
      </c>
    </row>
    <row r="2583" spans="3:15" x14ac:dyDescent="0.25">
      <c r="C2583" s="197" t="e">
        <f t="shared" si="245"/>
        <v>#DIV/0!</v>
      </c>
      <c r="D2583" s="216" t="e">
        <f>IF(F2583="","",IF($B$3='Budget Calculator'!$A$14, 'Loan Calculator'!$L$12-E2583+H2583, IF($B$3='Budget Calculator'!$A$13,  'Loan Calculator'!$N$12-E2583+H2583, IF($B$3='Budget Calculator'!$A$12,  'Loan Calculator'!$P$12-E2583+H2583, 0))))</f>
        <v>#DIV/0!</v>
      </c>
      <c r="E2583" s="217" t="e">
        <f>IF(('Loan Calculator'!$G$4/$B$4)*C2582&gt;=0, ('Loan Calculator'!$G$4/$B$4)*C2582, 1/0)</f>
        <v>#DIV/0!</v>
      </c>
      <c r="F2583" s="200" t="e">
        <f t="shared" si="246"/>
        <v>#DIV/0!</v>
      </c>
      <c r="G2583" s="212" t="e">
        <f t="shared" si="247"/>
        <v>#DIV/0!</v>
      </c>
      <c r="K2583" s="197" t="str" cm="1">
        <f t="array" ref="K2583">INDEX($A:$G, ($B2583*$B$4)+3,COLUMN(C2583))</f>
        <v>Owing</v>
      </c>
      <c r="L2583" s="198" t="e">
        <f t="shared" si="249"/>
        <v>#VALUE!</v>
      </c>
      <c r="M2583" s="199" t="e">
        <f t="shared" si="250"/>
        <v>#VALUE!</v>
      </c>
      <c r="N2583" s="200" t="str" cm="1">
        <f t="array" ref="N2583">INDEX($A:$G, ($B2583*$B$4)+3,COLUMN(F2583))</f>
        <v>Total Interest Charged</v>
      </c>
      <c r="O2583" s="201" t="e">
        <f t="shared" si="248"/>
        <v>#VALUE!</v>
      </c>
    </row>
    <row r="2584" spans="3:15" x14ac:dyDescent="0.25">
      <c r="C2584" s="197" t="e">
        <f t="shared" ref="C2584:C2647" si="251">IF(F2584="","",C2583-D2584)</f>
        <v>#DIV/0!</v>
      </c>
      <c r="D2584" s="216" t="e">
        <f>IF(F2584="","",IF($B$3='Budget Calculator'!$A$14, 'Loan Calculator'!$L$12-E2584+H2584, IF($B$3='Budget Calculator'!$A$13,  'Loan Calculator'!$N$12-E2584+H2584, IF($B$3='Budget Calculator'!$A$12,  'Loan Calculator'!$P$12-E2584+H2584, 0))))</f>
        <v>#DIV/0!</v>
      </c>
      <c r="E2584" s="217" t="e">
        <f>IF(('Loan Calculator'!$G$4/$B$4)*C2583&gt;=0, ('Loan Calculator'!$G$4/$B$4)*C2583, 1/0)</f>
        <v>#DIV/0!</v>
      </c>
      <c r="F2584" s="200" t="e">
        <f t="shared" ref="F2584:F2647" si="252">IF(F2583="", "", IF(E2584+F2583&gt;F2583, E2584+F2583, ""))</f>
        <v>#DIV/0!</v>
      </c>
      <c r="G2584" s="212" t="e">
        <f t="shared" si="247"/>
        <v>#DIV/0!</v>
      </c>
      <c r="K2584" s="197" t="str" cm="1">
        <f t="array" ref="K2584">INDEX($A:$G, ($B2584*$B$4)+3,COLUMN(C2584))</f>
        <v>Owing</v>
      </c>
      <c r="L2584" s="198" t="e">
        <f t="shared" si="249"/>
        <v>#VALUE!</v>
      </c>
      <c r="M2584" s="199" t="e">
        <f t="shared" si="250"/>
        <v>#VALUE!</v>
      </c>
      <c r="N2584" s="200" t="str" cm="1">
        <f t="array" ref="N2584">INDEX($A:$G, ($B2584*$B$4)+3,COLUMN(F2584))</f>
        <v>Total Interest Charged</v>
      </c>
      <c r="O2584" s="201" t="e">
        <f t="shared" si="248"/>
        <v>#VALUE!</v>
      </c>
    </row>
    <row r="2585" spans="3:15" x14ac:dyDescent="0.25">
      <c r="C2585" s="197" t="e">
        <f t="shared" si="251"/>
        <v>#DIV/0!</v>
      </c>
      <c r="D2585" s="216" t="e">
        <f>IF(F2585="","",IF($B$3='Budget Calculator'!$A$14, 'Loan Calculator'!$L$12-E2585+H2585, IF($B$3='Budget Calculator'!$A$13,  'Loan Calculator'!$N$12-E2585+H2585, IF($B$3='Budget Calculator'!$A$12,  'Loan Calculator'!$P$12-E2585+H2585, 0))))</f>
        <v>#DIV/0!</v>
      </c>
      <c r="E2585" s="217" t="e">
        <f>IF(('Loan Calculator'!$G$4/$B$4)*C2584&gt;=0, ('Loan Calculator'!$G$4/$B$4)*C2584, 1/0)</f>
        <v>#DIV/0!</v>
      </c>
      <c r="F2585" s="200" t="e">
        <f t="shared" si="252"/>
        <v>#DIV/0!</v>
      </c>
      <c r="G2585" s="212" t="e">
        <f t="shared" si="247"/>
        <v>#DIV/0!</v>
      </c>
      <c r="K2585" s="197" t="str" cm="1">
        <f t="array" ref="K2585">INDEX($A:$G, ($B2585*$B$4)+3,COLUMN(C2585))</f>
        <v>Owing</v>
      </c>
      <c r="L2585" s="198" t="e">
        <f t="shared" si="249"/>
        <v>#VALUE!</v>
      </c>
      <c r="M2585" s="199" t="e">
        <f t="shared" si="250"/>
        <v>#VALUE!</v>
      </c>
      <c r="N2585" s="200" t="str" cm="1">
        <f t="array" ref="N2585">INDEX($A:$G, ($B2585*$B$4)+3,COLUMN(F2585))</f>
        <v>Total Interest Charged</v>
      </c>
      <c r="O2585" s="201" t="e">
        <f t="shared" si="248"/>
        <v>#VALUE!</v>
      </c>
    </row>
    <row r="2586" spans="3:15" x14ac:dyDescent="0.25">
      <c r="C2586" s="197" t="e">
        <f t="shared" si="251"/>
        <v>#DIV/0!</v>
      </c>
      <c r="D2586" s="216" t="e">
        <f>IF(F2586="","",IF($B$3='Budget Calculator'!$A$14, 'Loan Calculator'!$L$12-E2586+H2586, IF($B$3='Budget Calculator'!$A$13,  'Loan Calculator'!$N$12-E2586+H2586, IF($B$3='Budget Calculator'!$A$12,  'Loan Calculator'!$P$12-E2586+H2586, 0))))</f>
        <v>#DIV/0!</v>
      </c>
      <c r="E2586" s="217" t="e">
        <f>IF(('Loan Calculator'!$G$4/$B$4)*C2585&gt;=0, ('Loan Calculator'!$G$4/$B$4)*C2585, 1/0)</f>
        <v>#DIV/0!</v>
      </c>
      <c r="F2586" s="200" t="e">
        <f t="shared" si="252"/>
        <v>#DIV/0!</v>
      </c>
      <c r="G2586" s="212" t="e">
        <f t="shared" si="247"/>
        <v>#DIV/0!</v>
      </c>
      <c r="K2586" s="197" t="str" cm="1">
        <f t="array" ref="K2586">INDEX($A:$G, ($B2586*$B$4)+3,COLUMN(C2586))</f>
        <v>Owing</v>
      </c>
      <c r="L2586" s="198" t="e">
        <f t="shared" si="249"/>
        <v>#VALUE!</v>
      </c>
      <c r="M2586" s="199" t="e">
        <f t="shared" si="250"/>
        <v>#VALUE!</v>
      </c>
      <c r="N2586" s="200" t="str" cm="1">
        <f t="array" ref="N2586">INDEX($A:$G, ($B2586*$B$4)+3,COLUMN(F2586))</f>
        <v>Total Interest Charged</v>
      </c>
      <c r="O2586" s="201" t="e">
        <f t="shared" si="248"/>
        <v>#VALUE!</v>
      </c>
    </row>
    <row r="2587" spans="3:15" x14ac:dyDescent="0.25">
      <c r="C2587" s="197" t="e">
        <f t="shared" si="251"/>
        <v>#DIV/0!</v>
      </c>
      <c r="D2587" s="216" t="e">
        <f>IF(F2587="","",IF($B$3='Budget Calculator'!$A$14, 'Loan Calculator'!$L$12-E2587+H2587, IF($B$3='Budget Calculator'!$A$13,  'Loan Calculator'!$N$12-E2587+H2587, IF($B$3='Budget Calculator'!$A$12,  'Loan Calculator'!$P$12-E2587+H2587, 0))))</f>
        <v>#DIV/0!</v>
      </c>
      <c r="E2587" s="217" t="e">
        <f>IF(('Loan Calculator'!$G$4/$B$4)*C2586&gt;=0, ('Loan Calculator'!$G$4/$B$4)*C2586, 1/0)</f>
        <v>#DIV/0!</v>
      </c>
      <c r="F2587" s="200" t="e">
        <f t="shared" si="252"/>
        <v>#DIV/0!</v>
      </c>
      <c r="G2587" s="212" t="e">
        <f t="shared" si="247"/>
        <v>#DIV/0!</v>
      </c>
      <c r="K2587" s="197" t="str" cm="1">
        <f t="array" ref="K2587">INDEX($A:$G, ($B2587*$B$4)+3,COLUMN(C2587))</f>
        <v>Owing</v>
      </c>
      <c r="L2587" s="198" t="e">
        <f t="shared" si="249"/>
        <v>#VALUE!</v>
      </c>
      <c r="M2587" s="199" t="e">
        <f t="shared" si="250"/>
        <v>#VALUE!</v>
      </c>
      <c r="N2587" s="200" t="str" cm="1">
        <f t="array" ref="N2587">INDEX($A:$G, ($B2587*$B$4)+3,COLUMN(F2587))</f>
        <v>Total Interest Charged</v>
      </c>
      <c r="O2587" s="201" t="e">
        <f t="shared" si="248"/>
        <v>#VALUE!</v>
      </c>
    </row>
    <row r="2588" spans="3:15" x14ac:dyDescent="0.25">
      <c r="C2588" s="197" t="e">
        <f t="shared" si="251"/>
        <v>#DIV/0!</v>
      </c>
      <c r="D2588" s="216" t="e">
        <f>IF(F2588="","",IF($B$3='Budget Calculator'!$A$14, 'Loan Calculator'!$L$12-E2588+H2588, IF($B$3='Budget Calculator'!$A$13,  'Loan Calculator'!$N$12-E2588+H2588, IF($B$3='Budget Calculator'!$A$12,  'Loan Calculator'!$P$12-E2588+H2588, 0))))</f>
        <v>#DIV/0!</v>
      </c>
      <c r="E2588" s="217" t="e">
        <f>IF(('Loan Calculator'!$G$4/$B$4)*C2587&gt;=0, ('Loan Calculator'!$G$4/$B$4)*C2587, 1/0)</f>
        <v>#DIV/0!</v>
      </c>
      <c r="F2588" s="200" t="e">
        <f t="shared" si="252"/>
        <v>#DIV/0!</v>
      </c>
      <c r="G2588" s="212" t="e">
        <f t="shared" si="247"/>
        <v>#DIV/0!</v>
      </c>
      <c r="K2588" s="197" t="str" cm="1">
        <f t="array" ref="K2588">INDEX($A:$G, ($B2588*$B$4)+3,COLUMN(C2588))</f>
        <v>Owing</v>
      </c>
      <c r="L2588" s="198" t="e">
        <f t="shared" si="249"/>
        <v>#VALUE!</v>
      </c>
      <c r="M2588" s="199" t="e">
        <f t="shared" si="250"/>
        <v>#VALUE!</v>
      </c>
      <c r="N2588" s="200" t="str" cm="1">
        <f t="array" ref="N2588">INDEX($A:$G, ($B2588*$B$4)+3,COLUMN(F2588))</f>
        <v>Total Interest Charged</v>
      </c>
      <c r="O2588" s="201" t="e">
        <f t="shared" si="248"/>
        <v>#VALUE!</v>
      </c>
    </row>
    <row r="2589" spans="3:15" x14ac:dyDescent="0.25">
      <c r="C2589" s="197" t="e">
        <f t="shared" si="251"/>
        <v>#DIV/0!</v>
      </c>
      <c r="D2589" s="216" t="e">
        <f>IF(F2589="","",IF($B$3='Budget Calculator'!$A$14, 'Loan Calculator'!$L$12-E2589+H2589, IF($B$3='Budget Calculator'!$A$13,  'Loan Calculator'!$N$12-E2589+H2589, IF($B$3='Budget Calculator'!$A$12,  'Loan Calculator'!$P$12-E2589+H2589, 0))))</f>
        <v>#DIV/0!</v>
      </c>
      <c r="E2589" s="217" t="e">
        <f>IF(('Loan Calculator'!$G$4/$B$4)*C2588&gt;=0, ('Loan Calculator'!$G$4/$B$4)*C2588, 1/0)</f>
        <v>#DIV/0!</v>
      </c>
      <c r="F2589" s="200" t="e">
        <f t="shared" si="252"/>
        <v>#DIV/0!</v>
      </c>
      <c r="G2589" s="212" t="e">
        <f t="shared" si="247"/>
        <v>#DIV/0!</v>
      </c>
      <c r="K2589" s="197" t="str" cm="1">
        <f t="array" ref="K2589">INDEX($A:$G, ($B2589*$B$4)+3,COLUMN(C2589))</f>
        <v>Owing</v>
      </c>
      <c r="L2589" s="198" t="e">
        <f t="shared" si="249"/>
        <v>#VALUE!</v>
      </c>
      <c r="M2589" s="199" t="e">
        <f t="shared" si="250"/>
        <v>#VALUE!</v>
      </c>
      <c r="N2589" s="200" t="str" cm="1">
        <f t="array" ref="N2589">INDEX($A:$G, ($B2589*$B$4)+3,COLUMN(F2589))</f>
        <v>Total Interest Charged</v>
      </c>
      <c r="O2589" s="201" t="e">
        <f t="shared" si="248"/>
        <v>#VALUE!</v>
      </c>
    </row>
    <row r="2590" spans="3:15" x14ac:dyDescent="0.25">
      <c r="C2590" s="197" t="e">
        <f t="shared" si="251"/>
        <v>#DIV/0!</v>
      </c>
      <c r="D2590" s="216" t="e">
        <f>IF(F2590="","",IF($B$3='Budget Calculator'!$A$14, 'Loan Calculator'!$L$12-E2590+H2590, IF($B$3='Budget Calculator'!$A$13,  'Loan Calculator'!$N$12-E2590+H2590, IF($B$3='Budget Calculator'!$A$12,  'Loan Calculator'!$P$12-E2590+H2590, 0))))</f>
        <v>#DIV/0!</v>
      </c>
      <c r="E2590" s="217" t="e">
        <f>IF(('Loan Calculator'!$G$4/$B$4)*C2589&gt;=0, ('Loan Calculator'!$G$4/$B$4)*C2589, 1/0)</f>
        <v>#DIV/0!</v>
      </c>
      <c r="F2590" s="200" t="e">
        <f t="shared" si="252"/>
        <v>#DIV/0!</v>
      </c>
      <c r="G2590" s="212" t="e">
        <f t="shared" si="247"/>
        <v>#DIV/0!</v>
      </c>
      <c r="K2590" s="197" t="str" cm="1">
        <f t="array" ref="K2590">INDEX($A:$G, ($B2590*$B$4)+3,COLUMN(C2590))</f>
        <v>Owing</v>
      </c>
      <c r="L2590" s="198" t="e">
        <f t="shared" si="249"/>
        <v>#VALUE!</v>
      </c>
      <c r="M2590" s="199" t="e">
        <f t="shared" si="250"/>
        <v>#VALUE!</v>
      </c>
      <c r="N2590" s="200" t="str" cm="1">
        <f t="array" ref="N2590">INDEX($A:$G, ($B2590*$B$4)+3,COLUMN(F2590))</f>
        <v>Total Interest Charged</v>
      </c>
      <c r="O2590" s="201" t="e">
        <f t="shared" si="248"/>
        <v>#VALUE!</v>
      </c>
    </row>
    <row r="2591" spans="3:15" x14ac:dyDescent="0.25">
      <c r="C2591" s="197" t="e">
        <f t="shared" si="251"/>
        <v>#DIV/0!</v>
      </c>
      <c r="D2591" s="216" t="e">
        <f>IF(F2591="","",IF($B$3='Budget Calculator'!$A$14, 'Loan Calculator'!$L$12-E2591+H2591, IF($B$3='Budget Calculator'!$A$13,  'Loan Calculator'!$N$12-E2591+H2591, IF($B$3='Budget Calculator'!$A$12,  'Loan Calculator'!$P$12-E2591+H2591, 0))))</f>
        <v>#DIV/0!</v>
      </c>
      <c r="E2591" s="217" t="e">
        <f>IF(('Loan Calculator'!$G$4/$B$4)*C2590&gt;=0, ('Loan Calculator'!$G$4/$B$4)*C2590, 1/0)</f>
        <v>#DIV/0!</v>
      </c>
      <c r="F2591" s="200" t="e">
        <f t="shared" si="252"/>
        <v>#DIV/0!</v>
      </c>
      <c r="G2591" s="212" t="e">
        <f t="shared" si="247"/>
        <v>#DIV/0!</v>
      </c>
      <c r="K2591" s="197" t="str" cm="1">
        <f t="array" ref="K2591">INDEX($A:$G, ($B2591*$B$4)+3,COLUMN(C2591))</f>
        <v>Owing</v>
      </c>
      <c r="L2591" s="198" t="e">
        <f t="shared" si="249"/>
        <v>#VALUE!</v>
      </c>
      <c r="M2591" s="199" t="e">
        <f t="shared" si="250"/>
        <v>#VALUE!</v>
      </c>
      <c r="N2591" s="200" t="str" cm="1">
        <f t="array" ref="N2591">INDEX($A:$G, ($B2591*$B$4)+3,COLUMN(F2591))</f>
        <v>Total Interest Charged</v>
      </c>
      <c r="O2591" s="201" t="e">
        <f t="shared" si="248"/>
        <v>#VALUE!</v>
      </c>
    </row>
    <row r="2592" spans="3:15" x14ac:dyDescent="0.25">
      <c r="C2592" s="197" t="e">
        <f t="shared" si="251"/>
        <v>#DIV/0!</v>
      </c>
      <c r="D2592" s="216" t="e">
        <f>IF(F2592="","",IF($B$3='Budget Calculator'!$A$14, 'Loan Calculator'!$L$12-E2592+H2592, IF($B$3='Budget Calculator'!$A$13,  'Loan Calculator'!$N$12-E2592+H2592, IF($B$3='Budget Calculator'!$A$12,  'Loan Calculator'!$P$12-E2592+H2592, 0))))</f>
        <v>#DIV/0!</v>
      </c>
      <c r="E2592" s="217" t="e">
        <f>IF(('Loan Calculator'!$G$4/$B$4)*C2591&gt;=0, ('Loan Calculator'!$G$4/$B$4)*C2591, 1/0)</f>
        <v>#DIV/0!</v>
      </c>
      <c r="F2592" s="200" t="e">
        <f t="shared" si="252"/>
        <v>#DIV/0!</v>
      </c>
      <c r="G2592" s="212" t="e">
        <f t="shared" si="247"/>
        <v>#DIV/0!</v>
      </c>
      <c r="K2592" s="197" t="str" cm="1">
        <f t="array" ref="K2592">INDEX($A:$G, ($B2592*$B$4)+3,COLUMN(C2592))</f>
        <v>Owing</v>
      </c>
      <c r="L2592" s="198" t="e">
        <f t="shared" si="249"/>
        <v>#VALUE!</v>
      </c>
      <c r="M2592" s="199" t="e">
        <f t="shared" si="250"/>
        <v>#VALUE!</v>
      </c>
      <c r="N2592" s="200" t="str" cm="1">
        <f t="array" ref="N2592">INDEX($A:$G, ($B2592*$B$4)+3,COLUMN(F2592))</f>
        <v>Total Interest Charged</v>
      </c>
      <c r="O2592" s="201" t="e">
        <f t="shared" si="248"/>
        <v>#VALUE!</v>
      </c>
    </row>
    <row r="2593" spans="3:15" x14ac:dyDescent="0.25">
      <c r="C2593" s="197" t="e">
        <f t="shared" si="251"/>
        <v>#DIV/0!</v>
      </c>
      <c r="D2593" s="216" t="e">
        <f>IF(F2593="","",IF($B$3='Budget Calculator'!$A$14, 'Loan Calculator'!$L$12-E2593+H2593, IF($B$3='Budget Calculator'!$A$13,  'Loan Calculator'!$N$12-E2593+H2593, IF($B$3='Budget Calculator'!$A$12,  'Loan Calculator'!$P$12-E2593+H2593, 0))))</f>
        <v>#DIV/0!</v>
      </c>
      <c r="E2593" s="217" t="e">
        <f>IF(('Loan Calculator'!$G$4/$B$4)*C2592&gt;=0, ('Loan Calculator'!$G$4/$B$4)*C2592, 1/0)</f>
        <v>#DIV/0!</v>
      </c>
      <c r="F2593" s="200" t="e">
        <f t="shared" si="252"/>
        <v>#DIV/0!</v>
      </c>
      <c r="G2593" s="212" t="e">
        <f t="shared" si="247"/>
        <v>#DIV/0!</v>
      </c>
      <c r="K2593" s="197" t="str" cm="1">
        <f t="array" ref="K2593">INDEX($A:$G, ($B2593*$B$4)+3,COLUMN(C2593))</f>
        <v>Owing</v>
      </c>
      <c r="L2593" s="198" t="e">
        <f t="shared" si="249"/>
        <v>#VALUE!</v>
      </c>
      <c r="M2593" s="199" t="e">
        <f t="shared" si="250"/>
        <v>#VALUE!</v>
      </c>
      <c r="N2593" s="200" t="str" cm="1">
        <f t="array" ref="N2593">INDEX($A:$G, ($B2593*$B$4)+3,COLUMN(F2593))</f>
        <v>Total Interest Charged</v>
      </c>
      <c r="O2593" s="201" t="e">
        <f t="shared" si="248"/>
        <v>#VALUE!</v>
      </c>
    </row>
    <row r="2594" spans="3:15" x14ac:dyDescent="0.25">
      <c r="C2594" s="197" t="e">
        <f t="shared" si="251"/>
        <v>#DIV/0!</v>
      </c>
      <c r="D2594" s="216" t="e">
        <f>IF(F2594="","",IF($B$3='Budget Calculator'!$A$14, 'Loan Calculator'!$L$12-E2594+H2594, IF($B$3='Budget Calculator'!$A$13,  'Loan Calculator'!$N$12-E2594+H2594, IF($B$3='Budget Calculator'!$A$12,  'Loan Calculator'!$P$12-E2594+H2594, 0))))</f>
        <v>#DIV/0!</v>
      </c>
      <c r="E2594" s="217" t="e">
        <f>IF(('Loan Calculator'!$G$4/$B$4)*C2593&gt;=0, ('Loan Calculator'!$G$4/$B$4)*C2593, 1/0)</f>
        <v>#DIV/0!</v>
      </c>
      <c r="F2594" s="200" t="e">
        <f t="shared" si="252"/>
        <v>#DIV/0!</v>
      </c>
      <c r="G2594" s="212" t="e">
        <f t="shared" si="247"/>
        <v>#DIV/0!</v>
      </c>
      <c r="K2594" s="197" t="str" cm="1">
        <f t="array" ref="K2594">INDEX($A:$G, ($B2594*$B$4)+3,COLUMN(C2594))</f>
        <v>Owing</v>
      </c>
      <c r="L2594" s="198" t="e">
        <f t="shared" si="249"/>
        <v>#VALUE!</v>
      </c>
      <c r="M2594" s="199" t="e">
        <f t="shared" si="250"/>
        <v>#VALUE!</v>
      </c>
      <c r="N2594" s="200" t="str" cm="1">
        <f t="array" ref="N2594">INDEX($A:$G, ($B2594*$B$4)+3,COLUMN(F2594))</f>
        <v>Total Interest Charged</v>
      </c>
      <c r="O2594" s="201" t="e">
        <f t="shared" si="248"/>
        <v>#VALUE!</v>
      </c>
    </row>
    <row r="2595" spans="3:15" x14ac:dyDescent="0.25">
      <c r="C2595" s="197" t="e">
        <f t="shared" si="251"/>
        <v>#DIV/0!</v>
      </c>
      <c r="D2595" s="216" t="e">
        <f>IF(F2595="","",IF($B$3='Budget Calculator'!$A$14, 'Loan Calculator'!$L$12-E2595+H2595, IF($B$3='Budget Calculator'!$A$13,  'Loan Calculator'!$N$12-E2595+H2595, IF($B$3='Budget Calculator'!$A$12,  'Loan Calculator'!$P$12-E2595+H2595, 0))))</f>
        <v>#DIV/0!</v>
      </c>
      <c r="E2595" s="217" t="e">
        <f>IF(('Loan Calculator'!$G$4/$B$4)*C2594&gt;=0, ('Loan Calculator'!$G$4/$B$4)*C2594, 1/0)</f>
        <v>#DIV/0!</v>
      </c>
      <c r="F2595" s="200" t="e">
        <f t="shared" si="252"/>
        <v>#DIV/0!</v>
      </c>
      <c r="G2595" s="212" t="e">
        <f t="shared" si="247"/>
        <v>#DIV/0!</v>
      </c>
      <c r="K2595" s="197" t="str" cm="1">
        <f t="array" ref="K2595">INDEX($A:$G, ($B2595*$B$4)+3,COLUMN(C2595))</f>
        <v>Owing</v>
      </c>
      <c r="L2595" s="198" t="e">
        <f t="shared" si="249"/>
        <v>#VALUE!</v>
      </c>
      <c r="M2595" s="199" t="e">
        <f t="shared" si="250"/>
        <v>#VALUE!</v>
      </c>
      <c r="N2595" s="200" t="str" cm="1">
        <f t="array" ref="N2595">INDEX($A:$G, ($B2595*$B$4)+3,COLUMN(F2595))</f>
        <v>Total Interest Charged</v>
      </c>
      <c r="O2595" s="201" t="e">
        <f t="shared" si="248"/>
        <v>#VALUE!</v>
      </c>
    </row>
    <row r="2596" spans="3:15" x14ac:dyDescent="0.25">
      <c r="C2596" s="197" t="e">
        <f t="shared" si="251"/>
        <v>#DIV/0!</v>
      </c>
      <c r="D2596" s="216" t="e">
        <f>IF(F2596="","",IF($B$3='Budget Calculator'!$A$14, 'Loan Calculator'!$L$12-E2596+H2596, IF($B$3='Budget Calculator'!$A$13,  'Loan Calculator'!$N$12-E2596+H2596, IF($B$3='Budget Calculator'!$A$12,  'Loan Calculator'!$P$12-E2596+H2596, 0))))</f>
        <v>#DIV/0!</v>
      </c>
      <c r="E2596" s="217" t="e">
        <f>IF(('Loan Calculator'!$G$4/$B$4)*C2595&gt;=0, ('Loan Calculator'!$G$4/$B$4)*C2595, 1/0)</f>
        <v>#DIV/0!</v>
      </c>
      <c r="F2596" s="200" t="e">
        <f t="shared" si="252"/>
        <v>#DIV/0!</v>
      </c>
      <c r="G2596" s="212" t="e">
        <f t="shared" si="247"/>
        <v>#DIV/0!</v>
      </c>
      <c r="K2596" s="197" t="str" cm="1">
        <f t="array" ref="K2596">INDEX($A:$G, ($B2596*$B$4)+3,COLUMN(C2596))</f>
        <v>Owing</v>
      </c>
      <c r="L2596" s="198" t="e">
        <f t="shared" si="249"/>
        <v>#VALUE!</v>
      </c>
      <c r="M2596" s="199" t="e">
        <f t="shared" si="250"/>
        <v>#VALUE!</v>
      </c>
      <c r="N2596" s="200" t="str" cm="1">
        <f t="array" ref="N2596">INDEX($A:$G, ($B2596*$B$4)+3,COLUMN(F2596))</f>
        <v>Total Interest Charged</v>
      </c>
      <c r="O2596" s="201" t="e">
        <f t="shared" si="248"/>
        <v>#VALUE!</v>
      </c>
    </row>
    <row r="2597" spans="3:15" x14ac:dyDescent="0.25">
      <c r="C2597" s="197" t="e">
        <f t="shared" si="251"/>
        <v>#DIV/0!</v>
      </c>
      <c r="D2597" s="216" t="e">
        <f>IF(F2597="","",IF($B$3='Budget Calculator'!$A$14, 'Loan Calculator'!$L$12-E2597+H2597, IF($B$3='Budget Calculator'!$A$13,  'Loan Calculator'!$N$12-E2597+H2597, IF($B$3='Budget Calculator'!$A$12,  'Loan Calculator'!$P$12-E2597+H2597, 0))))</f>
        <v>#DIV/0!</v>
      </c>
      <c r="E2597" s="217" t="e">
        <f>IF(('Loan Calculator'!$G$4/$B$4)*C2596&gt;=0, ('Loan Calculator'!$G$4/$B$4)*C2596, 1/0)</f>
        <v>#DIV/0!</v>
      </c>
      <c r="F2597" s="200" t="e">
        <f t="shared" si="252"/>
        <v>#DIV/0!</v>
      </c>
      <c r="G2597" s="212" t="e">
        <f t="shared" si="247"/>
        <v>#DIV/0!</v>
      </c>
      <c r="K2597" s="197" t="str" cm="1">
        <f t="array" ref="K2597">INDEX($A:$G, ($B2597*$B$4)+3,COLUMN(C2597))</f>
        <v>Owing</v>
      </c>
      <c r="L2597" s="198" t="e">
        <f t="shared" si="249"/>
        <v>#VALUE!</v>
      </c>
      <c r="M2597" s="199" t="e">
        <f t="shared" si="250"/>
        <v>#VALUE!</v>
      </c>
      <c r="N2597" s="200" t="str" cm="1">
        <f t="array" ref="N2597">INDEX($A:$G, ($B2597*$B$4)+3,COLUMN(F2597))</f>
        <v>Total Interest Charged</v>
      </c>
      <c r="O2597" s="201" t="e">
        <f t="shared" si="248"/>
        <v>#VALUE!</v>
      </c>
    </row>
    <row r="2598" spans="3:15" x14ac:dyDescent="0.25">
      <c r="C2598" s="197" t="e">
        <f t="shared" si="251"/>
        <v>#DIV/0!</v>
      </c>
      <c r="D2598" s="216" t="e">
        <f>IF(F2598="","",IF($B$3='Budget Calculator'!$A$14, 'Loan Calculator'!$L$12-E2598+H2598, IF($B$3='Budget Calculator'!$A$13,  'Loan Calculator'!$N$12-E2598+H2598, IF($B$3='Budget Calculator'!$A$12,  'Loan Calculator'!$P$12-E2598+H2598, 0))))</f>
        <v>#DIV/0!</v>
      </c>
      <c r="E2598" s="217" t="e">
        <f>IF(('Loan Calculator'!$G$4/$B$4)*C2597&gt;=0, ('Loan Calculator'!$G$4/$B$4)*C2597, 1/0)</f>
        <v>#DIV/0!</v>
      </c>
      <c r="F2598" s="200" t="e">
        <f t="shared" si="252"/>
        <v>#DIV/0!</v>
      </c>
      <c r="G2598" s="212" t="e">
        <f t="shared" si="247"/>
        <v>#DIV/0!</v>
      </c>
      <c r="K2598" s="197" t="str" cm="1">
        <f t="array" ref="K2598">INDEX($A:$G, ($B2598*$B$4)+3,COLUMN(C2598))</f>
        <v>Owing</v>
      </c>
      <c r="L2598" s="198" t="e">
        <f t="shared" si="249"/>
        <v>#VALUE!</v>
      </c>
      <c r="M2598" s="199" t="e">
        <f t="shared" si="250"/>
        <v>#VALUE!</v>
      </c>
      <c r="N2598" s="200" t="str" cm="1">
        <f t="array" ref="N2598">INDEX($A:$G, ($B2598*$B$4)+3,COLUMN(F2598))</f>
        <v>Total Interest Charged</v>
      </c>
      <c r="O2598" s="201" t="e">
        <f t="shared" si="248"/>
        <v>#VALUE!</v>
      </c>
    </row>
    <row r="2599" spans="3:15" x14ac:dyDescent="0.25">
      <c r="C2599" s="197" t="e">
        <f t="shared" si="251"/>
        <v>#DIV/0!</v>
      </c>
      <c r="D2599" s="216" t="e">
        <f>IF(F2599="","",IF($B$3='Budget Calculator'!$A$14, 'Loan Calculator'!$L$12-E2599+H2599, IF($B$3='Budget Calculator'!$A$13,  'Loan Calculator'!$N$12-E2599+H2599, IF($B$3='Budget Calculator'!$A$12,  'Loan Calculator'!$P$12-E2599+H2599, 0))))</f>
        <v>#DIV/0!</v>
      </c>
      <c r="E2599" s="217" t="e">
        <f>IF(('Loan Calculator'!$G$4/$B$4)*C2598&gt;=0, ('Loan Calculator'!$G$4/$B$4)*C2598, 1/0)</f>
        <v>#DIV/0!</v>
      </c>
      <c r="F2599" s="200" t="e">
        <f t="shared" si="252"/>
        <v>#DIV/0!</v>
      </c>
      <c r="G2599" s="212" t="e">
        <f t="shared" si="247"/>
        <v>#DIV/0!</v>
      </c>
      <c r="K2599" s="197" t="str" cm="1">
        <f t="array" ref="K2599">INDEX($A:$G, ($B2599*$B$4)+3,COLUMN(C2599))</f>
        <v>Owing</v>
      </c>
      <c r="L2599" s="198" t="e">
        <f t="shared" si="249"/>
        <v>#VALUE!</v>
      </c>
      <c r="M2599" s="199" t="e">
        <f t="shared" si="250"/>
        <v>#VALUE!</v>
      </c>
      <c r="N2599" s="200" t="str" cm="1">
        <f t="array" ref="N2599">INDEX($A:$G, ($B2599*$B$4)+3,COLUMN(F2599))</f>
        <v>Total Interest Charged</v>
      </c>
      <c r="O2599" s="201" t="e">
        <f t="shared" si="248"/>
        <v>#VALUE!</v>
      </c>
    </row>
    <row r="2600" spans="3:15" x14ac:dyDescent="0.25">
      <c r="C2600" s="197" t="e">
        <f t="shared" si="251"/>
        <v>#DIV/0!</v>
      </c>
      <c r="D2600" s="216" t="e">
        <f>IF(F2600="","",IF($B$3='Budget Calculator'!$A$14, 'Loan Calculator'!$L$12-E2600+H2600, IF($B$3='Budget Calculator'!$A$13,  'Loan Calculator'!$N$12-E2600+H2600, IF($B$3='Budget Calculator'!$A$12,  'Loan Calculator'!$P$12-E2600+H2600, 0))))</f>
        <v>#DIV/0!</v>
      </c>
      <c r="E2600" s="217" t="e">
        <f>IF(('Loan Calculator'!$G$4/$B$4)*C2599&gt;=0, ('Loan Calculator'!$G$4/$B$4)*C2599, 1/0)</f>
        <v>#DIV/0!</v>
      </c>
      <c r="F2600" s="200" t="e">
        <f t="shared" si="252"/>
        <v>#DIV/0!</v>
      </c>
      <c r="G2600" s="212" t="e">
        <f t="shared" si="247"/>
        <v>#DIV/0!</v>
      </c>
      <c r="K2600" s="197" t="str" cm="1">
        <f t="array" ref="K2600">INDEX($A:$G, ($B2600*$B$4)+3,COLUMN(C2600))</f>
        <v>Owing</v>
      </c>
      <c r="L2600" s="198" t="e">
        <f t="shared" si="249"/>
        <v>#VALUE!</v>
      </c>
      <c r="M2600" s="199" t="e">
        <f t="shared" si="250"/>
        <v>#VALUE!</v>
      </c>
      <c r="N2600" s="200" t="str" cm="1">
        <f t="array" ref="N2600">INDEX($A:$G, ($B2600*$B$4)+3,COLUMN(F2600))</f>
        <v>Total Interest Charged</v>
      </c>
      <c r="O2600" s="201" t="e">
        <f t="shared" si="248"/>
        <v>#VALUE!</v>
      </c>
    </row>
    <row r="2601" spans="3:15" x14ac:dyDescent="0.25">
      <c r="C2601" s="197" t="e">
        <f t="shared" si="251"/>
        <v>#DIV/0!</v>
      </c>
      <c r="D2601" s="216" t="e">
        <f>IF(F2601="","",IF($B$3='Budget Calculator'!$A$14, 'Loan Calculator'!$L$12-E2601+H2601, IF($B$3='Budget Calculator'!$A$13,  'Loan Calculator'!$N$12-E2601+H2601, IF($B$3='Budget Calculator'!$A$12,  'Loan Calculator'!$P$12-E2601+H2601, 0))))</f>
        <v>#DIV/0!</v>
      </c>
      <c r="E2601" s="217" t="e">
        <f>IF(('Loan Calculator'!$G$4/$B$4)*C2600&gt;=0, ('Loan Calculator'!$G$4/$B$4)*C2600, 1/0)</f>
        <v>#DIV/0!</v>
      </c>
      <c r="F2601" s="200" t="e">
        <f t="shared" si="252"/>
        <v>#DIV/0!</v>
      </c>
      <c r="G2601" s="212" t="e">
        <f t="shared" si="247"/>
        <v>#DIV/0!</v>
      </c>
      <c r="K2601" s="197" t="str" cm="1">
        <f t="array" ref="K2601">INDEX($A:$G, ($B2601*$B$4)+3,COLUMN(C2601))</f>
        <v>Owing</v>
      </c>
      <c r="L2601" s="198" t="e">
        <f t="shared" si="249"/>
        <v>#VALUE!</v>
      </c>
      <c r="M2601" s="199" t="e">
        <f t="shared" si="250"/>
        <v>#VALUE!</v>
      </c>
      <c r="N2601" s="200" t="str" cm="1">
        <f t="array" ref="N2601">INDEX($A:$G, ($B2601*$B$4)+3,COLUMN(F2601))</f>
        <v>Total Interest Charged</v>
      </c>
      <c r="O2601" s="201" t="e">
        <f t="shared" si="248"/>
        <v>#VALUE!</v>
      </c>
    </row>
    <row r="2602" spans="3:15" x14ac:dyDescent="0.25">
      <c r="C2602" s="197" t="e">
        <f t="shared" si="251"/>
        <v>#DIV/0!</v>
      </c>
      <c r="D2602" s="216" t="e">
        <f>IF(F2602="","",IF($B$3='Budget Calculator'!$A$14, 'Loan Calculator'!$L$12-E2602+H2602, IF($B$3='Budget Calculator'!$A$13,  'Loan Calculator'!$N$12-E2602+H2602, IF($B$3='Budget Calculator'!$A$12,  'Loan Calculator'!$P$12-E2602+H2602, 0))))</f>
        <v>#DIV/0!</v>
      </c>
      <c r="E2602" s="217" t="e">
        <f>IF(('Loan Calculator'!$G$4/$B$4)*C2601&gt;=0, ('Loan Calculator'!$G$4/$B$4)*C2601, 1/0)</f>
        <v>#DIV/0!</v>
      </c>
      <c r="F2602" s="200" t="e">
        <f t="shared" si="252"/>
        <v>#DIV/0!</v>
      </c>
      <c r="G2602" s="212" t="e">
        <f t="shared" si="247"/>
        <v>#DIV/0!</v>
      </c>
      <c r="K2602" s="197" t="str" cm="1">
        <f t="array" ref="K2602">INDEX($A:$G, ($B2602*$B$4)+3,COLUMN(C2602))</f>
        <v>Owing</v>
      </c>
      <c r="L2602" s="198" t="e">
        <f t="shared" si="249"/>
        <v>#VALUE!</v>
      </c>
      <c r="M2602" s="199" t="e">
        <f t="shared" si="250"/>
        <v>#VALUE!</v>
      </c>
      <c r="N2602" s="200" t="str" cm="1">
        <f t="array" ref="N2602">INDEX($A:$G, ($B2602*$B$4)+3,COLUMN(F2602))</f>
        <v>Total Interest Charged</v>
      </c>
      <c r="O2602" s="201" t="e">
        <f t="shared" si="248"/>
        <v>#VALUE!</v>
      </c>
    </row>
    <row r="2603" spans="3:15" x14ac:dyDescent="0.25">
      <c r="C2603" s="197" t="e">
        <f t="shared" si="251"/>
        <v>#DIV/0!</v>
      </c>
      <c r="D2603" s="216" t="e">
        <f>IF(F2603="","",IF($B$3='Budget Calculator'!$A$14, 'Loan Calculator'!$L$12-E2603+H2603, IF($B$3='Budget Calculator'!$A$13,  'Loan Calculator'!$N$12-E2603+H2603, IF($B$3='Budget Calculator'!$A$12,  'Loan Calculator'!$P$12-E2603+H2603, 0))))</f>
        <v>#DIV/0!</v>
      </c>
      <c r="E2603" s="217" t="e">
        <f>IF(('Loan Calculator'!$G$4/$B$4)*C2602&gt;=0, ('Loan Calculator'!$G$4/$B$4)*C2602, 1/0)</f>
        <v>#DIV/0!</v>
      </c>
      <c r="F2603" s="200" t="e">
        <f t="shared" si="252"/>
        <v>#DIV/0!</v>
      </c>
      <c r="G2603" s="212" t="e">
        <f t="shared" si="247"/>
        <v>#DIV/0!</v>
      </c>
      <c r="K2603" s="197" t="str" cm="1">
        <f t="array" ref="K2603">INDEX($A:$G, ($B2603*$B$4)+3,COLUMN(C2603))</f>
        <v>Owing</v>
      </c>
      <c r="L2603" s="198" t="e">
        <f t="shared" si="249"/>
        <v>#VALUE!</v>
      </c>
      <c r="M2603" s="199" t="e">
        <f t="shared" si="250"/>
        <v>#VALUE!</v>
      </c>
      <c r="N2603" s="200" t="str" cm="1">
        <f t="array" ref="N2603">INDEX($A:$G, ($B2603*$B$4)+3,COLUMN(F2603))</f>
        <v>Total Interest Charged</v>
      </c>
      <c r="O2603" s="201" t="e">
        <f t="shared" si="248"/>
        <v>#VALUE!</v>
      </c>
    </row>
    <row r="2604" spans="3:15" x14ac:dyDescent="0.25">
      <c r="C2604" s="197" t="e">
        <f t="shared" si="251"/>
        <v>#DIV/0!</v>
      </c>
      <c r="D2604" s="216" t="e">
        <f>IF(F2604="","",IF($B$3='Budget Calculator'!$A$14, 'Loan Calculator'!$L$12-E2604+H2604, IF($B$3='Budget Calculator'!$A$13,  'Loan Calculator'!$N$12-E2604+H2604, IF($B$3='Budget Calculator'!$A$12,  'Loan Calculator'!$P$12-E2604+H2604, 0))))</f>
        <v>#DIV/0!</v>
      </c>
      <c r="E2604" s="217" t="e">
        <f>IF(('Loan Calculator'!$G$4/$B$4)*C2603&gt;=0, ('Loan Calculator'!$G$4/$B$4)*C2603, 1/0)</f>
        <v>#DIV/0!</v>
      </c>
      <c r="F2604" s="200" t="e">
        <f t="shared" si="252"/>
        <v>#DIV/0!</v>
      </c>
      <c r="G2604" s="212" t="e">
        <f t="shared" si="247"/>
        <v>#DIV/0!</v>
      </c>
      <c r="K2604" s="197" t="str" cm="1">
        <f t="array" ref="K2604">INDEX($A:$G, ($B2604*$B$4)+3,COLUMN(C2604))</f>
        <v>Owing</v>
      </c>
      <c r="L2604" s="198" t="e">
        <f t="shared" si="249"/>
        <v>#VALUE!</v>
      </c>
      <c r="M2604" s="199" t="e">
        <f t="shared" si="250"/>
        <v>#VALUE!</v>
      </c>
      <c r="N2604" s="200" t="str" cm="1">
        <f t="array" ref="N2604">INDEX($A:$G, ($B2604*$B$4)+3,COLUMN(F2604))</f>
        <v>Total Interest Charged</v>
      </c>
      <c r="O2604" s="201" t="e">
        <f t="shared" si="248"/>
        <v>#VALUE!</v>
      </c>
    </row>
    <row r="2605" spans="3:15" x14ac:dyDescent="0.25">
      <c r="C2605" s="197" t="e">
        <f t="shared" si="251"/>
        <v>#DIV/0!</v>
      </c>
      <c r="D2605" s="216" t="e">
        <f>IF(F2605="","",IF($B$3='Budget Calculator'!$A$14, 'Loan Calculator'!$L$12-E2605+H2605, IF($B$3='Budget Calculator'!$A$13,  'Loan Calculator'!$N$12-E2605+H2605, IF($B$3='Budget Calculator'!$A$12,  'Loan Calculator'!$P$12-E2605+H2605, 0))))</f>
        <v>#DIV/0!</v>
      </c>
      <c r="E2605" s="217" t="e">
        <f>IF(('Loan Calculator'!$G$4/$B$4)*C2604&gt;=0, ('Loan Calculator'!$G$4/$B$4)*C2604, 1/0)</f>
        <v>#DIV/0!</v>
      </c>
      <c r="F2605" s="200" t="e">
        <f t="shared" si="252"/>
        <v>#DIV/0!</v>
      </c>
      <c r="G2605" s="212" t="e">
        <f t="shared" si="247"/>
        <v>#DIV/0!</v>
      </c>
      <c r="K2605" s="197" t="str" cm="1">
        <f t="array" ref="K2605">INDEX($A:$G, ($B2605*$B$4)+3,COLUMN(C2605))</f>
        <v>Owing</v>
      </c>
      <c r="L2605" s="198" t="e">
        <f t="shared" si="249"/>
        <v>#VALUE!</v>
      </c>
      <c r="M2605" s="199" t="e">
        <f t="shared" si="250"/>
        <v>#VALUE!</v>
      </c>
      <c r="N2605" s="200" t="str" cm="1">
        <f t="array" ref="N2605">INDEX($A:$G, ($B2605*$B$4)+3,COLUMN(F2605))</f>
        <v>Total Interest Charged</v>
      </c>
      <c r="O2605" s="201" t="e">
        <f t="shared" si="248"/>
        <v>#VALUE!</v>
      </c>
    </row>
    <row r="2606" spans="3:15" x14ac:dyDescent="0.25">
      <c r="C2606" s="197" t="e">
        <f t="shared" si="251"/>
        <v>#DIV/0!</v>
      </c>
      <c r="D2606" s="216" t="e">
        <f>IF(F2606="","",IF($B$3='Budget Calculator'!$A$14, 'Loan Calculator'!$L$12-E2606+H2606, IF($B$3='Budget Calculator'!$A$13,  'Loan Calculator'!$N$12-E2606+H2606, IF($B$3='Budget Calculator'!$A$12,  'Loan Calculator'!$P$12-E2606+H2606, 0))))</f>
        <v>#DIV/0!</v>
      </c>
      <c r="E2606" s="217" t="e">
        <f>IF(('Loan Calculator'!$G$4/$B$4)*C2605&gt;=0, ('Loan Calculator'!$G$4/$B$4)*C2605, 1/0)</f>
        <v>#DIV/0!</v>
      </c>
      <c r="F2606" s="200" t="e">
        <f t="shared" si="252"/>
        <v>#DIV/0!</v>
      </c>
      <c r="G2606" s="212" t="e">
        <f t="shared" si="247"/>
        <v>#DIV/0!</v>
      </c>
      <c r="K2606" s="197" t="str" cm="1">
        <f t="array" ref="K2606">INDEX($A:$G, ($B2606*$B$4)+3,COLUMN(C2606))</f>
        <v>Owing</v>
      </c>
      <c r="L2606" s="198" t="e">
        <f t="shared" si="249"/>
        <v>#VALUE!</v>
      </c>
      <c r="M2606" s="199" t="e">
        <f t="shared" si="250"/>
        <v>#VALUE!</v>
      </c>
      <c r="N2606" s="200" t="str" cm="1">
        <f t="array" ref="N2606">INDEX($A:$G, ($B2606*$B$4)+3,COLUMN(F2606))</f>
        <v>Total Interest Charged</v>
      </c>
      <c r="O2606" s="201" t="e">
        <f t="shared" si="248"/>
        <v>#VALUE!</v>
      </c>
    </row>
    <row r="2607" spans="3:15" x14ac:dyDescent="0.25">
      <c r="C2607" s="197" t="e">
        <f t="shared" si="251"/>
        <v>#DIV/0!</v>
      </c>
      <c r="D2607" s="216" t="e">
        <f>IF(F2607="","",IF($B$3='Budget Calculator'!$A$14, 'Loan Calculator'!$L$12-E2607+H2607, IF($B$3='Budget Calculator'!$A$13,  'Loan Calculator'!$N$12-E2607+H2607, IF($B$3='Budget Calculator'!$A$12,  'Loan Calculator'!$P$12-E2607+H2607, 0))))</f>
        <v>#DIV/0!</v>
      </c>
      <c r="E2607" s="217" t="e">
        <f>IF(('Loan Calculator'!$G$4/$B$4)*C2606&gt;=0, ('Loan Calculator'!$G$4/$B$4)*C2606, 1/0)</f>
        <v>#DIV/0!</v>
      </c>
      <c r="F2607" s="200" t="e">
        <f t="shared" si="252"/>
        <v>#DIV/0!</v>
      </c>
      <c r="G2607" s="212" t="e">
        <f t="shared" si="247"/>
        <v>#DIV/0!</v>
      </c>
      <c r="K2607" s="197" t="str" cm="1">
        <f t="array" ref="K2607">INDEX($A:$G, ($B2607*$B$4)+3,COLUMN(C2607))</f>
        <v>Owing</v>
      </c>
      <c r="L2607" s="198" t="e">
        <f t="shared" si="249"/>
        <v>#VALUE!</v>
      </c>
      <c r="M2607" s="199" t="e">
        <f t="shared" si="250"/>
        <v>#VALUE!</v>
      </c>
      <c r="N2607" s="200" t="str" cm="1">
        <f t="array" ref="N2607">INDEX($A:$G, ($B2607*$B$4)+3,COLUMN(F2607))</f>
        <v>Total Interest Charged</v>
      </c>
      <c r="O2607" s="201" t="e">
        <f t="shared" si="248"/>
        <v>#VALUE!</v>
      </c>
    </row>
    <row r="2608" spans="3:15" x14ac:dyDescent="0.25">
      <c r="C2608" s="197" t="e">
        <f t="shared" si="251"/>
        <v>#DIV/0!</v>
      </c>
      <c r="D2608" s="216" t="e">
        <f>IF(F2608="","",IF($B$3='Budget Calculator'!$A$14, 'Loan Calculator'!$L$12-E2608+H2608, IF($B$3='Budget Calculator'!$A$13,  'Loan Calculator'!$N$12-E2608+H2608, IF($B$3='Budget Calculator'!$A$12,  'Loan Calculator'!$P$12-E2608+H2608, 0))))</f>
        <v>#DIV/0!</v>
      </c>
      <c r="E2608" s="217" t="e">
        <f>IF(('Loan Calculator'!$G$4/$B$4)*C2607&gt;=0, ('Loan Calculator'!$G$4/$B$4)*C2607, 1/0)</f>
        <v>#DIV/0!</v>
      </c>
      <c r="F2608" s="200" t="e">
        <f t="shared" si="252"/>
        <v>#DIV/0!</v>
      </c>
      <c r="G2608" s="212" t="e">
        <f t="shared" si="247"/>
        <v>#DIV/0!</v>
      </c>
      <c r="K2608" s="197" t="str" cm="1">
        <f t="array" ref="K2608">INDEX($A:$G, ($B2608*$B$4)+3,COLUMN(C2608))</f>
        <v>Owing</v>
      </c>
      <c r="L2608" s="198" t="e">
        <f t="shared" si="249"/>
        <v>#VALUE!</v>
      </c>
      <c r="M2608" s="199" t="e">
        <f t="shared" si="250"/>
        <v>#VALUE!</v>
      </c>
      <c r="N2608" s="200" t="str" cm="1">
        <f t="array" ref="N2608">INDEX($A:$G, ($B2608*$B$4)+3,COLUMN(F2608))</f>
        <v>Total Interest Charged</v>
      </c>
      <c r="O2608" s="201" t="e">
        <f t="shared" si="248"/>
        <v>#VALUE!</v>
      </c>
    </row>
    <row r="2609" spans="3:15" x14ac:dyDescent="0.25">
      <c r="C2609" s="197" t="e">
        <f t="shared" si="251"/>
        <v>#DIV/0!</v>
      </c>
      <c r="D2609" s="216" t="e">
        <f>IF(F2609="","",IF($B$3='Budget Calculator'!$A$14, 'Loan Calculator'!$L$12-E2609+H2609, IF($B$3='Budget Calculator'!$A$13,  'Loan Calculator'!$N$12-E2609+H2609, IF($B$3='Budget Calculator'!$A$12,  'Loan Calculator'!$P$12-E2609+H2609, 0))))</f>
        <v>#DIV/0!</v>
      </c>
      <c r="E2609" s="217" t="e">
        <f>IF(('Loan Calculator'!$G$4/$B$4)*C2608&gt;=0, ('Loan Calculator'!$G$4/$B$4)*C2608, 1/0)</f>
        <v>#DIV/0!</v>
      </c>
      <c r="F2609" s="200" t="e">
        <f t="shared" si="252"/>
        <v>#DIV/0!</v>
      </c>
      <c r="G2609" s="212" t="e">
        <f t="shared" si="247"/>
        <v>#DIV/0!</v>
      </c>
      <c r="K2609" s="197" t="str" cm="1">
        <f t="array" ref="K2609">INDEX($A:$G, ($B2609*$B$4)+3,COLUMN(C2609))</f>
        <v>Owing</v>
      </c>
      <c r="L2609" s="198" t="e">
        <f t="shared" si="249"/>
        <v>#VALUE!</v>
      </c>
      <c r="M2609" s="199" t="e">
        <f t="shared" si="250"/>
        <v>#VALUE!</v>
      </c>
      <c r="N2609" s="200" t="str" cm="1">
        <f t="array" ref="N2609">INDEX($A:$G, ($B2609*$B$4)+3,COLUMN(F2609))</f>
        <v>Total Interest Charged</v>
      </c>
      <c r="O2609" s="201" t="e">
        <f t="shared" si="248"/>
        <v>#VALUE!</v>
      </c>
    </row>
    <row r="2610" spans="3:15" x14ac:dyDescent="0.25">
      <c r="C2610" s="197" t="e">
        <f t="shared" si="251"/>
        <v>#DIV/0!</v>
      </c>
      <c r="D2610" s="216" t="e">
        <f>IF(F2610="","",IF($B$3='Budget Calculator'!$A$14, 'Loan Calculator'!$L$12-E2610+H2610, IF($B$3='Budget Calculator'!$A$13,  'Loan Calculator'!$N$12-E2610+H2610, IF($B$3='Budget Calculator'!$A$12,  'Loan Calculator'!$P$12-E2610+H2610, 0))))</f>
        <v>#DIV/0!</v>
      </c>
      <c r="E2610" s="217" t="e">
        <f>IF(('Loan Calculator'!$G$4/$B$4)*C2609&gt;=0, ('Loan Calculator'!$G$4/$B$4)*C2609, 1/0)</f>
        <v>#DIV/0!</v>
      </c>
      <c r="F2610" s="200" t="e">
        <f t="shared" si="252"/>
        <v>#DIV/0!</v>
      </c>
      <c r="G2610" s="212" t="e">
        <f t="shared" si="247"/>
        <v>#DIV/0!</v>
      </c>
      <c r="K2610" s="197" t="str" cm="1">
        <f t="array" ref="K2610">INDEX($A:$G, ($B2610*$B$4)+3,COLUMN(C2610))</f>
        <v>Owing</v>
      </c>
      <c r="L2610" s="198" t="e">
        <f t="shared" si="249"/>
        <v>#VALUE!</v>
      </c>
      <c r="M2610" s="199" t="e">
        <f t="shared" si="250"/>
        <v>#VALUE!</v>
      </c>
      <c r="N2610" s="200" t="str" cm="1">
        <f t="array" ref="N2610">INDEX($A:$G, ($B2610*$B$4)+3,COLUMN(F2610))</f>
        <v>Total Interest Charged</v>
      </c>
      <c r="O2610" s="201" t="e">
        <f t="shared" si="248"/>
        <v>#VALUE!</v>
      </c>
    </row>
    <row r="2611" spans="3:15" x14ac:dyDescent="0.25">
      <c r="C2611" s="197" t="e">
        <f t="shared" si="251"/>
        <v>#DIV/0!</v>
      </c>
      <c r="D2611" s="216" t="e">
        <f>IF(F2611="","",IF($B$3='Budget Calculator'!$A$14, 'Loan Calculator'!$L$12-E2611+H2611, IF($B$3='Budget Calculator'!$A$13,  'Loan Calculator'!$N$12-E2611+H2611, IF($B$3='Budget Calculator'!$A$12,  'Loan Calculator'!$P$12-E2611+H2611, 0))))</f>
        <v>#DIV/0!</v>
      </c>
      <c r="E2611" s="217" t="e">
        <f>IF(('Loan Calculator'!$G$4/$B$4)*C2610&gt;=0, ('Loan Calculator'!$G$4/$B$4)*C2610, 1/0)</f>
        <v>#DIV/0!</v>
      </c>
      <c r="F2611" s="200" t="e">
        <f t="shared" si="252"/>
        <v>#DIV/0!</v>
      </c>
      <c r="G2611" s="212" t="e">
        <f t="shared" si="247"/>
        <v>#DIV/0!</v>
      </c>
      <c r="K2611" s="197" t="str" cm="1">
        <f t="array" ref="K2611">INDEX($A:$G, ($B2611*$B$4)+3,COLUMN(C2611))</f>
        <v>Owing</v>
      </c>
      <c r="L2611" s="198" t="e">
        <f t="shared" si="249"/>
        <v>#VALUE!</v>
      </c>
      <c r="M2611" s="199" t="e">
        <f t="shared" si="250"/>
        <v>#VALUE!</v>
      </c>
      <c r="N2611" s="200" t="str" cm="1">
        <f t="array" ref="N2611">INDEX($A:$G, ($B2611*$B$4)+3,COLUMN(F2611))</f>
        <v>Total Interest Charged</v>
      </c>
      <c r="O2611" s="201" t="e">
        <f t="shared" si="248"/>
        <v>#VALUE!</v>
      </c>
    </row>
    <row r="2612" spans="3:15" x14ac:dyDescent="0.25">
      <c r="C2612" s="197" t="e">
        <f t="shared" si="251"/>
        <v>#DIV/0!</v>
      </c>
      <c r="D2612" s="216" t="e">
        <f>IF(F2612="","",IF($B$3='Budget Calculator'!$A$14, 'Loan Calculator'!$L$12-E2612+H2612, IF($B$3='Budget Calculator'!$A$13,  'Loan Calculator'!$N$12-E2612+H2612, IF($B$3='Budget Calculator'!$A$12,  'Loan Calculator'!$P$12-E2612+H2612, 0))))</f>
        <v>#DIV/0!</v>
      </c>
      <c r="E2612" s="217" t="e">
        <f>IF(('Loan Calculator'!$G$4/$B$4)*C2611&gt;=0, ('Loan Calculator'!$G$4/$B$4)*C2611, 1/0)</f>
        <v>#DIV/0!</v>
      </c>
      <c r="F2612" s="200" t="e">
        <f t="shared" si="252"/>
        <v>#DIV/0!</v>
      </c>
      <c r="G2612" s="212" t="e">
        <f t="shared" si="247"/>
        <v>#DIV/0!</v>
      </c>
      <c r="K2612" s="197" t="str" cm="1">
        <f t="array" ref="K2612">INDEX($A:$G, ($B2612*$B$4)+3,COLUMN(C2612))</f>
        <v>Owing</v>
      </c>
      <c r="L2612" s="198" t="e">
        <f t="shared" si="249"/>
        <v>#VALUE!</v>
      </c>
      <c r="M2612" s="199" t="e">
        <f t="shared" si="250"/>
        <v>#VALUE!</v>
      </c>
      <c r="N2612" s="200" t="str" cm="1">
        <f t="array" ref="N2612">INDEX($A:$G, ($B2612*$B$4)+3,COLUMN(F2612))</f>
        <v>Total Interest Charged</v>
      </c>
      <c r="O2612" s="201" t="e">
        <f t="shared" si="248"/>
        <v>#VALUE!</v>
      </c>
    </row>
    <row r="2613" spans="3:15" x14ac:dyDescent="0.25">
      <c r="C2613" s="197" t="e">
        <f t="shared" si="251"/>
        <v>#DIV/0!</v>
      </c>
      <c r="D2613" s="216" t="e">
        <f>IF(F2613="","",IF($B$3='Budget Calculator'!$A$14, 'Loan Calculator'!$L$12-E2613+H2613, IF($B$3='Budget Calculator'!$A$13,  'Loan Calculator'!$N$12-E2613+H2613, IF($B$3='Budget Calculator'!$A$12,  'Loan Calculator'!$P$12-E2613+H2613, 0))))</f>
        <v>#DIV/0!</v>
      </c>
      <c r="E2613" s="217" t="e">
        <f>IF(('Loan Calculator'!$G$4/$B$4)*C2612&gt;=0, ('Loan Calculator'!$G$4/$B$4)*C2612, 1/0)</f>
        <v>#DIV/0!</v>
      </c>
      <c r="F2613" s="200" t="e">
        <f t="shared" si="252"/>
        <v>#DIV/0!</v>
      </c>
      <c r="G2613" s="212" t="e">
        <f t="shared" si="247"/>
        <v>#DIV/0!</v>
      </c>
      <c r="K2613" s="197" t="str" cm="1">
        <f t="array" ref="K2613">INDEX($A:$G, ($B2613*$B$4)+3,COLUMN(C2613))</f>
        <v>Owing</v>
      </c>
      <c r="L2613" s="198" t="e">
        <f t="shared" si="249"/>
        <v>#VALUE!</v>
      </c>
      <c r="M2613" s="199" t="e">
        <f t="shared" si="250"/>
        <v>#VALUE!</v>
      </c>
      <c r="N2613" s="200" t="str" cm="1">
        <f t="array" ref="N2613">INDEX($A:$G, ($B2613*$B$4)+3,COLUMN(F2613))</f>
        <v>Total Interest Charged</v>
      </c>
      <c r="O2613" s="201" t="e">
        <f t="shared" si="248"/>
        <v>#VALUE!</v>
      </c>
    </row>
    <row r="2614" spans="3:15" x14ac:dyDescent="0.25">
      <c r="C2614" s="197" t="e">
        <f t="shared" si="251"/>
        <v>#DIV/0!</v>
      </c>
      <c r="D2614" s="216" t="e">
        <f>IF(F2614="","",IF($B$3='Budget Calculator'!$A$14, 'Loan Calculator'!$L$12-E2614+H2614, IF($B$3='Budget Calculator'!$A$13,  'Loan Calculator'!$N$12-E2614+H2614, IF($B$3='Budget Calculator'!$A$12,  'Loan Calculator'!$P$12-E2614+H2614, 0))))</f>
        <v>#DIV/0!</v>
      </c>
      <c r="E2614" s="217" t="e">
        <f>IF(('Loan Calculator'!$G$4/$B$4)*C2613&gt;=0, ('Loan Calculator'!$G$4/$B$4)*C2613, 1/0)</f>
        <v>#DIV/0!</v>
      </c>
      <c r="F2614" s="200" t="e">
        <f t="shared" si="252"/>
        <v>#DIV/0!</v>
      </c>
      <c r="G2614" s="212" t="e">
        <f t="shared" si="247"/>
        <v>#DIV/0!</v>
      </c>
      <c r="K2614" s="197" t="str" cm="1">
        <f t="array" ref="K2614">INDEX($A:$G, ($B2614*$B$4)+3,COLUMN(C2614))</f>
        <v>Owing</v>
      </c>
      <c r="L2614" s="198" t="e">
        <f t="shared" si="249"/>
        <v>#VALUE!</v>
      </c>
      <c r="M2614" s="199" t="e">
        <f t="shared" si="250"/>
        <v>#VALUE!</v>
      </c>
      <c r="N2614" s="200" t="str" cm="1">
        <f t="array" ref="N2614">INDEX($A:$G, ($B2614*$B$4)+3,COLUMN(F2614))</f>
        <v>Total Interest Charged</v>
      </c>
      <c r="O2614" s="201" t="e">
        <f t="shared" si="248"/>
        <v>#VALUE!</v>
      </c>
    </row>
    <row r="2615" spans="3:15" x14ac:dyDescent="0.25">
      <c r="C2615" s="197" t="e">
        <f t="shared" si="251"/>
        <v>#DIV/0!</v>
      </c>
      <c r="D2615" s="216" t="e">
        <f>IF(F2615="","",IF($B$3='Budget Calculator'!$A$14, 'Loan Calculator'!$L$12-E2615+H2615, IF($B$3='Budget Calculator'!$A$13,  'Loan Calculator'!$N$12-E2615+H2615, IF($B$3='Budget Calculator'!$A$12,  'Loan Calculator'!$P$12-E2615+H2615, 0))))</f>
        <v>#DIV/0!</v>
      </c>
      <c r="E2615" s="217" t="e">
        <f>IF(('Loan Calculator'!$G$4/$B$4)*C2614&gt;=0, ('Loan Calculator'!$G$4/$B$4)*C2614, 1/0)</f>
        <v>#DIV/0!</v>
      </c>
      <c r="F2615" s="200" t="e">
        <f t="shared" si="252"/>
        <v>#DIV/0!</v>
      </c>
      <c r="G2615" s="212" t="e">
        <f t="shared" si="247"/>
        <v>#DIV/0!</v>
      </c>
      <c r="K2615" s="197" t="str" cm="1">
        <f t="array" ref="K2615">INDEX($A:$G, ($B2615*$B$4)+3,COLUMN(C2615))</f>
        <v>Owing</v>
      </c>
      <c r="L2615" s="198" t="e">
        <f t="shared" si="249"/>
        <v>#VALUE!</v>
      </c>
      <c r="M2615" s="199" t="e">
        <f t="shared" si="250"/>
        <v>#VALUE!</v>
      </c>
      <c r="N2615" s="200" t="str" cm="1">
        <f t="array" ref="N2615">INDEX($A:$G, ($B2615*$B$4)+3,COLUMN(F2615))</f>
        <v>Total Interest Charged</v>
      </c>
      <c r="O2615" s="201" t="e">
        <f t="shared" si="248"/>
        <v>#VALUE!</v>
      </c>
    </row>
    <row r="2616" spans="3:15" x14ac:dyDescent="0.25">
      <c r="C2616" s="197" t="e">
        <f t="shared" si="251"/>
        <v>#DIV/0!</v>
      </c>
      <c r="D2616" s="216" t="e">
        <f>IF(F2616="","",IF($B$3='Budget Calculator'!$A$14, 'Loan Calculator'!$L$12-E2616+H2616, IF($B$3='Budget Calculator'!$A$13,  'Loan Calculator'!$N$12-E2616+H2616, IF($B$3='Budget Calculator'!$A$12,  'Loan Calculator'!$P$12-E2616+H2616, 0))))</f>
        <v>#DIV/0!</v>
      </c>
      <c r="E2616" s="217" t="e">
        <f>IF(('Loan Calculator'!$G$4/$B$4)*C2615&gt;=0, ('Loan Calculator'!$G$4/$B$4)*C2615, 1/0)</f>
        <v>#DIV/0!</v>
      </c>
      <c r="F2616" s="200" t="e">
        <f t="shared" si="252"/>
        <v>#DIV/0!</v>
      </c>
      <c r="G2616" s="212" t="e">
        <f t="shared" si="247"/>
        <v>#DIV/0!</v>
      </c>
      <c r="K2616" s="197" t="str" cm="1">
        <f t="array" ref="K2616">INDEX($A:$G, ($B2616*$B$4)+3,COLUMN(C2616))</f>
        <v>Owing</v>
      </c>
      <c r="L2616" s="198" t="e">
        <f t="shared" si="249"/>
        <v>#VALUE!</v>
      </c>
      <c r="M2616" s="199" t="e">
        <f t="shared" si="250"/>
        <v>#VALUE!</v>
      </c>
      <c r="N2616" s="200" t="str" cm="1">
        <f t="array" ref="N2616">INDEX($A:$G, ($B2616*$B$4)+3,COLUMN(F2616))</f>
        <v>Total Interest Charged</v>
      </c>
      <c r="O2616" s="201" t="e">
        <f t="shared" si="248"/>
        <v>#VALUE!</v>
      </c>
    </row>
    <row r="2617" spans="3:15" x14ac:dyDescent="0.25">
      <c r="C2617" s="197" t="e">
        <f t="shared" si="251"/>
        <v>#DIV/0!</v>
      </c>
      <c r="D2617" s="216" t="e">
        <f>IF(F2617="","",IF($B$3='Budget Calculator'!$A$14, 'Loan Calculator'!$L$12-E2617+H2617, IF($B$3='Budget Calculator'!$A$13,  'Loan Calculator'!$N$12-E2617+H2617, IF($B$3='Budget Calculator'!$A$12,  'Loan Calculator'!$P$12-E2617+H2617, 0))))</f>
        <v>#DIV/0!</v>
      </c>
      <c r="E2617" s="217" t="e">
        <f>IF(('Loan Calculator'!$G$4/$B$4)*C2616&gt;=0, ('Loan Calculator'!$G$4/$B$4)*C2616, 1/0)</f>
        <v>#DIV/0!</v>
      </c>
      <c r="F2617" s="200" t="e">
        <f t="shared" si="252"/>
        <v>#DIV/0!</v>
      </c>
      <c r="G2617" s="212" t="e">
        <f t="shared" si="247"/>
        <v>#DIV/0!</v>
      </c>
      <c r="K2617" s="197" t="str" cm="1">
        <f t="array" ref="K2617">INDEX($A:$G, ($B2617*$B$4)+3,COLUMN(C2617))</f>
        <v>Owing</v>
      </c>
      <c r="L2617" s="198" t="e">
        <f t="shared" si="249"/>
        <v>#VALUE!</v>
      </c>
      <c r="M2617" s="199" t="e">
        <f t="shared" si="250"/>
        <v>#VALUE!</v>
      </c>
      <c r="N2617" s="200" t="str" cm="1">
        <f t="array" ref="N2617">INDEX($A:$G, ($B2617*$B$4)+3,COLUMN(F2617))</f>
        <v>Total Interest Charged</v>
      </c>
      <c r="O2617" s="201" t="e">
        <f t="shared" si="248"/>
        <v>#VALUE!</v>
      </c>
    </row>
    <row r="2618" spans="3:15" x14ac:dyDescent="0.25">
      <c r="C2618" s="197" t="e">
        <f t="shared" si="251"/>
        <v>#DIV/0!</v>
      </c>
      <c r="D2618" s="216" t="e">
        <f>IF(F2618="","",IF($B$3='Budget Calculator'!$A$14, 'Loan Calculator'!$L$12-E2618+H2618, IF($B$3='Budget Calculator'!$A$13,  'Loan Calculator'!$N$12-E2618+H2618, IF($B$3='Budget Calculator'!$A$12,  'Loan Calculator'!$P$12-E2618+H2618, 0))))</f>
        <v>#DIV/0!</v>
      </c>
      <c r="E2618" s="217" t="e">
        <f>IF(('Loan Calculator'!$G$4/$B$4)*C2617&gt;=0, ('Loan Calculator'!$G$4/$B$4)*C2617, 1/0)</f>
        <v>#DIV/0!</v>
      </c>
      <c r="F2618" s="200" t="e">
        <f t="shared" si="252"/>
        <v>#DIV/0!</v>
      </c>
      <c r="G2618" s="212" t="e">
        <f t="shared" si="247"/>
        <v>#DIV/0!</v>
      </c>
      <c r="K2618" s="197" t="str" cm="1">
        <f t="array" ref="K2618">INDEX($A:$G, ($B2618*$B$4)+3,COLUMN(C2618))</f>
        <v>Owing</v>
      </c>
      <c r="L2618" s="198" t="e">
        <f t="shared" si="249"/>
        <v>#VALUE!</v>
      </c>
      <c r="M2618" s="199" t="e">
        <f t="shared" si="250"/>
        <v>#VALUE!</v>
      </c>
      <c r="N2618" s="200" t="str" cm="1">
        <f t="array" ref="N2618">INDEX($A:$G, ($B2618*$B$4)+3,COLUMN(F2618))</f>
        <v>Total Interest Charged</v>
      </c>
      <c r="O2618" s="201" t="e">
        <f t="shared" si="248"/>
        <v>#VALUE!</v>
      </c>
    </row>
    <row r="2619" spans="3:15" x14ac:dyDescent="0.25">
      <c r="C2619" s="197" t="e">
        <f t="shared" si="251"/>
        <v>#DIV/0!</v>
      </c>
      <c r="D2619" s="216" t="e">
        <f>IF(F2619="","",IF($B$3='Budget Calculator'!$A$14, 'Loan Calculator'!$L$12-E2619+H2619, IF($B$3='Budget Calculator'!$A$13,  'Loan Calculator'!$N$12-E2619+H2619, IF($B$3='Budget Calculator'!$A$12,  'Loan Calculator'!$P$12-E2619+H2619, 0))))</f>
        <v>#DIV/0!</v>
      </c>
      <c r="E2619" s="217" t="e">
        <f>IF(('Loan Calculator'!$G$4/$B$4)*C2618&gt;=0, ('Loan Calculator'!$G$4/$B$4)*C2618, 1/0)</f>
        <v>#DIV/0!</v>
      </c>
      <c r="F2619" s="200" t="e">
        <f t="shared" si="252"/>
        <v>#DIV/0!</v>
      </c>
      <c r="G2619" s="212" t="e">
        <f t="shared" si="247"/>
        <v>#DIV/0!</v>
      </c>
      <c r="K2619" s="197" t="str" cm="1">
        <f t="array" ref="K2619">INDEX($A:$G, ($B2619*$B$4)+3,COLUMN(C2619))</f>
        <v>Owing</v>
      </c>
      <c r="L2619" s="198" t="e">
        <f t="shared" si="249"/>
        <v>#VALUE!</v>
      </c>
      <c r="M2619" s="199" t="e">
        <f t="shared" si="250"/>
        <v>#VALUE!</v>
      </c>
      <c r="N2619" s="200" t="str" cm="1">
        <f t="array" ref="N2619">INDEX($A:$G, ($B2619*$B$4)+3,COLUMN(F2619))</f>
        <v>Total Interest Charged</v>
      </c>
      <c r="O2619" s="201" t="e">
        <f t="shared" si="248"/>
        <v>#VALUE!</v>
      </c>
    </row>
    <row r="2620" spans="3:15" x14ac:dyDescent="0.25">
      <c r="C2620" s="197" t="e">
        <f t="shared" si="251"/>
        <v>#DIV/0!</v>
      </c>
      <c r="D2620" s="216" t="e">
        <f>IF(F2620="","",IF($B$3='Budget Calculator'!$A$14, 'Loan Calculator'!$L$12-E2620+H2620, IF($B$3='Budget Calculator'!$A$13,  'Loan Calculator'!$N$12-E2620+H2620, IF($B$3='Budget Calculator'!$A$12,  'Loan Calculator'!$P$12-E2620+H2620, 0))))</f>
        <v>#DIV/0!</v>
      </c>
      <c r="E2620" s="217" t="e">
        <f>IF(('Loan Calculator'!$G$4/$B$4)*C2619&gt;=0, ('Loan Calculator'!$G$4/$B$4)*C2619, 1/0)</f>
        <v>#DIV/0!</v>
      </c>
      <c r="F2620" s="200" t="e">
        <f t="shared" si="252"/>
        <v>#DIV/0!</v>
      </c>
      <c r="G2620" s="212" t="e">
        <f t="shared" si="247"/>
        <v>#DIV/0!</v>
      </c>
      <c r="K2620" s="197" t="str" cm="1">
        <f t="array" ref="K2620">INDEX($A:$G, ($B2620*$B$4)+3,COLUMN(C2620))</f>
        <v>Owing</v>
      </c>
      <c r="L2620" s="198" t="e">
        <f t="shared" si="249"/>
        <v>#VALUE!</v>
      </c>
      <c r="M2620" s="199" t="e">
        <f t="shared" si="250"/>
        <v>#VALUE!</v>
      </c>
      <c r="N2620" s="200" t="str" cm="1">
        <f t="array" ref="N2620">INDEX($A:$G, ($B2620*$B$4)+3,COLUMN(F2620))</f>
        <v>Total Interest Charged</v>
      </c>
      <c r="O2620" s="201" t="e">
        <f t="shared" si="248"/>
        <v>#VALUE!</v>
      </c>
    </row>
    <row r="2621" spans="3:15" x14ac:dyDescent="0.25">
      <c r="C2621" s="197" t="e">
        <f t="shared" si="251"/>
        <v>#DIV/0!</v>
      </c>
      <c r="D2621" s="216" t="e">
        <f>IF(F2621="","",IF($B$3='Budget Calculator'!$A$14, 'Loan Calculator'!$L$12-E2621+H2621, IF($B$3='Budget Calculator'!$A$13,  'Loan Calculator'!$N$12-E2621+H2621, IF($B$3='Budget Calculator'!$A$12,  'Loan Calculator'!$P$12-E2621+H2621, 0))))</f>
        <v>#DIV/0!</v>
      </c>
      <c r="E2621" s="217" t="e">
        <f>IF(('Loan Calculator'!$G$4/$B$4)*C2620&gt;=0, ('Loan Calculator'!$G$4/$B$4)*C2620, 1/0)</f>
        <v>#DIV/0!</v>
      </c>
      <c r="F2621" s="200" t="e">
        <f t="shared" si="252"/>
        <v>#DIV/0!</v>
      </c>
      <c r="G2621" s="212" t="e">
        <f t="shared" si="247"/>
        <v>#DIV/0!</v>
      </c>
      <c r="K2621" s="197" t="str" cm="1">
        <f t="array" ref="K2621">INDEX($A:$G, ($B2621*$B$4)+3,COLUMN(C2621))</f>
        <v>Owing</v>
      </c>
      <c r="L2621" s="198" t="e">
        <f t="shared" si="249"/>
        <v>#VALUE!</v>
      </c>
      <c r="M2621" s="199" t="e">
        <f t="shared" si="250"/>
        <v>#VALUE!</v>
      </c>
      <c r="N2621" s="200" t="str" cm="1">
        <f t="array" ref="N2621">INDEX($A:$G, ($B2621*$B$4)+3,COLUMN(F2621))</f>
        <v>Total Interest Charged</v>
      </c>
      <c r="O2621" s="201" t="e">
        <f t="shared" si="248"/>
        <v>#VALUE!</v>
      </c>
    </row>
    <row r="2622" spans="3:15" x14ac:dyDescent="0.25">
      <c r="C2622" s="197" t="e">
        <f t="shared" si="251"/>
        <v>#DIV/0!</v>
      </c>
      <c r="D2622" s="216" t="e">
        <f>IF(F2622="","",IF($B$3='Budget Calculator'!$A$14, 'Loan Calculator'!$L$12-E2622+H2622, IF($B$3='Budget Calculator'!$A$13,  'Loan Calculator'!$N$12-E2622+H2622, IF($B$3='Budget Calculator'!$A$12,  'Loan Calculator'!$P$12-E2622+H2622, 0))))</f>
        <v>#DIV/0!</v>
      </c>
      <c r="E2622" s="217" t="e">
        <f>IF(('Loan Calculator'!$G$4/$B$4)*C2621&gt;=0, ('Loan Calculator'!$G$4/$B$4)*C2621, 1/0)</f>
        <v>#DIV/0!</v>
      </c>
      <c r="F2622" s="200" t="e">
        <f t="shared" si="252"/>
        <v>#DIV/0!</v>
      </c>
      <c r="G2622" s="212" t="e">
        <f t="shared" si="247"/>
        <v>#DIV/0!</v>
      </c>
      <c r="K2622" s="197" t="str" cm="1">
        <f t="array" ref="K2622">INDEX($A:$G, ($B2622*$B$4)+3,COLUMN(C2622))</f>
        <v>Owing</v>
      </c>
      <c r="L2622" s="198" t="e">
        <f t="shared" si="249"/>
        <v>#VALUE!</v>
      </c>
      <c r="M2622" s="199" t="e">
        <f t="shared" si="250"/>
        <v>#VALUE!</v>
      </c>
      <c r="N2622" s="200" t="str" cm="1">
        <f t="array" ref="N2622">INDEX($A:$G, ($B2622*$B$4)+3,COLUMN(F2622))</f>
        <v>Total Interest Charged</v>
      </c>
      <c r="O2622" s="201" t="e">
        <f t="shared" si="248"/>
        <v>#VALUE!</v>
      </c>
    </row>
    <row r="2623" spans="3:15" x14ac:dyDescent="0.25">
      <c r="C2623" s="197" t="e">
        <f t="shared" si="251"/>
        <v>#DIV/0!</v>
      </c>
      <c r="D2623" s="216" t="e">
        <f>IF(F2623="","",IF($B$3='Budget Calculator'!$A$14, 'Loan Calculator'!$L$12-E2623+H2623, IF($B$3='Budget Calculator'!$A$13,  'Loan Calculator'!$N$12-E2623+H2623, IF($B$3='Budget Calculator'!$A$12,  'Loan Calculator'!$P$12-E2623+H2623, 0))))</f>
        <v>#DIV/0!</v>
      </c>
      <c r="E2623" s="217" t="e">
        <f>IF(('Loan Calculator'!$G$4/$B$4)*C2622&gt;=0, ('Loan Calculator'!$G$4/$B$4)*C2622, 1/0)</f>
        <v>#DIV/0!</v>
      </c>
      <c r="F2623" s="200" t="e">
        <f t="shared" si="252"/>
        <v>#DIV/0!</v>
      </c>
      <c r="G2623" s="212" t="e">
        <f t="shared" si="247"/>
        <v>#DIV/0!</v>
      </c>
      <c r="K2623" s="197" t="str" cm="1">
        <f t="array" ref="K2623">INDEX($A:$G, ($B2623*$B$4)+3,COLUMN(C2623))</f>
        <v>Owing</v>
      </c>
      <c r="L2623" s="198" t="e">
        <f t="shared" si="249"/>
        <v>#VALUE!</v>
      </c>
      <c r="M2623" s="199" t="e">
        <f t="shared" si="250"/>
        <v>#VALUE!</v>
      </c>
      <c r="N2623" s="200" t="str" cm="1">
        <f t="array" ref="N2623">INDEX($A:$G, ($B2623*$B$4)+3,COLUMN(F2623))</f>
        <v>Total Interest Charged</v>
      </c>
      <c r="O2623" s="201" t="e">
        <f t="shared" si="248"/>
        <v>#VALUE!</v>
      </c>
    </row>
    <row r="2624" spans="3:15" x14ac:dyDescent="0.25">
      <c r="C2624" s="197" t="e">
        <f t="shared" si="251"/>
        <v>#DIV/0!</v>
      </c>
      <c r="D2624" s="216" t="e">
        <f>IF(F2624="","",IF($B$3='Budget Calculator'!$A$14, 'Loan Calculator'!$L$12-E2624+H2624, IF($B$3='Budget Calculator'!$A$13,  'Loan Calculator'!$N$12-E2624+H2624, IF($B$3='Budget Calculator'!$A$12,  'Loan Calculator'!$P$12-E2624+H2624, 0))))</f>
        <v>#DIV/0!</v>
      </c>
      <c r="E2624" s="217" t="e">
        <f>IF(('Loan Calculator'!$G$4/$B$4)*C2623&gt;=0, ('Loan Calculator'!$G$4/$B$4)*C2623, 1/0)</f>
        <v>#DIV/0!</v>
      </c>
      <c r="F2624" s="200" t="e">
        <f t="shared" si="252"/>
        <v>#DIV/0!</v>
      </c>
      <c r="G2624" s="212" t="e">
        <f t="shared" si="247"/>
        <v>#DIV/0!</v>
      </c>
      <c r="K2624" s="197" t="str" cm="1">
        <f t="array" ref="K2624">INDEX($A:$G, ($B2624*$B$4)+3,COLUMN(C2624))</f>
        <v>Owing</v>
      </c>
      <c r="L2624" s="198" t="e">
        <f t="shared" si="249"/>
        <v>#VALUE!</v>
      </c>
      <c r="M2624" s="199" t="e">
        <f t="shared" si="250"/>
        <v>#VALUE!</v>
      </c>
      <c r="N2624" s="200" t="str" cm="1">
        <f t="array" ref="N2624">INDEX($A:$G, ($B2624*$B$4)+3,COLUMN(F2624))</f>
        <v>Total Interest Charged</v>
      </c>
      <c r="O2624" s="201" t="e">
        <f t="shared" si="248"/>
        <v>#VALUE!</v>
      </c>
    </row>
    <row r="2625" spans="3:15" x14ac:dyDescent="0.25">
      <c r="C2625" s="197" t="e">
        <f t="shared" si="251"/>
        <v>#DIV/0!</v>
      </c>
      <c r="D2625" s="216" t="e">
        <f>IF(F2625="","",IF($B$3='Budget Calculator'!$A$14, 'Loan Calculator'!$L$12-E2625+H2625, IF($B$3='Budget Calculator'!$A$13,  'Loan Calculator'!$N$12-E2625+H2625, IF($B$3='Budget Calculator'!$A$12,  'Loan Calculator'!$P$12-E2625+H2625, 0))))</f>
        <v>#DIV/0!</v>
      </c>
      <c r="E2625" s="217" t="e">
        <f>IF(('Loan Calculator'!$G$4/$B$4)*C2624&gt;=0, ('Loan Calculator'!$G$4/$B$4)*C2624, 1/0)</f>
        <v>#DIV/0!</v>
      </c>
      <c r="F2625" s="200" t="e">
        <f t="shared" si="252"/>
        <v>#DIV/0!</v>
      </c>
      <c r="G2625" s="212" t="e">
        <f t="shared" si="247"/>
        <v>#DIV/0!</v>
      </c>
      <c r="K2625" s="197" t="str" cm="1">
        <f t="array" ref="K2625">INDEX($A:$G, ($B2625*$B$4)+3,COLUMN(C2625))</f>
        <v>Owing</v>
      </c>
      <c r="L2625" s="198" t="e">
        <f t="shared" si="249"/>
        <v>#VALUE!</v>
      </c>
      <c r="M2625" s="199" t="e">
        <f t="shared" si="250"/>
        <v>#VALUE!</v>
      </c>
      <c r="N2625" s="200" t="str" cm="1">
        <f t="array" ref="N2625">INDEX($A:$G, ($B2625*$B$4)+3,COLUMN(F2625))</f>
        <v>Total Interest Charged</v>
      </c>
      <c r="O2625" s="201" t="e">
        <f t="shared" si="248"/>
        <v>#VALUE!</v>
      </c>
    </row>
    <row r="2626" spans="3:15" x14ac:dyDescent="0.25">
      <c r="C2626" s="197" t="e">
        <f t="shared" si="251"/>
        <v>#DIV/0!</v>
      </c>
      <c r="D2626" s="216" t="e">
        <f>IF(F2626="","",IF($B$3='Budget Calculator'!$A$14, 'Loan Calculator'!$L$12-E2626+H2626, IF($B$3='Budget Calculator'!$A$13,  'Loan Calculator'!$N$12-E2626+H2626, IF($B$3='Budget Calculator'!$A$12,  'Loan Calculator'!$P$12-E2626+H2626, 0))))</f>
        <v>#DIV/0!</v>
      </c>
      <c r="E2626" s="217" t="e">
        <f>IF(('Loan Calculator'!$G$4/$B$4)*C2625&gt;=0, ('Loan Calculator'!$G$4/$B$4)*C2625, 1/0)</f>
        <v>#DIV/0!</v>
      </c>
      <c r="F2626" s="200" t="e">
        <f t="shared" si="252"/>
        <v>#DIV/0!</v>
      </c>
      <c r="G2626" s="212" t="e">
        <f t="shared" si="247"/>
        <v>#DIV/0!</v>
      </c>
      <c r="K2626" s="197" t="str" cm="1">
        <f t="array" ref="K2626">INDEX($A:$G, ($B2626*$B$4)+3,COLUMN(C2626))</f>
        <v>Owing</v>
      </c>
      <c r="L2626" s="198" t="e">
        <f t="shared" si="249"/>
        <v>#VALUE!</v>
      </c>
      <c r="M2626" s="199" t="e">
        <f t="shared" si="250"/>
        <v>#VALUE!</v>
      </c>
      <c r="N2626" s="200" t="str" cm="1">
        <f t="array" ref="N2626">INDEX($A:$G, ($B2626*$B$4)+3,COLUMN(F2626))</f>
        <v>Total Interest Charged</v>
      </c>
      <c r="O2626" s="201" t="e">
        <f t="shared" si="248"/>
        <v>#VALUE!</v>
      </c>
    </row>
    <row r="2627" spans="3:15" x14ac:dyDescent="0.25">
      <c r="C2627" s="197" t="e">
        <f t="shared" si="251"/>
        <v>#DIV/0!</v>
      </c>
      <c r="D2627" s="216" t="e">
        <f>IF(F2627="","",IF($B$3='Budget Calculator'!$A$14, 'Loan Calculator'!$L$12-E2627+H2627, IF($B$3='Budget Calculator'!$A$13,  'Loan Calculator'!$N$12-E2627+H2627, IF($B$3='Budget Calculator'!$A$12,  'Loan Calculator'!$P$12-E2627+H2627, 0))))</f>
        <v>#DIV/0!</v>
      </c>
      <c r="E2627" s="217" t="e">
        <f>IF(('Loan Calculator'!$G$4/$B$4)*C2626&gt;=0, ('Loan Calculator'!$G$4/$B$4)*C2626, 1/0)</f>
        <v>#DIV/0!</v>
      </c>
      <c r="F2627" s="200" t="e">
        <f t="shared" si="252"/>
        <v>#DIV/0!</v>
      </c>
      <c r="G2627" s="212" t="e">
        <f t="shared" si="247"/>
        <v>#DIV/0!</v>
      </c>
      <c r="K2627" s="197" t="str" cm="1">
        <f t="array" ref="K2627">INDEX($A:$G, ($B2627*$B$4)+3,COLUMN(C2627))</f>
        <v>Owing</v>
      </c>
      <c r="L2627" s="198" t="e">
        <f t="shared" si="249"/>
        <v>#VALUE!</v>
      </c>
      <c r="M2627" s="199" t="e">
        <f t="shared" si="250"/>
        <v>#VALUE!</v>
      </c>
      <c r="N2627" s="200" t="str" cm="1">
        <f t="array" ref="N2627">INDEX($A:$G, ($B2627*$B$4)+3,COLUMN(F2627))</f>
        <v>Total Interest Charged</v>
      </c>
      <c r="O2627" s="201" t="e">
        <f t="shared" si="248"/>
        <v>#VALUE!</v>
      </c>
    </row>
    <row r="2628" spans="3:15" x14ac:dyDescent="0.25">
      <c r="C2628" s="197" t="e">
        <f t="shared" si="251"/>
        <v>#DIV/0!</v>
      </c>
      <c r="D2628" s="216" t="e">
        <f>IF(F2628="","",IF($B$3='Budget Calculator'!$A$14, 'Loan Calculator'!$L$12-E2628+H2628, IF($B$3='Budget Calculator'!$A$13,  'Loan Calculator'!$N$12-E2628+H2628, IF($B$3='Budget Calculator'!$A$12,  'Loan Calculator'!$P$12-E2628+H2628, 0))))</f>
        <v>#DIV/0!</v>
      </c>
      <c r="E2628" s="217" t="e">
        <f>IF(('Loan Calculator'!$G$4/$B$4)*C2627&gt;=0, ('Loan Calculator'!$G$4/$B$4)*C2627, 1/0)</f>
        <v>#DIV/0!</v>
      </c>
      <c r="F2628" s="200" t="e">
        <f t="shared" si="252"/>
        <v>#DIV/0!</v>
      </c>
      <c r="G2628" s="212" t="e">
        <f t="shared" si="247"/>
        <v>#DIV/0!</v>
      </c>
      <c r="K2628" s="197" t="str" cm="1">
        <f t="array" ref="K2628">INDEX($A:$G, ($B2628*$B$4)+3,COLUMN(C2628))</f>
        <v>Owing</v>
      </c>
      <c r="L2628" s="198" t="e">
        <f t="shared" si="249"/>
        <v>#VALUE!</v>
      </c>
      <c r="M2628" s="199" t="e">
        <f t="shared" si="250"/>
        <v>#VALUE!</v>
      </c>
      <c r="N2628" s="200" t="str" cm="1">
        <f t="array" ref="N2628">INDEX($A:$G, ($B2628*$B$4)+3,COLUMN(F2628))</f>
        <v>Total Interest Charged</v>
      </c>
      <c r="O2628" s="201" t="e">
        <f t="shared" si="248"/>
        <v>#VALUE!</v>
      </c>
    </row>
    <row r="2629" spans="3:15" x14ac:dyDescent="0.25">
      <c r="C2629" s="197" t="e">
        <f t="shared" si="251"/>
        <v>#DIV/0!</v>
      </c>
      <c r="D2629" s="216" t="e">
        <f>IF(F2629="","",IF($B$3='Budget Calculator'!$A$14, 'Loan Calculator'!$L$12-E2629+H2629, IF($B$3='Budget Calculator'!$A$13,  'Loan Calculator'!$N$12-E2629+H2629, IF($B$3='Budget Calculator'!$A$12,  'Loan Calculator'!$P$12-E2629+H2629, 0))))</f>
        <v>#DIV/0!</v>
      </c>
      <c r="E2629" s="217" t="e">
        <f>IF(('Loan Calculator'!$G$4/$B$4)*C2628&gt;=0, ('Loan Calculator'!$G$4/$B$4)*C2628, 1/0)</f>
        <v>#DIV/0!</v>
      </c>
      <c r="F2629" s="200" t="e">
        <f t="shared" si="252"/>
        <v>#DIV/0!</v>
      </c>
      <c r="G2629" s="212" t="e">
        <f t="shared" si="247"/>
        <v>#DIV/0!</v>
      </c>
      <c r="K2629" s="197" t="str" cm="1">
        <f t="array" ref="K2629">INDEX($A:$G, ($B2629*$B$4)+3,COLUMN(C2629))</f>
        <v>Owing</v>
      </c>
      <c r="L2629" s="198" t="e">
        <f t="shared" si="249"/>
        <v>#VALUE!</v>
      </c>
      <c r="M2629" s="199" t="e">
        <f t="shared" si="250"/>
        <v>#VALUE!</v>
      </c>
      <c r="N2629" s="200" t="str" cm="1">
        <f t="array" ref="N2629">INDEX($A:$G, ($B2629*$B$4)+3,COLUMN(F2629))</f>
        <v>Total Interest Charged</v>
      </c>
      <c r="O2629" s="201" t="e">
        <f t="shared" si="248"/>
        <v>#VALUE!</v>
      </c>
    </row>
    <row r="2630" spans="3:15" x14ac:dyDescent="0.25">
      <c r="C2630" s="197" t="e">
        <f t="shared" si="251"/>
        <v>#DIV/0!</v>
      </c>
      <c r="D2630" s="216" t="e">
        <f>IF(F2630="","",IF($B$3='Budget Calculator'!$A$14, 'Loan Calculator'!$L$12-E2630+H2630, IF($B$3='Budget Calculator'!$A$13,  'Loan Calculator'!$N$12-E2630+H2630, IF($B$3='Budget Calculator'!$A$12,  'Loan Calculator'!$P$12-E2630+H2630, 0))))</f>
        <v>#DIV/0!</v>
      </c>
      <c r="E2630" s="217" t="e">
        <f>IF(('Loan Calculator'!$G$4/$B$4)*C2629&gt;=0, ('Loan Calculator'!$G$4/$B$4)*C2629, 1/0)</f>
        <v>#DIV/0!</v>
      </c>
      <c r="F2630" s="200" t="e">
        <f t="shared" si="252"/>
        <v>#DIV/0!</v>
      </c>
      <c r="G2630" s="212" t="e">
        <f t="shared" ref="G2630:G2693" si="253">IF(IFERROR(C2630, 1/0), B2630, IF(C2630=0, B2630, 1/0))</f>
        <v>#DIV/0!</v>
      </c>
      <c r="K2630" s="197" t="str" cm="1">
        <f t="array" ref="K2630">INDEX($A:$G, ($B2630*$B$4)+3,COLUMN(C2630))</f>
        <v>Owing</v>
      </c>
      <c r="L2630" s="198" t="e">
        <f t="shared" si="249"/>
        <v>#VALUE!</v>
      </c>
      <c r="M2630" s="199" t="e">
        <f t="shared" si="250"/>
        <v>#VALUE!</v>
      </c>
      <c r="N2630" s="200" t="str" cm="1">
        <f t="array" ref="N2630">INDEX($A:$G, ($B2630*$B$4)+3,COLUMN(F2630))</f>
        <v>Total Interest Charged</v>
      </c>
      <c r="O2630" s="201" t="e">
        <f t="shared" ref="O2630:O2693" si="254">IF(IFERROR(K2630, 1/0), J2630, IF(K2630=0, J2630, 1/0))</f>
        <v>#VALUE!</v>
      </c>
    </row>
    <row r="2631" spans="3:15" x14ac:dyDescent="0.25">
      <c r="C2631" s="197" t="e">
        <f t="shared" si="251"/>
        <v>#DIV/0!</v>
      </c>
      <c r="D2631" s="216" t="e">
        <f>IF(F2631="","",IF($B$3='Budget Calculator'!$A$14, 'Loan Calculator'!$L$12-E2631+H2631, IF($B$3='Budget Calculator'!$A$13,  'Loan Calculator'!$N$12-E2631+H2631, IF($B$3='Budget Calculator'!$A$12,  'Loan Calculator'!$P$12-E2631+H2631, 0))))</f>
        <v>#DIV/0!</v>
      </c>
      <c r="E2631" s="217" t="e">
        <f>IF(('Loan Calculator'!$G$4/$B$4)*C2630&gt;=0, ('Loan Calculator'!$G$4/$B$4)*C2630, 1/0)</f>
        <v>#DIV/0!</v>
      </c>
      <c r="F2631" s="200" t="e">
        <f t="shared" si="252"/>
        <v>#DIV/0!</v>
      </c>
      <c r="G2631" s="212" t="e">
        <f t="shared" si="253"/>
        <v>#DIV/0!</v>
      </c>
      <c r="K2631" s="197" t="str" cm="1">
        <f t="array" ref="K2631">INDEX($A:$G, ($B2631*$B$4)+3,COLUMN(C2631))</f>
        <v>Owing</v>
      </c>
      <c r="L2631" s="198" t="e">
        <f t="shared" ref="L2631:L2694" si="255">K2630-K2631</f>
        <v>#VALUE!</v>
      </c>
      <c r="M2631" s="199" t="e">
        <f t="shared" ref="M2631:M2694" si="256">N2631-N2630</f>
        <v>#VALUE!</v>
      </c>
      <c r="N2631" s="200" t="str" cm="1">
        <f t="array" ref="N2631">INDEX($A:$G, ($B2631*$B$4)+3,COLUMN(F2631))</f>
        <v>Total Interest Charged</v>
      </c>
      <c r="O2631" s="201" t="e">
        <f t="shared" si="254"/>
        <v>#VALUE!</v>
      </c>
    </row>
    <row r="2632" spans="3:15" x14ac:dyDescent="0.25">
      <c r="C2632" s="197" t="e">
        <f t="shared" si="251"/>
        <v>#DIV/0!</v>
      </c>
      <c r="D2632" s="216" t="e">
        <f>IF(F2632="","",IF($B$3='Budget Calculator'!$A$14, 'Loan Calculator'!$L$12-E2632+H2632, IF($B$3='Budget Calculator'!$A$13,  'Loan Calculator'!$N$12-E2632+H2632, IF($B$3='Budget Calculator'!$A$12,  'Loan Calculator'!$P$12-E2632+H2632, 0))))</f>
        <v>#DIV/0!</v>
      </c>
      <c r="E2632" s="217" t="e">
        <f>IF(('Loan Calculator'!$G$4/$B$4)*C2631&gt;=0, ('Loan Calculator'!$G$4/$B$4)*C2631, 1/0)</f>
        <v>#DIV/0!</v>
      </c>
      <c r="F2632" s="200" t="e">
        <f t="shared" si="252"/>
        <v>#DIV/0!</v>
      </c>
      <c r="G2632" s="212" t="e">
        <f t="shared" si="253"/>
        <v>#DIV/0!</v>
      </c>
      <c r="K2632" s="197" t="str" cm="1">
        <f t="array" ref="K2632">INDEX($A:$G, ($B2632*$B$4)+3,COLUMN(C2632))</f>
        <v>Owing</v>
      </c>
      <c r="L2632" s="198" t="e">
        <f t="shared" si="255"/>
        <v>#VALUE!</v>
      </c>
      <c r="M2632" s="199" t="e">
        <f t="shared" si="256"/>
        <v>#VALUE!</v>
      </c>
      <c r="N2632" s="200" t="str" cm="1">
        <f t="array" ref="N2632">INDEX($A:$G, ($B2632*$B$4)+3,COLUMN(F2632))</f>
        <v>Total Interest Charged</v>
      </c>
      <c r="O2632" s="201" t="e">
        <f t="shared" si="254"/>
        <v>#VALUE!</v>
      </c>
    </row>
    <row r="2633" spans="3:15" x14ac:dyDescent="0.25">
      <c r="C2633" s="197" t="e">
        <f t="shared" si="251"/>
        <v>#DIV/0!</v>
      </c>
      <c r="D2633" s="216" t="e">
        <f>IF(F2633="","",IF($B$3='Budget Calculator'!$A$14, 'Loan Calculator'!$L$12-E2633+H2633, IF($B$3='Budget Calculator'!$A$13,  'Loan Calculator'!$N$12-E2633+H2633, IF($B$3='Budget Calculator'!$A$12,  'Loan Calculator'!$P$12-E2633+H2633, 0))))</f>
        <v>#DIV/0!</v>
      </c>
      <c r="E2633" s="217" t="e">
        <f>IF(('Loan Calculator'!$G$4/$B$4)*C2632&gt;=0, ('Loan Calculator'!$G$4/$B$4)*C2632, 1/0)</f>
        <v>#DIV/0!</v>
      </c>
      <c r="F2633" s="200" t="e">
        <f t="shared" si="252"/>
        <v>#DIV/0!</v>
      </c>
      <c r="G2633" s="212" t="e">
        <f t="shared" si="253"/>
        <v>#DIV/0!</v>
      </c>
      <c r="K2633" s="197" t="str" cm="1">
        <f t="array" ref="K2633">INDEX($A:$G, ($B2633*$B$4)+3,COLUMN(C2633))</f>
        <v>Owing</v>
      </c>
      <c r="L2633" s="198" t="e">
        <f t="shared" si="255"/>
        <v>#VALUE!</v>
      </c>
      <c r="M2633" s="199" t="e">
        <f t="shared" si="256"/>
        <v>#VALUE!</v>
      </c>
      <c r="N2633" s="200" t="str" cm="1">
        <f t="array" ref="N2633">INDEX($A:$G, ($B2633*$B$4)+3,COLUMN(F2633))</f>
        <v>Total Interest Charged</v>
      </c>
      <c r="O2633" s="201" t="e">
        <f t="shared" si="254"/>
        <v>#VALUE!</v>
      </c>
    </row>
    <row r="2634" spans="3:15" x14ac:dyDescent="0.25">
      <c r="C2634" s="197" t="e">
        <f t="shared" si="251"/>
        <v>#DIV/0!</v>
      </c>
      <c r="D2634" s="216" t="e">
        <f>IF(F2634="","",IF($B$3='Budget Calculator'!$A$14, 'Loan Calculator'!$L$12-E2634+H2634, IF($B$3='Budget Calculator'!$A$13,  'Loan Calculator'!$N$12-E2634+H2634, IF($B$3='Budget Calculator'!$A$12,  'Loan Calculator'!$P$12-E2634+H2634, 0))))</f>
        <v>#DIV/0!</v>
      </c>
      <c r="E2634" s="217" t="e">
        <f>IF(('Loan Calculator'!$G$4/$B$4)*C2633&gt;=0, ('Loan Calculator'!$G$4/$B$4)*C2633, 1/0)</f>
        <v>#DIV/0!</v>
      </c>
      <c r="F2634" s="200" t="e">
        <f t="shared" si="252"/>
        <v>#DIV/0!</v>
      </c>
      <c r="G2634" s="212" t="e">
        <f t="shared" si="253"/>
        <v>#DIV/0!</v>
      </c>
      <c r="K2634" s="197" t="str" cm="1">
        <f t="array" ref="K2634">INDEX($A:$G, ($B2634*$B$4)+3,COLUMN(C2634))</f>
        <v>Owing</v>
      </c>
      <c r="L2634" s="198" t="e">
        <f t="shared" si="255"/>
        <v>#VALUE!</v>
      </c>
      <c r="M2634" s="199" t="e">
        <f t="shared" si="256"/>
        <v>#VALUE!</v>
      </c>
      <c r="N2634" s="200" t="str" cm="1">
        <f t="array" ref="N2634">INDEX($A:$G, ($B2634*$B$4)+3,COLUMN(F2634))</f>
        <v>Total Interest Charged</v>
      </c>
      <c r="O2634" s="201" t="e">
        <f t="shared" si="254"/>
        <v>#VALUE!</v>
      </c>
    </row>
    <row r="2635" spans="3:15" x14ac:dyDescent="0.25">
      <c r="C2635" s="197" t="e">
        <f t="shared" si="251"/>
        <v>#DIV/0!</v>
      </c>
      <c r="D2635" s="216" t="e">
        <f>IF(F2635="","",IF($B$3='Budget Calculator'!$A$14, 'Loan Calculator'!$L$12-E2635+H2635, IF($B$3='Budget Calculator'!$A$13,  'Loan Calculator'!$N$12-E2635+H2635, IF($B$3='Budget Calculator'!$A$12,  'Loan Calculator'!$P$12-E2635+H2635, 0))))</f>
        <v>#DIV/0!</v>
      </c>
      <c r="E2635" s="217" t="e">
        <f>IF(('Loan Calculator'!$G$4/$B$4)*C2634&gt;=0, ('Loan Calculator'!$G$4/$B$4)*C2634, 1/0)</f>
        <v>#DIV/0!</v>
      </c>
      <c r="F2635" s="200" t="e">
        <f t="shared" si="252"/>
        <v>#DIV/0!</v>
      </c>
      <c r="G2635" s="212" t="e">
        <f t="shared" si="253"/>
        <v>#DIV/0!</v>
      </c>
      <c r="K2635" s="197" t="str" cm="1">
        <f t="array" ref="K2635">INDEX($A:$G, ($B2635*$B$4)+3,COLUMN(C2635))</f>
        <v>Owing</v>
      </c>
      <c r="L2635" s="198" t="e">
        <f t="shared" si="255"/>
        <v>#VALUE!</v>
      </c>
      <c r="M2635" s="199" t="e">
        <f t="shared" si="256"/>
        <v>#VALUE!</v>
      </c>
      <c r="N2635" s="200" t="str" cm="1">
        <f t="array" ref="N2635">INDEX($A:$G, ($B2635*$B$4)+3,COLUMN(F2635))</f>
        <v>Total Interest Charged</v>
      </c>
      <c r="O2635" s="201" t="e">
        <f t="shared" si="254"/>
        <v>#VALUE!</v>
      </c>
    </row>
    <row r="2636" spans="3:15" x14ac:dyDescent="0.25">
      <c r="C2636" s="197" t="e">
        <f t="shared" si="251"/>
        <v>#DIV/0!</v>
      </c>
      <c r="D2636" s="216" t="e">
        <f>IF(F2636="","",IF($B$3='Budget Calculator'!$A$14, 'Loan Calculator'!$L$12-E2636+H2636, IF($B$3='Budget Calculator'!$A$13,  'Loan Calculator'!$N$12-E2636+H2636, IF($B$3='Budget Calculator'!$A$12,  'Loan Calculator'!$P$12-E2636+H2636, 0))))</f>
        <v>#DIV/0!</v>
      </c>
      <c r="E2636" s="217" t="e">
        <f>IF(('Loan Calculator'!$G$4/$B$4)*C2635&gt;=0, ('Loan Calculator'!$G$4/$B$4)*C2635, 1/0)</f>
        <v>#DIV/0!</v>
      </c>
      <c r="F2636" s="200" t="e">
        <f t="shared" si="252"/>
        <v>#DIV/0!</v>
      </c>
      <c r="G2636" s="212" t="e">
        <f t="shared" si="253"/>
        <v>#DIV/0!</v>
      </c>
      <c r="K2636" s="197" t="str" cm="1">
        <f t="array" ref="K2636">INDEX($A:$G, ($B2636*$B$4)+3,COLUMN(C2636))</f>
        <v>Owing</v>
      </c>
      <c r="L2636" s="198" t="e">
        <f t="shared" si="255"/>
        <v>#VALUE!</v>
      </c>
      <c r="M2636" s="199" t="e">
        <f t="shared" si="256"/>
        <v>#VALUE!</v>
      </c>
      <c r="N2636" s="200" t="str" cm="1">
        <f t="array" ref="N2636">INDEX($A:$G, ($B2636*$B$4)+3,COLUMN(F2636))</f>
        <v>Total Interest Charged</v>
      </c>
      <c r="O2636" s="201" t="e">
        <f t="shared" si="254"/>
        <v>#VALUE!</v>
      </c>
    </row>
    <row r="2637" spans="3:15" x14ac:dyDescent="0.25">
      <c r="C2637" s="197" t="e">
        <f t="shared" si="251"/>
        <v>#DIV/0!</v>
      </c>
      <c r="D2637" s="216" t="e">
        <f>IF(F2637="","",IF($B$3='Budget Calculator'!$A$14, 'Loan Calculator'!$L$12-E2637+H2637, IF($B$3='Budget Calculator'!$A$13,  'Loan Calculator'!$N$12-E2637+H2637, IF($B$3='Budget Calculator'!$A$12,  'Loan Calculator'!$P$12-E2637+H2637, 0))))</f>
        <v>#DIV/0!</v>
      </c>
      <c r="E2637" s="217" t="e">
        <f>IF(('Loan Calculator'!$G$4/$B$4)*C2636&gt;=0, ('Loan Calculator'!$G$4/$B$4)*C2636, 1/0)</f>
        <v>#DIV/0!</v>
      </c>
      <c r="F2637" s="200" t="e">
        <f t="shared" si="252"/>
        <v>#DIV/0!</v>
      </c>
      <c r="G2637" s="212" t="e">
        <f t="shared" si="253"/>
        <v>#DIV/0!</v>
      </c>
      <c r="K2637" s="197" t="str" cm="1">
        <f t="array" ref="K2637">INDEX($A:$G, ($B2637*$B$4)+3,COLUMN(C2637))</f>
        <v>Owing</v>
      </c>
      <c r="L2637" s="198" t="e">
        <f t="shared" si="255"/>
        <v>#VALUE!</v>
      </c>
      <c r="M2637" s="199" t="e">
        <f t="shared" si="256"/>
        <v>#VALUE!</v>
      </c>
      <c r="N2637" s="200" t="str" cm="1">
        <f t="array" ref="N2637">INDEX($A:$G, ($B2637*$B$4)+3,COLUMN(F2637))</f>
        <v>Total Interest Charged</v>
      </c>
      <c r="O2637" s="201" t="e">
        <f t="shared" si="254"/>
        <v>#VALUE!</v>
      </c>
    </row>
    <row r="2638" spans="3:15" x14ac:dyDescent="0.25">
      <c r="C2638" s="197" t="e">
        <f t="shared" si="251"/>
        <v>#DIV/0!</v>
      </c>
      <c r="D2638" s="216" t="e">
        <f>IF(F2638="","",IF($B$3='Budget Calculator'!$A$14, 'Loan Calculator'!$L$12-E2638+H2638, IF($B$3='Budget Calculator'!$A$13,  'Loan Calculator'!$N$12-E2638+H2638, IF($B$3='Budget Calculator'!$A$12,  'Loan Calculator'!$P$12-E2638+H2638, 0))))</f>
        <v>#DIV/0!</v>
      </c>
      <c r="E2638" s="217" t="e">
        <f>IF(('Loan Calculator'!$G$4/$B$4)*C2637&gt;=0, ('Loan Calculator'!$G$4/$B$4)*C2637, 1/0)</f>
        <v>#DIV/0!</v>
      </c>
      <c r="F2638" s="200" t="e">
        <f t="shared" si="252"/>
        <v>#DIV/0!</v>
      </c>
      <c r="G2638" s="212" t="e">
        <f t="shared" si="253"/>
        <v>#DIV/0!</v>
      </c>
      <c r="K2638" s="197" t="str" cm="1">
        <f t="array" ref="K2638">INDEX($A:$G, ($B2638*$B$4)+3,COLUMN(C2638))</f>
        <v>Owing</v>
      </c>
      <c r="L2638" s="198" t="e">
        <f t="shared" si="255"/>
        <v>#VALUE!</v>
      </c>
      <c r="M2638" s="199" t="e">
        <f t="shared" si="256"/>
        <v>#VALUE!</v>
      </c>
      <c r="N2638" s="200" t="str" cm="1">
        <f t="array" ref="N2638">INDEX($A:$G, ($B2638*$B$4)+3,COLUMN(F2638))</f>
        <v>Total Interest Charged</v>
      </c>
      <c r="O2638" s="201" t="e">
        <f t="shared" si="254"/>
        <v>#VALUE!</v>
      </c>
    </row>
    <row r="2639" spans="3:15" x14ac:dyDescent="0.25">
      <c r="C2639" s="197" t="e">
        <f t="shared" si="251"/>
        <v>#DIV/0!</v>
      </c>
      <c r="D2639" s="216" t="e">
        <f>IF(F2639="","",IF($B$3='Budget Calculator'!$A$14, 'Loan Calculator'!$L$12-E2639+H2639, IF($B$3='Budget Calculator'!$A$13,  'Loan Calculator'!$N$12-E2639+H2639, IF($B$3='Budget Calculator'!$A$12,  'Loan Calculator'!$P$12-E2639+H2639, 0))))</f>
        <v>#DIV/0!</v>
      </c>
      <c r="E2639" s="217" t="e">
        <f>IF(('Loan Calculator'!$G$4/$B$4)*C2638&gt;=0, ('Loan Calculator'!$G$4/$B$4)*C2638, 1/0)</f>
        <v>#DIV/0!</v>
      </c>
      <c r="F2639" s="200" t="e">
        <f t="shared" si="252"/>
        <v>#DIV/0!</v>
      </c>
      <c r="G2639" s="212" t="e">
        <f t="shared" si="253"/>
        <v>#DIV/0!</v>
      </c>
      <c r="K2639" s="197" t="str" cm="1">
        <f t="array" ref="K2639">INDEX($A:$G, ($B2639*$B$4)+3,COLUMN(C2639))</f>
        <v>Owing</v>
      </c>
      <c r="L2639" s="198" t="e">
        <f t="shared" si="255"/>
        <v>#VALUE!</v>
      </c>
      <c r="M2639" s="199" t="e">
        <f t="shared" si="256"/>
        <v>#VALUE!</v>
      </c>
      <c r="N2639" s="200" t="str" cm="1">
        <f t="array" ref="N2639">INDEX($A:$G, ($B2639*$B$4)+3,COLUMN(F2639))</f>
        <v>Total Interest Charged</v>
      </c>
      <c r="O2639" s="201" t="e">
        <f t="shared" si="254"/>
        <v>#VALUE!</v>
      </c>
    </row>
    <row r="2640" spans="3:15" x14ac:dyDescent="0.25">
      <c r="C2640" s="197" t="e">
        <f t="shared" si="251"/>
        <v>#DIV/0!</v>
      </c>
      <c r="D2640" s="216" t="e">
        <f>IF(F2640="","",IF($B$3='Budget Calculator'!$A$14, 'Loan Calculator'!$L$12-E2640+H2640, IF($B$3='Budget Calculator'!$A$13,  'Loan Calculator'!$N$12-E2640+H2640, IF($B$3='Budget Calculator'!$A$12,  'Loan Calculator'!$P$12-E2640+H2640, 0))))</f>
        <v>#DIV/0!</v>
      </c>
      <c r="E2640" s="217" t="e">
        <f>IF(('Loan Calculator'!$G$4/$B$4)*C2639&gt;=0, ('Loan Calculator'!$G$4/$B$4)*C2639, 1/0)</f>
        <v>#DIV/0!</v>
      </c>
      <c r="F2640" s="200" t="e">
        <f t="shared" si="252"/>
        <v>#DIV/0!</v>
      </c>
      <c r="G2640" s="212" t="e">
        <f t="shared" si="253"/>
        <v>#DIV/0!</v>
      </c>
      <c r="K2640" s="197" t="str" cm="1">
        <f t="array" ref="K2640">INDEX($A:$G, ($B2640*$B$4)+3,COLUMN(C2640))</f>
        <v>Owing</v>
      </c>
      <c r="L2640" s="198" t="e">
        <f t="shared" si="255"/>
        <v>#VALUE!</v>
      </c>
      <c r="M2640" s="199" t="e">
        <f t="shared" si="256"/>
        <v>#VALUE!</v>
      </c>
      <c r="N2640" s="200" t="str" cm="1">
        <f t="array" ref="N2640">INDEX($A:$G, ($B2640*$B$4)+3,COLUMN(F2640))</f>
        <v>Total Interest Charged</v>
      </c>
      <c r="O2640" s="201" t="e">
        <f t="shared" si="254"/>
        <v>#VALUE!</v>
      </c>
    </row>
    <row r="2641" spans="3:15" x14ac:dyDescent="0.25">
      <c r="C2641" s="197" t="e">
        <f t="shared" si="251"/>
        <v>#DIV/0!</v>
      </c>
      <c r="D2641" s="216" t="e">
        <f>IF(F2641="","",IF($B$3='Budget Calculator'!$A$14, 'Loan Calculator'!$L$12-E2641+H2641, IF($B$3='Budget Calculator'!$A$13,  'Loan Calculator'!$N$12-E2641+H2641, IF($B$3='Budget Calculator'!$A$12,  'Loan Calculator'!$P$12-E2641+H2641, 0))))</f>
        <v>#DIV/0!</v>
      </c>
      <c r="E2641" s="217" t="e">
        <f>IF(('Loan Calculator'!$G$4/$B$4)*C2640&gt;=0, ('Loan Calculator'!$G$4/$B$4)*C2640, 1/0)</f>
        <v>#DIV/0!</v>
      </c>
      <c r="F2641" s="200" t="e">
        <f t="shared" si="252"/>
        <v>#DIV/0!</v>
      </c>
      <c r="G2641" s="212" t="e">
        <f t="shared" si="253"/>
        <v>#DIV/0!</v>
      </c>
      <c r="K2641" s="197" t="str" cm="1">
        <f t="array" ref="K2641">INDEX($A:$G, ($B2641*$B$4)+3,COLUMN(C2641))</f>
        <v>Owing</v>
      </c>
      <c r="L2641" s="198" t="e">
        <f t="shared" si="255"/>
        <v>#VALUE!</v>
      </c>
      <c r="M2641" s="199" t="e">
        <f t="shared" si="256"/>
        <v>#VALUE!</v>
      </c>
      <c r="N2641" s="200" t="str" cm="1">
        <f t="array" ref="N2641">INDEX($A:$G, ($B2641*$B$4)+3,COLUMN(F2641))</f>
        <v>Total Interest Charged</v>
      </c>
      <c r="O2641" s="201" t="e">
        <f t="shared" si="254"/>
        <v>#VALUE!</v>
      </c>
    </row>
    <row r="2642" spans="3:15" x14ac:dyDescent="0.25">
      <c r="C2642" s="197" t="e">
        <f t="shared" si="251"/>
        <v>#DIV/0!</v>
      </c>
      <c r="D2642" s="216" t="e">
        <f>IF(F2642="","",IF($B$3='Budget Calculator'!$A$14, 'Loan Calculator'!$L$12-E2642+H2642, IF($B$3='Budget Calculator'!$A$13,  'Loan Calculator'!$N$12-E2642+H2642, IF($B$3='Budget Calculator'!$A$12,  'Loan Calculator'!$P$12-E2642+H2642, 0))))</f>
        <v>#DIV/0!</v>
      </c>
      <c r="E2642" s="217" t="e">
        <f>IF(('Loan Calculator'!$G$4/$B$4)*C2641&gt;=0, ('Loan Calculator'!$G$4/$B$4)*C2641, 1/0)</f>
        <v>#DIV/0!</v>
      </c>
      <c r="F2642" s="200" t="e">
        <f t="shared" si="252"/>
        <v>#DIV/0!</v>
      </c>
      <c r="G2642" s="212" t="e">
        <f t="shared" si="253"/>
        <v>#DIV/0!</v>
      </c>
      <c r="K2642" s="197" t="str" cm="1">
        <f t="array" ref="K2642">INDEX($A:$G, ($B2642*$B$4)+3,COLUMN(C2642))</f>
        <v>Owing</v>
      </c>
      <c r="L2642" s="198" t="e">
        <f t="shared" si="255"/>
        <v>#VALUE!</v>
      </c>
      <c r="M2642" s="199" t="e">
        <f t="shared" si="256"/>
        <v>#VALUE!</v>
      </c>
      <c r="N2642" s="200" t="str" cm="1">
        <f t="array" ref="N2642">INDEX($A:$G, ($B2642*$B$4)+3,COLUMN(F2642))</f>
        <v>Total Interest Charged</v>
      </c>
      <c r="O2642" s="201" t="e">
        <f t="shared" si="254"/>
        <v>#VALUE!</v>
      </c>
    </row>
    <row r="2643" spans="3:15" x14ac:dyDescent="0.25">
      <c r="C2643" s="197" t="e">
        <f t="shared" si="251"/>
        <v>#DIV/0!</v>
      </c>
      <c r="D2643" s="216" t="e">
        <f>IF(F2643="","",IF($B$3='Budget Calculator'!$A$14, 'Loan Calculator'!$L$12-E2643+H2643, IF($B$3='Budget Calculator'!$A$13,  'Loan Calculator'!$N$12-E2643+H2643, IF($B$3='Budget Calculator'!$A$12,  'Loan Calculator'!$P$12-E2643+H2643, 0))))</f>
        <v>#DIV/0!</v>
      </c>
      <c r="E2643" s="217" t="e">
        <f>IF(('Loan Calculator'!$G$4/$B$4)*C2642&gt;=0, ('Loan Calculator'!$G$4/$B$4)*C2642, 1/0)</f>
        <v>#DIV/0!</v>
      </c>
      <c r="F2643" s="200" t="e">
        <f t="shared" si="252"/>
        <v>#DIV/0!</v>
      </c>
      <c r="G2643" s="212" t="e">
        <f t="shared" si="253"/>
        <v>#DIV/0!</v>
      </c>
      <c r="K2643" s="197" t="str" cm="1">
        <f t="array" ref="K2643">INDEX($A:$G, ($B2643*$B$4)+3,COLUMN(C2643))</f>
        <v>Owing</v>
      </c>
      <c r="L2643" s="198" t="e">
        <f t="shared" si="255"/>
        <v>#VALUE!</v>
      </c>
      <c r="M2643" s="199" t="e">
        <f t="shared" si="256"/>
        <v>#VALUE!</v>
      </c>
      <c r="N2643" s="200" t="str" cm="1">
        <f t="array" ref="N2643">INDEX($A:$G, ($B2643*$B$4)+3,COLUMN(F2643))</f>
        <v>Total Interest Charged</v>
      </c>
      <c r="O2643" s="201" t="e">
        <f t="shared" si="254"/>
        <v>#VALUE!</v>
      </c>
    </row>
    <row r="2644" spans="3:15" x14ac:dyDescent="0.25">
      <c r="C2644" s="197" t="e">
        <f t="shared" si="251"/>
        <v>#DIV/0!</v>
      </c>
      <c r="D2644" s="216" t="e">
        <f>IF(F2644="","",IF($B$3='Budget Calculator'!$A$14, 'Loan Calculator'!$L$12-E2644+H2644, IF($B$3='Budget Calculator'!$A$13,  'Loan Calculator'!$N$12-E2644+H2644, IF($B$3='Budget Calculator'!$A$12,  'Loan Calculator'!$P$12-E2644+H2644, 0))))</f>
        <v>#DIV/0!</v>
      </c>
      <c r="E2644" s="217" t="e">
        <f>IF(('Loan Calculator'!$G$4/$B$4)*C2643&gt;=0, ('Loan Calculator'!$G$4/$B$4)*C2643, 1/0)</f>
        <v>#DIV/0!</v>
      </c>
      <c r="F2644" s="200" t="e">
        <f t="shared" si="252"/>
        <v>#DIV/0!</v>
      </c>
      <c r="G2644" s="212" t="e">
        <f t="shared" si="253"/>
        <v>#DIV/0!</v>
      </c>
      <c r="K2644" s="197" t="str" cm="1">
        <f t="array" ref="K2644">INDEX($A:$G, ($B2644*$B$4)+3,COLUMN(C2644))</f>
        <v>Owing</v>
      </c>
      <c r="L2644" s="198" t="e">
        <f t="shared" si="255"/>
        <v>#VALUE!</v>
      </c>
      <c r="M2644" s="199" t="e">
        <f t="shared" si="256"/>
        <v>#VALUE!</v>
      </c>
      <c r="N2644" s="200" t="str" cm="1">
        <f t="array" ref="N2644">INDEX($A:$G, ($B2644*$B$4)+3,COLUMN(F2644))</f>
        <v>Total Interest Charged</v>
      </c>
      <c r="O2644" s="201" t="e">
        <f t="shared" si="254"/>
        <v>#VALUE!</v>
      </c>
    </row>
    <row r="2645" spans="3:15" x14ac:dyDescent="0.25">
      <c r="C2645" s="197" t="e">
        <f t="shared" si="251"/>
        <v>#DIV/0!</v>
      </c>
      <c r="D2645" s="216" t="e">
        <f>IF(F2645="","",IF($B$3='Budget Calculator'!$A$14, 'Loan Calculator'!$L$12-E2645+H2645, IF($B$3='Budget Calculator'!$A$13,  'Loan Calculator'!$N$12-E2645+H2645, IF($B$3='Budget Calculator'!$A$12,  'Loan Calculator'!$P$12-E2645+H2645, 0))))</f>
        <v>#DIV/0!</v>
      </c>
      <c r="E2645" s="217" t="e">
        <f>IF(('Loan Calculator'!$G$4/$B$4)*C2644&gt;=0, ('Loan Calculator'!$G$4/$B$4)*C2644, 1/0)</f>
        <v>#DIV/0!</v>
      </c>
      <c r="F2645" s="200" t="e">
        <f t="shared" si="252"/>
        <v>#DIV/0!</v>
      </c>
      <c r="G2645" s="212" t="e">
        <f t="shared" si="253"/>
        <v>#DIV/0!</v>
      </c>
      <c r="K2645" s="197" t="str" cm="1">
        <f t="array" ref="K2645">INDEX($A:$G, ($B2645*$B$4)+3,COLUMN(C2645))</f>
        <v>Owing</v>
      </c>
      <c r="L2645" s="198" t="e">
        <f t="shared" si="255"/>
        <v>#VALUE!</v>
      </c>
      <c r="M2645" s="199" t="e">
        <f t="shared" si="256"/>
        <v>#VALUE!</v>
      </c>
      <c r="N2645" s="200" t="str" cm="1">
        <f t="array" ref="N2645">INDEX($A:$G, ($B2645*$B$4)+3,COLUMN(F2645))</f>
        <v>Total Interest Charged</v>
      </c>
      <c r="O2645" s="201" t="e">
        <f t="shared" si="254"/>
        <v>#VALUE!</v>
      </c>
    </row>
    <row r="2646" spans="3:15" x14ac:dyDescent="0.25">
      <c r="C2646" s="197" t="e">
        <f t="shared" si="251"/>
        <v>#DIV/0!</v>
      </c>
      <c r="D2646" s="216" t="e">
        <f>IF(F2646="","",IF($B$3='Budget Calculator'!$A$14, 'Loan Calculator'!$L$12-E2646+H2646, IF($B$3='Budget Calculator'!$A$13,  'Loan Calculator'!$N$12-E2646+H2646, IF($B$3='Budget Calculator'!$A$12,  'Loan Calculator'!$P$12-E2646+H2646, 0))))</f>
        <v>#DIV/0!</v>
      </c>
      <c r="E2646" s="217" t="e">
        <f>IF(('Loan Calculator'!$G$4/$B$4)*C2645&gt;=0, ('Loan Calculator'!$G$4/$B$4)*C2645, 1/0)</f>
        <v>#DIV/0!</v>
      </c>
      <c r="F2646" s="200" t="e">
        <f t="shared" si="252"/>
        <v>#DIV/0!</v>
      </c>
      <c r="G2646" s="212" t="e">
        <f t="shared" si="253"/>
        <v>#DIV/0!</v>
      </c>
      <c r="K2646" s="197" t="str" cm="1">
        <f t="array" ref="K2646">INDEX($A:$G, ($B2646*$B$4)+3,COLUMN(C2646))</f>
        <v>Owing</v>
      </c>
      <c r="L2646" s="198" t="e">
        <f t="shared" si="255"/>
        <v>#VALUE!</v>
      </c>
      <c r="M2646" s="199" t="e">
        <f t="shared" si="256"/>
        <v>#VALUE!</v>
      </c>
      <c r="N2646" s="200" t="str" cm="1">
        <f t="array" ref="N2646">INDEX($A:$G, ($B2646*$B$4)+3,COLUMN(F2646))</f>
        <v>Total Interest Charged</v>
      </c>
      <c r="O2646" s="201" t="e">
        <f t="shared" si="254"/>
        <v>#VALUE!</v>
      </c>
    </row>
    <row r="2647" spans="3:15" x14ac:dyDescent="0.25">
      <c r="C2647" s="197" t="e">
        <f t="shared" si="251"/>
        <v>#DIV/0!</v>
      </c>
      <c r="D2647" s="216" t="e">
        <f>IF(F2647="","",IF($B$3='Budget Calculator'!$A$14, 'Loan Calculator'!$L$12-E2647+H2647, IF($B$3='Budget Calculator'!$A$13,  'Loan Calculator'!$N$12-E2647+H2647, IF($B$3='Budget Calculator'!$A$12,  'Loan Calculator'!$P$12-E2647+H2647, 0))))</f>
        <v>#DIV/0!</v>
      </c>
      <c r="E2647" s="217" t="e">
        <f>IF(('Loan Calculator'!$G$4/$B$4)*C2646&gt;=0, ('Loan Calculator'!$G$4/$B$4)*C2646, 1/0)</f>
        <v>#DIV/0!</v>
      </c>
      <c r="F2647" s="200" t="e">
        <f t="shared" si="252"/>
        <v>#DIV/0!</v>
      </c>
      <c r="G2647" s="212" t="e">
        <f t="shared" si="253"/>
        <v>#DIV/0!</v>
      </c>
      <c r="K2647" s="197" t="str" cm="1">
        <f t="array" ref="K2647">INDEX($A:$G, ($B2647*$B$4)+3,COLUMN(C2647))</f>
        <v>Owing</v>
      </c>
      <c r="L2647" s="198" t="e">
        <f t="shared" si="255"/>
        <v>#VALUE!</v>
      </c>
      <c r="M2647" s="199" t="e">
        <f t="shared" si="256"/>
        <v>#VALUE!</v>
      </c>
      <c r="N2647" s="200" t="str" cm="1">
        <f t="array" ref="N2647">INDEX($A:$G, ($B2647*$B$4)+3,COLUMN(F2647))</f>
        <v>Total Interest Charged</v>
      </c>
      <c r="O2647" s="201" t="e">
        <f t="shared" si="254"/>
        <v>#VALUE!</v>
      </c>
    </row>
    <row r="2648" spans="3:15" x14ac:dyDescent="0.25">
      <c r="C2648" s="197" t="e">
        <f t="shared" ref="C2648:C2711" si="257">IF(F2648="","",C2647-D2648)</f>
        <v>#DIV/0!</v>
      </c>
      <c r="D2648" s="216" t="e">
        <f>IF(F2648="","",IF($B$3='Budget Calculator'!$A$14, 'Loan Calculator'!$L$12-E2648+H2648, IF($B$3='Budget Calculator'!$A$13,  'Loan Calculator'!$N$12-E2648+H2648, IF($B$3='Budget Calculator'!$A$12,  'Loan Calculator'!$P$12-E2648+H2648, 0))))</f>
        <v>#DIV/0!</v>
      </c>
      <c r="E2648" s="217" t="e">
        <f>IF(('Loan Calculator'!$G$4/$B$4)*C2647&gt;=0, ('Loan Calculator'!$G$4/$B$4)*C2647, 1/0)</f>
        <v>#DIV/0!</v>
      </c>
      <c r="F2648" s="200" t="e">
        <f t="shared" ref="F2648:F2711" si="258">IF(F2647="", "", IF(E2648+F2647&gt;F2647, E2648+F2647, ""))</f>
        <v>#DIV/0!</v>
      </c>
      <c r="G2648" s="212" t="e">
        <f t="shared" si="253"/>
        <v>#DIV/0!</v>
      </c>
      <c r="K2648" s="197" t="str" cm="1">
        <f t="array" ref="K2648">INDEX($A:$G, ($B2648*$B$4)+3,COLUMN(C2648))</f>
        <v>Owing</v>
      </c>
      <c r="L2648" s="198" t="e">
        <f t="shared" si="255"/>
        <v>#VALUE!</v>
      </c>
      <c r="M2648" s="199" t="e">
        <f t="shared" si="256"/>
        <v>#VALUE!</v>
      </c>
      <c r="N2648" s="200" t="str" cm="1">
        <f t="array" ref="N2648">INDEX($A:$G, ($B2648*$B$4)+3,COLUMN(F2648))</f>
        <v>Total Interest Charged</v>
      </c>
      <c r="O2648" s="201" t="e">
        <f t="shared" si="254"/>
        <v>#VALUE!</v>
      </c>
    </row>
    <row r="2649" spans="3:15" x14ac:dyDescent="0.25">
      <c r="C2649" s="197" t="e">
        <f t="shared" si="257"/>
        <v>#DIV/0!</v>
      </c>
      <c r="D2649" s="216" t="e">
        <f>IF(F2649="","",IF($B$3='Budget Calculator'!$A$14, 'Loan Calculator'!$L$12-E2649+H2649, IF($B$3='Budget Calculator'!$A$13,  'Loan Calculator'!$N$12-E2649+H2649, IF($B$3='Budget Calculator'!$A$12,  'Loan Calculator'!$P$12-E2649+H2649, 0))))</f>
        <v>#DIV/0!</v>
      </c>
      <c r="E2649" s="217" t="e">
        <f>IF(('Loan Calculator'!$G$4/$B$4)*C2648&gt;=0, ('Loan Calculator'!$G$4/$B$4)*C2648, 1/0)</f>
        <v>#DIV/0!</v>
      </c>
      <c r="F2649" s="200" t="e">
        <f t="shared" si="258"/>
        <v>#DIV/0!</v>
      </c>
      <c r="G2649" s="212" t="e">
        <f t="shared" si="253"/>
        <v>#DIV/0!</v>
      </c>
      <c r="K2649" s="197" t="str" cm="1">
        <f t="array" ref="K2649">INDEX($A:$G, ($B2649*$B$4)+3,COLUMN(C2649))</f>
        <v>Owing</v>
      </c>
      <c r="L2649" s="198" t="e">
        <f t="shared" si="255"/>
        <v>#VALUE!</v>
      </c>
      <c r="M2649" s="199" t="e">
        <f t="shared" si="256"/>
        <v>#VALUE!</v>
      </c>
      <c r="N2649" s="200" t="str" cm="1">
        <f t="array" ref="N2649">INDEX($A:$G, ($B2649*$B$4)+3,COLUMN(F2649))</f>
        <v>Total Interest Charged</v>
      </c>
      <c r="O2649" s="201" t="e">
        <f t="shared" si="254"/>
        <v>#VALUE!</v>
      </c>
    </row>
    <row r="2650" spans="3:15" x14ac:dyDescent="0.25">
      <c r="C2650" s="197" t="e">
        <f t="shared" si="257"/>
        <v>#DIV/0!</v>
      </c>
      <c r="D2650" s="216" t="e">
        <f>IF(F2650="","",IF($B$3='Budget Calculator'!$A$14, 'Loan Calculator'!$L$12-E2650+H2650, IF($B$3='Budget Calculator'!$A$13,  'Loan Calculator'!$N$12-E2650+H2650, IF($B$3='Budget Calculator'!$A$12,  'Loan Calculator'!$P$12-E2650+H2650, 0))))</f>
        <v>#DIV/0!</v>
      </c>
      <c r="E2650" s="217" t="e">
        <f>IF(('Loan Calculator'!$G$4/$B$4)*C2649&gt;=0, ('Loan Calculator'!$G$4/$B$4)*C2649, 1/0)</f>
        <v>#DIV/0!</v>
      </c>
      <c r="F2650" s="200" t="e">
        <f t="shared" si="258"/>
        <v>#DIV/0!</v>
      </c>
      <c r="G2650" s="212" t="e">
        <f t="shared" si="253"/>
        <v>#DIV/0!</v>
      </c>
      <c r="K2650" s="197" t="str" cm="1">
        <f t="array" ref="K2650">INDEX($A:$G, ($B2650*$B$4)+3,COLUMN(C2650))</f>
        <v>Owing</v>
      </c>
      <c r="L2650" s="198" t="e">
        <f t="shared" si="255"/>
        <v>#VALUE!</v>
      </c>
      <c r="M2650" s="199" t="e">
        <f t="shared" si="256"/>
        <v>#VALUE!</v>
      </c>
      <c r="N2650" s="200" t="str" cm="1">
        <f t="array" ref="N2650">INDEX($A:$G, ($B2650*$B$4)+3,COLUMN(F2650))</f>
        <v>Total Interest Charged</v>
      </c>
      <c r="O2650" s="201" t="e">
        <f t="shared" si="254"/>
        <v>#VALUE!</v>
      </c>
    </row>
    <row r="2651" spans="3:15" x14ac:dyDescent="0.25">
      <c r="C2651" s="197" t="e">
        <f t="shared" si="257"/>
        <v>#DIV/0!</v>
      </c>
      <c r="D2651" s="216" t="e">
        <f>IF(F2651="","",IF($B$3='Budget Calculator'!$A$14, 'Loan Calculator'!$L$12-E2651+H2651, IF($B$3='Budget Calculator'!$A$13,  'Loan Calculator'!$N$12-E2651+H2651, IF($B$3='Budget Calculator'!$A$12,  'Loan Calculator'!$P$12-E2651+H2651, 0))))</f>
        <v>#DIV/0!</v>
      </c>
      <c r="E2651" s="217" t="e">
        <f>IF(('Loan Calculator'!$G$4/$B$4)*C2650&gt;=0, ('Loan Calculator'!$G$4/$B$4)*C2650, 1/0)</f>
        <v>#DIV/0!</v>
      </c>
      <c r="F2651" s="200" t="e">
        <f t="shared" si="258"/>
        <v>#DIV/0!</v>
      </c>
      <c r="G2651" s="212" t="e">
        <f t="shared" si="253"/>
        <v>#DIV/0!</v>
      </c>
      <c r="K2651" s="197" t="str" cm="1">
        <f t="array" ref="K2651">INDEX($A:$G, ($B2651*$B$4)+3,COLUMN(C2651))</f>
        <v>Owing</v>
      </c>
      <c r="L2651" s="198" t="e">
        <f t="shared" si="255"/>
        <v>#VALUE!</v>
      </c>
      <c r="M2651" s="199" t="e">
        <f t="shared" si="256"/>
        <v>#VALUE!</v>
      </c>
      <c r="N2651" s="200" t="str" cm="1">
        <f t="array" ref="N2651">INDEX($A:$G, ($B2651*$B$4)+3,COLUMN(F2651))</f>
        <v>Total Interest Charged</v>
      </c>
      <c r="O2651" s="201" t="e">
        <f t="shared" si="254"/>
        <v>#VALUE!</v>
      </c>
    </row>
    <row r="2652" spans="3:15" x14ac:dyDescent="0.25">
      <c r="C2652" s="197" t="e">
        <f t="shared" si="257"/>
        <v>#DIV/0!</v>
      </c>
      <c r="D2652" s="216" t="e">
        <f>IF(F2652="","",IF($B$3='Budget Calculator'!$A$14, 'Loan Calculator'!$L$12-E2652+H2652, IF($B$3='Budget Calculator'!$A$13,  'Loan Calculator'!$N$12-E2652+H2652, IF($B$3='Budget Calculator'!$A$12,  'Loan Calculator'!$P$12-E2652+H2652, 0))))</f>
        <v>#DIV/0!</v>
      </c>
      <c r="E2652" s="217" t="e">
        <f>IF(('Loan Calculator'!$G$4/$B$4)*C2651&gt;=0, ('Loan Calculator'!$G$4/$B$4)*C2651, 1/0)</f>
        <v>#DIV/0!</v>
      </c>
      <c r="F2652" s="200" t="e">
        <f t="shared" si="258"/>
        <v>#DIV/0!</v>
      </c>
      <c r="G2652" s="212" t="e">
        <f t="shared" si="253"/>
        <v>#DIV/0!</v>
      </c>
      <c r="K2652" s="197" t="str" cm="1">
        <f t="array" ref="K2652">INDEX($A:$G, ($B2652*$B$4)+3,COLUMN(C2652))</f>
        <v>Owing</v>
      </c>
      <c r="L2652" s="198" t="e">
        <f t="shared" si="255"/>
        <v>#VALUE!</v>
      </c>
      <c r="M2652" s="199" t="e">
        <f t="shared" si="256"/>
        <v>#VALUE!</v>
      </c>
      <c r="N2652" s="200" t="str" cm="1">
        <f t="array" ref="N2652">INDEX($A:$G, ($B2652*$B$4)+3,COLUMN(F2652))</f>
        <v>Total Interest Charged</v>
      </c>
      <c r="O2652" s="201" t="e">
        <f t="shared" si="254"/>
        <v>#VALUE!</v>
      </c>
    </row>
    <row r="2653" spans="3:15" x14ac:dyDescent="0.25">
      <c r="C2653" s="197" t="e">
        <f t="shared" si="257"/>
        <v>#DIV/0!</v>
      </c>
      <c r="D2653" s="216" t="e">
        <f>IF(F2653="","",IF($B$3='Budget Calculator'!$A$14, 'Loan Calculator'!$L$12-E2653+H2653, IF($B$3='Budget Calculator'!$A$13,  'Loan Calculator'!$N$12-E2653+H2653, IF($B$3='Budget Calculator'!$A$12,  'Loan Calculator'!$P$12-E2653+H2653, 0))))</f>
        <v>#DIV/0!</v>
      </c>
      <c r="E2653" s="217" t="e">
        <f>IF(('Loan Calculator'!$G$4/$B$4)*C2652&gt;=0, ('Loan Calculator'!$G$4/$B$4)*C2652, 1/0)</f>
        <v>#DIV/0!</v>
      </c>
      <c r="F2653" s="200" t="e">
        <f t="shared" si="258"/>
        <v>#DIV/0!</v>
      </c>
      <c r="G2653" s="212" t="e">
        <f t="shared" si="253"/>
        <v>#DIV/0!</v>
      </c>
      <c r="K2653" s="197" t="str" cm="1">
        <f t="array" ref="K2653">INDEX($A:$G, ($B2653*$B$4)+3,COLUMN(C2653))</f>
        <v>Owing</v>
      </c>
      <c r="L2653" s="198" t="e">
        <f t="shared" si="255"/>
        <v>#VALUE!</v>
      </c>
      <c r="M2653" s="199" t="e">
        <f t="shared" si="256"/>
        <v>#VALUE!</v>
      </c>
      <c r="N2653" s="200" t="str" cm="1">
        <f t="array" ref="N2653">INDEX($A:$G, ($B2653*$B$4)+3,COLUMN(F2653))</f>
        <v>Total Interest Charged</v>
      </c>
      <c r="O2653" s="201" t="e">
        <f t="shared" si="254"/>
        <v>#VALUE!</v>
      </c>
    </row>
    <row r="2654" spans="3:15" x14ac:dyDescent="0.25">
      <c r="C2654" s="197" t="e">
        <f t="shared" si="257"/>
        <v>#DIV/0!</v>
      </c>
      <c r="D2654" s="216" t="e">
        <f>IF(F2654="","",IF($B$3='Budget Calculator'!$A$14, 'Loan Calculator'!$L$12-E2654+H2654, IF($B$3='Budget Calculator'!$A$13,  'Loan Calculator'!$N$12-E2654+H2654, IF($B$3='Budget Calculator'!$A$12,  'Loan Calculator'!$P$12-E2654+H2654, 0))))</f>
        <v>#DIV/0!</v>
      </c>
      <c r="E2654" s="217" t="e">
        <f>IF(('Loan Calculator'!$G$4/$B$4)*C2653&gt;=0, ('Loan Calculator'!$G$4/$B$4)*C2653, 1/0)</f>
        <v>#DIV/0!</v>
      </c>
      <c r="F2654" s="200" t="e">
        <f t="shared" si="258"/>
        <v>#DIV/0!</v>
      </c>
      <c r="G2654" s="212" t="e">
        <f t="shared" si="253"/>
        <v>#DIV/0!</v>
      </c>
      <c r="K2654" s="197" t="str" cm="1">
        <f t="array" ref="K2654">INDEX($A:$G, ($B2654*$B$4)+3,COLUMN(C2654))</f>
        <v>Owing</v>
      </c>
      <c r="L2654" s="198" t="e">
        <f t="shared" si="255"/>
        <v>#VALUE!</v>
      </c>
      <c r="M2654" s="199" t="e">
        <f t="shared" si="256"/>
        <v>#VALUE!</v>
      </c>
      <c r="N2654" s="200" t="str" cm="1">
        <f t="array" ref="N2654">INDEX($A:$G, ($B2654*$B$4)+3,COLUMN(F2654))</f>
        <v>Total Interest Charged</v>
      </c>
      <c r="O2654" s="201" t="e">
        <f t="shared" si="254"/>
        <v>#VALUE!</v>
      </c>
    </row>
    <row r="2655" spans="3:15" x14ac:dyDescent="0.25">
      <c r="C2655" s="197" t="e">
        <f t="shared" si="257"/>
        <v>#DIV/0!</v>
      </c>
      <c r="D2655" s="216" t="e">
        <f>IF(F2655="","",IF($B$3='Budget Calculator'!$A$14, 'Loan Calculator'!$L$12-E2655+H2655, IF($B$3='Budget Calculator'!$A$13,  'Loan Calculator'!$N$12-E2655+H2655, IF($B$3='Budget Calculator'!$A$12,  'Loan Calculator'!$P$12-E2655+H2655, 0))))</f>
        <v>#DIV/0!</v>
      </c>
      <c r="E2655" s="217" t="e">
        <f>IF(('Loan Calculator'!$G$4/$B$4)*C2654&gt;=0, ('Loan Calculator'!$G$4/$B$4)*C2654, 1/0)</f>
        <v>#DIV/0!</v>
      </c>
      <c r="F2655" s="200" t="e">
        <f t="shared" si="258"/>
        <v>#DIV/0!</v>
      </c>
      <c r="G2655" s="212" t="e">
        <f t="shared" si="253"/>
        <v>#DIV/0!</v>
      </c>
      <c r="K2655" s="197" t="str" cm="1">
        <f t="array" ref="K2655">INDEX($A:$G, ($B2655*$B$4)+3,COLUMN(C2655))</f>
        <v>Owing</v>
      </c>
      <c r="L2655" s="198" t="e">
        <f t="shared" si="255"/>
        <v>#VALUE!</v>
      </c>
      <c r="M2655" s="199" t="e">
        <f t="shared" si="256"/>
        <v>#VALUE!</v>
      </c>
      <c r="N2655" s="200" t="str" cm="1">
        <f t="array" ref="N2655">INDEX($A:$G, ($B2655*$B$4)+3,COLUMN(F2655))</f>
        <v>Total Interest Charged</v>
      </c>
      <c r="O2655" s="201" t="e">
        <f t="shared" si="254"/>
        <v>#VALUE!</v>
      </c>
    </row>
    <row r="2656" spans="3:15" x14ac:dyDescent="0.25">
      <c r="C2656" s="197" t="e">
        <f t="shared" si="257"/>
        <v>#DIV/0!</v>
      </c>
      <c r="D2656" s="216" t="e">
        <f>IF(F2656="","",IF($B$3='Budget Calculator'!$A$14, 'Loan Calculator'!$L$12-E2656+H2656, IF($B$3='Budget Calculator'!$A$13,  'Loan Calculator'!$N$12-E2656+H2656, IF($B$3='Budget Calculator'!$A$12,  'Loan Calculator'!$P$12-E2656+H2656, 0))))</f>
        <v>#DIV/0!</v>
      </c>
      <c r="E2656" s="217" t="e">
        <f>IF(('Loan Calculator'!$G$4/$B$4)*C2655&gt;=0, ('Loan Calculator'!$G$4/$B$4)*C2655, 1/0)</f>
        <v>#DIV/0!</v>
      </c>
      <c r="F2656" s="200" t="e">
        <f t="shared" si="258"/>
        <v>#DIV/0!</v>
      </c>
      <c r="G2656" s="212" t="e">
        <f t="shared" si="253"/>
        <v>#DIV/0!</v>
      </c>
      <c r="K2656" s="197" t="str" cm="1">
        <f t="array" ref="K2656">INDEX($A:$G, ($B2656*$B$4)+3,COLUMN(C2656))</f>
        <v>Owing</v>
      </c>
      <c r="L2656" s="198" t="e">
        <f t="shared" si="255"/>
        <v>#VALUE!</v>
      </c>
      <c r="M2656" s="199" t="e">
        <f t="shared" si="256"/>
        <v>#VALUE!</v>
      </c>
      <c r="N2656" s="200" t="str" cm="1">
        <f t="array" ref="N2656">INDEX($A:$G, ($B2656*$B$4)+3,COLUMN(F2656))</f>
        <v>Total Interest Charged</v>
      </c>
      <c r="O2656" s="201" t="e">
        <f t="shared" si="254"/>
        <v>#VALUE!</v>
      </c>
    </row>
    <row r="2657" spans="3:15" x14ac:dyDescent="0.25">
      <c r="C2657" s="197" t="e">
        <f t="shared" si="257"/>
        <v>#DIV/0!</v>
      </c>
      <c r="D2657" s="216" t="e">
        <f>IF(F2657="","",IF($B$3='Budget Calculator'!$A$14, 'Loan Calculator'!$L$12-E2657+H2657, IF($B$3='Budget Calculator'!$A$13,  'Loan Calculator'!$N$12-E2657+H2657, IF($B$3='Budget Calculator'!$A$12,  'Loan Calculator'!$P$12-E2657+H2657, 0))))</f>
        <v>#DIV/0!</v>
      </c>
      <c r="E2657" s="217" t="e">
        <f>IF(('Loan Calculator'!$G$4/$B$4)*C2656&gt;=0, ('Loan Calculator'!$G$4/$B$4)*C2656, 1/0)</f>
        <v>#DIV/0!</v>
      </c>
      <c r="F2657" s="200" t="e">
        <f t="shared" si="258"/>
        <v>#DIV/0!</v>
      </c>
      <c r="G2657" s="212" t="e">
        <f t="shared" si="253"/>
        <v>#DIV/0!</v>
      </c>
      <c r="K2657" s="197" t="str" cm="1">
        <f t="array" ref="K2657">INDEX($A:$G, ($B2657*$B$4)+3,COLUMN(C2657))</f>
        <v>Owing</v>
      </c>
      <c r="L2657" s="198" t="e">
        <f t="shared" si="255"/>
        <v>#VALUE!</v>
      </c>
      <c r="M2657" s="199" t="e">
        <f t="shared" si="256"/>
        <v>#VALUE!</v>
      </c>
      <c r="N2657" s="200" t="str" cm="1">
        <f t="array" ref="N2657">INDEX($A:$G, ($B2657*$B$4)+3,COLUMN(F2657))</f>
        <v>Total Interest Charged</v>
      </c>
      <c r="O2657" s="201" t="e">
        <f t="shared" si="254"/>
        <v>#VALUE!</v>
      </c>
    </row>
    <row r="2658" spans="3:15" x14ac:dyDescent="0.25">
      <c r="C2658" s="197" t="e">
        <f t="shared" si="257"/>
        <v>#DIV/0!</v>
      </c>
      <c r="D2658" s="216" t="e">
        <f>IF(F2658="","",IF($B$3='Budget Calculator'!$A$14, 'Loan Calculator'!$L$12-E2658+H2658, IF($B$3='Budget Calculator'!$A$13,  'Loan Calculator'!$N$12-E2658+H2658, IF($B$3='Budget Calculator'!$A$12,  'Loan Calculator'!$P$12-E2658+H2658, 0))))</f>
        <v>#DIV/0!</v>
      </c>
      <c r="E2658" s="217" t="e">
        <f>IF(('Loan Calculator'!$G$4/$B$4)*C2657&gt;=0, ('Loan Calculator'!$G$4/$B$4)*C2657, 1/0)</f>
        <v>#DIV/0!</v>
      </c>
      <c r="F2658" s="200" t="e">
        <f t="shared" si="258"/>
        <v>#DIV/0!</v>
      </c>
      <c r="G2658" s="212" t="e">
        <f t="shared" si="253"/>
        <v>#DIV/0!</v>
      </c>
      <c r="K2658" s="197" t="str" cm="1">
        <f t="array" ref="K2658">INDEX($A:$G, ($B2658*$B$4)+3,COLUMN(C2658))</f>
        <v>Owing</v>
      </c>
      <c r="L2658" s="198" t="e">
        <f t="shared" si="255"/>
        <v>#VALUE!</v>
      </c>
      <c r="M2658" s="199" t="e">
        <f t="shared" si="256"/>
        <v>#VALUE!</v>
      </c>
      <c r="N2658" s="200" t="str" cm="1">
        <f t="array" ref="N2658">INDEX($A:$G, ($B2658*$B$4)+3,COLUMN(F2658))</f>
        <v>Total Interest Charged</v>
      </c>
      <c r="O2658" s="201" t="e">
        <f t="shared" si="254"/>
        <v>#VALUE!</v>
      </c>
    </row>
    <row r="2659" spans="3:15" x14ac:dyDescent="0.25">
      <c r="C2659" s="197" t="e">
        <f t="shared" si="257"/>
        <v>#DIV/0!</v>
      </c>
      <c r="D2659" s="216" t="e">
        <f>IF(F2659="","",IF($B$3='Budget Calculator'!$A$14, 'Loan Calculator'!$L$12-E2659+H2659, IF($B$3='Budget Calculator'!$A$13,  'Loan Calculator'!$N$12-E2659+H2659, IF($B$3='Budget Calculator'!$A$12,  'Loan Calculator'!$P$12-E2659+H2659, 0))))</f>
        <v>#DIV/0!</v>
      </c>
      <c r="E2659" s="217" t="e">
        <f>IF(('Loan Calculator'!$G$4/$B$4)*C2658&gt;=0, ('Loan Calculator'!$G$4/$B$4)*C2658, 1/0)</f>
        <v>#DIV/0!</v>
      </c>
      <c r="F2659" s="200" t="e">
        <f t="shared" si="258"/>
        <v>#DIV/0!</v>
      </c>
      <c r="G2659" s="212" t="e">
        <f t="shared" si="253"/>
        <v>#DIV/0!</v>
      </c>
      <c r="K2659" s="197" t="str" cm="1">
        <f t="array" ref="K2659">INDEX($A:$G, ($B2659*$B$4)+3,COLUMN(C2659))</f>
        <v>Owing</v>
      </c>
      <c r="L2659" s="198" t="e">
        <f t="shared" si="255"/>
        <v>#VALUE!</v>
      </c>
      <c r="M2659" s="199" t="e">
        <f t="shared" si="256"/>
        <v>#VALUE!</v>
      </c>
      <c r="N2659" s="200" t="str" cm="1">
        <f t="array" ref="N2659">INDEX($A:$G, ($B2659*$B$4)+3,COLUMN(F2659))</f>
        <v>Total Interest Charged</v>
      </c>
      <c r="O2659" s="201" t="e">
        <f t="shared" si="254"/>
        <v>#VALUE!</v>
      </c>
    </row>
    <row r="2660" spans="3:15" x14ac:dyDescent="0.25">
      <c r="C2660" s="197" t="e">
        <f t="shared" si="257"/>
        <v>#DIV/0!</v>
      </c>
      <c r="D2660" s="216" t="e">
        <f>IF(F2660="","",IF($B$3='Budget Calculator'!$A$14, 'Loan Calculator'!$L$12-E2660+H2660, IF($B$3='Budget Calculator'!$A$13,  'Loan Calculator'!$N$12-E2660+H2660, IF($B$3='Budget Calculator'!$A$12,  'Loan Calculator'!$P$12-E2660+H2660, 0))))</f>
        <v>#DIV/0!</v>
      </c>
      <c r="E2660" s="217" t="e">
        <f>IF(('Loan Calculator'!$G$4/$B$4)*C2659&gt;=0, ('Loan Calculator'!$G$4/$B$4)*C2659, 1/0)</f>
        <v>#DIV/0!</v>
      </c>
      <c r="F2660" s="200" t="e">
        <f t="shared" si="258"/>
        <v>#DIV/0!</v>
      </c>
      <c r="G2660" s="212" t="e">
        <f t="shared" si="253"/>
        <v>#DIV/0!</v>
      </c>
      <c r="K2660" s="197" t="str" cm="1">
        <f t="array" ref="K2660">INDEX($A:$G, ($B2660*$B$4)+3,COLUMN(C2660))</f>
        <v>Owing</v>
      </c>
      <c r="L2660" s="198" t="e">
        <f t="shared" si="255"/>
        <v>#VALUE!</v>
      </c>
      <c r="M2660" s="199" t="e">
        <f t="shared" si="256"/>
        <v>#VALUE!</v>
      </c>
      <c r="N2660" s="200" t="str" cm="1">
        <f t="array" ref="N2660">INDEX($A:$G, ($B2660*$B$4)+3,COLUMN(F2660))</f>
        <v>Total Interest Charged</v>
      </c>
      <c r="O2660" s="201" t="e">
        <f t="shared" si="254"/>
        <v>#VALUE!</v>
      </c>
    </row>
    <row r="2661" spans="3:15" x14ac:dyDescent="0.25">
      <c r="C2661" s="197" t="e">
        <f t="shared" si="257"/>
        <v>#DIV/0!</v>
      </c>
      <c r="D2661" s="216" t="e">
        <f>IF(F2661="","",IF($B$3='Budget Calculator'!$A$14, 'Loan Calculator'!$L$12-E2661+H2661, IF($B$3='Budget Calculator'!$A$13,  'Loan Calculator'!$N$12-E2661+H2661, IF($B$3='Budget Calculator'!$A$12,  'Loan Calculator'!$P$12-E2661+H2661, 0))))</f>
        <v>#DIV/0!</v>
      </c>
      <c r="E2661" s="217" t="e">
        <f>IF(('Loan Calculator'!$G$4/$B$4)*C2660&gt;=0, ('Loan Calculator'!$G$4/$B$4)*C2660, 1/0)</f>
        <v>#DIV/0!</v>
      </c>
      <c r="F2661" s="200" t="e">
        <f t="shared" si="258"/>
        <v>#DIV/0!</v>
      </c>
      <c r="G2661" s="212" t="e">
        <f t="shared" si="253"/>
        <v>#DIV/0!</v>
      </c>
      <c r="K2661" s="197" t="str" cm="1">
        <f t="array" ref="K2661">INDEX($A:$G, ($B2661*$B$4)+3,COLUMN(C2661))</f>
        <v>Owing</v>
      </c>
      <c r="L2661" s="198" t="e">
        <f t="shared" si="255"/>
        <v>#VALUE!</v>
      </c>
      <c r="M2661" s="199" t="e">
        <f t="shared" si="256"/>
        <v>#VALUE!</v>
      </c>
      <c r="N2661" s="200" t="str" cm="1">
        <f t="array" ref="N2661">INDEX($A:$G, ($B2661*$B$4)+3,COLUMN(F2661))</f>
        <v>Total Interest Charged</v>
      </c>
      <c r="O2661" s="201" t="e">
        <f t="shared" si="254"/>
        <v>#VALUE!</v>
      </c>
    </row>
    <row r="2662" spans="3:15" x14ac:dyDescent="0.25">
      <c r="C2662" s="197" t="e">
        <f t="shared" si="257"/>
        <v>#DIV/0!</v>
      </c>
      <c r="D2662" s="216" t="e">
        <f>IF(F2662="","",IF($B$3='Budget Calculator'!$A$14, 'Loan Calculator'!$L$12-E2662+H2662, IF($B$3='Budget Calculator'!$A$13,  'Loan Calculator'!$N$12-E2662+H2662, IF($B$3='Budget Calculator'!$A$12,  'Loan Calculator'!$P$12-E2662+H2662, 0))))</f>
        <v>#DIV/0!</v>
      </c>
      <c r="E2662" s="217" t="e">
        <f>IF(('Loan Calculator'!$G$4/$B$4)*C2661&gt;=0, ('Loan Calculator'!$G$4/$B$4)*C2661, 1/0)</f>
        <v>#DIV/0!</v>
      </c>
      <c r="F2662" s="200" t="e">
        <f t="shared" si="258"/>
        <v>#DIV/0!</v>
      </c>
      <c r="G2662" s="212" t="e">
        <f t="shared" si="253"/>
        <v>#DIV/0!</v>
      </c>
      <c r="K2662" s="197" t="str" cm="1">
        <f t="array" ref="K2662">INDEX($A:$G, ($B2662*$B$4)+3,COLUMN(C2662))</f>
        <v>Owing</v>
      </c>
      <c r="L2662" s="198" t="e">
        <f t="shared" si="255"/>
        <v>#VALUE!</v>
      </c>
      <c r="M2662" s="199" t="e">
        <f t="shared" si="256"/>
        <v>#VALUE!</v>
      </c>
      <c r="N2662" s="200" t="str" cm="1">
        <f t="array" ref="N2662">INDEX($A:$G, ($B2662*$B$4)+3,COLUMN(F2662))</f>
        <v>Total Interest Charged</v>
      </c>
      <c r="O2662" s="201" t="e">
        <f t="shared" si="254"/>
        <v>#VALUE!</v>
      </c>
    </row>
    <row r="2663" spans="3:15" x14ac:dyDescent="0.25">
      <c r="C2663" s="197" t="e">
        <f t="shared" si="257"/>
        <v>#DIV/0!</v>
      </c>
      <c r="D2663" s="216" t="e">
        <f>IF(F2663="","",IF($B$3='Budget Calculator'!$A$14, 'Loan Calculator'!$L$12-E2663+H2663, IF($B$3='Budget Calculator'!$A$13,  'Loan Calculator'!$N$12-E2663+H2663, IF($B$3='Budget Calculator'!$A$12,  'Loan Calculator'!$P$12-E2663+H2663, 0))))</f>
        <v>#DIV/0!</v>
      </c>
      <c r="E2663" s="217" t="e">
        <f>IF(('Loan Calculator'!$G$4/$B$4)*C2662&gt;=0, ('Loan Calculator'!$G$4/$B$4)*C2662, 1/0)</f>
        <v>#DIV/0!</v>
      </c>
      <c r="F2663" s="200" t="e">
        <f t="shared" si="258"/>
        <v>#DIV/0!</v>
      </c>
      <c r="G2663" s="212" t="e">
        <f t="shared" si="253"/>
        <v>#DIV/0!</v>
      </c>
      <c r="K2663" s="197" t="str" cm="1">
        <f t="array" ref="K2663">INDEX($A:$G, ($B2663*$B$4)+3,COLUMN(C2663))</f>
        <v>Owing</v>
      </c>
      <c r="L2663" s="198" t="e">
        <f t="shared" si="255"/>
        <v>#VALUE!</v>
      </c>
      <c r="M2663" s="199" t="e">
        <f t="shared" si="256"/>
        <v>#VALUE!</v>
      </c>
      <c r="N2663" s="200" t="str" cm="1">
        <f t="array" ref="N2663">INDEX($A:$G, ($B2663*$B$4)+3,COLUMN(F2663))</f>
        <v>Total Interest Charged</v>
      </c>
      <c r="O2663" s="201" t="e">
        <f t="shared" si="254"/>
        <v>#VALUE!</v>
      </c>
    </row>
    <row r="2664" spans="3:15" x14ac:dyDescent="0.25">
      <c r="C2664" s="197" t="e">
        <f t="shared" si="257"/>
        <v>#DIV/0!</v>
      </c>
      <c r="D2664" s="216" t="e">
        <f>IF(F2664="","",IF($B$3='Budget Calculator'!$A$14, 'Loan Calculator'!$L$12-E2664+H2664, IF($B$3='Budget Calculator'!$A$13,  'Loan Calculator'!$N$12-E2664+H2664, IF($B$3='Budget Calculator'!$A$12,  'Loan Calculator'!$P$12-E2664+H2664, 0))))</f>
        <v>#DIV/0!</v>
      </c>
      <c r="E2664" s="217" t="e">
        <f>IF(('Loan Calculator'!$G$4/$B$4)*C2663&gt;=0, ('Loan Calculator'!$G$4/$B$4)*C2663, 1/0)</f>
        <v>#DIV/0!</v>
      </c>
      <c r="F2664" s="200" t="e">
        <f t="shared" si="258"/>
        <v>#DIV/0!</v>
      </c>
      <c r="G2664" s="212" t="e">
        <f t="shared" si="253"/>
        <v>#DIV/0!</v>
      </c>
      <c r="K2664" s="197" t="str" cm="1">
        <f t="array" ref="K2664">INDEX($A:$G, ($B2664*$B$4)+3,COLUMN(C2664))</f>
        <v>Owing</v>
      </c>
      <c r="L2664" s="198" t="e">
        <f t="shared" si="255"/>
        <v>#VALUE!</v>
      </c>
      <c r="M2664" s="199" t="e">
        <f t="shared" si="256"/>
        <v>#VALUE!</v>
      </c>
      <c r="N2664" s="200" t="str" cm="1">
        <f t="array" ref="N2664">INDEX($A:$G, ($B2664*$B$4)+3,COLUMN(F2664))</f>
        <v>Total Interest Charged</v>
      </c>
      <c r="O2664" s="201" t="e">
        <f t="shared" si="254"/>
        <v>#VALUE!</v>
      </c>
    </row>
    <row r="2665" spans="3:15" x14ac:dyDescent="0.25">
      <c r="C2665" s="197" t="e">
        <f t="shared" si="257"/>
        <v>#DIV/0!</v>
      </c>
      <c r="D2665" s="216" t="e">
        <f>IF(F2665="","",IF($B$3='Budget Calculator'!$A$14, 'Loan Calculator'!$L$12-E2665+H2665, IF($B$3='Budget Calculator'!$A$13,  'Loan Calculator'!$N$12-E2665+H2665, IF($B$3='Budget Calculator'!$A$12,  'Loan Calculator'!$P$12-E2665+H2665, 0))))</f>
        <v>#DIV/0!</v>
      </c>
      <c r="E2665" s="217" t="e">
        <f>IF(('Loan Calculator'!$G$4/$B$4)*C2664&gt;=0, ('Loan Calculator'!$G$4/$B$4)*C2664, 1/0)</f>
        <v>#DIV/0!</v>
      </c>
      <c r="F2665" s="200" t="e">
        <f t="shared" si="258"/>
        <v>#DIV/0!</v>
      </c>
      <c r="G2665" s="212" t="e">
        <f t="shared" si="253"/>
        <v>#DIV/0!</v>
      </c>
      <c r="K2665" s="197" t="str" cm="1">
        <f t="array" ref="K2665">INDEX($A:$G, ($B2665*$B$4)+3,COLUMN(C2665))</f>
        <v>Owing</v>
      </c>
      <c r="L2665" s="198" t="e">
        <f t="shared" si="255"/>
        <v>#VALUE!</v>
      </c>
      <c r="M2665" s="199" t="e">
        <f t="shared" si="256"/>
        <v>#VALUE!</v>
      </c>
      <c r="N2665" s="200" t="str" cm="1">
        <f t="array" ref="N2665">INDEX($A:$G, ($B2665*$B$4)+3,COLUMN(F2665))</f>
        <v>Total Interest Charged</v>
      </c>
      <c r="O2665" s="201" t="e">
        <f t="shared" si="254"/>
        <v>#VALUE!</v>
      </c>
    </row>
    <row r="2666" spans="3:15" x14ac:dyDescent="0.25">
      <c r="C2666" s="197" t="e">
        <f t="shared" si="257"/>
        <v>#DIV/0!</v>
      </c>
      <c r="D2666" s="216" t="e">
        <f>IF(F2666="","",IF($B$3='Budget Calculator'!$A$14, 'Loan Calculator'!$L$12-E2666+H2666, IF($B$3='Budget Calculator'!$A$13,  'Loan Calculator'!$N$12-E2666+H2666, IF($B$3='Budget Calculator'!$A$12,  'Loan Calculator'!$P$12-E2666+H2666, 0))))</f>
        <v>#DIV/0!</v>
      </c>
      <c r="E2666" s="217" t="e">
        <f>IF(('Loan Calculator'!$G$4/$B$4)*C2665&gt;=0, ('Loan Calculator'!$G$4/$B$4)*C2665, 1/0)</f>
        <v>#DIV/0!</v>
      </c>
      <c r="F2666" s="200" t="e">
        <f t="shared" si="258"/>
        <v>#DIV/0!</v>
      </c>
      <c r="G2666" s="212" t="e">
        <f t="shared" si="253"/>
        <v>#DIV/0!</v>
      </c>
      <c r="K2666" s="197" t="str" cm="1">
        <f t="array" ref="K2666">INDEX($A:$G, ($B2666*$B$4)+3,COLUMN(C2666))</f>
        <v>Owing</v>
      </c>
      <c r="L2666" s="198" t="e">
        <f t="shared" si="255"/>
        <v>#VALUE!</v>
      </c>
      <c r="M2666" s="199" t="e">
        <f t="shared" si="256"/>
        <v>#VALUE!</v>
      </c>
      <c r="N2666" s="200" t="str" cm="1">
        <f t="array" ref="N2666">INDEX($A:$G, ($B2666*$B$4)+3,COLUMN(F2666))</f>
        <v>Total Interest Charged</v>
      </c>
      <c r="O2666" s="201" t="e">
        <f t="shared" si="254"/>
        <v>#VALUE!</v>
      </c>
    </row>
    <row r="2667" spans="3:15" x14ac:dyDescent="0.25">
      <c r="C2667" s="197" t="e">
        <f t="shared" si="257"/>
        <v>#DIV/0!</v>
      </c>
      <c r="D2667" s="216" t="e">
        <f>IF(F2667="","",IF($B$3='Budget Calculator'!$A$14, 'Loan Calculator'!$L$12-E2667+H2667, IF($B$3='Budget Calculator'!$A$13,  'Loan Calculator'!$N$12-E2667+H2667, IF($B$3='Budget Calculator'!$A$12,  'Loan Calculator'!$P$12-E2667+H2667, 0))))</f>
        <v>#DIV/0!</v>
      </c>
      <c r="E2667" s="217" t="e">
        <f>IF(('Loan Calculator'!$G$4/$B$4)*C2666&gt;=0, ('Loan Calculator'!$G$4/$B$4)*C2666, 1/0)</f>
        <v>#DIV/0!</v>
      </c>
      <c r="F2667" s="200" t="e">
        <f t="shared" si="258"/>
        <v>#DIV/0!</v>
      </c>
      <c r="G2667" s="212" t="e">
        <f t="shared" si="253"/>
        <v>#DIV/0!</v>
      </c>
      <c r="K2667" s="197" t="str" cm="1">
        <f t="array" ref="K2667">INDEX($A:$G, ($B2667*$B$4)+3,COLUMN(C2667))</f>
        <v>Owing</v>
      </c>
      <c r="L2667" s="198" t="e">
        <f t="shared" si="255"/>
        <v>#VALUE!</v>
      </c>
      <c r="M2667" s="199" t="e">
        <f t="shared" si="256"/>
        <v>#VALUE!</v>
      </c>
      <c r="N2667" s="200" t="str" cm="1">
        <f t="array" ref="N2667">INDEX($A:$G, ($B2667*$B$4)+3,COLUMN(F2667))</f>
        <v>Total Interest Charged</v>
      </c>
      <c r="O2667" s="201" t="e">
        <f t="shared" si="254"/>
        <v>#VALUE!</v>
      </c>
    </row>
    <row r="2668" spans="3:15" x14ac:dyDescent="0.25">
      <c r="C2668" s="197" t="e">
        <f t="shared" si="257"/>
        <v>#DIV/0!</v>
      </c>
      <c r="D2668" s="216" t="e">
        <f>IF(F2668="","",IF($B$3='Budget Calculator'!$A$14, 'Loan Calculator'!$L$12-E2668+H2668, IF($B$3='Budget Calculator'!$A$13,  'Loan Calculator'!$N$12-E2668+H2668, IF($B$3='Budget Calculator'!$A$12,  'Loan Calculator'!$P$12-E2668+H2668, 0))))</f>
        <v>#DIV/0!</v>
      </c>
      <c r="E2668" s="217" t="e">
        <f>IF(('Loan Calculator'!$G$4/$B$4)*C2667&gt;=0, ('Loan Calculator'!$G$4/$B$4)*C2667, 1/0)</f>
        <v>#DIV/0!</v>
      </c>
      <c r="F2668" s="200" t="e">
        <f t="shared" si="258"/>
        <v>#DIV/0!</v>
      </c>
      <c r="G2668" s="212" t="e">
        <f t="shared" si="253"/>
        <v>#DIV/0!</v>
      </c>
      <c r="K2668" s="197" t="str" cm="1">
        <f t="array" ref="K2668">INDEX($A:$G, ($B2668*$B$4)+3,COLUMN(C2668))</f>
        <v>Owing</v>
      </c>
      <c r="L2668" s="198" t="e">
        <f t="shared" si="255"/>
        <v>#VALUE!</v>
      </c>
      <c r="M2668" s="199" t="e">
        <f t="shared" si="256"/>
        <v>#VALUE!</v>
      </c>
      <c r="N2668" s="200" t="str" cm="1">
        <f t="array" ref="N2668">INDEX($A:$G, ($B2668*$B$4)+3,COLUMN(F2668))</f>
        <v>Total Interest Charged</v>
      </c>
      <c r="O2668" s="201" t="e">
        <f t="shared" si="254"/>
        <v>#VALUE!</v>
      </c>
    </row>
    <row r="2669" spans="3:15" x14ac:dyDescent="0.25">
      <c r="C2669" s="197" t="e">
        <f t="shared" si="257"/>
        <v>#DIV/0!</v>
      </c>
      <c r="D2669" s="216" t="e">
        <f>IF(F2669="","",IF($B$3='Budget Calculator'!$A$14, 'Loan Calculator'!$L$12-E2669+H2669, IF($B$3='Budget Calculator'!$A$13,  'Loan Calculator'!$N$12-E2669+H2669, IF($B$3='Budget Calculator'!$A$12,  'Loan Calculator'!$P$12-E2669+H2669, 0))))</f>
        <v>#DIV/0!</v>
      </c>
      <c r="E2669" s="217" t="e">
        <f>IF(('Loan Calculator'!$G$4/$B$4)*C2668&gt;=0, ('Loan Calculator'!$G$4/$B$4)*C2668, 1/0)</f>
        <v>#DIV/0!</v>
      </c>
      <c r="F2669" s="200" t="e">
        <f t="shared" si="258"/>
        <v>#DIV/0!</v>
      </c>
      <c r="G2669" s="212" t="e">
        <f t="shared" si="253"/>
        <v>#DIV/0!</v>
      </c>
      <c r="K2669" s="197" t="str" cm="1">
        <f t="array" ref="K2669">INDEX($A:$G, ($B2669*$B$4)+3,COLUMN(C2669))</f>
        <v>Owing</v>
      </c>
      <c r="L2669" s="198" t="e">
        <f t="shared" si="255"/>
        <v>#VALUE!</v>
      </c>
      <c r="M2669" s="199" t="e">
        <f t="shared" si="256"/>
        <v>#VALUE!</v>
      </c>
      <c r="N2669" s="200" t="str" cm="1">
        <f t="array" ref="N2669">INDEX($A:$G, ($B2669*$B$4)+3,COLUMN(F2669))</f>
        <v>Total Interest Charged</v>
      </c>
      <c r="O2669" s="201" t="e">
        <f t="shared" si="254"/>
        <v>#VALUE!</v>
      </c>
    </row>
    <row r="2670" spans="3:15" x14ac:dyDescent="0.25">
      <c r="C2670" s="197" t="e">
        <f t="shared" si="257"/>
        <v>#DIV/0!</v>
      </c>
      <c r="D2670" s="216" t="e">
        <f>IF(F2670="","",IF($B$3='Budget Calculator'!$A$14, 'Loan Calculator'!$L$12-E2670+H2670, IF($B$3='Budget Calculator'!$A$13,  'Loan Calculator'!$N$12-E2670+H2670, IF($B$3='Budget Calculator'!$A$12,  'Loan Calculator'!$P$12-E2670+H2670, 0))))</f>
        <v>#DIV/0!</v>
      </c>
      <c r="E2670" s="217" t="e">
        <f>IF(('Loan Calculator'!$G$4/$B$4)*C2669&gt;=0, ('Loan Calculator'!$G$4/$B$4)*C2669, 1/0)</f>
        <v>#DIV/0!</v>
      </c>
      <c r="F2670" s="200" t="e">
        <f t="shared" si="258"/>
        <v>#DIV/0!</v>
      </c>
      <c r="G2670" s="212" t="e">
        <f t="shared" si="253"/>
        <v>#DIV/0!</v>
      </c>
      <c r="K2670" s="197" t="str" cm="1">
        <f t="array" ref="K2670">INDEX($A:$G, ($B2670*$B$4)+3,COLUMN(C2670))</f>
        <v>Owing</v>
      </c>
      <c r="L2670" s="198" t="e">
        <f t="shared" si="255"/>
        <v>#VALUE!</v>
      </c>
      <c r="M2670" s="199" t="e">
        <f t="shared" si="256"/>
        <v>#VALUE!</v>
      </c>
      <c r="N2670" s="200" t="str" cm="1">
        <f t="array" ref="N2670">INDEX($A:$G, ($B2670*$B$4)+3,COLUMN(F2670))</f>
        <v>Total Interest Charged</v>
      </c>
      <c r="O2670" s="201" t="e">
        <f t="shared" si="254"/>
        <v>#VALUE!</v>
      </c>
    </row>
    <row r="2671" spans="3:15" x14ac:dyDescent="0.25">
      <c r="C2671" s="197" t="e">
        <f t="shared" si="257"/>
        <v>#DIV/0!</v>
      </c>
      <c r="D2671" s="216" t="e">
        <f>IF(F2671="","",IF($B$3='Budget Calculator'!$A$14, 'Loan Calculator'!$L$12-E2671+H2671, IF($B$3='Budget Calculator'!$A$13,  'Loan Calculator'!$N$12-E2671+H2671, IF($B$3='Budget Calculator'!$A$12,  'Loan Calculator'!$P$12-E2671+H2671, 0))))</f>
        <v>#DIV/0!</v>
      </c>
      <c r="E2671" s="217" t="e">
        <f>IF(('Loan Calculator'!$G$4/$B$4)*C2670&gt;=0, ('Loan Calculator'!$G$4/$B$4)*C2670, 1/0)</f>
        <v>#DIV/0!</v>
      </c>
      <c r="F2671" s="200" t="e">
        <f t="shared" si="258"/>
        <v>#DIV/0!</v>
      </c>
      <c r="G2671" s="212" t="e">
        <f t="shared" si="253"/>
        <v>#DIV/0!</v>
      </c>
      <c r="K2671" s="197" t="str" cm="1">
        <f t="array" ref="K2671">INDEX($A:$G, ($B2671*$B$4)+3,COLUMN(C2671))</f>
        <v>Owing</v>
      </c>
      <c r="L2671" s="198" t="e">
        <f t="shared" si="255"/>
        <v>#VALUE!</v>
      </c>
      <c r="M2671" s="199" t="e">
        <f t="shared" si="256"/>
        <v>#VALUE!</v>
      </c>
      <c r="N2671" s="200" t="str" cm="1">
        <f t="array" ref="N2671">INDEX($A:$G, ($B2671*$B$4)+3,COLUMN(F2671))</f>
        <v>Total Interest Charged</v>
      </c>
      <c r="O2671" s="201" t="e">
        <f t="shared" si="254"/>
        <v>#VALUE!</v>
      </c>
    </row>
    <row r="2672" spans="3:15" x14ac:dyDescent="0.25">
      <c r="C2672" s="197" t="e">
        <f t="shared" si="257"/>
        <v>#DIV/0!</v>
      </c>
      <c r="D2672" s="216" t="e">
        <f>IF(F2672="","",IF($B$3='Budget Calculator'!$A$14, 'Loan Calculator'!$L$12-E2672+H2672, IF($B$3='Budget Calculator'!$A$13,  'Loan Calculator'!$N$12-E2672+H2672, IF($B$3='Budget Calculator'!$A$12,  'Loan Calculator'!$P$12-E2672+H2672, 0))))</f>
        <v>#DIV/0!</v>
      </c>
      <c r="E2672" s="217" t="e">
        <f>IF(('Loan Calculator'!$G$4/$B$4)*C2671&gt;=0, ('Loan Calculator'!$G$4/$B$4)*C2671, 1/0)</f>
        <v>#DIV/0!</v>
      </c>
      <c r="F2672" s="200" t="e">
        <f t="shared" si="258"/>
        <v>#DIV/0!</v>
      </c>
      <c r="G2672" s="212" t="e">
        <f t="shared" si="253"/>
        <v>#DIV/0!</v>
      </c>
      <c r="K2672" s="197" t="str" cm="1">
        <f t="array" ref="K2672">INDEX($A:$G, ($B2672*$B$4)+3,COLUMN(C2672))</f>
        <v>Owing</v>
      </c>
      <c r="L2672" s="198" t="e">
        <f t="shared" si="255"/>
        <v>#VALUE!</v>
      </c>
      <c r="M2672" s="199" t="e">
        <f t="shared" si="256"/>
        <v>#VALUE!</v>
      </c>
      <c r="N2672" s="200" t="str" cm="1">
        <f t="array" ref="N2672">INDEX($A:$G, ($B2672*$B$4)+3,COLUMN(F2672))</f>
        <v>Total Interest Charged</v>
      </c>
      <c r="O2672" s="201" t="e">
        <f t="shared" si="254"/>
        <v>#VALUE!</v>
      </c>
    </row>
    <row r="2673" spans="3:15" x14ac:dyDescent="0.25">
      <c r="C2673" s="197" t="e">
        <f t="shared" si="257"/>
        <v>#DIV/0!</v>
      </c>
      <c r="D2673" s="216" t="e">
        <f>IF(F2673="","",IF($B$3='Budget Calculator'!$A$14, 'Loan Calculator'!$L$12-E2673+H2673, IF($B$3='Budget Calculator'!$A$13,  'Loan Calculator'!$N$12-E2673+H2673, IF($B$3='Budget Calculator'!$A$12,  'Loan Calculator'!$P$12-E2673+H2673, 0))))</f>
        <v>#DIV/0!</v>
      </c>
      <c r="E2673" s="217" t="e">
        <f>IF(('Loan Calculator'!$G$4/$B$4)*C2672&gt;=0, ('Loan Calculator'!$G$4/$B$4)*C2672, 1/0)</f>
        <v>#DIV/0!</v>
      </c>
      <c r="F2673" s="200" t="e">
        <f t="shared" si="258"/>
        <v>#DIV/0!</v>
      </c>
      <c r="G2673" s="212" t="e">
        <f t="shared" si="253"/>
        <v>#DIV/0!</v>
      </c>
      <c r="K2673" s="197" t="str" cm="1">
        <f t="array" ref="K2673">INDEX($A:$G, ($B2673*$B$4)+3,COLUMN(C2673))</f>
        <v>Owing</v>
      </c>
      <c r="L2673" s="198" t="e">
        <f t="shared" si="255"/>
        <v>#VALUE!</v>
      </c>
      <c r="M2673" s="199" t="e">
        <f t="shared" si="256"/>
        <v>#VALUE!</v>
      </c>
      <c r="N2673" s="200" t="str" cm="1">
        <f t="array" ref="N2673">INDEX($A:$G, ($B2673*$B$4)+3,COLUMN(F2673))</f>
        <v>Total Interest Charged</v>
      </c>
      <c r="O2673" s="201" t="e">
        <f t="shared" si="254"/>
        <v>#VALUE!</v>
      </c>
    </row>
    <row r="2674" spans="3:15" x14ac:dyDescent="0.25">
      <c r="C2674" s="197" t="e">
        <f t="shared" si="257"/>
        <v>#DIV/0!</v>
      </c>
      <c r="D2674" s="216" t="e">
        <f>IF(F2674="","",IF($B$3='Budget Calculator'!$A$14, 'Loan Calculator'!$L$12-E2674+H2674, IF($B$3='Budget Calculator'!$A$13,  'Loan Calculator'!$N$12-E2674+H2674, IF($B$3='Budget Calculator'!$A$12,  'Loan Calculator'!$P$12-E2674+H2674, 0))))</f>
        <v>#DIV/0!</v>
      </c>
      <c r="E2674" s="217" t="e">
        <f>IF(('Loan Calculator'!$G$4/$B$4)*C2673&gt;=0, ('Loan Calculator'!$G$4/$B$4)*C2673, 1/0)</f>
        <v>#DIV/0!</v>
      </c>
      <c r="F2674" s="200" t="e">
        <f t="shared" si="258"/>
        <v>#DIV/0!</v>
      </c>
      <c r="G2674" s="212" t="e">
        <f t="shared" si="253"/>
        <v>#DIV/0!</v>
      </c>
      <c r="K2674" s="197" t="str" cm="1">
        <f t="array" ref="K2674">INDEX($A:$G, ($B2674*$B$4)+3,COLUMN(C2674))</f>
        <v>Owing</v>
      </c>
      <c r="L2674" s="198" t="e">
        <f t="shared" si="255"/>
        <v>#VALUE!</v>
      </c>
      <c r="M2674" s="199" t="e">
        <f t="shared" si="256"/>
        <v>#VALUE!</v>
      </c>
      <c r="N2674" s="200" t="str" cm="1">
        <f t="array" ref="N2674">INDEX($A:$G, ($B2674*$B$4)+3,COLUMN(F2674))</f>
        <v>Total Interest Charged</v>
      </c>
      <c r="O2674" s="201" t="e">
        <f t="shared" si="254"/>
        <v>#VALUE!</v>
      </c>
    </row>
    <row r="2675" spans="3:15" x14ac:dyDescent="0.25">
      <c r="C2675" s="197" t="e">
        <f t="shared" si="257"/>
        <v>#DIV/0!</v>
      </c>
      <c r="D2675" s="216" t="e">
        <f>IF(F2675="","",IF($B$3='Budget Calculator'!$A$14, 'Loan Calculator'!$L$12-E2675+H2675, IF($B$3='Budget Calculator'!$A$13,  'Loan Calculator'!$N$12-E2675+H2675, IF($B$3='Budget Calculator'!$A$12,  'Loan Calculator'!$P$12-E2675+H2675, 0))))</f>
        <v>#DIV/0!</v>
      </c>
      <c r="E2675" s="217" t="e">
        <f>IF(('Loan Calculator'!$G$4/$B$4)*C2674&gt;=0, ('Loan Calculator'!$G$4/$B$4)*C2674, 1/0)</f>
        <v>#DIV/0!</v>
      </c>
      <c r="F2675" s="200" t="e">
        <f t="shared" si="258"/>
        <v>#DIV/0!</v>
      </c>
      <c r="G2675" s="212" t="e">
        <f t="shared" si="253"/>
        <v>#DIV/0!</v>
      </c>
      <c r="K2675" s="197" t="str" cm="1">
        <f t="array" ref="K2675">INDEX($A:$G, ($B2675*$B$4)+3,COLUMN(C2675))</f>
        <v>Owing</v>
      </c>
      <c r="L2675" s="198" t="e">
        <f t="shared" si="255"/>
        <v>#VALUE!</v>
      </c>
      <c r="M2675" s="199" t="e">
        <f t="shared" si="256"/>
        <v>#VALUE!</v>
      </c>
      <c r="N2675" s="200" t="str" cm="1">
        <f t="array" ref="N2675">INDEX($A:$G, ($B2675*$B$4)+3,COLUMN(F2675))</f>
        <v>Total Interest Charged</v>
      </c>
      <c r="O2675" s="201" t="e">
        <f t="shared" si="254"/>
        <v>#VALUE!</v>
      </c>
    </row>
    <row r="2676" spans="3:15" x14ac:dyDescent="0.25">
      <c r="C2676" s="197" t="e">
        <f t="shared" si="257"/>
        <v>#DIV/0!</v>
      </c>
      <c r="D2676" s="216" t="e">
        <f>IF(F2676="","",IF($B$3='Budget Calculator'!$A$14, 'Loan Calculator'!$L$12-E2676+H2676, IF($B$3='Budget Calculator'!$A$13,  'Loan Calculator'!$N$12-E2676+H2676, IF($B$3='Budget Calculator'!$A$12,  'Loan Calculator'!$P$12-E2676+H2676, 0))))</f>
        <v>#DIV/0!</v>
      </c>
      <c r="E2676" s="217" t="e">
        <f>IF(('Loan Calculator'!$G$4/$B$4)*C2675&gt;=0, ('Loan Calculator'!$G$4/$B$4)*C2675, 1/0)</f>
        <v>#DIV/0!</v>
      </c>
      <c r="F2676" s="200" t="e">
        <f t="shared" si="258"/>
        <v>#DIV/0!</v>
      </c>
      <c r="G2676" s="212" t="e">
        <f t="shared" si="253"/>
        <v>#DIV/0!</v>
      </c>
      <c r="K2676" s="197" t="str" cm="1">
        <f t="array" ref="K2676">INDEX($A:$G, ($B2676*$B$4)+3,COLUMN(C2676))</f>
        <v>Owing</v>
      </c>
      <c r="L2676" s="198" t="e">
        <f t="shared" si="255"/>
        <v>#VALUE!</v>
      </c>
      <c r="M2676" s="199" t="e">
        <f t="shared" si="256"/>
        <v>#VALUE!</v>
      </c>
      <c r="N2676" s="200" t="str" cm="1">
        <f t="array" ref="N2676">INDEX($A:$G, ($B2676*$B$4)+3,COLUMN(F2676))</f>
        <v>Total Interest Charged</v>
      </c>
      <c r="O2676" s="201" t="e">
        <f t="shared" si="254"/>
        <v>#VALUE!</v>
      </c>
    </row>
    <row r="2677" spans="3:15" x14ac:dyDescent="0.25">
      <c r="C2677" s="197" t="e">
        <f t="shared" si="257"/>
        <v>#DIV/0!</v>
      </c>
      <c r="D2677" s="216" t="e">
        <f>IF(F2677="","",IF($B$3='Budget Calculator'!$A$14, 'Loan Calculator'!$L$12-E2677+H2677, IF($B$3='Budget Calculator'!$A$13,  'Loan Calculator'!$N$12-E2677+H2677, IF($B$3='Budget Calculator'!$A$12,  'Loan Calculator'!$P$12-E2677+H2677, 0))))</f>
        <v>#DIV/0!</v>
      </c>
      <c r="E2677" s="217" t="e">
        <f>IF(('Loan Calculator'!$G$4/$B$4)*C2676&gt;=0, ('Loan Calculator'!$G$4/$B$4)*C2676, 1/0)</f>
        <v>#DIV/0!</v>
      </c>
      <c r="F2677" s="200" t="e">
        <f t="shared" si="258"/>
        <v>#DIV/0!</v>
      </c>
      <c r="G2677" s="212" t="e">
        <f t="shared" si="253"/>
        <v>#DIV/0!</v>
      </c>
      <c r="K2677" s="197" t="str" cm="1">
        <f t="array" ref="K2677">INDEX($A:$G, ($B2677*$B$4)+3,COLUMN(C2677))</f>
        <v>Owing</v>
      </c>
      <c r="L2677" s="198" t="e">
        <f t="shared" si="255"/>
        <v>#VALUE!</v>
      </c>
      <c r="M2677" s="199" t="e">
        <f t="shared" si="256"/>
        <v>#VALUE!</v>
      </c>
      <c r="N2677" s="200" t="str" cm="1">
        <f t="array" ref="N2677">INDEX($A:$G, ($B2677*$B$4)+3,COLUMN(F2677))</f>
        <v>Total Interest Charged</v>
      </c>
      <c r="O2677" s="201" t="e">
        <f t="shared" si="254"/>
        <v>#VALUE!</v>
      </c>
    </row>
    <row r="2678" spans="3:15" x14ac:dyDescent="0.25">
      <c r="C2678" s="197" t="e">
        <f t="shared" si="257"/>
        <v>#DIV/0!</v>
      </c>
      <c r="D2678" s="216" t="e">
        <f>IF(F2678="","",IF($B$3='Budget Calculator'!$A$14, 'Loan Calculator'!$L$12-E2678+H2678, IF($B$3='Budget Calculator'!$A$13,  'Loan Calculator'!$N$12-E2678+H2678, IF($B$3='Budget Calculator'!$A$12,  'Loan Calculator'!$P$12-E2678+H2678, 0))))</f>
        <v>#DIV/0!</v>
      </c>
      <c r="E2678" s="217" t="e">
        <f>IF(('Loan Calculator'!$G$4/$B$4)*C2677&gt;=0, ('Loan Calculator'!$G$4/$B$4)*C2677, 1/0)</f>
        <v>#DIV/0!</v>
      </c>
      <c r="F2678" s="200" t="e">
        <f t="shared" si="258"/>
        <v>#DIV/0!</v>
      </c>
      <c r="G2678" s="212" t="e">
        <f t="shared" si="253"/>
        <v>#DIV/0!</v>
      </c>
      <c r="K2678" s="197" t="str" cm="1">
        <f t="array" ref="K2678">INDEX($A:$G, ($B2678*$B$4)+3,COLUMN(C2678))</f>
        <v>Owing</v>
      </c>
      <c r="L2678" s="198" t="e">
        <f t="shared" si="255"/>
        <v>#VALUE!</v>
      </c>
      <c r="M2678" s="199" t="e">
        <f t="shared" si="256"/>
        <v>#VALUE!</v>
      </c>
      <c r="N2678" s="200" t="str" cm="1">
        <f t="array" ref="N2678">INDEX($A:$G, ($B2678*$B$4)+3,COLUMN(F2678))</f>
        <v>Total Interest Charged</v>
      </c>
      <c r="O2678" s="201" t="e">
        <f t="shared" si="254"/>
        <v>#VALUE!</v>
      </c>
    </row>
    <row r="2679" spans="3:15" x14ac:dyDescent="0.25">
      <c r="C2679" s="197" t="e">
        <f t="shared" si="257"/>
        <v>#DIV/0!</v>
      </c>
      <c r="D2679" s="216" t="e">
        <f>IF(F2679="","",IF($B$3='Budget Calculator'!$A$14, 'Loan Calculator'!$L$12-E2679+H2679, IF($B$3='Budget Calculator'!$A$13,  'Loan Calculator'!$N$12-E2679+H2679, IF($B$3='Budget Calculator'!$A$12,  'Loan Calculator'!$P$12-E2679+H2679, 0))))</f>
        <v>#DIV/0!</v>
      </c>
      <c r="E2679" s="217" t="e">
        <f>IF(('Loan Calculator'!$G$4/$B$4)*C2678&gt;=0, ('Loan Calculator'!$G$4/$B$4)*C2678, 1/0)</f>
        <v>#DIV/0!</v>
      </c>
      <c r="F2679" s="200" t="e">
        <f t="shared" si="258"/>
        <v>#DIV/0!</v>
      </c>
      <c r="G2679" s="212" t="e">
        <f t="shared" si="253"/>
        <v>#DIV/0!</v>
      </c>
      <c r="K2679" s="197" t="str" cm="1">
        <f t="array" ref="K2679">INDEX($A:$G, ($B2679*$B$4)+3,COLUMN(C2679))</f>
        <v>Owing</v>
      </c>
      <c r="L2679" s="198" t="e">
        <f t="shared" si="255"/>
        <v>#VALUE!</v>
      </c>
      <c r="M2679" s="199" t="e">
        <f t="shared" si="256"/>
        <v>#VALUE!</v>
      </c>
      <c r="N2679" s="200" t="str" cm="1">
        <f t="array" ref="N2679">INDEX($A:$G, ($B2679*$B$4)+3,COLUMN(F2679))</f>
        <v>Total Interest Charged</v>
      </c>
      <c r="O2679" s="201" t="e">
        <f t="shared" si="254"/>
        <v>#VALUE!</v>
      </c>
    </row>
    <row r="2680" spans="3:15" x14ac:dyDescent="0.25">
      <c r="C2680" s="197" t="e">
        <f t="shared" si="257"/>
        <v>#DIV/0!</v>
      </c>
      <c r="D2680" s="216" t="e">
        <f>IF(F2680="","",IF($B$3='Budget Calculator'!$A$14, 'Loan Calculator'!$L$12-E2680+H2680, IF($B$3='Budget Calculator'!$A$13,  'Loan Calculator'!$N$12-E2680+H2680, IF($B$3='Budget Calculator'!$A$12,  'Loan Calculator'!$P$12-E2680+H2680, 0))))</f>
        <v>#DIV/0!</v>
      </c>
      <c r="E2680" s="217" t="e">
        <f>IF(('Loan Calculator'!$G$4/$B$4)*C2679&gt;=0, ('Loan Calculator'!$G$4/$B$4)*C2679, 1/0)</f>
        <v>#DIV/0!</v>
      </c>
      <c r="F2680" s="200" t="e">
        <f t="shared" si="258"/>
        <v>#DIV/0!</v>
      </c>
      <c r="G2680" s="212" t="e">
        <f t="shared" si="253"/>
        <v>#DIV/0!</v>
      </c>
      <c r="K2680" s="197" t="str" cm="1">
        <f t="array" ref="K2680">INDEX($A:$G, ($B2680*$B$4)+3,COLUMN(C2680))</f>
        <v>Owing</v>
      </c>
      <c r="L2680" s="198" t="e">
        <f t="shared" si="255"/>
        <v>#VALUE!</v>
      </c>
      <c r="M2680" s="199" t="e">
        <f t="shared" si="256"/>
        <v>#VALUE!</v>
      </c>
      <c r="N2680" s="200" t="str" cm="1">
        <f t="array" ref="N2680">INDEX($A:$G, ($B2680*$B$4)+3,COLUMN(F2680))</f>
        <v>Total Interest Charged</v>
      </c>
      <c r="O2680" s="201" t="e">
        <f t="shared" si="254"/>
        <v>#VALUE!</v>
      </c>
    </row>
    <row r="2681" spans="3:15" x14ac:dyDescent="0.25">
      <c r="C2681" s="197" t="e">
        <f t="shared" si="257"/>
        <v>#DIV/0!</v>
      </c>
      <c r="D2681" s="216" t="e">
        <f>IF(F2681="","",IF($B$3='Budget Calculator'!$A$14, 'Loan Calculator'!$L$12-E2681+H2681, IF($B$3='Budget Calculator'!$A$13,  'Loan Calculator'!$N$12-E2681+H2681, IF($B$3='Budget Calculator'!$A$12,  'Loan Calculator'!$P$12-E2681+H2681, 0))))</f>
        <v>#DIV/0!</v>
      </c>
      <c r="E2681" s="217" t="e">
        <f>IF(('Loan Calculator'!$G$4/$B$4)*C2680&gt;=0, ('Loan Calculator'!$G$4/$B$4)*C2680, 1/0)</f>
        <v>#DIV/0!</v>
      </c>
      <c r="F2681" s="200" t="e">
        <f t="shared" si="258"/>
        <v>#DIV/0!</v>
      </c>
      <c r="G2681" s="212" t="e">
        <f t="shared" si="253"/>
        <v>#DIV/0!</v>
      </c>
      <c r="K2681" s="197" t="str" cm="1">
        <f t="array" ref="K2681">INDEX($A:$G, ($B2681*$B$4)+3,COLUMN(C2681))</f>
        <v>Owing</v>
      </c>
      <c r="L2681" s="198" t="e">
        <f t="shared" si="255"/>
        <v>#VALUE!</v>
      </c>
      <c r="M2681" s="199" t="e">
        <f t="shared" si="256"/>
        <v>#VALUE!</v>
      </c>
      <c r="N2681" s="200" t="str" cm="1">
        <f t="array" ref="N2681">INDEX($A:$G, ($B2681*$B$4)+3,COLUMN(F2681))</f>
        <v>Total Interest Charged</v>
      </c>
      <c r="O2681" s="201" t="e">
        <f t="shared" si="254"/>
        <v>#VALUE!</v>
      </c>
    </row>
    <row r="2682" spans="3:15" x14ac:dyDescent="0.25">
      <c r="C2682" s="197" t="e">
        <f t="shared" si="257"/>
        <v>#DIV/0!</v>
      </c>
      <c r="D2682" s="216" t="e">
        <f>IF(F2682="","",IF($B$3='Budget Calculator'!$A$14, 'Loan Calculator'!$L$12-E2682+H2682, IF($B$3='Budget Calculator'!$A$13,  'Loan Calculator'!$N$12-E2682+H2682, IF($B$3='Budget Calculator'!$A$12,  'Loan Calculator'!$P$12-E2682+H2682, 0))))</f>
        <v>#DIV/0!</v>
      </c>
      <c r="E2682" s="217" t="e">
        <f>IF(('Loan Calculator'!$G$4/$B$4)*C2681&gt;=0, ('Loan Calculator'!$G$4/$B$4)*C2681, 1/0)</f>
        <v>#DIV/0!</v>
      </c>
      <c r="F2682" s="200" t="e">
        <f t="shared" si="258"/>
        <v>#DIV/0!</v>
      </c>
      <c r="G2682" s="212" t="e">
        <f t="shared" si="253"/>
        <v>#DIV/0!</v>
      </c>
      <c r="K2682" s="197" t="str" cm="1">
        <f t="array" ref="K2682">INDEX($A:$G, ($B2682*$B$4)+3,COLUMN(C2682))</f>
        <v>Owing</v>
      </c>
      <c r="L2682" s="198" t="e">
        <f t="shared" si="255"/>
        <v>#VALUE!</v>
      </c>
      <c r="M2682" s="199" t="e">
        <f t="shared" si="256"/>
        <v>#VALUE!</v>
      </c>
      <c r="N2682" s="200" t="str" cm="1">
        <f t="array" ref="N2682">INDEX($A:$G, ($B2682*$B$4)+3,COLUMN(F2682))</f>
        <v>Total Interest Charged</v>
      </c>
      <c r="O2682" s="201" t="e">
        <f t="shared" si="254"/>
        <v>#VALUE!</v>
      </c>
    </row>
    <row r="2683" spans="3:15" x14ac:dyDescent="0.25">
      <c r="C2683" s="197" t="e">
        <f t="shared" si="257"/>
        <v>#DIV/0!</v>
      </c>
      <c r="D2683" s="216" t="e">
        <f>IF(F2683="","",IF($B$3='Budget Calculator'!$A$14, 'Loan Calculator'!$L$12-E2683+H2683, IF($B$3='Budget Calculator'!$A$13,  'Loan Calculator'!$N$12-E2683+H2683, IF($B$3='Budget Calculator'!$A$12,  'Loan Calculator'!$P$12-E2683+H2683, 0))))</f>
        <v>#DIV/0!</v>
      </c>
      <c r="E2683" s="217" t="e">
        <f>IF(('Loan Calculator'!$G$4/$B$4)*C2682&gt;=0, ('Loan Calculator'!$G$4/$B$4)*C2682, 1/0)</f>
        <v>#DIV/0!</v>
      </c>
      <c r="F2683" s="200" t="e">
        <f t="shared" si="258"/>
        <v>#DIV/0!</v>
      </c>
      <c r="G2683" s="212" t="e">
        <f t="shared" si="253"/>
        <v>#DIV/0!</v>
      </c>
      <c r="K2683" s="197" t="str" cm="1">
        <f t="array" ref="K2683">INDEX($A:$G, ($B2683*$B$4)+3,COLUMN(C2683))</f>
        <v>Owing</v>
      </c>
      <c r="L2683" s="198" t="e">
        <f t="shared" si="255"/>
        <v>#VALUE!</v>
      </c>
      <c r="M2683" s="199" t="e">
        <f t="shared" si="256"/>
        <v>#VALUE!</v>
      </c>
      <c r="N2683" s="200" t="str" cm="1">
        <f t="array" ref="N2683">INDEX($A:$G, ($B2683*$B$4)+3,COLUMN(F2683))</f>
        <v>Total Interest Charged</v>
      </c>
      <c r="O2683" s="201" t="e">
        <f t="shared" si="254"/>
        <v>#VALUE!</v>
      </c>
    </row>
    <row r="2684" spans="3:15" x14ac:dyDescent="0.25">
      <c r="C2684" s="197" t="e">
        <f t="shared" si="257"/>
        <v>#DIV/0!</v>
      </c>
      <c r="D2684" s="216" t="e">
        <f>IF(F2684="","",IF($B$3='Budget Calculator'!$A$14, 'Loan Calculator'!$L$12-E2684+H2684, IF($B$3='Budget Calculator'!$A$13,  'Loan Calculator'!$N$12-E2684+H2684, IF($B$3='Budget Calculator'!$A$12,  'Loan Calculator'!$P$12-E2684+H2684, 0))))</f>
        <v>#DIV/0!</v>
      </c>
      <c r="E2684" s="217" t="e">
        <f>IF(('Loan Calculator'!$G$4/$B$4)*C2683&gt;=0, ('Loan Calculator'!$G$4/$B$4)*C2683, 1/0)</f>
        <v>#DIV/0!</v>
      </c>
      <c r="F2684" s="200" t="e">
        <f t="shared" si="258"/>
        <v>#DIV/0!</v>
      </c>
      <c r="G2684" s="212" t="e">
        <f t="shared" si="253"/>
        <v>#DIV/0!</v>
      </c>
      <c r="K2684" s="197" t="str" cm="1">
        <f t="array" ref="K2684">INDEX($A:$G, ($B2684*$B$4)+3,COLUMN(C2684))</f>
        <v>Owing</v>
      </c>
      <c r="L2684" s="198" t="e">
        <f t="shared" si="255"/>
        <v>#VALUE!</v>
      </c>
      <c r="M2684" s="199" t="e">
        <f t="shared" si="256"/>
        <v>#VALUE!</v>
      </c>
      <c r="N2684" s="200" t="str" cm="1">
        <f t="array" ref="N2684">INDEX($A:$G, ($B2684*$B$4)+3,COLUMN(F2684))</f>
        <v>Total Interest Charged</v>
      </c>
      <c r="O2684" s="201" t="e">
        <f t="shared" si="254"/>
        <v>#VALUE!</v>
      </c>
    </row>
    <row r="2685" spans="3:15" x14ac:dyDescent="0.25">
      <c r="C2685" s="197" t="e">
        <f t="shared" si="257"/>
        <v>#DIV/0!</v>
      </c>
      <c r="D2685" s="216" t="e">
        <f>IF(F2685="","",IF($B$3='Budget Calculator'!$A$14, 'Loan Calculator'!$L$12-E2685+H2685, IF($B$3='Budget Calculator'!$A$13,  'Loan Calculator'!$N$12-E2685+H2685, IF($B$3='Budget Calculator'!$A$12,  'Loan Calculator'!$P$12-E2685+H2685, 0))))</f>
        <v>#DIV/0!</v>
      </c>
      <c r="E2685" s="217" t="e">
        <f>IF(('Loan Calculator'!$G$4/$B$4)*C2684&gt;=0, ('Loan Calculator'!$G$4/$B$4)*C2684, 1/0)</f>
        <v>#DIV/0!</v>
      </c>
      <c r="F2685" s="200" t="e">
        <f t="shared" si="258"/>
        <v>#DIV/0!</v>
      </c>
      <c r="G2685" s="212" t="e">
        <f t="shared" si="253"/>
        <v>#DIV/0!</v>
      </c>
      <c r="K2685" s="197" t="str" cm="1">
        <f t="array" ref="K2685">INDEX($A:$G, ($B2685*$B$4)+3,COLUMN(C2685))</f>
        <v>Owing</v>
      </c>
      <c r="L2685" s="198" t="e">
        <f t="shared" si="255"/>
        <v>#VALUE!</v>
      </c>
      <c r="M2685" s="199" t="e">
        <f t="shared" si="256"/>
        <v>#VALUE!</v>
      </c>
      <c r="N2685" s="200" t="str" cm="1">
        <f t="array" ref="N2685">INDEX($A:$G, ($B2685*$B$4)+3,COLUMN(F2685))</f>
        <v>Total Interest Charged</v>
      </c>
      <c r="O2685" s="201" t="e">
        <f t="shared" si="254"/>
        <v>#VALUE!</v>
      </c>
    </row>
    <row r="2686" spans="3:15" x14ac:dyDescent="0.25">
      <c r="C2686" s="197" t="e">
        <f t="shared" si="257"/>
        <v>#DIV/0!</v>
      </c>
      <c r="D2686" s="216" t="e">
        <f>IF(F2686="","",IF($B$3='Budget Calculator'!$A$14, 'Loan Calculator'!$L$12-E2686+H2686, IF($B$3='Budget Calculator'!$A$13,  'Loan Calculator'!$N$12-E2686+H2686, IF($B$3='Budget Calculator'!$A$12,  'Loan Calculator'!$P$12-E2686+H2686, 0))))</f>
        <v>#DIV/0!</v>
      </c>
      <c r="E2686" s="217" t="e">
        <f>IF(('Loan Calculator'!$G$4/$B$4)*C2685&gt;=0, ('Loan Calculator'!$G$4/$B$4)*C2685, 1/0)</f>
        <v>#DIV/0!</v>
      </c>
      <c r="F2686" s="200" t="e">
        <f t="shared" si="258"/>
        <v>#DIV/0!</v>
      </c>
      <c r="G2686" s="212" t="e">
        <f t="shared" si="253"/>
        <v>#DIV/0!</v>
      </c>
      <c r="K2686" s="197" t="str" cm="1">
        <f t="array" ref="K2686">INDEX($A:$G, ($B2686*$B$4)+3,COLUMN(C2686))</f>
        <v>Owing</v>
      </c>
      <c r="L2686" s="198" t="e">
        <f t="shared" si="255"/>
        <v>#VALUE!</v>
      </c>
      <c r="M2686" s="199" t="e">
        <f t="shared" si="256"/>
        <v>#VALUE!</v>
      </c>
      <c r="N2686" s="200" t="str" cm="1">
        <f t="array" ref="N2686">INDEX($A:$G, ($B2686*$B$4)+3,COLUMN(F2686))</f>
        <v>Total Interest Charged</v>
      </c>
      <c r="O2686" s="201" t="e">
        <f t="shared" si="254"/>
        <v>#VALUE!</v>
      </c>
    </row>
    <row r="2687" spans="3:15" x14ac:dyDescent="0.25">
      <c r="C2687" s="197" t="e">
        <f t="shared" si="257"/>
        <v>#DIV/0!</v>
      </c>
      <c r="D2687" s="216" t="e">
        <f>IF(F2687="","",IF($B$3='Budget Calculator'!$A$14, 'Loan Calculator'!$L$12-E2687+H2687, IF($B$3='Budget Calculator'!$A$13,  'Loan Calculator'!$N$12-E2687+H2687, IF($B$3='Budget Calculator'!$A$12,  'Loan Calculator'!$P$12-E2687+H2687, 0))))</f>
        <v>#DIV/0!</v>
      </c>
      <c r="E2687" s="217" t="e">
        <f>IF(('Loan Calculator'!$G$4/$B$4)*C2686&gt;=0, ('Loan Calculator'!$G$4/$B$4)*C2686, 1/0)</f>
        <v>#DIV/0!</v>
      </c>
      <c r="F2687" s="200" t="e">
        <f t="shared" si="258"/>
        <v>#DIV/0!</v>
      </c>
      <c r="G2687" s="212" t="e">
        <f t="shared" si="253"/>
        <v>#DIV/0!</v>
      </c>
      <c r="K2687" s="197" t="str" cm="1">
        <f t="array" ref="K2687">INDEX($A:$G, ($B2687*$B$4)+3,COLUMN(C2687))</f>
        <v>Owing</v>
      </c>
      <c r="L2687" s="198" t="e">
        <f t="shared" si="255"/>
        <v>#VALUE!</v>
      </c>
      <c r="M2687" s="199" t="e">
        <f t="shared" si="256"/>
        <v>#VALUE!</v>
      </c>
      <c r="N2687" s="200" t="str" cm="1">
        <f t="array" ref="N2687">INDEX($A:$G, ($B2687*$B$4)+3,COLUMN(F2687))</f>
        <v>Total Interest Charged</v>
      </c>
      <c r="O2687" s="201" t="e">
        <f t="shared" si="254"/>
        <v>#VALUE!</v>
      </c>
    </row>
    <row r="2688" spans="3:15" x14ac:dyDescent="0.25">
      <c r="C2688" s="197" t="e">
        <f t="shared" si="257"/>
        <v>#DIV/0!</v>
      </c>
      <c r="D2688" s="216" t="e">
        <f>IF(F2688="","",IF($B$3='Budget Calculator'!$A$14, 'Loan Calculator'!$L$12-E2688+H2688, IF($B$3='Budget Calculator'!$A$13,  'Loan Calculator'!$N$12-E2688+H2688, IF($B$3='Budget Calculator'!$A$12,  'Loan Calculator'!$P$12-E2688+H2688, 0))))</f>
        <v>#DIV/0!</v>
      </c>
      <c r="E2688" s="217" t="e">
        <f>IF(('Loan Calculator'!$G$4/$B$4)*C2687&gt;=0, ('Loan Calculator'!$G$4/$B$4)*C2687, 1/0)</f>
        <v>#DIV/0!</v>
      </c>
      <c r="F2688" s="200" t="e">
        <f t="shared" si="258"/>
        <v>#DIV/0!</v>
      </c>
      <c r="G2688" s="212" t="e">
        <f t="shared" si="253"/>
        <v>#DIV/0!</v>
      </c>
      <c r="K2688" s="197" t="str" cm="1">
        <f t="array" ref="K2688">INDEX($A:$G, ($B2688*$B$4)+3,COLUMN(C2688))</f>
        <v>Owing</v>
      </c>
      <c r="L2688" s="198" t="e">
        <f t="shared" si="255"/>
        <v>#VALUE!</v>
      </c>
      <c r="M2688" s="199" t="e">
        <f t="shared" si="256"/>
        <v>#VALUE!</v>
      </c>
      <c r="N2688" s="200" t="str" cm="1">
        <f t="array" ref="N2688">INDEX($A:$G, ($B2688*$B$4)+3,COLUMN(F2688))</f>
        <v>Total Interest Charged</v>
      </c>
      <c r="O2688" s="201" t="e">
        <f t="shared" si="254"/>
        <v>#VALUE!</v>
      </c>
    </row>
    <row r="2689" spans="3:15" x14ac:dyDescent="0.25">
      <c r="C2689" s="197" t="e">
        <f t="shared" si="257"/>
        <v>#DIV/0!</v>
      </c>
      <c r="D2689" s="216" t="e">
        <f>IF(F2689="","",IF($B$3='Budget Calculator'!$A$14, 'Loan Calculator'!$L$12-E2689+H2689, IF($B$3='Budget Calculator'!$A$13,  'Loan Calculator'!$N$12-E2689+H2689, IF($B$3='Budget Calculator'!$A$12,  'Loan Calculator'!$P$12-E2689+H2689, 0))))</f>
        <v>#DIV/0!</v>
      </c>
      <c r="E2689" s="217" t="e">
        <f>IF(('Loan Calculator'!$G$4/$B$4)*C2688&gt;=0, ('Loan Calculator'!$G$4/$B$4)*C2688, 1/0)</f>
        <v>#DIV/0!</v>
      </c>
      <c r="F2689" s="200" t="e">
        <f t="shared" si="258"/>
        <v>#DIV/0!</v>
      </c>
      <c r="G2689" s="212" t="e">
        <f t="shared" si="253"/>
        <v>#DIV/0!</v>
      </c>
      <c r="K2689" s="197" t="str" cm="1">
        <f t="array" ref="K2689">INDEX($A:$G, ($B2689*$B$4)+3,COLUMN(C2689))</f>
        <v>Owing</v>
      </c>
      <c r="L2689" s="198" t="e">
        <f t="shared" si="255"/>
        <v>#VALUE!</v>
      </c>
      <c r="M2689" s="199" t="e">
        <f t="shared" si="256"/>
        <v>#VALUE!</v>
      </c>
      <c r="N2689" s="200" t="str" cm="1">
        <f t="array" ref="N2689">INDEX($A:$G, ($B2689*$B$4)+3,COLUMN(F2689))</f>
        <v>Total Interest Charged</v>
      </c>
      <c r="O2689" s="201" t="e">
        <f t="shared" si="254"/>
        <v>#VALUE!</v>
      </c>
    </row>
    <row r="2690" spans="3:15" x14ac:dyDescent="0.25">
      <c r="C2690" s="197" t="e">
        <f t="shared" si="257"/>
        <v>#DIV/0!</v>
      </c>
      <c r="D2690" s="216" t="e">
        <f>IF(F2690="","",IF($B$3='Budget Calculator'!$A$14, 'Loan Calculator'!$L$12-E2690+H2690, IF($B$3='Budget Calculator'!$A$13,  'Loan Calculator'!$N$12-E2690+H2690, IF($B$3='Budget Calculator'!$A$12,  'Loan Calculator'!$P$12-E2690+H2690, 0))))</f>
        <v>#DIV/0!</v>
      </c>
      <c r="E2690" s="217" t="e">
        <f>IF(('Loan Calculator'!$G$4/$B$4)*C2689&gt;=0, ('Loan Calculator'!$G$4/$B$4)*C2689, 1/0)</f>
        <v>#DIV/0!</v>
      </c>
      <c r="F2690" s="200" t="e">
        <f t="shared" si="258"/>
        <v>#DIV/0!</v>
      </c>
      <c r="G2690" s="212" t="e">
        <f t="shared" si="253"/>
        <v>#DIV/0!</v>
      </c>
      <c r="K2690" s="197" t="str" cm="1">
        <f t="array" ref="K2690">INDEX($A:$G, ($B2690*$B$4)+3,COLUMN(C2690))</f>
        <v>Owing</v>
      </c>
      <c r="L2690" s="198" t="e">
        <f t="shared" si="255"/>
        <v>#VALUE!</v>
      </c>
      <c r="M2690" s="199" t="e">
        <f t="shared" si="256"/>
        <v>#VALUE!</v>
      </c>
      <c r="N2690" s="200" t="str" cm="1">
        <f t="array" ref="N2690">INDEX($A:$G, ($B2690*$B$4)+3,COLUMN(F2690))</f>
        <v>Total Interest Charged</v>
      </c>
      <c r="O2690" s="201" t="e">
        <f t="shared" si="254"/>
        <v>#VALUE!</v>
      </c>
    </row>
    <row r="2691" spans="3:15" x14ac:dyDescent="0.25">
      <c r="C2691" s="197" t="e">
        <f t="shared" si="257"/>
        <v>#DIV/0!</v>
      </c>
      <c r="D2691" s="216" t="e">
        <f>IF(F2691="","",IF($B$3='Budget Calculator'!$A$14, 'Loan Calculator'!$L$12-E2691+H2691, IF($B$3='Budget Calculator'!$A$13,  'Loan Calculator'!$N$12-E2691+H2691, IF($B$3='Budget Calculator'!$A$12,  'Loan Calculator'!$P$12-E2691+H2691, 0))))</f>
        <v>#DIV/0!</v>
      </c>
      <c r="E2691" s="217" t="e">
        <f>IF(('Loan Calculator'!$G$4/$B$4)*C2690&gt;=0, ('Loan Calculator'!$G$4/$B$4)*C2690, 1/0)</f>
        <v>#DIV/0!</v>
      </c>
      <c r="F2691" s="200" t="e">
        <f t="shared" si="258"/>
        <v>#DIV/0!</v>
      </c>
      <c r="G2691" s="212" t="e">
        <f t="shared" si="253"/>
        <v>#DIV/0!</v>
      </c>
      <c r="K2691" s="197" t="str" cm="1">
        <f t="array" ref="K2691">INDEX($A:$G, ($B2691*$B$4)+3,COLUMN(C2691))</f>
        <v>Owing</v>
      </c>
      <c r="L2691" s="198" t="e">
        <f t="shared" si="255"/>
        <v>#VALUE!</v>
      </c>
      <c r="M2691" s="199" t="e">
        <f t="shared" si="256"/>
        <v>#VALUE!</v>
      </c>
      <c r="N2691" s="200" t="str" cm="1">
        <f t="array" ref="N2691">INDEX($A:$G, ($B2691*$B$4)+3,COLUMN(F2691))</f>
        <v>Total Interest Charged</v>
      </c>
      <c r="O2691" s="201" t="e">
        <f t="shared" si="254"/>
        <v>#VALUE!</v>
      </c>
    </row>
    <row r="2692" spans="3:15" x14ac:dyDescent="0.25">
      <c r="C2692" s="197" t="e">
        <f t="shared" si="257"/>
        <v>#DIV/0!</v>
      </c>
      <c r="D2692" s="216" t="e">
        <f>IF(F2692="","",IF($B$3='Budget Calculator'!$A$14, 'Loan Calculator'!$L$12-E2692+H2692, IF($B$3='Budget Calculator'!$A$13,  'Loan Calculator'!$N$12-E2692+H2692, IF($B$3='Budget Calculator'!$A$12,  'Loan Calculator'!$P$12-E2692+H2692, 0))))</f>
        <v>#DIV/0!</v>
      </c>
      <c r="E2692" s="217" t="e">
        <f>IF(('Loan Calculator'!$G$4/$B$4)*C2691&gt;=0, ('Loan Calculator'!$G$4/$B$4)*C2691, 1/0)</f>
        <v>#DIV/0!</v>
      </c>
      <c r="F2692" s="200" t="e">
        <f t="shared" si="258"/>
        <v>#DIV/0!</v>
      </c>
      <c r="G2692" s="212" t="e">
        <f t="shared" si="253"/>
        <v>#DIV/0!</v>
      </c>
      <c r="K2692" s="197" t="str" cm="1">
        <f t="array" ref="K2692">INDEX($A:$G, ($B2692*$B$4)+3,COLUMN(C2692))</f>
        <v>Owing</v>
      </c>
      <c r="L2692" s="198" t="e">
        <f t="shared" si="255"/>
        <v>#VALUE!</v>
      </c>
      <c r="M2692" s="199" t="e">
        <f t="shared" si="256"/>
        <v>#VALUE!</v>
      </c>
      <c r="N2692" s="200" t="str" cm="1">
        <f t="array" ref="N2692">INDEX($A:$G, ($B2692*$B$4)+3,COLUMN(F2692))</f>
        <v>Total Interest Charged</v>
      </c>
      <c r="O2692" s="201" t="e">
        <f t="shared" si="254"/>
        <v>#VALUE!</v>
      </c>
    </row>
    <row r="2693" spans="3:15" x14ac:dyDescent="0.25">
      <c r="C2693" s="197" t="e">
        <f t="shared" si="257"/>
        <v>#DIV/0!</v>
      </c>
      <c r="D2693" s="216" t="e">
        <f>IF(F2693="","",IF($B$3='Budget Calculator'!$A$14, 'Loan Calculator'!$L$12-E2693+H2693, IF($B$3='Budget Calculator'!$A$13,  'Loan Calculator'!$N$12-E2693+H2693, IF($B$3='Budget Calculator'!$A$12,  'Loan Calculator'!$P$12-E2693+H2693, 0))))</f>
        <v>#DIV/0!</v>
      </c>
      <c r="E2693" s="217" t="e">
        <f>IF(('Loan Calculator'!$G$4/$B$4)*C2692&gt;=0, ('Loan Calculator'!$G$4/$B$4)*C2692, 1/0)</f>
        <v>#DIV/0!</v>
      </c>
      <c r="F2693" s="200" t="e">
        <f t="shared" si="258"/>
        <v>#DIV/0!</v>
      </c>
      <c r="G2693" s="212" t="e">
        <f t="shared" si="253"/>
        <v>#DIV/0!</v>
      </c>
      <c r="K2693" s="197" t="str" cm="1">
        <f t="array" ref="K2693">INDEX($A:$G, ($B2693*$B$4)+3,COLUMN(C2693))</f>
        <v>Owing</v>
      </c>
      <c r="L2693" s="198" t="e">
        <f t="shared" si="255"/>
        <v>#VALUE!</v>
      </c>
      <c r="M2693" s="199" t="e">
        <f t="shared" si="256"/>
        <v>#VALUE!</v>
      </c>
      <c r="N2693" s="200" t="str" cm="1">
        <f t="array" ref="N2693">INDEX($A:$G, ($B2693*$B$4)+3,COLUMN(F2693))</f>
        <v>Total Interest Charged</v>
      </c>
      <c r="O2693" s="201" t="e">
        <f t="shared" si="254"/>
        <v>#VALUE!</v>
      </c>
    </row>
    <row r="2694" spans="3:15" x14ac:dyDescent="0.25">
      <c r="C2694" s="197" t="e">
        <f t="shared" si="257"/>
        <v>#DIV/0!</v>
      </c>
      <c r="D2694" s="216" t="e">
        <f>IF(F2694="","",IF($B$3='Budget Calculator'!$A$14, 'Loan Calculator'!$L$12-E2694+H2694, IF($B$3='Budget Calculator'!$A$13,  'Loan Calculator'!$N$12-E2694+H2694, IF($B$3='Budget Calculator'!$A$12,  'Loan Calculator'!$P$12-E2694+H2694, 0))))</f>
        <v>#DIV/0!</v>
      </c>
      <c r="E2694" s="217" t="e">
        <f>IF(('Loan Calculator'!$G$4/$B$4)*C2693&gt;=0, ('Loan Calculator'!$G$4/$B$4)*C2693, 1/0)</f>
        <v>#DIV/0!</v>
      </c>
      <c r="F2694" s="200" t="e">
        <f t="shared" si="258"/>
        <v>#DIV/0!</v>
      </c>
      <c r="G2694" s="212" t="e">
        <f t="shared" ref="G2694:G2757" si="259">IF(IFERROR(C2694, 1/0), B2694, IF(C2694=0, B2694, 1/0))</f>
        <v>#DIV/0!</v>
      </c>
      <c r="K2694" s="197" t="str" cm="1">
        <f t="array" ref="K2694">INDEX($A:$G, ($B2694*$B$4)+3,COLUMN(C2694))</f>
        <v>Owing</v>
      </c>
      <c r="L2694" s="198" t="e">
        <f t="shared" si="255"/>
        <v>#VALUE!</v>
      </c>
      <c r="M2694" s="199" t="e">
        <f t="shared" si="256"/>
        <v>#VALUE!</v>
      </c>
      <c r="N2694" s="200" t="str" cm="1">
        <f t="array" ref="N2694">INDEX($A:$G, ($B2694*$B$4)+3,COLUMN(F2694))</f>
        <v>Total Interest Charged</v>
      </c>
      <c r="O2694" s="201" t="e">
        <f t="shared" ref="O2694:O2757" si="260">IF(IFERROR(K2694, 1/0), J2694, IF(K2694=0, J2694, 1/0))</f>
        <v>#VALUE!</v>
      </c>
    </row>
    <row r="2695" spans="3:15" x14ac:dyDescent="0.25">
      <c r="C2695" s="197" t="e">
        <f t="shared" si="257"/>
        <v>#DIV/0!</v>
      </c>
      <c r="D2695" s="216" t="e">
        <f>IF(F2695="","",IF($B$3='Budget Calculator'!$A$14, 'Loan Calculator'!$L$12-E2695+H2695, IF($B$3='Budget Calculator'!$A$13,  'Loan Calculator'!$N$12-E2695+H2695, IF($B$3='Budget Calculator'!$A$12,  'Loan Calculator'!$P$12-E2695+H2695, 0))))</f>
        <v>#DIV/0!</v>
      </c>
      <c r="E2695" s="217" t="e">
        <f>IF(('Loan Calculator'!$G$4/$B$4)*C2694&gt;=0, ('Loan Calculator'!$G$4/$B$4)*C2694, 1/0)</f>
        <v>#DIV/0!</v>
      </c>
      <c r="F2695" s="200" t="e">
        <f t="shared" si="258"/>
        <v>#DIV/0!</v>
      </c>
      <c r="G2695" s="212" t="e">
        <f t="shared" si="259"/>
        <v>#DIV/0!</v>
      </c>
      <c r="K2695" s="197" t="str" cm="1">
        <f t="array" ref="K2695">INDEX($A:$G, ($B2695*$B$4)+3,COLUMN(C2695))</f>
        <v>Owing</v>
      </c>
      <c r="L2695" s="198" t="e">
        <f t="shared" ref="L2695:L2758" si="261">K2694-K2695</f>
        <v>#VALUE!</v>
      </c>
      <c r="M2695" s="199" t="e">
        <f t="shared" ref="M2695:M2758" si="262">N2695-N2694</f>
        <v>#VALUE!</v>
      </c>
      <c r="N2695" s="200" t="str" cm="1">
        <f t="array" ref="N2695">INDEX($A:$G, ($B2695*$B$4)+3,COLUMN(F2695))</f>
        <v>Total Interest Charged</v>
      </c>
      <c r="O2695" s="201" t="e">
        <f t="shared" si="260"/>
        <v>#VALUE!</v>
      </c>
    </row>
    <row r="2696" spans="3:15" x14ac:dyDescent="0.25">
      <c r="C2696" s="197" t="e">
        <f t="shared" si="257"/>
        <v>#DIV/0!</v>
      </c>
      <c r="D2696" s="216" t="e">
        <f>IF(F2696="","",IF($B$3='Budget Calculator'!$A$14, 'Loan Calculator'!$L$12-E2696+H2696, IF($B$3='Budget Calculator'!$A$13,  'Loan Calculator'!$N$12-E2696+H2696, IF($B$3='Budget Calculator'!$A$12,  'Loan Calculator'!$P$12-E2696+H2696, 0))))</f>
        <v>#DIV/0!</v>
      </c>
      <c r="E2696" s="217" t="e">
        <f>IF(('Loan Calculator'!$G$4/$B$4)*C2695&gt;=0, ('Loan Calculator'!$G$4/$B$4)*C2695, 1/0)</f>
        <v>#DIV/0!</v>
      </c>
      <c r="F2696" s="200" t="e">
        <f t="shared" si="258"/>
        <v>#DIV/0!</v>
      </c>
      <c r="G2696" s="212" t="e">
        <f t="shared" si="259"/>
        <v>#DIV/0!</v>
      </c>
      <c r="K2696" s="197" t="str" cm="1">
        <f t="array" ref="K2696">INDEX($A:$G, ($B2696*$B$4)+3,COLUMN(C2696))</f>
        <v>Owing</v>
      </c>
      <c r="L2696" s="198" t="e">
        <f t="shared" si="261"/>
        <v>#VALUE!</v>
      </c>
      <c r="M2696" s="199" t="e">
        <f t="shared" si="262"/>
        <v>#VALUE!</v>
      </c>
      <c r="N2696" s="200" t="str" cm="1">
        <f t="array" ref="N2696">INDEX($A:$G, ($B2696*$B$4)+3,COLUMN(F2696))</f>
        <v>Total Interest Charged</v>
      </c>
      <c r="O2696" s="201" t="e">
        <f t="shared" si="260"/>
        <v>#VALUE!</v>
      </c>
    </row>
    <row r="2697" spans="3:15" x14ac:dyDescent="0.25">
      <c r="C2697" s="197" t="e">
        <f t="shared" si="257"/>
        <v>#DIV/0!</v>
      </c>
      <c r="D2697" s="216" t="e">
        <f>IF(F2697="","",IF($B$3='Budget Calculator'!$A$14, 'Loan Calculator'!$L$12-E2697+H2697, IF($B$3='Budget Calculator'!$A$13,  'Loan Calculator'!$N$12-E2697+H2697, IF($B$3='Budget Calculator'!$A$12,  'Loan Calculator'!$P$12-E2697+H2697, 0))))</f>
        <v>#DIV/0!</v>
      </c>
      <c r="E2697" s="217" t="e">
        <f>IF(('Loan Calculator'!$G$4/$B$4)*C2696&gt;=0, ('Loan Calculator'!$G$4/$B$4)*C2696, 1/0)</f>
        <v>#DIV/0!</v>
      </c>
      <c r="F2697" s="200" t="e">
        <f t="shared" si="258"/>
        <v>#DIV/0!</v>
      </c>
      <c r="G2697" s="212" t="e">
        <f t="shared" si="259"/>
        <v>#DIV/0!</v>
      </c>
      <c r="K2697" s="197" t="str" cm="1">
        <f t="array" ref="K2697">INDEX($A:$G, ($B2697*$B$4)+3,COLUMN(C2697))</f>
        <v>Owing</v>
      </c>
      <c r="L2697" s="198" t="e">
        <f t="shared" si="261"/>
        <v>#VALUE!</v>
      </c>
      <c r="M2697" s="199" t="e">
        <f t="shared" si="262"/>
        <v>#VALUE!</v>
      </c>
      <c r="N2697" s="200" t="str" cm="1">
        <f t="array" ref="N2697">INDEX($A:$G, ($B2697*$B$4)+3,COLUMN(F2697))</f>
        <v>Total Interest Charged</v>
      </c>
      <c r="O2697" s="201" t="e">
        <f t="shared" si="260"/>
        <v>#VALUE!</v>
      </c>
    </row>
    <row r="2698" spans="3:15" x14ac:dyDescent="0.25">
      <c r="C2698" s="197" t="e">
        <f t="shared" si="257"/>
        <v>#DIV/0!</v>
      </c>
      <c r="D2698" s="216" t="e">
        <f>IF(F2698="","",IF($B$3='Budget Calculator'!$A$14, 'Loan Calculator'!$L$12-E2698+H2698, IF($B$3='Budget Calculator'!$A$13,  'Loan Calculator'!$N$12-E2698+H2698, IF($B$3='Budget Calculator'!$A$12,  'Loan Calculator'!$P$12-E2698+H2698, 0))))</f>
        <v>#DIV/0!</v>
      </c>
      <c r="E2698" s="217" t="e">
        <f>IF(('Loan Calculator'!$G$4/$B$4)*C2697&gt;=0, ('Loan Calculator'!$G$4/$B$4)*C2697, 1/0)</f>
        <v>#DIV/0!</v>
      </c>
      <c r="F2698" s="200" t="e">
        <f t="shared" si="258"/>
        <v>#DIV/0!</v>
      </c>
      <c r="G2698" s="212" t="e">
        <f t="shared" si="259"/>
        <v>#DIV/0!</v>
      </c>
      <c r="K2698" s="197" t="str" cm="1">
        <f t="array" ref="K2698">INDEX($A:$G, ($B2698*$B$4)+3,COLUMN(C2698))</f>
        <v>Owing</v>
      </c>
      <c r="L2698" s="198" t="e">
        <f t="shared" si="261"/>
        <v>#VALUE!</v>
      </c>
      <c r="M2698" s="199" t="e">
        <f t="shared" si="262"/>
        <v>#VALUE!</v>
      </c>
      <c r="N2698" s="200" t="str" cm="1">
        <f t="array" ref="N2698">INDEX($A:$G, ($B2698*$B$4)+3,COLUMN(F2698))</f>
        <v>Total Interest Charged</v>
      </c>
      <c r="O2698" s="201" t="e">
        <f t="shared" si="260"/>
        <v>#VALUE!</v>
      </c>
    </row>
    <row r="2699" spans="3:15" x14ac:dyDescent="0.25">
      <c r="C2699" s="197" t="e">
        <f t="shared" si="257"/>
        <v>#DIV/0!</v>
      </c>
      <c r="D2699" s="216" t="e">
        <f>IF(F2699="","",IF($B$3='Budget Calculator'!$A$14, 'Loan Calculator'!$L$12-E2699+H2699, IF($B$3='Budget Calculator'!$A$13,  'Loan Calculator'!$N$12-E2699+H2699, IF($B$3='Budget Calculator'!$A$12,  'Loan Calculator'!$P$12-E2699+H2699, 0))))</f>
        <v>#DIV/0!</v>
      </c>
      <c r="E2699" s="217" t="e">
        <f>IF(('Loan Calculator'!$G$4/$B$4)*C2698&gt;=0, ('Loan Calculator'!$G$4/$B$4)*C2698, 1/0)</f>
        <v>#DIV/0!</v>
      </c>
      <c r="F2699" s="200" t="e">
        <f t="shared" si="258"/>
        <v>#DIV/0!</v>
      </c>
      <c r="G2699" s="212" t="e">
        <f t="shared" si="259"/>
        <v>#DIV/0!</v>
      </c>
      <c r="K2699" s="197" t="str" cm="1">
        <f t="array" ref="K2699">INDEX($A:$G, ($B2699*$B$4)+3,COLUMN(C2699))</f>
        <v>Owing</v>
      </c>
      <c r="L2699" s="198" t="e">
        <f t="shared" si="261"/>
        <v>#VALUE!</v>
      </c>
      <c r="M2699" s="199" t="e">
        <f t="shared" si="262"/>
        <v>#VALUE!</v>
      </c>
      <c r="N2699" s="200" t="str" cm="1">
        <f t="array" ref="N2699">INDEX($A:$G, ($B2699*$B$4)+3,COLUMN(F2699))</f>
        <v>Total Interest Charged</v>
      </c>
      <c r="O2699" s="201" t="e">
        <f t="shared" si="260"/>
        <v>#VALUE!</v>
      </c>
    </row>
    <row r="2700" spans="3:15" x14ac:dyDescent="0.25">
      <c r="C2700" s="197" t="e">
        <f t="shared" si="257"/>
        <v>#DIV/0!</v>
      </c>
      <c r="D2700" s="216" t="e">
        <f>IF(F2700="","",IF($B$3='Budget Calculator'!$A$14, 'Loan Calculator'!$L$12-E2700+H2700, IF($B$3='Budget Calculator'!$A$13,  'Loan Calculator'!$N$12-E2700+H2700, IF($B$3='Budget Calculator'!$A$12,  'Loan Calculator'!$P$12-E2700+H2700, 0))))</f>
        <v>#DIV/0!</v>
      </c>
      <c r="E2700" s="217" t="e">
        <f>IF(('Loan Calculator'!$G$4/$B$4)*C2699&gt;=0, ('Loan Calculator'!$G$4/$B$4)*C2699, 1/0)</f>
        <v>#DIV/0!</v>
      </c>
      <c r="F2700" s="200" t="e">
        <f t="shared" si="258"/>
        <v>#DIV/0!</v>
      </c>
      <c r="G2700" s="212" t="e">
        <f t="shared" si="259"/>
        <v>#DIV/0!</v>
      </c>
      <c r="K2700" s="197" t="str" cm="1">
        <f t="array" ref="K2700">INDEX($A:$G, ($B2700*$B$4)+3,COLUMN(C2700))</f>
        <v>Owing</v>
      </c>
      <c r="L2700" s="198" t="e">
        <f t="shared" si="261"/>
        <v>#VALUE!</v>
      </c>
      <c r="M2700" s="199" t="e">
        <f t="shared" si="262"/>
        <v>#VALUE!</v>
      </c>
      <c r="N2700" s="200" t="str" cm="1">
        <f t="array" ref="N2700">INDEX($A:$G, ($B2700*$B$4)+3,COLUMN(F2700))</f>
        <v>Total Interest Charged</v>
      </c>
      <c r="O2700" s="201" t="e">
        <f t="shared" si="260"/>
        <v>#VALUE!</v>
      </c>
    </row>
    <row r="2701" spans="3:15" x14ac:dyDescent="0.25">
      <c r="C2701" s="197" t="e">
        <f t="shared" si="257"/>
        <v>#DIV/0!</v>
      </c>
      <c r="D2701" s="216" t="e">
        <f>IF(F2701="","",IF($B$3='Budget Calculator'!$A$14, 'Loan Calculator'!$L$12-E2701+H2701, IF($B$3='Budget Calculator'!$A$13,  'Loan Calculator'!$N$12-E2701+H2701, IF($B$3='Budget Calculator'!$A$12,  'Loan Calculator'!$P$12-E2701+H2701, 0))))</f>
        <v>#DIV/0!</v>
      </c>
      <c r="E2701" s="217" t="e">
        <f>IF(('Loan Calculator'!$G$4/$B$4)*C2700&gt;=0, ('Loan Calculator'!$G$4/$B$4)*C2700, 1/0)</f>
        <v>#DIV/0!</v>
      </c>
      <c r="F2701" s="200" t="e">
        <f t="shared" si="258"/>
        <v>#DIV/0!</v>
      </c>
      <c r="G2701" s="212" t="e">
        <f t="shared" si="259"/>
        <v>#DIV/0!</v>
      </c>
      <c r="K2701" s="197" t="str" cm="1">
        <f t="array" ref="K2701">INDEX($A:$G, ($B2701*$B$4)+3,COLUMN(C2701))</f>
        <v>Owing</v>
      </c>
      <c r="L2701" s="198" t="e">
        <f t="shared" si="261"/>
        <v>#VALUE!</v>
      </c>
      <c r="M2701" s="199" t="e">
        <f t="shared" si="262"/>
        <v>#VALUE!</v>
      </c>
      <c r="N2701" s="200" t="str" cm="1">
        <f t="array" ref="N2701">INDEX($A:$G, ($B2701*$B$4)+3,COLUMN(F2701))</f>
        <v>Total Interest Charged</v>
      </c>
      <c r="O2701" s="201" t="e">
        <f t="shared" si="260"/>
        <v>#VALUE!</v>
      </c>
    </row>
    <row r="2702" spans="3:15" x14ac:dyDescent="0.25">
      <c r="C2702" s="197" t="e">
        <f t="shared" si="257"/>
        <v>#DIV/0!</v>
      </c>
      <c r="D2702" s="216" t="e">
        <f>IF(F2702="","",IF($B$3='Budget Calculator'!$A$14, 'Loan Calculator'!$L$12-E2702+H2702, IF($B$3='Budget Calculator'!$A$13,  'Loan Calculator'!$N$12-E2702+H2702, IF($B$3='Budget Calculator'!$A$12,  'Loan Calculator'!$P$12-E2702+H2702, 0))))</f>
        <v>#DIV/0!</v>
      </c>
      <c r="E2702" s="217" t="e">
        <f>IF(('Loan Calculator'!$G$4/$B$4)*C2701&gt;=0, ('Loan Calculator'!$G$4/$B$4)*C2701, 1/0)</f>
        <v>#DIV/0!</v>
      </c>
      <c r="F2702" s="200" t="e">
        <f t="shared" si="258"/>
        <v>#DIV/0!</v>
      </c>
      <c r="G2702" s="212" t="e">
        <f t="shared" si="259"/>
        <v>#DIV/0!</v>
      </c>
      <c r="K2702" s="197" t="str" cm="1">
        <f t="array" ref="K2702">INDEX($A:$G, ($B2702*$B$4)+3,COLUMN(C2702))</f>
        <v>Owing</v>
      </c>
      <c r="L2702" s="198" t="e">
        <f t="shared" si="261"/>
        <v>#VALUE!</v>
      </c>
      <c r="M2702" s="199" t="e">
        <f t="shared" si="262"/>
        <v>#VALUE!</v>
      </c>
      <c r="N2702" s="200" t="str" cm="1">
        <f t="array" ref="N2702">INDEX($A:$G, ($B2702*$B$4)+3,COLUMN(F2702))</f>
        <v>Total Interest Charged</v>
      </c>
      <c r="O2702" s="201" t="e">
        <f t="shared" si="260"/>
        <v>#VALUE!</v>
      </c>
    </row>
    <row r="2703" spans="3:15" x14ac:dyDescent="0.25">
      <c r="C2703" s="197" t="e">
        <f t="shared" si="257"/>
        <v>#DIV/0!</v>
      </c>
      <c r="D2703" s="216" t="e">
        <f>IF(F2703="","",IF($B$3='Budget Calculator'!$A$14, 'Loan Calculator'!$L$12-E2703+H2703, IF($B$3='Budget Calculator'!$A$13,  'Loan Calculator'!$N$12-E2703+H2703, IF($B$3='Budget Calculator'!$A$12,  'Loan Calculator'!$P$12-E2703+H2703, 0))))</f>
        <v>#DIV/0!</v>
      </c>
      <c r="E2703" s="217" t="e">
        <f>IF(('Loan Calculator'!$G$4/$B$4)*C2702&gt;=0, ('Loan Calculator'!$G$4/$B$4)*C2702, 1/0)</f>
        <v>#DIV/0!</v>
      </c>
      <c r="F2703" s="200" t="e">
        <f t="shared" si="258"/>
        <v>#DIV/0!</v>
      </c>
      <c r="G2703" s="212" t="e">
        <f t="shared" si="259"/>
        <v>#DIV/0!</v>
      </c>
      <c r="K2703" s="197" t="str" cm="1">
        <f t="array" ref="K2703">INDEX($A:$G, ($B2703*$B$4)+3,COLUMN(C2703))</f>
        <v>Owing</v>
      </c>
      <c r="L2703" s="198" t="e">
        <f t="shared" si="261"/>
        <v>#VALUE!</v>
      </c>
      <c r="M2703" s="199" t="e">
        <f t="shared" si="262"/>
        <v>#VALUE!</v>
      </c>
      <c r="N2703" s="200" t="str" cm="1">
        <f t="array" ref="N2703">INDEX($A:$G, ($B2703*$B$4)+3,COLUMN(F2703))</f>
        <v>Total Interest Charged</v>
      </c>
      <c r="O2703" s="201" t="e">
        <f t="shared" si="260"/>
        <v>#VALUE!</v>
      </c>
    </row>
    <row r="2704" spans="3:15" x14ac:dyDescent="0.25">
      <c r="C2704" s="197" t="e">
        <f t="shared" si="257"/>
        <v>#DIV/0!</v>
      </c>
      <c r="D2704" s="216" t="e">
        <f>IF(F2704="","",IF($B$3='Budget Calculator'!$A$14, 'Loan Calculator'!$L$12-E2704+H2704, IF($B$3='Budget Calculator'!$A$13,  'Loan Calculator'!$N$12-E2704+H2704, IF($B$3='Budget Calculator'!$A$12,  'Loan Calculator'!$P$12-E2704+H2704, 0))))</f>
        <v>#DIV/0!</v>
      </c>
      <c r="E2704" s="217" t="e">
        <f>IF(('Loan Calculator'!$G$4/$B$4)*C2703&gt;=0, ('Loan Calculator'!$G$4/$B$4)*C2703, 1/0)</f>
        <v>#DIV/0!</v>
      </c>
      <c r="F2704" s="200" t="e">
        <f t="shared" si="258"/>
        <v>#DIV/0!</v>
      </c>
      <c r="G2704" s="212" t="e">
        <f t="shared" si="259"/>
        <v>#DIV/0!</v>
      </c>
      <c r="K2704" s="197" t="str" cm="1">
        <f t="array" ref="K2704">INDEX($A:$G, ($B2704*$B$4)+3,COLUMN(C2704))</f>
        <v>Owing</v>
      </c>
      <c r="L2704" s="198" t="e">
        <f t="shared" si="261"/>
        <v>#VALUE!</v>
      </c>
      <c r="M2704" s="199" t="e">
        <f t="shared" si="262"/>
        <v>#VALUE!</v>
      </c>
      <c r="N2704" s="200" t="str" cm="1">
        <f t="array" ref="N2704">INDEX($A:$G, ($B2704*$B$4)+3,COLUMN(F2704))</f>
        <v>Total Interest Charged</v>
      </c>
      <c r="O2704" s="201" t="e">
        <f t="shared" si="260"/>
        <v>#VALUE!</v>
      </c>
    </row>
    <row r="2705" spans="3:15" x14ac:dyDescent="0.25">
      <c r="C2705" s="197" t="e">
        <f t="shared" si="257"/>
        <v>#DIV/0!</v>
      </c>
      <c r="D2705" s="216" t="e">
        <f>IF(F2705="","",IF($B$3='Budget Calculator'!$A$14, 'Loan Calculator'!$L$12-E2705+H2705, IF($B$3='Budget Calculator'!$A$13,  'Loan Calculator'!$N$12-E2705+H2705, IF($B$3='Budget Calculator'!$A$12,  'Loan Calculator'!$P$12-E2705+H2705, 0))))</f>
        <v>#DIV/0!</v>
      </c>
      <c r="E2705" s="217" t="e">
        <f>IF(('Loan Calculator'!$G$4/$B$4)*C2704&gt;=0, ('Loan Calculator'!$G$4/$B$4)*C2704, 1/0)</f>
        <v>#DIV/0!</v>
      </c>
      <c r="F2705" s="200" t="e">
        <f t="shared" si="258"/>
        <v>#DIV/0!</v>
      </c>
      <c r="G2705" s="212" t="e">
        <f t="shared" si="259"/>
        <v>#DIV/0!</v>
      </c>
      <c r="K2705" s="197" t="str" cm="1">
        <f t="array" ref="K2705">INDEX($A:$G, ($B2705*$B$4)+3,COLUMN(C2705))</f>
        <v>Owing</v>
      </c>
      <c r="L2705" s="198" t="e">
        <f t="shared" si="261"/>
        <v>#VALUE!</v>
      </c>
      <c r="M2705" s="199" t="e">
        <f t="shared" si="262"/>
        <v>#VALUE!</v>
      </c>
      <c r="N2705" s="200" t="str" cm="1">
        <f t="array" ref="N2705">INDEX($A:$G, ($B2705*$B$4)+3,COLUMN(F2705))</f>
        <v>Total Interest Charged</v>
      </c>
      <c r="O2705" s="201" t="e">
        <f t="shared" si="260"/>
        <v>#VALUE!</v>
      </c>
    </row>
    <row r="2706" spans="3:15" x14ac:dyDescent="0.25">
      <c r="C2706" s="197" t="e">
        <f t="shared" si="257"/>
        <v>#DIV/0!</v>
      </c>
      <c r="D2706" s="216" t="e">
        <f>IF(F2706="","",IF($B$3='Budget Calculator'!$A$14, 'Loan Calculator'!$L$12-E2706+H2706, IF($B$3='Budget Calculator'!$A$13,  'Loan Calculator'!$N$12-E2706+H2706, IF($B$3='Budget Calculator'!$A$12,  'Loan Calculator'!$P$12-E2706+H2706, 0))))</f>
        <v>#DIV/0!</v>
      </c>
      <c r="E2706" s="217" t="e">
        <f>IF(('Loan Calculator'!$G$4/$B$4)*C2705&gt;=0, ('Loan Calculator'!$G$4/$B$4)*C2705, 1/0)</f>
        <v>#DIV/0!</v>
      </c>
      <c r="F2706" s="200" t="e">
        <f t="shared" si="258"/>
        <v>#DIV/0!</v>
      </c>
      <c r="G2706" s="212" t="e">
        <f t="shared" si="259"/>
        <v>#DIV/0!</v>
      </c>
      <c r="K2706" s="197" t="str" cm="1">
        <f t="array" ref="K2706">INDEX($A:$G, ($B2706*$B$4)+3,COLUMN(C2706))</f>
        <v>Owing</v>
      </c>
      <c r="L2706" s="198" t="e">
        <f t="shared" si="261"/>
        <v>#VALUE!</v>
      </c>
      <c r="M2706" s="199" t="e">
        <f t="shared" si="262"/>
        <v>#VALUE!</v>
      </c>
      <c r="N2706" s="200" t="str" cm="1">
        <f t="array" ref="N2706">INDEX($A:$G, ($B2706*$B$4)+3,COLUMN(F2706))</f>
        <v>Total Interest Charged</v>
      </c>
      <c r="O2706" s="201" t="e">
        <f t="shared" si="260"/>
        <v>#VALUE!</v>
      </c>
    </row>
    <row r="2707" spans="3:15" x14ac:dyDescent="0.25">
      <c r="C2707" s="197" t="e">
        <f t="shared" si="257"/>
        <v>#DIV/0!</v>
      </c>
      <c r="D2707" s="216" t="e">
        <f>IF(F2707="","",IF($B$3='Budget Calculator'!$A$14, 'Loan Calculator'!$L$12-E2707+H2707, IF($B$3='Budget Calculator'!$A$13,  'Loan Calculator'!$N$12-E2707+H2707, IF($B$3='Budget Calculator'!$A$12,  'Loan Calculator'!$P$12-E2707+H2707, 0))))</f>
        <v>#DIV/0!</v>
      </c>
      <c r="E2707" s="217" t="e">
        <f>IF(('Loan Calculator'!$G$4/$B$4)*C2706&gt;=0, ('Loan Calculator'!$G$4/$B$4)*C2706, 1/0)</f>
        <v>#DIV/0!</v>
      </c>
      <c r="F2707" s="200" t="e">
        <f t="shared" si="258"/>
        <v>#DIV/0!</v>
      </c>
      <c r="G2707" s="212" t="e">
        <f t="shared" si="259"/>
        <v>#DIV/0!</v>
      </c>
      <c r="K2707" s="197" t="str" cm="1">
        <f t="array" ref="K2707">INDEX($A:$G, ($B2707*$B$4)+3,COLUMN(C2707))</f>
        <v>Owing</v>
      </c>
      <c r="L2707" s="198" t="e">
        <f t="shared" si="261"/>
        <v>#VALUE!</v>
      </c>
      <c r="M2707" s="199" t="e">
        <f t="shared" si="262"/>
        <v>#VALUE!</v>
      </c>
      <c r="N2707" s="200" t="str" cm="1">
        <f t="array" ref="N2707">INDEX($A:$G, ($B2707*$B$4)+3,COLUMN(F2707))</f>
        <v>Total Interest Charged</v>
      </c>
      <c r="O2707" s="201" t="e">
        <f t="shared" si="260"/>
        <v>#VALUE!</v>
      </c>
    </row>
    <row r="2708" spans="3:15" x14ac:dyDescent="0.25">
      <c r="C2708" s="197" t="e">
        <f t="shared" si="257"/>
        <v>#DIV/0!</v>
      </c>
      <c r="D2708" s="216" t="e">
        <f>IF(F2708="","",IF($B$3='Budget Calculator'!$A$14, 'Loan Calculator'!$L$12-E2708+H2708, IF($B$3='Budget Calculator'!$A$13,  'Loan Calculator'!$N$12-E2708+H2708, IF($B$3='Budget Calculator'!$A$12,  'Loan Calculator'!$P$12-E2708+H2708, 0))))</f>
        <v>#DIV/0!</v>
      </c>
      <c r="E2708" s="217" t="e">
        <f>IF(('Loan Calculator'!$G$4/$B$4)*C2707&gt;=0, ('Loan Calculator'!$G$4/$B$4)*C2707, 1/0)</f>
        <v>#DIV/0!</v>
      </c>
      <c r="F2708" s="200" t="e">
        <f t="shared" si="258"/>
        <v>#DIV/0!</v>
      </c>
      <c r="G2708" s="212" t="e">
        <f t="shared" si="259"/>
        <v>#DIV/0!</v>
      </c>
      <c r="K2708" s="197" t="str" cm="1">
        <f t="array" ref="K2708">INDEX($A:$G, ($B2708*$B$4)+3,COLUMN(C2708))</f>
        <v>Owing</v>
      </c>
      <c r="L2708" s="198" t="e">
        <f t="shared" si="261"/>
        <v>#VALUE!</v>
      </c>
      <c r="M2708" s="199" t="e">
        <f t="shared" si="262"/>
        <v>#VALUE!</v>
      </c>
      <c r="N2708" s="200" t="str" cm="1">
        <f t="array" ref="N2708">INDEX($A:$G, ($B2708*$B$4)+3,COLUMN(F2708))</f>
        <v>Total Interest Charged</v>
      </c>
      <c r="O2708" s="201" t="e">
        <f t="shared" si="260"/>
        <v>#VALUE!</v>
      </c>
    </row>
    <row r="2709" spans="3:15" x14ac:dyDescent="0.25">
      <c r="C2709" s="197" t="e">
        <f t="shared" si="257"/>
        <v>#DIV/0!</v>
      </c>
      <c r="D2709" s="216" t="e">
        <f>IF(F2709="","",IF($B$3='Budget Calculator'!$A$14, 'Loan Calculator'!$L$12-E2709+H2709, IF($B$3='Budget Calculator'!$A$13,  'Loan Calculator'!$N$12-E2709+H2709, IF($B$3='Budget Calculator'!$A$12,  'Loan Calculator'!$P$12-E2709+H2709, 0))))</f>
        <v>#DIV/0!</v>
      </c>
      <c r="E2709" s="217" t="e">
        <f>IF(('Loan Calculator'!$G$4/$B$4)*C2708&gt;=0, ('Loan Calculator'!$G$4/$B$4)*C2708, 1/0)</f>
        <v>#DIV/0!</v>
      </c>
      <c r="F2709" s="200" t="e">
        <f t="shared" si="258"/>
        <v>#DIV/0!</v>
      </c>
      <c r="G2709" s="212" t="e">
        <f t="shared" si="259"/>
        <v>#DIV/0!</v>
      </c>
      <c r="K2709" s="197" t="str" cm="1">
        <f t="array" ref="K2709">INDEX($A:$G, ($B2709*$B$4)+3,COLUMN(C2709))</f>
        <v>Owing</v>
      </c>
      <c r="L2709" s="198" t="e">
        <f t="shared" si="261"/>
        <v>#VALUE!</v>
      </c>
      <c r="M2709" s="199" t="e">
        <f t="shared" si="262"/>
        <v>#VALUE!</v>
      </c>
      <c r="N2709" s="200" t="str" cm="1">
        <f t="array" ref="N2709">INDEX($A:$G, ($B2709*$B$4)+3,COLUMN(F2709))</f>
        <v>Total Interest Charged</v>
      </c>
      <c r="O2709" s="201" t="e">
        <f t="shared" si="260"/>
        <v>#VALUE!</v>
      </c>
    </row>
    <row r="2710" spans="3:15" x14ac:dyDescent="0.25">
      <c r="C2710" s="197" t="e">
        <f t="shared" si="257"/>
        <v>#DIV/0!</v>
      </c>
      <c r="D2710" s="216" t="e">
        <f>IF(F2710="","",IF($B$3='Budget Calculator'!$A$14, 'Loan Calculator'!$L$12-E2710+H2710, IF($B$3='Budget Calculator'!$A$13,  'Loan Calculator'!$N$12-E2710+H2710, IF($B$3='Budget Calculator'!$A$12,  'Loan Calculator'!$P$12-E2710+H2710, 0))))</f>
        <v>#DIV/0!</v>
      </c>
      <c r="E2710" s="217" t="e">
        <f>IF(('Loan Calculator'!$G$4/$B$4)*C2709&gt;=0, ('Loan Calculator'!$G$4/$B$4)*C2709, 1/0)</f>
        <v>#DIV/0!</v>
      </c>
      <c r="F2710" s="200" t="e">
        <f t="shared" si="258"/>
        <v>#DIV/0!</v>
      </c>
      <c r="G2710" s="212" t="e">
        <f t="shared" si="259"/>
        <v>#DIV/0!</v>
      </c>
      <c r="K2710" s="197" t="str" cm="1">
        <f t="array" ref="K2710">INDEX($A:$G, ($B2710*$B$4)+3,COLUMN(C2710))</f>
        <v>Owing</v>
      </c>
      <c r="L2710" s="198" t="e">
        <f t="shared" si="261"/>
        <v>#VALUE!</v>
      </c>
      <c r="M2710" s="199" t="e">
        <f t="shared" si="262"/>
        <v>#VALUE!</v>
      </c>
      <c r="N2710" s="200" t="str" cm="1">
        <f t="array" ref="N2710">INDEX($A:$G, ($B2710*$B$4)+3,COLUMN(F2710))</f>
        <v>Total Interest Charged</v>
      </c>
      <c r="O2710" s="201" t="e">
        <f t="shared" si="260"/>
        <v>#VALUE!</v>
      </c>
    </row>
    <row r="2711" spans="3:15" x14ac:dyDescent="0.25">
      <c r="C2711" s="197" t="e">
        <f t="shared" si="257"/>
        <v>#DIV/0!</v>
      </c>
      <c r="D2711" s="216" t="e">
        <f>IF(F2711="","",IF($B$3='Budget Calculator'!$A$14, 'Loan Calculator'!$L$12-E2711+H2711, IF($B$3='Budget Calculator'!$A$13,  'Loan Calculator'!$N$12-E2711+H2711, IF($B$3='Budget Calculator'!$A$12,  'Loan Calculator'!$P$12-E2711+H2711, 0))))</f>
        <v>#DIV/0!</v>
      </c>
      <c r="E2711" s="217" t="e">
        <f>IF(('Loan Calculator'!$G$4/$B$4)*C2710&gt;=0, ('Loan Calculator'!$G$4/$B$4)*C2710, 1/0)</f>
        <v>#DIV/0!</v>
      </c>
      <c r="F2711" s="200" t="e">
        <f t="shared" si="258"/>
        <v>#DIV/0!</v>
      </c>
      <c r="G2711" s="212" t="e">
        <f t="shared" si="259"/>
        <v>#DIV/0!</v>
      </c>
      <c r="K2711" s="197" t="str" cm="1">
        <f t="array" ref="K2711">INDEX($A:$G, ($B2711*$B$4)+3,COLUMN(C2711))</f>
        <v>Owing</v>
      </c>
      <c r="L2711" s="198" t="e">
        <f t="shared" si="261"/>
        <v>#VALUE!</v>
      </c>
      <c r="M2711" s="199" t="e">
        <f t="shared" si="262"/>
        <v>#VALUE!</v>
      </c>
      <c r="N2711" s="200" t="str" cm="1">
        <f t="array" ref="N2711">INDEX($A:$G, ($B2711*$B$4)+3,COLUMN(F2711))</f>
        <v>Total Interest Charged</v>
      </c>
      <c r="O2711" s="201" t="e">
        <f t="shared" si="260"/>
        <v>#VALUE!</v>
      </c>
    </row>
    <row r="2712" spans="3:15" x14ac:dyDescent="0.25">
      <c r="C2712" s="197" t="e">
        <f t="shared" ref="C2712:C2775" si="263">IF(F2712="","",C2711-D2712)</f>
        <v>#DIV/0!</v>
      </c>
      <c r="D2712" s="216" t="e">
        <f>IF(F2712="","",IF($B$3='Budget Calculator'!$A$14, 'Loan Calculator'!$L$12-E2712+H2712, IF($B$3='Budget Calculator'!$A$13,  'Loan Calculator'!$N$12-E2712+H2712, IF($B$3='Budget Calculator'!$A$12,  'Loan Calculator'!$P$12-E2712+H2712, 0))))</f>
        <v>#DIV/0!</v>
      </c>
      <c r="E2712" s="217" t="e">
        <f>IF(('Loan Calculator'!$G$4/$B$4)*C2711&gt;=0, ('Loan Calculator'!$G$4/$B$4)*C2711, 1/0)</f>
        <v>#DIV/0!</v>
      </c>
      <c r="F2712" s="200" t="e">
        <f t="shared" ref="F2712:F2775" si="264">IF(F2711="", "", IF(E2712+F2711&gt;F2711, E2712+F2711, ""))</f>
        <v>#DIV/0!</v>
      </c>
      <c r="G2712" s="212" t="e">
        <f t="shared" si="259"/>
        <v>#DIV/0!</v>
      </c>
      <c r="K2712" s="197" t="str" cm="1">
        <f t="array" ref="K2712">INDEX($A:$G, ($B2712*$B$4)+3,COLUMN(C2712))</f>
        <v>Owing</v>
      </c>
      <c r="L2712" s="198" t="e">
        <f t="shared" si="261"/>
        <v>#VALUE!</v>
      </c>
      <c r="M2712" s="199" t="e">
        <f t="shared" si="262"/>
        <v>#VALUE!</v>
      </c>
      <c r="N2712" s="200" t="str" cm="1">
        <f t="array" ref="N2712">INDEX($A:$G, ($B2712*$B$4)+3,COLUMN(F2712))</f>
        <v>Total Interest Charged</v>
      </c>
      <c r="O2712" s="201" t="e">
        <f t="shared" si="260"/>
        <v>#VALUE!</v>
      </c>
    </row>
    <row r="2713" spans="3:15" x14ac:dyDescent="0.25">
      <c r="C2713" s="197" t="e">
        <f t="shared" si="263"/>
        <v>#DIV/0!</v>
      </c>
      <c r="D2713" s="216" t="e">
        <f>IF(F2713="","",IF($B$3='Budget Calculator'!$A$14, 'Loan Calculator'!$L$12-E2713+H2713, IF($B$3='Budget Calculator'!$A$13,  'Loan Calculator'!$N$12-E2713+H2713, IF($B$3='Budget Calculator'!$A$12,  'Loan Calculator'!$P$12-E2713+H2713, 0))))</f>
        <v>#DIV/0!</v>
      </c>
      <c r="E2713" s="217" t="e">
        <f>IF(('Loan Calculator'!$G$4/$B$4)*C2712&gt;=0, ('Loan Calculator'!$G$4/$B$4)*C2712, 1/0)</f>
        <v>#DIV/0!</v>
      </c>
      <c r="F2713" s="200" t="e">
        <f t="shared" si="264"/>
        <v>#DIV/0!</v>
      </c>
      <c r="G2713" s="212" t="e">
        <f t="shared" si="259"/>
        <v>#DIV/0!</v>
      </c>
      <c r="K2713" s="197" t="str" cm="1">
        <f t="array" ref="K2713">INDEX($A:$G, ($B2713*$B$4)+3,COLUMN(C2713))</f>
        <v>Owing</v>
      </c>
      <c r="L2713" s="198" t="e">
        <f t="shared" si="261"/>
        <v>#VALUE!</v>
      </c>
      <c r="M2713" s="199" t="e">
        <f t="shared" si="262"/>
        <v>#VALUE!</v>
      </c>
      <c r="N2713" s="200" t="str" cm="1">
        <f t="array" ref="N2713">INDEX($A:$G, ($B2713*$B$4)+3,COLUMN(F2713))</f>
        <v>Total Interest Charged</v>
      </c>
      <c r="O2713" s="201" t="e">
        <f t="shared" si="260"/>
        <v>#VALUE!</v>
      </c>
    </row>
    <row r="2714" spans="3:15" x14ac:dyDescent="0.25">
      <c r="C2714" s="197" t="e">
        <f t="shared" si="263"/>
        <v>#DIV/0!</v>
      </c>
      <c r="D2714" s="216" t="e">
        <f>IF(F2714="","",IF($B$3='Budget Calculator'!$A$14, 'Loan Calculator'!$L$12-E2714+H2714, IF($B$3='Budget Calculator'!$A$13,  'Loan Calculator'!$N$12-E2714+H2714, IF($B$3='Budget Calculator'!$A$12,  'Loan Calculator'!$P$12-E2714+H2714, 0))))</f>
        <v>#DIV/0!</v>
      </c>
      <c r="E2714" s="217" t="e">
        <f>IF(('Loan Calculator'!$G$4/$B$4)*C2713&gt;=0, ('Loan Calculator'!$G$4/$B$4)*C2713, 1/0)</f>
        <v>#DIV/0!</v>
      </c>
      <c r="F2714" s="200" t="e">
        <f t="shared" si="264"/>
        <v>#DIV/0!</v>
      </c>
      <c r="G2714" s="212" t="e">
        <f t="shared" si="259"/>
        <v>#DIV/0!</v>
      </c>
      <c r="K2714" s="197" t="str" cm="1">
        <f t="array" ref="K2714">INDEX($A:$G, ($B2714*$B$4)+3,COLUMN(C2714))</f>
        <v>Owing</v>
      </c>
      <c r="L2714" s="198" t="e">
        <f t="shared" si="261"/>
        <v>#VALUE!</v>
      </c>
      <c r="M2714" s="199" t="e">
        <f t="shared" si="262"/>
        <v>#VALUE!</v>
      </c>
      <c r="N2714" s="200" t="str" cm="1">
        <f t="array" ref="N2714">INDEX($A:$G, ($B2714*$B$4)+3,COLUMN(F2714))</f>
        <v>Total Interest Charged</v>
      </c>
      <c r="O2714" s="201" t="e">
        <f t="shared" si="260"/>
        <v>#VALUE!</v>
      </c>
    </row>
    <row r="2715" spans="3:15" x14ac:dyDescent="0.25">
      <c r="C2715" s="197" t="e">
        <f t="shared" si="263"/>
        <v>#DIV/0!</v>
      </c>
      <c r="D2715" s="216" t="e">
        <f>IF(F2715="","",IF($B$3='Budget Calculator'!$A$14, 'Loan Calculator'!$L$12-E2715+H2715, IF($B$3='Budget Calculator'!$A$13,  'Loan Calculator'!$N$12-E2715+H2715, IF($B$3='Budget Calculator'!$A$12,  'Loan Calculator'!$P$12-E2715+H2715, 0))))</f>
        <v>#DIV/0!</v>
      </c>
      <c r="E2715" s="217" t="e">
        <f>IF(('Loan Calculator'!$G$4/$B$4)*C2714&gt;=0, ('Loan Calculator'!$G$4/$B$4)*C2714, 1/0)</f>
        <v>#DIV/0!</v>
      </c>
      <c r="F2715" s="200" t="e">
        <f t="shared" si="264"/>
        <v>#DIV/0!</v>
      </c>
      <c r="G2715" s="212" t="e">
        <f t="shared" si="259"/>
        <v>#DIV/0!</v>
      </c>
      <c r="K2715" s="197" t="str" cm="1">
        <f t="array" ref="K2715">INDEX($A:$G, ($B2715*$B$4)+3,COLUMN(C2715))</f>
        <v>Owing</v>
      </c>
      <c r="L2715" s="198" t="e">
        <f t="shared" si="261"/>
        <v>#VALUE!</v>
      </c>
      <c r="M2715" s="199" t="e">
        <f t="shared" si="262"/>
        <v>#VALUE!</v>
      </c>
      <c r="N2715" s="200" t="str" cm="1">
        <f t="array" ref="N2715">INDEX($A:$G, ($B2715*$B$4)+3,COLUMN(F2715))</f>
        <v>Total Interest Charged</v>
      </c>
      <c r="O2715" s="201" t="e">
        <f t="shared" si="260"/>
        <v>#VALUE!</v>
      </c>
    </row>
    <row r="2716" spans="3:15" x14ac:dyDescent="0.25">
      <c r="C2716" s="197" t="e">
        <f t="shared" si="263"/>
        <v>#DIV/0!</v>
      </c>
      <c r="D2716" s="216" t="e">
        <f>IF(F2716="","",IF($B$3='Budget Calculator'!$A$14, 'Loan Calculator'!$L$12-E2716+H2716, IF($B$3='Budget Calculator'!$A$13,  'Loan Calculator'!$N$12-E2716+H2716, IF($B$3='Budget Calculator'!$A$12,  'Loan Calculator'!$P$12-E2716+H2716, 0))))</f>
        <v>#DIV/0!</v>
      </c>
      <c r="E2716" s="217" t="e">
        <f>IF(('Loan Calculator'!$G$4/$B$4)*C2715&gt;=0, ('Loan Calculator'!$G$4/$B$4)*C2715, 1/0)</f>
        <v>#DIV/0!</v>
      </c>
      <c r="F2716" s="200" t="e">
        <f t="shared" si="264"/>
        <v>#DIV/0!</v>
      </c>
      <c r="G2716" s="212" t="e">
        <f t="shared" si="259"/>
        <v>#DIV/0!</v>
      </c>
      <c r="K2716" s="197" t="str" cm="1">
        <f t="array" ref="K2716">INDEX($A:$G, ($B2716*$B$4)+3,COLUMN(C2716))</f>
        <v>Owing</v>
      </c>
      <c r="L2716" s="198" t="e">
        <f t="shared" si="261"/>
        <v>#VALUE!</v>
      </c>
      <c r="M2716" s="199" t="e">
        <f t="shared" si="262"/>
        <v>#VALUE!</v>
      </c>
      <c r="N2716" s="200" t="str" cm="1">
        <f t="array" ref="N2716">INDEX($A:$G, ($B2716*$B$4)+3,COLUMN(F2716))</f>
        <v>Total Interest Charged</v>
      </c>
      <c r="O2716" s="201" t="e">
        <f t="shared" si="260"/>
        <v>#VALUE!</v>
      </c>
    </row>
    <row r="2717" spans="3:15" x14ac:dyDescent="0.25">
      <c r="C2717" s="197" t="e">
        <f t="shared" si="263"/>
        <v>#DIV/0!</v>
      </c>
      <c r="D2717" s="216" t="e">
        <f>IF(F2717="","",IF($B$3='Budget Calculator'!$A$14, 'Loan Calculator'!$L$12-E2717+H2717, IF($B$3='Budget Calculator'!$A$13,  'Loan Calculator'!$N$12-E2717+H2717, IF($B$3='Budget Calculator'!$A$12,  'Loan Calculator'!$P$12-E2717+H2717, 0))))</f>
        <v>#DIV/0!</v>
      </c>
      <c r="E2717" s="217" t="e">
        <f>IF(('Loan Calculator'!$G$4/$B$4)*C2716&gt;=0, ('Loan Calculator'!$G$4/$B$4)*C2716, 1/0)</f>
        <v>#DIV/0!</v>
      </c>
      <c r="F2717" s="200" t="e">
        <f t="shared" si="264"/>
        <v>#DIV/0!</v>
      </c>
      <c r="G2717" s="212" t="e">
        <f t="shared" si="259"/>
        <v>#DIV/0!</v>
      </c>
      <c r="K2717" s="197" t="str" cm="1">
        <f t="array" ref="K2717">INDEX($A:$G, ($B2717*$B$4)+3,COLUMN(C2717))</f>
        <v>Owing</v>
      </c>
      <c r="L2717" s="198" t="e">
        <f t="shared" si="261"/>
        <v>#VALUE!</v>
      </c>
      <c r="M2717" s="199" t="e">
        <f t="shared" si="262"/>
        <v>#VALUE!</v>
      </c>
      <c r="N2717" s="200" t="str" cm="1">
        <f t="array" ref="N2717">INDEX($A:$G, ($B2717*$B$4)+3,COLUMN(F2717))</f>
        <v>Total Interest Charged</v>
      </c>
      <c r="O2717" s="201" t="e">
        <f t="shared" si="260"/>
        <v>#VALUE!</v>
      </c>
    </row>
    <row r="2718" spans="3:15" x14ac:dyDescent="0.25">
      <c r="C2718" s="197" t="e">
        <f t="shared" si="263"/>
        <v>#DIV/0!</v>
      </c>
      <c r="D2718" s="216" t="e">
        <f>IF(F2718="","",IF($B$3='Budget Calculator'!$A$14, 'Loan Calculator'!$L$12-E2718+H2718, IF($B$3='Budget Calculator'!$A$13,  'Loan Calculator'!$N$12-E2718+H2718, IF($B$3='Budget Calculator'!$A$12,  'Loan Calculator'!$P$12-E2718+H2718, 0))))</f>
        <v>#DIV/0!</v>
      </c>
      <c r="E2718" s="217" t="e">
        <f>IF(('Loan Calculator'!$G$4/$B$4)*C2717&gt;=0, ('Loan Calculator'!$G$4/$B$4)*C2717, 1/0)</f>
        <v>#DIV/0!</v>
      </c>
      <c r="F2718" s="200" t="e">
        <f t="shared" si="264"/>
        <v>#DIV/0!</v>
      </c>
      <c r="G2718" s="212" t="e">
        <f t="shared" si="259"/>
        <v>#DIV/0!</v>
      </c>
      <c r="K2718" s="197" t="str" cm="1">
        <f t="array" ref="K2718">INDEX($A:$G, ($B2718*$B$4)+3,COLUMN(C2718))</f>
        <v>Owing</v>
      </c>
      <c r="L2718" s="198" t="e">
        <f t="shared" si="261"/>
        <v>#VALUE!</v>
      </c>
      <c r="M2718" s="199" t="e">
        <f t="shared" si="262"/>
        <v>#VALUE!</v>
      </c>
      <c r="N2718" s="200" t="str" cm="1">
        <f t="array" ref="N2718">INDEX($A:$G, ($B2718*$B$4)+3,COLUMN(F2718))</f>
        <v>Total Interest Charged</v>
      </c>
      <c r="O2718" s="201" t="e">
        <f t="shared" si="260"/>
        <v>#VALUE!</v>
      </c>
    </row>
    <row r="2719" spans="3:15" x14ac:dyDescent="0.25">
      <c r="C2719" s="197" t="e">
        <f t="shared" si="263"/>
        <v>#DIV/0!</v>
      </c>
      <c r="D2719" s="216" t="e">
        <f>IF(F2719="","",IF($B$3='Budget Calculator'!$A$14, 'Loan Calculator'!$L$12-E2719+H2719, IF($B$3='Budget Calculator'!$A$13,  'Loan Calculator'!$N$12-E2719+H2719, IF($B$3='Budget Calculator'!$A$12,  'Loan Calculator'!$P$12-E2719+H2719, 0))))</f>
        <v>#DIV/0!</v>
      </c>
      <c r="E2719" s="217" t="e">
        <f>IF(('Loan Calculator'!$G$4/$B$4)*C2718&gt;=0, ('Loan Calculator'!$G$4/$B$4)*C2718, 1/0)</f>
        <v>#DIV/0!</v>
      </c>
      <c r="F2719" s="200" t="e">
        <f t="shared" si="264"/>
        <v>#DIV/0!</v>
      </c>
      <c r="G2719" s="212" t="e">
        <f t="shared" si="259"/>
        <v>#DIV/0!</v>
      </c>
      <c r="K2719" s="197" t="str" cm="1">
        <f t="array" ref="K2719">INDEX($A:$G, ($B2719*$B$4)+3,COLUMN(C2719))</f>
        <v>Owing</v>
      </c>
      <c r="L2719" s="198" t="e">
        <f t="shared" si="261"/>
        <v>#VALUE!</v>
      </c>
      <c r="M2719" s="199" t="e">
        <f t="shared" si="262"/>
        <v>#VALUE!</v>
      </c>
      <c r="N2719" s="200" t="str" cm="1">
        <f t="array" ref="N2719">INDEX($A:$G, ($B2719*$B$4)+3,COLUMN(F2719))</f>
        <v>Total Interest Charged</v>
      </c>
      <c r="O2719" s="201" t="e">
        <f t="shared" si="260"/>
        <v>#VALUE!</v>
      </c>
    </row>
    <row r="2720" spans="3:15" x14ac:dyDescent="0.25">
      <c r="C2720" s="197" t="e">
        <f t="shared" si="263"/>
        <v>#DIV/0!</v>
      </c>
      <c r="D2720" s="216" t="e">
        <f>IF(F2720="","",IF($B$3='Budget Calculator'!$A$14, 'Loan Calculator'!$L$12-E2720+H2720, IF($B$3='Budget Calculator'!$A$13,  'Loan Calculator'!$N$12-E2720+H2720, IF($B$3='Budget Calculator'!$A$12,  'Loan Calculator'!$P$12-E2720+H2720, 0))))</f>
        <v>#DIV/0!</v>
      </c>
      <c r="E2720" s="217" t="e">
        <f>IF(('Loan Calculator'!$G$4/$B$4)*C2719&gt;=0, ('Loan Calculator'!$G$4/$B$4)*C2719, 1/0)</f>
        <v>#DIV/0!</v>
      </c>
      <c r="F2720" s="200" t="e">
        <f t="shared" si="264"/>
        <v>#DIV/0!</v>
      </c>
      <c r="G2720" s="212" t="e">
        <f t="shared" si="259"/>
        <v>#DIV/0!</v>
      </c>
      <c r="K2720" s="197" t="str" cm="1">
        <f t="array" ref="K2720">INDEX($A:$G, ($B2720*$B$4)+3,COLUMN(C2720))</f>
        <v>Owing</v>
      </c>
      <c r="L2720" s="198" t="e">
        <f t="shared" si="261"/>
        <v>#VALUE!</v>
      </c>
      <c r="M2720" s="199" t="e">
        <f t="shared" si="262"/>
        <v>#VALUE!</v>
      </c>
      <c r="N2720" s="200" t="str" cm="1">
        <f t="array" ref="N2720">INDEX($A:$G, ($B2720*$B$4)+3,COLUMN(F2720))</f>
        <v>Total Interest Charged</v>
      </c>
      <c r="O2720" s="201" t="e">
        <f t="shared" si="260"/>
        <v>#VALUE!</v>
      </c>
    </row>
    <row r="2721" spans="3:15" x14ac:dyDescent="0.25">
      <c r="C2721" s="197" t="e">
        <f t="shared" si="263"/>
        <v>#DIV/0!</v>
      </c>
      <c r="D2721" s="216" t="e">
        <f>IF(F2721="","",IF($B$3='Budget Calculator'!$A$14, 'Loan Calculator'!$L$12-E2721+H2721, IF($B$3='Budget Calculator'!$A$13,  'Loan Calculator'!$N$12-E2721+H2721, IF($B$3='Budget Calculator'!$A$12,  'Loan Calculator'!$P$12-E2721+H2721, 0))))</f>
        <v>#DIV/0!</v>
      </c>
      <c r="E2721" s="217" t="e">
        <f>IF(('Loan Calculator'!$G$4/$B$4)*C2720&gt;=0, ('Loan Calculator'!$G$4/$B$4)*C2720, 1/0)</f>
        <v>#DIV/0!</v>
      </c>
      <c r="F2721" s="200" t="e">
        <f t="shared" si="264"/>
        <v>#DIV/0!</v>
      </c>
      <c r="G2721" s="212" t="e">
        <f t="shared" si="259"/>
        <v>#DIV/0!</v>
      </c>
      <c r="K2721" s="197" t="str" cm="1">
        <f t="array" ref="K2721">INDEX($A:$G, ($B2721*$B$4)+3,COLUMN(C2721))</f>
        <v>Owing</v>
      </c>
      <c r="L2721" s="198" t="e">
        <f t="shared" si="261"/>
        <v>#VALUE!</v>
      </c>
      <c r="M2721" s="199" t="e">
        <f t="shared" si="262"/>
        <v>#VALUE!</v>
      </c>
      <c r="N2721" s="200" t="str" cm="1">
        <f t="array" ref="N2721">INDEX($A:$G, ($B2721*$B$4)+3,COLUMN(F2721))</f>
        <v>Total Interest Charged</v>
      </c>
      <c r="O2721" s="201" t="e">
        <f t="shared" si="260"/>
        <v>#VALUE!</v>
      </c>
    </row>
    <row r="2722" spans="3:15" x14ac:dyDescent="0.25">
      <c r="C2722" s="197" t="e">
        <f t="shared" si="263"/>
        <v>#DIV/0!</v>
      </c>
      <c r="D2722" s="216" t="e">
        <f>IF(F2722="","",IF($B$3='Budget Calculator'!$A$14, 'Loan Calculator'!$L$12-E2722+H2722, IF($B$3='Budget Calculator'!$A$13,  'Loan Calculator'!$N$12-E2722+H2722, IF($B$3='Budget Calculator'!$A$12,  'Loan Calculator'!$P$12-E2722+H2722, 0))))</f>
        <v>#DIV/0!</v>
      </c>
      <c r="E2722" s="217" t="e">
        <f>IF(('Loan Calculator'!$G$4/$B$4)*C2721&gt;=0, ('Loan Calculator'!$G$4/$B$4)*C2721, 1/0)</f>
        <v>#DIV/0!</v>
      </c>
      <c r="F2722" s="200" t="e">
        <f t="shared" si="264"/>
        <v>#DIV/0!</v>
      </c>
      <c r="G2722" s="212" t="e">
        <f t="shared" si="259"/>
        <v>#DIV/0!</v>
      </c>
      <c r="K2722" s="197" t="str" cm="1">
        <f t="array" ref="K2722">INDEX($A:$G, ($B2722*$B$4)+3,COLUMN(C2722))</f>
        <v>Owing</v>
      </c>
      <c r="L2722" s="198" t="e">
        <f t="shared" si="261"/>
        <v>#VALUE!</v>
      </c>
      <c r="M2722" s="199" t="e">
        <f t="shared" si="262"/>
        <v>#VALUE!</v>
      </c>
      <c r="N2722" s="200" t="str" cm="1">
        <f t="array" ref="N2722">INDEX($A:$G, ($B2722*$B$4)+3,COLUMN(F2722))</f>
        <v>Total Interest Charged</v>
      </c>
      <c r="O2722" s="201" t="e">
        <f t="shared" si="260"/>
        <v>#VALUE!</v>
      </c>
    </row>
    <row r="2723" spans="3:15" x14ac:dyDescent="0.25">
      <c r="C2723" s="197" t="e">
        <f t="shared" si="263"/>
        <v>#DIV/0!</v>
      </c>
      <c r="D2723" s="216" t="e">
        <f>IF(F2723="","",IF($B$3='Budget Calculator'!$A$14, 'Loan Calculator'!$L$12-E2723+H2723, IF($B$3='Budget Calculator'!$A$13,  'Loan Calculator'!$N$12-E2723+H2723, IF($B$3='Budget Calculator'!$A$12,  'Loan Calculator'!$P$12-E2723+H2723, 0))))</f>
        <v>#DIV/0!</v>
      </c>
      <c r="E2723" s="217" t="e">
        <f>IF(('Loan Calculator'!$G$4/$B$4)*C2722&gt;=0, ('Loan Calculator'!$G$4/$B$4)*C2722, 1/0)</f>
        <v>#DIV/0!</v>
      </c>
      <c r="F2723" s="200" t="e">
        <f t="shared" si="264"/>
        <v>#DIV/0!</v>
      </c>
      <c r="G2723" s="212" t="e">
        <f t="shared" si="259"/>
        <v>#DIV/0!</v>
      </c>
      <c r="K2723" s="197" t="str" cm="1">
        <f t="array" ref="K2723">INDEX($A:$G, ($B2723*$B$4)+3,COLUMN(C2723))</f>
        <v>Owing</v>
      </c>
      <c r="L2723" s="198" t="e">
        <f t="shared" si="261"/>
        <v>#VALUE!</v>
      </c>
      <c r="M2723" s="199" t="e">
        <f t="shared" si="262"/>
        <v>#VALUE!</v>
      </c>
      <c r="N2723" s="200" t="str" cm="1">
        <f t="array" ref="N2723">INDEX($A:$G, ($B2723*$B$4)+3,COLUMN(F2723))</f>
        <v>Total Interest Charged</v>
      </c>
      <c r="O2723" s="201" t="e">
        <f t="shared" si="260"/>
        <v>#VALUE!</v>
      </c>
    </row>
    <row r="2724" spans="3:15" x14ac:dyDescent="0.25">
      <c r="C2724" s="197" t="e">
        <f t="shared" si="263"/>
        <v>#DIV/0!</v>
      </c>
      <c r="D2724" s="216" t="e">
        <f>IF(F2724="","",IF($B$3='Budget Calculator'!$A$14, 'Loan Calculator'!$L$12-E2724+H2724, IF($B$3='Budget Calculator'!$A$13,  'Loan Calculator'!$N$12-E2724+H2724, IF($B$3='Budget Calculator'!$A$12,  'Loan Calculator'!$P$12-E2724+H2724, 0))))</f>
        <v>#DIV/0!</v>
      </c>
      <c r="E2724" s="217" t="e">
        <f>IF(('Loan Calculator'!$G$4/$B$4)*C2723&gt;=0, ('Loan Calculator'!$G$4/$B$4)*C2723, 1/0)</f>
        <v>#DIV/0!</v>
      </c>
      <c r="F2724" s="200" t="e">
        <f t="shared" si="264"/>
        <v>#DIV/0!</v>
      </c>
      <c r="G2724" s="212" t="e">
        <f t="shared" si="259"/>
        <v>#DIV/0!</v>
      </c>
      <c r="K2724" s="197" t="str" cm="1">
        <f t="array" ref="K2724">INDEX($A:$G, ($B2724*$B$4)+3,COLUMN(C2724))</f>
        <v>Owing</v>
      </c>
      <c r="L2724" s="198" t="e">
        <f t="shared" si="261"/>
        <v>#VALUE!</v>
      </c>
      <c r="M2724" s="199" t="e">
        <f t="shared" si="262"/>
        <v>#VALUE!</v>
      </c>
      <c r="N2724" s="200" t="str" cm="1">
        <f t="array" ref="N2724">INDEX($A:$G, ($B2724*$B$4)+3,COLUMN(F2724))</f>
        <v>Total Interest Charged</v>
      </c>
      <c r="O2724" s="201" t="e">
        <f t="shared" si="260"/>
        <v>#VALUE!</v>
      </c>
    </row>
    <row r="2725" spans="3:15" x14ac:dyDescent="0.25">
      <c r="C2725" s="197" t="e">
        <f t="shared" si="263"/>
        <v>#DIV/0!</v>
      </c>
      <c r="D2725" s="216" t="e">
        <f>IF(F2725="","",IF($B$3='Budget Calculator'!$A$14, 'Loan Calculator'!$L$12-E2725+H2725, IF($B$3='Budget Calculator'!$A$13,  'Loan Calculator'!$N$12-E2725+H2725, IF($B$3='Budget Calculator'!$A$12,  'Loan Calculator'!$P$12-E2725+H2725, 0))))</f>
        <v>#DIV/0!</v>
      </c>
      <c r="E2725" s="217" t="e">
        <f>IF(('Loan Calculator'!$G$4/$B$4)*C2724&gt;=0, ('Loan Calculator'!$G$4/$B$4)*C2724, 1/0)</f>
        <v>#DIV/0!</v>
      </c>
      <c r="F2725" s="200" t="e">
        <f t="shared" si="264"/>
        <v>#DIV/0!</v>
      </c>
      <c r="G2725" s="212" t="e">
        <f t="shared" si="259"/>
        <v>#DIV/0!</v>
      </c>
      <c r="K2725" s="197" t="str" cm="1">
        <f t="array" ref="K2725">INDEX($A:$G, ($B2725*$B$4)+3,COLUMN(C2725))</f>
        <v>Owing</v>
      </c>
      <c r="L2725" s="198" t="e">
        <f t="shared" si="261"/>
        <v>#VALUE!</v>
      </c>
      <c r="M2725" s="199" t="e">
        <f t="shared" si="262"/>
        <v>#VALUE!</v>
      </c>
      <c r="N2725" s="200" t="str" cm="1">
        <f t="array" ref="N2725">INDEX($A:$G, ($B2725*$B$4)+3,COLUMN(F2725))</f>
        <v>Total Interest Charged</v>
      </c>
      <c r="O2725" s="201" t="e">
        <f t="shared" si="260"/>
        <v>#VALUE!</v>
      </c>
    </row>
    <row r="2726" spans="3:15" x14ac:dyDescent="0.25">
      <c r="C2726" s="197" t="e">
        <f t="shared" si="263"/>
        <v>#DIV/0!</v>
      </c>
      <c r="D2726" s="216" t="e">
        <f>IF(F2726="","",IF($B$3='Budget Calculator'!$A$14, 'Loan Calculator'!$L$12-E2726+H2726, IF($B$3='Budget Calculator'!$A$13,  'Loan Calculator'!$N$12-E2726+H2726, IF($B$3='Budget Calculator'!$A$12,  'Loan Calculator'!$P$12-E2726+H2726, 0))))</f>
        <v>#DIV/0!</v>
      </c>
      <c r="E2726" s="217" t="e">
        <f>IF(('Loan Calculator'!$G$4/$B$4)*C2725&gt;=0, ('Loan Calculator'!$G$4/$B$4)*C2725, 1/0)</f>
        <v>#DIV/0!</v>
      </c>
      <c r="F2726" s="200" t="e">
        <f t="shared" si="264"/>
        <v>#DIV/0!</v>
      </c>
      <c r="G2726" s="212" t="e">
        <f t="shared" si="259"/>
        <v>#DIV/0!</v>
      </c>
      <c r="K2726" s="197" t="str" cm="1">
        <f t="array" ref="K2726">INDEX($A:$G, ($B2726*$B$4)+3,COLUMN(C2726))</f>
        <v>Owing</v>
      </c>
      <c r="L2726" s="198" t="e">
        <f t="shared" si="261"/>
        <v>#VALUE!</v>
      </c>
      <c r="M2726" s="199" t="e">
        <f t="shared" si="262"/>
        <v>#VALUE!</v>
      </c>
      <c r="N2726" s="200" t="str" cm="1">
        <f t="array" ref="N2726">INDEX($A:$G, ($B2726*$B$4)+3,COLUMN(F2726))</f>
        <v>Total Interest Charged</v>
      </c>
      <c r="O2726" s="201" t="e">
        <f t="shared" si="260"/>
        <v>#VALUE!</v>
      </c>
    </row>
    <row r="2727" spans="3:15" x14ac:dyDescent="0.25">
      <c r="C2727" s="197" t="e">
        <f t="shared" si="263"/>
        <v>#DIV/0!</v>
      </c>
      <c r="D2727" s="216" t="e">
        <f>IF(F2727="","",IF($B$3='Budget Calculator'!$A$14, 'Loan Calculator'!$L$12-E2727+H2727, IF($B$3='Budget Calculator'!$A$13,  'Loan Calculator'!$N$12-E2727+H2727, IF($B$3='Budget Calculator'!$A$12,  'Loan Calculator'!$P$12-E2727+H2727, 0))))</f>
        <v>#DIV/0!</v>
      </c>
      <c r="E2727" s="217" t="e">
        <f>IF(('Loan Calculator'!$G$4/$B$4)*C2726&gt;=0, ('Loan Calculator'!$G$4/$B$4)*C2726, 1/0)</f>
        <v>#DIV/0!</v>
      </c>
      <c r="F2727" s="200" t="e">
        <f t="shared" si="264"/>
        <v>#DIV/0!</v>
      </c>
      <c r="G2727" s="212" t="e">
        <f t="shared" si="259"/>
        <v>#DIV/0!</v>
      </c>
      <c r="K2727" s="197" t="str" cm="1">
        <f t="array" ref="K2727">INDEX($A:$G, ($B2727*$B$4)+3,COLUMN(C2727))</f>
        <v>Owing</v>
      </c>
      <c r="L2727" s="198" t="e">
        <f t="shared" si="261"/>
        <v>#VALUE!</v>
      </c>
      <c r="M2727" s="199" t="e">
        <f t="shared" si="262"/>
        <v>#VALUE!</v>
      </c>
      <c r="N2727" s="200" t="str" cm="1">
        <f t="array" ref="N2727">INDEX($A:$G, ($B2727*$B$4)+3,COLUMN(F2727))</f>
        <v>Total Interest Charged</v>
      </c>
      <c r="O2727" s="201" t="e">
        <f t="shared" si="260"/>
        <v>#VALUE!</v>
      </c>
    </row>
    <row r="2728" spans="3:15" x14ac:dyDescent="0.25">
      <c r="C2728" s="197" t="e">
        <f t="shared" si="263"/>
        <v>#DIV/0!</v>
      </c>
      <c r="D2728" s="216" t="e">
        <f>IF(F2728="","",IF($B$3='Budget Calculator'!$A$14, 'Loan Calculator'!$L$12-E2728+H2728, IF($B$3='Budget Calculator'!$A$13,  'Loan Calculator'!$N$12-E2728+H2728, IF($B$3='Budget Calculator'!$A$12,  'Loan Calculator'!$P$12-E2728+H2728, 0))))</f>
        <v>#DIV/0!</v>
      </c>
      <c r="E2728" s="217" t="e">
        <f>IF(('Loan Calculator'!$G$4/$B$4)*C2727&gt;=0, ('Loan Calculator'!$G$4/$B$4)*C2727, 1/0)</f>
        <v>#DIV/0!</v>
      </c>
      <c r="F2728" s="200" t="e">
        <f t="shared" si="264"/>
        <v>#DIV/0!</v>
      </c>
      <c r="G2728" s="212" t="e">
        <f t="shared" si="259"/>
        <v>#DIV/0!</v>
      </c>
      <c r="K2728" s="197" t="str" cm="1">
        <f t="array" ref="K2728">INDEX($A:$G, ($B2728*$B$4)+3,COLUMN(C2728))</f>
        <v>Owing</v>
      </c>
      <c r="L2728" s="198" t="e">
        <f t="shared" si="261"/>
        <v>#VALUE!</v>
      </c>
      <c r="M2728" s="199" t="e">
        <f t="shared" si="262"/>
        <v>#VALUE!</v>
      </c>
      <c r="N2728" s="200" t="str" cm="1">
        <f t="array" ref="N2728">INDEX($A:$G, ($B2728*$B$4)+3,COLUMN(F2728))</f>
        <v>Total Interest Charged</v>
      </c>
      <c r="O2728" s="201" t="e">
        <f t="shared" si="260"/>
        <v>#VALUE!</v>
      </c>
    </row>
    <row r="2729" spans="3:15" x14ac:dyDescent="0.25">
      <c r="C2729" s="197" t="e">
        <f t="shared" si="263"/>
        <v>#DIV/0!</v>
      </c>
      <c r="D2729" s="216" t="e">
        <f>IF(F2729="","",IF($B$3='Budget Calculator'!$A$14, 'Loan Calculator'!$L$12-E2729+H2729, IF($B$3='Budget Calculator'!$A$13,  'Loan Calculator'!$N$12-E2729+H2729, IF($B$3='Budget Calculator'!$A$12,  'Loan Calculator'!$P$12-E2729+H2729, 0))))</f>
        <v>#DIV/0!</v>
      </c>
      <c r="E2729" s="217" t="e">
        <f>IF(('Loan Calculator'!$G$4/$B$4)*C2728&gt;=0, ('Loan Calculator'!$G$4/$B$4)*C2728, 1/0)</f>
        <v>#DIV/0!</v>
      </c>
      <c r="F2729" s="200" t="e">
        <f t="shared" si="264"/>
        <v>#DIV/0!</v>
      </c>
      <c r="G2729" s="212" t="e">
        <f t="shared" si="259"/>
        <v>#DIV/0!</v>
      </c>
      <c r="K2729" s="197" t="str" cm="1">
        <f t="array" ref="K2729">INDEX($A:$G, ($B2729*$B$4)+3,COLUMN(C2729))</f>
        <v>Owing</v>
      </c>
      <c r="L2729" s="198" t="e">
        <f t="shared" si="261"/>
        <v>#VALUE!</v>
      </c>
      <c r="M2729" s="199" t="e">
        <f t="shared" si="262"/>
        <v>#VALUE!</v>
      </c>
      <c r="N2729" s="200" t="str" cm="1">
        <f t="array" ref="N2729">INDEX($A:$G, ($B2729*$B$4)+3,COLUMN(F2729))</f>
        <v>Total Interest Charged</v>
      </c>
      <c r="O2729" s="201" t="e">
        <f t="shared" si="260"/>
        <v>#VALUE!</v>
      </c>
    </row>
    <row r="2730" spans="3:15" x14ac:dyDescent="0.25">
      <c r="C2730" s="197" t="e">
        <f t="shared" si="263"/>
        <v>#DIV/0!</v>
      </c>
      <c r="D2730" s="216" t="e">
        <f>IF(F2730="","",IF($B$3='Budget Calculator'!$A$14, 'Loan Calculator'!$L$12-E2730+H2730, IF($B$3='Budget Calculator'!$A$13,  'Loan Calculator'!$N$12-E2730+H2730, IF($B$3='Budget Calculator'!$A$12,  'Loan Calculator'!$P$12-E2730+H2730, 0))))</f>
        <v>#DIV/0!</v>
      </c>
      <c r="E2730" s="217" t="e">
        <f>IF(('Loan Calculator'!$G$4/$B$4)*C2729&gt;=0, ('Loan Calculator'!$G$4/$B$4)*C2729, 1/0)</f>
        <v>#DIV/0!</v>
      </c>
      <c r="F2730" s="200" t="e">
        <f t="shared" si="264"/>
        <v>#DIV/0!</v>
      </c>
      <c r="G2730" s="212" t="e">
        <f t="shared" si="259"/>
        <v>#DIV/0!</v>
      </c>
      <c r="K2730" s="197" t="str" cm="1">
        <f t="array" ref="K2730">INDEX($A:$G, ($B2730*$B$4)+3,COLUMN(C2730))</f>
        <v>Owing</v>
      </c>
      <c r="L2730" s="198" t="e">
        <f t="shared" si="261"/>
        <v>#VALUE!</v>
      </c>
      <c r="M2730" s="199" t="e">
        <f t="shared" si="262"/>
        <v>#VALUE!</v>
      </c>
      <c r="N2730" s="200" t="str" cm="1">
        <f t="array" ref="N2730">INDEX($A:$G, ($B2730*$B$4)+3,COLUMN(F2730))</f>
        <v>Total Interest Charged</v>
      </c>
      <c r="O2730" s="201" t="e">
        <f t="shared" si="260"/>
        <v>#VALUE!</v>
      </c>
    </row>
    <row r="2731" spans="3:15" x14ac:dyDescent="0.25">
      <c r="C2731" s="197" t="e">
        <f t="shared" si="263"/>
        <v>#DIV/0!</v>
      </c>
      <c r="D2731" s="216" t="e">
        <f>IF(F2731="","",IF($B$3='Budget Calculator'!$A$14, 'Loan Calculator'!$L$12-E2731+H2731, IF($B$3='Budget Calculator'!$A$13,  'Loan Calculator'!$N$12-E2731+H2731, IF($B$3='Budget Calculator'!$A$12,  'Loan Calculator'!$P$12-E2731+H2731, 0))))</f>
        <v>#DIV/0!</v>
      </c>
      <c r="E2731" s="217" t="e">
        <f>IF(('Loan Calculator'!$G$4/$B$4)*C2730&gt;=0, ('Loan Calculator'!$G$4/$B$4)*C2730, 1/0)</f>
        <v>#DIV/0!</v>
      </c>
      <c r="F2731" s="200" t="e">
        <f t="shared" si="264"/>
        <v>#DIV/0!</v>
      </c>
      <c r="G2731" s="212" t="e">
        <f t="shared" si="259"/>
        <v>#DIV/0!</v>
      </c>
      <c r="K2731" s="197" t="str" cm="1">
        <f t="array" ref="K2731">INDEX($A:$G, ($B2731*$B$4)+3,COLUMN(C2731))</f>
        <v>Owing</v>
      </c>
      <c r="L2731" s="198" t="e">
        <f t="shared" si="261"/>
        <v>#VALUE!</v>
      </c>
      <c r="M2731" s="199" t="e">
        <f t="shared" si="262"/>
        <v>#VALUE!</v>
      </c>
      <c r="N2731" s="200" t="str" cm="1">
        <f t="array" ref="N2731">INDEX($A:$G, ($B2731*$B$4)+3,COLUMN(F2731))</f>
        <v>Total Interest Charged</v>
      </c>
      <c r="O2731" s="201" t="e">
        <f t="shared" si="260"/>
        <v>#VALUE!</v>
      </c>
    </row>
    <row r="2732" spans="3:15" x14ac:dyDescent="0.25">
      <c r="C2732" s="197" t="e">
        <f t="shared" si="263"/>
        <v>#DIV/0!</v>
      </c>
      <c r="D2732" s="216" t="e">
        <f>IF(F2732="","",IF($B$3='Budget Calculator'!$A$14, 'Loan Calculator'!$L$12-E2732+H2732, IF($B$3='Budget Calculator'!$A$13,  'Loan Calculator'!$N$12-E2732+H2732, IF($B$3='Budget Calculator'!$A$12,  'Loan Calculator'!$P$12-E2732+H2732, 0))))</f>
        <v>#DIV/0!</v>
      </c>
      <c r="E2732" s="217" t="e">
        <f>IF(('Loan Calculator'!$G$4/$B$4)*C2731&gt;=0, ('Loan Calculator'!$G$4/$B$4)*C2731, 1/0)</f>
        <v>#DIV/0!</v>
      </c>
      <c r="F2732" s="200" t="e">
        <f t="shared" si="264"/>
        <v>#DIV/0!</v>
      </c>
      <c r="G2732" s="212" t="e">
        <f t="shared" si="259"/>
        <v>#DIV/0!</v>
      </c>
      <c r="K2732" s="197" t="str" cm="1">
        <f t="array" ref="K2732">INDEX($A:$G, ($B2732*$B$4)+3,COLUMN(C2732))</f>
        <v>Owing</v>
      </c>
      <c r="L2732" s="198" t="e">
        <f t="shared" si="261"/>
        <v>#VALUE!</v>
      </c>
      <c r="M2732" s="199" t="e">
        <f t="shared" si="262"/>
        <v>#VALUE!</v>
      </c>
      <c r="N2732" s="200" t="str" cm="1">
        <f t="array" ref="N2732">INDEX($A:$G, ($B2732*$B$4)+3,COLUMN(F2732))</f>
        <v>Total Interest Charged</v>
      </c>
      <c r="O2732" s="201" t="e">
        <f t="shared" si="260"/>
        <v>#VALUE!</v>
      </c>
    </row>
    <row r="2733" spans="3:15" x14ac:dyDescent="0.25">
      <c r="C2733" s="197" t="e">
        <f t="shared" si="263"/>
        <v>#DIV/0!</v>
      </c>
      <c r="D2733" s="216" t="e">
        <f>IF(F2733="","",IF($B$3='Budget Calculator'!$A$14, 'Loan Calculator'!$L$12-E2733+H2733, IF($B$3='Budget Calculator'!$A$13,  'Loan Calculator'!$N$12-E2733+H2733, IF($B$3='Budget Calculator'!$A$12,  'Loan Calculator'!$P$12-E2733+H2733, 0))))</f>
        <v>#DIV/0!</v>
      </c>
      <c r="E2733" s="217" t="e">
        <f>IF(('Loan Calculator'!$G$4/$B$4)*C2732&gt;=0, ('Loan Calculator'!$G$4/$B$4)*C2732, 1/0)</f>
        <v>#DIV/0!</v>
      </c>
      <c r="F2733" s="200" t="e">
        <f t="shared" si="264"/>
        <v>#DIV/0!</v>
      </c>
      <c r="G2733" s="212" t="e">
        <f t="shared" si="259"/>
        <v>#DIV/0!</v>
      </c>
      <c r="K2733" s="197" t="str" cm="1">
        <f t="array" ref="K2733">INDEX($A:$G, ($B2733*$B$4)+3,COLUMN(C2733))</f>
        <v>Owing</v>
      </c>
      <c r="L2733" s="198" t="e">
        <f t="shared" si="261"/>
        <v>#VALUE!</v>
      </c>
      <c r="M2733" s="199" t="e">
        <f t="shared" si="262"/>
        <v>#VALUE!</v>
      </c>
      <c r="N2733" s="200" t="str" cm="1">
        <f t="array" ref="N2733">INDEX($A:$G, ($B2733*$B$4)+3,COLUMN(F2733))</f>
        <v>Total Interest Charged</v>
      </c>
      <c r="O2733" s="201" t="e">
        <f t="shared" si="260"/>
        <v>#VALUE!</v>
      </c>
    </row>
    <row r="2734" spans="3:15" x14ac:dyDescent="0.25">
      <c r="C2734" s="197" t="e">
        <f t="shared" si="263"/>
        <v>#DIV/0!</v>
      </c>
      <c r="D2734" s="216" t="e">
        <f>IF(F2734="","",IF($B$3='Budget Calculator'!$A$14, 'Loan Calculator'!$L$12-E2734+H2734, IF($B$3='Budget Calculator'!$A$13,  'Loan Calculator'!$N$12-E2734+H2734, IF($B$3='Budget Calculator'!$A$12,  'Loan Calculator'!$P$12-E2734+H2734, 0))))</f>
        <v>#DIV/0!</v>
      </c>
      <c r="E2734" s="217" t="e">
        <f>IF(('Loan Calculator'!$G$4/$B$4)*C2733&gt;=0, ('Loan Calculator'!$G$4/$B$4)*C2733, 1/0)</f>
        <v>#DIV/0!</v>
      </c>
      <c r="F2734" s="200" t="e">
        <f t="shared" si="264"/>
        <v>#DIV/0!</v>
      </c>
      <c r="G2734" s="212" t="e">
        <f t="shared" si="259"/>
        <v>#DIV/0!</v>
      </c>
      <c r="K2734" s="197" t="str" cm="1">
        <f t="array" ref="K2734">INDEX($A:$G, ($B2734*$B$4)+3,COLUMN(C2734))</f>
        <v>Owing</v>
      </c>
      <c r="L2734" s="198" t="e">
        <f t="shared" si="261"/>
        <v>#VALUE!</v>
      </c>
      <c r="M2734" s="199" t="e">
        <f t="shared" si="262"/>
        <v>#VALUE!</v>
      </c>
      <c r="N2734" s="200" t="str" cm="1">
        <f t="array" ref="N2734">INDEX($A:$G, ($B2734*$B$4)+3,COLUMN(F2734))</f>
        <v>Total Interest Charged</v>
      </c>
      <c r="O2734" s="201" t="e">
        <f t="shared" si="260"/>
        <v>#VALUE!</v>
      </c>
    </row>
    <row r="2735" spans="3:15" x14ac:dyDescent="0.25">
      <c r="C2735" s="197" t="e">
        <f t="shared" si="263"/>
        <v>#DIV/0!</v>
      </c>
      <c r="D2735" s="216" t="e">
        <f>IF(F2735="","",IF($B$3='Budget Calculator'!$A$14, 'Loan Calculator'!$L$12-E2735+H2735, IF($B$3='Budget Calculator'!$A$13,  'Loan Calculator'!$N$12-E2735+H2735, IF($B$3='Budget Calculator'!$A$12,  'Loan Calculator'!$P$12-E2735+H2735, 0))))</f>
        <v>#DIV/0!</v>
      </c>
      <c r="E2735" s="217" t="e">
        <f>IF(('Loan Calculator'!$G$4/$B$4)*C2734&gt;=0, ('Loan Calculator'!$G$4/$B$4)*C2734, 1/0)</f>
        <v>#DIV/0!</v>
      </c>
      <c r="F2735" s="200" t="e">
        <f t="shared" si="264"/>
        <v>#DIV/0!</v>
      </c>
      <c r="G2735" s="212" t="e">
        <f t="shared" si="259"/>
        <v>#DIV/0!</v>
      </c>
      <c r="K2735" s="197" t="str" cm="1">
        <f t="array" ref="K2735">INDEX($A:$G, ($B2735*$B$4)+3,COLUMN(C2735))</f>
        <v>Owing</v>
      </c>
      <c r="L2735" s="198" t="e">
        <f t="shared" si="261"/>
        <v>#VALUE!</v>
      </c>
      <c r="M2735" s="199" t="e">
        <f t="shared" si="262"/>
        <v>#VALUE!</v>
      </c>
      <c r="N2735" s="200" t="str" cm="1">
        <f t="array" ref="N2735">INDEX($A:$G, ($B2735*$B$4)+3,COLUMN(F2735))</f>
        <v>Total Interest Charged</v>
      </c>
      <c r="O2735" s="201" t="e">
        <f t="shared" si="260"/>
        <v>#VALUE!</v>
      </c>
    </row>
    <row r="2736" spans="3:15" x14ac:dyDescent="0.25">
      <c r="C2736" s="197" t="e">
        <f t="shared" si="263"/>
        <v>#DIV/0!</v>
      </c>
      <c r="D2736" s="216" t="e">
        <f>IF(F2736="","",IF($B$3='Budget Calculator'!$A$14, 'Loan Calculator'!$L$12-E2736+H2736, IF($B$3='Budget Calculator'!$A$13,  'Loan Calculator'!$N$12-E2736+H2736, IF($B$3='Budget Calculator'!$A$12,  'Loan Calculator'!$P$12-E2736+H2736, 0))))</f>
        <v>#DIV/0!</v>
      </c>
      <c r="E2736" s="217" t="e">
        <f>IF(('Loan Calculator'!$G$4/$B$4)*C2735&gt;=0, ('Loan Calculator'!$G$4/$B$4)*C2735, 1/0)</f>
        <v>#DIV/0!</v>
      </c>
      <c r="F2736" s="200" t="e">
        <f t="shared" si="264"/>
        <v>#DIV/0!</v>
      </c>
      <c r="G2736" s="212" t="e">
        <f t="shared" si="259"/>
        <v>#DIV/0!</v>
      </c>
      <c r="K2736" s="197" t="str" cm="1">
        <f t="array" ref="K2736">INDEX($A:$G, ($B2736*$B$4)+3,COLUMN(C2736))</f>
        <v>Owing</v>
      </c>
      <c r="L2736" s="198" t="e">
        <f t="shared" si="261"/>
        <v>#VALUE!</v>
      </c>
      <c r="M2736" s="199" t="e">
        <f t="shared" si="262"/>
        <v>#VALUE!</v>
      </c>
      <c r="N2736" s="200" t="str" cm="1">
        <f t="array" ref="N2736">INDEX($A:$G, ($B2736*$B$4)+3,COLUMN(F2736))</f>
        <v>Total Interest Charged</v>
      </c>
      <c r="O2736" s="201" t="e">
        <f t="shared" si="260"/>
        <v>#VALUE!</v>
      </c>
    </row>
    <row r="2737" spans="3:15" x14ac:dyDescent="0.25">
      <c r="C2737" s="197" t="e">
        <f t="shared" si="263"/>
        <v>#DIV/0!</v>
      </c>
      <c r="D2737" s="216" t="e">
        <f>IF(F2737="","",IF($B$3='Budget Calculator'!$A$14, 'Loan Calculator'!$L$12-E2737+H2737, IF($B$3='Budget Calculator'!$A$13,  'Loan Calculator'!$N$12-E2737+H2737, IF($B$3='Budget Calculator'!$A$12,  'Loan Calculator'!$P$12-E2737+H2737, 0))))</f>
        <v>#DIV/0!</v>
      </c>
      <c r="E2737" s="217" t="e">
        <f>IF(('Loan Calculator'!$G$4/$B$4)*C2736&gt;=0, ('Loan Calculator'!$G$4/$B$4)*C2736, 1/0)</f>
        <v>#DIV/0!</v>
      </c>
      <c r="F2737" s="200" t="e">
        <f t="shared" si="264"/>
        <v>#DIV/0!</v>
      </c>
      <c r="G2737" s="212" t="e">
        <f t="shared" si="259"/>
        <v>#DIV/0!</v>
      </c>
      <c r="K2737" s="197" t="str" cm="1">
        <f t="array" ref="K2737">INDEX($A:$G, ($B2737*$B$4)+3,COLUMN(C2737))</f>
        <v>Owing</v>
      </c>
      <c r="L2737" s="198" t="e">
        <f t="shared" si="261"/>
        <v>#VALUE!</v>
      </c>
      <c r="M2737" s="199" t="e">
        <f t="shared" si="262"/>
        <v>#VALUE!</v>
      </c>
      <c r="N2737" s="200" t="str" cm="1">
        <f t="array" ref="N2737">INDEX($A:$G, ($B2737*$B$4)+3,COLUMN(F2737))</f>
        <v>Total Interest Charged</v>
      </c>
      <c r="O2737" s="201" t="e">
        <f t="shared" si="260"/>
        <v>#VALUE!</v>
      </c>
    </row>
    <row r="2738" spans="3:15" x14ac:dyDescent="0.25">
      <c r="C2738" s="197" t="e">
        <f t="shared" si="263"/>
        <v>#DIV/0!</v>
      </c>
      <c r="D2738" s="216" t="e">
        <f>IF(F2738="","",IF($B$3='Budget Calculator'!$A$14, 'Loan Calculator'!$L$12-E2738+H2738, IF($B$3='Budget Calculator'!$A$13,  'Loan Calculator'!$N$12-E2738+H2738, IF($B$3='Budget Calculator'!$A$12,  'Loan Calculator'!$P$12-E2738+H2738, 0))))</f>
        <v>#DIV/0!</v>
      </c>
      <c r="E2738" s="217" t="e">
        <f>IF(('Loan Calculator'!$G$4/$B$4)*C2737&gt;=0, ('Loan Calculator'!$G$4/$B$4)*C2737, 1/0)</f>
        <v>#DIV/0!</v>
      </c>
      <c r="F2738" s="200" t="e">
        <f t="shared" si="264"/>
        <v>#DIV/0!</v>
      </c>
      <c r="G2738" s="212" t="e">
        <f t="shared" si="259"/>
        <v>#DIV/0!</v>
      </c>
      <c r="K2738" s="197" t="str" cm="1">
        <f t="array" ref="K2738">INDEX($A:$G, ($B2738*$B$4)+3,COLUMN(C2738))</f>
        <v>Owing</v>
      </c>
      <c r="L2738" s="198" t="e">
        <f t="shared" si="261"/>
        <v>#VALUE!</v>
      </c>
      <c r="M2738" s="199" t="e">
        <f t="shared" si="262"/>
        <v>#VALUE!</v>
      </c>
      <c r="N2738" s="200" t="str" cm="1">
        <f t="array" ref="N2738">INDEX($A:$G, ($B2738*$B$4)+3,COLUMN(F2738))</f>
        <v>Total Interest Charged</v>
      </c>
      <c r="O2738" s="201" t="e">
        <f t="shared" si="260"/>
        <v>#VALUE!</v>
      </c>
    </row>
    <row r="2739" spans="3:15" x14ac:dyDescent="0.25">
      <c r="C2739" s="197" t="e">
        <f t="shared" si="263"/>
        <v>#DIV/0!</v>
      </c>
      <c r="D2739" s="216" t="e">
        <f>IF(F2739="","",IF($B$3='Budget Calculator'!$A$14, 'Loan Calculator'!$L$12-E2739+H2739, IF($B$3='Budget Calculator'!$A$13,  'Loan Calculator'!$N$12-E2739+H2739, IF($B$3='Budget Calculator'!$A$12,  'Loan Calculator'!$P$12-E2739+H2739, 0))))</f>
        <v>#DIV/0!</v>
      </c>
      <c r="E2739" s="217" t="e">
        <f>IF(('Loan Calculator'!$G$4/$B$4)*C2738&gt;=0, ('Loan Calculator'!$G$4/$B$4)*C2738, 1/0)</f>
        <v>#DIV/0!</v>
      </c>
      <c r="F2739" s="200" t="e">
        <f t="shared" si="264"/>
        <v>#DIV/0!</v>
      </c>
      <c r="G2739" s="212" t="e">
        <f t="shared" si="259"/>
        <v>#DIV/0!</v>
      </c>
      <c r="K2739" s="197" t="str" cm="1">
        <f t="array" ref="K2739">INDEX($A:$G, ($B2739*$B$4)+3,COLUMN(C2739))</f>
        <v>Owing</v>
      </c>
      <c r="L2739" s="198" t="e">
        <f t="shared" si="261"/>
        <v>#VALUE!</v>
      </c>
      <c r="M2739" s="199" t="e">
        <f t="shared" si="262"/>
        <v>#VALUE!</v>
      </c>
      <c r="N2739" s="200" t="str" cm="1">
        <f t="array" ref="N2739">INDEX($A:$G, ($B2739*$B$4)+3,COLUMN(F2739))</f>
        <v>Total Interest Charged</v>
      </c>
      <c r="O2739" s="201" t="e">
        <f t="shared" si="260"/>
        <v>#VALUE!</v>
      </c>
    </row>
    <row r="2740" spans="3:15" x14ac:dyDescent="0.25">
      <c r="C2740" s="197" t="e">
        <f t="shared" si="263"/>
        <v>#DIV/0!</v>
      </c>
      <c r="D2740" s="216" t="e">
        <f>IF(F2740="","",IF($B$3='Budget Calculator'!$A$14, 'Loan Calculator'!$L$12-E2740+H2740, IF($B$3='Budget Calculator'!$A$13,  'Loan Calculator'!$N$12-E2740+H2740, IF($B$3='Budget Calculator'!$A$12,  'Loan Calculator'!$P$12-E2740+H2740, 0))))</f>
        <v>#DIV/0!</v>
      </c>
      <c r="E2740" s="217" t="e">
        <f>IF(('Loan Calculator'!$G$4/$B$4)*C2739&gt;=0, ('Loan Calculator'!$G$4/$B$4)*C2739, 1/0)</f>
        <v>#DIV/0!</v>
      </c>
      <c r="F2740" s="200" t="e">
        <f t="shared" si="264"/>
        <v>#DIV/0!</v>
      </c>
      <c r="G2740" s="212" t="e">
        <f t="shared" si="259"/>
        <v>#DIV/0!</v>
      </c>
      <c r="K2740" s="197" t="str" cm="1">
        <f t="array" ref="K2740">INDEX($A:$G, ($B2740*$B$4)+3,COLUMN(C2740))</f>
        <v>Owing</v>
      </c>
      <c r="L2740" s="198" t="e">
        <f t="shared" si="261"/>
        <v>#VALUE!</v>
      </c>
      <c r="M2740" s="199" t="e">
        <f t="shared" si="262"/>
        <v>#VALUE!</v>
      </c>
      <c r="N2740" s="200" t="str" cm="1">
        <f t="array" ref="N2740">INDEX($A:$G, ($B2740*$B$4)+3,COLUMN(F2740))</f>
        <v>Total Interest Charged</v>
      </c>
      <c r="O2740" s="201" t="e">
        <f t="shared" si="260"/>
        <v>#VALUE!</v>
      </c>
    </row>
    <row r="2741" spans="3:15" x14ac:dyDescent="0.25">
      <c r="C2741" s="197" t="e">
        <f t="shared" si="263"/>
        <v>#DIV/0!</v>
      </c>
      <c r="D2741" s="216" t="e">
        <f>IF(F2741="","",IF($B$3='Budget Calculator'!$A$14, 'Loan Calculator'!$L$12-E2741+H2741, IF($B$3='Budget Calculator'!$A$13,  'Loan Calculator'!$N$12-E2741+H2741, IF($B$3='Budget Calculator'!$A$12,  'Loan Calculator'!$P$12-E2741+H2741, 0))))</f>
        <v>#DIV/0!</v>
      </c>
      <c r="E2741" s="217" t="e">
        <f>IF(('Loan Calculator'!$G$4/$B$4)*C2740&gt;=0, ('Loan Calculator'!$G$4/$B$4)*C2740, 1/0)</f>
        <v>#DIV/0!</v>
      </c>
      <c r="F2741" s="200" t="e">
        <f t="shared" si="264"/>
        <v>#DIV/0!</v>
      </c>
      <c r="G2741" s="212" t="e">
        <f t="shared" si="259"/>
        <v>#DIV/0!</v>
      </c>
      <c r="K2741" s="197" t="str" cm="1">
        <f t="array" ref="K2741">INDEX($A:$G, ($B2741*$B$4)+3,COLUMN(C2741))</f>
        <v>Owing</v>
      </c>
      <c r="L2741" s="198" t="e">
        <f t="shared" si="261"/>
        <v>#VALUE!</v>
      </c>
      <c r="M2741" s="199" t="e">
        <f t="shared" si="262"/>
        <v>#VALUE!</v>
      </c>
      <c r="N2741" s="200" t="str" cm="1">
        <f t="array" ref="N2741">INDEX($A:$G, ($B2741*$B$4)+3,COLUMN(F2741))</f>
        <v>Total Interest Charged</v>
      </c>
      <c r="O2741" s="201" t="e">
        <f t="shared" si="260"/>
        <v>#VALUE!</v>
      </c>
    </row>
    <row r="2742" spans="3:15" x14ac:dyDescent="0.25">
      <c r="C2742" s="197" t="e">
        <f t="shared" si="263"/>
        <v>#DIV/0!</v>
      </c>
      <c r="D2742" s="216" t="e">
        <f>IF(F2742="","",IF($B$3='Budget Calculator'!$A$14, 'Loan Calculator'!$L$12-E2742+H2742, IF($B$3='Budget Calculator'!$A$13,  'Loan Calculator'!$N$12-E2742+H2742, IF($B$3='Budget Calculator'!$A$12,  'Loan Calculator'!$P$12-E2742+H2742, 0))))</f>
        <v>#DIV/0!</v>
      </c>
      <c r="E2742" s="217" t="e">
        <f>IF(('Loan Calculator'!$G$4/$B$4)*C2741&gt;=0, ('Loan Calculator'!$G$4/$B$4)*C2741, 1/0)</f>
        <v>#DIV/0!</v>
      </c>
      <c r="F2742" s="200" t="e">
        <f t="shared" si="264"/>
        <v>#DIV/0!</v>
      </c>
      <c r="G2742" s="212" t="e">
        <f t="shared" si="259"/>
        <v>#DIV/0!</v>
      </c>
      <c r="K2742" s="197" t="str" cm="1">
        <f t="array" ref="K2742">INDEX($A:$G, ($B2742*$B$4)+3,COLUMN(C2742))</f>
        <v>Owing</v>
      </c>
      <c r="L2742" s="198" t="e">
        <f t="shared" si="261"/>
        <v>#VALUE!</v>
      </c>
      <c r="M2742" s="199" t="e">
        <f t="shared" si="262"/>
        <v>#VALUE!</v>
      </c>
      <c r="N2742" s="200" t="str" cm="1">
        <f t="array" ref="N2742">INDEX($A:$G, ($B2742*$B$4)+3,COLUMN(F2742))</f>
        <v>Total Interest Charged</v>
      </c>
      <c r="O2742" s="201" t="e">
        <f t="shared" si="260"/>
        <v>#VALUE!</v>
      </c>
    </row>
    <row r="2743" spans="3:15" x14ac:dyDescent="0.25">
      <c r="C2743" s="197" t="e">
        <f t="shared" si="263"/>
        <v>#DIV/0!</v>
      </c>
      <c r="D2743" s="216" t="e">
        <f>IF(F2743="","",IF($B$3='Budget Calculator'!$A$14, 'Loan Calculator'!$L$12-E2743+H2743, IF($B$3='Budget Calculator'!$A$13,  'Loan Calculator'!$N$12-E2743+H2743, IF($B$3='Budget Calculator'!$A$12,  'Loan Calculator'!$P$12-E2743+H2743, 0))))</f>
        <v>#DIV/0!</v>
      </c>
      <c r="E2743" s="217" t="e">
        <f>IF(('Loan Calculator'!$G$4/$B$4)*C2742&gt;=0, ('Loan Calculator'!$G$4/$B$4)*C2742, 1/0)</f>
        <v>#DIV/0!</v>
      </c>
      <c r="F2743" s="200" t="e">
        <f t="shared" si="264"/>
        <v>#DIV/0!</v>
      </c>
      <c r="G2743" s="212" t="e">
        <f t="shared" si="259"/>
        <v>#DIV/0!</v>
      </c>
      <c r="K2743" s="197" t="str" cm="1">
        <f t="array" ref="K2743">INDEX($A:$G, ($B2743*$B$4)+3,COLUMN(C2743))</f>
        <v>Owing</v>
      </c>
      <c r="L2743" s="198" t="e">
        <f t="shared" si="261"/>
        <v>#VALUE!</v>
      </c>
      <c r="M2743" s="199" t="e">
        <f t="shared" si="262"/>
        <v>#VALUE!</v>
      </c>
      <c r="N2743" s="200" t="str" cm="1">
        <f t="array" ref="N2743">INDEX($A:$G, ($B2743*$B$4)+3,COLUMN(F2743))</f>
        <v>Total Interest Charged</v>
      </c>
      <c r="O2743" s="201" t="e">
        <f t="shared" si="260"/>
        <v>#VALUE!</v>
      </c>
    </row>
    <row r="2744" spans="3:15" x14ac:dyDescent="0.25">
      <c r="C2744" s="197" t="e">
        <f t="shared" si="263"/>
        <v>#DIV/0!</v>
      </c>
      <c r="D2744" s="216" t="e">
        <f>IF(F2744="","",IF($B$3='Budget Calculator'!$A$14, 'Loan Calculator'!$L$12-E2744+H2744, IF($B$3='Budget Calculator'!$A$13,  'Loan Calculator'!$N$12-E2744+H2744, IF($B$3='Budget Calculator'!$A$12,  'Loan Calculator'!$P$12-E2744+H2744, 0))))</f>
        <v>#DIV/0!</v>
      </c>
      <c r="E2744" s="217" t="e">
        <f>IF(('Loan Calculator'!$G$4/$B$4)*C2743&gt;=0, ('Loan Calculator'!$G$4/$B$4)*C2743, 1/0)</f>
        <v>#DIV/0!</v>
      </c>
      <c r="F2744" s="200" t="e">
        <f t="shared" si="264"/>
        <v>#DIV/0!</v>
      </c>
      <c r="G2744" s="212" t="e">
        <f t="shared" si="259"/>
        <v>#DIV/0!</v>
      </c>
      <c r="K2744" s="197" t="str" cm="1">
        <f t="array" ref="K2744">INDEX($A:$G, ($B2744*$B$4)+3,COLUMN(C2744))</f>
        <v>Owing</v>
      </c>
      <c r="L2744" s="198" t="e">
        <f t="shared" si="261"/>
        <v>#VALUE!</v>
      </c>
      <c r="M2744" s="199" t="e">
        <f t="shared" si="262"/>
        <v>#VALUE!</v>
      </c>
      <c r="N2744" s="200" t="str" cm="1">
        <f t="array" ref="N2744">INDEX($A:$G, ($B2744*$B$4)+3,COLUMN(F2744))</f>
        <v>Total Interest Charged</v>
      </c>
      <c r="O2744" s="201" t="e">
        <f t="shared" si="260"/>
        <v>#VALUE!</v>
      </c>
    </row>
    <row r="2745" spans="3:15" x14ac:dyDescent="0.25">
      <c r="C2745" s="197" t="e">
        <f t="shared" si="263"/>
        <v>#DIV/0!</v>
      </c>
      <c r="D2745" s="216" t="e">
        <f>IF(F2745="","",IF($B$3='Budget Calculator'!$A$14, 'Loan Calculator'!$L$12-E2745+H2745, IF($B$3='Budget Calculator'!$A$13,  'Loan Calculator'!$N$12-E2745+H2745, IF($B$3='Budget Calculator'!$A$12,  'Loan Calculator'!$P$12-E2745+H2745, 0))))</f>
        <v>#DIV/0!</v>
      </c>
      <c r="E2745" s="217" t="e">
        <f>IF(('Loan Calculator'!$G$4/$B$4)*C2744&gt;=0, ('Loan Calculator'!$G$4/$B$4)*C2744, 1/0)</f>
        <v>#DIV/0!</v>
      </c>
      <c r="F2745" s="200" t="e">
        <f t="shared" si="264"/>
        <v>#DIV/0!</v>
      </c>
      <c r="G2745" s="212" t="e">
        <f t="shared" si="259"/>
        <v>#DIV/0!</v>
      </c>
      <c r="K2745" s="197" t="str" cm="1">
        <f t="array" ref="K2745">INDEX($A:$G, ($B2745*$B$4)+3,COLUMN(C2745))</f>
        <v>Owing</v>
      </c>
      <c r="L2745" s="198" t="e">
        <f t="shared" si="261"/>
        <v>#VALUE!</v>
      </c>
      <c r="M2745" s="199" t="e">
        <f t="shared" si="262"/>
        <v>#VALUE!</v>
      </c>
      <c r="N2745" s="200" t="str" cm="1">
        <f t="array" ref="N2745">INDEX($A:$G, ($B2745*$B$4)+3,COLUMN(F2745))</f>
        <v>Total Interest Charged</v>
      </c>
      <c r="O2745" s="201" t="e">
        <f t="shared" si="260"/>
        <v>#VALUE!</v>
      </c>
    </row>
    <row r="2746" spans="3:15" x14ac:dyDescent="0.25">
      <c r="C2746" s="197" t="e">
        <f t="shared" si="263"/>
        <v>#DIV/0!</v>
      </c>
      <c r="D2746" s="216" t="e">
        <f>IF(F2746="","",IF($B$3='Budget Calculator'!$A$14, 'Loan Calculator'!$L$12-E2746+H2746, IF($B$3='Budget Calculator'!$A$13,  'Loan Calculator'!$N$12-E2746+H2746, IF($B$3='Budget Calculator'!$A$12,  'Loan Calculator'!$P$12-E2746+H2746, 0))))</f>
        <v>#DIV/0!</v>
      </c>
      <c r="E2746" s="217" t="e">
        <f>IF(('Loan Calculator'!$G$4/$B$4)*C2745&gt;=0, ('Loan Calculator'!$G$4/$B$4)*C2745, 1/0)</f>
        <v>#DIV/0!</v>
      </c>
      <c r="F2746" s="200" t="e">
        <f t="shared" si="264"/>
        <v>#DIV/0!</v>
      </c>
      <c r="G2746" s="212" t="e">
        <f t="shared" si="259"/>
        <v>#DIV/0!</v>
      </c>
      <c r="K2746" s="197" t="str" cm="1">
        <f t="array" ref="K2746">INDEX($A:$G, ($B2746*$B$4)+3,COLUMN(C2746))</f>
        <v>Owing</v>
      </c>
      <c r="L2746" s="198" t="e">
        <f t="shared" si="261"/>
        <v>#VALUE!</v>
      </c>
      <c r="M2746" s="199" t="e">
        <f t="shared" si="262"/>
        <v>#VALUE!</v>
      </c>
      <c r="N2746" s="200" t="str" cm="1">
        <f t="array" ref="N2746">INDEX($A:$G, ($B2746*$B$4)+3,COLUMN(F2746))</f>
        <v>Total Interest Charged</v>
      </c>
      <c r="O2746" s="201" t="e">
        <f t="shared" si="260"/>
        <v>#VALUE!</v>
      </c>
    </row>
    <row r="2747" spans="3:15" x14ac:dyDescent="0.25">
      <c r="C2747" s="197" t="e">
        <f t="shared" si="263"/>
        <v>#DIV/0!</v>
      </c>
      <c r="D2747" s="216" t="e">
        <f>IF(F2747="","",IF($B$3='Budget Calculator'!$A$14, 'Loan Calculator'!$L$12-E2747+H2747, IF($B$3='Budget Calculator'!$A$13,  'Loan Calculator'!$N$12-E2747+H2747, IF($B$3='Budget Calculator'!$A$12,  'Loan Calculator'!$P$12-E2747+H2747, 0))))</f>
        <v>#DIV/0!</v>
      </c>
      <c r="E2747" s="217" t="e">
        <f>IF(('Loan Calculator'!$G$4/$B$4)*C2746&gt;=0, ('Loan Calculator'!$G$4/$B$4)*C2746, 1/0)</f>
        <v>#DIV/0!</v>
      </c>
      <c r="F2747" s="200" t="e">
        <f t="shared" si="264"/>
        <v>#DIV/0!</v>
      </c>
      <c r="G2747" s="212" t="e">
        <f t="shared" si="259"/>
        <v>#DIV/0!</v>
      </c>
      <c r="K2747" s="197" t="str" cm="1">
        <f t="array" ref="K2747">INDEX($A:$G, ($B2747*$B$4)+3,COLUMN(C2747))</f>
        <v>Owing</v>
      </c>
      <c r="L2747" s="198" t="e">
        <f t="shared" si="261"/>
        <v>#VALUE!</v>
      </c>
      <c r="M2747" s="199" t="e">
        <f t="shared" si="262"/>
        <v>#VALUE!</v>
      </c>
      <c r="N2747" s="200" t="str" cm="1">
        <f t="array" ref="N2747">INDEX($A:$G, ($B2747*$B$4)+3,COLUMN(F2747))</f>
        <v>Total Interest Charged</v>
      </c>
      <c r="O2747" s="201" t="e">
        <f t="shared" si="260"/>
        <v>#VALUE!</v>
      </c>
    </row>
    <row r="2748" spans="3:15" x14ac:dyDescent="0.25">
      <c r="C2748" s="197" t="e">
        <f t="shared" si="263"/>
        <v>#DIV/0!</v>
      </c>
      <c r="D2748" s="216" t="e">
        <f>IF(F2748="","",IF($B$3='Budget Calculator'!$A$14, 'Loan Calculator'!$L$12-E2748+H2748, IF($B$3='Budget Calculator'!$A$13,  'Loan Calculator'!$N$12-E2748+H2748, IF($B$3='Budget Calculator'!$A$12,  'Loan Calculator'!$P$12-E2748+H2748, 0))))</f>
        <v>#DIV/0!</v>
      </c>
      <c r="E2748" s="217" t="e">
        <f>IF(('Loan Calculator'!$G$4/$B$4)*C2747&gt;=0, ('Loan Calculator'!$G$4/$B$4)*C2747, 1/0)</f>
        <v>#DIV/0!</v>
      </c>
      <c r="F2748" s="200" t="e">
        <f t="shared" si="264"/>
        <v>#DIV/0!</v>
      </c>
      <c r="G2748" s="212" t="e">
        <f t="shared" si="259"/>
        <v>#DIV/0!</v>
      </c>
      <c r="K2748" s="197" t="str" cm="1">
        <f t="array" ref="K2748">INDEX($A:$G, ($B2748*$B$4)+3,COLUMN(C2748))</f>
        <v>Owing</v>
      </c>
      <c r="L2748" s="198" t="e">
        <f t="shared" si="261"/>
        <v>#VALUE!</v>
      </c>
      <c r="M2748" s="199" t="e">
        <f t="shared" si="262"/>
        <v>#VALUE!</v>
      </c>
      <c r="N2748" s="200" t="str" cm="1">
        <f t="array" ref="N2748">INDEX($A:$G, ($B2748*$B$4)+3,COLUMN(F2748))</f>
        <v>Total Interest Charged</v>
      </c>
      <c r="O2748" s="201" t="e">
        <f t="shared" si="260"/>
        <v>#VALUE!</v>
      </c>
    </row>
    <row r="2749" spans="3:15" x14ac:dyDescent="0.25">
      <c r="C2749" s="197" t="e">
        <f t="shared" si="263"/>
        <v>#DIV/0!</v>
      </c>
      <c r="D2749" s="216" t="e">
        <f>IF(F2749="","",IF($B$3='Budget Calculator'!$A$14, 'Loan Calculator'!$L$12-E2749+H2749, IF($B$3='Budget Calculator'!$A$13,  'Loan Calculator'!$N$12-E2749+H2749, IF($B$3='Budget Calculator'!$A$12,  'Loan Calculator'!$P$12-E2749+H2749, 0))))</f>
        <v>#DIV/0!</v>
      </c>
      <c r="E2749" s="217" t="e">
        <f>IF(('Loan Calculator'!$G$4/$B$4)*C2748&gt;=0, ('Loan Calculator'!$G$4/$B$4)*C2748, 1/0)</f>
        <v>#DIV/0!</v>
      </c>
      <c r="F2749" s="200" t="e">
        <f t="shared" si="264"/>
        <v>#DIV/0!</v>
      </c>
      <c r="G2749" s="212" t="e">
        <f t="shared" si="259"/>
        <v>#DIV/0!</v>
      </c>
      <c r="K2749" s="197" t="str" cm="1">
        <f t="array" ref="K2749">INDEX($A:$G, ($B2749*$B$4)+3,COLUMN(C2749))</f>
        <v>Owing</v>
      </c>
      <c r="L2749" s="198" t="e">
        <f t="shared" si="261"/>
        <v>#VALUE!</v>
      </c>
      <c r="M2749" s="199" t="e">
        <f t="shared" si="262"/>
        <v>#VALUE!</v>
      </c>
      <c r="N2749" s="200" t="str" cm="1">
        <f t="array" ref="N2749">INDEX($A:$G, ($B2749*$B$4)+3,COLUMN(F2749))</f>
        <v>Total Interest Charged</v>
      </c>
      <c r="O2749" s="201" t="e">
        <f t="shared" si="260"/>
        <v>#VALUE!</v>
      </c>
    </row>
    <row r="2750" spans="3:15" x14ac:dyDescent="0.25">
      <c r="C2750" s="197" t="e">
        <f t="shared" si="263"/>
        <v>#DIV/0!</v>
      </c>
      <c r="D2750" s="216" t="e">
        <f>IF(F2750="","",IF($B$3='Budget Calculator'!$A$14, 'Loan Calculator'!$L$12-E2750+H2750, IF($B$3='Budget Calculator'!$A$13,  'Loan Calculator'!$N$12-E2750+H2750, IF($B$3='Budget Calculator'!$A$12,  'Loan Calculator'!$P$12-E2750+H2750, 0))))</f>
        <v>#DIV/0!</v>
      </c>
      <c r="E2750" s="217" t="e">
        <f>IF(('Loan Calculator'!$G$4/$B$4)*C2749&gt;=0, ('Loan Calculator'!$G$4/$B$4)*C2749, 1/0)</f>
        <v>#DIV/0!</v>
      </c>
      <c r="F2750" s="200" t="e">
        <f t="shared" si="264"/>
        <v>#DIV/0!</v>
      </c>
      <c r="G2750" s="212" t="e">
        <f t="shared" si="259"/>
        <v>#DIV/0!</v>
      </c>
      <c r="K2750" s="197" t="str" cm="1">
        <f t="array" ref="K2750">INDEX($A:$G, ($B2750*$B$4)+3,COLUMN(C2750))</f>
        <v>Owing</v>
      </c>
      <c r="L2750" s="198" t="e">
        <f t="shared" si="261"/>
        <v>#VALUE!</v>
      </c>
      <c r="M2750" s="199" t="e">
        <f t="shared" si="262"/>
        <v>#VALUE!</v>
      </c>
      <c r="N2750" s="200" t="str" cm="1">
        <f t="array" ref="N2750">INDEX($A:$G, ($B2750*$B$4)+3,COLUMN(F2750))</f>
        <v>Total Interest Charged</v>
      </c>
      <c r="O2750" s="201" t="e">
        <f t="shared" si="260"/>
        <v>#VALUE!</v>
      </c>
    </row>
    <row r="2751" spans="3:15" x14ac:dyDescent="0.25">
      <c r="C2751" s="197" t="e">
        <f t="shared" si="263"/>
        <v>#DIV/0!</v>
      </c>
      <c r="D2751" s="216" t="e">
        <f>IF(F2751="","",IF($B$3='Budget Calculator'!$A$14, 'Loan Calculator'!$L$12-E2751+H2751, IF($B$3='Budget Calculator'!$A$13,  'Loan Calculator'!$N$12-E2751+H2751, IF($B$3='Budget Calculator'!$A$12,  'Loan Calculator'!$P$12-E2751+H2751, 0))))</f>
        <v>#DIV/0!</v>
      </c>
      <c r="E2751" s="217" t="e">
        <f>IF(('Loan Calculator'!$G$4/$B$4)*C2750&gt;=0, ('Loan Calculator'!$G$4/$B$4)*C2750, 1/0)</f>
        <v>#DIV/0!</v>
      </c>
      <c r="F2751" s="200" t="e">
        <f t="shared" si="264"/>
        <v>#DIV/0!</v>
      </c>
      <c r="G2751" s="212" t="e">
        <f t="shared" si="259"/>
        <v>#DIV/0!</v>
      </c>
      <c r="K2751" s="197" t="str" cm="1">
        <f t="array" ref="K2751">INDEX($A:$G, ($B2751*$B$4)+3,COLUMN(C2751))</f>
        <v>Owing</v>
      </c>
      <c r="L2751" s="198" t="e">
        <f t="shared" si="261"/>
        <v>#VALUE!</v>
      </c>
      <c r="M2751" s="199" t="e">
        <f t="shared" si="262"/>
        <v>#VALUE!</v>
      </c>
      <c r="N2751" s="200" t="str" cm="1">
        <f t="array" ref="N2751">INDEX($A:$G, ($B2751*$B$4)+3,COLUMN(F2751))</f>
        <v>Total Interest Charged</v>
      </c>
      <c r="O2751" s="201" t="e">
        <f t="shared" si="260"/>
        <v>#VALUE!</v>
      </c>
    </row>
    <row r="2752" spans="3:15" x14ac:dyDescent="0.25">
      <c r="C2752" s="197" t="e">
        <f t="shared" si="263"/>
        <v>#DIV/0!</v>
      </c>
      <c r="D2752" s="216" t="e">
        <f>IF(F2752="","",IF($B$3='Budget Calculator'!$A$14, 'Loan Calculator'!$L$12-E2752+H2752, IF($B$3='Budget Calculator'!$A$13,  'Loan Calculator'!$N$12-E2752+H2752, IF($B$3='Budget Calculator'!$A$12,  'Loan Calculator'!$P$12-E2752+H2752, 0))))</f>
        <v>#DIV/0!</v>
      </c>
      <c r="E2752" s="217" t="e">
        <f>IF(('Loan Calculator'!$G$4/$B$4)*C2751&gt;=0, ('Loan Calculator'!$G$4/$B$4)*C2751, 1/0)</f>
        <v>#DIV/0!</v>
      </c>
      <c r="F2752" s="200" t="e">
        <f t="shared" si="264"/>
        <v>#DIV/0!</v>
      </c>
      <c r="G2752" s="212" t="e">
        <f t="shared" si="259"/>
        <v>#DIV/0!</v>
      </c>
      <c r="K2752" s="197" t="str" cm="1">
        <f t="array" ref="K2752">INDEX($A:$G, ($B2752*$B$4)+3,COLUMN(C2752))</f>
        <v>Owing</v>
      </c>
      <c r="L2752" s="198" t="e">
        <f t="shared" si="261"/>
        <v>#VALUE!</v>
      </c>
      <c r="M2752" s="199" t="e">
        <f t="shared" si="262"/>
        <v>#VALUE!</v>
      </c>
      <c r="N2752" s="200" t="str" cm="1">
        <f t="array" ref="N2752">INDEX($A:$G, ($B2752*$B$4)+3,COLUMN(F2752))</f>
        <v>Total Interest Charged</v>
      </c>
      <c r="O2752" s="201" t="e">
        <f t="shared" si="260"/>
        <v>#VALUE!</v>
      </c>
    </row>
    <row r="2753" spans="3:15" x14ac:dyDescent="0.25">
      <c r="C2753" s="197" t="e">
        <f t="shared" si="263"/>
        <v>#DIV/0!</v>
      </c>
      <c r="D2753" s="216" t="e">
        <f>IF(F2753="","",IF($B$3='Budget Calculator'!$A$14, 'Loan Calculator'!$L$12-E2753+H2753, IF($B$3='Budget Calculator'!$A$13,  'Loan Calculator'!$N$12-E2753+H2753, IF($B$3='Budget Calculator'!$A$12,  'Loan Calculator'!$P$12-E2753+H2753, 0))))</f>
        <v>#DIV/0!</v>
      </c>
      <c r="E2753" s="217" t="e">
        <f>IF(('Loan Calculator'!$G$4/$B$4)*C2752&gt;=0, ('Loan Calculator'!$G$4/$B$4)*C2752, 1/0)</f>
        <v>#DIV/0!</v>
      </c>
      <c r="F2753" s="200" t="e">
        <f t="shared" si="264"/>
        <v>#DIV/0!</v>
      </c>
      <c r="G2753" s="212" t="e">
        <f t="shared" si="259"/>
        <v>#DIV/0!</v>
      </c>
      <c r="K2753" s="197" t="str" cm="1">
        <f t="array" ref="K2753">INDEX($A:$G, ($B2753*$B$4)+3,COLUMN(C2753))</f>
        <v>Owing</v>
      </c>
      <c r="L2753" s="198" t="e">
        <f t="shared" si="261"/>
        <v>#VALUE!</v>
      </c>
      <c r="M2753" s="199" t="e">
        <f t="shared" si="262"/>
        <v>#VALUE!</v>
      </c>
      <c r="N2753" s="200" t="str" cm="1">
        <f t="array" ref="N2753">INDEX($A:$G, ($B2753*$B$4)+3,COLUMN(F2753))</f>
        <v>Total Interest Charged</v>
      </c>
      <c r="O2753" s="201" t="e">
        <f t="shared" si="260"/>
        <v>#VALUE!</v>
      </c>
    </row>
    <row r="2754" spans="3:15" x14ac:dyDescent="0.25">
      <c r="C2754" s="197" t="e">
        <f t="shared" si="263"/>
        <v>#DIV/0!</v>
      </c>
      <c r="D2754" s="216" t="e">
        <f>IF(F2754="","",IF($B$3='Budget Calculator'!$A$14, 'Loan Calculator'!$L$12-E2754+H2754, IF($B$3='Budget Calculator'!$A$13,  'Loan Calculator'!$N$12-E2754+H2754, IF($B$3='Budget Calculator'!$A$12,  'Loan Calculator'!$P$12-E2754+H2754, 0))))</f>
        <v>#DIV/0!</v>
      </c>
      <c r="E2754" s="217" t="e">
        <f>IF(('Loan Calculator'!$G$4/$B$4)*C2753&gt;=0, ('Loan Calculator'!$G$4/$B$4)*C2753, 1/0)</f>
        <v>#DIV/0!</v>
      </c>
      <c r="F2754" s="200" t="e">
        <f t="shared" si="264"/>
        <v>#DIV/0!</v>
      </c>
      <c r="G2754" s="212" t="e">
        <f t="shared" si="259"/>
        <v>#DIV/0!</v>
      </c>
      <c r="K2754" s="197" t="str" cm="1">
        <f t="array" ref="K2754">INDEX($A:$G, ($B2754*$B$4)+3,COLUMN(C2754))</f>
        <v>Owing</v>
      </c>
      <c r="L2754" s="198" t="e">
        <f t="shared" si="261"/>
        <v>#VALUE!</v>
      </c>
      <c r="M2754" s="199" t="e">
        <f t="shared" si="262"/>
        <v>#VALUE!</v>
      </c>
      <c r="N2754" s="200" t="str" cm="1">
        <f t="array" ref="N2754">INDEX($A:$G, ($B2754*$B$4)+3,COLUMN(F2754))</f>
        <v>Total Interest Charged</v>
      </c>
      <c r="O2754" s="201" t="e">
        <f t="shared" si="260"/>
        <v>#VALUE!</v>
      </c>
    </row>
    <row r="2755" spans="3:15" x14ac:dyDescent="0.25">
      <c r="C2755" s="197" t="e">
        <f t="shared" si="263"/>
        <v>#DIV/0!</v>
      </c>
      <c r="D2755" s="216" t="e">
        <f>IF(F2755="","",IF($B$3='Budget Calculator'!$A$14, 'Loan Calculator'!$L$12-E2755+H2755, IF($B$3='Budget Calculator'!$A$13,  'Loan Calculator'!$N$12-E2755+H2755, IF($B$3='Budget Calculator'!$A$12,  'Loan Calculator'!$P$12-E2755+H2755, 0))))</f>
        <v>#DIV/0!</v>
      </c>
      <c r="E2755" s="217" t="e">
        <f>IF(('Loan Calculator'!$G$4/$B$4)*C2754&gt;=0, ('Loan Calculator'!$G$4/$B$4)*C2754, 1/0)</f>
        <v>#DIV/0!</v>
      </c>
      <c r="F2755" s="200" t="e">
        <f t="shared" si="264"/>
        <v>#DIV/0!</v>
      </c>
      <c r="G2755" s="212" t="e">
        <f t="shared" si="259"/>
        <v>#DIV/0!</v>
      </c>
      <c r="K2755" s="197" t="str" cm="1">
        <f t="array" ref="K2755">INDEX($A:$G, ($B2755*$B$4)+3,COLUMN(C2755))</f>
        <v>Owing</v>
      </c>
      <c r="L2755" s="198" t="e">
        <f t="shared" si="261"/>
        <v>#VALUE!</v>
      </c>
      <c r="M2755" s="199" t="e">
        <f t="shared" si="262"/>
        <v>#VALUE!</v>
      </c>
      <c r="N2755" s="200" t="str" cm="1">
        <f t="array" ref="N2755">INDEX($A:$G, ($B2755*$B$4)+3,COLUMN(F2755))</f>
        <v>Total Interest Charged</v>
      </c>
      <c r="O2755" s="201" t="e">
        <f t="shared" si="260"/>
        <v>#VALUE!</v>
      </c>
    </row>
    <row r="2756" spans="3:15" x14ac:dyDescent="0.25">
      <c r="C2756" s="197" t="e">
        <f t="shared" si="263"/>
        <v>#DIV/0!</v>
      </c>
      <c r="D2756" s="216" t="e">
        <f>IF(F2756="","",IF($B$3='Budget Calculator'!$A$14, 'Loan Calculator'!$L$12-E2756+H2756, IF($B$3='Budget Calculator'!$A$13,  'Loan Calculator'!$N$12-E2756+H2756, IF($B$3='Budget Calculator'!$A$12,  'Loan Calculator'!$P$12-E2756+H2756, 0))))</f>
        <v>#DIV/0!</v>
      </c>
      <c r="E2756" s="217" t="e">
        <f>IF(('Loan Calculator'!$G$4/$B$4)*C2755&gt;=0, ('Loan Calculator'!$G$4/$B$4)*C2755, 1/0)</f>
        <v>#DIV/0!</v>
      </c>
      <c r="F2756" s="200" t="e">
        <f t="shared" si="264"/>
        <v>#DIV/0!</v>
      </c>
      <c r="G2756" s="212" t="e">
        <f t="shared" si="259"/>
        <v>#DIV/0!</v>
      </c>
      <c r="K2756" s="197" t="str" cm="1">
        <f t="array" ref="K2756">INDEX($A:$G, ($B2756*$B$4)+3,COLUMN(C2756))</f>
        <v>Owing</v>
      </c>
      <c r="L2756" s="198" t="e">
        <f t="shared" si="261"/>
        <v>#VALUE!</v>
      </c>
      <c r="M2756" s="199" t="e">
        <f t="shared" si="262"/>
        <v>#VALUE!</v>
      </c>
      <c r="N2756" s="200" t="str" cm="1">
        <f t="array" ref="N2756">INDEX($A:$G, ($B2756*$B$4)+3,COLUMN(F2756))</f>
        <v>Total Interest Charged</v>
      </c>
      <c r="O2756" s="201" t="e">
        <f t="shared" si="260"/>
        <v>#VALUE!</v>
      </c>
    </row>
    <row r="2757" spans="3:15" x14ac:dyDescent="0.25">
      <c r="C2757" s="197" t="e">
        <f t="shared" si="263"/>
        <v>#DIV/0!</v>
      </c>
      <c r="D2757" s="216" t="e">
        <f>IF(F2757="","",IF($B$3='Budget Calculator'!$A$14, 'Loan Calculator'!$L$12-E2757+H2757, IF($B$3='Budget Calculator'!$A$13,  'Loan Calculator'!$N$12-E2757+H2757, IF($B$3='Budget Calculator'!$A$12,  'Loan Calculator'!$P$12-E2757+H2757, 0))))</f>
        <v>#DIV/0!</v>
      </c>
      <c r="E2757" s="217" t="e">
        <f>IF(('Loan Calculator'!$G$4/$B$4)*C2756&gt;=0, ('Loan Calculator'!$G$4/$B$4)*C2756, 1/0)</f>
        <v>#DIV/0!</v>
      </c>
      <c r="F2757" s="200" t="e">
        <f t="shared" si="264"/>
        <v>#DIV/0!</v>
      </c>
      <c r="G2757" s="212" t="e">
        <f t="shared" si="259"/>
        <v>#DIV/0!</v>
      </c>
      <c r="K2757" s="197" t="str" cm="1">
        <f t="array" ref="K2757">INDEX($A:$G, ($B2757*$B$4)+3,COLUMN(C2757))</f>
        <v>Owing</v>
      </c>
      <c r="L2757" s="198" t="e">
        <f t="shared" si="261"/>
        <v>#VALUE!</v>
      </c>
      <c r="M2757" s="199" t="e">
        <f t="shared" si="262"/>
        <v>#VALUE!</v>
      </c>
      <c r="N2757" s="200" t="str" cm="1">
        <f t="array" ref="N2757">INDEX($A:$G, ($B2757*$B$4)+3,COLUMN(F2757))</f>
        <v>Total Interest Charged</v>
      </c>
      <c r="O2757" s="201" t="e">
        <f t="shared" si="260"/>
        <v>#VALUE!</v>
      </c>
    </row>
    <row r="2758" spans="3:15" x14ac:dyDescent="0.25">
      <c r="C2758" s="197" t="e">
        <f t="shared" si="263"/>
        <v>#DIV/0!</v>
      </c>
      <c r="D2758" s="216" t="e">
        <f>IF(F2758="","",IF($B$3='Budget Calculator'!$A$14, 'Loan Calculator'!$L$12-E2758+H2758, IF($B$3='Budget Calculator'!$A$13,  'Loan Calculator'!$N$12-E2758+H2758, IF($B$3='Budget Calculator'!$A$12,  'Loan Calculator'!$P$12-E2758+H2758, 0))))</f>
        <v>#DIV/0!</v>
      </c>
      <c r="E2758" s="217" t="e">
        <f>IF(('Loan Calculator'!$G$4/$B$4)*C2757&gt;=0, ('Loan Calculator'!$G$4/$B$4)*C2757, 1/0)</f>
        <v>#DIV/0!</v>
      </c>
      <c r="F2758" s="200" t="e">
        <f t="shared" si="264"/>
        <v>#DIV/0!</v>
      </c>
      <c r="G2758" s="212" t="e">
        <f t="shared" ref="G2758:G2821" si="265">IF(IFERROR(C2758, 1/0), B2758, IF(C2758=0, B2758, 1/0))</f>
        <v>#DIV/0!</v>
      </c>
      <c r="K2758" s="197" t="str" cm="1">
        <f t="array" ref="K2758">INDEX($A:$G, ($B2758*$B$4)+3,COLUMN(C2758))</f>
        <v>Owing</v>
      </c>
      <c r="L2758" s="198" t="e">
        <f t="shared" si="261"/>
        <v>#VALUE!</v>
      </c>
      <c r="M2758" s="199" t="e">
        <f t="shared" si="262"/>
        <v>#VALUE!</v>
      </c>
      <c r="N2758" s="200" t="str" cm="1">
        <f t="array" ref="N2758">INDEX($A:$G, ($B2758*$B$4)+3,COLUMN(F2758))</f>
        <v>Total Interest Charged</v>
      </c>
      <c r="O2758" s="201" t="e">
        <f t="shared" ref="O2758:O2821" si="266">IF(IFERROR(K2758, 1/0), J2758, IF(K2758=0, J2758, 1/0))</f>
        <v>#VALUE!</v>
      </c>
    </row>
    <row r="2759" spans="3:15" x14ac:dyDescent="0.25">
      <c r="C2759" s="197" t="e">
        <f t="shared" si="263"/>
        <v>#DIV/0!</v>
      </c>
      <c r="D2759" s="216" t="e">
        <f>IF(F2759="","",IF($B$3='Budget Calculator'!$A$14, 'Loan Calculator'!$L$12-E2759+H2759, IF($B$3='Budget Calculator'!$A$13,  'Loan Calculator'!$N$12-E2759+H2759, IF($B$3='Budget Calculator'!$A$12,  'Loan Calculator'!$P$12-E2759+H2759, 0))))</f>
        <v>#DIV/0!</v>
      </c>
      <c r="E2759" s="217" t="e">
        <f>IF(('Loan Calculator'!$G$4/$B$4)*C2758&gt;=0, ('Loan Calculator'!$G$4/$B$4)*C2758, 1/0)</f>
        <v>#DIV/0!</v>
      </c>
      <c r="F2759" s="200" t="e">
        <f t="shared" si="264"/>
        <v>#DIV/0!</v>
      </c>
      <c r="G2759" s="212" t="e">
        <f t="shared" si="265"/>
        <v>#DIV/0!</v>
      </c>
      <c r="K2759" s="197" t="str" cm="1">
        <f t="array" ref="K2759">INDEX($A:$G, ($B2759*$B$4)+3,COLUMN(C2759))</f>
        <v>Owing</v>
      </c>
      <c r="L2759" s="198" t="e">
        <f t="shared" ref="L2759:L2822" si="267">K2758-K2759</f>
        <v>#VALUE!</v>
      </c>
      <c r="M2759" s="199" t="e">
        <f t="shared" ref="M2759:M2822" si="268">N2759-N2758</f>
        <v>#VALUE!</v>
      </c>
      <c r="N2759" s="200" t="str" cm="1">
        <f t="array" ref="N2759">INDEX($A:$G, ($B2759*$B$4)+3,COLUMN(F2759))</f>
        <v>Total Interest Charged</v>
      </c>
      <c r="O2759" s="201" t="e">
        <f t="shared" si="266"/>
        <v>#VALUE!</v>
      </c>
    </row>
    <row r="2760" spans="3:15" x14ac:dyDescent="0.25">
      <c r="C2760" s="197" t="e">
        <f t="shared" si="263"/>
        <v>#DIV/0!</v>
      </c>
      <c r="D2760" s="216" t="e">
        <f>IF(F2760="","",IF($B$3='Budget Calculator'!$A$14, 'Loan Calculator'!$L$12-E2760+H2760, IF($B$3='Budget Calculator'!$A$13,  'Loan Calculator'!$N$12-E2760+H2760, IF($B$3='Budget Calculator'!$A$12,  'Loan Calculator'!$P$12-E2760+H2760, 0))))</f>
        <v>#DIV/0!</v>
      </c>
      <c r="E2760" s="217" t="e">
        <f>IF(('Loan Calculator'!$G$4/$B$4)*C2759&gt;=0, ('Loan Calculator'!$G$4/$B$4)*C2759, 1/0)</f>
        <v>#DIV/0!</v>
      </c>
      <c r="F2760" s="200" t="e">
        <f t="shared" si="264"/>
        <v>#DIV/0!</v>
      </c>
      <c r="G2760" s="212" t="e">
        <f t="shared" si="265"/>
        <v>#DIV/0!</v>
      </c>
      <c r="K2760" s="197" t="str" cm="1">
        <f t="array" ref="K2760">INDEX($A:$G, ($B2760*$B$4)+3,COLUMN(C2760))</f>
        <v>Owing</v>
      </c>
      <c r="L2760" s="198" t="e">
        <f t="shared" si="267"/>
        <v>#VALUE!</v>
      </c>
      <c r="M2760" s="199" t="e">
        <f t="shared" si="268"/>
        <v>#VALUE!</v>
      </c>
      <c r="N2760" s="200" t="str" cm="1">
        <f t="array" ref="N2760">INDEX($A:$G, ($B2760*$B$4)+3,COLUMN(F2760))</f>
        <v>Total Interest Charged</v>
      </c>
      <c r="O2760" s="201" t="e">
        <f t="shared" si="266"/>
        <v>#VALUE!</v>
      </c>
    </row>
    <row r="2761" spans="3:15" x14ac:dyDescent="0.25">
      <c r="C2761" s="197" t="e">
        <f t="shared" si="263"/>
        <v>#DIV/0!</v>
      </c>
      <c r="D2761" s="216" t="e">
        <f>IF(F2761="","",IF($B$3='Budget Calculator'!$A$14, 'Loan Calculator'!$L$12-E2761+H2761, IF($B$3='Budget Calculator'!$A$13,  'Loan Calculator'!$N$12-E2761+H2761, IF($B$3='Budget Calculator'!$A$12,  'Loan Calculator'!$P$12-E2761+H2761, 0))))</f>
        <v>#DIV/0!</v>
      </c>
      <c r="E2761" s="217" t="e">
        <f>IF(('Loan Calculator'!$G$4/$B$4)*C2760&gt;=0, ('Loan Calculator'!$G$4/$B$4)*C2760, 1/0)</f>
        <v>#DIV/0!</v>
      </c>
      <c r="F2761" s="200" t="e">
        <f t="shared" si="264"/>
        <v>#DIV/0!</v>
      </c>
      <c r="G2761" s="212" t="e">
        <f t="shared" si="265"/>
        <v>#DIV/0!</v>
      </c>
      <c r="K2761" s="197" t="str" cm="1">
        <f t="array" ref="K2761">INDEX($A:$G, ($B2761*$B$4)+3,COLUMN(C2761))</f>
        <v>Owing</v>
      </c>
      <c r="L2761" s="198" t="e">
        <f t="shared" si="267"/>
        <v>#VALUE!</v>
      </c>
      <c r="M2761" s="199" t="e">
        <f t="shared" si="268"/>
        <v>#VALUE!</v>
      </c>
      <c r="N2761" s="200" t="str" cm="1">
        <f t="array" ref="N2761">INDEX($A:$G, ($B2761*$B$4)+3,COLUMN(F2761))</f>
        <v>Total Interest Charged</v>
      </c>
      <c r="O2761" s="201" t="e">
        <f t="shared" si="266"/>
        <v>#VALUE!</v>
      </c>
    </row>
    <row r="2762" spans="3:15" x14ac:dyDescent="0.25">
      <c r="C2762" s="197" t="e">
        <f t="shared" si="263"/>
        <v>#DIV/0!</v>
      </c>
      <c r="D2762" s="216" t="e">
        <f>IF(F2762="","",IF($B$3='Budget Calculator'!$A$14, 'Loan Calculator'!$L$12-E2762+H2762, IF($B$3='Budget Calculator'!$A$13,  'Loan Calculator'!$N$12-E2762+H2762, IF($B$3='Budget Calculator'!$A$12,  'Loan Calculator'!$P$12-E2762+H2762, 0))))</f>
        <v>#DIV/0!</v>
      </c>
      <c r="E2762" s="217" t="e">
        <f>IF(('Loan Calculator'!$G$4/$B$4)*C2761&gt;=0, ('Loan Calculator'!$G$4/$B$4)*C2761, 1/0)</f>
        <v>#DIV/0!</v>
      </c>
      <c r="F2762" s="200" t="e">
        <f t="shared" si="264"/>
        <v>#DIV/0!</v>
      </c>
      <c r="G2762" s="212" t="e">
        <f t="shared" si="265"/>
        <v>#DIV/0!</v>
      </c>
      <c r="K2762" s="197" t="str" cm="1">
        <f t="array" ref="K2762">INDEX($A:$G, ($B2762*$B$4)+3,COLUMN(C2762))</f>
        <v>Owing</v>
      </c>
      <c r="L2762" s="198" t="e">
        <f t="shared" si="267"/>
        <v>#VALUE!</v>
      </c>
      <c r="M2762" s="199" t="e">
        <f t="shared" si="268"/>
        <v>#VALUE!</v>
      </c>
      <c r="N2762" s="200" t="str" cm="1">
        <f t="array" ref="N2762">INDEX($A:$G, ($B2762*$B$4)+3,COLUMN(F2762))</f>
        <v>Total Interest Charged</v>
      </c>
      <c r="O2762" s="201" t="e">
        <f t="shared" si="266"/>
        <v>#VALUE!</v>
      </c>
    </row>
    <row r="2763" spans="3:15" x14ac:dyDescent="0.25">
      <c r="C2763" s="197" t="e">
        <f t="shared" si="263"/>
        <v>#DIV/0!</v>
      </c>
      <c r="D2763" s="216" t="e">
        <f>IF(F2763="","",IF($B$3='Budget Calculator'!$A$14, 'Loan Calculator'!$L$12-E2763+H2763, IF($B$3='Budget Calculator'!$A$13,  'Loan Calculator'!$N$12-E2763+H2763, IF($B$3='Budget Calculator'!$A$12,  'Loan Calculator'!$P$12-E2763+H2763, 0))))</f>
        <v>#DIV/0!</v>
      </c>
      <c r="E2763" s="217" t="e">
        <f>IF(('Loan Calculator'!$G$4/$B$4)*C2762&gt;=0, ('Loan Calculator'!$G$4/$B$4)*C2762, 1/0)</f>
        <v>#DIV/0!</v>
      </c>
      <c r="F2763" s="200" t="e">
        <f t="shared" si="264"/>
        <v>#DIV/0!</v>
      </c>
      <c r="G2763" s="212" t="e">
        <f t="shared" si="265"/>
        <v>#DIV/0!</v>
      </c>
      <c r="K2763" s="197" t="str" cm="1">
        <f t="array" ref="K2763">INDEX($A:$G, ($B2763*$B$4)+3,COLUMN(C2763))</f>
        <v>Owing</v>
      </c>
      <c r="L2763" s="198" t="e">
        <f t="shared" si="267"/>
        <v>#VALUE!</v>
      </c>
      <c r="M2763" s="199" t="e">
        <f t="shared" si="268"/>
        <v>#VALUE!</v>
      </c>
      <c r="N2763" s="200" t="str" cm="1">
        <f t="array" ref="N2763">INDEX($A:$G, ($B2763*$B$4)+3,COLUMN(F2763))</f>
        <v>Total Interest Charged</v>
      </c>
      <c r="O2763" s="201" t="e">
        <f t="shared" si="266"/>
        <v>#VALUE!</v>
      </c>
    </row>
    <row r="2764" spans="3:15" x14ac:dyDescent="0.25">
      <c r="C2764" s="197" t="e">
        <f t="shared" si="263"/>
        <v>#DIV/0!</v>
      </c>
      <c r="D2764" s="216" t="e">
        <f>IF(F2764="","",IF($B$3='Budget Calculator'!$A$14, 'Loan Calculator'!$L$12-E2764+H2764, IF($B$3='Budget Calculator'!$A$13,  'Loan Calculator'!$N$12-E2764+H2764, IF($B$3='Budget Calculator'!$A$12,  'Loan Calculator'!$P$12-E2764+H2764, 0))))</f>
        <v>#DIV/0!</v>
      </c>
      <c r="E2764" s="217" t="e">
        <f>IF(('Loan Calculator'!$G$4/$B$4)*C2763&gt;=0, ('Loan Calculator'!$G$4/$B$4)*C2763, 1/0)</f>
        <v>#DIV/0!</v>
      </c>
      <c r="F2764" s="200" t="e">
        <f t="shared" si="264"/>
        <v>#DIV/0!</v>
      </c>
      <c r="G2764" s="212" t="e">
        <f t="shared" si="265"/>
        <v>#DIV/0!</v>
      </c>
      <c r="K2764" s="197" t="str" cm="1">
        <f t="array" ref="K2764">INDEX($A:$G, ($B2764*$B$4)+3,COLUMN(C2764))</f>
        <v>Owing</v>
      </c>
      <c r="L2764" s="198" t="e">
        <f t="shared" si="267"/>
        <v>#VALUE!</v>
      </c>
      <c r="M2764" s="199" t="e">
        <f t="shared" si="268"/>
        <v>#VALUE!</v>
      </c>
      <c r="N2764" s="200" t="str" cm="1">
        <f t="array" ref="N2764">INDEX($A:$G, ($B2764*$B$4)+3,COLUMN(F2764))</f>
        <v>Total Interest Charged</v>
      </c>
      <c r="O2764" s="201" t="e">
        <f t="shared" si="266"/>
        <v>#VALUE!</v>
      </c>
    </row>
    <row r="2765" spans="3:15" x14ac:dyDescent="0.25">
      <c r="C2765" s="197" t="e">
        <f t="shared" si="263"/>
        <v>#DIV/0!</v>
      </c>
      <c r="D2765" s="216" t="e">
        <f>IF(F2765="","",IF($B$3='Budget Calculator'!$A$14, 'Loan Calculator'!$L$12-E2765+H2765, IF($B$3='Budget Calculator'!$A$13,  'Loan Calculator'!$N$12-E2765+H2765, IF($B$3='Budget Calculator'!$A$12,  'Loan Calculator'!$P$12-E2765+H2765, 0))))</f>
        <v>#DIV/0!</v>
      </c>
      <c r="E2765" s="217" t="e">
        <f>IF(('Loan Calculator'!$G$4/$B$4)*C2764&gt;=0, ('Loan Calculator'!$G$4/$B$4)*C2764, 1/0)</f>
        <v>#DIV/0!</v>
      </c>
      <c r="F2765" s="200" t="e">
        <f t="shared" si="264"/>
        <v>#DIV/0!</v>
      </c>
      <c r="G2765" s="212" t="e">
        <f t="shared" si="265"/>
        <v>#DIV/0!</v>
      </c>
      <c r="K2765" s="197" t="str" cm="1">
        <f t="array" ref="K2765">INDEX($A:$G, ($B2765*$B$4)+3,COLUMN(C2765))</f>
        <v>Owing</v>
      </c>
      <c r="L2765" s="198" t="e">
        <f t="shared" si="267"/>
        <v>#VALUE!</v>
      </c>
      <c r="M2765" s="199" t="e">
        <f t="shared" si="268"/>
        <v>#VALUE!</v>
      </c>
      <c r="N2765" s="200" t="str" cm="1">
        <f t="array" ref="N2765">INDEX($A:$G, ($B2765*$B$4)+3,COLUMN(F2765))</f>
        <v>Total Interest Charged</v>
      </c>
      <c r="O2765" s="201" t="e">
        <f t="shared" si="266"/>
        <v>#VALUE!</v>
      </c>
    </row>
    <row r="2766" spans="3:15" x14ac:dyDescent="0.25">
      <c r="C2766" s="197" t="e">
        <f t="shared" si="263"/>
        <v>#DIV/0!</v>
      </c>
      <c r="D2766" s="216" t="e">
        <f>IF(F2766="","",IF($B$3='Budget Calculator'!$A$14, 'Loan Calculator'!$L$12-E2766+H2766, IF($B$3='Budget Calculator'!$A$13,  'Loan Calculator'!$N$12-E2766+H2766, IF($B$3='Budget Calculator'!$A$12,  'Loan Calculator'!$P$12-E2766+H2766, 0))))</f>
        <v>#DIV/0!</v>
      </c>
      <c r="E2766" s="217" t="e">
        <f>IF(('Loan Calculator'!$G$4/$B$4)*C2765&gt;=0, ('Loan Calculator'!$G$4/$B$4)*C2765, 1/0)</f>
        <v>#DIV/0!</v>
      </c>
      <c r="F2766" s="200" t="e">
        <f t="shared" si="264"/>
        <v>#DIV/0!</v>
      </c>
      <c r="G2766" s="212" t="e">
        <f t="shared" si="265"/>
        <v>#DIV/0!</v>
      </c>
      <c r="K2766" s="197" t="str" cm="1">
        <f t="array" ref="K2766">INDEX($A:$G, ($B2766*$B$4)+3,COLUMN(C2766))</f>
        <v>Owing</v>
      </c>
      <c r="L2766" s="198" t="e">
        <f t="shared" si="267"/>
        <v>#VALUE!</v>
      </c>
      <c r="M2766" s="199" t="e">
        <f t="shared" si="268"/>
        <v>#VALUE!</v>
      </c>
      <c r="N2766" s="200" t="str" cm="1">
        <f t="array" ref="N2766">INDEX($A:$G, ($B2766*$B$4)+3,COLUMN(F2766))</f>
        <v>Total Interest Charged</v>
      </c>
      <c r="O2766" s="201" t="e">
        <f t="shared" si="266"/>
        <v>#VALUE!</v>
      </c>
    </row>
    <row r="2767" spans="3:15" x14ac:dyDescent="0.25">
      <c r="C2767" s="197" t="e">
        <f t="shared" si="263"/>
        <v>#DIV/0!</v>
      </c>
      <c r="D2767" s="216" t="e">
        <f>IF(F2767="","",IF($B$3='Budget Calculator'!$A$14, 'Loan Calculator'!$L$12-E2767+H2767, IF($B$3='Budget Calculator'!$A$13,  'Loan Calculator'!$N$12-E2767+H2767, IF($B$3='Budget Calculator'!$A$12,  'Loan Calculator'!$P$12-E2767+H2767, 0))))</f>
        <v>#DIV/0!</v>
      </c>
      <c r="E2767" s="217" t="e">
        <f>IF(('Loan Calculator'!$G$4/$B$4)*C2766&gt;=0, ('Loan Calculator'!$G$4/$B$4)*C2766, 1/0)</f>
        <v>#DIV/0!</v>
      </c>
      <c r="F2767" s="200" t="e">
        <f t="shared" si="264"/>
        <v>#DIV/0!</v>
      </c>
      <c r="G2767" s="212" t="e">
        <f t="shared" si="265"/>
        <v>#DIV/0!</v>
      </c>
      <c r="K2767" s="197" t="str" cm="1">
        <f t="array" ref="K2767">INDEX($A:$G, ($B2767*$B$4)+3,COLUMN(C2767))</f>
        <v>Owing</v>
      </c>
      <c r="L2767" s="198" t="e">
        <f t="shared" si="267"/>
        <v>#VALUE!</v>
      </c>
      <c r="M2767" s="199" t="e">
        <f t="shared" si="268"/>
        <v>#VALUE!</v>
      </c>
      <c r="N2767" s="200" t="str" cm="1">
        <f t="array" ref="N2767">INDEX($A:$G, ($B2767*$B$4)+3,COLUMN(F2767))</f>
        <v>Total Interest Charged</v>
      </c>
      <c r="O2767" s="201" t="e">
        <f t="shared" si="266"/>
        <v>#VALUE!</v>
      </c>
    </row>
    <row r="2768" spans="3:15" x14ac:dyDescent="0.25">
      <c r="C2768" s="197" t="e">
        <f t="shared" si="263"/>
        <v>#DIV/0!</v>
      </c>
      <c r="D2768" s="216" t="e">
        <f>IF(F2768="","",IF($B$3='Budget Calculator'!$A$14, 'Loan Calculator'!$L$12-E2768+H2768, IF($B$3='Budget Calculator'!$A$13,  'Loan Calculator'!$N$12-E2768+H2768, IF($B$3='Budget Calculator'!$A$12,  'Loan Calculator'!$P$12-E2768+H2768, 0))))</f>
        <v>#DIV/0!</v>
      </c>
      <c r="E2768" s="217" t="e">
        <f>IF(('Loan Calculator'!$G$4/$B$4)*C2767&gt;=0, ('Loan Calculator'!$G$4/$B$4)*C2767, 1/0)</f>
        <v>#DIV/0!</v>
      </c>
      <c r="F2768" s="200" t="e">
        <f t="shared" si="264"/>
        <v>#DIV/0!</v>
      </c>
      <c r="G2768" s="212" t="e">
        <f t="shared" si="265"/>
        <v>#DIV/0!</v>
      </c>
      <c r="K2768" s="197" t="str" cm="1">
        <f t="array" ref="K2768">INDEX($A:$G, ($B2768*$B$4)+3,COLUMN(C2768))</f>
        <v>Owing</v>
      </c>
      <c r="L2768" s="198" t="e">
        <f t="shared" si="267"/>
        <v>#VALUE!</v>
      </c>
      <c r="M2768" s="199" t="e">
        <f t="shared" si="268"/>
        <v>#VALUE!</v>
      </c>
      <c r="N2768" s="200" t="str" cm="1">
        <f t="array" ref="N2768">INDEX($A:$G, ($B2768*$B$4)+3,COLUMN(F2768))</f>
        <v>Total Interest Charged</v>
      </c>
      <c r="O2768" s="201" t="e">
        <f t="shared" si="266"/>
        <v>#VALUE!</v>
      </c>
    </row>
    <row r="2769" spans="3:15" x14ac:dyDescent="0.25">
      <c r="C2769" s="197" t="e">
        <f t="shared" si="263"/>
        <v>#DIV/0!</v>
      </c>
      <c r="D2769" s="216" t="e">
        <f>IF(F2769="","",IF($B$3='Budget Calculator'!$A$14, 'Loan Calculator'!$L$12-E2769+H2769, IF($B$3='Budget Calculator'!$A$13,  'Loan Calculator'!$N$12-E2769+H2769, IF($B$3='Budget Calculator'!$A$12,  'Loan Calculator'!$P$12-E2769+H2769, 0))))</f>
        <v>#DIV/0!</v>
      </c>
      <c r="E2769" s="217" t="e">
        <f>IF(('Loan Calculator'!$G$4/$B$4)*C2768&gt;=0, ('Loan Calculator'!$G$4/$B$4)*C2768, 1/0)</f>
        <v>#DIV/0!</v>
      </c>
      <c r="F2769" s="200" t="e">
        <f t="shared" si="264"/>
        <v>#DIV/0!</v>
      </c>
      <c r="G2769" s="212" t="e">
        <f t="shared" si="265"/>
        <v>#DIV/0!</v>
      </c>
      <c r="K2769" s="197" t="str" cm="1">
        <f t="array" ref="K2769">INDEX($A:$G, ($B2769*$B$4)+3,COLUMN(C2769))</f>
        <v>Owing</v>
      </c>
      <c r="L2769" s="198" t="e">
        <f t="shared" si="267"/>
        <v>#VALUE!</v>
      </c>
      <c r="M2769" s="199" t="e">
        <f t="shared" si="268"/>
        <v>#VALUE!</v>
      </c>
      <c r="N2769" s="200" t="str" cm="1">
        <f t="array" ref="N2769">INDEX($A:$G, ($B2769*$B$4)+3,COLUMN(F2769))</f>
        <v>Total Interest Charged</v>
      </c>
      <c r="O2769" s="201" t="e">
        <f t="shared" si="266"/>
        <v>#VALUE!</v>
      </c>
    </row>
    <row r="2770" spans="3:15" x14ac:dyDescent="0.25">
      <c r="C2770" s="197" t="e">
        <f t="shared" si="263"/>
        <v>#DIV/0!</v>
      </c>
      <c r="D2770" s="216" t="e">
        <f>IF(F2770="","",IF($B$3='Budget Calculator'!$A$14, 'Loan Calculator'!$L$12-E2770+H2770, IF($B$3='Budget Calculator'!$A$13,  'Loan Calculator'!$N$12-E2770+H2770, IF($B$3='Budget Calculator'!$A$12,  'Loan Calculator'!$P$12-E2770+H2770, 0))))</f>
        <v>#DIV/0!</v>
      </c>
      <c r="E2770" s="217" t="e">
        <f>IF(('Loan Calculator'!$G$4/$B$4)*C2769&gt;=0, ('Loan Calculator'!$G$4/$B$4)*C2769, 1/0)</f>
        <v>#DIV/0!</v>
      </c>
      <c r="F2770" s="200" t="e">
        <f t="shared" si="264"/>
        <v>#DIV/0!</v>
      </c>
      <c r="G2770" s="212" t="e">
        <f t="shared" si="265"/>
        <v>#DIV/0!</v>
      </c>
      <c r="K2770" s="197" t="str" cm="1">
        <f t="array" ref="K2770">INDEX($A:$G, ($B2770*$B$4)+3,COLUMN(C2770))</f>
        <v>Owing</v>
      </c>
      <c r="L2770" s="198" t="e">
        <f t="shared" si="267"/>
        <v>#VALUE!</v>
      </c>
      <c r="M2770" s="199" t="e">
        <f t="shared" si="268"/>
        <v>#VALUE!</v>
      </c>
      <c r="N2770" s="200" t="str" cm="1">
        <f t="array" ref="N2770">INDEX($A:$G, ($B2770*$B$4)+3,COLUMN(F2770))</f>
        <v>Total Interest Charged</v>
      </c>
      <c r="O2770" s="201" t="e">
        <f t="shared" si="266"/>
        <v>#VALUE!</v>
      </c>
    </row>
    <row r="2771" spans="3:15" x14ac:dyDescent="0.25">
      <c r="C2771" s="197" t="e">
        <f t="shared" si="263"/>
        <v>#DIV/0!</v>
      </c>
      <c r="D2771" s="216" t="e">
        <f>IF(F2771="","",IF($B$3='Budget Calculator'!$A$14, 'Loan Calculator'!$L$12-E2771+H2771, IF($B$3='Budget Calculator'!$A$13,  'Loan Calculator'!$N$12-E2771+H2771, IF($B$3='Budget Calculator'!$A$12,  'Loan Calculator'!$P$12-E2771+H2771, 0))))</f>
        <v>#DIV/0!</v>
      </c>
      <c r="E2771" s="217" t="e">
        <f>IF(('Loan Calculator'!$G$4/$B$4)*C2770&gt;=0, ('Loan Calculator'!$G$4/$B$4)*C2770, 1/0)</f>
        <v>#DIV/0!</v>
      </c>
      <c r="F2771" s="200" t="e">
        <f t="shared" si="264"/>
        <v>#DIV/0!</v>
      </c>
      <c r="G2771" s="212" t="e">
        <f t="shared" si="265"/>
        <v>#DIV/0!</v>
      </c>
      <c r="K2771" s="197" t="str" cm="1">
        <f t="array" ref="K2771">INDEX($A:$G, ($B2771*$B$4)+3,COLUMN(C2771))</f>
        <v>Owing</v>
      </c>
      <c r="L2771" s="198" t="e">
        <f t="shared" si="267"/>
        <v>#VALUE!</v>
      </c>
      <c r="M2771" s="199" t="e">
        <f t="shared" si="268"/>
        <v>#VALUE!</v>
      </c>
      <c r="N2771" s="200" t="str" cm="1">
        <f t="array" ref="N2771">INDEX($A:$G, ($B2771*$B$4)+3,COLUMN(F2771))</f>
        <v>Total Interest Charged</v>
      </c>
      <c r="O2771" s="201" t="e">
        <f t="shared" si="266"/>
        <v>#VALUE!</v>
      </c>
    </row>
    <row r="2772" spans="3:15" x14ac:dyDescent="0.25">
      <c r="C2772" s="197" t="e">
        <f t="shared" si="263"/>
        <v>#DIV/0!</v>
      </c>
      <c r="D2772" s="216" t="e">
        <f>IF(F2772="","",IF($B$3='Budget Calculator'!$A$14, 'Loan Calculator'!$L$12-E2772+H2772, IF($B$3='Budget Calculator'!$A$13,  'Loan Calculator'!$N$12-E2772+H2772, IF($B$3='Budget Calculator'!$A$12,  'Loan Calculator'!$P$12-E2772+H2772, 0))))</f>
        <v>#DIV/0!</v>
      </c>
      <c r="E2772" s="217" t="e">
        <f>IF(('Loan Calculator'!$G$4/$B$4)*C2771&gt;=0, ('Loan Calculator'!$G$4/$B$4)*C2771, 1/0)</f>
        <v>#DIV/0!</v>
      </c>
      <c r="F2772" s="200" t="e">
        <f t="shared" si="264"/>
        <v>#DIV/0!</v>
      </c>
      <c r="G2772" s="212" t="e">
        <f t="shared" si="265"/>
        <v>#DIV/0!</v>
      </c>
      <c r="K2772" s="197" t="str" cm="1">
        <f t="array" ref="K2772">INDEX($A:$G, ($B2772*$B$4)+3,COLUMN(C2772))</f>
        <v>Owing</v>
      </c>
      <c r="L2772" s="198" t="e">
        <f t="shared" si="267"/>
        <v>#VALUE!</v>
      </c>
      <c r="M2772" s="199" t="e">
        <f t="shared" si="268"/>
        <v>#VALUE!</v>
      </c>
      <c r="N2772" s="200" t="str" cm="1">
        <f t="array" ref="N2772">INDEX($A:$G, ($B2772*$B$4)+3,COLUMN(F2772))</f>
        <v>Total Interest Charged</v>
      </c>
      <c r="O2772" s="201" t="e">
        <f t="shared" si="266"/>
        <v>#VALUE!</v>
      </c>
    </row>
    <row r="2773" spans="3:15" x14ac:dyDescent="0.25">
      <c r="C2773" s="197" t="e">
        <f t="shared" si="263"/>
        <v>#DIV/0!</v>
      </c>
      <c r="D2773" s="216" t="e">
        <f>IF(F2773="","",IF($B$3='Budget Calculator'!$A$14, 'Loan Calculator'!$L$12-E2773+H2773, IF($B$3='Budget Calculator'!$A$13,  'Loan Calculator'!$N$12-E2773+H2773, IF($B$3='Budget Calculator'!$A$12,  'Loan Calculator'!$P$12-E2773+H2773, 0))))</f>
        <v>#DIV/0!</v>
      </c>
      <c r="E2773" s="217" t="e">
        <f>IF(('Loan Calculator'!$G$4/$B$4)*C2772&gt;=0, ('Loan Calculator'!$G$4/$B$4)*C2772, 1/0)</f>
        <v>#DIV/0!</v>
      </c>
      <c r="F2773" s="200" t="e">
        <f t="shared" si="264"/>
        <v>#DIV/0!</v>
      </c>
      <c r="G2773" s="212" t="e">
        <f t="shared" si="265"/>
        <v>#DIV/0!</v>
      </c>
      <c r="K2773" s="197" t="str" cm="1">
        <f t="array" ref="K2773">INDEX($A:$G, ($B2773*$B$4)+3,COLUMN(C2773))</f>
        <v>Owing</v>
      </c>
      <c r="L2773" s="198" t="e">
        <f t="shared" si="267"/>
        <v>#VALUE!</v>
      </c>
      <c r="M2773" s="199" t="e">
        <f t="shared" si="268"/>
        <v>#VALUE!</v>
      </c>
      <c r="N2773" s="200" t="str" cm="1">
        <f t="array" ref="N2773">INDEX($A:$G, ($B2773*$B$4)+3,COLUMN(F2773))</f>
        <v>Total Interest Charged</v>
      </c>
      <c r="O2773" s="201" t="e">
        <f t="shared" si="266"/>
        <v>#VALUE!</v>
      </c>
    </row>
    <row r="2774" spans="3:15" x14ac:dyDescent="0.25">
      <c r="C2774" s="197" t="e">
        <f t="shared" si="263"/>
        <v>#DIV/0!</v>
      </c>
      <c r="D2774" s="216" t="e">
        <f>IF(F2774="","",IF($B$3='Budget Calculator'!$A$14, 'Loan Calculator'!$L$12-E2774+H2774, IF($B$3='Budget Calculator'!$A$13,  'Loan Calculator'!$N$12-E2774+H2774, IF($B$3='Budget Calculator'!$A$12,  'Loan Calculator'!$P$12-E2774+H2774, 0))))</f>
        <v>#DIV/0!</v>
      </c>
      <c r="E2774" s="217" t="e">
        <f>IF(('Loan Calculator'!$G$4/$B$4)*C2773&gt;=0, ('Loan Calculator'!$G$4/$B$4)*C2773, 1/0)</f>
        <v>#DIV/0!</v>
      </c>
      <c r="F2774" s="200" t="e">
        <f t="shared" si="264"/>
        <v>#DIV/0!</v>
      </c>
      <c r="G2774" s="212" t="e">
        <f t="shared" si="265"/>
        <v>#DIV/0!</v>
      </c>
      <c r="K2774" s="197" t="str" cm="1">
        <f t="array" ref="K2774">INDEX($A:$G, ($B2774*$B$4)+3,COLUMN(C2774))</f>
        <v>Owing</v>
      </c>
      <c r="L2774" s="198" t="e">
        <f t="shared" si="267"/>
        <v>#VALUE!</v>
      </c>
      <c r="M2774" s="199" t="e">
        <f t="shared" si="268"/>
        <v>#VALUE!</v>
      </c>
      <c r="N2774" s="200" t="str" cm="1">
        <f t="array" ref="N2774">INDEX($A:$G, ($B2774*$B$4)+3,COLUMN(F2774))</f>
        <v>Total Interest Charged</v>
      </c>
      <c r="O2774" s="201" t="e">
        <f t="shared" si="266"/>
        <v>#VALUE!</v>
      </c>
    </row>
    <row r="2775" spans="3:15" x14ac:dyDescent="0.25">
      <c r="C2775" s="197" t="e">
        <f t="shared" si="263"/>
        <v>#DIV/0!</v>
      </c>
      <c r="D2775" s="216" t="e">
        <f>IF(F2775="","",IF($B$3='Budget Calculator'!$A$14, 'Loan Calculator'!$L$12-E2775+H2775, IF($B$3='Budget Calculator'!$A$13,  'Loan Calculator'!$N$12-E2775+H2775, IF($B$3='Budget Calculator'!$A$12,  'Loan Calculator'!$P$12-E2775+H2775, 0))))</f>
        <v>#DIV/0!</v>
      </c>
      <c r="E2775" s="217" t="e">
        <f>IF(('Loan Calculator'!$G$4/$B$4)*C2774&gt;=0, ('Loan Calculator'!$G$4/$B$4)*C2774, 1/0)</f>
        <v>#DIV/0!</v>
      </c>
      <c r="F2775" s="200" t="e">
        <f t="shared" si="264"/>
        <v>#DIV/0!</v>
      </c>
      <c r="G2775" s="212" t="e">
        <f t="shared" si="265"/>
        <v>#DIV/0!</v>
      </c>
      <c r="K2775" s="197" t="str" cm="1">
        <f t="array" ref="K2775">INDEX($A:$G, ($B2775*$B$4)+3,COLUMN(C2775))</f>
        <v>Owing</v>
      </c>
      <c r="L2775" s="198" t="e">
        <f t="shared" si="267"/>
        <v>#VALUE!</v>
      </c>
      <c r="M2775" s="199" t="e">
        <f t="shared" si="268"/>
        <v>#VALUE!</v>
      </c>
      <c r="N2775" s="200" t="str" cm="1">
        <f t="array" ref="N2775">INDEX($A:$G, ($B2775*$B$4)+3,COLUMN(F2775))</f>
        <v>Total Interest Charged</v>
      </c>
      <c r="O2775" s="201" t="e">
        <f t="shared" si="266"/>
        <v>#VALUE!</v>
      </c>
    </row>
    <row r="2776" spans="3:15" x14ac:dyDescent="0.25">
      <c r="C2776" s="197" t="e">
        <f t="shared" ref="C2776:C2839" si="269">IF(F2776="","",C2775-D2776)</f>
        <v>#DIV/0!</v>
      </c>
      <c r="D2776" s="216" t="e">
        <f>IF(F2776="","",IF($B$3='Budget Calculator'!$A$14, 'Loan Calculator'!$L$12-E2776+H2776, IF($B$3='Budget Calculator'!$A$13,  'Loan Calculator'!$N$12-E2776+H2776, IF($B$3='Budget Calculator'!$A$12,  'Loan Calculator'!$P$12-E2776+H2776, 0))))</f>
        <v>#DIV/0!</v>
      </c>
      <c r="E2776" s="217" t="e">
        <f>IF(('Loan Calculator'!$G$4/$B$4)*C2775&gt;=0, ('Loan Calculator'!$G$4/$B$4)*C2775, 1/0)</f>
        <v>#DIV/0!</v>
      </c>
      <c r="F2776" s="200" t="e">
        <f t="shared" ref="F2776:F2839" si="270">IF(F2775="", "", IF(E2776+F2775&gt;F2775, E2776+F2775, ""))</f>
        <v>#DIV/0!</v>
      </c>
      <c r="G2776" s="212" t="e">
        <f t="shared" si="265"/>
        <v>#DIV/0!</v>
      </c>
      <c r="K2776" s="197" t="str" cm="1">
        <f t="array" ref="K2776">INDEX($A:$G, ($B2776*$B$4)+3,COLUMN(C2776))</f>
        <v>Owing</v>
      </c>
      <c r="L2776" s="198" t="e">
        <f t="shared" si="267"/>
        <v>#VALUE!</v>
      </c>
      <c r="M2776" s="199" t="e">
        <f t="shared" si="268"/>
        <v>#VALUE!</v>
      </c>
      <c r="N2776" s="200" t="str" cm="1">
        <f t="array" ref="N2776">INDEX($A:$G, ($B2776*$B$4)+3,COLUMN(F2776))</f>
        <v>Total Interest Charged</v>
      </c>
      <c r="O2776" s="201" t="e">
        <f t="shared" si="266"/>
        <v>#VALUE!</v>
      </c>
    </row>
    <row r="2777" spans="3:15" x14ac:dyDescent="0.25">
      <c r="C2777" s="197" t="e">
        <f t="shared" si="269"/>
        <v>#DIV/0!</v>
      </c>
      <c r="D2777" s="216" t="e">
        <f>IF(F2777="","",IF($B$3='Budget Calculator'!$A$14, 'Loan Calculator'!$L$12-E2777+H2777, IF($B$3='Budget Calculator'!$A$13,  'Loan Calculator'!$N$12-E2777+H2777, IF($B$3='Budget Calculator'!$A$12,  'Loan Calculator'!$P$12-E2777+H2777, 0))))</f>
        <v>#DIV/0!</v>
      </c>
      <c r="E2777" s="217" t="e">
        <f>IF(('Loan Calculator'!$G$4/$B$4)*C2776&gt;=0, ('Loan Calculator'!$G$4/$B$4)*C2776, 1/0)</f>
        <v>#DIV/0!</v>
      </c>
      <c r="F2777" s="200" t="e">
        <f t="shared" si="270"/>
        <v>#DIV/0!</v>
      </c>
      <c r="G2777" s="212" t="e">
        <f t="shared" si="265"/>
        <v>#DIV/0!</v>
      </c>
      <c r="K2777" s="197" t="str" cm="1">
        <f t="array" ref="K2777">INDEX($A:$G, ($B2777*$B$4)+3,COLUMN(C2777))</f>
        <v>Owing</v>
      </c>
      <c r="L2777" s="198" t="e">
        <f t="shared" si="267"/>
        <v>#VALUE!</v>
      </c>
      <c r="M2777" s="199" t="e">
        <f t="shared" si="268"/>
        <v>#VALUE!</v>
      </c>
      <c r="N2777" s="200" t="str" cm="1">
        <f t="array" ref="N2777">INDEX($A:$G, ($B2777*$B$4)+3,COLUMN(F2777))</f>
        <v>Total Interest Charged</v>
      </c>
      <c r="O2777" s="201" t="e">
        <f t="shared" si="266"/>
        <v>#VALUE!</v>
      </c>
    </row>
    <row r="2778" spans="3:15" x14ac:dyDescent="0.25">
      <c r="C2778" s="197" t="e">
        <f t="shared" si="269"/>
        <v>#DIV/0!</v>
      </c>
      <c r="D2778" s="216" t="e">
        <f>IF(F2778="","",IF($B$3='Budget Calculator'!$A$14, 'Loan Calculator'!$L$12-E2778+H2778, IF($B$3='Budget Calculator'!$A$13,  'Loan Calculator'!$N$12-E2778+H2778, IF($B$3='Budget Calculator'!$A$12,  'Loan Calculator'!$P$12-E2778+H2778, 0))))</f>
        <v>#DIV/0!</v>
      </c>
      <c r="E2778" s="217" t="e">
        <f>IF(('Loan Calculator'!$G$4/$B$4)*C2777&gt;=0, ('Loan Calculator'!$G$4/$B$4)*C2777, 1/0)</f>
        <v>#DIV/0!</v>
      </c>
      <c r="F2778" s="200" t="e">
        <f t="shared" si="270"/>
        <v>#DIV/0!</v>
      </c>
      <c r="G2778" s="212" t="e">
        <f t="shared" si="265"/>
        <v>#DIV/0!</v>
      </c>
      <c r="K2778" s="197" t="str" cm="1">
        <f t="array" ref="K2778">INDEX($A:$G, ($B2778*$B$4)+3,COLUMN(C2778))</f>
        <v>Owing</v>
      </c>
      <c r="L2778" s="198" t="e">
        <f t="shared" si="267"/>
        <v>#VALUE!</v>
      </c>
      <c r="M2778" s="199" t="e">
        <f t="shared" si="268"/>
        <v>#VALUE!</v>
      </c>
      <c r="N2778" s="200" t="str" cm="1">
        <f t="array" ref="N2778">INDEX($A:$G, ($B2778*$B$4)+3,COLUMN(F2778))</f>
        <v>Total Interest Charged</v>
      </c>
      <c r="O2778" s="201" t="e">
        <f t="shared" si="266"/>
        <v>#VALUE!</v>
      </c>
    </row>
    <row r="2779" spans="3:15" x14ac:dyDescent="0.25">
      <c r="C2779" s="197" t="e">
        <f t="shared" si="269"/>
        <v>#DIV/0!</v>
      </c>
      <c r="D2779" s="216" t="e">
        <f>IF(F2779="","",IF($B$3='Budget Calculator'!$A$14, 'Loan Calculator'!$L$12-E2779+H2779, IF($B$3='Budget Calculator'!$A$13,  'Loan Calculator'!$N$12-E2779+H2779, IF($B$3='Budget Calculator'!$A$12,  'Loan Calculator'!$P$12-E2779+H2779, 0))))</f>
        <v>#DIV/0!</v>
      </c>
      <c r="E2779" s="217" t="e">
        <f>IF(('Loan Calculator'!$G$4/$B$4)*C2778&gt;=0, ('Loan Calculator'!$G$4/$B$4)*C2778, 1/0)</f>
        <v>#DIV/0!</v>
      </c>
      <c r="F2779" s="200" t="e">
        <f t="shared" si="270"/>
        <v>#DIV/0!</v>
      </c>
      <c r="G2779" s="212" t="e">
        <f t="shared" si="265"/>
        <v>#DIV/0!</v>
      </c>
      <c r="K2779" s="197" t="str" cm="1">
        <f t="array" ref="K2779">INDEX($A:$G, ($B2779*$B$4)+3,COLUMN(C2779))</f>
        <v>Owing</v>
      </c>
      <c r="L2779" s="198" t="e">
        <f t="shared" si="267"/>
        <v>#VALUE!</v>
      </c>
      <c r="M2779" s="199" t="e">
        <f t="shared" si="268"/>
        <v>#VALUE!</v>
      </c>
      <c r="N2779" s="200" t="str" cm="1">
        <f t="array" ref="N2779">INDEX($A:$G, ($B2779*$B$4)+3,COLUMN(F2779))</f>
        <v>Total Interest Charged</v>
      </c>
      <c r="O2779" s="201" t="e">
        <f t="shared" si="266"/>
        <v>#VALUE!</v>
      </c>
    </row>
    <row r="2780" spans="3:15" x14ac:dyDescent="0.25">
      <c r="C2780" s="197" t="e">
        <f t="shared" si="269"/>
        <v>#DIV/0!</v>
      </c>
      <c r="D2780" s="216" t="e">
        <f>IF(F2780="","",IF($B$3='Budget Calculator'!$A$14, 'Loan Calculator'!$L$12-E2780+H2780, IF($B$3='Budget Calculator'!$A$13,  'Loan Calculator'!$N$12-E2780+H2780, IF($B$3='Budget Calculator'!$A$12,  'Loan Calculator'!$P$12-E2780+H2780, 0))))</f>
        <v>#DIV/0!</v>
      </c>
      <c r="E2780" s="217" t="e">
        <f>IF(('Loan Calculator'!$G$4/$B$4)*C2779&gt;=0, ('Loan Calculator'!$G$4/$B$4)*C2779, 1/0)</f>
        <v>#DIV/0!</v>
      </c>
      <c r="F2780" s="200" t="e">
        <f t="shared" si="270"/>
        <v>#DIV/0!</v>
      </c>
      <c r="G2780" s="212" t="e">
        <f t="shared" si="265"/>
        <v>#DIV/0!</v>
      </c>
      <c r="K2780" s="197" t="str" cm="1">
        <f t="array" ref="K2780">INDEX($A:$G, ($B2780*$B$4)+3,COLUMN(C2780))</f>
        <v>Owing</v>
      </c>
      <c r="L2780" s="198" t="e">
        <f t="shared" si="267"/>
        <v>#VALUE!</v>
      </c>
      <c r="M2780" s="199" t="e">
        <f t="shared" si="268"/>
        <v>#VALUE!</v>
      </c>
      <c r="N2780" s="200" t="str" cm="1">
        <f t="array" ref="N2780">INDEX($A:$G, ($B2780*$B$4)+3,COLUMN(F2780))</f>
        <v>Total Interest Charged</v>
      </c>
      <c r="O2780" s="201" t="e">
        <f t="shared" si="266"/>
        <v>#VALUE!</v>
      </c>
    </row>
    <row r="2781" spans="3:15" x14ac:dyDescent="0.25">
      <c r="C2781" s="197" t="e">
        <f t="shared" si="269"/>
        <v>#DIV/0!</v>
      </c>
      <c r="D2781" s="216" t="e">
        <f>IF(F2781="","",IF($B$3='Budget Calculator'!$A$14, 'Loan Calculator'!$L$12-E2781+H2781, IF($B$3='Budget Calculator'!$A$13,  'Loan Calculator'!$N$12-E2781+H2781, IF($B$3='Budget Calculator'!$A$12,  'Loan Calculator'!$P$12-E2781+H2781, 0))))</f>
        <v>#DIV/0!</v>
      </c>
      <c r="E2781" s="217" t="e">
        <f>IF(('Loan Calculator'!$G$4/$B$4)*C2780&gt;=0, ('Loan Calculator'!$G$4/$B$4)*C2780, 1/0)</f>
        <v>#DIV/0!</v>
      </c>
      <c r="F2781" s="200" t="e">
        <f t="shared" si="270"/>
        <v>#DIV/0!</v>
      </c>
      <c r="G2781" s="212" t="e">
        <f t="shared" si="265"/>
        <v>#DIV/0!</v>
      </c>
      <c r="K2781" s="197" t="str" cm="1">
        <f t="array" ref="K2781">INDEX($A:$G, ($B2781*$B$4)+3,COLUMN(C2781))</f>
        <v>Owing</v>
      </c>
      <c r="L2781" s="198" t="e">
        <f t="shared" si="267"/>
        <v>#VALUE!</v>
      </c>
      <c r="M2781" s="199" t="e">
        <f t="shared" si="268"/>
        <v>#VALUE!</v>
      </c>
      <c r="N2781" s="200" t="str" cm="1">
        <f t="array" ref="N2781">INDEX($A:$G, ($B2781*$B$4)+3,COLUMN(F2781))</f>
        <v>Total Interest Charged</v>
      </c>
      <c r="O2781" s="201" t="e">
        <f t="shared" si="266"/>
        <v>#VALUE!</v>
      </c>
    </row>
    <row r="2782" spans="3:15" x14ac:dyDescent="0.25">
      <c r="C2782" s="197" t="e">
        <f t="shared" si="269"/>
        <v>#DIV/0!</v>
      </c>
      <c r="D2782" s="216" t="e">
        <f>IF(F2782="","",IF($B$3='Budget Calculator'!$A$14, 'Loan Calculator'!$L$12-E2782+H2782, IF($B$3='Budget Calculator'!$A$13,  'Loan Calculator'!$N$12-E2782+H2782, IF($B$3='Budget Calculator'!$A$12,  'Loan Calculator'!$P$12-E2782+H2782, 0))))</f>
        <v>#DIV/0!</v>
      </c>
      <c r="E2782" s="217" t="e">
        <f>IF(('Loan Calculator'!$G$4/$B$4)*C2781&gt;=0, ('Loan Calculator'!$G$4/$B$4)*C2781, 1/0)</f>
        <v>#DIV/0!</v>
      </c>
      <c r="F2782" s="200" t="e">
        <f t="shared" si="270"/>
        <v>#DIV/0!</v>
      </c>
      <c r="G2782" s="212" t="e">
        <f t="shared" si="265"/>
        <v>#DIV/0!</v>
      </c>
      <c r="K2782" s="197" t="str" cm="1">
        <f t="array" ref="K2782">INDEX($A:$G, ($B2782*$B$4)+3,COLUMN(C2782))</f>
        <v>Owing</v>
      </c>
      <c r="L2782" s="198" t="e">
        <f t="shared" si="267"/>
        <v>#VALUE!</v>
      </c>
      <c r="M2782" s="199" t="e">
        <f t="shared" si="268"/>
        <v>#VALUE!</v>
      </c>
      <c r="N2782" s="200" t="str" cm="1">
        <f t="array" ref="N2782">INDEX($A:$G, ($B2782*$B$4)+3,COLUMN(F2782))</f>
        <v>Total Interest Charged</v>
      </c>
      <c r="O2782" s="201" t="e">
        <f t="shared" si="266"/>
        <v>#VALUE!</v>
      </c>
    </row>
    <row r="2783" spans="3:15" x14ac:dyDescent="0.25">
      <c r="C2783" s="197" t="e">
        <f t="shared" si="269"/>
        <v>#DIV/0!</v>
      </c>
      <c r="D2783" s="216" t="e">
        <f>IF(F2783="","",IF($B$3='Budget Calculator'!$A$14, 'Loan Calculator'!$L$12-E2783+H2783, IF($B$3='Budget Calculator'!$A$13,  'Loan Calculator'!$N$12-E2783+H2783, IF($B$3='Budget Calculator'!$A$12,  'Loan Calculator'!$P$12-E2783+H2783, 0))))</f>
        <v>#DIV/0!</v>
      </c>
      <c r="E2783" s="217" t="e">
        <f>IF(('Loan Calculator'!$G$4/$B$4)*C2782&gt;=0, ('Loan Calculator'!$G$4/$B$4)*C2782, 1/0)</f>
        <v>#DIV/0!</v>
      </c>
      <c r="F2783" s="200" t="e">
        <f t="shared" si="270"/>
        <v>#DIV/0!</v>
      </c>
      <c r="G2783" s="212" t="e">
        <f t="shared" si="265"/>
        <v>#DIV/0!</v>
      </c>
      <c r="K2783" s="197" t="str" cm="1">
        <f t="array" ref="K2783">INDEX($A:$G, ($B2783*$B$4)+3,COLUMN(C2783))</f>
        <v>Owing</v>
      </c>
      <c r="L2783" s="198" t="e">
        <f t="shared" si="267"/>
        <v>#VALUE!</v>
      </c>
      <c r="M2783" s="199" t="e">
        <f t="shared" si="268"/>
        <v>#VALUE!</v>
      </c>
      <c r="N2783" s="200" t="str" cm="1">
        <f t="array" ref="N2783">INDEX($A:$G, ($B2783*$B$4)+3,COLUMN(F2783))</f>
        <v>Total Interest Charged</v>
      </c>
      <c r="O2783" s="201" t="e">
        <f t="shared" si="266"/>
        <v>#VALUE!</v>
      </c>
    </row>
    <row r="2784" spans="3:15" x14ac:dyDescent="0.25">
      <c r="C2784" s="197" t="e">
        <f t="shared" si="269"/>
        <v>#DIV/0!</v>
      </c>
      <c r="D2784" s="216" t="e">
        <f>IF(F2784="","",IF($B$3='Budget Calculator'!$A$14, 'Loan Calculator'!$L$12-E2784+H2784, IF($B$3='Budget Calculator'!$A$13,  'Loan Calculator'!$N$12-E2784+H2784, IF($B$3='Budget Calculator'!$A$12,  'Loan Calculator'!$P$12-E2784+H2784, 0))))</f>
        <v>#DIV/0!</v>
      </c>
      <c r="E2784" s="217" t="e">
        <f>IF(('Loan Calculator'!$G$4/$B$4)*C2783&gt;=0, ('Loan Calculator'!$G$4/$B$4)*C2783, 1/0)</f>
        <v>#DIV/0!</v>
      </c>
      <c r="F2784" s="200" t="e">
        <f t="shared" si="270"/>
        <v>#DIV/0!</v>
      </c>
      <c r="G2784" s="212" t="e">
        <f t="shared" si="265"/>
        <v>#DIV/0!</v>
      </c>
      <c r="K2784" s="197" t="str" cm="1">
        <f t="array" ref="K2784">INDEX($A:$G, ($B2784*$B$4)+3,COLUMN(C2784))</f>
        <v>Owing</v>
      </c>
      <c r="L2784" s="198" t="e">
        <f t="shared" si="267"/>
        <v>#VALUE!</v>
      </c>
      <c r="M2784" s="199" t="e">
        <f t="shared" si="268"/>
        <v>#VALUE!</v>
      </c>
      <c r="N2784" s="200" t="str" cm="1">
        <f t="array" ref="N2784">INDEX($A:$G, ($B2784*$B$4)+3,COLUMN(F2784))</f>
        <v>Total Interest Charged</v>
      </c>
      <c r="O2784" s="201" t="e">
        <f t="shared" si="266"/>
        <v>#VALUE!</v>
      </c>
    </row>
    <row r="2785" spans="3:15" x14ac:dyDescent="0.25">
      <c r="C2785" s="197" t="e">
        <f t="shared" si="269"/>
        <v>#DIV/0!</v>
      </c>
      <c r="D2785" s="216" t="e">
        <f>IF(F2785="","",IF($B$3='Budget Calculator'!$A$14, 'Loan Calculator'!$L$12-E2785+H2785, IF($B$3='Budget Calculator'!$A$13,  'Loan Calculator'!$N$12-E2785+H2785, IF($B$3='Budget Calculator'!$A$12,  'Loan Calculator'!$P$12-E2785+H2785, 0))))</f>
        <v>#DIV/0!</v>
      </c>
      <c r="E2785" s="217" t="e">
        <f>IF(('Loan Calculator'!$G$4/$B$4)*C2784&gt;=0, ('Loan Calculator'!$G$4/$B$4)*C2784, 1/0)</f>
        <v>#DIV/0!</v>
      </c>
      <c r="F2785" s="200" t="e">
        <f t="shared" si="270"/>
        <v>#DIV/0!</v>
      </c>
      <c r="G2785" s="212" t="e">
        <f t="shared" si="265"/>
        <v>#DIV/0!</v>
      </c>
      <c r="K2785" s="197" t="str" cm="1">
        <f t="array" ref="K2785">INDEX($A:$G, ($B2785*$B$4)+3,COLUMN(C2785))</f>
        <v>Owing</v>
      </c>
      <c r="L2785" s="198" t="e">
        <f t="shared" si="267"/>
        <v>#VALUE!</v>
      </c>
      <c r="M2785" s="199" t="e">
        <f t="shared" si="268"/>
        <v>#VALUE!</v>
      </c>
      <c r="N2785" s="200" t="str" cm="1">
        <f t="array" ref="N2785">INDEX($A:$G, ($B2785*$B$4)+3,COLUMN(F2785))</f>
        <v>Total Interest Charged</v>
      </c>
      <c r="O2785" s="201" t="e">
        <f t="shared" si="266"/>
        <v>#VALUE!</v>
      </c>
    </row>
    <row r="2786" spans="3:15" x14ac:dyDescent="0.25">
      <c r="C2786" s="197" t="e">
        <f t="shared" si="269"/>
        <v>#DIV/0!</v>
      </c>
      <c r="D2786" s="216" t="e">
        <f>IF(F2786="","",IF($B$3='Budget Calculator'!$A$14, 'Loan Calculator'!$L$12-E2786+H2786, IF($B$3='Budget Calculator'!$A$13,  'Loan Calculator'!$N$12-E2786+H2786, IF($B$3='Budget Calculator'!$A$12,  'Loan Calculator'!$P$12-E2786+H2786, 0))))</f>
        <v>#DIV/0!</v>
      </c>
      <c r="E2786" s="217" t="e">
        <f>IF(('Loan Calculator'!$G$4/$B$4)*C2785&gt;=0, ('Loan Calculator'!$G$4/$B$4)*C2785, 1/0)</f>
        <v>#DIV/0!</v>
      </c>
      <c r="F2786" s="200" t="e">
        <f t="shared" si="270"/>
        <v>#DIV/0!</v>
      </c>
      <c r="G2786" s="212" t="e">
        <f t="shared" si="265"/>
        <v>#DIV/0!</v>
      </c>
      <c r="K2786" s="197" t="str" cm="1">
        <f t="array" ref="K2786">INDEX($A:$G, ($B2786*$B$4)+3,COLUMN(C2786))</f>
        <v>Owing</v>
      </c>
      <c r="L2786" s="198" t="e">
        <f t="shared" si="267"/>
        <v>#VALUE!</v>
      </c>
      <c r="M2786" s="199" t="e">
        <f t="shared" si="268"/>
        <v>#VALUE!</v>
      </c>
      <c r="N2786" s="200" t="str" cm="1">
        <f t="array" ref="N2786">INDEX($A:$G, ($B2786*$B$4)+3,COLUMN(F2786))</f>
        <v>Total Interest Charged</v>
      </c>
      <c r="O2786" s="201" t="e">
        <f t="shared" si="266"/>
        <v>#VALUE!</v>
      </c>
    </row>
    <row r="2787" spans="3:15" x14ac:dyDescent="0.25">
      <c r="C2787" s="197" t="e">
        <f t="shared" si="269"/>
        <v>#DIV/0!</v>
      </c>
      <c r="D2787" s="216" t="e">
        <f>IF(F2787="","",IF($B$3='Budget Calculator'!$A$14, 'Loan Calculator'!$L$12-E2787+H2787, IF($B$3='Budget Calculator'!$A$13,  'Loan Calculator'!$N$12-E2787+H2787, IF($B$3='Budget Calculator'!$A$12,  'Loan Calculator'!$P$12-E2787+H2787, 0))))</f>
        <v>#DIV/0!</v>
      </c>
      <c r="E2787" s="217" t="e">
        <f>IF(('Loan Calculator'!$G$4/$B$4)*C2786&gt;=0, ('Loan Calculator'!$G$4/$B$4)*C2786, 1/0)</f>
        <v>#DIV/0!</v>
      </c>
      <c r="F2787" s="200" t="e">
        <f t="shared" si="270"/>
        <v>#DIV/0!</v>
      </c>
      <c r="G2787" s="212" t="e">
        <f t="shared" si="265"/>
        <v>#DIV/0!</v>
      </c>
      <c r="K2787" s="197" t="str" cm="1">
        <f t="array" ref="K2787">INDEX($A:$G, ($B2787*$B$4)+3,COLUMN(C2787))</f>
        <v>Owing</v>
      </c>
      <c r="L2787" s="198" t="e">
        <f t="shared" si="267"/>
        <v>#VALUE!</v>
      </c>
      <c r="M2787" s="199" t="e">
        <f t="shared" si="268"/>
        <v>#VALUE!</v>
      </c>
      <c r="N2787" s="200" t="str" cm="1">
        <f t="array" ref="N2787">INDEX($A:$G, ($B2787*$B$4)+3,COLUMN(F2787))</f>
        <v>Total Interest Charged</v>
      </c>
      <c r="O2787" s="201" t="e">
        <f t="shared" si="266"/>
        <v>#VALUE!</v>
      </c>
    </row>
    <row r="2788" spans="3:15" x14ac:dyDescent="0.25">
      <c r="C2788" s="197" t="e">
        <f t="shared" si="269"/>
        <v>#DIV/0!</v>
      </c>
      <c r="D2788" s="216" t="e">
        <f>IF(F2788="","",IF($B$3='Budget Calculator'!$A$14, 'Loan Calculator'!$L$12-E2788+H2788, IF($B$3='Budget Calculator'!$A$13,  'Loan Calculator'!$N$12-E2788+H2788, IF($B$3='Budget Calculator'!$A$12,  'Loan Calculator'!$P$12-E2788+H2788, 0))))</f>
        <v>#DIV/0!</v>
      </c>
      <c r="E2788" s="217" t="e">
        <f>IF(('Loan Calculator'!$G$4/$B$4)*C2787&gt;=0, ('Loan Calculator'!$G$4/$B$4)*C2787, 1/0)</f>
        <v>#DIV/0!</v>
      </c>
      <c r="F2788" s="200" t="e">
        <f t="shared" si="270"/>
        <v>#DIV/0!</v>
      </c>
      <c r="G2788" s="212" t="e">
        <f t="shared" si="265"/>
        <v>#DIV/0!</v>
      </c>
      <c r="K2788" s="197" t="str" cm="1">
        <f t="array" ref="K2788">INDEX($A:$G, ($B2788*$B$4)+3,COLUMN(C2788))</f>
        <v>Owing</v>
      </c>
      <c r="L2788" s="198" t="e">
        <f t="shared" si="267"/>
        <v>#VALUE!</v>
      </c>
      <c r="M2788" s="199" t="e">
        <f t="shared" si="268"/>
        <v>#VALUE!</v>
      </c>
      <c r="N2788" s="200" t="str" cm="1">
        <f t="array" ref="N2788">INDEX($A:$G, ($B2788*$B$4)+3,COLUMN(F2788))</f>
        <v>Total Interest Charged</v>
      </c>
      <c r="O2788" s="201" t="e">
        <f t="shared" si="266"/>
        <v>#VALUE!</v>
      </c>
    </row>
    <row r="2789" spans="3:15" x14ac:dyDescent="0.25">
      <c r="C2789" s="197" t="e">
        <f t="shared" si="269"/>
        <v>#DIV/0!</v>
      </c>
      <c r="D2789" s="216" t="e">
        <f>IF(F2789="","",IF($B$3='Budget Calculator'!$A$14, 'Loan Calculator'!$L$12-E2789+H2789, IF($B$3='Budget Calculator'!$A$13,  'Loan Calculator'!$N$12-E2789+H2789, IF($B$3='Budget Calculator'!$A$12,  'Loan Calculator'!$P$12-E2789+H2789, 0))))</f>
        <v>#DIV/0!</v>
      </c>
      <c r="E2789" s="217" t="e">
        <f>IF(('Loan Calculator'!$G$4/$B$4)*C2788&gt;=0, ('Loan Calculator'!$G$4/$B$4)*C2788, 1/0)</f>
        <v>#DIV/0!</v>
      </c>
      <c r="F2789" s="200" t="e">
        <f t="shared" si="270"/>
        <v>#DIV/0!</v>
      </c>
      <c r="G2789" s="212" t="e">
        <f t="shared" si="265"/>
        <v>#DIV/0!</v>
      </c>
      <c r="K2789" s="197" t="str" cm="1">
        <f t="array" ref="K2789">INDEX($A:$G, ($B2789*$B$4)+3,COLUMN(C2789))</f>
        <v>Owing</v>
      </c>
      <c r="L2789" s="198" t="e">
        <f t="shared" si="267"/>
        <v>#VALUE!</v>
      </c>
      <c r="M2789" s="199" t="e">
        <f t="shared" si="268"/>
        <v>#VALUE!</v>
      </c>
      <c r="N2789" s="200" t="str" cm="1">
        <f t="array" ref="N2789">INDEX($A:$G, ($B2789*$B$4)+3,COLUMN(F2789))</f>
        <v>Total Interest Charged</v>
      </c>
      <c r="O2789" s="201" t="e">
        <f t="shared" si="266"/>
        <v>#VALUE!</v>
      </c>
    </row>
    <row r="2790" spans="3:15" x14ac:dyDescent="0.25">
      <c r="C2790" s="197" t="e">
        <f t="shared" si="269"/>
        <v>#DIV/0!</v>
      </c>
      <c r="D2790" s="216" t="e">
        <f>IF(F2790="","",IF($B$3='Budget Calculator'!$A$14, 'Loan Calculator'!$L$12-E2790+H2790, IF($B$3='Budget Calculator'!$A$13,  'Loan Calculator'!$N$12-E2790+H2790, IF($B$3='Budget Calculator'!$A$12,  'Loan Calculator'!$P$12-E2790+H2790, 0))))</f>
        <v>#DIV/0!</v>
      </c>
      <c r="E2790" s="217" t="e">
        <f>IF(('Loan Calculator'!$G$4/$B$4)*C2789&gt;=0, ('Loan Calculator'!$G$4/$B$4)*C2789, 1/0)</f>
        <v>#DIV/0!</v>
      </c>
      <c r="F2790" s="200" t="e">
        <f t="shared" si="270"/>
        <v>#DIV/0!</v>
      </c>
      <c r="G2790" s="212" t="e">
        <f t="shared" si="265"/>
        <v>#DIV/0!</v>
      </c>
      <c r="K2790" s="197" t="str" cm="1">
        <f t="array" ref="K2790">INDEX($A:$G, ($B2790*$B$4)+3,COLUMN(C2790))</f>
        <v>Owing</v>
      </c>
      <c r="L2790" s="198" t="e">
        <f t="shared" si="267"/>
        <v>#VALUE!</v>
      </c>
      <c r="M2790" s="199" t="e">
        <f t="shared" si="268"/>
        <v>#VALUE!</v>
      </c>
      <c r="N2790" s="200" t="str" cm="1">
        <f t="array" ref="N2790">INDEX($A:$G, ($B2790*$B$4)+3,COLUMN(F2790))</f>
        <v>Total Interest Charged</v>
      </c>
      <c r="O2790" s="201" t="e">
        <f t="shared" si="266"/>
        <v>#VALUE!</v>
      </c>
    </row>
    <row r="2791" spans="3:15" x14ac:dyDescent="0.25">
      <c r="C2791" s="197" t="e">
        <f t="shared" si="269"/>
        <v>#DIV/0!</v>
      </c>
      <c r="D2791" s="216" t="e">
        <f>IF(F2791="","",IF($B$3='Budget Calculator'!$A$14, 'Loan Calculator'!$L$12-E2791+H2791, IF($B$3='Budget Calculator'!$A$13,  'Loan Calculator'!$N$12-E2791+H2791, IF($B$3='Budget Calculator'!$A$12,  'Loan Calculator'!$P$12-E2791+H2791, 0))))</f>
        <v>#DIV/0!</v>
      </c>
      <c r="E2791" s="217" t="e">
        <f>IF(('Loan Calculator'!$G$4/$B$4)*C2790&gt;=0, ('Loan Calculator'!$G$4/$B$4)*C2790, 1/0)</f>
        <v>#DIV/0!</v>
      </c>
      <c r="F2791" s="200" t="e">
        <f t="shared" si="270"/>
        <v>#DIV/0!</v>
      </c>
      <c r="G2791" s="212" t="e">
        <f t="shared" si="265"/>
        <v>#DIV/0!</v>
      </c>
      <c r="K2791" s="197" t="str" cm="1">
        <f t="array" ref="K2791">INDEX($A:$G, ($B2791*$B$4)+3,COLUMN(C2791))</f>
        <v>Owing</v>
      </c>
      <c r="L2791" s="198" t="e">
        <f t="shared" si="267"/>
        <v>#VALUE!</v>
      </c>
      <c r="M2791" s="199" t="e">
        <f t="shared" si="268"/>
        <v>#VALUE!</v>
      </c>
      <c r="N2791" s="200" t="str" cm="1">
        <f t="array" ref="N2791">INDEX($A:$G, ($B2791*$B$4)+3,COLUMN(F2791))</f>
        <v>Total Interest Charged</v>
      </c>
      <c r="O2791" s="201" t="e">
        <f t="shared" si="266"/>
        <v>#VALUE!</v>
      </c>
    </row>
    <row r="2792" spans="3:15" x14ac:dyDescent="0.25">
      <c r="C2792" s="197" t="e">
        <f t="shared" si="269"/>
        <v>#DIV/0!</v>
      </c>
      <c r="D2792" s="216" t="e">
        <f>IF(F2792="","",IF($B$3='Budget Calculator'!$A$14, 'Loan Calculator'!$L$12-E2792+H2792, IF($B$3='Budget Calculator'!$A$13,  'Loan Calculator'!$N$12-E2792+H2792, IF($B$3='Budget Calculator'!$A$12,  'Loan Calculator'!$P$12-E2792+H2792, 0))))</f>
        <v>#DIV/0!</v>
      </c>
      <c r="E2792" s="217" t="e">
        <f>IF(('Loan Calculator'!$G$4/$B$4)*C2791&gt;=0, ('Loan Calculator'!$G$4/$B$4)*C2791, 1/0)</f>
        <v>#DIV/0!</v>
      </c>
      <c r="F2792" s="200" t="e">
        <f t="shared" si="270"/>
        <v>#DIV/0!</v>
      </c>
      <c r="G2792" s="212" t="e">
        <f t="shared" si="265"/>
        <v>#DIV/0!</v>
      </c>
      <c r="K2792" s="197" t="str" cm="1">
        <f t="array" ref="K2792">INDEX($A:$G, ($B2792*$B$4)+3,COLUMN(C2792))</f>
        <v>Owing</v>
      </c>
      <c r="L2792" s="198" t="e">
        <f t="shared" si="267"/>
        <v>#VALUE!</v>
      </c>
      <c r="M2792" s="199" t="e">
        <f t="shared" si="268"/>
        <v>#VALUE!</v>
      </c>
      <c r="N2792" s="200" t="str" cm="1">
        <f t="array" ref="N2792">INDEX($A:$G, ($B2792*$B$4)+3,COLUMN(F2792))</f>
        <v>Total Interest Charged</v>
      </c>
      <c r="O2792" s="201" t="e">
        <f t="shared" si="266"/>
        <v>#VALUE!</v>
      </c>
    </row>
    <row r="2793" spans="3:15" x14ac:dyDescent="0.25">
      <c r="C2793" s="197" t="e">
        <f t="shared" si="269"/>
        <v>#DIV/0!</v>
      </c>
      <c r="D2793" s="216" t="e">
        <f>IF(F2793="","",IF($B$3='Budget Calculator'!$A$14, 'Loan Calculator'!$L$12-E2793+H2793, IF($B$3='Budget Calculator'!$A$13,  'Loan Calculator'!$N$12-E2793+H2793, IF($B$3='Budget Calculator'!$A$12,  'Loan Calculator'!$P$12-E2793+H2793, 0))))</f>
        <v>#DIV/0!</v>
      </c>
      <c r="E2793" s="217" t="e">
        <f>IF(('Loan Calculator'!$G$4/$B$4)*C2792&gt;=0, ('Loan Calculator'!$G$4/$B$4)*C2792, 1/0)</f>
        <v>#DIV/0!</v>
      </c>
      <c r="F2793" s="200" t="e">
        <f t="shared" si="270"/>
        <v>#DIV/0!</v>
      </c>
      <c r="G2793" s="212" t="e">
        <f t="shared" si="265"/>
        <v>#DIV/0!</v>
      </c>
      <c r="K2793" s="197" t="str" cm="1">
        <f t="array" ref="K2793">INDEX($A:$G, ($B2793*$B$4)+3,COLUMN(C2793))</f>
        <v>Owing</v>
      </c>
      <c r="L2793" s="198" t="e">
        <f t="shared" si="267"/>
        <v>#VALUE!</v>
      </c>
      <c r="M2793" s="199" t="e">
        <f t="shared" si="268"/>
        <v>#VALUE!</v>
      </c>
      <c r="N2793" s="200" t="str" cm="1">
        <f t="array" ref="N2793">INDEX($A:$G, ($B2793*$B$4)+3,COLUMN(F2793))</f>
        <v>Total Interest Charged</v>
      </c>
      <c r="O2793" s="201" t="e">
        <f t="shared" si="266"/>
        <v>#VALUE!</v>
      </c>
    </row>
    <row r="2794" spans="3:15" x14ac:dyDescent="0.25">
      <c r="C2794" s="197" t="e">
        <f t="shared" si="269"/>
        <v>#DIV/0!</v>
      </c>
      <c r="D2794" s="216" t="e">
        <f>IF(F2794="","",IF($B$3='Budget Calculator'!$A$14, 'Loan Calculator'!$L$12-E2794+H2794, IF($B$3='Budget Calculator'!$A$13,  'Loan Calculator'!$N$12-E2794+H2794, IF($B$3='Budget Calculator'!$A$12,  'Loan Calculator'!$P$12-E2794+H2794, 0))))</f>
        <v>#DIV/0!</v>
      </c>
      <c r="E2794" s="217" t="e">
        <f>IF(('Loan Calculator'!$G$4/$B$4)*C2793&gt;=0, ('Loan Calculator'!$G$4/$B$4)*C2793, 1/0)</f>
        <v>#DIV/0!</v>
      </c>
      <c r="F2794" s="200" t="e">
        <f t="shared" si="270"/>
        <v>#DIV/0!</v>
      </c>
      <c r="G2794" s="212" t="e">
        <f t="shared" si="265"/>
        <v>#DIV/0!</v>
      </c>
      <c r="K2794" s="197" t="str" cm="1">
        <f t="array" ref="K2794">INDEX($A:$G, ($B2794*$B$4)+3,COLUMN(C2794))</f>
        <v>Owing</v>
      </c>
      <c r="L2794" s="198" t="e">
        <f t="shared" si="267"/>
        <v>#VALUE!</v>
      </c>
      <c r="M2794" s="199" t="e">
        <f t="shared" si="268"/>
        <v>#VALUE!</v>
      </c>
      <c r="N2794" s="200" t="str" cm="1">
        <f t="array" ref="N2794">INDEX($A:$G, ($B2794*$B$4)+3,COLUMN(F2794))</f>
        <v>Total Interest Charged</v>
      </c>
      <c r="O2794" s="201" t="e">
        <f t="shared" si="266"/>
        <v>#VALUE!</v>
      </c>
    </row>
    <row r="2795" spans="3:15" x14ac:dyDescent="0.25">
      <c r="C2795" s="197" t="e">
        <f t="shared" si="269"/>
        <v>#DIV/0!</v>
      </c>
      <c r="D2795" s="216" t="e">
        <f>IF(F2795="","",IF($B$3='Budget Calculator'!$A$14, 'Loan Calculator'!$L$12-E2795+H2795, IF($B$3='Budget Calculator'!$A$13,  'Loan Calculator'!$N$12-E2795+H2795, IF($B$3='Budget Calculator'!$A$12,  'Loan Calculator'!$P$12-E2795+H2795, 0))))</f>
        <v>#DIV/0!</v>
      </c>
      <c r="E2795" s="217" t="e">
        <f>IF(('Loan Calculator'!$G$4/$B$4)*C2794&gt;=0, ('Loan Calculator'!$G$4/$B$4)*C2794, 1/0)</f>
        <v>#DIV/0!</v>
      </c>
      <c r="F2795" s="200" t="e">
        <f t="shared" si="270"/>
        <v>#DIV/0!</v>
      </c>
      <c r="G2795" s="212" t="e">
        <f t="shared" si="265"/>
        <v>#DIV/0!</v>
      </c>
      <c r="K2795" s="197" t="str" cm="1">
        <f t="array" ref="K2795">INDEX($A:$G, ($B2795*$B$4)+3,COLUMN(C2795))</f>
        <v>Owing</v>
      </c>
      <c r="L2795" s="198" t="e">
        <f t="shared" si="267"/>
        <v>#VALUE!</v>
      </c>
      <c r="M2795" s="199" t="e">
        <f t="shared" si="268"/>
        <v>#VALUE!</v>
      </c>
      <c r="N2795" s="200" t="str" cm="1">
        <f t="array" ref="N2795">INDEX($A:$G, ($B2795*$B$4)+3,COLUMN(F2795))</f>
        <v>Total Interest Charged</v>
      </c>
      <c r="O2795" s="201" t="e">
        <f t="shared" si="266"/>
        <v>#VALUE!</v>
      </c>
    </row>
    <row r="2796" spans="3:15" x14ac:dyDescent="0.25">
      <c r="C2796" s="197" t="e">
        <f t="shared" si="269"/>
        <v>#DIV/0!</v>
      </c>
      <c r="D2796" s="216" t="e">
        <f>IF(F2796="","",IF($B$3='Budget Calculator'!$A$14, 'Loan Calculator'!$L$12-E2796+H2796, IF($B$3='Budget Calculator'!$A$13,  'Loan Calculator'!$N$12-E2796+H2796, IF($B$3='Budget Calculator'!$A$12,  'Loan Calculator'!$P$12-E2796+H2796, 0))))</f>
        <v>#DIV/0!</v>
      </c>
      <c r="E2796" s="217" t="e">
        <f>IF(('Loan Calculator'!$G$4/$B$4)*C2795&gt;=0, ('Loan Calculator'!$G$4/$B$4)*C2795, 1/0)</f>
        <v>#DIV/0!</v>
      </c>
      <c r="F2796" s="200" t="e">
        <f t="shared" si="270"/>
        <v>#DIV/0!</v>
      </c>
      <c r="G2796" s="212" t="e">
        <f t="shared" si="265"/>
        <v>#DIV/0!</v>
      </c>
      <c r="K2796" s="197" t="str" cm="1">
        <f t="array" ref="K2796">INDEX($A:$G, ($B2796*$B$4)+3,COLUMN(C2796))</f>
        <v>Owing</v>
      </c>
      <c r="L2796" s="198" t="e">
        <f t="shared" si="267"/>
        <v>#VALUE!</v>
      </c>
      <c r="M2796" s="199" t="e">
        <f t="shared" si="268"/>
        <v>#VALUE!</v>
      </c>
      <c r="N2796" s="200" t="str" cm="1">
        <f t="array" ref="N2796">INDEX($A:$G, ($B2796*$B$4)+3,COLUMN(F2796))</f>
        <v>Total Interest Charged</v>
      </c>
      <c r="O2796" s="201" t="e">
        <f t="shared" si="266"/>
        <v>#VALUE!</v>
      </c>
    </row>
    <row r="2797" spans="3:15" x14ac:dyDescent="0.25">
      <c r="C2797" s="197" t="e">
        <f t="shared" si="269"/>
        <v>#DIV/0!</v>
      </c>
      <c r="D2797" s="216" t="e">
        <f>IF(F2797="","",IF($B$3='Budget Calculator'!$A$14, 'Loan Calculator'!$L$12-E2797+H2797, IF($B$3='Budget Calculator'!$A$13,  'Loan Calculator'!$N$12-E2797+H2797, IF($B$3='Budget Calculator'!$A$12,  'Loan Calculator'!$P$12-E2797+H2797, 0))))</f>
        <v>#DIV/0!</v>
      </c>
      <c r="E2797" s="217" t="e">
        <f>IF(('Loan Calculator'!$G$4/$B$4)*C2796&gt;=0, ('Loan Calculator'!$G$4/$B$4)*C2796, 1/0)</f>
        <v>#DIV/0!</v>
      </c>
      <c r="F2797" s="200" t="e">
        <f t="shared" si="270"/>
        <v>#DIV/0!</v>
      </c>
      <c r="G2797" s="212" t="e">
        <f t="shared" si="265"/>
        <v>#DIV/0!</v>
      </c>
      <c r="K2797" s="197" t="str" cm="1">
        <f t="array" ref="K2797">INDEX($A:$G, ($B2797*$B$4)+3,COLUMN(C2797))</f>
        <v>Owing</v>
      </c>
      <c r="L2797" s="198" t="e">
        <f t="shared" si="267"/>
        <v>#VALUE!</v>
      </c>
      <c r="M2797" s="199" t="e">
        <f t="shared" si="268"/>
        <v>#VALUE!</v>
      </c>
      <c r="N2797" s="200" t="str" cm="1">
        <f t="array" ref="N2797">INDEX($A:$G, ($B2797*$B$4)+3,COLUMN(F2797))</f>
        <v>Total Interest Charged</v>
      </c>
      <c r="O2797" s="201" t="e">
        <f t="shared" si="266"/>
        <v>#VALUE!</v>
      </c>
    </row>
    <row r="2798" spans="3:15" x14ac:dyDescent="0.25">
      <c r="C2798" s="197" t="e">
        <f t="shared" si="269"/>
        <v>#DIV/0!</v>
      </c>
      <c r="D2798" s="216" t="e">
        <f>IF(F2798="","",IF($B$3='Budget Calculator'!$A$14, 'Loan Calculator'!$L$12-E2798+H2798, IF($B$3='Budget Calculator'!$A$13,  'Loan Calculator'!$N$12-E2798+H2798, IF($B$3='Budget Calculator'!$A$12,  'Loan Calculator'!$P$12-E2798+H2798, 0))))</f>
        <v>#DIV/0!</v>
      </c>
      <c r="E2798" s="217" t="e">
        <f>IF(('Loan Calculator'!$G$4/$B$4)*C2797&gt;=0, ('Loan Calculator'!$G$4/$B$4)*C2797, 1/0)</f>
        <v>#DIV/0!</v>
      </c>
      <c r="F2798" s="200" t="e">
        <f t="shared" si="270"/>
        <v>#DIV/0!</v>
      </c>
      <c r="G2798" s="212" t="e">
        <f t="shared" si="265"/>
        <v>#DIV/0!</v>
      </c>
      <c r="K2798" s="197" t="str" cm="1">
        <f t="array" ref="K2798">INDEX($A:$G, ($B2798*$B$4)+3,COLUMN(C2798))</f>
        <v>Owing</v>
      </c>
      <c r="L2798" s="198" t="e">
        <f t="shared" si="267"/>
        <v>#VALUE!</v>
      </c>
      <c r="M2798" s="199" t="e">
        <f t="shared" si="268"/>
        <v>#VALUE!</v>
      </c>
      <c r="N2798" s="200" t="str" cm="1">
        <f t="array" ref="N2798">INDEX($A:$G, ($B2798*$B$4)+3,COLUMN(F2798))</f>
        <v>Total Interest Charged</v>
      </c>
      <c r="O2798" s="201" t="e">
        <f t="shared" si="266"/>
        <v>#VALUE!</v>
      </c>
    </row>
    <row r="2799" spans="3:15" x14ac:dyDescent="0.25">
      <c r="C2799" s="197" t="e">
        <f t="shared" si="269"/>
        <v>#DIV/0!</v>
      </c>
      <c r="D2799" s="216" t="e">
        <f>IF(F2799="","",IF($B$3='Budget Calculator'!$A$14, 'Loan Calculator'!$L$12-E2799+H2799, IF($B$3='Budget Calculator'!$A$13,  'Loan Calculator'!$N$12-E2799+H2799, IF($B$3='Budget Calculator'!$A$12,  'Loan Calculator'!$P$12-E2799+H2799, 0))))</f>
        <v>#DIV/0!</v>
      </c>
      <c r="E2799" s="217" t="e">
        <f>IF(('Loan Calculator'!$G$4/$B$4)*C2798&gt;=0, ('Loan Calculator'!$G$4/$B$4)*C2798, 1/0)</f>
        <v>#DIV/0!</v>
      </c>
      <c r="F2799" s="200" t="e">
        <f t="shared" si="270"/>
        <v>#DIV/0!</v>
      </c>
      <c r="G2799" s="212" t="e">
        <f t="shared" si="265"/>
        <v>#DIV/0!</v>
      </c>
      <c r="K2799" s="197" t="str" cm="1">
        <f t="array" ref="K2799">INDEX($A:$G, ($B2799*$B$4)+3,COLUMN(C2799))</f>
        <v>Owing</v>
      </c>
      <c r="L2799" s="198" t="e">
        <f t="shared" si="267"/>
        <v>#VALUE!</v>
      </c>
      <c r="M2799" s="199" t="e">
        <f t="shared" si="268"/>
        <v>#VALUE!</v>
      </c>
      <c r="N2799" s="200" t="str" cm="1">
        <f t="array" ref="N2799">INDEX($A:$G, ($B2799*$B$4)+3,COLUMN(F2799))</f>
        <v>Total Interest Charged</v>
      </c>
      <c r="O2799" s="201" t="e">
        <f t="shared" si="266"/>
        <v>#VALUE!</v>
      </c>
    </row>
    <row r="2800" spans="3:15" x14ac:dyDescent="0.25">
      <c r="C2800" s="197" t="e">
        <f t="shared" si="269"/>
        <v>#DIV/0!</v>
      </c>
      <c r="D2800" s="216" t="e">
        <f>IF(F2800="","",IF($B$3='Budget Calculator'!$A$14, 'Loan Calculator'!$L$12-E2800+H2800, IF($B$3='Budget Calculator'!$A$13,  'Loan Calculator'!$N$12-E2800+H2800, IF($B$3='Budget Calculator'!$A$12,  'Loan Calculator'!$P$12-E2800+H2800, 0))))</f>
        <v>#DIV/0!</v>
      </c>
      <c r="E2800" s="217" t="e">
        <f>IF(('Loan Calculator'!$G$4/$B$4)*C2799&gt;=0, ('Loan Calculator'!$G$4/$B$4)*C2799, 1/0)</f>
        <v>#DIV/0!</v>
      </c>
      <c r="F2800" s="200" t="e">
        <f t="shared" si="270"/>
        <v>#DIV/0!</v>
      </c>
      <c r="G2800" s="212" t="e">
        <f t="shared" si="265"/>
        <v>#DIV/0!</v>
      </c>
      <c r="K2800" s="197" t="str" cm="1">
        <f t="array" ref="K2800">INDEX($A:$G, ($B2800*$B$4)+3,COLUMN(C2800))</f>
        <v>Owing</v>
      </c>
      <c r="L2800" s="198" t="e">
        <f t="shared" si="267"/>
        <v>#VALUE!</v>
      </c>
      <c r="M2800" s="199" t="e">
        <f t="shared" si="268"/>
        <v>#VALUE!</v>
      </c>
      <c r="N2800" s="200" t="str" cm="1">
        <f t="array" ref="N2800">INDEX($A:$G, ($B2800*$B$4)+3,COLUMN(F2800))</f>
        <v>Total Interest Charged</v>
      </c>
      <c r="O2800" s="201" t="e">
        <f t="shared" si="266"/>
        <v>#VALUE!</v>
      </c>
    </row>
    <row r="2801" spans="3:15" x14ac:dyDescent="0.25">
      <c r="C2801" s="197" t="e">
        <f t="shared" si="269"/>
        <v>#DIV/0!</v>
      </c>
      <c r="D2801" s="216" t="e">
        <f>IF(F2801="","",IF($B$3='Budget Calculator'!$A$14, 'Loan Calculator'!$L$12-E2801+H2801, IF($B$3='Budget Calculator'!$A$13,  'Loan Calculator'!$N$12-E2801+H2801, IF($B$3='Budget Calculator'!$A$12,  'Loan Calculator'!$P$12-E2801+H2801, 0))))</f>
        <v>#DIV/0!</v>
      </c>
      <c r="E2801" s="217" t="e">
        <f>IF(('Loan Calculator'!$G$4/$B$4)*C2800&gt;=0, ('Loan Calculator'!$G$4/$B$4)*C2800, 1/0)</f>
        <v>#DIV/0!</v>
      </c>
      <c r="F2801" s="200" t="e">
        <f t="shared" si="270"/>
        <v>#DIV/0!</v>
      </c>
      <c r="G2801" s="212" t="e">
        <f t="shared" si="265"/>
        <v>#DIV/0!</v>
      </c>
      <c r="K2801" s="197" t="str" cm="1">
        <f t="array" ref="K2801">INDEX($A:$G, ($B2801*$B$4)+3,COLUMN(C2801))</f>
        <v>Owing</v>
      </c>
      <c r="L2801" s="198" t="e">
        <f t="shared" si="267"/>
        <v>#VALUE!</v>
      </c>
      <c r="M2801" s="199" t="e">
        <f t="shared" si="268"/>
        <v>#VALUE!</v>
      </c>
      <c r="N2801" s="200" t="str" cm="1">
        <f t="array" ref="N2801">INDEX($A:$G, ($B2801*$B$4)+3,COLUMN(F2801))</f>
        <v>Total Interest Charged</v>
      </c>
      <c r="O2801" s="201" t="e">
        <f t="shared" si="266"/>
        <v>#VALUE!</v>
      </c>
    </row>
    <row r="2802" spans="3:15" x14ac:dyDescent="0.25">
      <c r="C2802" s="197" t="e">
        <f t="shared" si="269"/>
        <v>#DIV/0!</v>
      </c>
      <c r="D2802" s="216" t="e">
        <f>IF(F2802="","",IF($B$3='Budget Calculator'!$A$14, 'Loan Calculator'!$L$12-E2802+H2802, IF($B$3='Budget Calculator'!$A$13,  'Loan Calculator'!$N$12-E2802+H2802, IF($B$3='Budget Calculator'!$A$12,  'Loan Calculator'!$P$12-E2802+H2802, 0))))</f>
        <v>#DIV/0!</v>
      </c>
      <c r="E2802" s="217" t="e">
        <f>IF(('Loan Calculator'!$G$4/$B$4)*C2801&gt;=0, ('Loan Calculator'!$G$4/$B$4)*C2801, 1/0)</f>
        <v>#DIV/0!</v>
      </c>
      <c r="F2802" s="200" t="e">
        <f t="shared" si="270"/>
        <v>#DIV/0!</v>
      </c>
      <c r="G2802" s="212" t="e">
        <f t="shared" si="265"/>
        <v>#DIV/0!</v>
      </c>
      <c r="K2802" s="197" t="str" cm="1">
        <f t="array" ref="K2802">INDEX($A:$G, ($B2802*$B$4)+3,COLUMN(C2802))</f>
        <v>Owing</v>
      </c>
      <c r="L2802" s="198" t="e">
        <f t="shared" si="267"/>
        <v>#VALUE!</v>
      </c>
      <c r="M2802" s="199" t="e">
        <f t="shared" si="268"/>
        <v>#VALUE!</v>
      </c>
      <c r="N2802" s="200" t="str" cm="1">
        <f t="array" ref="N2802">INDEX($A:$G, ($B2802*$B$4)+3,COLUMN(F2802))</f>
        <v>Total Interest Charged</v>
      </c>
      <c r="O2802" s="201" t="e">
        <f t="shared" si="266"/>
        <v>#VALUE!</v>
      </c>
    </row>
    <row r="2803" spans="3:15" x14ac:dyDescent="0.25">
      <c r="C2803" s="197" t="e">
        <f t="shared" si="269"/>
        <v>#DIV/0!</v>
      </c>
      <c r="D2803" s="216" t="e">
        <f>IF(F2803="","",IF($B$3='Budget Calculator'!$A$14, 'Loan Calculator'!$L$12-E2803+H2803, IF($B$3='Budget Calculator'!$A$13,  'Loan Calculator'!$N$12-E2803+H2803, IF($B$3='Budget Calculator'!$A$12,  'Loan Calculator'!$P$12-E2803+H2803, 0))))</f>
        <v>#DIV/0!</v>
      </c>
      <c r="E2803" s="217" t="e">
        <f>IF(('Loan Calculator'!$G$4/$B$4)*C2802&gt;=0, ('Loan Calculator'!$G$4/$B$4)*C2802, 1/0)</f>
        <v>#DIV/0!</v>
      </c>
      <c r="F2803" s="200" t="e">
        <f t="shared" si="270"/>
        <v>#DIV/0!</v>
      </c>
      <c r="G2803" s="212" t="e">
        <f t="shared" si="265"/>
        <v>#DIV/0!</v>
      </c>
      <c r="K2803" s="197" t="str" cm="1">
        <f t="array" ref="K2803">INDEX($A:$G, ($B2803*$B$4)+3,COLUMN(C2803))</f>
        <v>Owing</v>
      </c>
      <c r="L2803" s="198" t="e">
        <f t="shared" si="267"/>
        <v>#VALUE!</v>
      </c>
      <c r="M2803" s="199" t="e">
        <f t="shared" si="268"/>
        <v>#VALUE!</v>
      </c>
      <c r="N2803" s="200" t="str" cm="1">
        <f t="array" ref="N2803">INDEX($A:$G, ($B2803*$B$4)+3,COLUMN(F2803))</f>
        <v>Total Interest Charged</v>
      </c>
      <c r="O2803" s="201" t="e">
        <f t="shared" si="266"/>
        <v>#VALUE!</v>
      </c>
    </row>
    <row r="2804" spans="3:15" x14ac:dyDescent="0.25">
      <c r="C2804" s="197" t="e">
        <f t="shared" si="269"/>
        <v>#DIV/0!</v>
      </c>
      <c r="D2804" s="216" t="e">
        <f>IF(F2804="","",IF($B$3='Budget Calculator'!$A$14, 'Loan Calculator'!$L$12-E2804+H2804, IF($B$3='Budget Calculator'!$A$13,  'Loan Calculator'!$N$12-E2804+H2804, IF($B$3='Budget Calculator'!$A$12,  'Loan Calculator'!$P$12-E2804+H2804, 0))))</f>
        <v>#DIV/0!</v>
      </c>
      <c r="E2804" s="217" t="e">
        <f>IF(('Loan Calculator'!$G$4/$B$4)*C2803&gt;=0, ('Loan Calculator'!$G$4/$B$4)*C2803, 1/0)</f>
        <v>#DIV/0!</v>
      </c>
      <c r="F2804" s="200" t="e">
        <f t="shared" si="270"/>
        <v>#DIV/0!</v>
      </c>
      <c r="G2804" s="212" t="e">
        <f t="shared" si="265"/>
        <v>#DIV/0!</v>
      </c>
      <c r="K2804" s="197" t="str" cm="1">
        <f t="array" ref="K2804">INDEX($A:$G, ($B2804*$B$4)+3,COLUMN(C2804))</f>
        <v>Owing</v>
      </c>
      <c r="L2804" s="198" t="e">
        <f t="shared" si="267"/>
        <v>#VALUE!</v>
      </c>
      <c r="M2804" s="199" t="e">
        <f t="shared" si="268"/>
        <v>#VALUE!</v>
      </c>
      <c r="N2804" s="200" t="str" cm="1">
        <f t="array" ref="N2804">INDEX($A:$G, ($B2804*$B$4)+3,COLUMN(F2804))</f>
        <v>Total Interest Charged</v>
      </c>
      <c r="O2804" s="201" t="e">
        <f t="shared" si="266"/>
        <v>#VALUE!</v>
      </c>
    </row>
    <row r="2805" spans="3:15" x14ac:dyDescent="0.25">
      <c r="C2805" s="197" t="e">
        <f t="shared" si="269"/>
        <v>#DIV/0!</v>
      </c>
      <c r="D2805" s="216" t="e">
        <f>IF(F2805="","",IF($B$3='Budget Calculator'!$A$14, 'Loan Calculator'!$L$12-E2805+H2805, IF($B$3='Budget Calculator'!$A$13,  'Loan Calculator'!$N$12-E2805+H2805, IF($B$3='Budget Calculator'!$A$12,  'Loan Calculator'!$P$12-E2805+H2805, 0))))</f>
        <v>#DIV/0!</v>
      </c>
      <c r="E2805" s="217" t="e">
        <f>IF(('Loan Calculator'!$G$4/$B$4)*C2804&gt;=0, ('Loan Calculator'!$G$4/$B$4)*C2804, 1/0)</f>
        <v>#DIV/0!</v>
      </c>
      <c r="F2805" s="200" t="e">
        <f t="shared" si="270"/>
        <v>#DIV/0!</v>
      </c>
      <c r="G2805" s="212" t="e">
        <f t="shared" si="265"/>
        <v>#DIV/0!</v>
      </c>
      <c r="K2805" s="197" t="str" cm="1">
        <f t="array" ref="K2805">INDEX($A:$G, ($B2805*$B$4)+3,COLUMN(C2805))</f>
        <v>Owing</v>
      </c>
      <c r="L2805" s="198" t="e">
        <f t="shared" si="267"/>
        <v>#VALUE!</v>
      </c>
      <c r="M2805" s="199" t="e">
        <f t="shared" si="268"/>
        <v>#VALUE!</v>
      </c>
      <c r="N2805" s="200" t="str" cm="1">
        <f t="array" ref="N2805">INDEX($A:$G, ($B2805*$B$4)+3,COLUMN(F2805))</f>
        <v>Total Interest Charged</v>
      </c>
      <c r="O2805" s="201" t="e">
        <f t="shared" si="266"/>
        <v>#VALUE!</v>
      </c>
    </row>
    <row r="2806" spans="3:15" x14ac:dyDescent="0.25">
      <c r="C2806" s="197" t="e">
        <f t="shared" si="269"/>
        <v>#DIV/0!</v>
      </c>
      <c r="D2806" s="216" t="e">
        <f>IF(F2806="","",IF($B$3='Budget Calculator'!$A$14, 'Loan Calculator'!$L$12-E2806+H2806, IF($B$3='Budget Calculator'!$A$13,  'Loan Calculator'!$N$12-E2806+H2806, IF($B$3='Budget Calculator'!$A$12,  'Loan Calculator'!$P$12-E2806+H2806, 0))))</f>
        <v>#DIV/0!</v>
      </c>
      <c r="E2806" s="217" t="e">
        <f>IF(('Loan Calculator'!$G$4/$B$4)*C2805&gt;=0, ('Loan Calculator'!$G$4/$B$4)*C2805, 1/0)</f>
        <v>#DIV/0!</v>
      </c>
      <c r="F2806" s="200" t="e">
        <f t="shared" si="270"/>
        <v>#DIV/0!</v>
      </c>
      <c r="G2806" s="212" t="e">
        <f t="shared" si="265"/>
        <v>#DIV/0!</v>
      </c>
      <c r="K2806" s="197" t="str" cm="1">
        <f t="array" ref="K2806">INDEX($A:$G, ($B2806*$B$4)+3,COLUMN(C2806))</f>
        <v>Owing</v>
      </c>
      <c r="L2806" s="198" t="e">
        <f t="shared" si="267"/>
        <v>#VALUE!</v>
      </c>
      <c r="M2806" s="199" t="e">
        <f t="shared" si="268"/>
        <v>#VALUE!</v>
      </c>
      <c r="N2806" s="200" t="str" cm="1">
        <f t="array" ref="N2806">INDEX($A:$G, ($B2806*$B$4)+3,COLUMN(F2806))</f>
        <v>Total Interest Charged</v>
      </c>
      <c r="O2806" s="201" t="e">
        <f t="shared" si="266"/>
        <v>#VALUE!</v>
      </c>
    </row>
    <row r="2807" spans="3:15" x14ac:dyDescent="0.25">
      <c r="C2807" s="197" t="e">
        <f t="shared" si="269"/>
        <v>#DIV/0!</v>
      </c>
      <c r="D2807" s="216" t="e">
        <f>IF(F2807="","",IF($B$3='Budget Calculator'!$A$14, 'Loan Calculator'!$L$12-E2807+H2807, IF($B$3='Budget Calculator'!$A$13,  'Loan Calculator'!$N$12-E2807+H2807, IF($B$3='Budget Calculator'!$A$12,  'Loan Calculator'!$P$12-E2807+H2807, 0))))</f>
        <v>#DIV/0!</v>
      </c>
      <c r="E2807" s="217" t="e">
        <f>IF(('Loan Calculator'!$G$4/$B$4)*C2806&gt;=0, ('Loan Calculator'!$G$4/$B$4)*C2806, 1/0)</f>
        <v>#DIV/0!</v>
      </c>
      <c r="F2807" s="200" t="e">
        <f t="shared" si="270"/>
        <v>#DIV/0!</v>
      </c>
      <c r="G2807" s="212" t="e">
        <f t="shared" si="265"/>
        <v>#DIV/0!</v>
      </c>
      <c r="K2807" s="197" t="str" cm="1">
        <f t="array" ref="K2807">INDEX($A:$G, ($B2807*$B$4)+3,COLUMN(C2807))</f>
        <v>Owing</v>
      </c>
      <c r="L2807" s="198" t="e">
        <f t="shared" si="267"/>
        <v>#VALUE!</v>
      </c>
      <c r="M2807" s="199" t="e">
        <f t="shared" si="268"/>
        <v>#VALUE!</v>
      </c>
      <c r="N2807" s="200" t="str" cm="1">
        <f t="array" ref="N2807">INDEX($A:$G, ($B2807*$B$4)+3,COLUMN(F2807))</f>
        <v>Total Interest Charged</v>
      </c>
      <c r="O2807" s="201" t="e">
        <f t="shared" si="266"/>
        <v>#VALUE!</v>
      </c>
    </row>
    <row r="2808" spans="3:15" x14ac:dyDescent="0.25">
      <c r="C2808" s="197" t="e">
        <f t="shared" si="269"/>
        <v>#DIV/0!</v>
      </c>
      <c r="D2808" s="216" t="e">
        <f>IF(F2808="","",IF($B$3='Budget Calculator'!$A$14, 'Loan Calculator'!$L$12-E2808+H2808, IF($B$3='Budget Calculator'!$A$13,  'Loan Calculator'!$N$12-E2808+H2808, IF($B$3='Budget Calculator'!$A$12,  'Loan Calculator'!$P$12-E2808+H2808, 0))))</f>
        <v>#DIV/0!</v>
      </c>
      <c r="E2808" s="217" t="e">
        <f>IF(('Loan Calculator'!$G$4/$B$4)*C2807&gt;=0, ('Loan Calculator'!$G$4/$B$4)*C2807, 1/0)</f>
        <v>#DIV/0!</v>
      </c>
      <c r="F2808" s="200" t="e">
        <f t="shared" si="270"/>
        <v>#DIV/0!</v>
      </c>
      <c r="G2808" s="212" t="e">
        <f t="shared" si="265"/>
        <v>#DIV/0!</v>
      </c>
      <c r="K2808" s="197" t="str" cm="1">
        <f t="array" ref="K2808">INDEX($A:$G, ($B2808*$B$4)+3,COLUMN(C2808))</f>
        <v>Owing</v>
      </c>
      <c r="L2808" s="198" t="e">
        <f t="shared" si="267"/>
        <v>#VALUE!</v>
      </c>
      <c r="M2808" s="199" t="e">
        <f t="shared" si="268"/>
        <v>#VALUE!</v>
      </c>
      <c r="N2808" s="200" t="str" cm="1">
        <f t="array" ref="N2808">INDEX($A:$G, ($B2808*$B$4)+3,COLUMN(F2808))</f>
        <v>Total Interest Charged</v>
      </c>
      <c r="O2808" s="201" t="e">
        <f t="shared" si="266"/>
        <v>#VALUE!</v>
      </c>
    </row>
    <row r="2809" spans="3:15" x14ac:dyDescent="0.25">
      <c r="C2809" s="197" t="e">
        <f t="shared" si="269"/>
        <v>#DIV/0!</v>
      </c>
      <c r="D2809" s="216" t="e">
        <f>IF(F2809="","",IF($B$3='Budget Calculator'!$A$14, 'Loan Calculator'!$L$12-E2809+H2809, IF($B$3='Budget Calculator'!$A$13,  'Loan Calculator'!$N$12-E2809+H2809, IF($B$3='Budget Calculator'!$A$12,  'Loan Calculator'!$P$12-E2809+H2809, 0))))</f>
        <v>#DIV/0!</v>
      </c>
      <c r="E2809" s="217" t="e">
        <f>IF(('Loan Calculator'!$G$4/$B$4)*C2808&gt;=0, ('Loan Calculator'!$G$4/$B$4)*C2808, 1/0)</f>
        <v>#DIV/0!</v>
      </c>
      <c r="F2809" s="200" t="e">
        <f t="shared" si="270"/>
        <v>#DIV/0!</v>
      </c>
      <c r="G2809" s="212" t="e">
        <f t="shared" si="265"/>
        <v>#DIV/0!</v>
      </c>
      <c r="K2809" s="197" t="str" cm="1">
        <f t="array" ref="K2809">INDEX($A:$G, ($B2809*$B$4)+3,COLUMN(C2809))</f>
        <v>Owing</v>
      </c>
      <c r="L2809" s="198" t="e">
        <f t="shared" si="267"/>
        <v>#VALUE!</v>
      </c>
      <c r="M2809" s="199" t="e">
        <f t="shared" si="268"/>
        <v>#VALUE!</v>
      </c>
      <c r="N2809" s="200" t="str" cm="1">
        <f t="array" ref="N2809">INDEX($A:$G, ($B2809*$B$4)+3,COLUMN(F2809))</f>
        <v>Total Interest Charged</v>
      </c>
      <c r="O2809" s="201" t="e">
        <f t="shared" si="266"/>
        <v>#VALUE!</v>
      </c>
    </row>
    <row r="2810" spans="3:15" x14ac:dyDescent="0.25">
      <c r="C2810" s="197" t="e">
        <f t="shared" si="269"/>
        <v>#DIV/0!</v>
      </c>
      <c r="D2810" s="216" t="e">
        <f>IF(F2810="","",IF($B$3='Budget Calculator'!$A$14, 'Loan Calculator'!$L$12-E2810+H2810, IF($B$3='Budget Calculator'!$A$13,  'Loan Calculator'!$N$12-E2810+H2810, IF($B$3='Budget Calculator'!$A$12,  'Loan Calculator'!$P$12-E2810+H2810, 0))))</f>
        <v>#DIV/0!</v>
      </c>
      <c r="E2810" s="217" t="e">
        <f>IF(('Loan Calculator'!$G$4/$B$4)*C2809&gt;=0, ('Loan Calculator'!$G$4/$B$4)*C2809, 1/0)</f>
        <v>#DIV/0!</v>
      </c>
      <c r="F2810" s="200" t="e">
        <f t="shared" si="270"/>
        <v>#DIV/0!</v>
      </c>
      <c r="G2810" s="212" t="e">
        <f t="shared" si="265"/>
        <v>#DIV/0!</v>
      </c>
      <c r="K2810" s="197" t="str" cm="1">
        <f t="array" ref="K2810">INDEX($A:$G, ($B2810*$B$4)+3,COLUMN(C2810))</f>
        <v>Owing</v>
      </c>
      <c r="L2810" s="198" t="e">
        <f t="shared" si="267"/>
        <v>#VALUE!</v>
      </c>
      <c r="M2810" s="199" t="e">
        <f t="shared" si="268"/>
        <v>#VALUE!</v>
      </c>
      <c r="N2810" s="200" t="str" cm="1">
        <f t="array" ref="N2810">INDEX($A:$G, ($B2810*$B$4)+3,COLUMN(F2810))</f>
        <v>Total Interest Charged</v>
      </c>
      <c r="O2810" s="201" t="e">
        <f t="shared" si="266"/>
        <v>#VALUE!</v>
      </c>
    </row>
    <row r="2811" spans="3:15" x14ac:dyDescent="0.25">
      <c r="C2811" s="197" t="e">
        <f t="shared" si="269"/>
        <v>#DIV/0!</v>
      </c>
      <c r="D2811" s="216" t="e">
        <f>IF(F2811="","",IF($B$3='Budget Calculator'!$A$14, 'Loan Calculator'!$L$12-E2811+H2811, IF($B$3='Budget Calculator'!$A$13,  'Loan Calculator'!$N$12-E2811+H2811, IF($B$3='Budget Calculator'!$A$12,  'Loan Calculator'!$P$12-E2811+H2811, 0))))</f>
        <v>#DIV/0!</v>
      </c>
      <c r="E2811" s="217" t="e">
        <f>IF(('Loan Calculator'!$G$4/$B$4)*C2810&gt;=0, ('Loan Calculator'!$G$4/$B$4)*C2810, 1/0)</f>
        <v>#DIV/0!</v>
      </c>
      <c r="F2811" s="200" t="e">
        <f t="shared" si="270"/>
        <v>#DIV/0!</v>
      </c>
      <c r="G2811" s="212" t="e">
        <f t="shared" si="265"/>
        <v>#DIV/0!</v>
      </c>
      <c r="K2811" s="197" t="str" cm="1">
        <f t="array" ref="K2811">INDEX($A:$G, ($B2811*$B$4)+3,COLUMN(C2811))</f>
        <v>Owing</v>
      </c>
      <c r="L2811" s="198" t="e">
        <f t="shared" si="267"/>
        <v>#VALUE!</v>
      </c>
      <c r="M2811" s="199" t="e">
        <f t="shared" si="268"/>
        <v>#VALUE!</v>
      </c>
      <c r="N2811" s="200" t="str" cm="1">
        <f t="array" ref="N2811">INDEX($A:$G, ($B2811*$B$4)+3,COLUMN(F2811))</f>
        <v>Total Interest Charged</v>
      </c>
      <c r="O2811" s="201" t="e">
        <f t="shared" si="266"/>
        <v>#VALUE!</v>
      </c>
    </row>
    <row r="2812" spans="3:15" x14ac:dyDescent="0.25">
      <c r="C2812" s="197" t="e">
        <f t="shared" si="269"/>
        <v>#DIV/0!</v>
      </c>
      <c r="D2812" s="216" t="e">
        <f>IF(F2812="","",IF($B$3='Budget Calculator'!$A$14, 'Loan Calculator'!$L$12-E2812+H2812, IF($B$3='Budget Calculator'!$A$13,  'Loan Calculator'!$N$12-E2812+H2812, IF($B$3='Budget Calculator'!$A$12,  'Loan Calculator'!$P$12-E2812+H2812, 0))))</f>
        <v>#DIV/0!</v>
      </c>
      <c r="E2812" s="217" t="e">
        <f>IF(('Loan Calculator'!$G$4/$B$4)*C2811&gt;=0, ('Loan Calculator'!$G$4/$B$4)*C2811, 1/0)</f>
        <v>#DIV/0!</v>
      </c>
      <c r="F2812" s="200" t="e">
        <f t="shared" si="270"/>
        <v>#DIV/0!</v>
      </c>
      <c r="G2812" s="212" t="e">
        <f t="shared" si="265"/>
        <v>#DIV/0!</v>
      </c>
      <c r="K2812" s="197" t="str" cm="1">
        <f t="array" ref="K2812">INDEX($A:$G, ($B2812*$B$4)+3,COLUMN(C2812))</f>
        <v>Owing</v>
      </c>
      <c r="L2812" s="198" t="e">
        <f t="shared" si="267"/>
        <v>#VALUE!</v>
      </c>
      <c r="M2812" s="199" t="e">
        <f t="shared" si="268"/>
        <v>#VALUE!</v>
      </c>
      <c r="N2812" s="200" t="str" cm="1">
        <f t="array" ref="N2812">INDEX($A:$G, ($B2812*$B$4)+3,COLUMN(F2812))</f>
        <v>Total Interest Charged</v>
      </c>
      <c r="O2812" s="201" t="e">
        <f t="shared" si="266"/>
        <v>#VALUE!</v>
      </c>
    </row>
    <row r="2813" spans="3:15" x14ac:dyDescent="0.25">
      <c r="C2813" s="197" t="e">
        <f t="shared" si="269"/>
        <v>#DIV/0!</v>
      </c>
      <c r="D2813" s="216" t="e">
        <f>IF(F2813="","",IF($B$3='Budget Calculator'!$A$14, 'Loan Calculator'!$L$12-E2813+H2813, IF($B$3='Budget Calculator'!$A$13,  'Loan Calculator'!$N$12-E2813+H2813, IF($B$3='Budget Calculator'!$A$12,  'Loan Calculator'!$P$12-E2813+H2813, 0))))</f>
        <v>#DIV/0!</v>
      </c>
      <c r="E2813" s="217" t="e">
        <f>IF(('Loan Calculator'!$G$4/$B$4)*C2812&gt;=0, ('Loan Calculator'!$G$4/$B$4)*C2812, 1/0)</f>
        <v>#DIV/0!</v>
      </c>
      <c r="F2813" s="200" t="e">
        <f t="shared" si="270"/>
        <v>#DIV/0!</v>
      </c>
      <c r="G2813" s="212" t="e">
        <f t="shared" si="265"/>
        <v>#DIV/0!</v>
      </c>
      <c r="K2813" s="197" t="str" cm="1">
        <f t="array" ref="K2813">INDEX($A:$G, ($B2813*$B$4)+3,COLUMN(C2813))</f>
        <v>Owing</v>
      </c>
      <c r="L2813" s="198" t="e">
        <f t="shared" si="267"/>
        <v>#VALUE!</v>
      </c>
      <c r="M2813" s="199" t="e">
        <f t="shared" si="268"/>
        <v>#VALUE!</v>
      </c>
      <c r="N2813" s="200" t="str" cm="1">
        <f t="array" ref="N2813">INDEX($A:$G, ($B2813*$B$4)+3,COLUMN(F2813))</f>
        <v>Total Interest Charged</v>
      </c>
      <c r="O2813" s="201" t="e">
        <f t="shared" si="266"/>
        <v>#VALUE!</v>
      </c>
    </row>
    <row r="2814" spans="3:15" x14ac:dyDescent="0.25">
      <c r="C2814" s="197" t="e">
        <f t="shared" si="269"/>
        <v>#DIV/0!</v>
      </c>
      <c r="D2814" s="216" t="e">
        <f>IF(F2814="","",IF($B$3='Budget Calculator'!$A$14, 'Loan Calculator'!$L$12-E2814+H2814, IF($B$3='Budget Calculator'!$A$13,  'Loan Calculator'!$N$12-E2814+H2814, IF($B$3='Budget Calculator'!$A$12,  'Loan Calculator'!$P$12-E2814+H2814, 0))))</f>
        <v>#DIV/0!</v>
      </c>
      <c r="E2814" s="217" t="e">
        <f>IF(('Loan Calculator'!$G$4/$B$4)*C2813&gt;=0, ('Loan Calculator'!$G$4/$B$4)*C2813, 1/0)</f>
        <v>#DIV/0!</v>
      </c>
      <c r="F2814" s="200" t="e">
        <f t="shared" si="270"/>
        <v>#DIV/0!</v>
      </c>
      <c r="G2814" s="212" t="e">
        <f t="shared" si="265"/>
        <v>#DIV/0!</v>
      </c>
      <c r="K2814" s="197" t="str" cm="1">
        <f t="array" ref="K2814">INDEX($A:$G, ($B2814*$B$4)+3,COLUMN(C2814))</f>
        <v>Owing</v>
      </c>
      <c r="L2814" s="198" t="e">
        <f t="shared" si="267"/>
        <v>#VALUE!</v>
      </c>
      <c r="M2814" s="199" t="e">
        <f t="shared" si="268"/>
        <v>#VALUE!</v>
      </c>
      <c r="N2814" s="200" t="str" cm="1">
        <f t="array" ref="N2814">INDEX($A:$G, ($B2814*$B$4)+3,COLUMN(F2814))</f>
        <v>Total Interest Charged</v>
      </c>
      <c r="O2814" s="201" t="e">
        <f t="shared" si="266"/>
        <v>#VALUE!</v>
      </c>
    </row>
    <row r="2815" spans="3:15" x14ac:dyDescent="0.25">
      <c r="C2815" s="197" t="e">
        <f t="shared" si="269"/>
        <v>#DIV/0!</v>
      </c>
      <c r="D2815" s="216" t="e">
        <f>IF(F2815="","",IF($B$3='Budget Calculator'!$A$14, 'Loan Calculator'!$L$12-E2815+H2815, IF($B$3='Budget Calculator'!$A$13,  'Loan Calculator'!$N$12-E2815+H2815, IF($B$3='Budget Calculator'!$A$12,  'Loan Calculator'!$P$12-E2815+H2815, 0))))</f>
        <v>#DIV/0!</v>
      </c>
      <c r="E2815" s="217" t="e">
        <f>IF(('Loan Calculator'!$G$4/$B$4)*C2814&gt;=0, ('Loan Calculator'!$G$4/$B$4)*C2814, 1/0)</f>
        <v>#DIV/0!</v>
      </c>
      <c r="F2815" s="200" t="e">
        <f t="shared" si="270"/>
        <v>#DIV/0!</v>
      </c>
      <c r="G2815" s="212" t="e">
        <f t="shared" si="265"/>
        <v>#DIV/0!</v>
      </c>
      <c r="K2815" s="197" t="str" cm="1">
        <f t="array" ref="K2815">INDEX($A:$G, ($B2815*$B$4)+3,COLUMN(C2815))</f>
        <v>Owing</v>
      </c>
      <c r="L2815" s="198" t="e">
        <f t="shared" si="267"/>
        <v>#VALUE!</v>
      </c>
      <c r="M2815" s="199" t="e">
        <f t="shared" si="268"/>
        <v>#VALUE!</v>
      </c>
      <c r="N2815" s="200" t="str" cm="1">
        <f t="array" ref="N2815">INDEX($A:$G, ($B2815*$B$4)+3,COLUMN(F2815))</f>
        <v>Total Interest Charged</v>
      </c>
      <c r="O2815" s="201" t="e">
        <f t="shared" si="266"/>
        <v>#VALUE!</v>
      </c>
    </row>
    <row r="2816" spans="3:15" x14ac:dyDescent="0.25">
      <c r="C2816" s="197" t="e">
        <f t="shared" si="269"/>
        <v>#DIV/0!</v>
      </c>
      <c r="D2816" s="216" t="e">
        <f>IF(F2816="","",IF($B$3='Budget Calculator'!$A$14, 'Loan Calculator'!$L$12-E2816+H2816, IF($B$3='Budget Calculator'!$A$13,  'Loan Calculator'!$N$12-E2816+H2816, IF($B$3='Budget Calculator'!$A$12,  'Loan Calculator'!$P$12-E2816+H2816, 0))))</f>
        <v>#DIV/0!</v>
      </c>
      <c r="E2816" s="217" t="e">
        <f>IF(('Loan Calculator'!$G$4/$B$4)*C2815&gt;=0, ('Loan Calculator'!$G$4/$B$4)*C2815, 1/0)</f>
        <v>#DIV/0!</v>
      </c>
      <c r="F2816" s="200" t="e">
        <f t="shared" si="270"/>
        <v>#DIV/0!</v>
      </c>
      <c r="G2816" s="212" t="e">
        <f t="shared" si="265"/>
        <v>#DIV/0!</v>
      </c>
      <c r="K2816" s="197" t="str" cm="1">
        <f t="array" ref="K2816">INDEX($A:$G, ($B2816*$B$4)+3,COLUMN(C2816))</f>
        <v>Owing</v>
      </c>
      <c r="L2816" s="198" t="e">
        <f t="shared" si="267"/>
        <v>#VALUE!</v>
      </c>
      <c r="M2816" s="199" t="e">
        <f t="shared" si="268"/>
        <v>#VALUE!</v>
      </c>
      <c r="N2816" s="200" t="str" cm="1">
        <f t="array" ref="N2816">INDEX($A:$G, ($B2816*$B$4)+3,COLUMN(F2816))</f>
        <v>Total Interest Charged</v>
      </c>
      <c r="O2816" s="201" t="e">
        <f t="shared" si="266"/>
        <v>#VALUE!</v>
      </c>
    </row>
    <row r="2817" spans="3:15" x14ac:dyDescent="0.25">
      <c r="C2817" s="197" t="e">
        <f t="shared" si="269"/>
        <v>#DIV/0!</v>
      </c>
      <c r="D2817" s="216" t="e">
        <f>IF(F2817="","",IF($B$3='Budget Calculator'!$A$14, 'Loan Calculator'!$L$12-E2817+H2817, IF($B$3='Budget Calculator'!$A$13,  'Loan Calculator'!$N$12-E2817+H2817, IF($B$3='Budget Calculator'!$A$12,  'Loan Calculator'!$P$12-E2817+H2817, 0))))</f>
        <v>#DIV/0!</v>
      </c>
      <c r="E2817" s="217" t="e">
        <f>IF(('Loan Calculator'!$G$4/$B$4)*C2816&gt;=0, ('Loan Calculator'!$G$4/$B$4)*C2816, 1/0)</f>
        <v>#DIV/0!</v>
      </c>
      <c r="F2817" s="200" t="e">
        <f t="shared" si="270"/>
        <v>#DIV/0!</v>
      </c>
      <c r="G2817" s="212" t="e">
        <f t="shared" si="265"/>
        <v>#DIV/0!</v>
      </c>
      <c r="K2817" s="197" t="str" cm="1">
        <f t="array" ref="K2817">INDEX($A:$G, ($B2817*$B$4)+3,COLUMN(C2817))</f>
        <v>Owing</v>
      </c>
      <c r="L2817" s="198" t="e">
        <f t="shared" si="267"/>
        <v>#VALUE!</v>
      </c>
      <c r="M2817" s="199" t="e">
        <f t="shared" si="268"/>
        <v>#VALUE!</v>
      </c>
      <c r="N2817" s="200" t="str" cm="1">
        <f t="array" ref="N2817">INDEX($A:$G, ($B2817*$B$4)+3,COLUMN(F2817))</f>
        <v>Total Interest Charged</v>
      </c>
      <c r="O2817" s="201" t="e">
        <f t="shared" si="266"/>
        <v>#VALUE!</v>
      </c>
    </row>
    <row r="2818" spans="3:15" x14ac:dyDescent="0.25">
      <c r="C2818" s="197" t="e">
        <f t="shared" si="269"/>
        <v>#DIV/0!</v>
      </c>
      <c r="D2818" s="216" t="e">
        <f>IF(F2818="","",IF($B$3='Budget Calculator'!$A$14, 'Loan Calculator'!$L$12-E2818+H2818, IF($B$3='Budget Calculator'!$A$13,  'Loan Calculator'!$N$12-E2818+H2818, IF($B$3='Budget Calculator'!$A$12,  'Loan Calculator'!$P$12-E2818+H2818, 0))))</f>
        <v>#DIV/0!</v>
      </c>
      <c r="E2818" s="217" t="e">
        <f>IF(('Loan Calculator'!$G$4/$B$4)*C2817&gt;=0, ('Loan Calculator'!$G$4/$B$4)*C2817, 1/0)</f>
        <v>#DIV/0!</v>
      </c>
      <c r="F2818" s="200" t="e">
        <f t="shared" si="270"/>
        <v>#DIV/0!</v>
      </c>
      <c r="G2818" s="212" t="e">
        <f t="shared" si="265"/>
        <v>#DIV/0!</v>
      </c>
      <c r="K2818" s="197" t="str" cm="1">
        <f t="array" ref="K2818">INDEX($A:$G, ($B2818*$B$4)+3,COLUMN(C2818))</f>
        <v>Owing</v>
      </c>
      <c r="L2818" s="198" t="e">
        <f t="shared" si="267"/>
        <v>#VALUE!</v>
      </c>
      <c r="M2818" s="199" t="e">
        <f t="shared" si="268"/>
        <v>#VALUE!</v>
      </c>
      <c r="N2818" s="200" t="str" cm="1">
        <f t="array" ref="N2818">INDEX($A:$G, ($B2818*$B$4)+3,COLUMN(F2818))</f>
        <v>Total Interest Charged</v>
      </c>
      <c r="O2818" s="201" t="e">
        <f t="shared" si="266"/>
        <v>#VALUE!</v>
      </c>
    </row>
    <row r="2819" spans="3:15" x14ac:dyDescent="0.25">
      <c r="C2819" s="197" t="e">
        <f t="shared" si="269"/>
        <v>#DIV/0!</v>
      </c>
      <c r="D2819" s="216" t="e">
        <f>IF(F2819="","",IF($B$3='Budget Calculator'!$A$14, 'Loan Calculator'!$L$12-E2819+H2819, IF($B$3='Budget Calculator'!$A$13,  'Loan Calculator'!$N$12-E2819+H2819, IF($B$3='Budget Calculator'!$A$12,  'Loan Calculator'!$P$12-E2819+H2819, 0))))</f>
        <v>#DIV/0!</v>
      </c>
      <c r="E2819" s="217" t="e">
        <f>IF(('Loan Calculator'!$G$4/$B$4)*C2818&gt;=0, ('Loan Calculator'!$G$4/$B$4)*C2818, 1/0)</f>
        <v>#DIV/0!</v>
      </c>
      <c r="F2819" s="200" t="e">
        <f t="shared" si="270"/>
        <v>#DIV/0!</v>
      </c>
      <c r="G2819" s="212" t="e">
        <f t="shared" si="265"/>
        <v>#DIV/0!</v>
      </c>
      <c r="K2819" s="197" t="str" cm="1">
        <f t="array" ref="K2819">INDEX($A:$G, ($B2819*$B$4)+3,COLUMN(C2819))</f>
        <v>Owing</v>
      </c>
      <c r="L2819" s="198" t="e">
        <f t="shared" si="267"/>
        <v>#VALUE!</v>
      </c>
      <c r="M2819" s="199" t="e">
        <f t="shared" si="268"/>
        <v>#VALUE!</v>
      </c>
      <c r="N2819" s="200" t="str" cm="1">
        <f t="array" ref="N2819">INDEX($A:$G, ($B2819*$B$4)+3,COLUMN(F2819))</f>
        <v>Total Interest Charged</v>
      </c>
      <c r="O2819" s="201" t="e">
        <f t="shared" si="266"/>
        <v>#VALUE!</v>
      </c>
    </row>
    <row r="2820" spans="3:15" x14ac:dyDescent="0.25">
      <c r="C2820" s="197" t="e">
        <f t="shared" si="269"/>
        <v>#DIV/0!</v>
      </c>
      <c r="D2820" s="216" t="e">
        <f>IF(F2820="","",IF($B$3='Budget Calculator'!$A$14, 'Loan Calculator'!$L$12-E2820+H2820, IF($B$3='Budget Calculator'!$A$13,  'Loan Calculator'!$N$12-E2820+H2820, IF($B$3='Budget Calculator'!$A$12,  'Loan Calculator'!$P$12-E2820+H2820, 0))))</f>
        <v>#DIV/0!</v>
      </c>
      <c r="E2820" s="217" t="e">
        <f>IF(('Loan Calculator'!$G$4/$B$4)*C2819&gt;=0, ('Loan Calculator'!$G$4/$B$4)*C2819, 1/0)</f>
        <v>#DIV/0!</v>
      </c>
      <c r="F2820" s="200" t="e">
        <f t="shared" si="270"/>
        <v>#DIV/0!</v>
      </c>
      <c r="G2820" s="212" t="e">
        <f t="shared" si="265"/>
        <v>#DIV/0!</v>
      </c>
      <c r="K2820" s="197" t="str" cm="1">
        <f t="array" ref="K2820">INDEX($A:$G, ($B2820*$B$4)+3,COLUMN(C2820))</f>
        <v>Owing</v>
      </c>
      <c r="L2820" s="198" t="e">
        <f t="shared" si="267"/>
        <v>#VALUE!</v>
      </c>
      <c r="M2820" s="199" t="e">
        <f t="shared" si="268"/>
        <v>#VALUE!</v>
      </c>
      <c r="N2820" s="200" t="str" cm="1">
        <f t="array" ref="N2820">INDEX($A:$G, ($B2820*$B$4)+3,COLUMN(F2820))</f>
        <v>Total Interest Charged</v>
      </c>
      <c r="O2820" s="201" t="e">
        <f t="shared" si="266"/>
        <v>#VALUE!</v>
      </c>
    </row>
    <row r="2821" spans="3:15" x14ac:dyDescent="0.25">
      <c r="C2821" s="197" t="e">
        <f t="shared" si="269"/>
        <v>#DIV/0!</v>
      </c>
      <c r="D2821" s="216" t="e">
        <f>IF(F2821="","",IF($B$3='Budget Calculator'!$A$14, 'Loan Calculator'!$L$12-E2821+H2821, IF($B$3='Budget Calculator'!$A$13,  'Loan Calculator'!$N$12-E2821+H2821, IF($B$3='Budget Calculator'!$A$12,  'Loan Calculator'!$P$12-E2821+H2821, 0))))</f>
        <v>#DIV/0!</v>
      </c>
      <c r="E2821" s="217" t="e">
        <f>IF(('Loan Calculator'!$G$4/$B$4)*C2820&gt;=0, ('Loan Calculator'!$G$4/$B$4)*C2820, 1/0)</f>
        <v>#DIV/0!</v>
      </c>
      <c r="F2821" s="200" t="e">
        <f t="shared" si="270"/>
        <v>#DIV/0!</v>
      </c>
      <c r="G2821" s="212" t="e">
        <f t="shared" si="265"/>
        <v>#DIV/0!</v>
      </c>
      <c r="K2821" s="197" t="str" cm="1">
        <f t="array" ref="K2821">INDEX($A:$G, ($B2821*$B$4)+3,COLUMN(C2821))</f>
        <v>Owing</v>
      </c>
      <c r="L2821" s="198" t="e">
        <f t="shared" si="267"/>
        <v>#VALUE!</v>
      </c>
      <c r="M2821" s="199" t="e">
        <f t="shared" si="268"/>
        <v>#VALUE!</v>
      </c>
      <c r="N2821" s="200" t="str" cm="1">
        <f t="array" ref="N2821">INDEX($A:$G, ($B2821*$B$4)+3,COLUMN(F2821))</f>
        <v>Total Interest Charged</v>
      </c>
      <c r="O2821" s="201" t="e">
        <f t="shared" si="266"/>
        <v>#VALUE!</v>
      </c>
    </row>
    <row r="2822" spans="3:15" x14ac:dyDescent="0.25">
      <c r="C2822" s="197" t="e">
        <f t="shared" si="269"/>
        <v>#DIV/0!</v>
      </c>
      <c r="D2822" s="216" t="e">
        <f>IF(F2822="","",IF($B$3='Budget Calculator'!$A$14, 'Loan Calculator'!$L$12-E2822+H2822, IF($B$3='Budget Calculator'!$A$13,  'Loan Calculator'!$N$12-E2822+H2822, IF($B$3='Budget Calculator'!$A$12,  'Loan Calculator'!$P$12-E2822+H2822, 0))))</f>
        <v>#DIV/0!</v>
      </c>
      <c r="E2822" s="217" t="e">
        <f>IF(('Loan Calculator'!$G$4/$B$4)*C2821&gt;=0, ('Loan Calculator'!$G$4/$B$4)*C2821, 1/0)</f>
        <v>#DIV/0!</v>
      </c>
      <c r="F2822" s="200" t="e">
        <f t="shared" si="270"/>
        <v>#DIV/0!</v>
      </c>
      <c r="G2822" s="212" t="e">
        <f t="shared" ref="G2822:G2885" si="271">IF(IFERROR(C2822, 1/0), B2822, IF(C2822=0, B2822, 1/0))</f>
        <v>#DIV/0!</v>
      </c>
      <c r="K2822" s="197" t="str" cm="1">
        <f t="array" ref="K2822">INDEX($A:$G, ($B2822*$B$4)+3,COLUMN(C2822))</f>
        <v>Owing</v>
      </c>
      <c r="L2822" s="198" t="e">
        <f t="shared" si="267"/>
        <v>#VALUE!</v>
      </c>
      <c r="M2822" s="199" t="e">
        <f t="shared" si="268"/>
        <v>#VALUE!</v>
      </c>
      <c r="N2822" s="200" t="str" cm="1">
        <f t="array" ref="N2822">INDEX($A:$G, ($B2822*$B$4)+3,COLUMN(F2822))</f>
        <v>Total Interest Charged</v>
      </c>
      <c r="O2822" s="201" t="e">
        <f t="shared" ref="O2822:O2885" si="272">IF(IFERROR(K2822, 1/0), J2822, IF(K2822=0, J2822, 1/0))</f>
        <v>#VALUE!</v>
      </c>
    </row>
    <row r="2823" spans="3:15" x14ac:dyDescent="0.25">
      <c r="C2823" s="197" t="e">
        <f t="shared" si="269"/>
        <v>#DIV/0!</v>
      </c>
      <c r="D2823" s="216" t="e">
        <f>IF(F2823="","",IF($B$3='Budget Calculator'!$A$14, 'Loan Calculator'!$L$12-E2823+H2823, IF($B$3='Budget Calculator'!$A$13,  'Loan Calculator'!$N$12-E2823+H2823, IF($B$3='Budget Calculator'!$A$12,  'Loan Calculator'!$P$12-E2823+H2823, 0))))</f>
        <v>#DIV/0!</v>
      </c>
      <c r="E2823" s="217" t="e">
        <f>IF(('Loan Calculator'!$G$4/$B$4)*C2822&gt;=0, ('Loan Calculator'!$G$4/$B$4)*C2822, 1/0)</f>
        <v>#DIV/0!</v>
      </c>
      <c r="F2823" s="200" t="e">
        <f t="shared" si="270"/>
        <v>#DIV/0!</v>
      </c>
      <c r="G2823" s="212" t="e">
        <f t="shared" si="271"/>
        <v>#DIV/0!</v>
      </c>
      <c r="K2823" s="197" t="str" cm="1">
        <f t="array" ref="K2823">INDEX($A:$G, ($B2823*$B$4)+3,COLUMN(C2823))</f>
        <v>Owing</v>
      </c>
      <c r="L2823" s="198" t="e">
        <f t="shared" ref="L2823:L2886" si="273">K2822-K2823</f>
        <v>#VALUE!</v>
      </c>
      <c r="M2823" s="199" t="e">
        <f t="shared" ref="M2823:M2886" si="274">N2823-N2822</f>
        <v>#VALUE!</v>
      </c>
      <c r="N2823" s="200" t="str" cm="1">
        <f t="array" ref="N2823">INDEX($A:$G, ($B2823*$B$4)+3,COLUMN(F2823))</f>
        <v>Total Interest Charged</v>
      </c>
      <c r="O2823" s="201" t="e">
        <f t="shared" si="272"/>
        <v>#VALUE!</v>
      </c>
    </row>
    <row r="2824" spans="3:15" x14ac:dyDescent="0.25">
      <c r="C2824" s="197" t="e">
        <f t="shared" si="269"/>
        <v>#DIV/0!</v>
      </c>
      <c r="D2824" s="216" t="e">
        <f>IF(F2824="","",IF($B$3='Budget Calculator'!$A$14, 'Loan Calculator'!$L$12-E2824+H2824, IF($B$3='Budget Calculator'!$A$13,  'Loan Calculator'!$N$12-E2824+H2824, IF($B$3='Budget Calculator'!$A$12,  'Loan Calculator'!$P$12-E2824+H2824, 0))))</f>
        <v>#DIV/0!</v>
      </c>
      <c r="E2824" s="217" t="e">
        <f>IF(('Loan Calculator'!$G$4/$B$4)*C2823&gt;=0, ('Loan Calculator'!$G$4/$B$4)*C2823, 1/0)</f>
        <v>#DIV/0!</v>
      </c>
      <c r="F2824" s="200" t="e">
        <f t="shared" si="270"/>
        <v>#DIV/0!</v>
      </c>
      <c r="G2824" s="212" t="e">
        <f t="shared" si="271"/>
        <v>#DIV/0!</v>
      </c>
      <c r="K2824" s="197" t="str" cm="1">
        <f t="array" ref="K2824">INDEX($A:$G, ($B2824*$B$4)+3,COLUMN(C2824))</f>
        <v>Owing</v>
      </c>
      <c r="L2824" s="198" t="e">
        <f t="shared" si="273"/>
        <v>#VALUE!</v>
      </c>
      <c r="M2824" s="199" t="e">
        <f t="shared" si="274"/>
        <v>#VALUE!</v>
      </c>
      <c r="N2824" s="200" t="str" cm="1">
        <f t="array" ref="N2824">INDEX($A:$G, ($B2824*$B$4)+3,COLUMN(F2824))</f>
        <v>Total Interest Charged</v>
      </c>
      <c r="O2824" s="201" t="e">
        <f t="shared" si="272"/>
        <v>#VALUE!</v>
      </c>
    </row>
    <row r="2825" spans="3:15" x14ac:dyDescent="0.25">
      <c r="C2825" s="197" t="e">
        <f t="shared" si="269"/>
        <v>#DIV/0!</v>
      </c>
      <c r="D2825" s="216" t="e">
        <f>IF(F2825="","",IF($B$3='Budget Calculator'!$A$14, 'Loan Calculator'!$L$12-E2825+H2825, IF($B$3='Budget Calculator'!$A$13,  'Loan Calculator'!$N$12-E2825+H2825, IF($B$3='Budget Calculator'!$A$12,  'Loan Calculator'!$P$12-E2825+H2825, 0))))</f>
        <v>#DIV/0!</v>
      </c>
      <c r="E2825" s="217" t="e">
        <f>IF(('Loan Calculator'!$G$4/$B$4)*C2824&gt;=0, ('Loan Calculator'!$G$4/$B$4)*C2824, 1/0)</f>
        <v>#DIV/0!</v>
      </c>
      <c r="F2825" s="200" t="e">
        <f t="shared" si="270"/>
        <v>#DIV/0!</v>
      </c>
      <c r="G2825" s="212" t="e">
        <f t="shared" si="271"/>
        <v>#DIV/0!</v>
      </c>
      <c r="K2825" s="197" t="str" cm="1">
        <f t="array" ref="K2825">INDEX($A:$G, ($B2825*$B$4)+3,COLUMN(C2825))</f>
        <v>Owing</v>
      </c>
      <c r="L2825" s="198" t="e">
        <f t="shared" si="273"/>
        <v>#VALUE!</v>
      </c>
      <c r="M2825" s="199" t="e">
        <f t="shared" si="274"/>
        <v>#VALUE!</v>
      </c>
      <c r="N2825" s="200" t="str" cm="1">
        <f t="array" ref="N2825">INDEX($A:$G, ($B2825*$B$4)+3,COLUMN(F2825))</f>
        <v>Total Interest Charged</v>
      </c>
      <c r="O2825" s="201" t="e">
        <f t="shared" si="272"/>
        <v>#VALUE!</v>
      </c>
    </row>
    <row r="2826" spans="3:15" x14ac:dyDescent="0.25">
      <c r="C2826" s="197" t="e">
        <f t="shared" si="269"/>
        <v>#DIV/0!</v>
      </c>
      <c r="D2826" s="216" t="e">
        <f>IF(F2826="","",IF($B$3='Budget Calculator'!$A$14, 'Loan Calculator'!$L$12-E2826+H2826, IF($B$3='Budget Calculator'!$A$13,  'Loan Calculator'!$N$12-E2826+H2826, IF($B$3='Budget Calculator'!$A$12,  'Loan Calculator'!$P$12-E2826+H2826, 0))))</f>
        <v>#DIV/0!</v>
      </c>
      <c r="E2826" s="217" t="e">
        <f>IF(('Loan Calculator'!$G$4/$B$4)*C2825&gt;=0, ('Loan Calculator'!$G$4/$B$4)*C2825, 1/0)</f>
        <v>#DIV/0!</v>
      </c>
      <c r="F2826" s="200" t="e">
        <f t="shared" si="270"/>
        <v>#DIV/0!</v>
      </c>
      <c r="G2826" s="212" t="e">
        <f t="shared" si="271"/>
        <v>#DIV/0!</v>
      </c>
      <c r="K2826" s="197" t="str" cm="1">
        <f t="array" ref="K2826">INDEX($A:$G, ($B2826*$B$4)+3,COLUMN(C2826))</f>
        <v>Owing</v>
      </c>
      <c r="L2826" s="198" t="e">
        <f t="shared" si="273"/>
        <v>#VALUE!</v>
      </c>
      <c r="M2826" s="199" t="e">
        <f t="shared" si="274"/>
        <v>#VALUE!</v>
      </c>
      <c r="N2826" s="200" t="str" cm="1">
        <f t="array" ref="N2826">INDEX($A:$G, ($B2826*$B$4)+3,COLUMN(F2826))</f>
        <v>Total Interest Charged</v>
      </c>
      <c r="O2826" s="201" t="e">
        <f t="shared" si="272"/>
        <v>#VALUE!</v>
      </c>
    </row>
    <row r="2827" spans="3:15" x14ac:dyDescent="0.25">
      <c r="C2827" s="197" t="e">
        <f t="shared" si="269"/>
        <v>#DIV/0!</v>
      </c>
      <c r="D2827" s="216" t="e">
        <f>IF(F2827="","",IF($B$3='Budget Calculator'!$A$14, 'Loan Calculator'!$L$12-E2827+H2827, IF($B$3='Budget Calculator'!$A$13,  'Loan Calculator'!$N$12-E2827+H2827, IF($B$3='Budget Calculator'!$A$12,  'Loan Calculator'!$P$12-E2827+H2827, 0))))</f>
        <v>#DIV/0!</v>
      </c>
      <c r="E2827" s="217" t="e">
        <f>IF(('Loan Calculator'!$G$4/$B$4)*C2826&gt;=0, ('Loan Calculator'!$G$4/$B$4)*C2826, 1/0)</f>
        <v>#DIV/0!</v>
      </c>
      <c r="F2827" s="200" t="e">
        <f t="shared" si="270"/>
        <v>#DIV/0!</v>
      </c>
      <c r="G2827" s="212" t="e">
        <f t="shared" si="271"/>
        <v>#DIV/0!</v>
      </c>
      <c r="K2827" s="197" t="str" cm="1">
        <f t="array" ref="K2827">INDEX($A:$G, ($B2827*$B$4)+3,COLUMN(C2827))</f>
        <v>Owing</v>
      </c>
      <c r="L2827" s="198" t="e">
        <f t="shared" si="273"/>
        <v>#VALUE!</v>
      </c>
      <c r="M2827" s="199" t="e">
        <f t="shared" si="274"/>
        <v>#VALUE!</v>
      </c>
      <c r="N2827" s="200" t="str" cm="1">
        <f t="array" ref="N2827">INDEX($A:$G, ($B2827*$B$4)+3,COLUMN(F2827))</f>
        <v>Total Interest Charged</v>
      </c>
      <c r="O2827" s="201" t="e">
        <f t="shared" si="272"/>
        <v>#VALUE!</v>
      </c>
    </row>
    <row r="2828" spans="3:15" x14ac:dyDescent="0.25">
      <c r="C2828" s="197" t="e">
        <f t="shared" si="269"/>
        <v>#DIV/0!</v>
      </c>
      <c r="D2828" s="216" t="e">
        <f>IF(F2828="","",IF($B$3='Budget Calculator'!$A$14, 'Loan Calculator'!$L$12-E2828+H2828, IF($B$3='Budget Calculator'!$A$13,  'Loan Calculator'!$N$12-E2828+H2828, IF($B$3='Budget Calculator'!$A$12,  'Loan Calculator'!$P$12-E2828+H2828, 0))))</f>
        <v>#DIV/0!</v>
      </c>
      <c r="E2828" s="217" t="e">
        <f>IF(('Loan Calculator'!$G$4/$B$4)*C2827&gt;=0, ('Loan Calculator'!$G$4/$B$4)*C2827, 1/0)</f>
        <v>#DIV/0!</v>
      </c>
      <c r="F2828" s="200" t="e">
        <f t="shared" si="270"/>
        <v>#DIV/0!</v>
      </c>
      <c r="G2828" s="212" t="e">
        <f t="shared" si="271"/>
        <v>#DIV/0!</v>
      </c>
      <c r="K2828" s="197" t="str" cm="1">
        <f t="array" ref="K2828">INDEX($A:$G, ($B2828*$B$4)+3,COLUMN(C2828))</f>
        <v>Owing</v>
      </c>
      <c r="L2828" s="198" t="e">
        <f t="shared" si="273"/>
        <v>#VALUE!</v>
      </c>
      <c r="M2828" s="199" t="e">
        <f t="shared" si="274"/>
        <v>#VALUE!</v>
      </c>
      <c r="N2828" s="200" t="str" cm="1">
        <f t="array" ref="N2828">INDEX($A:$G, ($B2828*$B$4)+3,COLUMN(F2828))</f>
        <v>Total Interest Charged</v>
      </c>
      <c r="O2828" s="201" t="e">
        <f t="shared" si="272"/>
        <v>#VALUE!</v>
      </c>
    </row>
    <row r="2829" spans="3:15" x14ac:dyDescent="0.25">
      <c r="C2829" s="197" t="e">
        <f t="shared" si="269"/>
        <v>#DIV/0!</v>
      </c>
      <c r="D2829" s="216" t="e">
        <f>IF(F2829="","",IF($B$3='Budget Calculator'!$A$14, 'Loan Calculator'!$L$12-E2829+H2829, IF($B$3='Budget Calculator'!$A$13,  'Loan Calculator'!$N$12-E2829+H2829, IF($B$3='Budget Calculator'!$A$12,  'Loan Calculator'!$P$12-E2829+H2829, 0))))</f>
        <v>#DIV/0!</v>
      </c>
      <c r="E2829" s="217" t="e">
        <f>IF(('Loan Calculator'!$G$4/$B$4)*C2828&gt;=0, ('Loan Calculator'!$G$4/$B$4)*C2828, 1/0)</f>
        <v>#DIV/0!</v>
      </c>
      <c r="F2829" s="200" t="e">
        <f t="shared" si="270"/>
        <v>#DIV/0!</v>
      </c>
      <c r="G2829" s="212" t="e">
        <f t="shared" si="271"/>
        <v>#DIV/0!</v>
      </c>
      <c r="K2829" s="197" t="str" cm="1">
        <f t="array" ref="K2829">INDEX($A:$G, ($B2829*$B$4)+3,COLUMN(C2829))</f>
        <v>Owing</v>
      </c>
      <c r="L2829" s="198" t="e">
        <f t="shared" si="273"/>
        <v>#VALUE!</v>
      </c>
      <c r="M2829" s="199" t="e">
        <f t="shared" si="274"/>
        <v>#VALUE!</v>
      </c>
      <c r="N2829" s="200" t="str" cm="1">
        <f t="array" ref="N2829">INDEX($A:$G, ($B2829*$B$4)+3,COLUMN(F2829))</f>
        <v>Total Interest Charged</v>
      </c>
      <c r="O2829" s="201" t="e">
        <f t="shared" si="272"/>
        <v>#VALUE!</v>
      </c>
    </row>
    <row r="2830" spans="3:15" x14ac:dyDescent="0.25">
      <c r="C2830" s="197" t="e">
        <f t="shared" si="269"/>
        <v>#DIV/0!</v>
      </c>
      <c r="D2830" s="216" t="e">
        <f>IF(F2830="","",IF($B$3='Budget Calculator'!$A$14, 'Loan Calculator'!$L$12-E2830+H2830, IF($B$3='Budget Calculator'!$A$13,  'Loan Calculator'!$N$12-E2830+H2830, IF($B$3='Budget Calculator'!$A$12,  'Loan Calculator'!$P$12-E2830+H2830, 0))))</f>
        <v>#DIV/0!</v>
      </c>
      <c r="E2830" s="217" t="e">
        <f>IF(('Loan Calculator'!$G$4/$B$4)*C2829&gt;=0, ('Loan Calculator'!$G$4/$B$4)*C2829, 1/0)</f>
        <v>#DIV/0!</v>
      </c>
      <c r="F2830" s="200" t="e">
        <f t="shared" si="270"/>
        <v>#DIV/0!</v>
      </c>
      <c r="G2830" s="212" t="e">
        <f t="shared" si="271"/>
        <v>#DIV/0!</v>
      </c>
      <c r="K2830" s="197" t="str" cm="1">
        <f t="array" ref="K2830">INDEX($A:$G, ($B2830*$B$4)+3,COLUMN(C2830))</f>
        <v>Owing</v>
      </c>
      <c r="L2830" s="198" t="e">
        <f t="shared" si="273"/>
        <v>#VALUE!</v>
      </c>
      <c r="M2830" s="199" t="e">
        <f t="shared" si="274"/>
        <v>#VALUE!</v>
      </c>
      <c r="N2830" s="200" t="str" cm="1">
        <f t="array" ref="N2830">INDEX($A:$G, ($B2830*$B$4)+3,COLUMN(F2830))</f>
        <v>Total Interest Charged</v>
      </c>
      <c r="O2830" s="201" t="e">
        <f t="shared" si="272"/>
        <v>#VALUE!</v>
      </c>
    </row>
    <row r="2831" spans="3:15" x14ac:dyDescent="0.25">
      <c r="C2831" s="197" t="e">
        <f t="shared" si="269"/>
        <v>#DIV/0!</v>
      </c>
      <c r="D2831" s="216" t="e">
        <f>IF(F2831="","",IF($B$3='Budget Calculator'!$A$14, 'Loan Calculator'!$L$12-E2831+H2831, IF($B$3='Budget Calculator'!$A$13,  'Loan Calculator'!$N$12-E2831+H2831, IF($B$3='Budget Calculator'!$A$12,  'Loan Calculator'!$P$12-E2831+H2831, 0))))</f>
        <v>#DIV/0!</v>
      </c>
      <c r="E2831" s="217" t="e">
        <f>IF(('Loan Calculator'!$G$4/$B$4)*C2830&gt;=0, ('Loan Calculator'!$G$4/$B$4)*C2830, 1/0)</f>
        <v>#DIV/0!</v>
      </c>
      <c r="F2831" s="200" t="e">
        <f t="shared" si="270"/>
        <v>#DIV/0!</v>
      </c>
      <c r="G2831" s="212" t="e">
        <f t="shared" si="271"/>
        <v>#DIV/0!</v>
      </c>
      <c r="K2831" s="197" t="str" cm="1">
        <f t="array" ref="K2831">INDEX($A:$G, ($B2831*$B$4)+3,COLUMN(C2831))</f>
        <v>Owing</v>
      </c>
      <c r="L2831" s="198" t="e">
        <f t="shared" si="273"/>
        <v>#VALUE!</v>
      </c>
      <c r="M2831" s="199" t="e">
        <f t="shared" si="274"/>
        <v>#VALUE!</v>
      </c>
      <c r="N2831" s="200" t="str" cm="1">
        <f t="array" ref="N2831">INDEX($A:$G, ($B2831*$B$4)+3,COLUMN(F2831))</f>
        <v>Total Interest Charged</v>
      </c>
      <c r="O2831" s="201" t="e">
        <f t="shared" si="272"/>
        <v>#VALUE!</v>
      </c>
    </row>
    <row r="2832" spans="3:15" x14ac:dyDescent="0.25">
      <c r="C2832" s="197" t="e">
        <f t="shared" si="269"/>
        <v>#DIV/0!</v>
      </c>
      <c r="D2832" s="216" t="e">
        <f>IF(F2832="","",IF($B$3='Budget Calculator'!$A$14, 'Loan Calculator'!$L$12-E2832+H2832, IF($B$3='Budget Calculator'!$A$13,  'Loan Calculator'!$N$12-E2832+H2832, IF($B$3='Budget Calculator'!$A$12,  'Loan Calculator'!$P$12-E2832+H2832, 0))))</f>
        <v>#DIV/0!</v>
      </c>
      <c r="E2832" s="217" t="e">
        <f>IF(('Loan Calculator'!$G$4/$B$4)*C2831&gt;=0, ('Loan Calculator'!$G$4/$B$4)*C2831, 1/0)</f>
        <v>#DIV/0!</v>
      </c>
      <c r="F2832" s="200" t="e">
        <f t="shared" si="270"/>
        <v>#DIV/0!</v>
      </c>
      <c r="G2832" s="212" t="e">
        <f t="shared" si="271"/>
        <v>#DIV/0!</v>
      </c>
      <c r="K2832" s="197" t="str" cm="1">
        <f t="array" ref="K2832">INDEX($A:$G, ($B2832*$B$4)+3,COLUMN(C2832))</f>
        <v>Owing</v>
      </c>
      <c r="L2832" s="198" t="e">
        <f t="shared" si="273"/>
        <v>#VALUE!</v>
      </c>
      <c r="M2832" s="199" t="e">
        <f t="shared" si="274"/>
        <v>#VALUE!</v>
      </c>
      <c r="N2832" s="200" t="str" cm="1">
        <f t="array" ref="N2832">INDEX($A:$G, ($B2832*$B$4)+3,COLUMN(F2832))</f>
        <v>Total Interest Charged</v>
      </c>
      <c r="O2832" s="201" t="e">
        <f t="shared" si="272"/>
        <v>#VALUE!</v>
      </c>
    </row>
    <row r="2833" spans="3:15" x14ac:dyDescent="0.25">
      <c r="C2833" s="197" t="e">
        <f t="shared" si="269"/>
        <v>#DIV/0!</v>
      </c>
      <c r="D2833" s="216" t="e">
        <f>IF(F2833="","",IF($B$3='Budget Calculator'!$A$14, 'Loan Calculator'!$L$12-E2833+H2833, IF($B$3='Budget Calculator'!$A$13,  'Loan Calculator'!$N$12-E2833+H2833, IF($B$3='Budget Calculator'!$A$12,  'Loan Calculator'!$P$12-E2833+H2833, 0))))</f>
        <v>#DIV/0!</v>
      </c>
      <c r="E2833" s="217" t="e">
        <f>IF(('Loan Calculator'!$G$4/$B$4)*C2832&gt;=0, ('Loan Calculator'!$G$4/$B$4)*C2832, 1/0)</f>
        <v>#DIV/0!</v>
      </c>
      <c r="F2833" s="200" t="e">
        <f t="shared" si="270"/>
        <v>#DIV/0!</v>
      </c>
      <c r="G2833" s="212" t="e">
        <f t="shared" si="271"/>
        <v>#DIV/0!</v>
      </c>
      <c r="K2833" s="197" t="str" cm="1">
        <f t="array" ref="K2833">INDEX($A:$G, ($B2833*$B$4)+3,COLUMN(C2833))</f>
        <v>Owing</v>
      </c>
      <c r="L2833" s="198" t="e">
        <f t="shared" si="273"/>
        <v>#VALUE!</v>
      </c>
      <c r="M2833" s="199" t="e">
        <f t="shared" si="274"/>
        <v>#VALUE!</v>
      </c>
      <c r="N2833" s="200" t="str" cm="1">
        <f t="array" ref="N2833">INDEX($A:$G, ($B2833*$B$4)+3,COLUMN(F2833))</f>
        <v>Total Interest Charged</v>
      </c>
      <c r="O2833" s="201" t="e">
        <f t="shared" si="272"/>
        <v>#VALUE!</v>
      </c>
    </row>
    <row r="2834" spans="3:15" x14ac:dyDescent="0.25">
      <c r="C2834" s="197" t="e">
        <f t="shared" si="269"/>
        <v>#DIV/0!</v>
      </c>
      <c r="D2834" s="216" t="e">
        <f>IF(F2834="","",IF($B$3='Budget Calculator'!$A$14, 'Loan Calculator'!$L$12-E2834+H2834, IF($B$3='Budget Calculator'!$A$13,  'Loan Calculator'!$N$12-E2834+H2834, IF($B$3='Budget Calculator'!$A$12,  'Loan Calculator'!$P$12-E2834+H2834, 0))))</f>
        <v>#DIV/0!</v>
      </c>
      <c r="E2834" s="217" t="e">
        <f>IF(('Loan Calculator'!$G$4/$B$4)*C2833&gt;=0, ('Loan Calculator'!$G$4/$B$4)*C2833, 1/0)</f>
        <v>#DIV/0!</v>
      </c>
      <c r="F2834" s="200" t="e">
        <f t="shared" si="270"/>
        <v>#DIV/0!</v>
      </c>
      <c r="G2834" s="212" t="e">
        <f t="shared" si="271"/>
        <v>#DIV/0!</v>
      </c>
      <c r="K2834" s="197" t="str" cm="1">
        <f t="array" ref="K2834">INDEX($A:$G, ($B2834*$B$4)+3,COLUMN(C2834))</f>
        <v>Owing</v>
      </c>
      <c r="L2834" s="198" t="e">
        <f t="shared" si="273"/>
        <v>#VALUE!</v>
      </c>
      <c r="M2834" s="199" t="e">
        <f t="shared" si="274"/>
        <v>#VALUE!</v>
      </c>
      <c r="N2834" s="200" t="str" cm="1">
        <f t="array" ref="N2834">INDEX($A:$G, ($B2834*$B$4)+3,COLUMN(F2834))</f>
        <v>Total Interest Charged</v>
      </c>
      <c r="O2834" s="201" t="e">
        <f t="shared" si="272"/>
        <v>#VALUE!</v>
      </c>
    </row>
    <row r="2835" spans="3:15" x14ac:dyDescent="0.25">
      <c r="C2835" s="197" t="e">
        <f t="shared" si="269"/>
        <v>#DIV/0!</v>
      </c>
      <c r="D2835" s="216" t="e">
        <f>IF(F2835="","",IF($B$3='Budget Calculator'!$A$14, 'Loan Calculator'!$L$12-E2835+H2835, IF($B$3='Budget Calculator'!$A$13,  'Loan Calculator'!$N$12-E2835+H2835, IF($B$3='Budget Calculator'!$A$12,  'Loan Calculator'!$P$12-E2835+H2835, 0))))</f>
        <v>#DIV/0!</v>
      </c>
      <c r="E2835" s="217" t="e">
        <f>IF(('Loan Calculator'!$G$4/$B$4)*C2834&gt;=0, ('Loan Calculator'!$G$4/$B$4)*C2834, 1/0)</f>
        <v>#DIV/0!</v>
      </c>
      <c r="F2835" s="200" t="e">
        <f t="shared" si="270"/>
        <v>#DIV/0!</v>
      </c>
      <c r="G2835" s="212" t="e">
        <f t="shared" si="271"/>
        <v>#DIV/0!</v>
      </c>
      <c r="K2835" s="197" t="str" cm="1">
        <f t="array" ref="K2835">INDEX($A:$G, ($B2835*$B$4)+3,COLUMN(C2835))</f>
        <v>Owing</v>
      </c>
      <c r="L2835" s="198" t="e">
        <f t="shared" si="273"/>
        <v>#VALUE!</v>
      </c>
      <c r="M2835" s="199" t="e">
        <f t="shared" si="274"/>
        <v>#VALUE!</v>
      </c>
      <c r="N2835" s="200" t="str" cm="1">
        <f t="array" ref="N2835">INDEX($A:$G, ($B2835*$B$4)+3,COLUMN(F2835))</f>
        <v>Total Interest Charged</v>
      </c>
      <c r="O2835" s="201" t="e">
        <f t="shared" si="272"/>
        <v>#VALUE!</v>
      </c>
    </row>
    <row r="2836" spans="3:15" x14ac:dyDescent="0.25">
      <c r="C2836" s="197" t="e">
        <f t="shared" si="269"/>
        <v>#DIV/0!</v>
      </c>
      <c r="D2836" s="216" t="e">
        <f>IF(F2836="","",IF($B$3='Budget Calculator'!$A$14, 'Loan Calculator'!$L$12-E2836+H2836, IF($B$3='Budget Calculator'!$A$13,  'Loan Calculator'!$N$12-E2836+H2836, IF($B$3='Budget Calculator'!$A$12,  'Loan Calculator'!$P$12-E2836+H2836, 0))))</f>
        <v>#DIV/0!</v>
      </c>
      <c r="E2836" s="217" t="e">
        <f>IF(('Loan Calculator'!$G$4/$B$4)*C2835&gt;=0, ('Loan Calculator'!$G$4/$B$4)*C2835, 1/0)</f>
        <v>#DIV/0!</v>
      </c>
      <c r="F2836" s="200" t="e">
        <f t="shared" si="270"/>
        <v>#DIV/0!</v>
      </c>
      <c r="G2836" s="212" t="e">
        <f t="shared" si="271"/>
        <v>#DIV/0!</v>
      </c>
      <c r="K2836" s="197" t="str" cm="1">
        <f t="array" ref="K2836">INDEX($A:$G, ($B2836*$B$4)+3,COLUMN(C2836))</f>
        <v>Owing</v>
      </c>
      <c r="L2836" s="198" t="e">
        <f t="shared" si="273"/>
        <v>#VALUE!</v>
      </c>
      <c r="M2836" s="199" t="e">
        <f t="shared" si="274"/>
        <v>#VALUE!</v>
      </c>
      <c r="N2836" s="200" t="str" cm="1">
        <f t="array" ref="N2836">INDEX($A:$G, ($B2836*$B$4)+3,COLUMN(F2836))</f>
        <v>Total Interest Charged</v>
      </c>
      <c r="O2836" s="201" t="e">
        <f t="shared" si="272"/>
        <v>#VALUE!</v>
      </c>
    </row>
    <row r="2837" spans="3:15" x14ac:dyDescent="0.25">
      <c r="C2837" s="197" t="e">
        <f t="shared" si="269"/>
        <v>#DIV/0!</v>
      </c>
      <c r="D2837" s="216" t="e">
        <f>IF(F2837="","",IF($B$3='Budget Calculator'!$A$14, 'Loan Calculator'!$L$12-E2837+H2837, IF($B$3='Budget Calculator'!$A$13,  'Loan Calculator'!$N$12-E2837+H2837, IF($B$3='Budget Calculator'!$A$12,  'Loan Calculator'!$P$12-E2837+H2837, 0))))</f>
        <v>#DIV/0!</v>
      </c>
      <c r="E2837" s="217" t="e">
        <f>IF(('Loan Calculator'!$G$4/$B$4)*C2836&gt;=0, ('Loan Calculator'!$G$4/$B$4)*C2836, 1/0)</f>
        <v>#DIV/0!</v>
      </c>
      <c r="F2837" s="200" t="e">
        <f t="shared" si="270"/>
        <v>#DIV/0!</v>
      </c>
      <c r="G2837" s="212" t="e">
        <f t="shared" si="271"/>
        <v>#DIV/0!</v>
      </c>
      <c r="K2837" s="197" t="str" cm="1">
        <f t="array" ref="K2837">INDEX($A:$G, ($B2837*$B$4)+3,COLUMN(C2837))</f>
        <v>Owing</v>
      </c>
      <c r="L2837" s="198" t="e">
        <f t="shared" si="273"/>
        <v>#VALUE!</v>
      </c>
      <c r="M2837" s="199" t="e">
        <f t="shared" si="274"/>
        <v>#VALUE!</v>
      </c>
      <c r="N2837" s="200" t="str" cm="1">
        <f t="array" ref="N2837">INDEX($A:$G, ($B2837*$B$4)+3,COLUMN(F2837))</f>
        <v>Total Interest Charged</v>
      </c>
      <c r="O2837" s="201" t="e">
        <f t="shared" si="272"/>
        <v>#VALUE!</v>
      </c>
    </row>
    <row r="2838" spans="3:15" x14ac:dyDescent="0.25">
      <c r="C2838" s="197" t="e">
        <f t="shared" si="269"/>
        <v>#DIV/0!</v>
      </c>
      <c r="D2838" s="216" t="e">
        <f>IF(F2838="","",IF($B$3='Budget Calculator'!$A$14, 'Loan Calculator'!$L$12-E2838+H2838, IF($B$3='Budget Calculator'!$A$13,  'Loan Calculator'!$N$12-E2838+H2838, IF($B$3='Budget Calculator'!$A$12,  'Loan Calculator'!$P$12-E2838+H2838, 0))))</f>
        <v>#DIV/0!</v>
      </c>
      <c r="E2838" s="217" t="e">
        <f>IF(('Loan Calculator'!$G$4/$B$4)*C2837&gt;=0, ('Loan Calculator'!$G$4/$B$4)*C2837, 1/0)</f>
        <v>#DIV/0!</v>
      </c>
      <c r="F2838" s="200" t="e">
        <f t="shared" si="270"/>
        <v>#DIV/0!</v>
      </c>
      <c r="G2838" s="212" t="e">
        <f t="shared" si="271"/>
        <v>#DIV/0!</v>
      </c>
      <c r="K2838" s="197" t="str" cm="1">
        <f t="array" ref="K2838">INDEX($A:$G, ($B2838*$B$4)+3,COLUMN(C2838))</f>
        <v>Owing</v>
      </c>
      <c r="L2838" s="198" t="e">
        <f t="shared" si="273"/>
        <v>#VALUE!</v>
      </c>
      <c r="M2838" s="199" t="e">
        <f t="shared" si="274"/>
        <v>#VALUE!</v>
      </c>
      <c r="N2838" s="200" t="str" cm="1">
        <f t="array" ref="N2838">INDEX($A:$G, ($B2838*$B$4)+3,COLUMN(F2838))</f>
        <v>Total Interest Charged</v>
      </c>
      <c r="O2838" s="201" t="e">
        <f t="shared" si="272"/>
        <v>#VALUE!</v>
      </c>
    </row>
    <row r="2839" spans="3:15" x14ac:dyDescent="0.25">
      <c r="C2839" s="197" t="e">
        <f t="shared" si="269"/>
        <v>#DIV/0!</v>
      </c>
      <c r="D2839" s="216" t="e">
        <f>IF(F2839="","",IF($B$3='Budget Calculator'!$A$14, 'Loan Calculator'!$L$12-E2839+H2839, IF($B$3='Budget Calculator'!$A$13,  'Loan Calculator'!$N$12-E2839+H2839, IF($B$3='Budget Calculator'!$A$12,  'Loan Calculator'!$P$12-E2839+H2839, 0))))</f>
        <v>#DIV/0!</v>
      </c>
      <c r="E2839" s="217" t="e">
        <f>IF(('Loan Calculator'!$G$4/$B$4)*C2838&gt;=0, ('Loan Calculator'!$G$4/$B$4)*C2838, 1/0)</f>
        <v>#DIV/0!</v>
      </c>
      <c r="F2839" s="200" t="e">
        <f t="shared" si="270"/>
        <v>#DIV/0!</v>
      </c>
      <c r="G2839" s="212" t="e">
        <f t="shared" si="271"/>
        <v>#DIV/0!</v>
      </c>
      <c r="K2839" s="197" t="str" cm="1">
        <f t="array" ref="K2839">INDEX($A:$G, ($B2839*$B$4)+3,COLUMN(C2839))</f>
        <v>Owing</v>
      </c>
      <c r="L2839" s="198" t="e">
        <f t="shared" si="273"/>
        <v>#VALUE!</v>
      </c>
      <c r="M2839" s="199" t="e">
        <f t="shared" si="274"/>
        <v>#VALUE!</v>
      </c>
      <c r="N2839" s="200" t="str" cm="1">
        <f t="array" ref="N2839">INDEX($A:$G, ($B2839*$B$4)+3,COLUMN(F2839))</f>
        <v>Total Interest Charged</v>
      </c>
      <c r="O2839" s="201" t="e">
        <f t="shared" si="272"/>
        <v>#VALUE!</v>
      </c>
    </row>
    <row r="2840" spans="3:15" x14ac:dyDescent="0.25">
      <c r="C2840" s="197" t="e">
        <f t="shared" ref="C2840:C2903" si="275">IF(F2840="","",C2839-D2840)</f>
        <v>#DIV/0!</v>
      </c>
      <c r="D2840" s="216" t="e">
        <f>IF(F2840="","",IF($B$3='Budget Calculator'!$A$14, 'Loan Calculator'!$L$12-E2840+H2840, IF($B$3='Budget Calculator'!$A$13,  'Loan Calculator'!$N$12-E2840+H2840, IF($B$3='Budget Calculator'!$A$12,  'Loan Calculator'!$P$12-E2840+H2840, 0))))</f>
        <v>#DIV/0!</v>
      </c>
      <c r="E2840" s="217" t="e">
        <f>IF(('Loan Calculator'!$G$4/$B$4)*C2839&gt;=0, ('Loan Calculator'!$G$4/$B$4)*C2839, 1/0)</f>
        <v>#DIV/0!</v>
      </c>
      <c r="F2840" s="200" t="e">
        <f t="shared" ref="F2840:F2903" si="276">IF(F2839="", "", IF(E2840+F2839&gt;F2839, E2840+F2839, ""))</f>
        <v>#DIV/0!</v>
      </c>
      <c r="G2840" s="212" t="e">
        <f t="shared" si="271"/>
        <v>#DIV/0!</v>
      </c>
      <c r="K2840" s="197" t="str" cm="1">
        <f t="array" ref="K2840">INDEX($A:$G, ($B2840*$B$4)+3,COLUMN(C2840))</f>
        <v>Owing</v>
      </c>
      <c r="L2840" s="198" t="e">
        <f t="shared" si="273"/>
        <v>#VALUE!</v>
      </c>
      <c r="M2840" s="199" t="e">
        <f t="shared" si="274"/>
        <v>#VALUE!</v>
      </c>
      <c r="N2840" s="200" t="str" cm="1">
        <f t="array" ref="N2840">INDEX($A:$G, ($B2840*$B$4)+3,COLUMN(F2840))</f>
        <v>Total Interest Charged</v>
      </c>
      <c r="O2840" s="201" t="e">
        <f t="shared" si="272"/>
        <v>#VALUE!</v>
      </c>
    </row>
    <row r="2841" spans="3:15" x14ac:dyDescent="0.25">
      <c r="C2841" s="197" t="e">
        <f t="shared" si="275"/>
        <v>#DIV/0!</v>
      </c>
      <c r="D2841" s="216" t="e">
        <f>IF(F2841="","",IF($B$3='Budget Calculator'!$A$14, 'Loan Calculator'!$L$12-E2841+H2841, IF($B$3='Budget Calculator'!$A$13,  'Loan Calculator'!$N$12-E2841+H2841, IF($B$3='Budget Calculator'!$A$12,  'Loan Calculator'!$P$12-E2841+H2841, 0))))</f>
        <v>#DIV/0!</v>
      </c>
      <c r="E2841" s="217" t="e">
        <f>IF(('Loan Calculator'!$G$4/$B$4)*C2840&gt;=0, ('Loan Calculator'!$G$4/$B$4)*C2840, 1/0)</f>
        <v>#DIV/0!</v>
      </c>
      <c r="F2841" s="200" t="e">
        <f t="shared" si="276"/>
        <v>#DIV/0!</v>
      </c>
      <c r="G2841" s="212" t="e">
        <f t="shared" si="271"/>
        <v>#DIV/0!</v>
      </c>
      <c r="K2841" s="197" t="str" cm="1">
        <f t="array" ref="K2841">INDEX($A:$G, ($B2841*$B$4)+3,COLUMN(C2841))</f>
        <v>Owing</v>
      </c>
      <c r="L2841" s="198" t="e">
        <f t="shared" si="273"/>
        <v>#VALUE!</v>
      </c>
      <c r="M2841" s="199" t="e">
        <f t="shared" si="274"/>
        <v>#VALUE!</v>
      </c>
      <c r="N2841" s="200" t="str" cm="1">
        <f t="array" ref="N2841">INDEX($A:$G, ($B2841*$B$4)+3,COLUMN(F2841))</f>
        <v>Total Interest Charged</v>
      </c>
      <c r="O2841" s="201" t="e">
        <f t="shared" si="272"/>
        <v>#VALUE!</v>
      </c>
    </row>
    <row r="2842" spans="3:15" x14ac:dyDescent="0.25">
      <c r="C2842" s="197" t="e">
        <f t="shared" si="275"/>
        <v>#DIV/0!</v>
      </c>
      <c r="D2842" s="216" t="e">
        <f>IF(F2842="","",IF($B$3='Budget Calculator'!$A$14, 'Loan Calculator'!$L$12-E2842+H2842, IF($B$3='Budget Calculator'!$A$13,  'Loan Calculator'!$N$12-E2842+H2842, IF($B$3='Budget Calculator'!$A$12,  'Loan Calculator'!$P$12-E2842+H2842, 0))))</f>
        <v>#DIV/0!</v>
      </c>
      <c r="E2842" s="217" t="e">
        <f>IF(('Loan Calculator'!$G$4/$B$4)*C2841&gt;=0, ('Loan Calculator'!$G$4/$B$4)*C2841, 1/0)</f>
        <v>#DIV/0!</v>
      </c>
      <c r="F2842" s="200" t="e">
        <f t="shared" si="276"/>
        <v>#DIV/0!</v>
      </c>
      <c r="G2842" s="212" t="e">
        <f t="shared" si="271"/>
        <v>#DIV/0!</v>
      </c>
      <c r="K2842" s="197" t="str" cm="1">
        <f t="array" ref="K2842">INDEX($A:$G, ($B2842*$B$4)+3,COLUMN(C2842))</f>
        <v>Owing</v>
      </c>
      <c r="L2842" s="198" t="e">
        <f t="shared" si="273"/>
        <v>#VALUE!</v>
      </c>
      <c r="M2842" s="199" t="e">
        <f t="shared" si="274"/>
        <v>#VALUE!</v>
      </c>
      <c r="N2842" s="200" t="str" cm="1">
        <f t="array" ref="N2842">INDEX($A:$G, ($B2842*$B$4)+3,COLUMN(F2842))</f>
        <v>Total Interest Charged</v>
      </c>
      <c r="O2842" s="201" t="e">
        <f t="shared" si="272"/>
        <v>#VALUE!</v>
      </c>
    </row>
    <row r="2843" spans="3:15" x14ac:dyDescent="0.25">
      <c r="C2843" s="197" t="e">
        <f t="shared" si="275"/>
        <v>#DIV/0!</v>
      </c>
      <c r="D2843" s="216" t="e">
        <f>IF(F2843="","",IF($B$3='Budget Calculator'!$A$14, 'Loan Calculator'!$L$12-E2843+H2843, IF($B$3='Budget Calculator'!$A$13,  'Loan Calculator'!$N$12-E2843+H2843, IF($B$3='Budget Calculator'!$A$12,  'Loan Calculator'!$P$12-E2843+H2843, 0))))</f>
        <v>#DIV/0!</v>
      </c>
      <c r="E2843" s="217" t="e">
        <f>IF(('Loan Calculator'!$G$4/$B$4)*C2842&gt;=0, ('Loan Calculator'!$G$4/$B$4)*C2842, 1/0)</f>
        <v>#DIV/0!</v>
      </c>
      <c r="F2843" s="200" t="e">
        <f t="shared" si="276"/>
        <v>#DIV/0!</v>
      </c>
      <c r="G2843" s="212" t="e">
        <f t="shared" si="271"/>
        <v>#DIV/0!</v>
      </c>
      <c r="K2843" s="197" t="str" cm="1">
        <f t="array" ref="K2843">INDEX($A:$G, ($B2843*$B$4)+3,COLUMN(C2843))</f>
        <v>Owing</v>
      </c>
      <c r="L2843" s="198" t="e">
        <f t="shared" si="273"/>
        <v>#VALUE!</v>
      </c>
      <c r="M2843" s="199" t="e">
        <f t="shared" si="274"/>
        <v>#VALUE!</v>
      </c>
      <c r="N2843" s="200" t="str" cm="1">
        <f t="array" ref="N2843">INDEX($A:$G, ($B2843*$B$4)+3,COLUMN(F2843))</f>
        <v>Total Interest Charged</v>
      </c>
      <c r="O2843" s="201" t="e">
        <f t="shared" si="272"/>
        <v>#VALUE!</v>
      </c>
    </row>
    <row r="2844" spans="3:15" x14ac:dyDescent="0.25">
      <c r="C2844" s="197" t="e">
        <f t="shared" si="275"/>
        <v>#DIV/0!</v>
      </c>
      <c r="D2844" s="216" t="e">
        <f>IF(F2844="","",IF($B$3='Budget Calculator'!$A$14, 'Loan Calculator'!$L$12-E2844+H2844, IF($B$3='Budget Calculator'!$A$13,  'Loan Calculator'!$N$12-E2844+H2844, IF($B$3='Budget Calculator'!$A$12,  'Loan Calculator'!$P$12-E2844+H2844, 0))))</f>
        <v>#DIV/0!</v>
      </c>
      <c r="E2844" s="217" t="e">
        <f>IF(('Loan Calculator'!$G$4/$B$4)*C2843&gt;=0, ('Loan Calculator'!$G$4/$B$4)*C2843, 1/0)</f>
        <v>#DIV/0!</v>
      </c>
      <c r="F2844" s="200" t="e">
        <f t="shared" si="276"/>
        <v>#DIV/0!</v>
      </c>
      <c r="G2844" s="212" t="e">
        <f t="shared" si="271"/>
        <v>#DIV/0!</v>
      </c>
      <c r="K2844" s="197" t="str" cm="1">
        <f t="array" ref="K2844">INDEX($A:$G, ($B2844*$B$4)+3,COLUMN(C2844))</f>
        <v>Owing</v>
      </c>
      <c r="L2844" s="198" t="e">
        <f t="shared" si="273"/>
        <v>#VALUE!</v>
      </c>
      <c r="M2844" s="199" t="e">
        <f t="shared" si="274"/>
        <v>#VALUE!</v>
      </c>
      <c r="N2844" s="200" t="str" cm="1">
        <f t="array" ref="N2844">INDEX($A:$G, ($B2844*$B$4)+3,COLUMN(F2844))</f>
        <v>Total Interest Charged</v>
      </c>
      <c r="O2844" s="201" t="e">
        <f t="shared" si="272"/>
        <v>#VALUE!</v>
      </c>
    </row>
    <row r="2845" spans="3:15" x14ac:dyDescent="0.25">
      <c r="C2845" s="197" t="e">
        <f t="shared" si="275"/>
        <v>#DIV/0!</v>
      </c>
      <c r="D2845" s="216" t="e">
        <f>IF(F2845="","",IF($B$3='Budget Calculator'!$A$14, 'Loan Calculator'!$L$12-E2845+H2845, IF($B$3='Budget Calculator'!$A$13,  'Loan Calculator'!$N$12-E2845+H2845, IF($B$3='Budget Calculator'!$A$12,  'Loan Calculator'!$P$12-E2845+H2845, 0))))</f>
        <v>#DIV/0!</v>
      </c>
      <c r="E2845" s="217" t="e">
        <f>IF(('Loan Calculator'!$G$4/$B$4)*C2844&gt;=0, ('Loan Calculator'!$G$4/$B$4)*C2844, 1/0)</f>
        <v>#DIV/0!</v>
      </c>
      <c r="F2845" s="200" t="e">
        <f t="shared" si="276"/>
        <v>#DIV/0!</v>
      </c>
      <c r="G2845" s="212" t="e">
        <f t="shared" si="271"/>
        <v>#DIV/0!</v>
      </c>
      <c r="K2845" s="197" t="str" cm="1">
        <f t="array" ref="K2845">INDEX($A:$G, ($B2845*$B$4)+3,COLUMN(C2845))</f>
        <v>Owing</v>
      </c>
      <c r="L2845" s="198" t="e">
        <f t="shared" si="273"/>
        <v>#VALUE!</v>
      </c>
      <c r="M2845" s="199" t="e">
        <f t="shared" si="274"/>
        <v>#VALUE!</v>
      </c>
      <c r="N2845" s="200" t="str" cm="1">
        <f t="array" ref="N2845">INDEX($A:$G, ($B2845*$B$4)+3,COLUMN(F2845))</f>
        <v>Total Interest Charged</v>
      </c>
      <c r="O2845" s="201" t="e">
        <f t="shared" si="272"/>
        <v>#VALUE!</v>
      </c>
    </row>
    <row r="2846" spans="3:15" x14ac:dyDescent="0.25">
      <c r="C2846" s="197" t="e">
        <f t="shared" si="275"/>
        <v>#DIV/0!</v>
      </c>
      <c r="D2846" s="216" t="e">
        <f>IF(F2846="","",IF($B$3='Budget Calculator'!$A$14, 'Loan Calculator'!$L$12-E2846+H2846, IF($B$3='Budget Calculator'!$A$13,  'Loan Calculator'!$N$12-E2846+H2846, IF($B$3='Budget Calculator'!$A$12,  'Loan Calculator'!$P$12-E2846+H2846, 0))))</f>
        <v>#DIV/0!</v>
      </c>
      <c r="E2846" s="217" t="e">
        <f>IF(('Loan Calculator'!$G$4/$B$4)*C2845&gt;=0, ('Loan Calculator'!$G$4/$B$4)*C2845, 1/0)</f>
        <v>#DIV/0!</v>
      </c>
      <c r="F2846" s="200" t="e">
        <f t="shared" si="276"/>
        <v>#DIV/0!</v>
      </c>
      <c r="G2846" s="212" t="e">
        <f t="shared" si="271"/>
        <v>#DIV/0!</v>
      </c>
      <c r="K2846" s="197" t="str" cm="1">
        <f t="array" ref="K2846">INDEX($A:$G, ($B2846*$B$4)+3,COLUMN(C2846))</f>
        <v>Owing</v>
      </c>
      <c r="L2846" s="198" t="e">
        <f t="shared" si="273"/>
        <v>#VALUE!</v>
      </c>
      <c r="M2846" s="199" t="e">
        <f t="shared" si="274"/>
        <v>#VALUE!</v>
      </c>
      <c r="N2846" s="200" t="str" cm="1">
        <f t="array" ref="N2846">INDEX($A:$G, ($B2846*$B$4)+3,COLUMN(F2846))</f>
        <v>Total Interest Charged</v>
      </c>
      <c r="O2846" s="201" t="e">
        <f t="shared" si="272"/>
        <v>#VALUE!</v>
      </c>
    </row>
    <row r="2847" spans="3:15" x14ac:dyDescent="0.25">
      <c r="C2847" s="197" t="e">
        <f t="shared" si="275"/>
        <v>#DIV/0!</v>
      </c>
      <c r="D2847" s="216" t="e">
        <f>IF(F2847="","",IF($B$3='Budget Calculator'!$A$14, 'Loan Calculator'!$L$12-E2847+H2847, IF($B$3='Budget Calculator'!$A$13,  'Loan Calculator'!$N$12-E2847+H2847, IF($B$3='Budget Calculator'!$A$12,  'Loan Calculator'!$P$12-E2847+H2847, 0))))</f>
        <v>#DIV/0!</v>
      </c>
      <c r="E2847" s="217" t="e">
        <f>IF(('Loan Calculator'!$G$4/$B$4)*C2846&gt;=0, ('Loan Calculator'!$G$4/$B$4)*C2846, 1/0)</f>
        <v>#DIV/0!</v>
      </c>
      <c r="F2847" s="200" t="e">
        <f t="shared" si="276"/>
        <v>#DIV/0!</v>
      </c>
      <c r="G2847" s="212" t="e">
        <f t="shared" si="271"/>
        <v>#DIV/0!</v>
      </c>
      <c r="K2847" s="197" t="str" cm="1">
        <f t="array" ref="K2847">INDEX($A:$G, ($B2847*$B$4)+3,COLUMN(C2847))</f>
        <v>Owing</v>
      </c>
      <c r="L2847" s="198" t="e">
        <f t="shared" si="273"/>
        <v>#VALUE!</v>
      </c>
      <c r="M2847" s="199" t="e">
        <f t="shared" si="274"/>
        <v>#VALUE!</v>
      </c>
      <c r="N2847" s="200" t="str" cm="1">
        <f t="array" ref="N2847">INDEX($A:$G, ($B2847*$B$4)+3,COLUMN(F2847))</f>
        <v>Total Interest Charged</v>
      </c>
      <c r="O2847" s="201" t="e">
        <f t="shared" si="272"/>
        <v>#VALUE!</v>
      </c>
    </row>
    <row r="2848" spans="3:15" x14ac:dyDescent="0.25">
      <c r="C2848" s="197" t="e">
        <f t="shared" si="275"/>
        <v>#DIV/0!</v>
      </c>
      <c r="D2848" s="216" t="e">
        <f>IF(F2848="","",IF($B$3='Budget Calculator'!$A$14, 'Loan Calculator'!$L$12-E2848+H2848, IF($B$3='Budget Calculator'!$A$13,  'Loan Calculator'!$N$12-E2848+H2848, IF($B$3='Budget Calculator'!$A$12,  'Loan Calculator'!$P$12-E2848+H2848, 0))))</f>
        <v>#DIV/0!</v>
      </c>
      <c r="E2848" s="217" t="e">
        <f>IF(('Loan Calculator'!$G$4/$B$4)*C2847&gt;=0, ('Loan Calculator'!$G$4/$B$4)*C2847, 1/0)</f>
        <v>#DIV/0!</v>
      </c>
      <c r="F2848" s="200" t="e">
        <f t="shared" si="276"/>
        <v>#DIV/0!</v>
      </c>
      <c r="G2848" s="212" t="e">
        <f t="shared" si="271"/>
        <v>#DIV/0!</v>
      </c>
      <c r="K2848" s="197" t="str" cm="1">
        <f t="array" ref="K2848">INDEX($A:$G, ($B2848*$B$4)+3,COLUMN(C2848))</f>
        <v>Owing</v>
      </c>
      <c r="L2848" s="198" t="e">
        <f t="shared" si="273"/>
        <v>#VALUE!</v>
      </c>
      <c r="M2848" s="199" t="e">
        <f t="shared" si="274"/>
        <v>#VALUE!</v>
      </c>
      <c r="N2848" s="200" t="str" cm="1">
        <f t="array" ref="N2848">INDEX($A:$G, ($B2848*$B$4)+3,COLUMN(F2848))</f>
        <v>Total Interest Charged</v>
      </c>
      <c r="O2848" s="201" t="e">
        <f t="shared" si="272"/>
        <v>#VALUE!</v>
      </c>
    </row>
    <row r="2849" spans="3:15" x14ac:dyDescent="0.25">
      <c r="C2849" s="197" t="e">
        <f t="shared" si="275"/>
        <v>#DIV/0!</v>
      </c>
      <c r="D2849" s="216" t="e">
        <f>IF(F2849="","",IF($B$3='Budget Calculator'!$A$14, 'Loan Calculator'!$L$12-E2849+H2849, IF($B$3='Budget Calculator'!$A$13,  'Loan Calculator'!$N$12-E2849+H2849, IF($B$3='Budget Calculator'!$A$12,  'Loan Calculator'!$P$12-E2849+H2849, 0))))</f>
        <v>#DIV/0!</v>
      </c>
      <c r="E2849" s="217" t="e">
        <f>IF(('Loan Calculator'!$G$4/$B$4)*C2848&gt;=0, ('Loan Calculator'!$G$4/$B$4)*C2848, 1/0)</f>
        <v>#DIV/0!</v>
      </c>
      <c r="F2849" s="200" t="e">
        <f t="shared" si="276"/>
        <v>#DIV/0!</v>
      </c>
      <c r="G2849" s="212" t="e">
        <f t="shared" si="271"/>
        <v>#DIV/0!</v>
      </c>
      <c r="K2849" s="197" t="str" cm="1">
        <f t="array" ref="K2849">INDEX($A:$G, ($B2849*$B$4)+3,COLUMN(C2849))</f>
        <v>Owing</v>
      </c>
      <c r="L2849" s="198" t="e">
        <f t="shared" si="273"/>
        <v>#VALUE!</v>
      </c>
      <c r="M2849" s="199" t="e">
        <f t="shared" si="274"/>
        <v>#VALUE!</v>
      </c>
      <c r="N2849" s="200" t="str" cm="1">
        <f t="array" ref="N2849">INDEX($A:$G, ($B2849*$B$4)+3,COLUMN(F2849))</f>
        <v>Total Interest Charged</v>
      </c>
      <c r="O2849" s="201" t="e">
        <f t="shared" si="272"/>
        <v>#VALUE!</v>
      </c>
    </row>
    <row r="2850" spans="3:15" x14ac:dyDescent="0.25">
      <c r="C2850" s="197" t="e">
        <f t="shared" si="275"/>
        <v>#DIV/0!</v>
      </c>
      <c r="D2850" s="216" t="e">
        <f>IF(F2850="","",IF($B$3='Budget Calculator'!$A$14, 'Loan Calculator'!$L$12-E2850+H2850, IF($B$3='Budget Calculator'!$A$13,  'Loan Calculator'!$N$12-E2850+H2850, IF($B$3='Budget Calculator'!$A$12,  'Loan Calculator'!$P$12-E2850+H2850, 0))))</f>
        <v>#DIV/0!</v>
      </c>
      <c r="E2850" s="217" t="e">
        <f>IF(('Loan Calculator'!$G$4/$B$4)*C2849&gt;=0, ('Loan Calculator'!$G$4/$B$4)*C2849, 1/0)</f>
        <v>#DIV/0!</v>
      </c>
      <c r="F2850" s="200" t="e">
        <f t="shared" si="276"/>
        <v>#DIV/0!</v>
      </c>
      <c r="G2850" s="212" t="e">
        <f t="shared" si="271"/>
        <v>#DIV/0!</v>
      </c>
      <c r="K2850" s="197" t="str" cm="1">
        <f t="array" ref="K2850">INDEX($A:$G, ($B2850*$B$4)+3,COLUMN(C2850))</f>
        <v>Owing</v>
      </c>
      <c r="L2850" s="198" t="e">
        <f t="shared" si="273"/>
        <v>#VALUE!</v>
      </c>
      <c r="M2850" s="199" t="e">
        <f t="shared" si="274"/>
        <v>#VALUE!</v>
      </c>
      <c r="N2850" s="200" t="str" cm="1">
        <f t="array" ref="N2850">INDEX($A:$G, ($B2850*$B$4)+3,COLUMN(F2850))</f>
        <v>Total Interest Charged</v>
      </c>
      <c r="O2850" s="201" t="e">
        <f t="shared" si="272"/>
        <v>#VALUE!</v>
      </c>
    </row>
    <row r="2851" spans="3:15" x14ac:dyDescent="0.25">
      <c r="C2851" s="197" t="e">
        <f t="shared" si="275"/>
        <v>#DIV/0!</v>
      </c>
      <c r="D2851" s="216" t="e">
        <f>IF(F2851="","",IF($B$3='Budget Calculator'!$A$14, 'Loan Calculator'!$L$12-E2851+H2851, IF($B$3='Budget Calculator'!$A$13,  'Loan Calculator'!$N$12-E2851+H2851, IF($B$3='Budget Calculator'!$A$12,  'Loan Calculator'!$P$12-E2851+H2851, 0))))</f>
        <v>#DIV/0!</v>
      </c>
      <c r="E2851" s="217" t="e">
        <f>IF(('Loan Calculator'!$G$4/$B$4)*C2850&gt;=0, ('Loan Calculator'!$G$4/$B$4)*C2850, 1/0)</f>
        <v>#DIV/0!</v>
      </c>
      <c r="F2851" s="200" t="e">
        <f t="shared" si="276"/>
        <v>#DIV/0!</v>
      </c>
      <c r="G2851" s="212" t="e">
        <f t="shared" si="271"/>
        <v>#DIV/0!</v>
      </c>
      <c r="K2851" s="197" t="str" cm="1">
        <f t="array" ref="K2851">INDEX($A:$G, ($B2851*$B$4)+3,COLUMN(C2851))</f>
        <v>Owing</v>
      </c>
      <c r="L2851" s="198" t="e">
        <f t="shared" si="273"/>
        <v>#VALUE!</v>
      </c>
      <c r="M2851" s="199" t="e">
        <f t="shared" si="274"/>
        <v>#VALUE!</v>
      </c>
      <c r="N2851" s="200" t="str" cm="1">
        <f t="array" ref="N2851">INDEX($A:$G, ($B2851*$B$4)+3,COLUMN(F2851))</f>
        <v>Total Interest Charged</v>
      </c>
      <c r="O2851" s="201" t="e">
        <f t="shared" si="272"/>
        <v>#VALUE!</v>
      </c>
    </row>
    <row r="2852" spans="3:15" x14ac:dyDescent="0.25">
      <c r="C2852" s="197" t="e">
        <f t="shared" si="275"/>
        <v>#DIV/0!</v>
      </c>
      <c r="D2852" s="216" t="e">
        <f>IF(F2852="","",IF($B$3='Budget Calculator'!$A$14, 'Loan Calculator'!$L$12-E2852+H2852, IF($B$3='Budget Calculator'!$A$13,  'Loan Calculator'!$N$12-E2852+H2852, IF($B$3='Budget Calculator'!$A$12,  'Loan Calculator'!$P$12-E2852+H2852, 0))))</f>
        <v>#DIV/0!</v>
      </c>
      <c r="E2852" s="217" t="e">
        <f>IF(('Loan Calculator'!$G$4/$B$4)*C2851&gt;=0, ('Loan Calculator'!$G$4/$B$4)*C2851, 1/0)</f>
        <v>#DIV/0!</v>
      </c>
      <c r="F2852" s="200" t="e">
        <f t="shared" si="276"/>
        <v>#DIV/0!</v>
      </c>
      <c r="G2852" s="212" t="e">
        <f t="shared" si="271"/>
        <v>#DIV/0!</v>
      </c>
      <c r="K2852" s="197" t="str" cm="1">
        <f t="array" ref="K2852">INDEX($A:$G, ($B2852*$B$4)+3,COLUMN(C2852))</f>
        <v>Owing</v>
      </c>
      <c r="L2852" s="198" t="e">
        <f t="shared" si="273"/>
        <v>#VALUE!</v>
      </c>
      <c r="M2852" s="199" t="e">
        <f t="shared" si="274"/>
        <v>#VALUE!</v>
      </c>
      <c r="N2852" s="200" t="str" cm="1">
        <f t="array" ref="N2852">INDEX($A:$G, ($B2852*$B$4)+3,COLUMN(F2852))</f>
        <v>Total Interest Charged</v>
      </c>
      <c r="O2852" s="201" t="e">
        <f t="shared" si="272"/>
        <v>#VALUE!</v>
      </c>
    </row>
    <row r="2853" spans="3:15" x14ac:dyDescent="0.25">
      <c r="C2853" s="197" t="e">
        <f t="shared" si="275"/>
        <v>#DIV/0!</v>
      </c>
      <c r="D2853" s="216" t="e">
        <f>IF(F2853="","",IF($B$3='Budget Calculator'!$A$14, 'Loan Calculator'!$L$12-E2853+H2853, IF($B$3='Budget Calculator'!$A$13,  'Loan Calculator'!$N$12-E2853+H2853, IF($B$3='Budget Calculator'!$A$12,  'Loan Calculator'!$P$12-E2853+H2853, 0))))</f>
        <v>#DIV/0!</v>
      </c>
      <c r="E2853" s="217" t="e">
        <f>IF(('Loan Calculator'!$G$4/$B$4)*C2852&gt;=0, ('Loan Calculator'!$G$4/$B$4)*C2852, 1/0)</f>
        <v>#DIV/0!</v>
      </c>
      <c r="F2853" s="200" t="e">
        <f t="shared" si="276"/>
        <v>#DIV/0!</v>
      </c>
      <c r="G2853" s="212" t="e">
        <f t="shared" si="271"/>
        <v>#DIV/0!</v>
      </c>
      <c r="K2853" s="197" t="str" cm="1">
        <f t="array" ref="K2853">INDEX($A:$G, ($B2853*$B$4)+3,COLUMN(C2853))</f>
        <v>Owing</v>
      </c>
      <c r="L2853" s="198" t="e">
        <f t="shared" si="273"/>
        <v>#VALUE!</v>
      </c>
      <c r="M2853" s="199" t="e">
        <f t="shared" si="274"/>
        <v>#VALUE!</v>
      </c>
      <c r="N2853" s="200" t="str" cm="1">
        <f t="array" ref="N2853">INDEX($A:$G, ($B2853*$B$4)+3,COLUMN(F2853))</f>
        <v>Total Interest Charged</v>
      </c>
      <c r="O2853" s="201" t="e">
        <f t="shared" si="272"/>
        <v>#VALUE!</v>
      </c>
    </row>
    <row r="2854" spans="3:15" x14ac:dyDescent="0.25">
      <c r="C2854" s="197" t="e">
        <f t="shared" si="275"/>
        <v>#DIV/0!</v>
      </c>
      <c r="D2854" s="216" t="e">
        <f>IF(F2854="","",IF($B$3='Budget Calculator'!$A$14, 'Loan Calculator'!$L$12-E2854+H2854, IF($B$3='Budget Calculator'!$A$13,  'Loan Calculator'!$N$12-E2854+H2854, IF($B$3='Budget Calculator'!$A$12,  'Loan Calculator'!$P$12-E2854+H2854, 0))))</f>
        <v>#DIV/0!</v>
      </c>
      <c r="E2854" s="217" t="e">
        <f>IF(('Loan Calculator'!$G$4/$B$4)*C2853&gt;=0, ('Loan Calculator'!$G$4/$B$4)*C2853, 1/0)</f>
        <v>#DIV/0!</v>
      </c>
      <c r="F2854" s="200" t="e">
        <f t="shared" si="276"/>
        <v>#DIV/0!</v>
      </c>
      <c r="G2854" s="212" t="e">
        <f t="shared" si="271"/>
        <v>#DIV/0!</v>
      </c>
      <c r="K2854" s="197" t="str" cm="1">
        <f t="array" ref="K2854">INDEX($A:$G, ($B2854*$B$4)+3,COLUMN(C2854))</f>
        <v>Owing</v>
      </c>
      <c r="L2854" s="198" t="e">
        <f t="shared" si="273"/>
        <v>#VALUE!</v>
      </c>
      <c r="M2854" s="199" t="e">
        <f t="shared" si="274"/>
        <v>#VALUE!</v>
      </c>
      <c r="N2854" s="200" t="str" cm="1">
        <f t="array" ref="N2854">INDEX($A:$G, ($B2854*$B$4)+3,COLUMN(F2854))</f>
        <v>Total Interest Charged</v>
      </c>
      <c r="O2854" s="201" t="e">
        <f t="shared" si="272"/>
        <v>#VALUE!</v>
      </c>
    </row>
    <row r="2855" spans="3:15" x14ac:dyDescent="0.25">
      <c r="C2855" s="197" t="e">
        <f t="shared" si="275"/>
        <v>#DIV/0!</v>
      </c>
      <c r="D2855" s="216" t="e">
        <f>IF(F2855="","",IF($B$3='Budget Calculator'!$A$14, 'Loan Calculator'!$L$12-E2855+H2855, IF($B$3='Budget Calculator'!$A$13,  'Loan Calculator'!$N$12-E2855+H2855, IF($B$3='Budget Calculator'!$A$12,  'Loan Calculator'!$P$12-E2855+H2855, 0))))</f>
        <v>#DIV/0!</v>
      </c>
      <c r="E2855" s="217" t="e">
        <f>IF(('Loan Calculator'!$G$4/$B$4)*C2854&gt;=0, ('Loan Calculator'!$G$4/$B$4)*C2854, 1/0)</f>
        <v>#DIV/0!</v>
      </c>
      <c r="F2855" s="200" t="e">
        <f t="shared" si="276"/>
        <v>#DIV/0!</v>
      </c>
      <c r="G2855" s="212" t="e">
        <f t="shared" si="271"/>
        <v>#DIV/0!</v>
      </c>
      <c r="K2855" s="197" t="str" cm="1">
        <f t="array" ref="K2855">INDEX($A:$G, ($B2855*$B$4)+3,COLUMN(C2855))</f>
        <v>Owing</v>
      </c>
      <c r="L2855" s="198" t="e">
        <f t="shared" si="273"/>
        <v>#VALUE!</v>
      </c>
      <c r="M2855" s="199" t="e">
        <f t="shared" si="274"/>
        <v>#VALUE!</v>
      </c>
      <c r="N2855" s="200" t="str" cm="1">
        <f t="array" ref="N2855">INDEX($A:$G, ($B2855*$B$4)+3,COLUMN(F2855))</f>
        <v>Total Interest Charged</v>
      </c>
      <c r="O2855" s="201" t="e">
        <f t="shared" si="272"/>
        <v>#VALUE!</v>
      </c>
    </row>
    <row r="2856" spans="3:15" x14ac:dyDescent="0.25">
      <c r="C2856" s="197" t="e">
        <f t="shared" si="275"/>
        <v>#DIV/0!</v>
      </c>
      <c r="D2856" s="216" t="e">
        <f>IF(F2856="","",IF($B$3='Budget Calculator'!$A$14, 'Loan Calculator'!$L$12-E2856+H2856, IF($B$3='Budget Calculator'!$A$13,  'Loan Calculator'!$N$12-E2856+H2856, IF($B$3='Budget Calculator'!$A$12,  'Loan Calculator'!$P$12-E2856+H2856, 0))))</f>
        <v>#DIV/0!</v>
      </c>
      <c r="E2856" s="217" t="e">
        <f>IF(('Loan Calculator'!$G$4/$B$4)*C2855&gt;=0, ('Loan Calculator'!$G$4/$B$4)*C2855, 1/0)</f>
        <v>#DIV/0!</v>
      </c>
      <c r="F2856" s="200" t="e">
        <f t="shared" si="276"/>
        <v>#DIV/0!</v>
      </c>
      <c r="G2856" s="212" t="e">
        <f t="shared" si="271"/>
        <v>#DIV/0!</v>
      </c>
      <c r="K2856" s="197" t="str" cm="1">
        <f t="array" ref="K2856">INDEX($A:$G, ($B2856*$B$4)+3,COLUMN(C2856))</f>
        <v>Owing</v>
      </c>
      <c r="L2856" s="198" t="e">
        <f t="shared" si="273"/>
        <v>#VALUE!</v>
      </c>
      <c r="M2856" s="199" t="e">
        <f t="shared" si="274"/>
        <v>#VALUE!</v>
      </c>
      <c r="N2856" s="200" t="str" cm="1">
        <f t="array" ref="N2856">INDEX($A:$G, ($B2856*$B$4)+3,COLUMN(F2856))</f>
        <v>Total Interest Charged</v>
      </c>
      <c r="O2856" s="201" t="e">
        <f t="shared" si="272"/>
        <v>#VALUE!</v>
      </c>
    </row>
    <row r="2857" spans="3:15" x14ac:dyDescent="0.25">
      <c r="C2857" s="197" t="e">
        <f t="shared" si="275"/>
        <v>#DIV/0!</v>
      </c>
      <c r="D2857" s="216" t="e">
        <f>IF(F2857="","",IF($B$3='Budget Calculator'!$A$14, 'Loan Calculator'!$L$12-E2857+H2857, IF($B$3='Budget Calculator'!$A$13,  'Loan Calculator'!$N$12-E2857+H2857, IF($B$3='Budget Calculator'!$A$12,  'Loan Calculator'!$P$12-E2857+H2857, 0))))</f>
        <v>#DIV/0!</v>
      </c>
      <c r="E2857" s="217" t="e">
        <f>IF(('Loan Calculator'!$G$4/$B$4)*C2856&gt;=0, ('Loan Calculator'!$G$4/$B$4)*C2856, 1/0)</f>
        <v>#DIV/0!</v>
      </c>
      <c r="F2857" s="200" t="e">
        <f t="shared" si="276"/>
        <v>#DIV/0!</v>
      </c>
      <c r="G2857" s="212" t="e">
        <f t="shared" si="271"/>
        <v>#DIV/0!</v>
      </c>
      <c r="K2857" s="197" t="str" cm="1">
        <f t="array" ref="K2857">INDEX($A:$G, ($B2857*$B$4)+3,COLUMN(C2857))</f>
        <v>Owing</v>
      </c>
      <c r="L2857" s="198" t="e">
        <f t="shared" si="273"/>
        <v>#VALUE!</v>
      </c>
      <c r="M2857" s="199" t="e">
        <f t="shared" si="274"/>
        <v>#VALUE!</v>
      </c>
      <c r="N2857" s="200" t="str" cm="1">
        <f t="array" ref="N2857">INDEX($A:$G, ($B2857*$B$4)+3,COLUMN(F2857))</f>
        <v>Total Interest Charged</v>
      </c>
      <c r="O2857" s="201" t="e">
        <f t="shared" si="272"/>
        <v>#VALUE!</v>
      </c>
    </row>
    <row r="2858" spans="3:15" x14ac:dyDescent="0.25">
      <c r="C2858" s="197" t="e">
        <f t="shared" si="275"/>
        <v>#DIV/0!</v>
      </c>
      <c r="D2858" s="216" t="e">
        <f>IF(F2858="","",IF($B$3='Budget Calculator'!$A$14, 'Loan Calculator'!$L$12-E2858+H2858, IF($B$3='Budget Calculator'!$A$13,  'Loan Calculator'!$N$12-E2858+H2858, IF($B$3='Budget Calculator'!$A$12,  'Loan Calculator'!$P$12-E2858+H2858, 0))))</f>
        <v>#DIV/0!</v>
      </c>
      <c r="E2858" s="217" t="e">
        <f>IF(('Loan Calculator'!$G$4/$B$4)*C2857&gt;=0, ('Loan Calculator'!$G$4/$B$4)*C2857, 1/0)</f>
        <v>#DIV/0!</v>
      </c>
      <c r="F2858" s="200" t="e">
        <f t="shared" si="276"/>
        <v>#DIV/0!</v>
      </c>
      <c r="G2858" s="212" t="e">
        <f t="shared" si="271"/>
        <v>#DIV/0!</v>
      </c>
      <c r="K2858" s="197" t="str" cm="1">
        <f t="array" ref="K2858">INDEX($A:$G, ($B2858*$B$4)+3,COLUMN(C2858))</f>
        <v>Owing</v>
      </c>
      <c r="L2858" s="198" t="e">
        <f t="shared" si="273"/>
        <v>#VALUE!</v>
      </c>
      <c r="M2858" s="199" t="e">
        <f t="shared" si="274"/>
        <v>#VALUE!</v>
      </c>
      <c r="N2858" s="200" t="str" cm="1">
        <f t="array" ref="N2858">INDEX($A:$G, ($B2858*$B$4)+3,COLUMN(F2858))</f>
        <v>Total Interest Charged</v>
      </c>
      <c r="O2858" s="201" t="e">
        <f t="shared" si="272"/>
        <v>#VALUE!</v>
      </c>
    </row>
    <row r="2859" spans="3:15" x14ac:dyDescent="0.25">
      <c r="C2859" s="197" t="e">
        <f t="shared" si="275"/>
        <v>#DIV/0!</v>
      </c>
      <c r="D2859" s="216" t="e">
        <f>IF(F2859="","",IF($B$3='Budget Calculator'!$A$14, 'Loan Calculator'!$L$12-E2859+H2859, IF($B$3='Budget Calculator'!$A$13,  'Loan Calculator'!$N$12-E2859+H2859, IF($B$3='Budget Calculator'!$A$12,  'Loan Calculator'!$P$12-E2859+H2859, 0))))</f>
        <v>#DIV/0!</v>
      </c>
      <c r="E2859" s="217" t="e">
        <f>IF(('Loan Calculator'!$G$4/$B$4)*C2858&gt;=0, ('Loan Calculator'!$G$4/$B$4)*C2858, 1/0)</f>
        <v>#DIV/0!</v>
      </c>
      <c r="F2859" s="200" t="e">
        <f t="shared" si="276"/>
        <v>#DIV/0!</v>
      </c>
      <c r="G2859" s="212" t="e">
        <f t="shared" si="271"/>
        <v>#DIV/0!</v>
      </c>
      <c r="K2859" s="197" t="str" cm="1">
        <f t="array" ref="K2859">INDEX($A:$G, ($B2859*$B$4)+3,COLUMN(C2859))</f>
        <v>Owing</v>
      </c>
      <c r="L2859" s="198" t="e">
        <f t="shared" si="273"/>
        <v>#VALUE!</v>
      </c>
      <c r="M2859" s="199" t="e">
        <f t="shared" si="274"/>
        <v>#VALUE!</v>
      </c>
      <c r="N2859" s="200" t="str" cm="1">
        <f t="array" ref="N2859">INDEX($A:$G, ($B2859*$B$4)+3,COLUMN(F2859))</f>
        <v>Total Interest Charged</v>
      </c>
      <c r="O2859" s="201" t="e">
        <f t="shared" si="272"/>
        <v>#VALUE!</v>
      </c>
    </row>
    <row r="2860" spans="3:15" x14ac:dyDescent="0.25">
      <c r="C2860" s="197" t="e">
        <f t="shared" si="275"/>
        <v>#DIV/0!</v>
      </c>
      <c r="D2860" s="216" t="e">
        <f>IF(F2860="","",IF($B$3='Budget Calculator'!$A$14, 'Loan Calculator'!$L$12-E2860+H2860, IF($B$3='Budget Calculator'!$A$13,  'Loan Calculator'!$N$12-E2860+H2860, IF($B$3='Budget Calculator'!$A$12,  'Loan Calculator'!$P$12-E2860+H2860, 0))))</f>
        <v>#DIV/0!</v>
      </c>
      <c r="E2860" s="217" t="e">
        <f>IF(('Loan Calculator'!$G$4/$B$4)*C2859&gt;=0, ('Loan Calculator'!$G$4/$B$4)*C2859, 1/0)</f>
        <v>#DIV/0!</v>
      </c>
      <c r="F2860" s="200" t="e">
        <f t="shared" si="276"/>
        <v>#DIV/0!</v>
      </c>
      <c r="G2860" s="212" t="e">
        <f t="shared" si="271"/>
        <v>#DIV/0!</v>
      </c>
      <c r="K2860" s="197" t="str" cm="1">
        <f t="array" ref="K2860">INDEX($A:$G, ($B2860*$B$4)+3,COLUMN(C2860))</f>
        <v>Owing</v>
      </c>
      <c r="L2860" s="198" t="e">
        <f t="shared" si="273"/>
        <v>#VALUE!</v>
      </c>
      <c r="M2860" s="199" t="e">
        <f t="shared" si="274"/>
        <v>#VALUE!</v>
      </c>
      <c r="N2860" s="200" t="str" cm="1">
        <f t="array" ref="N2860">INDEX($A:$G, ($B2860*$B$4)+3,COLUMN(F2860))</f>
        <v>Total Interest Charged</v>
      </c>
      <c r="O2860" s="201" t="e">
        <f t="shared" si="272"/>
        <v>#VALUE!</v>
      </c>
    </row>
    <row r="2861" spans="3:15" x14ac:dyDescent="0.25">
      <c r="C2861" s="197" t="e">
        <f t="shared" si="275"/>
        <v>#DIV/0!</v>
      </c>
      <c r="D2861" s="216" t="e">
        <f>IF(F2861="","",IF($B$3='Budget Calculator'!$A$14, 'Loan Calculator'!$L$12-E2861+H2861, IF($B$3='Budget Calculator'!$A$13,  'Loan Calculator'!$N$12-E2861+H2861, IF($B$3='Budget Calculator'!$A$12,  'Loan Calculator'!$P$12-E2861+H2861, 0))))</f>
        <v>#DIV/0!</v>
      </c>
      <c r="E2861" s="217" t="e">
        <f>IF(('Loan Calculator'!$G$4/$B$4)*C2860&gt;=0, ('Loan Calculator'!$G$4/$B$4)*C2860, 1/0)</f>
        <v>#DIV/0!</v>
      </c>
      <c r="F2861" s="200" t="e">
        <f t="shared" si="276"/>
        <v>#DIV/0!</v>
      </c>
      <c r="G2861" s="212" t="e">
        <f t="shared" si="271"/>
        <v>#DIV/0!</v>
      </c>
      <c r="K2861" s="197" t="str" cm="1">
        <f t="array" ref="K2861">INDEX($A:$G, ($B2861*$B$4)+3,COLUMN(C2861))</f>
        <v>Owing</v>
      </c>
      <c r="L2861" s="198" t="e">
        <f t="shared" si="273"/>
        <v>#VALUE!</v>
      </c>
      <c r="M2861" s="199" t="e">
        <f t="shared" si="274"/>
        <v>#VALUE!</v>
      </c>
      <c r="N2861" s="200" t="str" cm="1">
        <f t="array" ref="N2861">INDEX($A:$G, ($B2861*$B$4)+3,COLUMN(F2861))</f>
        <v>Total Interest Charged</v>
      </c>
      <c r="O2861" s="201" t="e">
        <f t="shared" si="272"/>
        <v>#VALUE!</v>
      </c>
    </row>
    <row r="2862" spans="3:15" x14ac:dyDescent="0.25">
      <c r="C2862" s="197" t="e">
        <f t="shared" si="275"/>
        <v>#DIV/0!</v>
      </c>
      <c r="D2862" s="216" t="e">
        <f>IF(F2862="","",IF($B$3='Budget Calculator'!$A$14, 'Loan Calculator'!$L$12-E2862+H2862, IF($B$3='Budget Calculator'!$A$13,  'Loan Calculator'!$N$12-E2862+H2862, IF($B$3='Budget Calculator'!$A$12,  'Loan Calculator'!$P$12-E2862+H2862, 0))))</f>
        <v>#DIV/0!</v>
      </c>
      <c r="E2862" s="217" t="e">
        <f>IF(('Loan Calculator'!$G$4/$B$4)*C2861&gt;=0, ('Loan Calculator'!$G$4/$B$4)*C2861, 1/0)</f>
        <v>#DIV/0!</v>
      </c>
      <c r="F2862" s="200" t="e">
        <f t="shared" si="276"/>
        <v>#DIV/0!</v>
      </c>
      <c r="G2862" s="212" t="e">
        <f t="shared" si="271"/>
        <v>#DIV/0!</v>
      </c>
      <c r="K2862" s="197" t="str" cm="1">
        <f t="array" ref="K2862">INDEX($A:$G, ($B2862*$B$4)+3,COLUMN(C2862))</f>
        <v>Owing</v>
      </c>
      <c r="L2862" s="198" t="e">
        <f t="shared" si="273"/>
        <v>#VALUE!</v>
      </c>
      <c r="M2862" s="199" t="e">
        <f t="shared" si="274"/>
        <v>#VALUE!</v>
      </c>
      <c r="N2862" s="200" t="str" cm="1">
        <f t="array" ref="N2862">INDEX($A:$G, ($B2862*$B$4)+3,COLUMN(F2862))</f>
        <v>Total Interest Charged</v>
      </c>
      <c r="O2862" s="201" t="e">
        <f t="shared" si="272"/>
        <v>#VALUE!</v>
      </c>
    </row>
    <row r="2863" spans="3:15" x14ac:dyDescent="0.25">
      <c r="C2863" s="197" t="e">
        <f t="shared" si="275"/>
        <v>#DIV/0!</v>
      </c>
      <c r="D2863" s="216" t="e">
        <f>IF(F2863="","",IF($B$3='Budget Calculator'!$A$14, 'Loan Calculator'!$L$12-E2863+H2863, IF($B$3='Budget Calculator'!$A$13,  'Loan Calculator'!$N$12-E2863+H2863, IF($B$3='Budget Calculator'!$A$12,  'Loan Calculator'!$P$12-E2863+H2863, 0))))</f>
        <v>#DIV/0!</v>
      </c>
      <c r="E2863" s="217" t="e">
        <f>IF(('Loan Calculator'!$G$4/$B$4)*C2862&gt;=0, ('Loan Calculator'!$G$4/$B$4)*C2862, 1/0)</f>
        <v>#DIV/0!</v>
      </c>
      <c r="F2863" s="200" t="e">
        <f t="shared" si="276"/>
        <v>#DIV/0!</v>
      </c>
      <c r="G2863" s="212" t="e">
        <f t="shared" si="271"/>
        <v>#DIV/0!</v>
      </c>
      <c r="K2863" s="197" t="str" cm="1">
        <f t="array" ref="K2863">INDEX($A:$G, ($B2863*$B$4)+3,COLUMN(C2863))</f>
        <v>Owing</v>
      </c>
      <c r="L2863" s="198" t="e">
        <f t="shared" si="273"/>
        <v>#VALUE!</v>
      </c>
      <c r="M2863" s="199" t="e">
        <f t="shared" si="274"/>
        <v>#VALUE!</v>
      </c>
      <c r="N2863" s="200" t="str" cm="1">
        <f t="array" ref="N2863">INDEX($A:$G, ($B2863*$B$4)+3,COLUMN(F2863))</f>
        <v>Total Interest Charged</v>
      </c>
      <c r="O2863" s="201" t="e">
        <f t="shared" si="272"/>
        <v>#VALUE!</v>
      </c>
    </row>
    <row r="2864" spans="3:15" x14ac:dyDescent="0.25">
      <c r="C2864" s="197" t="e">
        <f t="shared" si="275"/>
        <v>#DIV/0!</v>
      </c>
      <c r="D2864" s="216" t="e">
        <f>IF(F2864="","",IF($B$3='Budget Calculator'!$A$14, 'Loan Calculator'!$L$12-E2864+H2864, IF($B$3='Budget Calculator'!$A$13,  'Loan Calculator'!$N$12-E2864+H2864, IF($B$3='Budget Calculator'!$A$12,  'Loan Calculator'!$P$12-E2864+H2864, 0))))</f>
        <v>#DIV/0!</v>
      </c>
      <c r="E2864" s="217" t="e">
        <f>IF(('Loan Calculator'!$G$4/$B$4)*C2863&gt;=0, ('Loan Calculator'!$G$4/$B$4)*C2863, 1/0)</f>
        <v>#DIV/0!</v>
      </c>
      <c r="F2864" s="200" t="e">
        <f t="shared" si="276"/>
        <v>#DIV/0!</v>
      </c>
      <c r="G2864" s="212" t="e">
        <f t="shared" si="271"/>
        <v>#DIV/0!</v>
      </c>
      <c r="K2864" s="197" t="str" cm="1">
        <f t="array" ref="K2864">INDEX($A:$G, ($B2864*$B$4)+3,COLUMN(C2864))</f>
        <v>Owing</v>
      </c>
      <c r="L2864" s="198" t="e">
        <f t="shared" si="273"/>
        <v>#VALUE!</v>
      </c>
      <c r="M2864" s="199" t="e">
        <f t="shared" si="274"/>
        <v>#VALUE!</v>
      </c>
      <c r="N2864" s="200" t="str" cm="1">
        <f t="array" ref="N2864">INDEX($A:$G, ($B2864*$B$4)+3,COLUMN(F2864))</f>
        <v>Total Interest Charged</v>
      </c>
      <c r="O2864" s="201" t="e">
        <f t="shared" si="272"/>
        <v>#VALUE!</v>
      </c>
    </row>
    <row r="2865" spans="3:15" x14ac:dyDescent="0.25">
      <c r="C2865" s="197" t="e">
        <f t="shared" si="275"/>
        <v>#DIV/0!</v>
      </c>
      <c r="D2865" s="216" t="e">
        <f>IF(F2865="","",IF($B$3='Budget Calculator'!$A$14, 'Loan Calculator'!$L$12-E2865+H2865, IF($B$3='Budget Calculator'!$A$13,  'Loan Calculator'!$N$12-E2865+H2865, IF($B$3='Budget Calculator'!$A$12,  'Loan Calculator'!$P$12-E2865+H2865, 0))))</f>
        <v>#DIV/0!</v>
      </c>
      <c r="E2865" s="217" t="e">
        <f>IF(('Loan Calculator'!$G$4/$B$4)*C2864&gt;=0, ('Loan Calculator'!$G$4/$B$4)*C2864, 1/0)</f>
        <v>#DIV/0!</v>
      </c>
      <c r="F2865" s="200" t="e">
        <f t="shared" si="276"/>
        <v>#DIV/0!</v>
      </c>
      <c r="G2865" s="212" t="e">
        <f t="shared" si="271"/>
        <v>#DIV/0!</v>
      </c>
      <c r="K2865" s="197" t="str" cm="1">
        <f t="array" ref="K2865">INDEX($A:$G, ($B2865*$B$4)+3,COLUMN(C2865))</f>
        <v>Owing</v>
      </c>
      <c r="L2865" s="198" t="e">
        <f t="shared" si="273"/>
        <v>#VALUE!</v>
      </c>
      <c r="M2865" s="199" t="e">
        <f t="shared" si="274"/>
        <v>#VALUE!</v>
      </c>
      <c r="N2865" s="200" t="str" cm="1">
        <f t="array" ref="N2865">INDEX($A:$G, ($B2865*$B$4)+3,COLUMN(F2865))</f>
        <v>Total Interest Charged</v>
      </c>
      <c r="O2865" s="201" t="e">
        <f t="shared" si="272"/>
        <v>#VALUE!</v>
      </c>
    </row>
    <row r="2866" spans="3:15" x14ac:dyDescent="0.25">
      <c r="C2866" s="197" t="e">
        <f t="shared" si="275"/>
        <v>#DIV/0!</v>
      </c>
      <c r="D2866" s="216" t="e">
        <f>IF(F2866="","",IF($B$3='Budget Calculator'!$A$14, 'Loan Calculator'!$L$12-E2866+H2866, IF($B$3='Budget Calculator'!$A$13,  'Loan Calculator'!$N$12-E2866+H2866, IF($B$3='Budget Calculator'!$A$12,  'Loan Calculator'!$P$12-E2866+H2866, 0))))</f>
        <v>#DIV/0!</v>
      </c>
      <c r="E2866" s="217" t="e">
        <f>IF(('Loan Calculator'!$G$4/$B$4)*C2865&gt;=0, ('Loan Calculator'!$G$4/$B$4)*C2865, 1/0)</f>
        <v>#DIV/0!</v>
      </c>
      <c r="F2866" s="200" t="e">
        <f t="shared" si="276"/>
        <v>#DIV/0!</v>
      </c>
      <c r="G2866" s="212" t="e">
        <f t="shared" si="271"/>
        <v>#DIV/0!</v>
      </c>
      <c r="K2866" s="197" t="str" cm="1">
        <f t="array" ref="K2866">INDEX($A:$G, ($B2866*$B$4)+3,COLUMN(C2866))</f>
        <v>Owing</v>
      </c>
      <c r="L2866" s="198" t="e">
        <f t="shared" si="273"/>
        <v>#VALUE!</v>
      </c>
      <c r="M2866" s="199" t="e">
        <f t="shared" si="274"/>
        <v>#VALUE!</v>
      </c>
      <c r="N2866" s="200" t="str" cm="1">
        <f t="array" ref="N2866">INDEX($A:$G, ($B2866*$B$4)+3,COLUMN(F2866))</f>
        <v>Total Interest Charged</v>
      </c>
      <c r="O2866" s="201" t="e">
        <f t="shared" si="272"/>
        <v>#VALUE!</v>
      </c>
    </row>
    <row r="2867" spans="3:15" x14ac:dyDescent="0.25">
      <c r="C2867" s="197" t="e">
        <f t="shared" si="275"/>
        <v>#DIV/0!</v>
      </c>
      <c r="D2867" s="216" t="e">
        <f>IF(F2867="","",IF($B$3='Budget Calculator'!$A$14, 'Loan Calculator'!$L$12-E2867+H2867, IF($B$3='Budget Calculator'!$A$13,  'Loan Calculator'!$N$12-E2867+H2867, IF($B$3='Budget Calculator'!$A$12,  'Loan Calculator'!$P$12-E2867+H2867, 0))))</f>
        <v>#DIV/0!</v>
      </c>
      <c r="E2867" s="217" t="e">
        <f>IF(('Loan Calculator'!$G$4/$B$4)*C2866&gt;=0, ('Loan Calculator'!$G$4/$B$4)*C2866, 1/0)</f>
        <v>#DIV/0!</v>
      </c>
      <c r="F2867" s="200" t="e">
        <f t="shared" si="276"/>
        <v>#DIV/0!</v>
      </c>
      <c r="G2867" s="212" t="e">
        <f t="shared" si="271"/>
        <v>#DIV/0!</v>
      </c>
      <c r="K2867" s="197" t="str" cm="1">
        <f t="array" ref="K2867">INDEX($A:$G, ($B2867*$B$4)+3,COLUMN(C2867))</f>
        <v>Owing</v>
      </c>
      <c r="L2867" s="198" t="e">
        <f t="shared" si="273"/>
        <v>#VALUE!</v>
      </c>
      <c r="M2867" s="199" t="e">
        <f t="shared" si="274"/>
        <v>#VALUE!</v>
      </c>
      <c r="N2867" s="200" t="str" cm="1">
        <f t="array" ref="N2867">INDEX($A:$G, ($B2867*$B$4)+3,COLUMN(F2867))</f>
        <v>Total Interest Charged</v>
      </c>
      <c r="O2867" s="201" t="e">
        <f t="shared" si="272"/>
        <v>#VALUE!</v>
      </c>
    </row>
    <row r="2868" spans="3:15" x14ac:dyDescent="0.25">
      <c r="C2868" s="197" t="e">
        <f t="shared" si="275"/>
        <v>#DIV/0!</v>
      </c>
      <c r="D2868" s="216" t="e">
        <f>IF(F2868="","",IF($B$3='Budget Calculator'!$A$14, 'Loan Calculator'!$L$12-E2868+H2868, IF($B$3='Budget Calculator'!$A$13,  'Loan Calculator'!$N$12-E2868+H2868, IF($B$3='Budget Calculator'!$A$12,  'Loan Calculator'!$P$12-E2868+H2868, 0))))</f>
        <v>#DIV/0!</v>
      </c>
      <c r="E2868" s="217" t="e">
        <f>IF(('Loan Calculator'!$G$4/$B$4)*C2867&gt;=0, ('Loan Calculator'!$G$4/$B$4)*C2867, 1/0)</f>
        <v>#DIV/0!</v>
      </c>
      <c r="F2868" s="200" t="e">
        <f t="shared" si="276"/>
        <v>#DIV/0!</v>
      </c>
      <c r="G2868" s="212" t="e">
        <f t="shared" si="271"/>
        <v>#DIV/0!</v>
      </c>
      <c r="K2868" s="197" t="str" cm="1">
        <f t="array" ref="K2868">INDEX($A:$G, ($B2868*$B$4)+3,COLUMN(C2868))</f>
        <v>Owing</v>
      </c>
      <c r="L2868" s="198" t="e">
        <f t="shared" si="273"/>
        <v>#VALUE!</v>
      </c>
      <c r="M2868" s="199" t="e">
        <f t="shared" si="274"/>
        <v>#VALUE!</v>
      </c>
      <c r="N2868" s="200" t="str" cm="1">
        <f t="array" ref="N2868">INDEX($A:$G, ($B2868*$B$4)+3,COLUMN(F2868))</f>
        <v>Total Interest Charged</v>
      </c>
      <c r="O2868" s="201" t="e">
        <f t="shared" si="272"/>
        <v>#VALUE!</v>
      </c>
    </row>
    <row r="2869" spans="3:15" x14ac:dyDescent="0.25">
      <c r="C2869" s="197" t="e">
        <f t="shared" si="275"/>
        <v>#DIV/0!</v>
      </c>
      <c r="D2869" s="216" t="e">
        <f>IF(F2869="","",IF($B$3='Budget Calculator'!$A$14, 'Loan Calculator'!$L$12-E2869+H2869, IF($B$3='Budget Calculator'!$A$13,  'Loan Calculator'!$N$12-E2869+H2869, IF($B$3='Budget Calculator'!$A$12,  'Loan Calculator'!$P$12-E2869+H2869, 0))))</f>
        <v>#DIV/0!</v>
      </c>
      <c r="E2869" s="217" t="e">
        <f>IF(('Loan Calculator'!$G$4/$B$4)*C2868&gt;=0, ('Loan Calculator'!$G$4/$B$4)*C2868, 1/0)</f>
        <v>#DIV/0!</v>
      </c>
      <c r="F2869" s="200" t="e">
        <f t="shared" si="276"/>
        <v>#DIV/0!</v>
      </c>
      <c r="G2869" s="212" t="e">
        <f t="shared" si="271"/>
        <v>#DIV/0!</v>
      </c>
      <c r="K2869" s="197" t="str" cm="1">
        <f t="array" ref="K2869">INDEX($A:$G, ($B2869*$B$4)+3,COLUMN(C2869))</f>
        <v>Owing</v>
      </c>
      <c r="L2869" s="198" t="e">
        <f t="shared" si="273"/>
        <v>#VALUE!</v>
      </c>
      <c r="M2869" s="199" t="e">
        <f t="shared" si="274"/>
        <v>#VALUE!</v>
      </c>
      <c r="N2869" s="200" t="str" cm="1">
        <f t="array" ref="N2869">INDEX($A:$G, ($B2869*$B$4)+3,COLUMN(F2869))</f>
        <v>Total Interest Charged</v>
      </c>
      <c r="O2869" s="201" t="e">
        <f t="shared" si="272"/>
        <v>#VALUE!</v>
      </c>
    </row>
    <row r="2870" spans="3:15" x14ac:dyDescent="0.25">
      <c r="C2870" s="197" t="e">
        <f t="shared" si="275"/>
        <v>#DIV/0!</v>
      </c>
      <c r="D2870" s="216" t="e">
        <f>IF(F2870="","",IF($B$3='Budget Calculator'!$A$14, 'Loan Calculator'!$L$12-E2870+H2870, IF($B$3='Budget Calculator'!$A$13,  'Loan Calculator'!$N$12-E2870+H2870, IF($B$3='Budget Calculator'!$A$12,  'Loan Calculator'!$P$12-E2870+H2870, 0))))</f>
        <v>#DIV/0!</v>
      </c>
      <c r="E2870" s="217" t="e">
        <f>IF(('Loan Calculator'!$G$4/$B$4)*C2869&gt;=0, ('Loan Calculator'!$G$4/$B$4)*C2869, 1/0)</f>
        <v>#DIV/0!</v>
      </c>
      <c r="F2870" s="200" t="e">
        <f t="shared" si="276"/>
        <v>#DIV/0!</v>
      </c>
      <c r="G2870" s="212" t="e">
        <f t="shared" si="271"/>
        <v>#DIV/0!</v>
      </c>
      <c r="K2870" s="197" t="str" cm="1">
        <f t="array" ref="K2870">INDEX($A:$G, ($B2870*$B$4)+3,COLUMN(C2870))</f>
        <v>Owing</v>
      </c>
      <c r="L2870" s="198" t="e">
        <f t="shared" si="273"/>
        <v>#VALUE!</v>
      </c>
      <c r="M2870" s="199" t="e">
        <f t="shared" si="274"/>
        <v>#VALUE!</v>
      </c>
      <c r="N2870" s="200" t="str" cm="1">
        <f t="array" ref="N2870">INDEX($A:$G, ($B2870*$B$4)+3,COLUMN(F2870))</f>
        <v>Total Interest Charged</v>
      </c>
      <c r="O2870" s="201" t="e">
        <f t="shared" si="272"/>
        <v>#VALUE!</v>
      </c>
    </row>
    <row r="2871" spans="3:15" x14ac:dyDescent="0.25">
      <c r="C2871" s="197" t="e">
        <f t="shared" si="275"/>
        <v>#DIV/0!</v>
      </c>
      <c r="D2871" s="216" t="e">
        <f>IF(F2871="","",IF($B$3='Budget Calculator'!$A$14, 'Loan Calculator'!$L$12-E2871+H2871, IF($B$3='Budget Calculator'!$A$13,  'Loan Calculator'!$N$12-E2871+H2871, IF($B$3='Budget Calculator'!$A$12,  'Loan Calculator'!$P$12-E2871+H2871, 0))))</f>
        <v>#DIV/0!</v>
      </c>
      <c r="E2871" s="217" t="e">
        <f>IF(('Loan Calculator'!$G$4/$B$4)*C2870&gt;=0, ('Loan Calculator'!$G$4/$B$4)*C2870, 1/0)</f>
        <v>#DIV/0!</v>
      </c>
      <c r="F2871" s="200" t="e">
        <f t="shared" si="276"/>
        <v>#DIV/0!</v>
      </c>
      <c r="G2871" s="212" t="e">
        <f t="shared" si="271"/>
        <v>#DIV/0!</v>
      </c>
      <c r="K2871" s="197" t="str" cm="1">
        <f t="array" ref="K2871">INDEX($A:$G, ($B2871*$B$4)+3,COLUMN(C2871))</f>
        <v>Owing</v>
      </c>
      <c r="L2871" s="198" t="e">
        <f t="shared" si="273"/>
        <v>#VALUE!</v>
      </c>
      <c r="M2871" s="199" t="e">
        <f t="shared" si="274"/>
        <v>#VALUE!</v>
      </c>
      <c r="N2871" s="200" t="str" cm="1">
        <f t="array" ref="N2871">INDEX($A:$G, ($B2871*$B$4)+3,COLUMN(F2871))</f>
        <v>Total Interest Charged</v>
      </c>
      <c r="O2871" s="201" t="e">
        <f t="shared" si="272"/>
        <v>#VALUE!</v>
      </c>
    </row>
    <row r="2872" spans="3:15" x14ac:dyDescent="0.25">
      <c r="C2872" s="197" t="e">
        <f t="shared" si="275"/>
        <v>#DIV/0!</v>
      </c>
      <c r="D2872" s="216" t="e">
        <f>IF(F2872="","",IF($B$3='Budget Calculator'!$A$14, 'Loan Calculator'!$L$12-E2872+H2872, IF($B$3='Budget Calculator'!$A$13,  'Loan Calculator'!$N$12-E2872+H2872, IF($B$3='Budget Calculator'!$A$12,  'Loan Calculator'!$P$12-E2872+H2872, 0))))</f>
        <v>#DIV/0!</v>
      </c>
      <c r="E2872" s="217" t="e">
        <f>IF(('Loan Calculator'!$G$4/$B$4)*C2871&gt;=0, ('Loan Calculator'!$G$4/$B$4)*C2871, 1/0)</f>
        <v>#DIV/0!</v>
      </c>
      <c r="F2872" s="200" t="e">
        <f t="shared" si="276"/>
        <v>#DIV/0!</v>
      </c>
      <c r="G2872" s="212" t="e">
        <f t="shared" si="271"/>
        <v>#DIV/0!</v>
      </c>
      <c r="K2872" s="197" t="str" cm="1">
        <f t="array" ref="K2872">INDEX($A:$G, ($B2872*$B$4)+3,COLUMN(C2872))</f>
        <v>Owing</v>
      </c>
      <c r="L2872" s="198" t="e">
        <f t="shared" si="273"/>
        <v>#VALUE!</v>
      </c>
      <c r="M2872" s="199" t="e">
        <f t="shared" si="274"/>
        <v>#VALUE!</v>
      </c>
      <c r="N2872" s="200" t="str" cm="1">
        <f t="array" ref="N2872">INDEX($A:$G, ($B2872*$B$4)+3,COLUMN(F2872))</f>
        <v>Total Interest Charged</v>
      </c>
      <c r="O2872" s="201" t="e">
        <f t="shared" si="272"/>
        <v>#VALUE!</v>
      </c>
    </row>
    <row r="2873" spans="3:15" x14ac:dyDescent="0.25">
      <c r="C2873" s="197" t="e">
        <f t="shared" si="275"/>
        <v>#DIV/0!</v>
      </c>
      <c r="D2873" s="216" t="e">
        <f>IF(F2873="","",IF($B$3='Budget Calculator'!$A$14, 'Loan Calculator'!$L$12-E2873+H2873, IF($B$3='Budget Calculator'!$A$13,  'Loan Calculator'!$N$12-E2873+H2873, IF($B$3='Budget Calculator'!$A$12,  'Loan Calculator'!$P$12-E2873+H2873, 0))))</f>
        <v>#DIV/0!</v>
      </c>
      <c r="E2873" s="217" t="e">
        <f>IF(('Loan Calculator'!$G$4/$B$4)*C2872&gt;=0, ('Loan Calculator'!$G$4/$B$4)*C2872, 1/0)</f>
        <v>#DIV/0!</v>
      </c>
      <c r="F2873" s="200" t="e">
        <f t="shared" si="276"/>
        <v>#DIV/0!</v>
      </c>
      <c r="G2873" s="212" t="e">
        <f t="shared" si="271"/>
        <v>#DIV/0!</v>
      </c>
      <c r="K2873" s="197" t="str" cm="1">
        <f t="array" ref="K2873">INDEX($A:$G, ($B2873*$B$4)+3,COLUMN(C2873))</f>
        <v>Owing</v>
      </c>
      <c r="L2873" s="198" t="e">
        <f t="shared" si="273"/>
        <v>#VALUE!</v>
      </c>
      <c r="M2873" s="199" t="e">
        <f t="shared" si="274"/>
        <v>#VALUE!</v>
      </c>
      <c r="N2873" s="200" t="str" cm="1">
        <f t="array" ref="N2873">INDEX($A:$G, ($B2873*$B$4)+3,COLUMN(F2873))</f>
        <v>Total Interest Charged</v>
      </c>
      <c r="O2873" s="201" t="e">
        <f t="shared" si="272"/>
        <v>#VALUE!</v>
      </c>
    </row>
    <row r="2874" spans="3:15" x14ac:dyDescent="0.25">
      <c r="C2874" s="197" t="e">
        <f t="shared" si="275"/>
        <v>#DIV/0!</v>
      </c>
      <c r="D2874" s="216" t="e">
        <f>IF(F2874="","",IF($B$3='Budget Calculator'!$A$14, 'Loan Calculator'!$L$12-E2874+H2874, IF($B$3='Budget Calculator'!$A$13,  'Loan Calculator'!$N$12-E2874+H2874, IF($B$3='Budget Calculator'!$A$12,  'Loan Calculator'!$P$12-E2874+H2874, 0))))</f>
        <v>#DIV/0!</v>
      </c>
      <c r="E2874" s="217" t="e">
        <f>IF(('Loan Calculator'!$G$4/$B$4)*C2873&gt;=0, ('Loan Calculator'!$G$4/$B$4)*C2873, 1/0)</f>
        <v>#DIV/0!</v>
      </c>
      <c r="F2874" s="200" t="e">
        <f t="shared" si="276"/>
        <v>#DIV/0!</v>
      </c>
      <c r="G2874" s="212" t="e">
        <f t="shared" si="271"/>
        <v>#DIV/0!</v>
      </c>
      <c r="K2874" s="197" t="str" cm="1">
        <f t="array" ref="K2874">INDEX($A:$G, ($B2874*$B$4)+3,COLUMN(C2874))</f>
        <v>Owing</v>
      </c>
      <c r="L2874" s="198" t="e">
        <f t="shared" si="273"/>
        <v>#VALUE!</v>
      </c>
      <c r="M2874" s="199" t="e">
        <f t="shared" si="274"/>
        <v>#VALUE!</v>
      </c>
      <c r="N2874" s="200" t="str" cm="1">
        <f t="array" ref="N2874">INDEX($A:$G, ($B2874*$B$4)+3,COLUMN(F2874))</f>
        <v>Total Interest Charged</v>
      </c>
      <c r="O2874" s="201" t="e">
        <f t="shared" si="272"/>
        <v>#VALUE!</v>
      </c>
    </row>
    <row r="2875" spans="3:15" x14ac:dyDescent="0.25">
      <c r="C2875" s="197" t="e">
        <f t="shared" si="275"/>
        <v>#DIV/0!</v>
      </c>
      <c r="D2875" s="216" t="e">
        <f>IF(F2875="","",IF($B$3='Budget Calculator'!$A$14, 'Loan Calculator'!$L$12-E2875+H2875, IF($B$3='Budget Calculator'!$A$13,  'Loan Calculator'!$N$12-E2875+H2875, IF($B$3='Budget Calculator'!$A$12,  'Loan Calculator'!$P$12-E2875+H2875, 0))))</f>
        <v>#DIV/0!</v>
      </c>
      <c r="E2875" s="217" t="e">
        <f>IF(('Loan Calculator'!$G$4/$B$4)*C2874&gt;=0, ('Loan Calculator'!$G$4/$B$4)*C2874, 1/0)</f>
        <v>#DIV/0!</v>
      </c>
      <c r="F2875" s="200" t="e">
        <f t="shared" si="276"/>
        <v>#DIV/0!</v>
      </c>
      <c r="G2875" s="212" t="e">
        <f t="shared" si="271"/>
        <v>#DIV/0!</v>
      </c>
      <c r="K2875" s="197" t="str" cm="1">
        <f t="array" ref="K2875">INDEX($A:$G, ($B2875*$B$4)+3,COLUMN(C2875))</f>
        <v>Owing</v>
      </c>
      <c r="L2875" s="198" t="e">
        <f t="shared" si="273"/>
        <v>#VALUE!</v>
      </c>
      <c r="M2875" s="199" t="e">
        <f t="shared" si="274"/>
        <v>#VALUE!</v>
      </c>
      <c r="N2875" s="200" t="str" cm="1">
        <f t="array" ref="N2875">INDEX($A:$G, ($B2875*$B$4)+3,COLUMN(F2875))</f>
        <v>Total Interest Charged</v>
      </c>
      <c r="O2875" s="201" t="e">
        <f t="shared" si="272"/>
        <v>#VALUE!</v>
      </c>
    </row>
    <row r="2876" spans="3:15" x14ac:dyDescent="0.25">
      <c r="C2876" s="197" t="e">
        <f t="shared" si="275"/>
        <v>#DIV/0!</v>
      </c>
      <c r="D2876" s="216" t="e">
        <f>IF(F2876="","",IF($B$3='Budget Calculator'!$A$14, 'Loan Calculator'!$L$12-E2876+H2876, IF($B$3='Budget Calculator'!$A$13,  'Loan Calculator'!$N$12-E2876+H2876, IF($B$3='Budget Calculator'!$A$12,  'Loan Calculator'!$P$12-E2876+H2876, 0))))</f>
        <v>#DIV/0!</v>
      </c>
      <c r="E2876" s="217" t="e">
        <f>IF(('Loan Calculator'!$G$4/$B$4)*C2875&gt;=0, ('Loan Calculator'!$G$4/$B$4)*C2875, 1/0)</f>
        <v>#DIV/0!</v>
      </c>
      <c r="F2876" s="200" t="e">
        <f t="shared" si="276"/>
        <v>#DIV/0!</v>
      </c>
      <c r="G2876" s="212" t="e">
        <f t="shared" si="271"/>
        <v>#DIV/0!</v>
      </c>
      <c r="K2876" s="197" t="str" cm="1">
        <f t="array" ref="K2876">INDEX($A:$G, ($B2876*$B$4)+3,COLUMN(C2876))</f>
        <v>Owing</v>
      </c>
      <c r="L2876" s="198" t="e">
        <f t="shared" si="273"/>
        <v>#VALUE!</v>
      </c>
      <c r="M2876" s="199" t="e">
        <f t="shared" si="274"/>
        <v>#VALUE!</v>
      </c>
      <c r="N2876" s="200" t="str" cm="1">
        <f t="array" ref="N2876">INDEX($A:$G, ($B2876*$B$4)+3,COLUMN(F2876))</f>
        <v>Total Interest Charged</v>
      </c>
      <c r="O2876" s="201" t="e">
        <f t="shared" si="272"/>
        <v>#VALUE!</v>
      </c>
    </row>
    <row r="2877" spans="3:15" x14ac:dyDescent="0.25">
      <c r="C2877" s="197" t="e">
        <f t="shared" si="275"/>
        <v>#DIV/0!</v>
      </c>
      <c r="D2877" s="216" t="e">
        <f>IF(F2877="","",IF($B$3='Budget Calculator'!$A$14, 'Loan Calculator'!$L$12-E2877+H2877, IF($B$3='Budget Calculator'!$A$13,  'Loan Calculator'!$N$12-E2877+H2877, IF($B$3='Budget Calculator'!$A$12,  'Loan Calculator'!$P$12-E2877+H2877, 0))))</f>
        <v>#DIV/0!</v>
      </c>
      <c r="E2877" s="217" t="e">
        <f>IF(('Loan Calculator'!$G$4/$B$4)*C2876&gt;=0, ('Loan Calculator'!$G$4/$B$4)*C2876, 1/0)</f>
        <v>#DIV/0!</v>
      </c>
      <c r="F2877" s="200" t="e">
        <f t="shared" si="276"/>
        <v>#DIV/0!</v>
      </c>
      <c r="G2877" s="212" t="e">
        <f t="shared" si="271"/>
        <v>#DIV/0!</v>
      </c>
      <c r="K2877" s="197" t="str" cm="1">
        <f t="array" ref="K2877">INDEX($A:$G, ($B2877*$B$4)+3,COLUMN(C2877))</f>
        <v>Owing</v>
      </c>
      <c r="L2877" s="198" t="e">
        <f t="shared" si="273"/>
        <v>#VALUE!</v>
      </c>
      <c r="M2877" s="199" t="e">
        <f t="shared" si="274"/>
        <v>#VALUE!</v>
      </c>
      <c r="N2877" s="200" t="str" cm="1">
        <f t="array" ref="N2877">INDEX($A:$G, ($B2877*$B$4)+3,COLUMN(F2877))</f>
        <v>Total Interest Charged</v>
      </c>
      <c r="O2877" s="201" t="e">
        <f t="shared" si="272"/>
        <v>#VALUE!</v>
      </c>
    </row>
    <row r="2878" spans="3:15" x14ac:dyDescent="0.25">
      <c r="C2878" s="197" t="e">
        <f t="shared" si="275"/>
        <v>#DIV/0!</v>
      </c>
      <c r="D2878" s="216" t="e">
        <f>IF(F2878="","",IF($B$3='Budget Calculator'!$A$14, 'Loan Calculator'!$L$12-E2878+H2878, IF($B$3='Budget Calculator'!$A$13,  'Loan Calculator'!$N$12-E2878+H2878, IF($B$3='Budget Calculator'!$A$12,  'Loan Calculator'!$P$12-E2878+H2878, 0))))</f>
        <v>#DIV/0!</v>
      </c>
      <c r="E2878" s="217" t="e">
        <f>IF(('Loan Calculator'!$G$4/$B$4)*C2877&gt;=0, ('Loan Calculator'!$G$4/$B$4)*C2877, 1/0)</f>
        <v>#DIV/0!</v>
      </c>
      <c r="F2878" s="200" t="e">
        <f t="shared" si="276"/>
        <v>#DIV/0!</v>
      </c>
      <c r="G2878" s="212" t="e">
        <f t="shared" si="271"/>
        <v>#DIV/0!</v>
      </c>
      <c r="K2878" s="197" t="str" cm="1">
        <f t="array" ref="K2878">INDEX($A:$G, ($B2878*$B$4)+3,COLUMN(C2878))</f>
        <v>Owing</v>
      </c>
      <c r="L2878" s="198" t="e">
        <f t="shared" si="273"/>
        <v>#VALUE!</v>
      </c>
      <c r="M2878" s="199" t="e">
        <f t="shared" si="274"/>
        <v>#VALUE!</v>
      </c>
      <c r="N2878" s="200" t="str" cm="1">
        <f t="array" ref="N2878">INDEX($A:$G, ($B2878*$B$4)+3,COLUMN(F2878))</f>
        <v>Total Interest Charged</v>
      </c>
      <c r="O2878" s="201" t="e">
        <f t="shared" si="272"/>
        <v>#VALUE!</v>
      </c>
    </row>
    <row r="2879" spans="3:15" x14ac:dyDescent="0.25">
      <c r="C2879" s="197" t="e">
        <f t="shared" si="275"/>
        <v>#DIV/0!</v>
      </c>
      <c r="D2879" s="216" t="e">
        <f>IF(F2879="","",IF($B$3='Budget Calculator'!$A$14, 'Loan Calculator'!$L$12-E2879+H2879, IF($B$3='Budget Calculator'!$A$13,  'Loan Calculator'!$N$12-E2879+H2879, IF($B$3='Budget Calculator'!$A$12,  'Loan Calculator'!$P$12-E2879+H2879, 0))))</f>
        <v>#DIV/0!</v>
      </c>
      <c r="E2879" s="217" t="e">
        <f>IF(('Loan Calculator'!$G$4/$B$4)*C2878&gt;=0, ('Loan Calculator'!$G$4/$B$4)*C2878, 1/0)</f>
        <v>#DIV/0!</v>
      </c>
      <c r="F2879" s="200" t="e">
        <f t="shared" si="276"/>
        <v>#DIV/0!</v>
      </c>
      <c r="G2879" s="212" t="e">
        <f t="shared" si="271"/>
        <v>#DIV/0!</v>
      </c>
      <c r="K2879" s="197" t="str" cm="1">
        <f t="array" ref="K2879">INDEX($A:$G, ($B2879*$B$4)+3,COLUMN(C2879))</f>
        <v>Owing</v>
      </c>
      <c r="L2879" s="198" t="e">
        <f t="shared" si="273"/>
        <v>#VALUE!</v>
      </c>
      <c r="M2879" s="199" t="e">
        <f t="shared" si="274"/>
        <v>#VALUE!</v>
      </c>
      <c r="N2879" s="200" t="str" cm="1">
        <f t="array" ref="N2879">INDEX($A:$G, ($B2879*$B$4)+3,COLUMN(F2879))</f>
        <v>Total Interest Charged</v>
      </c>
      <c r="O2879" s="201" t="e">
        <f t="shared" si="272"/>
        <v>#VALUE!</v>
      </c>
    </row>
    <row r="2880" spans="3:15" x14ac:dyDescent="0.25">
      <c r="C2880" s="197" t="e">
        <f t="shared" si="275"/>
        <v>#DIV/0!</v>
      </c>
      <c r="D2880" s="216" t="e">
        <f>IF(F2880="","",IF($B$3='Budget Calculator'!$A$14, 'Loan Calculator'!$L$12-E2880+H2880, IF($B$3='Budget Calculator'!$A$13,  'Loan Calculator'!$N$12-E2880+H2880, IF($B$3='Budget Calculator'!$A$12,  'Loan Calculator'!$P$12-E2880+H2880, 0))))</f>
        <v>#DIV/0!</v>
      </c>
      <c r="E2880" s="217" t="e">
        <f>IF(('Loan Calculator'!$G$4/$B$4)*C2879&gt;=0, ('Loan Calculator'!$G$4/$B$4)*C2879, 1/0)</f>
        <v>#DIV/0!</v>
      </c>
      <c r="F2880" s="200" t="e">
        <f t="shared" si="276"/>
        <v>#DIV/0!</v>
      </c>
      <c r="G2880" s="212" t="e">
        <f t="shared" si="271"/>
        <v>#DIV/0!</v>
      </c>
      <c r="K2880" s="197" t="str" cm="1">
        <f t="array" ref="K2880">INDEX($A:$G, ($B2880*$B$4)+3,COLUMN(C2880))</f>
        <v>Owing</v>
      </c>
      <c r="L2880" s="198" t="e">
        <f t="shared" si="273"/>
        <v>#VALUE!</v>
      </c>
      <c r="M2880" s="199" t="e">
        <f t="shared" si="274"/>
        <v>#VALUE!</v>
      </c>
      <c r="N2880" s="200" t="str" cm="1">
        <f t="array" ref="N2880">INDEX($A:$G, ($B2880*$B$4)+3,COLUMN(F2880))</f>
        <v>Total Interest Charged</v>
      </c>
      <c r="O2880" s="201" t="e">
        <f t="shared" si="272"/>
        <v>#VALUE!</v>
      </c>
    </row>
    <row r="2881" spans="3:15" x14ac:dyDescent="0.25">
      <c r="C2881" s="197" t="e">
        <f t="shared" si="275"/>
        <v>#DIV/0!</v>
      </c>
      <c r="D2881" s="216" t="e">
        <f>IF(F2881="","",IF($B$3='Budget Calculator'!$A$14, 'Loan Calculator'!$L$12-E2881+H2881, IF($B$3='Budget Calculator'!$A$13,  'Loan Calculator'!$N$12-E2881+H2881, IF($B$3='Budget Calculator'!$A$12,  'Loan Calculator'!$P$12-E2881+H2881, 0))))</f>
        <v>#DIV/0!</v>
      </c>
      <c r="E2881" s="217" t="e">
        <f>IF(('Loan Calculator'!$G$4/$B$4)*C2880&gt;=0, ('Loan Calculator'!$G$4/$B$4)*C2880, 1/0)</f>
        <v>#DIV/0!</v>
      </c>
      <c r="F2881" s="200" t="e">
        <f t="shared" si="276"/>
        <v>#DIV/0!</v>
      </c>
      <c r="G2881" s="212" t="e">
        <f t="shared" si="271"/>
        <v>#DIV/0!</v>
      </c>
      <c r="K2881" s="197" t="str" cm="1">
        <f t="array" ref="K2881">INDEX($A:$G, ($B2881*$B$4)+3,COLUMN(C2881))</f>
        <v>Owing</v>
      </c>
      <c r="L2881" s="198" t="e">
        <f t="shared" si="273"/>
        <v>#VALUE!</v>
      </c>
      <c r="M2881" s="199" t="e">
        <f t="shared" si="274"/>
        <v>#VALUE!</v>
      </c>
      <c r="N2881" s="200" t="str" cm="1">
        <f t="array" ref="N2881">INDEX($A:$G, ($B2881*$B$4)+3,COLUMN(F2881))</f>
        <v>Total Interest Charged</v>
      </c>
      <c r="O2881" s="201" t="e">
        <f t="shared" si="272"/>
        <v>#VALUE!</v>
      </c>
    </row>
    <row r="2882" spans="3:15" x14ac:dyDescent="0.25">
      <c r="C2882" s="197" t="e">
        <f t="shared" si="275"/>
        <v>#DIV/0!</v>
      </c>
      <c r="D2882" s="216" t="e">
        <f>IF(F2882="","",IF($B$3='Budget Calculator'!$A$14, 'Loan Calculator'!$L$12-E2882+H2882, IF($B$3='Budget Calculator'!$A$13,  'Loan Calculator'!$N$12-E2882+H2882, IF($B$3='Budget Calculator'!$A$12,  'Loan Calculator'!$P$12-E2882+H2882, 0))))</f>
        <v>#DIV/0!</v>
      </c>
      <c r="E2882" s="217" t="e">
        <f>IF(('Loan Calculator'!$G$4/$B$4)*C2881&gt;=0, ('Loan Calculator'!$G$4/$B$4)*C2881, 1/0)</f>
        <v>#DIV/0!</v>
      </c>
      <c r="F2882" s="200" t="e">
        <f t="shared" si="276"/>
        <v>#DIV/0!</v>
      </c>
      <c r="G2882" s="212" t="e">
        <f t="shared" si="271"/>
        <v>#DIV/0!</v>
      </c>
      <c r="K2882" s="197" t="str" cm="1">
        <f t="array" ref="K2882">INDEX($A:$G, ($B2882*$B$4)+3,COLUMN(C2882))</f>
        <v>Owing</v>
      </c>
      <c r="L2882" s="198" t="e">
        <f t="shared" si="273"/>
        <v>#VALUE!</v>
      </c>
      <c r="M2882" s="199" t="e">
        <f t="shared" si="274"/>
        <v>#VALUE!</v>
      </c>
      <c r="N2882" s="200" t="str" cm="1">
        <f t="array" ref="N2882">INDEX($A:$G, ($B2882*$B$4)+3,COLUMN(F2882))</f>
        <v>Total Interest Charged</v>
      </c>
      <c r="O2882" s="201" t="e">
        <f t="shared" si="272"/>
        <v>#VALUE!</v>
      </c>
    </row>
    <row r="2883" spans="3:15" x14ac:dyDescent="0.25">
      <c r="C2883" s="197" t="e">
        <f t="shared" si="275"/>
        <v>#DIV/0!</v>
      </c>
      <c r="D2883" s="216" t="e">
        <f>IF(F2883="","",IF($B$3='Budget Calculator'!$A$14, 'Loan Calculator'!$L$12-E2883+H2883, IF($B$3='Budget Calculator'!$A$13,  'Loan Calculator'!$N$12-E2883+H2883, IF($B$3='Budget Calculator'!$A$12,  'Loan Calculator'!$P$12-E2883+H2883, 0))))</f>
        <v>#DIV/0!</v>
      </c>
      <c r="E2883" s="217" t="e">
        <f>IF(('Loan Calculator'!$G$4/$B$4)*C2882&gt;=0, ('Loan Calculator'!$G$4/$B$4)*C2882, 1/0)</f>
        <v>#DIV/0!</v>
      </c>
      <c r="F2883" s="200" t="e">
        <f t="shared" si="276"/>
        <v>#DIV/0!</v>
      </c>
      <c r="G2883" s="212" t="e">
        <f t="shared" si="271"/>
        <v>#DIV/0!</v>
      </c>
      <c r="K2883" s="197" t="str" cm="1">
        <f t="array" ref="K2883">INDEX($A:$G, ($B2883*$B$4)+3,COLUMN(C2883))</f>
        <v>Owing</v>
      </c>
      <c r="L2883" s="198" t="e">
        <f t="shared" si="273"/>
        <v>#VALUE!</v>
      </c>
      <c r="M2883" s="199" t="e">
        <f t="shared" si="274"/>
        <v>#VALUE!</v>
      </c>
      <c r="N2883" s="200" t="str" cm="1">
        <f t="array" ref="N2883">INDEX($A:$G, ($B2883*$B$4)+3,COLUMN(F2883))</f>
        <v>Total Interest Charged</v>
      </c>
      <c r="O2883" s="201" t="e">
        <f t="shared" si="272"/>
        <v>#VALUE!</v>
      </c>
    </row>
    <row r="2884" spans="3:15" x14ac:dyDescent="0.25">
      <c r="C2884" s="197" t="e">
        <f t="shared" si="275"/>
        <v>#DIV/0!</v>
      </c>
      <c r="D2884" s="216" t="e">
        <f>IF(F2884="","",IF($B$3='Budget Calculator'!$A$14, 'Loan Calculator'!$L$12-E2884+H2884, IF($B$3='Budget Calculator'!$A$13,  'Loan Calculator'!$N$12-E2884+H2884, IF($B$3='Budget Calculator'!$A$12,  'Loan Calculator'!$P$12-E2884+H2884, 0))))</f>
        <v>#DIV/0!</v>
      </c>
      <c r="E2884" s="217" t="e">
        <f>IF(('Loan Calculator'!$G$4/$B$4)*C2883&gt;=0, ('Loan Calculator'!$G$4/$B$4)*C2883, 1/0)</f>
        <v>#DIV/0!</v>
      </c>
      <c r="F2884" s="200" t="e">
        <f t="shared" si="276"/>
        <v>#DIV/0!</v>
      </c>
      <c r="G2884" s="212" t="e">
        <f t="shared" si="271"/>
        <v>#DIV/0!</v>
      </c>
      <c r="K2884" s="197" t="str" cm="1">
        <f t="array" ref="K2884">INDEX($A:$G, ($B2884*$B$4)+3,COLUMN(C2884))</f>
        <v>Owing</v>
      </c>
      <c r="L2884" s="198" t="e">
        <f t="shared" si="273"/>
        <v>#VALUE!</v>
      </c>
      <c r="M2884" s="199" t="e">
        <f t="shared" si="274"/>
        <v>#VALUE!</v>
      </c>
      <c r="N2884" s="200" t="str" cm="1">
        <f t="array" ref="N2884">INDEX($A:$G, ($B2884*$B$4)+3,COLUMN(F2884))</f>
        <v>Total Interest Charged</v>
      </c>
      <c r="O2884" s="201" t="e">
        <f t="shared" si="272"/>
        <v>#VALUE!</v>
      </c>
    </row>
    <row r="2885" spans="3:15" x14ac:dyDescent="0.25">
      <c r="C2885" s="197" t="e">
        <f t="shared" si="275"/>
        <v>#DIV/0!</v>
      </c>
      <c r="D2885" s="216" t="e">
        <f>IF(F2885="","",IF($B$3='Budget Calculator'!$A$14, 'Loan Calculator'!$L$12-E2885+H2885, IF($B$3='Budget Calculator'!$A$13,  'Loan Calculator'!$N$12-E2885+H2885, IF($B$3='Budget Calculator'!$A$12,  'Loan Calculator'!$P$12-E2885+H2885, 0))))</f>
        <v>#DIV/0!</v>
      </c>
      <c r="E2885" s="217" t="e">
        <f>IF(('Loan Calculator'!$G$4/$B$4)*C2884&gt;=0, ('Loan Calculator'!$G$4/$B$4)*C2884, 1/0)</f>
        <v>#DIV/0!</v>
      </c>
      <c r="F2885" s="200" t="e">
        <f t="shared" si="276"/>
        <v>#DIV/0!</v>
      </c>
      <c r="G2885" s="212" t="e">
        <f t="shared" si="271"/>
        <v>#DIV/0!</v>
      </c>
      <c r="K2885" s="197" t="str" cm="1">
        <f t="array" ref="K2885">INDEX($A:$G, ($B2885*$B$4)+3,COLUMN(C2885))</f>
        <v>Owing</v>
      </c>
      <c r="L2885" s="198" t="e">
        <f t="shared" si="273"/>
        <v>#VALUE!</v>
      </c>
      <c r="M2885" s="199" t="e">
        <f t="shared" si="274"/>
        <v>#VALUE!</v>
      </c>
      <c r="N2885" s="200" t="str" cm="1">
        <f t="array" ref="N2885">INDEX($A:$G, ($B2885*$B$4)+3,COLUMN(F2885))</f>
        <v>Total Interest Charged</v>
      </c>
      <c r="O2885" s="201" t="e">
        <f t="shared" si="272"/>
        <v>#VALUE!</v>
      </c>
    </row>
    <row r="2886" spans="3:15" x14ac:dyDescent="0.25">
      <c r="C2886" s="197" t="e">
        <f t="shared" si="275"/>
        <v>#DIV/0!</v>
      </c>
      <c r="D2886" s="216" t="e">
        <f>IF(F2886="","",IF($B$3='Budget Calculator'!$A$14, 'Loan Calculator'!$L$12-E2886+H2886, IF($B$3='Budget Calculator'!$A$13,  'Loan Calculator'!$N$12-E2886+H2886, IF($B$3='Budget Calculator'!$A$12,  'Loan Calculator'!$P$12-E2886+H2886, 0))))</f>
        <v>#DIV/0!</v>
      </c>
      <c r="E2886" s="217" t="e">
        <f>IF(('Loan Calculator'!$G$4/$B$4)*C2885&gt;=0, ('Loan Calculator'!$G$4/$B$4)*C2885, 1/0)</f>
        <v>#DIV/0!</v>
      </c>
      <c r="F2886" s="200" t="e">
        <f t="shared" si="276"/>
        <v>#DIV/0!</v>
      </c>
      <c r="G2886" s="212" t="e">
        <f t="shared" ref="G2886:G2949" si="277">IF(IFERROR(C2886, 1/0), B2886, IF(C2886=0, B2886, 1/0))</f>
        <v>#DIV/0!</v>
      </c>
      <c r="K2886" s="197" t="str" cm="1">
        <f t="array" ref="K2886">INDEX($A:$G, ($B2886*$B$4)+3,COLUMN(C2886))</f>
        <v>Owing</v>
      </c>
      <c r="L2886" s="198" t="e">
        <f t="shared" si="273"/>
        <v>#VALUE!</v>
      </c>
      <c r="M2886" s="199" t="e">
        <f t="shared" si="274"/>
        <v>#VALUE!</v>
      </c>
      <c r="N2886" s="200" t="str" cm="1">
        <f t="array" ref="N2886">INDEX($A:$G, ($B2886*$B$4)+3,COLUMN(F2886))</f>
        <v>Total Interest Charged</v>
      </c>
      <c r="O2886" s="201" t="e">
        <f t="shared" ref="O2886:O2949" si="278">IF(IFERROR(K2886, 1/0), J2886, IF(K2886=0, J2886, 1/0))</f>
        <v>#VALUE!</v>
      </c>
    </row>
    <row r="2887" spans="3:15" x14ac:dyDescent="0.25">
      <c r="C2887" s="197" t="e">
        <f t="shared" si="275"/>
        <v>#DIV/0!</v>
      </c>
      <c r="D2887" s="216" t="e">
        <f>IF(F2887="","",IF($B$3='Budget Calculator'!$A$14, 'Loan Calculator'!$L$12-E2887+H2887, IF($B$3='Budget Calculator'!$A$13,  'Loan Calculator'!$N$12-E2887+H2887, IF($B$3='Budget Calculator'!$A$12,  'Loan Calculator'!$P$12-E2887+H2887, 0))))</f>
        <v>#DIV/0!</v>
      </c>
      <c r="E2887" s="217" t="e">
        <f>IF(('Loan Calculator'!$G$4/$B$4)*C2886&gt;=0, ('Loan Calculator'!$G$4/$B$4)*C2886, 1/0)</f>
        <v>#DIV/0!</v>
      </c>
      <c r="F2887" s="200" t="e">
        <f t="shared" si="276"/>
        <v>#DIV/0!</v>
      </c>
      <c r="G2887" s="212" t="e">
        <f t="shared" si="277"/>
        <v>#DIV/0!</v>
      </c>
      <c r="K2887" s="197" t="str" cm="1">
        <f t="array" ref="K2887">INDEX($A:$G, ($B2887*$B$4)+3,COLUMN(C2887))</f>
        <v>Owing</v>
      </c>
      <c r="L2887" s="198" t="e">
        <f t="shared" ref="L2887:L2950" si="279">K2886-K2887</f>
        <v>#VALUE!</v>
      </c>
      <c r="M2887" s="199" t="e">
        <f t="shared" ref="M2887:M2950" si="280">N2887-N2886</f>
        <v>#VALUE!</v>
      </c>
      <c r="N2887" s="200" t="str" cm="1">
        <f t="array" ref="N2887">INDEX($A:$G, ($B2887*$B$4)+3,COLUMN(F2887))</f>
        <v>Total Interest Charged</v>
      </c>
      <c r="O2887" s="201" t="e">
        <f t="shared" si="278"/>
        <v>#VALUE!</v>
      </c>
    </row>
    <row r="2888" spans="3:15" x14ac:dyDescent="0.25">
      <c r="C2888" s="197" t="e">
        <f t="shared" si="275"/>
        <v>#DIV/0!</v>
      </c>
      <c r="D2888" s="216" t="e">
        <f>IF(F2888="","",IF($B$3='Budget Calculator'!$A$14, 'Loan Calculator'!$L$12-E2888+H2888, IF($B$3='Budget Calculator'!$A$13,  'Loan Calculator'!$N$12-E2888+H2888, IF($B$3='Budget Calculator'!$A$12,  'Loan Calculator'!$P$12-E2888+H2888, 0))))</f>
        <v>#DIV/0!</v>
      </c>
      <c r="E2888" s="217" t="e">
        <f>IF(('Loan Calculator'!$G$4/$B$4)*C2887&gt;=0, ('Loan Calculator'!$G$4/$B$4)*C2887, 1/0)</f>
        <v>#DIV/0!</v>
      </c>
      <c r="F2888" s="200" t="e">
        <f t="shared" si="276"/>
        <v>#DIV/0!</v>
      </c>
      <c r="G2888" s="212" t="e">
        <f t="shared" si="277"/>
        <v>#DIV/0!</v>
      </c>
      <c r="K2888" s="197" t="str" cm="1">
        <f t="array" ref="K2888">INDEX($A:$G, ($B2888*$B$4)+3,COLUMN(C2888))</f>
        <v>Owing</v>
      </c>
      <c r="L2888" s="198" t="e">
        <f t="shared" si="279"/>
        <v>#VALUE!</v>
      </c>
      <c r="M2888" s="199" t="e">
        <f t="shared" si="280"/>
        <v>#VALUE!</v>
      </c>
      <c r="N2888" s="200" t="str" cm="1">
        <f t="array" ref="N2888">INDEX($A:$G, ($B2888*$B$4)+3,COLUMN(F2888))</f>
        <v>Total Interest Charged</v>
      </c>
      <c r="O2888" s="201" t="e">
        <f t="shared" si="278"/>
        <v>#VALUE!</v>
      </c>
    </row>
    <row r="2889" spans="3:15" x14ac:dyDescent="0.25">
      <c r="C2889" s="197" t="e">
        <f t="shared" si="275"/>
        <v>#DIV/0!</v>
      </c>
      <c r="D2889" s="216" t="e">
        <f>IF(F2889="","",IF($B$3='Budget Calculator'!$A$14, 'Loan Calculator'!$L$12-E2889+H2889, IF($B$3='Budget Calculator'!$A$13,  'Loan Calculator'!$N$12-E2889+H2889, IF($B$3='Budget Calculator'!$A$12,  'Loan Calculator'!$P$12-E2889+H2889, 0))))</f>
        <v>#DIV/0!</v>
      </c>
      <c r="E2889" s="217" t="e">
        <f>IF(('Loan Calculator'!$G$4/$B$4)*C2888&gt;=0, ('Loan Calculator'!$G$4/$B$4)*C2888, 1/0)</f>
        <v>#DIV/0!</v>
      </c>
      <c r="F2889" s="200" t="e">
        <f t="shared" si="276"/>
        <v>#DIV/0!</v>
      </c>
      <c r="G2889" s="212" t="e">
        <f t="shared" si="277"/>
        <v>#DIV/0!</v>
      </c>
      <c r="K2889" s="197" t="str" cm="1">
        <f t="array" ref="K2889">INDEX($A:$G, ($B2889*$B$4)+3,COLUMN(C2889))</f>
        <v>Owing</v>
      </c>
      <c r="L2889" s="198" t="e">
        <f t="shared" si="279"/>
        <v>#VALUE!</v>
      </c>
      <c r="M2889" s="199" t="e">
        <f t="shared" si="280"/>
        <v>#VALUE!</v>
      </c>
      <c r="N2889" s="200" t="str" cm="1">
        <f t="array" ref="N2889">INDEX($A:$G, ($B2889*$B$4)+3,COLUMN(F2889))</f>
        <v>Total Interest Charged</v>
      </c>
      <c r="O2889" s="201" t="e">
        <f t="shared" si="278"/>
        <v>#VALUE!</v>
      </c>
    </row>
    <row r="2890" spans="3:15" x14ac:dyDescent="0.25">
      <c r="C2890" s="197" t="e">
        <f t="shared" si="275"/>
        <v>#DIV/0!</v>
      </c>
      <c r="D2890" s="216" t="e">
        <f>IF(F2890="","",IF($B$3='Budget Calculator'!$A$14, 'Loan Calculator'!$L$12-E2890+H2890, IF($B$3='Budget Calculator'!$A$13,  'Loan Calculator'!$N$12-E2890+H2890, IF($B$3='Budget Calculator'!$A$12,  'Loan Calculator'!$P$12-E2890+H2890, 0))))</f>
        <v>#DIV/0!</v>
      </c>
      <c r="E2890" s="217" t="e">
        <f>IF(('Loan Calculator'!$G$4/$B$4)*C2889&gt;=0, ('Loan Calculator'!$G$4/$B$4)*C2889, 1/0)</f>
        <v>#DIV/0!</v>
      </c>
      <c r="F2890" s="200" t="e">
        <f t="shared" si="276"/>
        <v>#DIV/0!</v>
      </c>
      <c r="G2890" s="212" t="e">
        <f t="shared" si="277"/>
        <v>#DIV/0!</v>
      </c>
      <c r="K2890" s="197" t="str" cm="1">
        <f t="array" ref="K2890">INDEX($A:$G, ($B2890*$B$4)+3,COLUMN(C2890))</f>
        <v>Owing</v>
      </c>
      <c r="L2890" s="198" t="e">
        <f t="shared" si="279"/>
        <v>#VALUE!</v>
      </c>
      <c r="M2890" s="199" t="e">
        <f t="shared" si="280"/>
        <v>#VALUE!</v>
      </c>
      <c r="N2890" s="200" t="str" cm="1">
        <f t="array" ref="N2890">INDEX($A:$G, ($B2890*$B$4)+3,COLUMN(F2890))</f>
        <v>Total Interest Charged</v>
      </c>
      <c r="O2890" s="201" t="e">
        <f t="shared" si="278"/>
        <v>#VALUE!</v>
      </c>
    </row>
    <row r="2891" spans="3:15" x14ac:dyDescent="0.25">
      <c r="C2891" s="197" t="e">
        <f t="shared" si="275"/>
        <v>#DIV/0!</v>
      </c>
      <c r="D2891" s="216" t="e">
        <f>IF(F2891="","",IF($B$3='Budget Calculator'!$A$14, 'Loan Calculator'!$L$12-E2891+H2891, IF($B$3='Budget Calculator'!$A$13,  'Loan Calculator'!$N$12-E2891+H2891, IF($B$3='Budget Calculator'!$A$12,  'Loan Calculator'!$P$12-E2891+H2891, 0))))</f>
        <v>#DIV/0!</v>
      </c>
      <c r="E2891" s="217" t="e">
        <f>IF(('Loan Calculator'!$G$4/$B$4)*C2890&gt;=0, ('Loan Calculator'!$G$4/$B$4)*C2890, 1/0)</f>
        <v>#DIV/0!</v>
      </c>
      <c r="F2891" s="200" t="e">
        <f t="shared" si="276"/>
        <v>#DIV/0!</v>
      </c>
      <c r="G2891" s="212" t="e">
        <f t="shared" si="277"/>
        <v>#DIV/0!</v>
      </c>
      <c r="K2891" s="197" t="str" cm="1">
        <f t="array" ref="K2891">INDEX($A:$G, ($B2891*$B$4)+3,COLUMN(C2891))</f>
        <v>Owing</v>
      </c>
      <c r="L2891" s="198" t="e">
        <f t="shared" si="279"/>
        <v>#VALUE!</v>
      </c>
      <c r="M2891" s="199" t="e">
        <f t="shared" si="280"/>
        <v>#VALUE!</v>
      </c>
      <c r="N2891" s="200" t="str" cm="1">
        <f t="array" ref="N2891">INDEX($A:$G, ($B2891*$B$4)+3,COLUMN(F2891))</f>
        <v>Total Interest Charged</v>
      </c>
      <c r="O2891" s="201" t="e">
        <f t="shared" si="278"/>
        <v>#VALUE!</v>
      </c>
    </row>
    <row r="2892" spans="3:15" x14ac:dyDescent="0.25">
      <c r="C2892" s="197" t="e">
        <f t="shared" si="275"/>
        <v>#DIV/0!</v>
      </c>
      <c r="D2892" s="216" t="e">
        <f>IF(F2892="","",IF($B$3='Budget Calculator'!$A$14, 'Loan Calculator'!$L$12-E2892+H2892, IF($B$3='Budget Calculator'!$A$13,  'Loan Calculator'!$N$12-E2892+H2892, IF($B$3='Budget Calculator'!$A$12,  'Loan Calculator'!$P$12-E2892+H2892, 0))))</f>
        <v>#DIV/0!</v>
      </c>
      <c r="E2892" s="217" t="e">
        <f>IF(('Loan Calculator'!$G$4/$B$4)*C2891&gt;=0, ('Loan Calculator'!$G$4/$B$4)*C2891, 1/0)</f>
        <v>#DIV/0!</v>
      </c>
      <c r="F2892" s="200" t="e">
        <f t="shared" si="276"/>
        <v>#DIV/0!</v>
      </c>
      <c r="G2892" s="212" t="e">
        <f t="shared" si="277"/>
        <v>#DIV/0!</v>
      </c>
      <c r="K2892" s="197" t="str" cm="1">
        <f t="array" ref="K2892">INDEX($A:$G, ($B2892*$B$4)+3,COLUMN(C2892))</f>
        <v>Owing</v>
      </c>
      <c r="L2892" s="198" t="e">
        <f t="shared" si="279"/>
        <v>#VALUE!</v>
      </c>
      <c r="M2892" s="199" t="e">
        <f t="shared" si="280"/>
        <v>#VALUE!</v>
      </c>
      <c r="N2892" s="200" t="str" cm="1">
        <f t="array" ref="N2892">INDEX($A:$G, ($B2892*$B$4)+3,COLUMN(F2892))</f>
        <v>Total Interest Charged</v>
      </c>
      <c r="O2892" s="201" t="e">
        <f t="shared" si="278"/>
        <v>#VALUE!</v>
      </c>
    </row>
    <row r="2893" spans="3:15" x14ac:dyDescent="0.25">
      <c r="C2893" s="197" t="e">
        <f t="shared" si="275"/>
        <v>#DIV/0!</v>
      </c>
      <c r="D2893" s="216" t="e">
        <f>IF(F2893="","",IF($B$3='Budget Calculator'!$A$14, 'Loan Calculator'!$L$12-E2893+H2893, IF($B$3='Budget Calculator'!$A$13,  'Loan Calculator'!$N$12-E2893+H2893, IF($B$3='Budget Calculator'!$A$12,  'Loan Calculator'!$P$12-E2893+H2893, 0))))</f>
        <v>#DIV/0!</v>
      </c>
      <c r="E2893" s="217" t="e">
        <f>IF(('Loan Calculator'!$G$4/$B$4)*C2892&gt;=0, ('Loan Calculator'!$G$4/$B$4)*C2892, 1/0)</f>
        <v>#DIV/0!</v>
      </c>
      <c r="F2893" s="200" t="e">
        <f t="shared" si="276"/>
        <v>#DIV/0!</v>
      </c>
      <c r="G2893" s="212" t="e">
        <f t="shared" si="277"/>
        <v>#DIV/0!</v>
      </c>
      <c r="K2893" s="197" t="str" cm="1">
        <f t="array" ref="K2893">INDEX($A:$G, ($B2893*$B$4)+3,COLUMN(C2893))</f>
        <v>Owing</v>
      </c>
      <c r="L2893" s="198" t="e">
        <f t="shared" si="279"/>
        <v>#VALUE!</v>
      </c>
      <c r="M2893" s="199" t="e">
        <f t="shared" si="280"/>
        <v>#VALUE!</v>
      </c>
      <c r="N2893" s="200" t="str" cm="1">
        <f t="array" ref="N2893">INDEX($A:$G, ($B2893*$B$4)+3,COLUMN(F2893))</f>
        <v>Total Interest Charged</v>
      </c>
      <c r="O2893" s="201" t="e">
        <f t="shared" si="278"/>
        <v>#VALUE!</v>
      </c>
    </row>
    <row r="2894" spans="3:15" x14ac:dyDescent="0.25">
      <c r="C2894" s="197" t="e">
        <f t="shared" si="275"/>
        <v>#DIV/0!</v>
      </c>
      <c r="D2894" s="216" t="e">
        <f>IF(F2894="","",IF($B$3='Budget Calculator'!$A$14, 'Loan Calculator'!$L$12-E2894+H2894, IF($B$3='Budget Calculator'!$A$13,  'Loan Calculator'!$N$12-E2894+H2894, IF($B$3='Budget Calculator'!$A$12,  'Loan Calculator'!$P$12-E2894+H2894, 0))))</f>
        <v>#DIV/0!</v>
      </c>
      <c r="E2894" s="217" t="e">
        <f>IF(('Loan Calculator'!$G$4/$B$4)*C2893&gt;=0, ('Loan Calculator'!$G$4/$B$4)*C2893, 1/0)</f>
        <v>#DIV/0!</v>
      </c>
      <c r="F2894" s="200" t="e">
        <f t="shared" si="276"/>
        <v>#DIV/0!</v>
      </c>
      <c r="G2894" s="212" t="e">
        <f t="shared" si="277"/>
        <v>#DIV/0!</v>
      </c>
      <c r="K2894" s="197" t="str" cm="1">
        <f t="array" ref="K2894">INDEX($A:$G, ($B2894*$B$4)+3,COLUMN(C2894))</f>
        <v>Owing</v>
      </c>
      <c r="L2894" s="198" t="e">
        <f t="shared" si="279"/>
        <v>#VALUE!</v>
      </c>
      <c r="M2894" s="199" t="e">
        <f t="shared" si="280"/>
        <v>#VALUE!</v>
      </c>
      <c r="N2894" s="200" t="str" cm="1">
        <f t="array" ref="N2894">INDEX($A:$G, ($B2894*$B$4)+3,COLUMN(F2894))</f>
        <v>Total Interest Charged</v>
      </c>
      <c r="O2894" s="201" t="e">
        <f t="shared" si="278"/>
        <v>#VALUE!</v>
      </c>
    </row>
    <row r="2895" spans="3:15" x14ac:dyDescent="0.25">
      <c r="C2895" s="197" t="e">
        <f t="shared" si="275"/>
        <v>#DIV/0!</v>
      </c>
      <c r="D2895" s="216" t="e">
        <f>IF(F2895="","",IF($B$3='Budget Calculator'!$A$14, 'Loan Calculator'!$L$12-E2895+H2895, IF($B$3='Budget Calculator'!$A$13,  'Loan Calculator'!$N$12-E2895+H2895, IF($B$3='Budget Calculator'!$A$12,  'Loan Calculator'!$P$12-E2895+H2895, 0))))</f>
        <v>#DIV/0!</v>
      </c>
      <c r="E2895" s="217" t="e">
        <f>IF(('Loan Calculator'!$G$4/$B$4)*C2894&gt;=0, ('Loan Calculator'!$G$4/$B$4)*C2894, 1/0)</f>
        <v>#DIV/0!</v>
      </c>
      <c r="F2895" s="200" t="e">
        <f t="shared" si="276"/>
        <v>#DIV/0!</v>
      </c>
      <c r="G2895" s="212" t="e">
        <f t="shared" si="277"/>
        <v>#DIV/0!</v>
      </c>
      <c r="K2895" s="197" t="str" cm="1">
        <f t="array" ref="K2895">INDEX($A:$G, ($B2895*$B$4)+3,COLUMN(C2895))</f>
        <v>Owing</v>
      </c>
      <c r="L2895" s="198" t="e">
        <f t="shared" si="279"/>
        <v>#VALUE!</v>
      </c>
      <c r="M2895" s="199" t="e">
        <f t="shared" si="280"/>
        <v>#VALUE!</v>
      </c>
      <c r="N2895" s="200" t="str" cm="1">
        <f t="array" ref="N2895">INDEX($A:$G, ($B2895*$B$4)+3,COLUMN(F2895))</f>
        <v>Total Interest Charged</v>
      </c>
      <c r="O2895" s="201" t="e">
        <f t="shared" si="278"/>
        <v>#VALUE!</v>
      </c>
    </row>
    <row r="2896" spans="3:15" x14ac:dyDescent="0.25">
      <c r="C2896" s="197" t="e">
        <f t="shared" si="275"/>
        <v>#DIV/0!</v>
      </c>
      <c r="D2896" s="216" t="e">
        <f>IF(F2896="","",IF($B$3='Budget Calculator'!$A$14, 'Loan Calculator'!$L$12-E2896+H2896, IF($B$3='Budget Calculator'!$A$13,  'Loan Calculator'!$N$12-E2896+H2896, IF($B$3='Budget Calculator'!$A$12,  'Loan Calculator'!$P$12-E2896+H2896, 0))))</f>
        <v>#DIV/0!</v>
      </c>
      <c r="E2896" s="217" t="e">
        <f>IF(('Loan Calculator'!$G$4/$B$4)*C2895&gt;=0, ('Loan Calculator'!$G$4/$B$4)*C2895, 1/0)</f>
        <v>#DIV/0!</v>
      </c>
      <c r="F2896" s="200" t="e">
        <f t="shared" si="276"/>
        <v>#DIV/0!</v>
      </c>
      <c r="G2896" s="212" t="e">
        <f t="shared" si="277"/>
        <v>#DIV/0!</v>
      </c>
      <c r="K2896" s="197" t="str" cm="1">
        <f t="array" ref="K2896">INDEX($A:$G, ($B2896*$B$4)+3,COLUMN(C2896))</f>
        <v>Owing</v>
      </c>
      <c r="L2896" s="198" t="e">
        <f t="shared" si="279"/>
        <v>#VALUE!</v>
      </c>
      <c r="M2896" s="199" t="e">
        <f t="shared" si="280"/>
        <v>#VALUE!</v>
      </c>
      <c r="N2896" s="200" t="str" cm="1">
        <f t="array" ref="N2896">INDEX($A:$G, ($B2896*$B$4)+3,COLUMN(F2896))</f>
        <v>Total Interest Charged</v>
      </c>
      <c r="O2896" s="201" t="e">
        <f t="shared" si="278"/>
        <v>#VALUE!</v>
      </c>
    </row>
    <row r="2897" spans="3:15" x14ac:dyDescent="0.25">
      <c r="C2897" s="197" t="e">
        <f t="shared" si="275"/>
        <v>#DIV/0!</v>
      </c>
      <c r="D2897" s="216" t="e">
        <f>IF(F2897="","",IF($B$3='Budget Calculator'!$A$14, 'Loan Calculator'!$L$12-E2897+H2897, IF($B$3='Budget Calculator'!$A$13,  'Loan Calculator'!$N$12-E2897+H2897, IF($B$3='Budget Calculator'!$A$12,  'Loan Calculator'!$P$12-E2897+H2897, 0))))</f>
        <v>#DIV/0!</v>
      </c>
      <c r="E2897" s="217" t="e">
        <f>IF(('Loan Calculator'!$G$4/$B$4)*C2896&gt;=0, ('Loan Calculator'!$G$4/$B$4)*C2896, 1/0)</f>
        <v>#DIV/0!</v>
      </c>
      <c r="F2897" s="200" t="e">
        <f t="shared" si="276"/>
        <v>#DIV/0!</v>
      </c>
      <c r="G2897" s="212" t="e">
        <f t="shared" si="277"/>
        <v>#DIV/0!</v>
      </c>
      <c r="K2897" s="197" t="str" cm="1">
        <f t="array" ref="K2897">INDEX($A:$G, ($B2897*$B$4)+3,COLUMN(C2897))</f>
        <v>Owing</v>
      </c>
      <c r="L2897" s="198" t="e">
        <f t="shared" si="279"/>
        <v>#VALUE!</v>
      </c>
      <c r="M2897" s="199" t="e">
        <f t="shared" si="280"/>
        <v>#VALUE!</v>
      </c>
      <c r="N2897" s="200" t="str" cm="1">
        <f t="array" ref="N2897">INDEX($A:$G, ($B2897*$B$4)+3,COLUMN(F2897))</f>
        <v>Total Interest Charged</v>
      </c>
      <c r="O2897" s="201" t="e">
        <f t="shared" si="278"/>
        <v>#VALUE!</v>
      </c>
    </row>
    <row r="2898" spans="3:15" x14ac:dyDescent="0.25">
      <c r="C2898" s="197" t="e">
        <f t="shared" si="275"/>
        <v>#DIV/0!</v>
      </c>
      <c r="D2898" s="216" t="e">
        <f>IF(F2898="","",IF($B$3='Budget Calculator'!$A$14, 'Loan Calculator'!$L$12-E2898+H2898, IF($B$3='Budget Calculator'!$A$13,  'Loan Calculator'!$N$12-E2898+H2898, IF($B$3='Budget Calculator'!$A$12,  'Loan Calculator'!$P$12-E2898+H2898, 0))))</f>
        <v>#DIV/0!</v>
      </c>
      <c r="E2898" s="217" t="e">
        <f>IF(('Loan Calculator'!$G$4/$B$4)*C2897&gt;=0, ('Loan Calculator'!$G$4/$B$4)*C2897, 1/0)</f>
        <v>#DIV/0!</v>
      </c>
      <c r="F2898" s="200" t="e">
        <f t="shared" si="276"/>
        <v>#DIV/0!</v>
      </c>
      <c r="G2898" s="212" t="e">
        <f t="shared" si="277"/>
        <v>#DIV/0!</v>
      </c>
      <c r="K2898" s="197" t="str" cm="1">
        <f t="array" ref="K2898">INDEX($A:$G, ($B2898*$B$4)+3,COLUMN(C2898))</f>
        <v>Owing</v>
      </c>
      <c r="L2898" s="198" t="e">
        <f t="shared" si="279"/>
        <v>#VALUE!</v>
      </c>
      <c r="M2898" s="199" t="e">
        <f t="shared" si="280"/>
        <v>#VALUE!</v>
      </c>
      <c r="N2898" s="200" t="str" cm="1">
        <f t="array" ref="N2898">INDEX($A:$G, ($B2898*$B$4)+3,COLUMN(F2898))</f>
        <v>Total Interest Charged</v>
      </c>
      <c r="O2898" s="201" t="e">
        <f t="shared" si="278"/>
        <v>#VALUE!</v>
      </c>
    </row>
    <row r="2899" spans="3:15" x14ac:dyDescent="0.25">
      <c r="C2899" s="197" t="e">
        <f t="shared" si="275"/>
        <v>#DIV/0!</v>
      </c>
      <c r="D2899" s="216" t="e">
        <f>IF(F2899="","",IF($B$3='Budget Calculator'!$A$14, 'Loan Calculator'!$L$12-E2899+H2899, IF($B$3='Budget Calculator'!$A$13,  'Loan Calculator'!$N$12-E2899+H2899, IF($B$3='Budget Calculator'!$A$12,  'Loan Calculator'!$P$12-E2899+H2899, 0))))</f>
        <v>#DIV/0!</v>
      </c>
      <c r="E2899" s="217" t="e">
        <f>IF(('Loan Calculator'!$G$4/$B$4)*C2898&gt;=0, ('Loan Calculator'!$G$4/$B$4)*C2898, 1/0)</f>
        <v>#DIV/0!</v>
      </c>
      <c r="F2899" s="200" t="e">
        <f t="shared" si="276"/>
        <v>#DIV/0!</v>
      </c>
      <c r="G2899" s="212" t="e">
        <f t="shared" si="277"/>
        <v>#DIV/0!</v>
      </c>
      <c r="K2899" s="197" t="str" cm="1">
        <f t="array" ref="K2899">INDEX($A:$G, ($B2899*$B$4)+3,COLUMN(C2899))</f>
        <v>Owing</v>
      </c>
      <c r="L2899" s="198" t="e">
        <f t="shared" si="279"/>
        <v>#VALUE!</v>
      </c>
      <c r="M2899" s="199" t="e">
        <f t="shared" si="280"/>
        <v>#VALUE!</v>
      </c>
      <c r="N2899" s="200" t="str" cm="1">
        <f t="array" ref="N2899">INDEX($A:$G, ($B2899*$B$4)+3,COLUMN(F2899))</f>
        <v>Total Interest Charged</v>
      </c>
      <c r="O2899" s="201" t="e">
        <f t="shared" si="278"/>
        <v>#VALUE!</v>
      </c>
    </row>
    <row r="2900" spans="3:15" x14ac:dyDescent="0.25">
      <c r="C2900" s="197" t="e">
        <f t="shared" si="275"/>
        <v>#DIV/0!</v>
      </c>
      <c r="D2900" s="216" t="e">
        <f>IF(F2900="","",IF($B$3='Budget Calculator'!$A$14, 'Loan Calculator'!$L$12-E2900+H2900, IF($B$3='Budget Calculator'!$A$13,  'Loan Calculator'!$N$12-E2900+H2900, IF($B$3='Budget Calculator'!$A$12,  'Loan Calculator'!$P$12-E2900+H2900, 0))))</f>
        <v>#DIV/0!</v>
      </c>
      <c r="E2900" s="217" t="e">
        <f>IF(('Loan Calculator'!$G$4/$B$4)*C2899&gt;=0, ('Loan Calculator'!$G$4/$B$4)*C2899, 1/0)</f>
        <v>#DIV/0!</v>
      </c>
      <c r="F2900" s="200" t="e">
        <f t="shared" si="276"/>
        <v>#DIV/0!</v>
      </c>
      <c r="G2900" s="212" t="e">
        <f t="shared" si="277"/>
        <v>#DIV/0!</v>
      </c>
      <c r="K2900" s="197" t="str" cm="1">
        <f t="array" ref="K2900">INDEX($A:$G, ($B2900*$B$4)+3,COLUMN(C2900))</f>
        <v>Owing</v>
      </c>
      <c r="L2900" s="198" t="e">
        <f t="shared" si="279"/>
        <v>#VALUE!</v>
      </c>
      <c r="M2900" s="199" t="e">
        <f t="shared" si="280"/>
        <v>#VALUE!</v>
      </c>
      <c r="N2900" s="200" t="str" cm="1">
        <f t="array" ref="N2900">INDEX($A:$G, ($B2900*$B$4)+3,COLUMN(F2900))</f>
        <v>Total Interest Charged</v>
      </c>
      <c r="O2900" s="201" t="e">
        <f t="shared" si="278"/>
        <v>#VALUE!</v>
      </c>
    </row>
    <row r="2901" spans="3:15" x14ac:dyDescent="0.25">
      <c r="C2901" s="197" t="e">
        <f t="shared" si="275"/>
        <v>#DIV/0!</v>
      </c>
      <c r="D2901" s="216" t="e">
        <f>IF(F2901="","",IF($B$3='Budget Calculator'!$A$14, 'Loan Calculator'!$L$12-E2901+H2901, IF($B$3='Budget Calculator'!$A$13,  'Loan Calculator'!$N$12-E2901+H2901, IF($B$3='Budget Calculator'!$A$12,  'Loan Calculator'!$P$12-E2901+H2901, 0))))</f>
        <v>#DIV/0!</v>
      </c>
      <c r="E2901" s="217" t="e">
        <f>IF(('Loan Calculator'!$G$4/$B$4)*C2900&gt;=0, ('Loan Calculator'!$G$4/$B$4)*C2900, 1/0)</f>
        <v>#DIV/0!</v>
      </c>
      <c r="F2901" s="200" t="e">
        <f t="shared" si="276"/>
        <v>#DIV/0!</v>
      </c>
      <c r="G2901" s="212" t="e">
        <f t="shared" si="277"/>
        <v>#DIV/0!</v>
      </c>
      <c r="K2901" s="197" t="str" cm="1">
        <f t="array" ref="K2901">INDEX($A:$G, ($B2901*$B$4)+3,COLUMN(C2901))</f>
        <v>Owing</v>
      </c>
      <c r="L2901" s="198" t="e">
        <f t="shared" si="279"/>
        <v>#VALUE!</v>
      </c>
      <c r="M2901" s="199" t="e">
        <f t="shared" si="280"/>
        <v>#VALUE!</v>
      </c>
      <c r="N2901" s="200" t="str" cm="1">
        <f t="array" ref="N2901">INDEX($A:$G, ($B2901*$B$4)+3,COLUMN(F2901))</f>
        <v>Total Interest Charged</v>
      </c>
      <c r="O2901" s="201" t="e">
        <f t="shared" si="278"/>
        <v>#VALUE!</v>
      </c>
    </row>
    <row r="2902" spans="3:15" x14ac:dyDescent="0.25">
      <c r="C2902" s="197" t="e">
        <f t="shared" si="275"/>
        <v>#DIV/0!</v>
      </c>
      <c r="D2902" s="216" t="e">
        <f>IF(F2902="","",IF($B$3='Budget Calculator'!$A$14, 'Loan Calculator'!$L$12-E2902+H2902, IF($B$3='Budget Calculator'!$A$13,  'Loan Calculator'!$N$12-E2902+H2902, IF($B$3='Budget Calculator'!$A$12,  'Loan Calculator'!$P$12-E2902+H2902, 0))))</f>
        <v>#DIV/0!</v>
      </c>
      <c r="E2902" s="217" t="e">
        <f>IF(('Loan Calculator'!$G$4/$B$4)*C2901&gt;=0, ('Loan Calculator'!$G$4/$B$4)*C2901, 1/0)</f>
        <v>#DIV/0!</v>
      </c>
      <c r="F2902" s="200" t="e">
        <f t="shared" si="276"/>
        <v>#DIV/0!</v>
      </c>
      <c r="G2902" s="212" t="e">
        <f t="shared" si="277"/>
        <v>#DIV/0!</v>
      </c>
      <c r="K2902" s="197" t="str" cm="1">
        <f t="array" ref="K2902">INDEX($A:$G, ($B2902*$B$4)+3,COLUMN(C2902))</f>
        <v>Owing</v>
      </c>
      <c r="L2902" s="198" t="e">
        <f t="shared" si="279"/>
        <v>#VALUE!</v>
      </c>
      <c r="M2902" s="199" t="e">
        <f t="shared" si="280"/>
        <v>#VALUE!</v>
      </c>
      <c r="N2902" s="200" t="str" cm="1">
        <f t="array" ref="N2902">INDEX($A:$G, ($B2902*$B$4)+3,COLUMN(F2902))</f>
        <v>Total Interest Charged</v>
      </c>
      <c r="O2902" s="201" t="e">
        <f t="shared" si="278"/>
        <v>#VALUE!</v>
      </c>
    </row>
    <row r="2903" spans="3:15" x14ac:dyDescent="0.25">
      <c r="C2903" s="197" t="e">
        <f t="shared" si="275"/>
        <v>#DIV/0!</v>
      </c>
      <c r="D2903" s="216" t="e">
        <f>IF(F2903="","",IF($B$3='Budget Calculator'!$A$14, 'Loan Calculator'!$L$12-E2903+H2903, IF($B$3='Budget Calculator'!$A$13,  'Loan Calculator'!$N$12-E2903+H2903, IF($B$3='Budget Calculator'!$A$12,  'Loan Calculator'!$P$12-E2903+H2903, 0))))</f>
        <v>#DIV/0!</v>
      </c>
      <c r="E2903" s="217" t="e">
        <f>IF(('Loan Calculator'!$G$4/$B$4)*C2902&gt;=0, ('Loan Calculator'!$G$4/$B$4)*C2902, 1/0)</f>
        <v>#DIV/0!</v>
      </c>
      <c r="F2903" s="200" t="e">
        <f t="shared" si="276"/>
        <v>#DIV/0!</v>
      </c>
      <c r="G2903" s="212" t="e">
        <f t="shared" si="277"/>
        <v>#DIV/0!</v>
      </c>
      <c r="K2903" s="197" t="str" cm="1">
        <f t="array" ref="K2903">INDEX($A:$G, ($B2903*$B$4)+3,COLUMN(C2903))</f>
        <v>Owing</v>
      </c>
      <c r="L2903" s="198" t="e">
        <f t="shared" si="279"/>
        <v>#VALUE!</v>
      </c>
      <c r="M2903" s="199" t="e">
        <f t="shared" si="280"/>
        <v>#VALUE!</v>
      </c>
      <c r="N2903" s="200" t="str" cm="1">
        <f t="array" ref="N2903">INDEX($A:$G, ($B2903*$B$4)+3,COLUMN(F2903))</f>
        <v>Total Interest Charged</v>
      </c>
      <c r="O2903" s="201" t="e">
        <f t="shared" si="278"/>
        <v>#VALUE!</v>
      </c>
    </row>
    <row r="2904" spans="3:15" x14ac:dyDescent="0.25">
      <c r="C2904" s="197" t="e">
        <f t="shared" ref="C2904:C2967" si="281">IF(F2904="","",C2903-D2904)</f>
        <v>#DIV/0!</v>
      </c>
      <c r="D2904" s="216" t="e">
        <f>IF(F2904="","",IF($B$3='Budget Calculator'!$A$14, 'Loan Calculator'!$L$12-E2904+H2904, IF($B$3='Budget Calculator'!$A$13,  'Loan Calculator'!$N$12-E2904+H2904, IF($B$3='Budget Calculator'!$A$12,  'Loan Calculator'!$P$12-E2904+H2904, 0))))</f>
        <v>#DIV/0!</v>
      </c>
      <c r="E2904" s="217" t="e">
        <f>IF(('Loan Calculator'!$G$4/$B$4)*C2903&gt;=0, ('Loan Calculator'!$G$4/$B$4)*C2903, 1/0)</f>
        <v>#DIV/0!</v>
      </c>
      <c r="F2904" s="200" t="e">
        <f t="shared" ref="F2904:F2967" si="282">IF(F2903="", "", IF(E2904+F2903&gt;F2903, E2904+F2903, ""))</f>
        <v>#DIV/0!</v>
      </c>
      <c r="G2904" s="212" t="e">
        <f t="shared" si="277"/>
        <v>#DIV/0!</v>
      </c>
      <c r="K2904" s="197" t="str" cm="1">
        <f t="array" ref="K2904">INDEX($A:$G, ($B2904*$B$4)+3,COLUMN(C2904))</f>
        <v>Owing</v>
      </c>
      <c r="L2904" s="198" t="e">
        <f t="shared" si="279"/>
        <v>#VALUE!</v>
      </c>
      <c r="M2904" s="199" t="e">
        <f t="shared" si="280"/>
        <v>#VALUE!</v>
      </c>
      <c r="N2904" s="200" t="str" cm="1">
        <f t="array" ref="N2904">INDEX($A:$G, ($B2904*$B$4)+3,COLUMN(F2904))</f>
        <v>Total Interest Charged</v>
      </c>
      <c r="O2904" s="201" t="e">
        <f t="shared" si="278"/>
        <v>#VALUE!</v>
      </c>
    </row>
    <row r="2905" spans="3:15" x14ac:dyDescent="0.25">
      <c r="C2905" s="197" t="e">
        <f t="shared" si="281"/>
        <v>#DIV/0!</v>
      </c>
      <c r="D2905" s="216" t="e">
        <f>IF(F2905="","",IF($B$3='Budget Calculator'!$A$14, 'Loan Calculator'!$L$12-E2905+H2905, IF($B$3='Budget Calculator'!$A$13,  'Loan Calculator'!$N$12-E2905+H2905, IF($B$3='Budget Calculator'!$A$12,  'Loan Calculator'!$P$12-E2905+H2905, 0))))</f>
        <v>#DIV/0!</v>
      </c>
      <c r="E2905" s="217" t="e">
        <f>IF(('Loan Calculator'!$G$4/$B$4)*C2904&gt;=0, ('Loan Calculator'!$G$4/$B$4)*C2904, 1/0)</f>
        <v>#DIV/0!</v>
      </c>
      <c r="F2905" s="200" t="e">
        <f t="shared" si="282"/>
        <v>#DIV/0!</v>
      </c>
      <c r="G2905" s="212" t="e">
        <f t="shared" si="277"/>
        <v>#DIV/0!</v>
      </c>
      <c r="K2905" s="197" t="str" cm="1">
        <f t="array" ref="K2905">INDEX($A:$G, ($B2905*$B$4)+3,COLUMN(C2905))</f>
        <v>Owing</v>
      </c>
      <c r="L2905" s="198" t="e">
        <f t="shared" si="279"/>
        <v>#VALUE!</v>
      </c>
      <c r="M2905" s="199" t="e">
        <f t="shared" si="280"/>
        <v>#VALUE!</v>
      </c>
      <c r="N2905" s="200" t="str" cm="1">
        <f t="array" ref="N2905">INDEX($A:$G, ($B2905*$B$4)+3,COLUMN(F2905))</f>
        <v>Total Interest Charged</v>
      </c>
      <c r="O2905" s="201" t="e">
        <f t="shared" si="278"/>
        <v>#VALUE!</v>
      </c>
    </row>
    <row r="2906" spans="3:15" x14ac:dyDescent="0.25">
      <c r="C2906" s="197" t="e">
        <f t="shared" si="281"/>
        <v>#DIV/0!</v>
      </c>
      <c r="D2906" s="216" t="e">
        <f>IF(F2906="","",IF($B$3='Budget Calculator'!$A$14, 'Loan Calculator'!$L$12-E2906+H2906, IF($B$3='Budget Calculator'!$A$13,  'Loan Calculator'!$N$12-E2906+H2906, IF($B$3='Budget Calculator'!$A$12,  'Loan Calculator'!$P$12-E2906+H2906, 0))))</f>
        <v>#DIV/0!</v>
      </c>
      <c r="E2906" s="217" t="e">
        <f>IF(('Loan Calculator'!$G$4/$B$4)*C2905&gt;=0, ('Loan Calculator'!$G$4/$B$4)*C2905, 1/0)</f>
        <v>#DIV/0!</v>
      </c>
      <c r="F2906" s="200" t="e">
        <f t="shared" si="282"/>
        <v>#DIV/0!</v>
      </c>
      <c r="G2906" s="212" t="e">
        <f t="shared" si="277"/>
        <v>#DIV/0!</v>
      </c>
      <c r="K2906" s="197" t="str" cm="1">
        <f t="array" ref="K2906">INDEX($A:$G, ($B2906*$B$4)+3,COLUMN(C2906))</f>
        <v>Owing</v>
      </c>
      <c r="L2906" s="198" t="e">
        <f t="shared" si="279"/>
        <v>#VALUE!</v>
      </c>
      <c r="M2906" s="199" t="e">
        <f t="shared" si="280"/>
        <v>#VALUE!</v>
      </c>
      <c r="N2906" s="200" t="str" cm="1">
        <f t="array" ref="N2906">INDEX($A:$G, ($B2906*$B$4)+3,COLUMN(F2906))</f>
        <v>Total Interest Charged</v>
      </c>
      <c r="O2906" s="201" t="e">
        <f t="shared" si="278"/>
        <v>#VALUE!</v>
      </c>
    </row>
    <row r="2907" spans="3:15" x14ac:dyDescent="0.25">
      <c r="C2907" s="197" t="e">
        <f t="shared" si="281"/>
        <v>#DIV/0!</v>
      </c>
      <c r="D2907" s="216" t="e">
        <f>IF(F2907="","",IF($B$3='Budget Calculator'!$A$14, 'Loan Calculator'!$L$12-E2907+H2907, IF($B$3='Budget Calculator'!$A$13,  'Loan Calculator'!$N$12-E2907+H2907, IF($B$3='Budget Calculator'!$A$12,  'Loan Calculator'!$P$12-E2907+H2907, 0))))</f>
        <v>#DIV/0!</v>
      </c>
      <c r="E2907" s="217" t="e">
        <f>IF(('Loan Calculator'!$G$4/$B$4)*C2906&gt;=0, ('Loan Calculator'!$G$4/$B$4)*C2906, 1/0)</f>
        <v>#DIV/0!</v>
      </c>
      <c r="F2907" s="200" t="e">
        <f t="shared" si="282"/>
        <v>#DIV/0!</v>
      </c>
      <c r="G2907" s="212" t="e">
        <f t="shared" si="277"/>
        <v>#DIV/0!</v>
      </c>
      <c r="K2907" s="197" t="str" cm="1">
        <f t="array" ref="K2907">INDEX($A:$G, ($B2907*$B$4)+3,COLUMN(C2907))</f>
        <v>Owing</v>
      </c>
      <c r="L2907" s="198" t="e">
        <f t="shared" si="279"/>
        <v>#VALUE!</v>
      </c>
      <c r="M2907" s="199" t="e">
        <f t="shared" si="280"/>
        <v>#VALUE!</v>
      </c>
      <c r="N2907" s="200" t="str" cm="1">
        <f t="array" ref="N2907">INDEX($A:$G, ($B2907*$B$4)+3,COLUMN(F2907))</f>
        <v>Total Interest Charged</v>
      </c>
      <c r="O2907" s="201" t="e">
        <f t="shared" si="278"/>
        <v>#VALUE!</v>
      </c>
    </row>
    <row r="2908" spans="3:15" x14ac:dyDescent="0.25">
      <c r="C2908" s="197" t="e">
        <f t="shared" si="281"/>
        <v>#DIV/0!</v>
      </c>
      <c r="D2908" s="216" t="e">
        <f>IF(F2908="","",IF($B$3='Budget Calculator'!$A$14, 'Loan Calculator'!$L$12-E2908+H2908, IF($B$3='Budget Calculator'!$A$13,  'Loan Calculator'!$N$12-E2908+H2908, IF($B$3='Budget Calculator'!$A$12,  'Loan Calculator'!$P$12-E2908+H2908, 0))))</f>
        <v>#DIV/0!</v>
      </c>
      <c r="E2908" s="217" t="e">
        <f>IF(('Loan Calculator'!$G$4/$B$4)*C2907&gt;=0, ('Loan Calculator'!$G$4/$B$4)*C2907, 1/0)</f>
        <v>#DIV/0!</v>
      </c>
      <c r="F2908" s="200" t="e">
        <f t="shared" si="282"/>
        <v>#DIV/0!</v>
      </c>
      <c r="G2908" s="212" t="e">
        <f t="shared" si="277"/>
        <v>#DIV/0!</v>
      </c>
      <c r="K2908" s="197" t="str" cm="1">
        <f t="array" ref="K2908">INDEX($A:$G, ($B2908*$B$4)+3,COLUMN(C2908))</f>
        <v>Owing</v>
      </c>
      <c r="L2908" s="198" t="e">
        <f t="shared" si="279"/>
        <v>#VALUE!</v>
      </c>
      <c r="M2908" s="199" t="e">
        <f t="shared" si="280"/>
        <v>#VALUE!</v>
      </c>
      <c r="N2908" s="200" t="str" cm="1">
        <f t="array" ref="N2908">INDEX($A:$G, ($B2908*$B$4)+3,COLUMN(F2908))</f>
        <v>Total Interest Charged</v>
      </c>
      <c r="O2908" s="201" t="e">
        <f t="shared" si="278"/>
        <v>#VALUE!</v>
      </c>
    </row>
    <row r="2909" spans="3:15" x14ac:dyDescent="0.25">
      <c r="C2909" s="197" t="e">
        <f t="shared" si="281"/>
        <v>#DIV/0!</v>
      </c>
      <c r="D2909" s="216" t="e">
        <f>IF(F2909="","",IF($B$3='Budget Calculator'!$A$14, 'Loan Calculator'!$L$12-E2909+H2909, IF($B$3='Budget Calculator'!$A$13,  'Loan Calculator'!$N$12-E2909+H2909, IF($B$3='Budget Calculator'!$A$12,  'Loan Calculator'!$P$12-E2909+H2909, 0))))</f>
        <v>#DIV/0!</v>
      </c>
      <c r="E2909" s="217" t="e">
        <f>IF(('Loan Calculator'!$G$4/$B$4)*C2908&gt;=0, ('Loan Calculator'!$G$4/$B$4)*C2908, 1/0)</f>
        <v>#DIV/0!</v>
      </c>
      <c r="F2909" s="200" t="e">
        <f t="shared" si="282"/>
        <v>#DIV/0!</v>
      </c>
      <c r="G2909" s="212" t="e">
        <f t="shared" si="277"/>
        <v>#DIV/0!</v>
      </c>
      <c r="K2909" s="197" t="str" cm="1">
        <f t="array" ref="K2909">INDEX($A:$G, ($B2909*$B$4)+3,COLUMN(C2909))</f>
        <v>Owing</v>
      </c>
      <c r="L2909" s="198" t="e">
        <f t="shared" si="279"/>
        <v>#VALUE!</v>
      </c>
      <c r="M2909" s="199" t="e">
        <f t="shared" si="280"/>
        <v>#VALUE!</v>
      </c>
      <c r="N2909" s="200" t="str" cm="1">
        <f t="array" ref="N2909">INDEX($A:$G, ($B2909*$B$4)+3,COLUMN(F2909))</f>
        <v>Total Interest Charged</v>
      </c>
      <c r="O2909" s="201" t="e">
        <f t="shared" si="278"/>
        <v>#VALUE!</v>
      </c>
    </row>
    <row r="2910" spans="3:15" x14ac:dyDescent="0.25">
      <c r="C2910" s="197" t="e">
        <f t="shared" si="281"/>
        <v>#DIV/0!</v>
      </c>
      <c r="D2910" s="216" t="e">
        <f>IF(F2910="","",IF($B$3='Budget Calculator'!$A$14, 'Loan Calculator'!$L$12-E2910+H2910, IF($B$3='Budget Calculator'!$A$13,  'Loan Calculator'!$N$12-E2910+H2910, IF($B$3='Budget Calculator'!$A$12,  'Loan Calculator'!$P$12-E2910+H2910, 0))))</f>
        <v>#DIV/0!</v>
      </c>
      <c r="E2910" s="217" t="e">
        <f>IF(('Loan Calculator'!$G$4/$B$4)*C2909&gt;=0, ('Loan Calculator'!$G$4/$B$4)*C2909, 1/0)</f>
        <v>#DIV/0!</v>
      </c>
      <c r="F2910" s="200" t="e">
        <f t="shared" si="282"/>
        <v>#DIV/0!</v>
      </c>
      <c r="G2910" s="212" t="e">
        <f t="shared" si="277"/>
        <v>#DIV/0!</v>
      </c>
      <c r="K2910" s="197" t="str" cm="1">
        <f t="array" ref="K2910">INDEX($A:$G, ($B2910*$B$4)+3,COLUMN(C2910))</f>
        <v>Owing</v>
      </c>
      <c r="L2910" s="198" t="e">
        <f t="shared" si="279"/>
        <v>#VALUE!</v>
      </c>
      <c r="M2910" s="199" t="e">
        <f t="shared" si="280"/>
        <v>#VALUE!</v>
      </c>
      <c r="N2910" s="200" t="str" cm="1">
        <f t="array" ref="N2910">INDEX($A:$G, ($B2910*$B$4)+3,COLUMN(F2910))</f>
        <v>Total Interest Charged</v>
      </c>
      <c r="O2910" s="201" t="e">
        <f t="shared" si="278"/>
        <v>#VALUE!</v>
      </c>
    </row>
    <row r="2911" spans="3:15" x14ac:dyDescent="0.25">
      <c r="C2911" s="197" t="e">
        <f t="shared" si="281"/>
        <v>#DIV/0!</v>
      </c>
      <c r="D2911" s="216" t="e">
        <f>IF(F2911="","",IF($B$3='Budget Calculator'!$A$14, 'Loan Calculator'!$L$12-E2911+H2911, IF($B$3='Budget Calculator'!$A$13,  'Loan Calculator'!$N$12-E2911+H2911, IF($B$3='Budget Calculator'!$A$12,  'Loan Calculator'!$P$12-E2911+H2911, 0))))</f>
        <v>#DIV/0!</v>
      </c>
      <c r="E2911" s="217" t="e">
        <f>IF(('Loan Calculator'!$G$4/$B$4)*C2910&gt;=0, ('Loan Calculator'!$G$4/$B$4)*C2910, 1/0)</f>
        <v>#DIV/0!</v>
      </c>
      <c r="F2911" s="200" t="e">
        <f t="shared" si="282"/>
        <v>#DIV/0!</v>
      </c>
      <c r="G2911" s="212" t="e">
        <f t="shared" si="277"/>
        <v>#DIV/0!</v>
      </c>
      <c r="K2911" s="197" t="str" cm="1">
        <f t="array" ref="K2911">INDEX($A:$G, ($B2911*$B$4)+3,COLUMN(C2911))</f>
        <v>Owing</v>
      </c>
      <c r="L2911" s="198" t="e">
        <f t="shared" si="279"/>
        <v>#VALUE!</v>
      </c>
      <c r="M2911" s="199" t="e">
        <f t="shared" si="280"/>
        <v>#VALUE!</v>
      </c>
      <c r="N2911" s="200" t="str" cm="1">
        <f t="array" ref="N2911">INDEX($A:$G, ($B2911*$B$4)+3,COLUMN(F2911))</f>
        <v>Total Interest Charged</v>
      </c>
      <c r="O2911" s="201" t="e">
        <f t="shared" si="278"/>
        <v>#VALUE!</v>
      </c>
    </row>
    <row r="2912" spans="3:15" x14ac:dyDescent="0.25">
      <c r="C2912" s="197" t="e">
        <f t="shared" si="281"/>
        <v>#DIV/0!</v>
      </c>
      <c r="D2912" s="216" t="e">
        <f>IF(F2912="","",IF($B$3='Budget Calculator'!$A$14, 'Loan Calculator'!$L$12-E2912+H2912, IF($B$3='Budget Calculator'!$A$13,  'Loan Calculator'!$N$12-E2912+H2912, IF($B$3='Budget Calculator'!$A$12,  'Loan Calculator'!$P$12-E2912+H2912, 0))))</f>
        <v>#DIV/0!</v>
      </c>
      <c r="E2912" s="217" t="e">
        <f>IF(('Loan Calculator'!$G$4/$B$4)*C2911&gt;=0, ('Loan Calculator'!$G$4/$B$4)*C2911, 1/0)</f>
        <v>#DIV/0!</v>
      </c>
      <c r="F2912" s="200" t="e">
        <f t="shared" si="282"/>
        <v>#DIV/0!</v>
      </c>
      <c r="G2912" s="212" t="e">
        <f t="shared" si="277"/>
        <v>#DIV/0!</v>
      </c>
      <c r="K2912" s="197" t="str" cm="1">
        <f t="array" ref="K2912">INDEX($A:$G, ($B2912*$B$4)+3,COLUMN(C2912))</f>
        <v>Owing</v>
      </c>
      <c r="L2912" s="198" t="e">
        <f t="shared" si="279"/>
        <v>#VALUE!</v>
      </c>
      <c r="M2912" s="199" t="e">
        <f t="shared" si="280"/>
        <v>#VALUE!</v>
      </c>
      <c r="N2912" s="200" t="str" cm="1">
        <f t="array" ref="N2912">INDEX($A:$G, ($B2912*$B$4)+3,COLUMN(F2912))</f>
        <v>Total Interest Charged</v>
      </c>
      <c r="O2912" s="201" t="e">
        <f t="shared" si="278"/>
        <v>#VALUE!</v>
      </c>
    </row>
    <row r="2913" spans="3:15" x14ac:dyDescent="0.25">
      <c r="C2913" s="197" t="e">
        <f t="shared" si="281"/>
        <v>#DIV/0!</v>
      </c>
      <c r="D2913" s="216" t="e">
        <f>IF(F2913="","",IF($B$3='Budget Calculator'!$A$14, 'Loan Calculator'!$L$12-E2913+H2913, IF($B$3='Budget Calculator'!$A$13,  'Loan Calculator'!$N$12-E2913+H2913, IF($B$3='Budget Calculator'!$A$12,  'Loan Calculator'!$P$12-E2913+H2913, 0))))</f>
        <v>#DIV/0!</v>
      </c>
      <c r="E2913" s="217" t="e">
        <f>IF(('Loan Calculator'!$G$4/$B$4)*C2912&gt;=0, ('Loan Calculator'!$G$4/$B$4)*C2912, 1/0)</f>
        <v>#DIV/0!</v>
      </c>
      <c r="F2913" s="200" t="e">
        <f t="shared" si="282"/>
        <v>#DIV/0!</v>
      </c>
      <c r="G2913" s="212" t="e">
        <f t="shared" si="277"/>
        <v>#DIV/0!</v>
      </c>
      <c r="K2913" s="197" t="str" cm="1">
        <f t="array" ref="K2913">INDEX($A:$G, ($B2913*$B$4)+3,COLUMN(C2913))</f>
        <v>Owing</v>
      </c>
      <c r="L2913" s="198" t="e">
        <f t="shared" si="279"/>
        <v>#VALUE!</v>
      </c>
      <c r="M2913" s="199" t="e">
        <f t="shared" si="280"/>
        <v>#VALUE!</v>
      </c>
      <c r="N2913" s="200" t="str" cm="1">
        <f t="array" ref="N2913">INDEX($A:$G, ($B2913*$B$4)+3,COLUMN(F2913))</f>
        <v>Total Interest Charged</v>
      </c>
      <c r="O2913" s="201" t="e">
        <f t="shared" si="278"/>
        <v>#VALUE!</v>
      </c>
    </row>
    <row r="2914" spans="3:15" x14ac:dyDescent="0.25">
      <c r="C2914" s="197" t="e">
        <f t="shared" si="281"/>
        <v>#DIV/0!</v>
      </c>
      <c r="D2914" s="216" t="e">
        <f>IF(F2914="","",IF($B$3='Budget Calculator'!$A$14, 'Loan Calculator'!$L$12-E2914+H2914, IF($B$3='Budget Calculator'!$A$13,  'Loan Calculator'!$N$12-E2914+H2914, IF($B$3='Budget Calculator'!$A$12,  'Loan Calculator'!$P$12-E2914+H2914, 0))))</f>
        <v>#DIV/0!</v>
      </c>
      <c r="E2914" s="217" t="e">
        <f>IF(('Loan Calculator'!$G$4/$B$4)*C2913&gt;=0, ('Loan Calculator'!$G$4/$B$4)*C2913, 1/0)</f>
        <v>#DIV/0!</v>
      </c>
      <c r="F2914" s="200" t="e">
        <f t="shared" si="282"/>
        <v>#DIV/0!</v>
      </c>
      <c r="G2914" s="212" t="e">
        <f t="shared" si="277"/>
        <v>#DIV/0!</v>
      </c>
      <c r="K2914" s="197" t="str" cm="1">
        <f t="array" ref="K2914">INDEX($A:$G, ($B2914*$B$4)+3,COLUMN(C2914))</f>
        <v>Owing</v>
      </c>
      <c r="L2914" s="198" t="e">
        <f t="shared" si="279"/>
        <v>#VALUE!</v>
      </c>
      <c r="M2914" s="199" t="e">
        <f t="shared" si="280"/>
        <v>#VALUE!</v>
      </c>
      <c r="N2914" s="200" t="str" cm="1">
        <f t="array" ref="N2914">INDEX($A:$G, ($B2914*$B$4)+3,COLUMN(F2914))</f>
        <v>Total Interest Charged</v>
      </c>
      <c r="O2914" s="201" t="e">
        <f t="shared" si="278"/>
        <v>#VALUE!</v>
      </c>
    </row>
    <row r="2915" spans="3:15" x14ac:dyDescent="0.25">
      <c r="C2915" s="197" t="e">
        <f t="shared" si="281"/>
        <v>#DIV/0!</v>
      </c>
      <c r="D2915" s="216" t="e">
        <f>IF(F2915="","",IF($B$3='Budget Calculator'!$A$14, 'Loan Calculator'!$L$12-E2915+H2915, IF($B$3='Budget Calculator'!$A$13,  'Loan Calculator'!$N$12-E2915+H2915, IF($B$3='Budget Calculator'!$A$12,  'Loan Calculator'!$P$12-E2915+H2915, 0))))</f>
        <v>#DIV/0!</v>
      </c>
      <c r="E2915" s="217" t="e">
        <f>IF(('Loan Calculator'!$G$4/$B$4)*C2914&gt;=0, ('Loan Calculator'!$G$4/$B$4)*C2914, 1/0)</f>
        <v>#DIV/0!</v>
      </c>
      <c r="F2915" s="200" t="e">
        <f t="shared" si="282"/>
        <v>#DIV/0!</v>
      </c>
      <c r="G2915" s="212" t="e">
        <f t="shared" si="277"/>
        <v>#DIV/0!</v>
      </c>
      <c r="K2915" s="197" t="str" cm="1">
        <f t="array" ref="K2915">INDEX($A:$G, ($B2915*$B$4)+3,COLUMN(C2915))</f>
        <v>Owing</v>
      </c>
      <c r="L2915" s="198" t="e">
        <f t="shared" si="279"/>
        <v>#VALUE!</v>
      </c>
      <c r="M2915" s="199" t="e">
        <f t="shared" si="280"/>
        <v>#VALUE!</v>
      </c>
      <c r="N2915" s="200" t="str" cm="1">
        <f t="array" ref="N2915">INDEX($A:$G, ($B2915*$B$4)+3,COLUMN(F2915))</f>
        <v>Total Interest Charged</v>
      </c>
      <c r="O2915" s="201" t="e">
        <f t="shared" si="278"/>
        <v>#VALUE!</v>
      </c>
    </row>
    <row r="2916" spans="3:15" x14ac:dyDescent="0.25">
      <c r="C2916" s="197" t="e">
        <f t="shared" si="281"/>
        <v>#DIV/0!</v>
      </c>
      <c r="D2916" s="216" t="e">
        <f>IF(F2916="","",IF($B$3='Budget Calculator'!$A$14, 'Loan Calculator'!$L$12-E2916+H2916, IF($B$3='Budget Calculator'!$A$13,  'Loan Calculator'!$N$12-E2916+H2916, IF($B$3='Budget Calculator'!$A$12,  'Loan Calculator'!$P$12-E2916+H2916, 0))))</f>
        <v>#DIV/0!</v>
      </c>
      <c r="E2916" s="217" t="e">
        <f>IF(('Loan Calculator'!$G$4/$B$4)*C2915&gt;=0, ('Loan Calculator'!$G$4/$B$4)*C2915, 1/0)</f>
        <v>#DIV/0!</v>
      </c>
      <c r="F2916" s="200" t="e">
        <f t="shared" si="282"/>
        <v>#DIV/0!</v>
      </c>
      <c r="G2916" s="212" t="e">
        <f t="shared" si="277"/>
        <v>#DIV/0!</v>
      </c>
      <c r="K2916" s="197" t="str" cm="1">
        <f t="array" ref="K2916">INDEX($A:$G, ($B2916*$B$4)+3,COLUMN(C2916))</f>
        <v>Owing</v>
      </c>
      <c r="L2916" s="198" t="e">
        <f t="shared" si="279"/>
        <v>#VALUE!</v>
      </c>
      <c r="M2916" s="199" t="e">
        <f t="shared" si="280"/>
        <v>#VALUE!</v>
      </c>
      <c r="N2916" s="200" t="str" cm="1">
        <f t="array" ref="N2916">INDEX($A:$G, ($B2916*$B$4)+3,COLUMN(F2916))</f>
        <v>Total Interest Charged</v>
      </c>
      <c r="O2916" s="201" t="e">
        <f t="shared" si="278"/>
        <v>#VALUE!</v>
      </c>
    </row>
    <row r="2917" spans="3:15" x14ac:dyDescent="0.25">
      <c r="C2917" s="197" t="e">
        <f t="shared" si="281"/>
        <v>#DIV/0!</v>
      </c>
      <c r="D2917" s="216" t="e">
        <f>IF(F2917="","",IF($B$3='Budget Calculator'!$A$14, 'Loan Calculator'!$L$12-E2917+H2917, IF($B$3='Budget Calculator'!$A$13,  'Loan Calculator'!$N$12-E2917+H2917, IF($B$3='Budget Calculator'!$A$12,  'Loan Calculator'!$P$12-E2917+H2917, 0))))</f>
        <v>#DIV/0!</v>
      </c>
      <c r="E2917" s="217" t="e">
        <f>IF(('Loan Calculator'!$G$4/$B$4)*C2916&gt;=0, ('Loan Calculator'!$G$4/$B$4)*C2916, 1/0)</f>
        <v>#DIV/0!</v>
      </c>
      <c r="F2917" s="200" t="e">
        <f t="shared" si="282"/>
        <v>#DIV/0!</v>
      </c>
      <c r="G2917" s="212" t="e">
        <f t="shared" si="277"/>
        <v>#DIV/0!</v>
      </c>
      <c r="K2917" s="197" t="str" cm="1">
        <f t="array" ref="K2917">INDEX($A:$G, ($B2917*$B$4)+3,COLUMN(C2917))</f>
        <v>Owing</v>
      </c>
      <c r="L2917" s="198" t="e">
        <f t="shared" si="279"/>
        <v>#VALUE!</v>
      </c>
      <c r="M2917" s="199" t="e">
        <f t="shared" si="280"/>
        <v>#VALUE!</v>
      </c>
      <c r="N2917" s="200" t="str" cm="1">
        <f t="array" ref="N2917">INDEX($A:$G, ($B2917*$B$4)+3,COLUMN(F2917))</f>
        <v>Total Interest Charged</v>
      </c>
      <c r="O2917" s="201" t="e">
        <f t="shared" si="278"/>
        <v>#VALUE!</v>
      </c>
    </row>
    <row r="2918" spans="3:15" x14ac:dyDescent="0.25">
      <c r="C2918" s="197" t="e">
        <f t="shared" si="281"/>
        <v>#DIV/0!</v>
      </c>
      <c r="D2918" s="216" t="e">
        <f>IF(F2918="","",IF($B$3='Budget Calculator'!$A$14, 'Loan Calculator'!$L$12-E2918+H2918, IF($B$3='Budget Calculator'!$A$13,  'Loan Calculator'!$N$12-E2918+H2918, IF($B$3='Budget Calculator'!$A$12,  'Loan Calculator'!$P$12-E2918+H2918, 0))))</f>
        <v>#DIV/0!</v>
      </c>
      <c r="E2918" s="217" t="e">
        <f>IF(('Loan Calculator'!$G$4/$B$4)*C2917&gt;=0, ('Loan Calculator'!$G$4/$B$4)*C2917, 1/0)</f>
        <v>#DIV/0!</v>
      </c>
      <c r="F2918" s="200" t="e">
        <f t="shared" si="282"/>
        <v>#DIV/0!</v>
      </c>
      <c r="G2918" s="212" t="e">
        <f t="shared" si="277"/>
        <v>#DIV/0!</v>
      </c>
      <c r="K2918" s="197" t="str" cm="1">
        <f t="array" ref="K2918">INDEX($A:$G, ($B2918*$B$4)+3,COLUMN(C2918))</f>
        <v>Owing</v>
      </c>
      <c r="L2918" s="198" t="e">
        <f t="shared" si="279"/>
        <v>#VALUE!</v>
      </c>
      <c r="M2918" s="199" t="e">
        <f t="shared" si="280"/>
        <v>#VALUE!</v>
      </c>
      <c r="N2918" s="200" t="str" cm="1">
        <f t="array" ref="N2918">INDEX($A:$G, ($B2918*$B$4)+3,COLUMN(F2918))</f>
        <v>Total Interest Charged</v>
      </c>
      <c r="O2918" s="201" t="e">
        <f t="shared" si="278"/>
        <v>#VALUE!</v>
      </c>
    </row>
    <row r="2919" spans="3:15" x14ac:dyDescent="0.25">
      <c r="C2919" s="197" t="e">
        <f t="shared" si="281"/>
        <v>#DIV/0!</v>
      </c>
      <c r="D2919" s="216" t="e">
        <f>IF(F2919="","",IF($B$3='Budget Calculator'!$A$14, 'Loan Calculator'!$L$12-E2919+H2919, IF($B$3='Budget Calculator'!$A$13,  'Loan Calculator'!$N$12-E2919+H2919, IF($B$3='Budget Calculator'!$A$12,  'Loan Calculator'!$P$12-E2919+H2919, 0))))</f>
        <v>#DIV/0!</v>
      </c>
      <c r="E2919" s="217" t="e">
        <f>IF(('Loan Calculator'!$G$4/$B$4)*C2918&gt;=0, ('Loan Calculator'!$G$4/$B$4)*C2918, 1/0)</f>
        <v>#DIV/0!</v>
      </c>
      <c r="F2919" s="200" t="e">
        <f t="shared" si="282"/>
        <v>#DIV/0!</v>
      </c>
      <c r="G2919" s="212" t="e">
        <f t="shared" si="277"/>
        <v>#DIV/0!</v>
      </c>
      <c r="K2919" s="197" t="str" cm="1">
        <f t="array" ref="K2919">INDEX($A:$G, ($B2919*$B$4)+3,COLUMN(C2919))</f>
        <v>Owing</v>
      </c>
      <c r="L2919" s="198" t="e">
        <f t="shared" si="279"/>
        <v>#VALUE!</v>
      </c>
      <c r="M2919" s="199" t="e">
        <f t="shared" si="280"/>
        <v>#VALUE!</v>
      </c>
      <c r="N2919" s="200" t="str" cm="1">
        <f t="array" ref="N2919">INDEX($A:$G, ($B2919*$B$4)+3,COLUMN(F2919))</f>
        <v>Total Interest Charged</v>
      </c>
      <c r="O2919" s="201" t="e">
        <f t="shared" si="278"/>
        <v>#VALUE!</v>
      </c>
    </row>
    <row r="2920" spans="3:15" x14ac:dyDescent="0.25">
      <c r="C2920" s="197" t="e">
        <f t="shared" si="281"/>
        <v>#DIV/0!</v>
      </c>
      <c r="D2920" s="216" t="e">
        <f>IF(F2920="","",IF($B$3='Budget Calculator'!$A$14, 'Loan Calculator'!$L$12-E2920+H2920, IF($B$3='Budget Calculator'!$A$13,  'Loan Calculator'!$N$12-E2920+H2920, IF($B$3='Budget Calculator'!$A$12,  'Loan Calculator'!$P$12-E2920+H2920, 0))))</f>
        <v>#DIV/0!</v>
      </c>
      <c r="E2920" s="217" t="e">
        <f>IF(('Loan Calculator'!$G$4/$B$4)*C2919&gt;=0, ('Loan Calculator'!$G$4/$B$4)*C2919, 1/0)</f>
        <v>#DIV/0!</v>
      </c>
      <c r="F2920" s="200" t="e">
        <f t="shared" si="282"/>
        <v>#DIV/0!</v>
      </c>
      <c r="G2920" s="212" t="e">
        <f t="shared" si="277"/>
        <v>#DIV/0!</v>
      </c>
      <c r="K2920" s="197" t="str" cm="1">
        <f t="array" ref="K2920">INDEX($A:$G, ($B2920*$B$4)+3,COLUMN(C2920))</f>
        <v>Owing</v>
      </c>
      <c r="L2920" s="198" t="e">
        <f t="shared" si="279"/>
        <v>#VALUE!</v>
      </c>
      <c r="M2920" s="199" t="e">
        <f t="shared" si="280"/>
        <v>#VALUE!</v>
      </c>
      <c r="N2920" s="200" t="str" cm="1">
        <f t="array" ref="N2920">INDEX($A:$G, ($B2920*$B$4)+3,COLUMN(F2920))</f>
        <v>Total Interest Charged</v>
      </c>
      <c r="O2920" s="201" t="e">
        <f t="shared" si="278"/>
        <v>#VALUE!</v>
      </c>
    </row>
    <row r="2921" spans="3:15" x14ac:dyDescent="0.25">
      <c r="C2921" s="197" t="e">
        <f t="shared" si="281"/>
        <v>#DIV/0!</v>
      </c>
      <c r="D2921" s="216" t="e">
        <f>IF(F2921="","",IF($B$3='Budget Calculator'!$A$14, 'Loan Calculator'!$L$12-E2921+H2921, IF($B$3='Budget Calculator'!$A$13,  'Loan Calculator'!$N$12-E2921+H2921, IF($B$3='Budget Calculator'!$A$12,  'Loan Calculator'!$P$12-E2921+H2921, 0))))</f>
        <v>#DIV/0!</v>
      </c>
      <c r="E2921" s="217" t="e">
        <f>IF(('Loan Calculator'!$G$4/$B$4)*C2920&gt;=0, ('Loan Calculator'!$G$4/$B$4)*C2920, 1/0)</f>
        <v>#DIV/0!</v>
      </c>
      <c r="F2921" s="200" t="e">
        <f t="shared" si="282"/>
        <v>#DIV/0!</v>
      </c>
      <c r="G2921" s="212" t="e">
        <f t="shared" si="277"/>
        <v>#DIV/0!</v>
      </c>
      <c r="K2921" s="197" t="str" cm="1">
        <f t="array" ref="K2921">INDEX($A:$G, ($B2921*$B$4)+3,COLUMN(C2921))</f>
        <v>Owing</v>
      </c>
      <c r="L2921" s="198" t="e">
        <f t="shared" si="279"/>
        <v>#VALUE!</v>
      </c>
      <c r="M2921" s="199" t="e">
        <f t="shared" si="280"/>
        <v>#VALUE!</v>
      </c>
      <c r="N2921" s="200" t="str" cm="1">
        <f t="array" ref="N2921">INDEX($A:$G, ($B2921*$B$4)+3,COLUMN(F2921))</f>
        <v>Total Interest Charged</v>
      </c>
      <c r="O2921" s="201" t="e">
        <f t="shared" si="278"/>
        <v>#VALUE!</v>
      </c>
    </row>
    <row r="2922" spans="3:15" x14ac:dyDescent="0.25">
      <c r="C2922" s="197" t="e">
        <f t="shared" si="281"/>
        <v>#DIV/0!</v>
      </c>
      <c r="D2922" s="216" t="e">
        <f>IF(F2922="","",IF($B$3='Budget Calculator'!$A$14, 'Loan Calculator'!$L$12-E2922+H2922, IF($B$3='Budget Calculator'!$A$13,  'Loan Calculator'!$N$12-E2922+H2922, IF($B$3='Budget Calculator'!$A$12,  'Loan Calculator'!$P$12-E2922+H2922, 0))))</f>
        <v>#DIV/0!</v>
      </c>
      <c r="E2922" s="217" t="e">
        <f>IF(('Loan Calculator'!$G$4/$B$4)*C2921&gt;=0, ('Loan Calculator'!$G$4/$B$4)*C2921, 1/0)</f>
        <v>#DIV/0!</v>
      </c>
      <c r="F2922" s="200" t="e">
        <f t="shared" si="282"/>
        <v>#DIV/0!</v>
      </c>
      <c r="G2922" s="212" t="e">
        <f t="shared" si="277"/>
        <v>#DIV/0!</v>
      </c>
      <c r="K2922" s="197" t="str" cm="1">
        <f t="array" ref="K2922">INDEX($A:$G, ($B2922*$B$4)+3,COLUMN(C2922))</f>
        <v>Owing</v>
      </c>
      <c r="L2922" s="198" t="e">
        <f t="shared" si="279"/>
        <v>#VALUE!</v>
      </c>
      <c r="M2922" s="199" t="e">
        <f t="shared" si="280"/>
        <v>#VALUE!</v>
      </c>
      <c r="N2922" s="200" t="str" cm="1">
        <f t="array" ref="N2922">INDEX($A:$G, ($B2922*$B$4)+3,COLUMN(F2922))</f>
        <v>Total Interest Charged</v>
      </c>
      <c r="O2922" s="201" t="e">
        <f t="shared" si="278"/>
        <v>#VALUE!</v>
      </c>
    </row>
    <row r="2923" spans="3:15" x14ac:dyDescent="0.25">
      <c r="C2923" s="197" t="e">
        <f t="shared" si="281"/>
        <v>#DIV/0!</v>
      </c>
      <c r="D2923" s="216" t="e">
        <f>IF(F2923="","",IF($B$3='Budget Calculator'!$A$14, 'Loan Calculator'!$L$12-E2923+H2923, IF($B$3='Budget Calculator'!$A$13,  'Loan Calculator'!$N$12-E2923+H2923, IF($B$3='Budget Calculator'!$A$12,  'Loan Calculator'!$P$12-E2923+H2923, 0))))</f>
        <v>#DIV/0!</v>
      </c>
      <c r="E2923" s="217" t="e">
        <f>IF(('Loan Calculator'!$G$4/$B$4)*C2922&gt;=0, ('Loan Calculator'!$G$4/$B$4)*C2922, 1/0)</f>
        <v>#DIV/0!</v>
      </c>
      <c r="F2923" s="200" t="e">
        <f t="shared" si="282"/>
        <v>#DIV/0!</v>
      </c>
      <c r="G2923" s="212" t="e">
        <f t="shared" si="277"/>
        <v>#DIV/0!</v>
      </c>
      <c r="K2923" s="197" t="str" cm="1">
        <f t="array" ref="K2923">INDEX($A:$G, ($B2923*$B$4)+3,COLUMN(C2923))</f>
        <v>Owing</v>
      </c>
      <c r="L2923" s="198" t="e">
        <f t="shared" si="279"/>
        <v>#VALUE!</v>
      </c>
      <c r="M2923" s="199" t="e">
        <f t="shared" si="280"/>
        <v>#VALUE!</v>
      </c>
      <c r="N2923" s="200" t="str" cm="1">
        <f t="array" ref="N2923">INDEX($A:$G, ($B2923*$B$4)+3,COLUMN(F2923))</f>
        <v>Total Interest Charged</v>
      </c>
      <c r="O2923" s="201" t="e">
        <f t="shared" si="278"/>
        <v>#VALUE!</v>
      </c>
    </row>
    <row r="2924" spans="3:15" x14ac:dyDescent="0.25">
      <c r="C2924" s="197" t="e">
        <f t="shared" si="281"/>
        <v>#DIV/0!</v>
      </c>
      <c r="D2924" s="216" t="e">
        <f>IF(F2924="","",IF($B$3='Budget Calculator'!$A$14, 'Loan Calculator'!$L$12-E2924+H2924, IF($B$3='Budget Calculator'!$A$13,  'Loan Calculator'!$N$12-E2924+H2924, IF($B$3='Budget Calculator'!$A$12,  'Loan Calculator'!$P$12-E2924+H2924, 0))))</f>
        <v>#DIV/0!</v>
      </c>
      <c r="E2924" s="217" t="e">
        <f>IF(('Loan Calculator'!$G$4/$B$4)*C2923&gt;=0, ('Loan Calculator'!$G$4/$B$4)*C2923, 1/0)</f>
        <v>#DIV/0!</v>
      </c>
      <c r="F2924" s="200" t="e">
        <f t="shared" si="282"/>
        <v>#DIV/0!</v>
      </c>
      <c r="G2924" s="212" t="e">
        <f t="shared" si="277"/>
        <v>#DIV/0!</v>
      </c>
      <c r="K2924" s="197" t="str" cm="1">
        <f t="array" ref="K2924">INDEX($A:$G, ($B2924*$B$4)+3,COLUMN(C2924))</f>
        <v>Owing</v>
      </c>
      <c r="L2924" s="198" t="e">
        <f t="shared" si="279"/>
        <v>#VALUE!</v>
      </c>
      <c r="M2924" s="199" t="e">
        <f t="shared" si="280"/>
        <v>#VALUE!</v>
      </c>
      <c r="N2924" s="200" t="str" cm="1">
        <f t="array" ref="N2924">INDEX($A:$G, ($B2924*$B$4)+3,COLUMN(F2924))</f>
        <v>Total Interest Charged</v>
      </c>
      <c r="O2924" s="201" t="e">
        <f t="shared" si="278"/>
        <v>#VALUE!</v>
      </c>
    </row>
    <row r="2925" spans="3:15" x14ac:dyDescent="0.25">
      <c r="C2925" s="197" t="e">
        <f t="shared" si="281"/>
        <v>#DIV/0!</v>
      </c>
      <c r="D2925" s="216" t="e">
        <f>IF(F2925="","",IF($B$3='Budget Calculator'!$A$14, 'Loan Calculator'!$L$12-E2925+H2925, IF($B$3='Budget Calculator'!$A$13,  'Loan Calculator'!$N$12-E2925+H2925, IF($B$3='Budget Calculator'!$A$12,  'Loan Calculator'!$P$12-E2925+H2925, 0))))</f>
        <v>#DIV/0!</v>
      </c>
      <c r="E2925" s="217" t="e">
        <f>IF(('Loan Calculator'!$G$4/$B$4)*C2924&gt;=0, ('Loan Calculator'!$G$4/$B$4)*C2924, 1/0)</f>
        <v>#DIV/0!</v>
      </c>
      <c r="F2925" s="200" t="e">
        <f t="shared" si="282"/>
        <v>#DIV/0!</v>
      </c>
      <c r="G2925" s="212" t="e">
        <f t="shared" si="277"/>
        <v>#DIV/0!</v>
      </c>
      <c r="K2925" s="197" t="str" cm="1">
        <f t="array" ref="K2925">INDEX($A:$G, ($B2925*$B$4)+3,COLUMN(C2925))</f>
        <v>Owing</v>
      </c>
      <c r="L2925" s="198" t="e">
        <f t="shared" si="279"/>
        <v>#VALUE!</v>
      </c>
      <c r="M2925" s="199" t="e">
        <f t="shared" si="280"/>
        <v>#VALUE!</v>
      </c>
      <c r="N2925" s="200" t="str" cm="1">
        <f t="array" ref="N2925">INDEX($A:$G, ($B2925*$B$4)+3,COLUMN(F2925))</f>
        <v>Total Interest Charged</v>
      </c>
      <c r="O2925" s="201" t="e">
        <f t="shared" si="278"/>
        <v>#VALUE!</v>
      </c>
    </row>
    <row r="2926" spans="3:15" x14ac:dyDescent="0.25">
      <c r="C2926" s="197" t="e">
        <f t="shared" si="281"/>
        <v>#DIV/0!</v>
      </c>
      <c r="D2926" s="216" t="e">
        <f>IF(F2926="","",IF($B$3='Budget Calculator'!$A$14, 'Loan Calculator'!$L$12-E2926+H2926, IF($B$3='Budget Calculator'!$A$13,  'Loan Calculator'!$N$12-E2926+H2926, IF($B$3='Budget Calculator'!$A$12,  'Loan Calculator'!$P$12-E2926+H2926, 0))))</f>
        <v>#DIV/0!</v>
      </c>
      <c r="E2926" s="217" t="e">
        <f>IF(('Loan Calculator'!$G$4/$B$4)*C2925&gt;=0, ('Loan Calculator'!$G$4/$B$4)*C2925, 1/0)</f>
        <v>#DIV/0!</v>
      </c>
      <c r="F2926" s="200" t="e">
        <f t="shared" si="282"/>
        <v>#DIV/0!</v>
      </c>
      <c r="G2926" s="212" t="e">
        <f t="shared" si="277"/>
        <v>#DIV/0!</v>
      </c>
      <c r="K2926" s="197" t="str" cm="1">
        <f t="array" ref="K2926">INDEX($A:$G, ($B2926*$B$4)+3,COLUMN(C2926))</f>
        <v>Owing</v>
      </c>
      <c r="L2926" s="198" t="e">
        <f t="shared" si="279"/>
        <v>#VALUE!</v>
      </c>
      <c r="M2926" s="199" t="e">
        <f t="shared" si="280"/>
        <v>#VALUE!</v>
      </c>
      <c r="N2926" s="200" t="str" cm="1">
        <f t="array" ref="N2926">INDEX($A:$G, ($B2926*$B$4)+3,COLUMN(F2926))</f>
        <v>Total Interest Charged</v>
      </c>
      <c r="O2926" s="201" t="e">
        <f t="shared" si="278"/>
        <v>#VALUE!</v>
      </c>
    </row>
    <row r="2927" spans="3:15" x14ac:dyDescent="0.25">
      <c r="C2927" s="197" t="e">
        <f t="shared" si="281"/>
        <v>#DIV/0!</v>
      </c>
      <c r="D2927" s="216" t="e">
        <f>IF(F2927="","",IF($B$3='Budget Calculator'!$A$14, 'Loan Calculator'!$L$12-E2927+H2927, IF($B$3='Budget Calculator'!$A$13,  'Loan Calculator'!$N$12-E2927+H2927, IF($B$3='Budget Calculator'!$A$12,  'Loan Calculator'!$P$12-E2927+H2927, 0))))</f>
        <v>#DIV/0!</v>
      </c>
      <c r="E2927" s="217" t="e">
        <f>IF(('Loan Calculator'!$G$4/$B$4)*C2926&gt;=0, ('Loan Calculator'!$G$4/$B$4)*C2926, 1/0)</f>
        <v>#DIV/0!</v>
      </c>
      <c r="F2927" s="200" t="e">
        <f t="shared" si="282"/>
        <v>#DIV/0!</v>
      </c>
      <c r="G2927" s="212" t="e">
        <f t="shared" si="277"/>
        <v>#DIV/0!</v>
      </c>
      <c r="K2927" s="197" t="str" cm="1">
        <f t="array" ref="K2927">INDEX($A:$G, ($B2927*$B$4)+3,COLUMN(C2927))</f>
        <v>Owing</v>
      </c>
      <c r="L2927" s="198" t="e">
        <f t="shared" si="279"/>
        <v>#VALUE!</v>
      </c>
      <c r="M2927" s="199" t="e">
        <f t="shared" si="280"/>
        <v>#VALUE!</v>
      </c>
      <c r="N2927" s="200" t="str" cm="1">
        <f t="array" ref="N2927">INDEX($A:$G, ($B2927*$B$4)+3,COLUMN(F2927))</f>
        <v>Total Interest Charged</v>
      </c>
      <c r="O2927" s="201" t="e">
        <f t="shared" si="278"/>
        <v>#VALUE!</v>
      </c>
    </row>
    <row r="2928" spans="3:15" x14ac:dyDescent="0.25">
      <c r="C2928" s="197" t="e">
        <f t="shared" si="281"/>
        <v>#DIV/0!</v>
      </c>
      <c r="D2928" s="216" t="e">
        <f>IF(F2928="","",IF($B$3='Budget Calculator'!$A$14, 'Loan Calculator'!$L$12-E2928+H2928, IF($B$3='Budget Calculator'!$A$13,  'Loan Calculator'!$N$12-E2928+H2928, IF($B$3='Budget Calculator'!$A$12,  'Loan Calculator'!$P$12-E2928+H2928, 0))))</f>
        <v>#DIV/0!</v>
      </c>
      <c r="E2928" s="217" t="e">
        <f>IF(('Loan Calculator'!$G$4/$B$4)*C2927&gt;=0, ('Loan Calculator'!$G$4/$B$4)*C2927, 1/0)</f>
        <v>#DIV/0!</v>
      </c>
      <c r="F2928" s="200" t="e">
        <f t="shared" si="282"/>
        <v>#DIV/0!</v>
      </c>
      <c r="G2928" s="212" t="e">
        <f t="shared" si="277"/>
        <v>#DIV/0!</v>
      </c>
      <c r="K2928" s="197" t="str" cm="1">
        <f t="array" ref="K2928">INDEX($A:$G, ($B2928*$B$4)+3,COLUMN(C2928))</f>
        <v>Owing</v>
      </c>
      <c r="L2928" s="198" t="e">
        <f t="shared" si="279"/>
        <v>#VALUE!</v>
      </c>
      <c r="M2928" s="199" t="e">
        <f t="shared" si="280"/>
        <v>#VALUE!</v>
      </c>
      <c r="N2928" s="200" t="str" cm="1">
        <f t="array" ref="N2928">INDEX($A:$G, ($B2928*$B$4)+3,COLUMN(F2928))</f>
        <v>Total Interest Charged</v>
      </c>
      <c r="O2928" s="201" t="e">
        <f t="shared" si="278"/>
        <v>#VALUE!</v>
      </c>
    </row>
    <row r="2929" spans="3:15" x14ac:dyDescent="0.25">
      <c r="C2929" s="197" t="e">
        <f t="shared" si="281"/>
        <v>#DIV/0!</v>
      </c>
      <c r="D2929" s="216" t="e">
        <f>IF(F2929="","",IF($B$3='Budget Calculator'!$A$14, 'Loan Calculator'!$L$12-E2929+H2929, IF($B$3='Budget Calculator'!$A$13,  'Loan Calculator'!$N$12-E2929+H2929, IF($B$3='Budget Calculator'!$A$12,  'Loan Calculator'!$P$12-E2929+H2929, 0))))</f>
        <v>#DIV/0!</v>
      </c>
      <c r="E2929" s="217" t="e">
        <f>IF(('Loan Calculator'!$G$4/$B$4)*C2928&gt;=0, ('Loan Calculator'!$G$4/$B$4)*C2928, 1/0)</f>
        <v>#DIV/0!</v>
      </c>
      <c r="F2929" s="200" t="e">
        <f t="shared" si="282"/>
        <v>#DIV/0!</v>
      </c>
      <c r="G2929" s="212" t="e">
        <f t="shared" si="277"/>
        <v>#DIV/0!</v>
      </c>
      <c r="K2929" s="197" t="str" cm="1">
        <f t="array" ref="K2929">INDEX($A:$G, ($B2929*$B$4)+3,COLUMN(C2929))</f>
        <v>Owing</v>
      </c>
      <c r="L2929" s="198" t="e">
        <f t="shared" si="279"/>
        <v>#VALUE!</v>
      </c>
      <c r="M2929" s="199" t="e">
        <f t="shared" si="280"/>
        <v>#VALUE!</v>
      </c>
      <c r="N2929" s="200" t="str" cm="1">
        <f t="array" ref="N2929">INDEX($A:$G, ($B2929*$B$4)+3,COLUMN(F2929))</f>
        <v>Total Interest Charged</v>
      </c>
      <c r="O2929" s="201" t="e">
        <f t="shared" si="278"/>
        <v>#VALUE!</v>
      </c>
    </row>
    <row r="2930" spans="3:15" x14ac:dyDescent="0.25">
      <c r="C2930" s="197" t="e">
        <f t="shared" si="281"/>
        <v>#DIV/0!</v>
      </c>
      <c r="D2930" s="216" t="e">
        <f>IF(F2930="","",IF($B$3='Budget Calculator'!$A$14, 'Loan Calculator'!$L$12-E2930+H2930, IF($B$3='Budget Calculator'!$A$13,  'Loan Calculator'!$N$12-E2930+H2930, IF($B$3='Budget Calculator'!$A$12,  'Loan Calculator'!$P$12-E2930+H2930, 0))))</f>
        <v>#DIV/0!</v>
      </c>
      <c r="E2930" s="217" t="e">
        <f>IF(('Loan Calculator'!$G$4/$B$4)*C2929&gt;=0, ('Loan Calculator'!$G$4/$B$4)*C2929, 1/0)</f>
        <v>#DIV/0!</v>
      </c>
      <c r="F2930" s="200" t="e">
        <f t="shared" si="282"/>
        <v>#DIV/0!</v>
      </c>
      <c r="G2930" s="212" t="e">
        <f t="shared" si="277"/>
        <v>#DIV/0!</v>
      </c>
      <c r="K2930" s="197" t="str" cm="1">
        <f t="array" ref="K2930">INDEX($A:$G, ($B2930*$B$4)+3,COLUMN(C2930))</f>
        <v>Owing</v>
      </c>
      <c r="L2930" s="198" t="e">
        <f t="shared" si="279"/>
        <v>#VALUE!</v>
      </c>
      <c r="M2930" s="199" t="e">
        <f t="shared" si="280"/>
        <v>#VALUE!</v>
      </c>
      <c r="N2930" s="200" t="str" cm="1">
        <f t="array" ref="N2930">INDEX($A:$G, ($B2930*$B$4)+3,COLUMN(F2930))</f>
        <v>Total Interest Charged</v>
      </c>
      <c r="O2930" s="201" t="e">
        <f t="shared" si="278"/>
        <v>#VALUE!</v>
      </c>
    </row>
    <row r="2931" spans="3:15" x14ac:dyDescent="0.25">
      <c r="C2931" s="197" t="e">
        <f t="shared" si="281"/>
        <v>#DIV/0!</v>
      </c>
      <c r="D2931" s="216" t="e">
        <f>IF(F2931="","",IF($B$3='Budget Calculator'!$A$14, 'Loan Calculator'!$L$12-E2931+H2931, IF($B$3='Budget Calculator'!$A$13,  'Loan Calculator'!$N$12-E2931+H2931, IF($B$3='Budget Calculator'!$A$12,  'Loan Calculator'!$P$12-E2931+H2931, 0))))</f>
        <v>#DIV/0!</v>
      </c>
      <c r="E2931" s="217" t="e">
        <f>IF(('Loan Calculator'!$G$4/$B$4)*C2930&gt;=0, ('Loan Calculator'!$G$4/$B$4)*C2930, 1/0)</f>
        <v>#DIV/0!</v>
      </c>
      <c r="F2931" s="200" t="e">
        <f t="shared" si="282"/>
        <v>#DIV/0!</v>
      </c>
      <c r="G2931" s="212" t="e">
        <f t="shared" si="277"/>
        <v>#DIV/0!</v>
      </c>
      <c r="K2931" s="197" t="str" cm="1">
        <f t="array" ref="K2931">INDEX($A:$G, ($B2931*$B$4)+3,COLUMN(C2931))</f>
        <v>Owing</v>
      </c>
      <c r="L2931" s="198" t="e">
        <f t="shared" si="279"/>
        <v>#VALUE!</v>
      </c>
      <c r="M2931" s="199" t="e">
        <f t="shared" si="280"/>
        <v>#VALUE!</v>
      </c>
      <c r="N2931" s="200" t="str" cm="1">
        <f t="array" ref="N2931">INDEX($A:$G, ($B2931*$B$4)+3,COLUMN(F2931))</f>
        <v>Total Interest Charged</v>
      </c>
      <c r="O2931" s="201" t="e">
        <f t="shared" si="278"/>
        <v>#VALUE!</v>
      </c>
    </row>
    <row r="2932" spans="3:15" x14ac:dyDescent="0.25">
      <c r="C2932" s="197" t="e">
        <f t="shared" si="281"/>
        <v>#DIV/0!</v>
      </c>
      <c r="D2932" s="216" t="e">
        <f>IF(F2932="","",IF($B$3='Budget Calculator'!$A$14, 'Loan Calculator'!$L$12-E2932+H2932, IF($B$3='Budget Calculator'!$A$13,  'Loan Calculator'!$N$12-E2932+H2932, IF($B$3='Budget Calculator'!$A$12,  'Loan Calculator'!$P$12-E2932+H2932, 0))))</f>
        <v>#DIV/0!</v>
      </c>
      <c r="E2932" s="217" t="e">
        <f>IF(('Loan Calculator'!$G$4/$B$4)*C2931&gt;=0, ('Loan Calculator'!$G$4/$B$4)*C2931, 1/0)</f>
        <v>#DIV/0!</v>
      </c>
      <c r="F2932" s="200" t="e">
        <f t="shared" si="282"/>
        <v>#DIV/0!</v>
      </c>
      <c r="G2932" s="212" t="e">
        <f t="shared" si="277"/>
        <v>#DIV/0!</v>
      </c>
      <c r="K2932" s="197" t="str" cm="1">
        <f t="array" ref="K2932">INDEX($A:$G, ($B2932*$B$4)+3,COLUMN(C2932))</f>
        <v>Owing</v>
      </c>
      <c r="L2932" s="198" t="e">
        <f t="shared" si="279"/>
        <v>#VALUE!</v>
      </c>
      <c r="M2932" s="199" t="e">
        <f t="shared" si="280"/>
        <v>#VALUE!</v>
      </c>
      <c r="N2932" s="200" t="str" cm="1">
        <f t="array" ref="N2932">INDEX($A:$G, ($B2932*$B$4)+3,COLUMN(F2932))</f>
        <v>Total Interest Charged</v>
      </c>
      <c r="O2932" s="201" t="e">
        <f t="shared" si="278"/>
        <v>#VALUE!</v>
      </c>
    </row>
    <row r="2933" spans="3:15" x14ac:dyDescent="0.25">
      <c r="C2933" s="197" t="e">
        <f t="shared" si="281"/>
        <v>#DIV/0!</v>
      </c>
      <c r="D2933" s="216" t="e">
        <f>IF(F2933="","",IF($B$3='Budget Calculator'!$A$14, 'Loan Calculator'!$L$12-E2933+H2933, IF($B$3='Budget Calculator'!$A$13,  'Loan Calculator'!$N$12-E2933+H2933, IF($B$3='Budget Calculator'!$A$12,  'Loan Calculator'!$P$12-E2933+H2933, 0))))</f>
        <v>#DIV/0!</v>
      </c>
      <c r="E2933" s="217" t="e">
        <f>IF(('Loan Calculator'!$G$4/$B$4)*C2932&gt;=0, ('Loan Calculator'!$G$4/$B$4)*C2932, 1/0)</f>
        <v>#DIV/0!</v>
      </c>
      <c r="F2933" s="200" t="e">
        <f t="shared" si="282"/>
        <v>#DIV/0!</v>
      </c>
      <c r="G2933" s="212" t="e">
        <f t="shared" si="277"/>
        <v>#DIV/0!</v>
      </c>
      <c r="K2933" s="197" t="str" cm="1">
        <f t="array" ref="K2933">INDEX($A:$G, ($B2933*$B$4)+3,COLUMN(C2933))</f>
        <v>Owing</v>
      </c>
      <c r="L2933" s="198" t="e">
        <f t="shared" si="279"/>
        <v>#VALUE!</v>
      </c>
      <c r="M2933" s="199" t="e">
        <f t="shared" si="280"/>
        <v>#VALUE!</v>
      </c>
      <c r="N2933" s="200" t="str" cm="1">
        <f t="array" ref="N2933">INDEX($A:$G, ($B2933*$B$4)+3,COLUMN(F2933))</f>
        <v>Total Interest Charged</v>
      </c>
      <c r="O2933" s="201" t="e">
        <f t="shared" si="278"/>
        <v>#VALUE!</v>
      </c>
    </row>
    <row r="2934" spans="3:15" x14ac:dyDescent="0.25">
      <c r="C2934" s="197" t="e">
        <f t="shared" si="281"/>
        <v>#DIV/0!</v>
      </c>
      <c r="D2934" s="216" t="e">
        <f>IF(F2934="","",IF($B$3='Budget Calculator'!$A$14, 'Loan Calculator'!$L$12-E2934+H2934, IF($B$3='Budget Calculator'!$A$13,  'Loan Calculator'!$N$12-E2934+H2934, IF($B$3='Budget Calculator'!$A$12,  'Loan Calculator'!$P$12-E2934+H2934, 0))))</f>
        <v>#DIV/0!</v>
      </c>
      <c r="E2934" s="217" t="e">
        <f>IF(('Loan Calculator'!$G$4/$B$4)*C2933&gt;=0, ('Loan Calculator'!$G$4/$B$4)*C2933, 1/0)</f>
        <v>#DIV/0!</v>
      </c>
      <c r="F2934" s="200" t="e">
        <f t="shared" si="282"/>
        <v>#DIV/0!</v>
      </c>
      <c r="G2934" s="212" t="e">
        <f t="shared" si="277"/>
        <v>#DIV/0!</v>
      </c>
      <c r="K2934" s="197" t="str" cm="1">
        <f t="array" ref="K2934">INDEX($A:$G, ($B2934*$B$4)+3,COLUMN(C2934))</f>
        <v>Owing</v>
      </c>
      <c r="L2934" s="198" t="e">
        <f t="shared" si="279"/>
        <v>#VALUE!</v>
      </c>
      <c r="M2934" s="199" t="e">
        <f t="shared" si="280"/>
        <v>#VALUE!</v>
      </c>
      <c r="N2934" s="200" t="str" cm="1">
        <f t="array" ref="N2934">INDEX($A:$G, ($B2934*$B$4)+3,COLUMN(F2934))</f>
        <v>Total Interest Charged</v>
      </c>
      <c r="O2934" s="201" t="e">
        <f t="shared" si="278"/>
        <v>#VALUE!</v>
      </c>
    </row>
    <row r="2935" spans="3:15" x14ac:dyDescent="0.25">
      <c r="C2935" s="197" t="e">
        <f t="shared" si="281"/>
        <v>#DIV/0!</v>
      </c>
      <c r="D2935" s="216" t="e">
        <f>IF(F2935="","",IF($B$3='Budget Calculator'!$A$14, 'Loan Calculator'!$L$12-E2935+H2935, IF($B$3='Budget Calculator'!$A$13,  'Loan Calculator'!$N$12-E2935+H2935, IF($B$3='Budget Calculator'!$A$12,  'Loan Calculator'!$P$12-E2935+H2935, 0))))</f>
        <v>#DIV/0!</v>
      </c>
      <c r="E2935" s="217" t="e">
        <f>IF(('Loan Calculator'!$G$4/$B$4)*C2934&gt;=0, ('Loan Calculator'!$G$4/$B$4)*C2934, 1/0)</f>
        <v>#DIV/0!</v>
      </c>
      <c r="F2935" s="200" t="e">
        <f t="shared" si="282"/>
        <v>#DIV/0!</v>
      </c>
      <c r="G2935" s="212" t="e">
        <f t="shared" si="277"/>
        <v>#DIV/0!</v>
      </c>
      <c r="K2935" s="197" t="str" cm="1">
        <f t="array" ref="K2935">INDEX($A:$G, ($B2935*$B$4)+3,COLUMN(C2935))</f>
        <v>Owing</v>
      </c>
      <c r="L2935" s="198" t="e">
        <f t="shared" si="279"/>
        <v>#VALUE!</v>
      </c>
      <c r="M2935" s="199" t="e">
        <f t="shared" si="280"/>
        <v>#VALUE!</v>
      </c>
      <c r="N2935" s="200" t="str" cm="1">
        <f t="array" ref="N2935">INDEX($A:$G, ($B2935*$B$4)+3,COLUMN(F2935))</f>
        <v>Total Interest Charged</v>
      </c>
      <c r="O2935" s="201" t="e">
        <f t="shared" si="278"/>
        <v>#VALUE!</v>
      </c>
    </row>
    <row r="2936" spans="3:15" x14ac:dyDescent="0.25">
      <c r="C2936" s="197" t="e">
        <f t="shared" si="281"/>
        <v>#DIV/0!</v>
      </c>
      <c r="D2936" s="216" t="e">
        <f>IF(F2936="","",IF($B$3='Budget Calculator'!$A$14, 'Loan Calculator'!$L$12-E2936+H2936, IF($B$3='Budget Calculator'!$A$13,  'Loan Calculator'!$N$12-E2936+H2936, IF($B$3='Budget Calculator'!$A$12,  'Loan Calculator'!$P$12-E2936+H2936, 0))))</f>
        <v>#DIV/0!</v>
      </c>
      <c r="E2936" s="217" t="e">
        <f>IF(('Loan Calculator'!$G$4/$B$4)*C2935&gt;=0, ('Loan Calculator'!$G$4/$B$4)*C2935, 1/0)</f>
        <v>#DIV/0!</v>
      </c>
      <c r="F2936" s="200" t="e">
        <f t="shared" si="282"/>
        <v>#DIV/0!</v>
      </c>
      <c r="G2936" s="212" t="e">
        <f t="shared" si="277"/>
        <v>#DIV/0!</v>
      </c>
      <c r="K2936" s="197" t="str" cm="1">
        <f t="array" ref="K2936">INDEX($A:$G, ($B2936*$B$4)+3,COLUMN(C2936))</f>
        <v>Owing</v>
      </c>
      <c r="L2936" s="198" t="e">
        <f t="shared" si="279"/>
        <v>#VALUE!</v>
      </c>
      <c r="M2936" s="199" t="e">
        <f t="shared" si="280"/>
        <v>#VALUE!</v>
      </c>
      <c r="N2936" s="200" t="str" cm="1">
        <f t="array" ref="N2936">INDEX($A:$G, ($B2936*$B$4)+3,COLUMN(F2936))</f>
        <v>Total Interest Charged</v>
      </c>
      <c r="O2936" s="201" t="e">
        <f t="shared" si="278"/>
        <v>#VALUE!</v>
      </c>
    </row>
    <row r="2937" spans="3:15" x14ac:dyDescent="0.25">
      <c r="C2937" s="197" t="e">
        <f t="shared" si="281"/>
        <v>#DIV/0!</v>
      </c>
      <c r="D2937" s="216" t="e">
        <f>IF(F2937="","",IF($B$3='Budget Calculator'!$A$14, 'Loan Calculator'!$L$12-E2937+H2937, IF($B$3='Budget Calculator'!$A$13,  'Loan Calculator'!$N$12-E2937+H2937, IF($B$3='Budget Calculator'!$A$12,  'Loan Calculator'!$P$12-E2937+H2937, 0))))</f>
        <v>#DIV/0!</v>
      </c>
      <c r="E2937" s="217" t="e">
        <f>IF(('Loan Calculator'!$G$4/$B$4)*C2936&gt;=0, ('Loan Calculator'!$G$4/$B$4)*C2936, 1/0)</f>
        <v>#DIV/0!</v>
      </c>
      <c r="F2937" s="200" t="e">
        <f t="shared" si="282"/>
        <v>#DIV/0!</v>
      </c>
      <c r="G2937" s="212" t="e">
        <f t="shared" si="277"/>
        <v>#DIV/0!</v>
      </c>
      <c r="K2937" s="197" t="str" cm="1">
        <f t="array" ref="K2937">INDEX($A:$G, ($B2937*$B$4)+3,COLUMN(C2937))</f>
        <v>Owing</v>
      </c>
      <c r="L2937" s="198" t="e">
        <f t="shared" si="279"/>
        <v>#VALUE!</v>
      </c>
      <c r="M2937" s="199" t="e">
        <f t="shared" si="280"/>
        <v>#VALUE!</v>
      </c>
      <c r="N2937" s="200" t="str" cm="1">
        <f t="array" ref="N2937">INDEX($A:$G, ($B2937*$B$4)+3,COLUMN(F2937))</f>
        <v>Total Interest Charged</v>
      </c>
      <c r="O2937" s="201" t="e">
        <f t="shared" si="278"/>
        <v>#VALUE!</v>
      </c>
    </row>
    <row r="2938" spans="3:15" x14ac:dyDescent="0.25">
      <c r="C2938" s="197" t="e">
        <f t="shared" si="281"/>
        <v>#DIV/0!</v>
      </c>
      <c r="D2938" s="216" t="e">
        <f>IF(F2938="","",IF($B$3='Budget Calculator'!$A$14, 'Loan Calculator'!$L$12-E2938+H2938, IF($B$3='Budget Calculator'!$A$13,  'Loan Calculator'!$N$12-E2938+H2938, IF($B$3='Budget Calculator'!$A$12,  'Loan Calculator'!$P$12-E2938+H2938, 0))))</f>
        <v>#DIV/0!</v>
      </c>
      <c r="E2938" s="217" t="e">
        <f>IF(('Loan Calculator'!$G$4/$B$4)*C2937&gt;=0, ('Loan Calculator'!$G$4/$B$4)*C2937, 1/0)</f>
        <v>#DIV/0!</v>
      </c>
      <c r="F2938" s="200" t="e">
        <f t="shared" si="282"/>
        <v>#DIV/0!</v>
      </c>
      <c r="G2938" s="212" t="e">
        <f t="shared" si="277"/>
        <v>#DIV/0!</v>
      </c>
      <c r="K2938" s="197" t="str" cm="1">
        <f t="array" ref="K2938">INDEX($A:$G, ($B2938*$B$4)+3,COLUMN(C2938))</f>
        <v>Owing</v>
      </c>
      <c r="L2938" s="198" t="e">
        <f t="shared" si="279"/>
        <v>#VALUE!</v>
      </c>
      <c r="M2938" s="199" t="e">
        <f t="shared" si="280"/>
        <v>#VALUE!</v>
      </c>
      <c r="N2938" s="200" t="str" cm="1">
        <f t="array" ref="N2938">INDEX($A:$G, ($B2938*$B$4)+3,COLUMN(F2938))</f>
        <v>Total Interest Charged</v>
      </c>
      <c r="O2938" s="201" t="e">
        <f t="shared" si="278"/>
        <v>#VALUE!</v>
      </c>
    </row>
    <row r="2939" spans="3:15" x14ac:dyDescent="0.25">
      <c r="C2939" s="197" t="e">
        <f t="shared" si="281"/>
        <v>#DIV/0!</v>
      </c>
      <c r="D2939" s="216" t="e">
        <f>IF(F2939="","",IF($B$3='Budget Calculator'!$A$14, 'Loan Calculator'!$L$12-E2939+H2939, IF($B$3='Budget Calculator'!$A$13,  'Loan Calculator'!$N$12-E2939+H2939, IF($B$3='Budget Calculator'!$A$12,  'Loan Calculator'!$P$12-E2939+H2939, 0))))</f>
        <v>#DIV/0!</v>
      </c>
      <c r="E2939" s="217" t="e">
        <f>IF(('Loan Calculator'!$G$4/$B$4)*C2938&gt;=0, ('Loan Calculator'!$G$4/$B$4)*C2938, 1/0)</f>
        <v>#DIV/0!</v>
      </c>
      <c r="F2939" s="200" t="e">
        <f t="shared" si="282"/>
        <v>#DIV/0!</v>
      </c>
      <c r="G2939" s="212" t="e">
        <f t="shared" si="277"/>
        <v>#DIV/0!</v>
      </c>
      <c r="K2939" s="197" t="str" cm="1">
        <f t="array" ref="K2939">INDEX($A:$G, ($B2939*$B$4)+3,COLUMN(C2939))</f>
        <v>Owing</v>
      </c>
      <c r="L2939" s="198" t="e">
        <f t="shared" si="279"/>
        <v>#VALUE!</v>
      </c>
      <c r="M2939" s="199" t="e">
        <f t="shared" si="280"/>
        <v>#VALUE!</v>
      </c>
      <c r="N2939" s="200" t="str" cm="1">
        <f t="array" ref="N2939">INDEX($A:$G, ($B2939*$B$4)+3,COLUMN(F2939))</f>
        <v>Total Interest Charged</v>
      </c>
      <c r="O2939" s="201" t="e">
        <f t="shared" si="278"/>
        <v>#VALUE!</v>
      </c>
    </row>
    <row r="2940" spans="3:15" x14ac:dyDescent="0.25">
      <c r="C2940" s="197" t="e">
        <f t="shared" si="281"/>
        <v>#DIV/0!</v>
      </c>
      <c r="D2940" s="216" t="e">
        <f>IF(F2940="","",IF($B$3='Budget Calculator'!$A$14, 'Loan Calculator'!$L$12-E2940+H2940, IF($B$3='Budget Calculator'!$A$13,  'Loan Calculator'!$N$12-E2940+H2940, IF($B$3='Budget Calculator'!$A$12,  'Loan Calculator'!$P$12-E2940+H2940, 0))))</f>
        <v>#DIV/0!</v>
      </c>
      <c r="E2940" s="217" t="e">
        <f>IF(('Loan Calculator'!$G$4/$B$4)*C2939&gt;=0, ('Loan Calculator'!$G$4/$B$4)*C2939, 1/0)</f>
        <v>#DIV/0!</v>
      </c>
      <c r="F2940" s="200" t="e">
        <f t="shared" si="282"/>
        <v>#DIV/0!</v>
      </c>
      <c r="G2940" s="212" t="e">
        <f t="shared" si="277"/>
        <v>#DIV/0!</v>
      </c>
      <c r="K2940" s="197" t="str" cm="1">
        <f t="array" ref="K2940">INDEX($A:$G, ($B2940*$B$4)+3,COLUMN(C2940))</f>
        <v>Owing</v>
      </c>
      <c r="L2940" s="198" t="e">
        <f t="shared" si="279"/>
        <v>#VALUE!</v>
      </c>
      <c r="M2940" s="199" t="e">
        <f t="shared" si="280"/>
        <v>#VALUE!</v>
      </c>
      <c r="N2940" s="200" t="str" cm="1">
        <f t="array" ref="N2940">INDEX($A:$G, ($B2940*$B$4)+3,COLUMN(F2940))</f>
        <v>Total Interest Charged</v>
      </c>
      <c r="O2940" s="201" t="e">
        <f t="shared" si="278"/>
        <v>#VALUE!</v>
      </c>
    </row>
    <row r="2941" spans="3:15" x14ac:dyDescent="0.25">
      <c r="C2941" s="197" t="e">
        <f t="shared" si="281"/>
        <v>#DIV/0!</v>
      </c>
      <c r="D2941" s="216" t="e">
        <f>IF(F2941="","",IF($B$3='Budget Calculator'!$A$14, 'Loan Calculator'!$L$12-E2941+H2941, IF($B$3='Budget Calculator'!$A$13,  'Loan Calculator'!$N$12-E2941+H2941, IF($B$3='Budget Calculator'!$A$12,  'Loan Calculator'!$P$12-E2941+H2941, 0))))</f>
        <v>#DIV/0!</v>
      </c>
      <c r="E2941" s="217" t="e">
        <f>IF(('Loan Calculator'!$G$4/$B$4)*C2940&gt;=0, ('Loan Calculator'!$G$4/$B$4)*C2940, 1/0)</f>
        <v>#DIV/0!</v>
      </c>
      <c r="F2941" s="200" t="e">
        <f t="shared" si="282"/>
        <v>#DIV/0!</v>
      </c>
      <c r="G2941" s="212" t="e">
        <f t="shared" si="277"/>
        <v>#DIV/0!</v>
      </c>
      <c r="K2941" s="197" t="str" cm="1">
        <f t="array" ref="K2941">INDEX($A:$G, ($B2941*$B$4)+3,COLUMN(C2941))</f>
        <v>Owing</v>
      </c>
      <c r="L2941" s="198" t="e">
        <f t="shared" si="279"/>
        <v>#VALUE!</v>
      </c>
      <c r="M2941" s="199" t="e">
        <f t="shared" si="280"/>
        <v>#VALUE!</v>
      </c>
      <c r="N2941" s="200" t="str" cm="1">
        <f t="array" ref="N2941">INDEX($A:$G, ($B2941*$B$4)+3,COLUMN(F2941))</f>
        <v>Total Interest Charged</v>
      </c>
      <c r="O2941" s="201" t="e">
        <f t="shared" si="278"/>
        <v>#VALUE!</v>
      </c>
    </row>
    <row r="2942" spans="3:15" x14ac:dyDescent="0.25">
      <c r="C2942" s="197" t="e">
        <f t="shared" si="281"/>
        <v>#DIV/0!</v>
      </c>
      <c r="D2942" s="216" t="e">
        <f>IF(F2942="","",IF($B$3='Budget Calculator'!$A$14, 'Loan Calculator'!$L$12-E2942+H2942, IF($B$3='Budget Calculator'!$A$13,  'Loan Calculator'!$N$12-E2942+H2942, IF($B$3='Budget Calculator'!$A$12,  'Loan Calculator'!$P$12-E2942+H2942, 0))))</f>
        <v>#DIV/0!</v>
      </c>
      <c r="E2942" s="217" t="e">
        <f>IF(('Loan Calculator'!$G$4/$B$4)*C2941&gt;=0, ('Loan Calculator'!$G$4/$B$4)*C2941, 1/0)</f>
        <v>#DIV/0!</v>
      </c>
      <c r="F2942" s="200" t="e">
        <f t="shared" si="282"/>
        <v>#DIV/0!</v>
      </c>
      <c r="G2942" s="212" t="e">
        <f t="shared" si="277"/>
        <v>#DIV/0!</v>
      </c>
      <c r="K2942" s="197" t="str" cm="1">
        <f t="array" ref="K2942">INDEX($A:$G, ($B2942*$B$4)+3,COLUMN(C2942))</f>
        <v>Owing</v>
      </c>
      <c r="L2942" s="198" t="e">
        <f t="shared" si="279"/>
        <v>#VALUE!</v>
      </c>
      <c r="M2942" s="199" t="e">
        <f t="shared" si="280"/>
        <v>#VALUE!</v>
      </c>
      <c r="N2942" s="200" t="str" cm="1">
        <f t="array" ref="N2942">INDEX($A:$G, ($B2942*$B$4)+3,COLUMN(F2942))</f>
        <v>Total Interest Charged</v>
      </c>
      <c r="O2942" s="201" t="e">
        <f t="shared" si="278"/>
        <v>#VALUE!</v>
      </c>
    </row>
    <row r="2943" spans="3:15" x14ac:dyDescent="0.25">
      <c r="C2943" s="197" t="e">
        <f t="shared" si="281"/>
        <v>#DIV/0!</v>
      </c>
      <c r="D2943" s="216" t="e">
        <f>IF(F2943="","",IF($B$3='Budget Calculator'!$A$14, 'Loan Calculator'!$L$12-E2943+H2943, IF($B$3='Budget Calculator'!$A$13,  'Loan Calculator'!$N$12-E2943+H2943, IF($B$3='Budget Calculator'!$A$12,  'Loan Calculator'!$P$12-E2943+H2943, 0))))</f>
        <v>#DIV/0!</v>
      </c>
      <c r="E2943" s="217" t="e">
        <f>IF(('Loan Calculator'!$G$4/$B$4)*C2942&gt;=0, ('Loan Calculator'!$G$4/$B$4)*C2942, 1/0)</f>
        <v>#DIV/0!</v>
      </c>
      <c r="F2943" s="200" t="e">
        <f t="shared" si="282"/>
        <v>#DIV/0!</v>
      </c>
      <c r="G2943" s="212" t="e">
        <f t="shared" si="277"/>
        <v>#DIV/0!</v>
      </c>
      <c r="K2943" s="197" t="str" cm="1">
        <f t="array" ref="K2943">INDEX($A:$G, ($B2943*$B$4)+3,COLUMN(C2943))</f>
        <v>Owing</v>
      </c>
      <c r="L2943" s="198" t="e">
        <f t="shared" si="279"/>
        <v>#VALUE!</v>
      </c>
      <c r="M2943" s="199" t="e">
        <f t="shared" si="280"/>
        <v>#VALUE!</v>
      </c>
      <c r="N2943" s="200" t="str" cm="1">
        <f t="array" ref="N2943">INDEX($A:$G, ($B2943*$B$4)+3,COLUMN(F2943))</f>
        <v>Total Interest Charged</v>
      </c>
      <c r="O2943" s="201" t="e">
        <f t="shared" si="278"/>
        <v>#VALUE!</v>
      </c>
    </row>
    <row r="2944" spans="3:15" x14ac:dyDescent="0.25">
      <c r="C2944" s="197" t="e">
        <f t="shared" si="281"/>
        <v>#DIV/0!</v>
      </c>
      <c r="D2944" s="216" t="e">
        <f>IF(F2944="","",IF($B$3='Budget Calculator'!$A$14, 'Loan Calculator'!$L$12-E2944+H2944, IF($B$3='Budget Calculator'!$A$13,  'Loan Calculator'!$N$12-E2944+H2944, IF($B$3='Budget Calculator'!$A$12,  'Loan Calculator'!$P$12-E2944+H2944, 0))))</f>
        <v>#DIV/0!</v>
      </c>
      <c r="E2944" s="217" t="e">
        <f>IF(('Loan Calculator'!$G$4/$B$4)*C2943&gt;=0, ('Loan Calculator'!$G$4/$B$4)*C2943, 1/0)</f>
        <v>#DIV/0!</v>
      </c>
      <c r="F2944" s="200" t="e">
        <f t="shared" si="282"/>
        <v>#DIV/0!</v>
      </c>
      <c r="G2944" s="212" t="e">
        <f t="shared" si="277"/>
        <v>#DIV/0!</v>
      </c>
      <c r="K2944" s="197" t="str" cm="1">
        <f t="array" ref="K2944">INDEX($A:$G, ($B2944*$B$4)+3,COLUMN(C2944))</f>
        <v>Owing</v>
      </c>
      <c r="L2944" s="198" t="e">
        <f t="shared" si="279"/>
        <v>#VALUE!</v>
      </c>
      <c r="M2944" s="199" t="e">
        <f t="shared" si="280"/>
        <v>#VALUE!</v>
      </c>
      <c r="N2944" s="200" t="str" cm="1">
        <f t="array" ref="N2944">INDEX($A:$G, ($B2944*$B$4)+3,COLUMN(F2944))</f>
        <v>Total Interest Charged</v>
      </c>
      <c r="O2944" s="201" t="e">
        <f t="shared" si="278"/>
        <v>#VALUE!</v>
      </c>
    </row>
    <row r="2945" spans="3:15" x14ac:dyDescent="0.25">
      <c r="C2945" s="197" t="e">
        <f t="shared" si="281"/>
        <v>#DIV/0!</v>
      </c>
      <c r="D2945" s="216" t="e">
        <f>IF(F2945="","",IF($B$3='Budget Calculator'!$A$14, 'Loan Calculator'!$L$12-E2945+H2945, IF($B$3='Budget Calculator'!$A$13,  'Loan Calculator'!$N$12-E2945+H2945, IF($B$3='Budget Calculator'!$A$12,  'Loan Calculator'!$P$12-E2945+H2945, 0))))</f>
        <v>#DIV/0!</v>
      </c>
      <c r="E2945" s="217" t="e">
        <f>IF(('Loan Calculator'!$G$4/$B$4)*C2944&gt;=0, ('Loan Calculator'!$G$4/$B$4)*C2944, 1/0)</f>
        <v>#DIV/0!</v>
      </c>
      <c r="F2945" s="200" t="e">
        <f t="shared" si="282"/>
        <v>#DIV/0!</v>
      </c>
      <c r="G2945" s="212" t="e">
        <f t="shared" si="277"/>
        <v>#DIV/0!</v>
      </c>
      <c r="K2945" s="197" t="str" cm="1">
        <f t="array" ref="K2945">INDEX($A:$G, ($B2945*$B$4)+3,COLUMN(C2945))</f>
        <v>Owing</v>
      </c>
      <c r="L2945" s="198" t="e">
        <f t="shared" si="279"/>
        <v>#VALUE!</v>
      </c>
      <c r="M2945" s="199" t="e">
        <f t="shared" si="280"/>
        <v>#VALUE!</v>
      </c>
      <c r="N2945" s="200" t="str" cm="1">
        <f t="array" ref="N2945">INDEX($A:$G, ($B2945*$B$4)+3,COLUMN(F2945))</f>
        <v>Total Interest Charged</v>
      </c>
      <c r="O2945" s="201" t="e">
        <f t="shared" si="278"/>
        <v>#VALUE!</v>
      </c>
    </row>
    <row r="2946" spans="3:15" x14ac:dyDescent="0.25">
      <c r="C2946" s="197" t="e">
        <f t="shared" si="281"/>
        <v>#DIV/0!</v>
      </c>
      <c r="D2946" s="216" t="e">
        <f>IF(F2946="","",IF($B$3='Budget Calculator'!$A$14, 'Loan Calculator'!$L$12-E2946+H2946, IF($B$3='Budget Calculator'!$A$13,  'Loan Calculator'!$N$12-E2946+H2946, IF($B$3='Budget Calculator'!$A$12,  'Loan Calculator'!$P$12-E2946+H2946, 0))))</f>
        <v>#DIV/0!</v>
      </c>
      <c r="E2946" s="217" t="e">
        <f>IF(('Loan Calculator'!$G$4/$B$4)*C2945&gt;=0, ('Loan Calculator'!$G$4/$B$4)*C2945, 1/0)</f>
        <v>#DIV/0!</v>
      </c>
      <c r="F2946" s="200" t="e">
        <f t="shared" si="282"/>
        <v>#DIV/0!</v>
      </c>
      <c r="G2946" s="212" t="e">
        <f t="shared" si="277"/>
        <v>#DIV/0!</v>
      </c>
      <c r="K2946" s="197" t="str" cm="1">
        <f t="array" ref="K2946">INDEX($A:$G, ($B2946*$B$4)+3,COLUMN(C2946))</f>
        <v>Owing</v>
      </c>
      <c r="L2946" s="198" t="e">
        <f t="shared" si="279"/>
        <v>#VALUE!</v>
      </c>
      <c r="M2946" s="199" t="e">
        <f t="shared" si="280"/>
        <v>#VALUE!</v>
      </c>
      <c r="N2946" s="200" t="str" cm="1">
        <f t="array" ref="N2946">INDEX($A:$G, ($B2946*$B$4)+3,COLUMN(F2946))</f>
        <v>Total Interest Charged</v>
      </c>
      <c r="O2946" s="201" t="e">
        <f t="shared" si="278"/>
        <v>#VALUE!</v>
      </c>
    </row>
    <row r="2947" spans="3:15" x14ac:dyDescent="0.25">
      <c r="C2947" s="197" t="e">
        <f t="shared" si="281"/>
        <v>#DIV/0!</v>
      </c>
      <c r="D2947" s="216" t="e">
        <f>IF(F2947="","",IF($B$3='Budget Calculator'!$A$14, 'Loan Calculator'!$L$12-E2947+H2947, IF($B$3='Budget Calculator'!$A$13,  'Loan Calculator'!$N$12-E2947+H2947, IF($B$3='Budget Calculator'!$A$12,  'Loan Calculator'!$P$12-E2947+H2947, 0))))</f>
        <v>#DIV/0!</v>
      </c>
      <c r="E2947" s="217" t="e">
        <f>IF(('Loan Calculator'!$G$4/$B$4)*C2946&gt;=0, ('Loan Calculator'!$G$4/$B$4)*C2946, 1/0)</f>
        <v>#DIV/0!</v>
      </c>
      <c r="F2947" s="200" t="e">
        <f t="shared" si="282"/>
        <v>#DIV/0!</v>
      </c>
      <c r="G2947" s="212" t="e">
        <f t="shared" si="277"/>
        <v>#DIV/0!</v>
      </c>
      <c r="K2947" s="197" t="str" cm="1">
        <f t="array" ref="K2947">INDEX($A:$G, ($B2947*$B$4)+3,COLUMN(C2947))</f>
        <v>Owing</v>
      </c>
      <c r="L2947" s="198" t="e">
        <f t="shared" si="279"/>
        <v>#VALUE!</v>
      </c>
      <c r="M2947" s="199" t="e">
        <f t="shared" si="280"/>
        <v>#VALUE!</v>
      </c>
      <c r="N2947" s="200" t="str" cm="1">
        <f t="array" ref="N2947">INDEX($A:$G, ($B2947*$B$4)+3,COLUMN(F2947))</f>
        <v>Total Interest Charged</v>
      </c>
      <c r="O2947" s="201" t="e">
        <f t="shared" si="278"/>
        <v>#VALUE!</v>
      </c>
    </row>
    <row r="2948" spans="3:15" x14ac:dyDescent="0.25">
      <c r="C2948" s="197" t="e">
        <f t="shared" si="281"/>
        <v>#DIV/0!</v>
      </c>
      <c r="D2948" s="216" t="e">
        <f>IF(F2948="","",IF($B$3='Budget Calculator'!$A$14, 'Loan Calculator'!$L$12-E2948+H2948, IF($B$3='Budget Calculator'!$A$13,  'Loan Calculator'!$N$12-E2948+H2948, IF($B$3='Budget Calculator'!$A$12,  'Loan Calculator'!$P$12-E2948+H2948, 0))))</f>
        <v>#DIV/0!</v>
      </c>
      <c r="E2948" s="217" t="e">
        <f>IF(('Loan Calculator'!$G$4/$B$4)*C2947&gt;=0, ('Loan Calculator'!$G$4/$B$4)*C2947, 1/0)</f>
        <v>#DIV/0!</v>
      </c>
      <c r="F2948" s="200" t="e">
        <f t="shared" si="282"/>
        <v>#DIV/0!</v>
      </c>
      <c r="G2948" s="212" t="e">
        <f t="shared" si="277"/>
        <v>#DIV/0!</v>
      </c>
      <c r="K2948" s="197" t="str" cm="1">
        <f t="array" ref="K2948">INDEX($A:$G, ($B2948*$B$4)+3,COLUMN(C2948))</f>
        <v>Owing</v>
      </c>
      <c r="L2948" s="198" t="e">
        <f t="shared" si="279"/>
        <v>#VALUE!</v>
      </c>
      <c r="M2948" s="199" t="e">
        <f t="shared" si="280"/>
        <v>#VALUE!</v>
      </c>
      <c r="N2948" s="200" t="str" cm="1">
        <f t="array" ref="N2948">INDEX($A:$G, ($B2948*$B$4)+3,COLUMN(F2948))</f>
        <v>Total Interest Charged</v>
      </c>
      <c r="O2948" s="201" t="e">
        <f t="shared" si="278"/>
        <v>#VALUE!</v>
      </c>
    </row>
    <row r="2949" spans="3:15" x14ac:dyDescent="0.25">
      <c r="C2949" s="197" t="e">
        <f t="shared" si="281"/>
        <v>#DIV/0!</v>
      </c>
      <c r="D2949" s="216" t="e">
        <f>IF(F2949="","",IF($B$3='Budget Calculator'!$A$14, 'Loan Calculator'!$L$12-E2949+H2949, IF($B$3='Budget Calculator'!$A$13,  'Loan Calculator'!$N$12-E2949+H2949, IF($B$3='Budget Calculator'!$A$12,  'Loan Calculator'!$P$12-E2949+H2949, 0))))</f>
        <v>#DIV/0!</v>
      </c>
      <c r="E2949" s="217" t="e">
        <f>IF(('Loan Calculator'!$G$4/$B$4)*C2948&gt;=0, ('Loan Calculator'!$G$4/$B$4)*C2948, 1/0)</f>
        <v>#DIV/0!</v>
      </c>
      <c r="F2949" s="200" t="e">
        <f t="shared" si="282"/>
        <v>#DIV/0!</v>
      </c>
      <c r="G2949" s="212" t="e">
        <f t="shared" si="277"/>
        <v>#DIV/0!</v>
      </c>
      <c r="K2949" s="197" t="str" cm="1">
        <f t="array" ref="K2949">INDEX($A:$G, ($B2949*$B$4)+3,COLUMN(C2949))</f>
        <v>Owing</v>
      </c>
      <c r="L2949" s="198" t="e">
        <f t="shared" si="279"/>
        <v>#VALUE!</v>
      </c>
      <c r="M2949" s="199" t="e">
        <f t="shared" si="280"/>
        <v>#VALUE!</v>
      </c>
      <c r="N2949" s="200" t="str" cm="1">
        <f t="array" ref="N2949">INDEX($A:$G, ($B2949*$B$4)+3,COLUMN(F2949))</f>
        <v>Total Interest Charged</v>
      </c>
      <c r="O2949" s="201" t="e">
        <f t="shared" si="278"/>
        <v>#VALUE!</v>
      </c>
    </row>
    <row r="2950" spans="3:15" x14ac:dyDescent="0.25">
      <c r="C2950" s="197" t="e">
        <f t="shared" si="281"/>
        <v>#DIV/0!</v>
      </c>
      <c r="D2950" s="216" t="e">
        <f>IF(F2950="","",IF($B$3='Budget Calculator'!$A$14, 'Loan Calculator'!$L$12-E2950+H2950, IF($B$3='Budget Calculator'!$A$13,  'Loan Calculator'!$N$12-E2950+H2950, IF($B$3='Budget Calculator'!$A$12,  'Loan Calculator'!$P$12-E2950+H2950, 0))))</f>
        <v>#DIV/0!</v>
      </c>
      <c r="E2950" s="217" t="e">
        <f>IF(('Loan Calculator'!$G$4/$B$4)*C2949&gt;=0, ('Loan Calculator'!$G$4/$B$4)*C2949, 1/0)</f>
        <v>#DIV/0!</v>
      </c>
      <c r="F2950" s="200" t="e">
        <f t="shared" si="282"/>
        <v>#DIV/0!</v>
      </c>
      <c r="G2950" s="212" t="e">
        <f t="shared" ref="G2950:G3013" si="283">IF(IFERROR(C2950, 1/0), B2950, IF(C2950=0, B2950, 1/0))</f>
        <v>#DIV/0!</v>
      </c>
      <c r="K2950" s="197" t="str" cm="1">
        <f t="array" ref="K2950">INDEX($A:$G, ($B2950*$B$4)+3,COLUMN(C2950))</f>
        <v>Owing</v>
      </c>
      <c r="L2950" s="198" t="e">
        <f t="shared" si="279"/>
        <v>#VALUE!</v>
      </c>
      <c r="M2950" s="199" t="e">
        <f t="shared" si="280"/>
        <v>#VALUE!</v>
      </c>
      <c r="N2950" s="200" t="str" cm="1">
        <f t="array" ref="N2950">INDEX($A:$G, ($B2950*$B$4)+3,COLUMN(F2950))</f>
        <v>Total Interest Charged</v>
      </c>
      <c r="O2950" s="201" t="e">
        <f t="shared" ref="O2950:O3013" si="284">IF(IFERROR(K2950, 1/0), J2950, IF(K2950=0, J2950, 1/0))</f>
        <v>#VALUE!</v>
      </c>
    </row>
    <row r="2951" spans="3:15" x14ac:dyDescent="0.25">
      <c r="C2951" s="197" t="e">
        <f t="shared" si="281"/>
        <v>#DIV/0!</v>
      </c>
      <c r="D2951" s="216" t="e">
        <f>IF(F2951="","",IF($B$3='Budget Calculator'!$A$14, 'Loan Calculator'!$L$12-E2951+H2951, IF($B$3='Budget Calculator'!$A$13,  'Loan Calculator'!$N$12-E2951+H2951, IF($B$3='Budget Calculator'!$A$12,  'Loan Calculator'!$P$12-E2951+H2951, 0))))</f>
        <v>#DIV/0!</v>
      </c>
      <c r="E2951" s="217" t="e">
        <f>IF(('Loan Calculator'!$G$4/$B$4)*C2950&gt;=0, ('Loan Calculator'!$G$4/$B$4)*C2950, 1/0)</f>
        <v>#DIV/0!</v>
      </c>
      <c r="F2951" s="200" t="e">
        <f t="shared" si="282"/>
        <v>#DIV/0!</v>
      </c>
      <c r="G2951" s="212" t="e">
        <f t="shared" si="283"/>
        <v>#DIV/0!</v>
      </c>
      <c r="K2951" s="197" t="str" cm="1">
        <f t="array" ref="K2951">INDEX($A:$G, ($B2951*$B$4)+3,COLUMN(C2951))</f>
        <v>Owing</v>
      </c>
      <c r="L2951" s="198" t="e">
        <f t="shared" ref="L2951:L3014" si="285">K2950-K2951</f>
        <v>#VALUE!</v>
      </c>
      <c r="M2951" s="199" t="e">
        <f t="shared" ref="M2951:M3014" si="286">N2951-N2950</f>
        <v>#VALUE!</v>
      </c>
      <c r="N2951" s="200" t="str" cm="1">
        <f t="array" ref="N2951">INDEX($A:$G, ($B2951*$B$4)+3,COLUMN(F2951))</f>
        <v>Total Interest Charged</v>
      </c>
      <c r="O2951" s="201" t="e">
        <f t="shared" si="284"/>
        <v>#VALUE!</v>
      </c>
    </row>
    <row r="2952" spans="3:15" x14ac:dyDescent="0.25">
      <c r="C2952" s="197" t="e">
        <f t="shared" si="281"/>
        <v>#DIV/0!</v>
      </c>
      <c r="D2952" s="216" t="e">
        <f>IF(F2952="","",IF($B$3='Budget Calculator'!$A$14, 'Loan Calculator'!$L$12-E2952+H2952, IF($B$3='Budget Calculator'!$A$13,  'Loan Calculator'!$N$12-E2952+H2952, IF($B$3='Budget Calculator'!$A$12,  'Loan Calculator'!$P$12-E2952+H2952, 0))))</f>
        <v>#DIV/0!</v>
      </c>
      <c r="E2952" s="217" t="e">
        <f>IF(('Loan Calculator'!$G$4/$B$4)*C2951&gt;=0, ('Loan Calculator'!$G$4/$B$4)*C2951, 1/0)</f>
        <v>#DIV/0!</v>
      </c>
      <c r="F2952" s="200" t="e">
        <f t="shared" si="282"/>
        <v>#DIV/0!</v>
      </c>
      <c r="G2952" s="212" t="e">
        <f t="shared" si="283"/>
        <v>#DIV/0!</v>
      </c>
      <c r="K2952" s="197" t="str" cm="1">
        <f t="array" ref="K2952">INDEX($A:$G, ($B2952*$B$4)+3,COLUMN(C2952))</f>
        <v>Owing</v>
      </c>
      <c r="L2952" s="198" t="e">
        <f t="shared" si="285"/>
        <v>#VALUE!</v>
      </c>
      <c r="M2952" s="199" t="e">
        <f t="shared" si="286"/>
        <v>#VALUE!</v>
      </c>
      <c r="N2952" s="200" t="str" cm="1">
        <f t="array" ref="N2952">INDEX($A:$G, ($B2952*$B$4)+3,COLUMN(F2952))</f>
        <v>Total Interest Charged</v>
      </c>
      <c r="O2952" s="201" t="e">
        <f t="shared" si="284"/>
        <v>#VALUE!</v>
      </c>
    </row>
    <row r="2953" spans="3:15" x14ac:dyDescent="0.25">
      <c r="C2953" s="197" t="e">
        <f t="shared" si="281"/>
        <v>#DIV/0!</v>
      </c>
      <c r="D2953" s="216" t="e">
        <f>IF(F2953="","",IF($B$3='Budget Calculator'!$A$14, 'Loan Calculator'!$L$12-E2953+H2953, IF($B$3='Budget Calculator'!$A$13,  'Loan Calculator'!$N$12-E2953+H2953, IF($B$3='Budget Calculator'!$A$12,  'Loan Calculator'!$P$12-E2953+H2953, 0))))</f>
        <v>#DIV/0!</v>
      </c>
      <c r="E2953" s="217" t="e">
        <f>IF(('Loan Calculator'!$G$4/$B$4)*C2952&gt;=0, ('Loan Calculator'!$G$4/$B$4)*C2952, 1/0)</f>
        <v>#DIV/0!</v>
      </c>
      <c r="F2953" s="200" t="e">
        <f t="shared" si="282"/>
        <v>#DIV/0!</v>
      </c>
      <c r="G2953" s="212" t="e">
        <f t="shared" si="283"/>
        <v>#DIV/0!</v>
      </c>
      <c r="K2953" s="197" t="str" cm="1">
        <f t="array" ref="K2953">INDEX($A:$G, ($B2953*$B$4)+3,COLUMN(C2953))</f>
        <v>Owing</v>
      </c>
      <c r="L2953" s="198" t="e">
        <f t="shared" si="285"/>
        <v>#VALUE!</v>
      </c>
      <c r="M2953" s="199" t="e">
        <f t="shared" si="286"/>
        <v>#VALUE!</v>
      </c>
      <c r="N2953" s="200" t="str" cm="1">
        <f t="array" ref="N2953">INDEX($A:$G, ($B2953*$B$4)+3,COLUMN(F2953))</f>
        <v>Total Interest Charged</v>
      </c>
      <c r="O2953" s="201" t="e">
        <f t="shared" si="284"/>
        <v>#VALUE!</v>
      </c>
    </row>
    <row r="2954" spans="3:15" x14ac:dyDescent="0.25">
      <c r="C2954" s="197" t="e">
        <f t="shared" si="281"/>
        <v>#DIV/0!</v>
      </c>
      <c r="D2954" s="216" t="e">
        <f>IF(F2954="","",IF($B$3='Budget Calculator'!$A$14, 'Loan Calculator'!$L$12-E2954+H2954, IF($B$3='Budget Calculator'!$A$13,  'Loan Calculator'!$N$12-E2954+H2954, IF($B$3='Budget Calculator'!$A$12,  'Loan Calculator'!$P$12-E2954+H2954, 0))))</f>
        <v>#DIV/0!</v>
      </c>
      <c r="E2954" s="217" t="e">
        <f>IF(('Loan Calculator'!$G$4/$B$4)*C2953&gt;=0, ('Loan Calculator'!$G$4/$B$4)*C2953, 1/0)</f>
        <v>#DIV/0!</v>
      </c>
      <c r="F2954" s="200" t="e">
        <f t="shared" si="282"/>
        <v>#DIV/0!</v>
      </c>
      <c r="G2954" s="212" t="e">
        <f t="shared" si="283"/>
        <v>#DIV/0!</v>
      </c>
      <c r="K2954" s="197" t="str" cm="1">
        <f t="array" ref="K2954">INDEX($A:$G, ($B2954*$B$4)+3,COLUMN(C2954))</f>
        <v>Owing</v>
      </c>
      <c r="L2954" s="198" t="e">
        <f t="shared" si="285"/>
        <v>#VALUE!</v>
      </c>
      <c r="M2954" s="199" t="e">
        <f t="shared" si="286"/>
        <v>#VALUE!</v>
      </c>
      <c r="N2954" s="200" t="str" cm="1">
        <f t="array" ref="N2954">INDEX($A:$G, ($B2954*$B$4)+3,COLUMN(F2954))</f>
        <v>Total Interest Charged</v>
      </c>
      <c r="O2954" s="201" t="e">
        <f t="shared" si="284"/>
        <v>#VALUE!</v>
      </c>
    </row>
    <row r="2955" spans="3:15" x14ac:dyDescent="0.25">
      <c r="C2955" s="197" t="e">
        <f t="shared" si="281"/>
        <v>#DIV/0!</v>
      </c>
      <c r="D2955" s="216" t="e">
        <f>IF(F2955="","",IF($B$3='Budget Calculator'!$A$14, 'Loan Calculator'!$L$12-E2955+H2955, IF($B$3='Budget Calculator'!$A$13,  'Loan Calculator'!$N$12-E2955+H2955, IF($B$3='Budget Calculator'!$A$12,  'Loan Calculator'!$P$12-E2955+H2955, 0))))</f>
        <v>#DIV/0!</v>
      </c>
      <c r="E2955" s="217" t="e">
        <f>IF(('Loan Calculator'!$G$4/$B$4)*C2954&gt;=0, ('Loan Calculator'!$G$4/$B$4)*C2954, 1/0)</f>
        <v>#DIV/0!</v>
      </c>
      <c r="F2955" s="200" t="e">
        <f t="shared" si="282"/>
        <v>#DIV/0!</v>
      </c>
      <c r="G2955" s="212" t="e">
        <f t="shared" si="283"/>
        <v>#DIV/0!</v>
      </c>
      <c r="K2955" s="197" t="str" cm="1">
        <f t="array" ref="K2955">INDEX($A:$G, ($B2955*$B$4)+3,COLUMN(C2955))</f>
        <v>Owing</v>
      </c>
      <c r="L2955" s="198" t="e">
        <f t="shared" si="285"/>
        <v>#VALUE!</v>
      </c>
      <c r="M2955" s="199" t="e">
        <f t="shared" si="286"/>
        <v>#VALUE!</v>
      </c>
      <c r="N2955" s="200" t="str" cm="1">
        <f t="array" ref="N2955">INDEX($A:$G, ($B2955*$B$4)+3,COLUMN(F2955))</f>
        <v>Total Interest Charged</v>
      </c>
      <c r="O2955" s="201" t="e">
        <f t="shared" si="284"/>
        <v>#VALUE!</v>
      </c>
    </row>
    <row r="2956" spans="3:15" x14ac:dyDescent="0.25">
      <c r="C2956" s="197" t="e">
        <f t="shared" si="281"/>
        <v>#DIV/0!</v>
      </c>
      <c r="D2956" s="216" t="e">
        <f>IF(F2956="","",IF($B$3='Budget Calculator'!$A$14, 'Loan Calculator'!$L$12-E2956+H2956, IF($B$3='Budget Calculator'!$A$13,  'Loan Calculator'!$N$12-E2956+H2956, IF($B$3='Budget Calculator'!$A$12,  'Loan Calculator'!$P$12-E2956+H2956, 0))))</f>
        <v>#DIV/0!</v>
      </c>
      <c r="E2956" s="217" t="e">
        <f>IF(('Loan Calculator'!$G$4/$B$4)*C2955&gt;=0, ('Loan Calculator'!$G$4/$B$4)*C2955, 1/0)</f>
        <v>#DIV/0!</v>
      </c>
      <c r="F2956" s="200" t="e">
        <f t="shared" si="282"/>
        <v>#DIV/0!</v>
      </c>
      <c r="G2956" s="212" t="e">
        <f t="shared" si="283"/>
        <v>#DIV/0!</v>
      </c>
      <c r="K2956" s="197" t="str" cm="1">
        <f t="array" ref="K2956">INDEX($A:$G, ($B2956*$B$4)+3,COLUMN(C2956))</f>
        <v>Owing</v>
      </c>
      <c r="L2956" s="198" t="e">
        <f t="shared" si="285"/>
        <v>#VALUE!</v>
      </c>
      <c r="M2956" s="199" t="e">
        <f t="shared" si="286"/>
        <v>#VALUE!</v>
      </c>
      <c r="N2956" s="200" t="str" cm="1">
        <f t="array" ref="N2956">INDEX($A:$G, ($B2956*$B$4)+3,COLUMN(F2956))</f>
        <v>Total Interest Charged</v>
      </c>
      <c r="O2956" s="201" t="e">
        <f t="shared" si="284"/>
        <v>#VALUE!</v>
      </c>
    </row>
    <row r="2957" spans="3:15" x14ac:dyDescent="0.25">
      <c r="C2957" s="197" t="e">
        <f t="shared" si="281"/>
        <v>#DIV/0!</v>
      </c>
      <c r="D2957" s="216" t="e">
        <f>IF(F2957="","",IF($B$3='Budget Calculator'!$A$14, 'Loan Calculator'!$L$12-E2957+H2957, IF($B$3='Budget Calculator'!$A$13,  'Loan Calculator'!$N$12-E2957+H2957, IF($B$3='Budget Calculator'!$A$12,  'Loan Calculator'!$P$12-E2957+H2957, 0))))</f>
        <v>#DIV/0!</v>
      </c>
      <c r="E2957" s="217" t="e">
        <f>IF(('Loan Calculator'!$G$4/$B$4)*C2956&gt;=0, ('Loan Calculator'!$G$4/$B$4)*C2956, 1/0)</f>
        <v>#DIV/0!</v>
      </c>
      <c r="F2957" s="200" t="e">
        <f t="shared" si="282"/>
        <v>#DIV/0!</v>
      </c>
      <c r="G2957" s="212" t="e">
        <f t="shared" si="283"/>
        <v>#DIV/0!</v>
      </c>
      <c r="K2957" s="197" t="str" cm="1">
        <f t="array" ref="K2957">INDEX($A:$G, ($B2957*$B$4)+3,COLUMN(C2957))</f>
        <v>Owing</v>
      </c>
      <c r="L2957" s="198" t="e">
        <f t="shared" si="285"/>
        <v>#VALUE!</v>
      </c>
      <c r="M2957" s="199" t="e">
        <f t="shared" si="286"/>
        <v>#VALUE!</v>
      </c>
      <c r="N2957" s="200" t="str" cm="1">
        <f t="array" ref="N2957">INDEX($A:$G, ($B2957*$B$4)+3,COLUMN(F2957))</f>
        <v>Total Interest Charged</v>
      </c>
      <c r="O2957" s="201" t="e">
        <f t="shared" si="284"/>
        <v>#VALUE!</v>
      </c>
    </row>
    <row r="2958" spans="3:15" x14ac:dyDescent="0.25">
      <c r="C2958" s="197" t="e">
        <f t="shared" si="281"/>
        <v>#DIV/0!</v>
      </c>
      <c r="D2958" s="216" t="e">
        <f>IF(F2958="","",IF($B$3='Budget Calculator'!$A$14, 'Loan Calculator'!$L$12-E2958+H2958, IF($B$3='Budget Calculator'!$A$13,  'Loan Calculator'!$N$12-E2958+H2958, IF($B$3='Budget Calculator'!$A$12,  'Loan Calculator'!$P$12-E2958+H2958, 0))))</f>
        <v>#DIV/0!</v>
      </c>
      <c r="E2958" s="217" t="e">
        <f>IF(('Loan Calculator'!$G$4/$B$4)*C2957&gt;=0, ('Loan Calculator'!$G$4/$B$4)*C2957, 1/0)</f>
        <v>#DIV/0!</v>
      </c>
      <c r="F2958" s="200" t="e">
        <f t="shared" si="282"/>
        <v>#DIV/0!</v>
      </c>
      <c r="G2958" s="212" t="e">
        <f t="shared" si="283"/>
        <v>#DIV/0!</v>
      </c>
      <c r="K2958" s="197" t="str" cm="1">
        <f t="array" ref="K2958">INDEX($A:$G, ($B2958*$B$4)+3,COLUMN(C2958))</f>
        <v>Owing</v>
      </c>
      <c r="L2958" s="198" t="e">
        <f t="shared" si="285"/>
        <v>#VALUE!</v>
      </c>
      <c r="M2958" s="199" t="e">
        <f t="shared" si="286"/>
        <v>#VALUE!</v>
      </c>
      <c r="N2958" s="200" t="str" cm="1">
        <f t="array" ref="N2958">INDEX($A:$G, ($B2958*$B$4)+3,COLUMN(F2958))</f>
        <v>Total Interest Charged</v>
      </c>
      <c r="O2958" s="201" t="e">
        <f t="shared" si="284"/>
        <v>#VALUE!</v>
      </c>
    </row>
    <row r="2959" spans="3:15" x14ac:dyDescent="0.25">
      <c r="C2959" s="197" t="e">
        <f t="shared" si="281"/>
        <v>#DIV/0!</v>
      </c>
      <c r="D2959" s="216" t="e">
        <f>IF(F2959="","",IF($B$3='Budget Calculator'!$A$14, 'Loan Calculator'!$L$12-E2959+H2959, IF($B$3='Budget Calculator'!$A$13,  'Loan Calculator'!$N$12-E2959+H2959, IF($B$3='Budget Calculator'!$A$12,  'Loan Calculator'!$P$12-E2959+H2959, 0))))</f>
        <v>#DIV/0!</v>
      </c>
      <c r="E2959" s="217" t="e">
        <f>IF(('Loan Calculator'!$G$4/$B$4)*C2958&gt;=0, ('Loan Calculator'!$G$4/$B$4)*C2958, 1/0)</f>
        <v>#DIV/0!</v>
      </c>
      <c r="F2959" s="200" t="e">
        <f t="shared" si="282"/>
        <v>#DIV/0!</v>
      </c>
      <c r="G2959" s="212" t="e">
        <f t="shared" si="283"/>
        <v>#DIV/0!</v>
      </c>
      <c r="K2959" s="197" t="str" cm="1">
        <f t="array" ref="K2959">INDEX($A:$G, ($B2959*$B$4)+3,COLUMN(C2959))</f>
        <v>Owing</v>
      </c>
      <c r="L2959" s="198" t="e">
        <f t="shared" si="285"/>
        <v>#VALUE!</v>
      </c>
      <c r="M2959" s="199" t="e">
        <f t="shared" si="286"/>
        <v>#VALUE!</v>
      </c>
      <c r="N2959" s="200" t="str" cm="1">
        <f t="array" ref="N2959">INDEX($A:$G, ($B2959*$B$4)+3,COLUMN(F2959))</f>
        <v>Total Interest Charged</v>
      </c>
      <c r="O2959" s="201" t="e">
        <f t="shared" si="284"/>
        <v>#VALUE!</v>
      </c>
    </row>
    <row r="2960" spans="3:15" x14ac:dyDescent="0.25">
      <c r="C2960" s="197" t="e">
        <f t="shared" si="281"/>
        <v>#DIV/0!</v>
      </c>
      <c r="D2960" s="216" t="e">
        <f>IF(F2960="","",IF($B$3='Budget Calculator'!$A$14, 'Loan Calculator'!$L$12-E2960+H2960, IF($B$3='Budget Calculator'!$A$13,  'Loan Calculator'!$N$12-E2960+H2960, IF($B$3='Budget Calculator'!$A$12,  'Loan Calculator'!$P$12-E2960+H2960, 0))))</f>
        <v>#DIV/0!</v>
      </c>
      <c r="E2960" s="217" t="e">
        <f>IF(('Loan Calculator'!$G$4/$B$4)*C2959&gt;=0, ('Loan Calculator'!$G$4/$B$4)*C2959, 1/0)</f>
        <v>#DIV/0!</v>
      </c>
      <c r="F2960" s="200" t="e">
        <f t="shared" si="282"/>
        <v>#DIV/0!</v>
      </c>
      <c r="G2960" s="212" t="e">
        <f t="shared" si="283"/>
        <v>#DIV/0!</v>
      </c>
      <c r="K2960" s="197" t="str" cm="1">
        <f t="array" ref="K2960">INDEX($A:$G, ($B2960*$B$4)+3,COLUMN(C2960))</f>
        <v>Owing</v>
      </c>
      <c r="L2960" s="198" t="e">
        <f t="shared" si="285"/>
        <v>#VALUE!</v>
      </c>
      <c r="M2960" s="199" t="e">
        <f t="shared" si="286"/>
        <v>#VALUE!</v>
      </c>
      <c r="N2960" s="200" t="str" cm="1">
        <f t="array" ref="N2960">INDEX($A:$G, ($B2960*$B$4)+3,COLUMN(F2960))</f>
        <v>Total Interest Charged</v>
      </c>
      <c r="O2960" s="201" t="e">
        <f t="shared" si="284"/>
        <v>#VALUE!</v>
      </c>
    </row>
    <row r="2961" spans="3:15" x14ac:dyDescent="0.25">
      <c r="C2961" s="197" t="e">
        <f t="shared" si="281"/>
        <v>#DIV/0!</v>
      </c>
      <c r="D2961" s="216" t="e">
        <f>IF(F2961="","",IF($B$3='Budget Calculator'!$A$14, 'Loan Calculator'!$L$12-E2961+H2961, IF($B$3='Budget Calculator'!$A$13,  'Loan Calculator'!$N$12-E2961+H2961, IF($B$3='Budget Calculator'!$A$12,  'Loan Calculator'!$P$12-E2961+H2961, 0))))</f>
        <v>#DIV/0!</v>
      </c>
      <c r="E2961" s="217" t="e">
        <f>IF(('Loan Calculator'!$G$4/$B$4)*C2960&gt;=0, ('Loan Calculator'!$G$4/$B$4)*C2960, 1/0)</f>
        <v>#DIV/0!</v>
      </c>
      <c r="F2961" s="200" t="e">
        <f t="shared" si="282"/>
        <v>#DIV/0!</v>
      </c>
      <c r="G2961" s="212" t="e">
        <f t="shared" si="283"/>
        <v>#DIV/0!</v>
      </c>
      <c r="K2961" s="197" t="str" cm="1">
        <f t="array" ref="K2961">INDEX($A:$G, ($B2961*$B$4)+3,COLUMN(C2961))</f>
        <v>Owing</v>
      </c>
      <c r="L2961" s="198" t="e">
        <f t="shared" si="285"/>
        <v>#VALUE!</v>
      </c>
      <c r="M2961" s="199" t="e">
        <f t="shared" si="286"/>
        <v>#VALUE!</v>
      </c>
      <c r="N2961" s="200" t="str" cm="1">
        <f t="array" ref="N2961">INDEX($A:$G, ($B2961*$B$4)+3,COLUMN(F2961))</f>
        <v>Total Interest Charged</v>
      </c>
      <c r="O2961" s="201" t="e">
        <f t="shared" si="284"/>
        <v>#VALUE!</v>
      </c>
    </row>
    <row r="2962" spans="3:15" x14ac:dyDescent="0.25">
      <c r="C2962" s="197" t="e">
        <f t="shared" si="281"/>
        <v>#DIV/0!</v>
      </c>
      <c r="D2962" s="216" t="e">
        <f>IF(F2962="","",IF($B$3='Budget Calculator'!$A$14, 'Loan Calculator'!$L$12-E2962+H2962, IF($B$3='Budget Calculator'!$A$13,  'Loan Calculator'!$N$12-E2962+H2962, IF($B$3='Budget Calculator'!$A$12,  'Loan Calculator'!$P$12-E2962+H2962, 0))))</f>
        <v>#DIV/0!</v>
      </c>
      <c r="E2962" s="217" t="e">
        <f>IF(('Loan Calculator'!$G$4/$B$4)*C2961&gt;=0, ('Loan Calculator'!$G$4/$B$4)*C2961, 1/0)</f>
        <v>#DIV/0!</v>
      </c>
      <c r="F2962" s="200" t="e">
        <f t="shared" si="282"/>
        <v>#DIV/0!</v>
      </c>
      <c r="G2962" s="212" t="e">
        <f t="shared" si="283"/>
        <v>#DIV/0!</v>
      </c>
      <c r="K2962" s="197" t="str" cm="1">
        <f t="array" ref="K2962">INDEX($A:$G, ($B2962*$B$4)+3,COLUMN(C2962))</f>
        <v>Owing</v>
      </c>
      <c r="L2962" s="198" t="e">
        <f t="shared" si="285"/>
        <v>#VALUE!</v>
      </c>
      <c r="M2962" s="199" t="e">
        <f t="shared" si="286"/>
        <v>#VALUE!</v>
      </c>
      <c r="N2962" s="200" t="str" cm="1">
        <f t="array" ref="N2962">INDEX($A:$G, ($B2962*$B$4)+3,COLUMN(F2962))</f>
        <v>Total Interest Charged</v>
      </c>
      <c r="O2962" s="201" t="e">
        <f t="shared" si="284"/>
        <v>#VALUE!</v>
      </c>
    </row>
    <row r="2963" spans="3:15" x14ac:dyDescent="0.25">
      <c r="C2963" s="197" t="e">
        <f t="shared" si="281"/>
        <v>#DIV/0!</v>
      </c>
      <c r="D2963" s="216" t="e">
        <f>IF(F2963="","",IF($B$3='Budget Calculator'!$A$14, 'Loan Calculator'!$L$12-E2963+H2963, IF($B$3='Budget Calculator'!$A$13,  'Loan Calculator'!$N$12-E2963+H2963, IF($B$3='Budget Calculator'!$A$12,  'Loan Calculator'!$P$12-E2963+H2963, 0))))</f>
        <v>#DIV/0!</v>
      </c>
      <c r="E2963" s="217" t="e">
        <f>IF(('Loan Calculator'!$G$4/$B$4)*C2962&gt;=0, ('Loan Calculator'!$G$4/$B$4)*C2962, 1/0)</f>
        <v>#DIV/0!</v>
      </c>
      <c r="F2963" s="200" t="e">
        <f t="shared" si="282"/>
        <v>#DIV/0!</v>
      </c>
      <c r="G2963" s="212" t="e">
        <f t="shared" si="283"/>
        <v>#DIV/0!</v>
      </c>
      <c r="K2963" s="197" t="str" cm="1">
        <f t="array" ref="K2963">INDEX($A:$G, ($B2963*$B$4)+3,COLUMN(C2963))</f>
        <v>Owing</v>
      </c>
      <c r="L2963" s="198" t="e">
        <f t="shared" si="285"/>
        <v>#VALUE!</v>
      </c>
      <c r="M2963" s="199" t="e">
        <f t="shared" si="286"/>
        <v>#VALUE!</v>
      </c>
      <c r="N2963" s="200" t="str" cm="1">
        <f t="array" ref="N2963">INDEX($A:$G, ($B2963*$B$4)+3,COLUMN(F2963))</f>
        <v>Total Interest Charged</v>
      </c>
      <c r="O2963" s="201" t="e">
        <f t="shared" si="284"/>
        <v>#VALUE!</v>
      </c>
    </row>
    <row r="2964" spans="3:15" x14ac:dyDescent="0.25">
      <c r="C2964" s="197" t="e">
        <f t="shared" si="281"/>
        <v>#DIV/0!</v>
      </c>
      <c r="D2964" s="216" t="e">
        <f>IF(F2964="","",IF($B$3='Budget Calculator'!$A$14, 'Loan Calculator'!$L$12-E2964+H2964, IF($B$3='Budget Calculator'!$A$13,  'Loan Calculator'!$N$12-E2964+H2964, IF($B$3='Budget Calculator'!$A$12,  'Loan Calculator'!$P$12-E2964+H2964, 0))))</f>
        <v>#DIV/0!</v>
      </c>
      <c r="E2964" s="217" t="e">
        <f>IF(('Loan Calculator'!$G$4/$B$4)*C2963&gt;=0, ('Loan Calculator'!$G$4/$B$4)*C2963, 1/0)</f>
        <v>#DIV/0!</v>
      </c>
      <c r="F2964" s="200" t="e">
        <f t="shared" si="282"/>
        <v>#DIV/0!</v>
      </c>
      <c r="G2964" s="212" t="e">
        <f t="shared" si="283"/>
        <v>#DIV/0!</v>
      </c>
      <c r="K2964" s="197" t="str" cm="1">
        <f t="array" ref="K2964">INDEX($A:$G, ($B2964*$B$4)+3,COLUMN(C2964))</f>
        <v>Owing</v>
      </c>
      <c r="L2964" s="198" t="e">
        <f t="shared" si="285"/>
        <v>#VALUE!</v>
      </c>
      <c r="M2964" s="199" t="e">
        <f t="shared" si="286"/>
        <v>#VALUE!</v>
      </c>
      <c r="N2964" s="200" t="str" cm="1">
        <f t="array" ref="N2964">INDEX($A:$G, ($B2964*$B$4)+3,COLUMN(F2964))</f>
        <v>Total Interest Charged</v>
      </c>
      <c r="O2964" s="201" t="e">
        <f t="shared" si="284"/>
        <v>#VALUE!</v>
      </c>
    </row>
    <row r="2965" spans="3:15" x14ac:dyDescent="0.25">
      <c r="C2965" s="197" t="e">
        <f t="shared" si="281"/>
        <v>#DIV/0!</v>
      </c>
      <c r="D2965" s="216" t="e">
        <f>IF(F2965="","",IF($B$3='Budget Calculator'!$A$14, 'Loan Calculator'!$L$12-E2965+H2965, IF($B$3='Budget Calculator'!$A$13,  'Loan Calculator'!$N$12-E2965+H2965, IF($B$3='Budget Calculator'!$A$12,  'Loan Calculator'!$P$12-E2965+H2965, 0))))</f>
        <v>#DIV/0!</v>
      </c>
      <c r="E2965" s="217" t="e">
        <f>IF(('Loan Calculator'!$G$4/$B$4)*C2964&gt;=0, ('Loan Calculator'!$G$4/$B$4)*C2964, 1/0)</f>
        <v>#DIV/0!</v>
      </c>
      <c r="F2965" s="200" t="e">
        <f t="shared" si="282"/>
        <v>#DIV/0!</v>
      </c>
      <c r="G2965" s="212" t="e">
        <f t="shared" si="283"/>
        <v>#DIV/0!</v>
      </c>
      <c r="K2965" s="197" t="str" cm="1">
        <f t="array" ref="K2965">INDEX($A:$G, ($B2965*$B$4)+3,COLUMN(C2965))</f>
        <v>Owing</v>
      </c>
      <c r="L2965" s="198" t="e">
        <f t="shared" si="285"/>
        <v>#VALUE!</v>
      </c>
      <c r="M2965" s="199" t="e">
        <f t="shared" si="286"/>
        <v>#VALUE!</v>
      </c>
      <c r="N2965" s="200" t="str" cm="1">
        <f t="array" ref="N2965">INDEX($A:$G, ($B2965*$B$4)+3,COLUMN(F2965))</f>
        <v>Total Interest Charged</v>
      </c>
      <c r="O2965" s="201" t="e">
        <f t="shared" si="284"/>
        <v>#VALUE!</v>
      </c>
    </row>
    <row r="2966" spans="3:15" x14ac:dyDescent="0.25">
      <c r="C2966" s="197" t="e">
        <f t="shared" si="281"/>
        <v>#DIV/0!</v>
      </c>
      <c r="D2966" s="216" t="e">
        <f>IF(F2966="","",IF($B$3='Budget Calculator'!$A$14, 'Loan Calculator'!$L$12-E2966+H2966, IF($B$3='Budget Calculator'!$A$13,  'Loan Calculator'!$N$12-E2966+H2966, IF($B$3='Budget Calculator'!$A$12,  'Loan Calculator'!$P$12-E2966+H2966, 0))))</f>
        <v>#DIV/0!</v>
      </c>
      <c r="E2966" s="217" t="e">
        <f>IF(('Loan Calculator'!$G$4/$B$4)*C2965&gt;=0, ('Loan Calculator'!$G$4/$B$4)*C2965, 1/0)</f>
        <v>#DIV/0!</v>
      </c>
      <c r="F2966" s="200" t="e">
        <f t="shared" si="282"/>
        <v>#DIV/0!</v>
      </c>
      <c r="G2966" s="212" t="e">
        <f t="shared" si="283"/>
        <v>#DIV/0!</v>
      </c>
      <c r="K2966" s="197" t="str" cm="1">
        <f t="array" ref="K2966">INDEX($A:$G, ($B2966*$B$4)+3,COLUMN(C2966))</f>
        <v>Owing</v>
      </c>
      <c r="L2966" s="198" t="e">
        <f t="shared" si="285"/>
        <v>#VALUE!</v>
      </c>
      <c r="M2966" s="199" t="e">
        <f t="shared" si="286"/>
        <v>#VALUE!</v>
      </c>
      <c r="N2966" s="200" t="str" cm="1">
        <f t="array" ref="N2966">INDEX($A:$G, ($B2966*$B$4)+3,COLUMN(F2966))</f>
        <v>Total Interest Charged</v>
      </c>
      <c r="O2966" s="201" t="e">
        <f t="shared" si="284"/>
        <v>#VALUE!</v>
      </c>
    </row>
    <row r="2967" spans="3:15" x14ac:dyDescent="0.25">
      <c r="C2967" s="197" t="e">
        <f t="shared" si="281"/>
        <v>#DIV/0!</v>
      </c>
      <c r="D2967" s="216" t="e">
        <f>IF(F2967="","",IF($B$3='Budget Calculator'!$A$14, 'Loan Calculator'!$L$12-E2967+H2967, IF($B$3='Budget Calculator'!$A$13,  'Loan Calculator'!$N$12-E2967+H2967, IF($B$3='Budget Calculator'!$A$12,  'Loan Calculator'!$P$12-E2967+H2967, 0))))</f>
        <v>#DIV/0!</v>
      </c>
      <c r="E2967" s="217" t="e">
        <f>IF(('Loan Calculator'!$G$4/$B$4)*C2966&gt;=0, ('Loan Calculator'!$G$4/$B$4)*C2966, 1/0)</f>
        <v>#DIV/0!</v>
      </c>
      <c r="F2967" s="200" t="e">
        <f t="shared" si="282"/>
        <v>#DIV/0!</v>
      </c>
      <c r="G2967" s="212" t="e">
        <f t="shared" si="283"/>
        <v>#DIV/0!</v>
      </c>
      <c r="K2967" s="197" t="str" cm="1">
        <f t="array" ref="K2967">INDEX($A:$G, ($B2967*$B$4)+3,COLUMN(C2967))</f>
        <v>Owing</v>
      </c>
      <c r="L2967" s="198" t="e">
        <f t="shared" si="285"/>
        <v>#VALUE!</v>
      </c>
      <c r="M2967" s="199" t="e">
        <f t="shared" si="286"/>
        <v>#VALUE!</v>
      </c>
      <c r="N2967" s="200" t="str" cm="1">
        <f t="array" ref="N2967">INDEX($A:$G, ($B2967*$B$4)+3,COLUMN(F2967))</f>
        <v>Total Interest Charged</v>
      </c>
      <c r="O2967" s="201" t="e">
        <f t="shared" si="284"/>
        <v>#VALUE!</v>
      </c>
    </row>
    <row r="2968" spans="3:15" x14ac:dyDescent="0.25">
      <c r="C2968" s="197" t="e">
        <f t="shared" ref="C2968:C3031" si="287">IF(F2968="","",C2967-D2968)</f>
        <v>#DIV/0!</v>
      </c>
      <c r="D2968" s="216" t="e">
        <f>IF(F2968="","",IF($B$3='Budget Calculator'!$A$14, 'Loan Calculator'!$L$12-E2968+H2968, IF($B$3='Budget Calculator'!$A$13,  'Loan Calculator'!$N$12-E2968+H2968, IF($B$3='Budget Calculator'!$A$12,  'Loan Calculator'!$P$12-E2968+H2968, 0))))</f>
        <v>#DIV/0!</v>
      </c>
      <c r="E2968" s="217" t="e">
        <f>IF(('Loan Calculator'!$G$4/$B$4)*C2967&gt;=0, ('Loan Calculator'!$G$4/$B$4)*C2967, 1/0)</f>
        <v>#DIV/0!</v>
      </c>
      <c r="F2968" s="200" t="e">
        <f t="shared" ref="F2968:F3031" si="288">IF(F2967="", "", IF(E2968+F2967&gt;F2967, E2968+F2967, ""))</f>
        <v>#DIV/0!</v>
      </c>
      <c r="G2968" s="212" t="e">
        <f t="shared" si="283"/>
        <v>#DIV/0!</v>
      </c>
      <c r="K2968" s="197" t="str" cm="1">
        <f t="array" ref="K2968">INDEX($A:$G, ($B2968*$B$4)+3,COLUMN(C2968))</f>
        <v>Owing</v>
      </c>
      <c r="L2968" s="198" t="e">
        <f t="shared" si="285"/>
        <v>#VALUE!</v>
      </c>
      <c r="M2968" s="199" t="e">
        <f t="shared" si="286"/>
        <v>#VALUE!</v>
      </c>
      <c r="N2968" s="200" t="str" cm="1">
        <f t="array" ref="N2968">INDEX($A:$G, ($B2968*$B$4)+3,COLUMN(F2968))</f>
        <v>Total Interest Charged</v>
      </c>
      <c r="O2968" s="201" t="e">
        <f t="shared" si="284"/>
        <v>#VALUE!</v>
      </c>
    </row>
    <row r="2969" spans="3:15" x14ac:dyDescent="0.25">
      <c r="C2969" s="197" t="e">
        <f t="shared" si="287"/>
        <v>#DIV/0!</v>
      </c>
      <c r="D2969" s="216" t="e">
        <f>IF(F2969="","",IF($B$3='Budget Calculator'!$A$14, 'Loan Calculator'!$L$12-E2969+H2969, IF($B$3='Budget Calculator'!$A$13,  'Loan Calculator'!$N$12-E2969+H2969, IF($B$3='Budget Calculator'!$A$12,  'Loan Calculator'!$P$12-E2969+H2969, 0))))</f>
        <v>#DIV/0!</v>
      </c>
      <c r="E2969" s="217" t="e">
        <f>IF(('Loan Calculator'!$G$4/$B$4)*C2968&gt;=0, ('Loan Calculator'!$G$4/$B$4)*C2968, 1/0)</f>
        <v>#DIV/0!</v>
      </c>
      <c r="F2969" s="200" t="e">
        <f t="shared" si="288"/>
        <v>#DIV/0!</v>
      </c>
      <c r="G2969" s="212" t="e">
        <f t="shared" si="283"/>
        <v>#DIV/0!</v>
      </c>
      <c r="K2969" s="197" t="str" cm="1">
        <f t="array" ref="K2969">INDEX($A:$G, ($B2969*$B$4)+3,COLUMN(C2969))</f>
        <v>Owing</v>
      </c>
      <c r="L2969" s="198" t="e">
        <f t="shared" si="285"/>
        <v>#VALUE!</v>
      </c>
      <c r="M2969" s="199" t="e">
        <f t="shared" si="286"/>
        <v>#VALUE!</v>
      </c>
      <c r="N2969" s="200" t="str" cm="1">
        <f t="array" ref="N2969">INDEX($A:$G, ($B2969*$B$4)+3,COLUMN(F2969))</f>
        <v>Total Interest Charged</v>
      </c>
      <c r="O2969" s="201" t="e">
        <f t="shared" si="284"/>
        <v>#VALUE!</v>
      </c>
    </row>
    <row r="2970" spans="3:15" x14ac:dyDescent="0.25">
      <c r="C2970" s="197" t="e">
        <f t="shared" si="287"/>
        <v>#DIV/0!</v>
      </c>
      <c r="D2970" s="216" t="e">
        <f>IF(F2970="","",IF($B$3='Budget Calculator'!$A$14, 'Loan Calculator'!$L$12-E2970+H2970, IF($B$3='Budget Calculator'!$A$13,  'Loan Calculator'!$N$12-E2970+H2970, IF($B$3='Budget Calculator'!$A$12,  'Loan Calculator'!$P$12-E2970+H2970, 0))))</f>
        <v>#DIV/0!</v>
      </c>
      <c r="E2970" s="217" t="e">
        <f>IF(('Loan Calculator'!$G$4/$B$4)*C2969&gt;=0, ('Loan Calculator'!$G$4/$B$4)*C2969, 1/0)</f>
        <v>#DIV/0!</v>
      </c>
      <c r="F2970" s="200" t="e">
        <f t="shared" si="288"/>
        <v>#DIV/0!</v>
      </c>
      <c r="G2970" s="212" t="e">
        <f t="shared" si="283"/>
        <v>#DIV/0!</v>
      </c>
      <c r="K2970" s="197" t="str" cm="1">
        <f t="array" ref="K2970">INDEX($A:$G, ($B2970*$B$4)+3,COLUMN(C2970))</f>
        <v>Owing</v>
      </c>
      <c r="L2970" s="198" t="e">
        <f t="shared" si="285"/>
        <v>#VALUE!</v>
      </c>
      <c r="M2970" s="199" t="e">
        <f t="shared" si="286"/>
        <v>#VALUE!</v>
      </c>
      <c r="N2970" s="200" t="str" cm="1">
        <f t="array" ref="N2970">INDEX($A:$G, ($B2970*$B$4)+3,COLUMN(F2970))</f>
        <v>Total Interest Charged</v>
      </c>
      <c r="O2970" s="201" t="e">
        <f t="shared" si="284"/>
        <v>#VALUE!</v>
      </c>
    </row>
    <row r="2971" spans="3:15" x14ac:dyDescent="0.25">
      <c r="C2971" s="197" t="e">
        <f t="shared" si="287"/>
        <v>#DIV/0!</v>
      </c>
      <c r="D2971" s="216" t="e">
        <f>IF(F2971="","",IF($B$3='Budget Calculator'!$A$14, 'Loan Calculator'!$L$12-E2971+H2971, IF($B$3='Budget Calculator'!$A$13,  'Loan Calculator'!$N$12-E2971+H2971, IF($B$3='Budget Calculator'!$A$12,  'Loan Calculator'!$P$12-E2971+H2971, 0))))</f>
        <v>#DIV/0!</v>
      </c>
      <c r="E2971" s="217" t="e">
        <f>IF(('Loan Calculator'!$G$4/$B$4)*C2970&gt;=0, ('Loan Calculator'!$G$4/$B$4)*C2970, 1/0)</f>
        <v>#DIV/0!</v>
      </c>
      <c r="F2971" s="200" t="e">
        <f t="shared" si="288"/>
        <v>#DIV/0!</v>
      </c>
      <c r="G2971" s="212" t="e">
        <f t="shared" si="283"/>
        <v>#DIV/0!</v>
      </c>
      <c r="K2971" s="197" t="str" cm="1">
        <f t="array" ref="K2971">INDEX($A:$G, ($B2971*$B$4)+3,COLUMN(C2971))</f>
        <v>Owing</v>
      </c>
      <c r="L2971" s="198" t="e">
        <f t="shared" si="285"/>
        <v>#VALUE!</v>
      </c>
      <c r="M2971" s="199" t="e">
        <f t="shared" si="286"/>
        <v>#VALUE!</v>
      </c>
      <c r="N2971" s="200" t="str" cm="1">
        <f t="array" ref="N2971">INDEX($A:$G, ($B2971*$B$4)+3,COLUMN(F2971))</f>
        <v>Total Interest Charged</v>
      </c>
      <c r="O2971" s="201" t="e">
        <f t="shared" si="284"/>
        <v>#VALUE!</v>
      </c>
    </row>
    <row r="2972" spans="3:15" x14ac:dyDescent="0.25">
      <c r="C2972" s="197" t="e">
        <f t="shared" si="287"/>
        <v>#DIV/0!</v>
      </c>
      <c r="D2972" s="216" t="e">
        <f>IF(F2972="","",IF($B$3='Budget Calculator'!$A$14, 'Loan Calculator'!$L$12-E2972+H2972, IF($B$3='Budget Calculator'!$A$13,  'Loan Calculator'!$N$12-E2972+H2972, IF($B$3='Budget Calculator'!$A$12,  'Loan Calculator'!$P$12-E2972+H2972, 0))))</f>
        <v>#DIV/0!</v>
      </c>
      <c r="E2972" s="217" t="e">
        <f>IF(('Loan Calculator'!$G$4/$B$4)*C2971&gt;=0, ('Loan Calculator'!$G$4/$B$4)*C2971, 1/0)</f>
        <v>#DIV/0!</v>
      </c>
      <c r="F2972" s="200" t="e">
        <f t="shared" si="288"/>
        <v>#DIV/0!</v>
      </c>
      <c r="G2972" s="212" t="e">
        <f t="shared" si="283"/>
        <v>#DIV/0!</v>
      </c>
      <c r="K2972" s="197" t="str" cm="1">
        <f t="array" ref="K2972">INDEX($A:$G, ($B2972*$B$4)+3,COLUMN(C2972))</f>
        <v>Owing</v>
      </c>
      <c r="L2972" s="198" t="e">
        <f t="shared" si="285"/>
        <v>#VALUE!</v>
      </c>
      <c r="M2972" s="199" t="e">
        <f t="shared" si="286"/>
        <v>#VALUE!</v>
      </c>
      <c r="N2972" s="200" t="str" cm="1">
        <f t="array" ref="N2972">INDEX($A:$G, ($B2972*$B$4)+3,COLUMN(F2972))</f>
        <v>Total Interest Charged</v>
      </c>
      <c r="O2972" s="201" t="e">
        <f t="shared" si="284"/>
        <v>#VALUE!</v>
      </c>
    </row>
    <row r="2973" spans="3:15" x14ac:dyDescent="0.25">
      <c r="C2973" s="197" t="e">
        <f t="shared" si="287"/>
        <v>#DIV/0!</v>
      </c>
      <c r="D2973" s="216" t="e">
        <f>IF(F2973="","",IF($B$3='Budget Calculator'!$A$14, 'Loan Calculator'!$L$12-E2973+H2973, IF($B$3='Budget Calculator'!$A$13,  'Loan Calculator'!$N$12-E2973+H2973, IF($B$3='Budget Calculator'!$A$12,  'Loan Calculator'!$P$12-E2973+H2973, 0))))</f>
        <v>#DIV/0!</v>
      </c>
      <c r="E2973" s="217" t="e">
        <f>IF(('Loan Calculator'!$G$4/$B$4)*C2972&gt;=0, ('Loan Calculator'!$G$4/$B$4)*C2972, 1/0)</f>
        <v>#DIV/0!</v>
      </c>
      <c r="F2973" s="200" t="e">
        <f t="shared" si="288"/>
        <v>#DIV/0!</v>
      </c>
      <c r="G2973" s="212" t="e">
        <f t="shared" si="283"/>
        <v>#DIV/0!</v>
      </c>
      <c r="K2973" s="197" t="str" cm="1">
        <f t="array" ref="K2973">INDEX($A:$G, ($B2973*$B$4)+3,COLUMN(C2973))</f>
        <v>Owing</v>
      </c>
      <c r="L2973" s="198" t="e">
        <f t="shared" si="285"/>
        <v>#VALUE!</v>
      </c>
      <c r="M2973" s="199" t="e">
        <f t="shared" si="286"/>
        <v>#VALUE!</v>
      </c>
      <c r="N2973" s="200" t="str" cm="1">
        <f t="array" ref="N2973">INDEX($A:$G, ($B2973*$B$4)+3,COLUMN(F2973))</f>
        <v>Total Interest Charged</v>
      </c>
      <c r="O2973" s="201" t="e">
        <f t="shared" si="284"/>
        <v>#VALUE!</v>
      </c>
    </row>
    <row r="2974" spans="3:15" x14ac:dyDescent="0.25">
      <c r="C2974" s="197" t="e">
        <f t="shared" si="287"/>
        <v>#DIV/0!</v>
      </c>
      <c r="D2974" s="216" t="e">
        <f>IF(F2974="","",IF($B$3='Budget Calculator'!$A$14, 'Loan Calculator'!$L$12-E2974+H2974, IF($B$3='Budget Calculator'!$A$13,  'Loan Calculator'!$N$12-E2974+H2974, IF($B$3='Budget Calculator'!$A$12,  'Loan Calculator'!$P$12-E2974+H2974, 0))))</f>
        <v>#DIV/0!</v>
      </c>
      <c r="E2974" s="217" t="e">
        <f>IF(('Loan Calculator'!$G$4/$B$4)*C2973&gt;=0, ('Loan Calculator'!$G$4/$B$4)*C2973, 1/0)</f>
        <v>#DIV/0!</v>
      </c>
      <c r="F2974" s="200" t="e">
        <f t="shared" si="288"/>
        <v>#DIV/0!</v>
      </c>
      <c r="G2974" s="212" t="e">
        <f t="shared" si="283"/>
        <v>#DIV/0!</v>
      </c>
      <c r="K2974" s="197" t="str" cm="1">
        <f t="array" ref="K2974">INDEX($A:$G, ($B2974*$B$4)+3,COLUMN(C2974))</f>
        <v>Owing</v>
      </c>
      <c r="L2974" s="198" t="e">
        <f t="shared" si="285"/>
        <v>#VALUE!</v>
      </c>
      <c r="M2974" s="199" t="e">
        <f t="shared" si="286"/>
        <v>#VALUE!</v>
      </c>
      <c r="N2974" s="200" t="str" cm="1">
        <f t="array" ref="N2974">INDEX($A:$G, ($B2974*$B$4)+3,COLUMN(F2974))</f>
        <v>Total Interest Charged</v>
      </c>
      <c r="O2974" s="201" t="e">
        <f t="shared" si="284"/>
        <v>#VALUE!</v>
      </c>
    </row>
    <row r="2975" spans="3:15" x14ac:dyDescent="0.25">
      <c r="C2975" s="197" t="e">
        <f t="shared" si="287"/>
        <v>#DIV/0!</v>
      </c>
      <c r="D2975" s="216" t="e">
        <f>IF(F2975="","",IF($B$3='Budget Calculator'!$A$14, 'Loan Calculator'!$L$12-E2975+H2975, IF($B$3='Budget Calculator'!$A$13,  'Loan Calculator'!$N$12-E2975+H2975, IF($B$3='Budget Calculator'!$A$12,  'Loan Calculator'!$P$12-E2975+H2975, 0))))</f>
        <v>#DIV/0!</v>
      </c>
      <c r="E2975" s="217" t="e">
        <f>IF(('Loan Calculator'!$G$4/$B$4)*C2974&gt;=0, ('Loan Calculator'!$G$4/$B$4)*C2974, 1/0)</f>
        <v>#DIV/0!</v>
      </c>
      <c r="F2975" s="200" t="e">
        <f t="shared" si="288"/>
        <v>#DIV/0!</v>
      </c>
      <c r="G2975" s="212" t="e">
        <f t="shared" si="283"/>
        <v>#DIV/0!</v>
      </c>
      <c r="K2975" s="197" t="str" cm="1">
        <f t="array" ref="K2975">INDEX($A:$G, ($B2975*$B$4)+3,COLUMN(C2975))</f>
        <v>Owing</v>
      </c>
      <c r="L2975" s="198" t="e">
        <f t="shared" si="285"/>
        <v>#VALUE!</v>
      </c>
      <c r="M2975" s="199" t="e">
        <f t="shared" si="286"/>
        <v>#VALUE!</v>
      </c>
      <c r="N2975" s="200" t="str" cm="1">
        <f t="array" ref="N2975">INDEX($A:$G, ($B2975*$B$4)+3,COLUMN(F2975))</f>
        <v>Total Interest Charged</v>
      </c>
      <c r="O2975" s="201" t="e">
        <f t="shared" si="284"/>
        <v>#VALUE!</v>
      </c>
    </row>
    <row r="2976" spans="3:15" x14ac:dyDescent="0.25">
      <c r="C2976" s="197" t="e">
        <f t="shared" si="287"/>
        <v>#DIV/0!</v>
      </c>
      <c r="D2976" s="216" t="e">
        <f>IF(F2976="","",IF($B$3='Budget Calculator'!$A$14, 'Loan Calculator'!$L$12-E2976+H2976, IF($B$3='Budget Calculator'!$A$13,  'Loan Calculator'!$N$12-E2976+H2976, IF($B$3='Budget Calculator'!$A$12,  'Loan Calculator'!$P$12-E2976+H2976, 0))))</f>
        <v>#DIV/0!</v>
      </c>
      <c r="E2976" s="217" t="e">
        <f>IF(('Loan Calculator'!$G$4/$B$4)*C2975&gt;=0, ('Loan Calculator'!$G$4/$B$4)*C2975, 1/0)</f>
        <v>#DIV/0!</v>
      </c>
      <c r="F2976" s="200" t="e">
        <f t="shared" si="288"/>
        <v>#DIV/0!</v>
      </c>
      <c r="G2976" s="212" t="e">
        <f t="shared" si="283"/>
        <v>#DIV/0!</v>
      </c>
      <c r="K2976" s="197" t="str" cm="1">
        <f t="array" ref="K2976">INDEX($A:$G, ($B2976*$B$4)+3,COLUMN(C2976))</f>
        <v>Owing</v>
      </c>
      <c r="L2976" s="198" t="e">
        <f t="shared" si="285"/>
        <v>#VALUE!</v>
      </c>
      <c r="M2976" s="199" t="e">
        <f t="shared" si="286"/>
        <v>#VALUE!</v>
      </c>
      <c r="N2976" s="200" t="str" cm="1">
        <f t="array" ref="N2976">INDEX($A:$G, ($B2976*$B$4)+3,COLUMN(F2976))</f>
        <v>Total Interest Charged</v>
      </c>
      <c r="O2976" s="201" t="e">
        <f t="shared" si="284"/>
        <v>#VALUE!</v>
      </c>
    </row>
    <row r="2977" spans="3:15" x14ac:dyDescent="0.25">
      <c r="C2977" s="197" t="e">
        <f t="shared" si="287"/>
        <v>#DIV/0!</v>
      </c>
      <c r="D2977" s="216" t="e">
        <f>IF(F2977="","",IF($B$3='Budget Calculator'!$A$14, 'Loan Calculator'!$L$12-E2977+H2977, IF($B$3='Budget Calculator'!$A$13,  'Loan Calculator'!$N$12-E2977+H2977, IF($B$3='Budget Calculator'!$A$12,  'Loan Calculator'!$P$12-E2977+H2977, 0))))</f>
        <v>#DIV/0!</v>
      </c>
      <c r="E2977" s="217" t="e">
        <f>IF(('Loan Calculator'!$G$4/$B$4)*C2976&gt;=0, ('Loan Calculator'!$G$4/$B$4)*C2976, 1/0)</f>
        <v>#DIV/0!</v>
      </c>
      <c r="F2977" s="200" t="e">
        <f t="shared" si="288"/>
        <v>#DIV/0!</v>
      </c>
      <c r="G2977" s="212" t="e">
        <f t="shared" si="283"/>
        <v>#DIV/0!</v>
      </c>
      <c r="K2977" s="197" t="str" cm="1">
        <f t="array" ref="K2977">INDEX($A:$G, ($B2977*$B$4)+3,COLUMN(C2977))</f>
        <v>Owing</v>
      </c>
      <c r="L2977" s="198" t="e">
        <f t="shared" si="285"/>
        <v>#VALUE!</v>
      </c>
      <c r="M2977" s="199" t="e">
        <f t="shared" si="286"/>
        <v>#VALUE!</v>
      </c>
      <c r="N2977" s="200" t="str" cm="1">
        <f t="array" ref="N2977">INDEX($A:$G, ($B2977*$B$4)+3,COLUMN(F2977))</f>
        <v>Total Interest Charged</v>
      </c>
      <c r="O2977" s="201" t="e">
        <f t="shared" si="284"/>
        <v>#VALUE!</v>
      </c>
    </row>
    <row r="2978" spans="3:15" x14ac:dyDescent="0.25">
      <c r="C2978" s="197" t="e">
        <f t="shared" si="287"/>
        <v>#DIV/0!</v>
      </c>
      <c r="D2978" s="216" t="e">
        <f>IF(F2978="","",IF($B$3='Budget Calculator'!$A$14, 'Loan Calculator'!$L$12-E2978+H2978, IF($B$3='Budget Calculator'!$A$13,  'Loan Calculator'!$N$12-E2978+H2978, IF($B$3='Budget Calculator'!$A$12,  'Loan Calculator'!$P$12-E2978+H2978, 0))))</f>
        <v>#DIV/0!</v>
      </c>
      <c r="E2978" s="217" t="e">
        <f>IF(('Loan Calculator'!$G$4/$B$4)*C2977&gt;=0, ('Loan Calculator'!$G$4/$B$4)*C2977, 1/0)</f>
        <v>#DIV/0!</v>
      </c>
      <c r="F2978" s="200" t="e">
        <f t="shared" si="288"/>
        <v>#DIV/0!</v>
      </c>
      <c r="G2978" s="212" t="e">
        <f t="shared" si="283"/>
        <v>#DIV/0!</v>
      </c>
      <c r="K2978" s="197" t="str" cm="1">
        <f t="array" ref="K2978">INDEX($A:$G, ($B2978*$B$4)+3,COLUMN(C2978))</f>
        <v>Owing</v>
      </c>
      <c r="L2978" s="198" t="e">
        <f t="shared" si="285"/>
        <v>#VALUE!</v>
      </c>
      <c r="M2978" s="199" t="e">
        <f t="shared" si="286"/>
        <v>#VALUE!</v>
      </c>
      <c r="N2978" s="200" t="str" cm="1">
        <f t="array" ref="N2978">INDEX($A:$G, ($B2978*$B$4)+3,COLUMN(F2978))</f>
        <v>Total Interest Charged</v>
      </c>
      <c r="O2978" s="201" t="e">
        <f t="shared" si="284"/>
        <v>#VALUE!</v>
      </c>
    </row>
    <row r="2979" spans="3:15" x14ac:dyDescent="0.25">
      <c r="C2979" s="197" t="e">
        <f t="shared" si="287"/>
        <v>#DIV/0!</v>
      </c>
      <c r="D2979" s="216" t="e">
        <f>IF(F2979="","",IF($B$3='Budget Calculator'!$A$14, 'Loan Calculator'!$L$12-E2979+H2979, IF($B$3='Budget Calculator'!$A$13,  'Loan Calculator'!$N$12-E2979+H2979, IF($B$3='Budget Calculator'!$A$12,  'Loan Calculator'!$P$12-E2979+H2979, 0))))</f>
        <v>#DIV/0!</v>
      </c>
      <c r="E2979" s="217" t="e">
        <f>IF(('Loan Calculator'!$G$4/$B$4)*C2978&gt;=0, ('Loan Calculator'!$G$4/$B$4)*C2978, 1/0)</f>
        <v>#DIV/0!</v>
      </c>
      <c r="F2979" s="200" t="e">
        <f t="shared" si="288"/>
        <v>#DIV/0!</v>
      </c>
      <c r="G2979" s="212" t="e">
        <f t="shared" si="283"/>
        <v>#DIV/0!</v>
      </c>
      <c r="K2979" s="197" t="str" cm="1">
        <f t="array" ref="K2979">INDEX($A:$G, ($B2979*$B$4)+3,COLUMN(C2979))</f>
        <v>Owing</v>
      </c>
      <c r="L2979" s="198" t="e">
        <f t="shared" si="285"/>
        <v>#VALUE!</v>
      </c>
      <c r="M2979" s="199" t="e">
        <f t="shared" si="286"/>
        <v>#VALUE!</v>
      </c>
      <c r="N2979" s="200" t="str" cm="1">
        <f t="array" ref="N2979">INDEX($A:$G, ($B2979*$B$4)+3,COLUMN(F2979))</f>
        <v>Total Interest Charged</v>
      </c>
      <c r="O2979" s="201" t="e">
        <f t="shared" si="284"/>
        <v>#VALUE!</v>
      </c>
    </row>
    <row r="2980" spans="3:15" x14ac:dyDescent="0.25">
      <c r="C2980" s="197" t="e">
        <f t="shared" si="287"/>
        <v>#DIV/0!</v>
      </c>
      <c r="D2980" s="216" t="e">
        <f>IF(F2980="","",IF($B$3='Budget Calculator'!$A$14, 'Loan Calculator'!$L$12-E2980+H2980, IF($B$3='Budget Calculator'!$A$13,  'Loan Calculator'!$N$12-E2980+H2980, IF($B$3='Budget Calculator'!$A$12,  'Loan Calculator'!$P$12-E2980+H2980, 0))))</f>
        <v>#DIV/0!</v>
      </c>
      <c r="E2980" s="217" t="e">
        <f>IF(('Loan Calculator'!$G$4/$B$4)*C2979&gt;=0, ('Loan Calculator'!$G$4/$B$4)*C2979, 1/0)</f>
        <v>#DIV/0!</v>
      </c>
      <c r="F2980" s="200" t="e">
        <f t="shared" si="288"/>
        <v>#DIV/0!</v>
      </c>
      <c r="G2980" s="212" t="e">
        <f t="shared" si="283"/>
        <v>#DIV/0!</v>
      </c>
      <c r="K2980" s="197" t="str" cm="1">
        <f t="array" ref="K2980">INDEX($A:$G, ($B2980*$B$4)+3,COLUMN(C2980))</f>
        <v>Owing</v>
      </c>
      <c r="L2980" s="198" t="e">
        <f t="shared" si="285"/>
        <v>#VALUE!</v>
      </c>
      <c r="M2980" s="199" t="e">
        <f t="shared" si="286"/>
        <v>#VALUE!</v>
      </c>
      <c r="N2980" s="200" t="str" cm="1">
        <f t="array" ref="N2980">INDEX($A:$G, ($B2980*$B$4)+3,COLUMN(F2980))</f>
        <v>Total Interest Charged</v>
      </c>
      <c r="O2980" s="201" t="e">
        <f t="shared" si="284"/>
        <v>#VALUE!</v>
      </c>
    </row>
    <row r="2981" spans="3:15" x14ac:dyDescent="0.25">
      <c r="C2981" s="197" t="e">
        <f t="shared" si="287"/>
        <v>#DIV/0!</v>
      </c>
      <c r="D2981" s="216" t="e">
        <f>IF(F2981="","",IF($B$3='Budget Calculator'!$A$14, 'Loan Calculator'!$L$12-E2981+H2981, IF($B$3='Budget Calculator'!$A$13,  'Loan Calculator'!$N$12-E2981+H2981, IF($B$3='Budget Calculator'!$A$12,  'Loan Calculator'!$P$12-E2981+H2981, 0))))</f>
        <v>#DIV/0!</v>
      </c>
      <c r="E2981" s="217" t="e">
        <f>IF(('Loan Calculator'!$G$4/$B$4)*C2980&gt;=0, ('Loan Calculator'!$G$4/$B$4)*C2980, 1/0)</f>
        <v>#DIV/0!</v>
      </c>
      <c r="F2981" s="200" t="e">
        <f t="shared" si="288"/>
        <v>#DIV/0!</v>
      </c>
      <c r="G2981" s="212" t="e">
        <f t="shared" si="283"/>
        <v>#DIV/0!</v>
      </c>
      <c r="K2981" s="197" t="str" cm="1">
        <f t="array" ref="K2981">INDEX($A:$G, ($B2981*$B$4)+3,COLUMN(C2981))</f>
        <v>Owing</v>
      </c>
      <c r="L2981" s="198" t="e">
        <f t="shared" si="285"/>
        <v>#VALUE!</v>
      </c>
      <c r="M2981" s="199" t="e">
        <f t="shared" si="286"/>
        <v>#VALUE!</v>
      </c>
      <c r="N2981" s="200" t="str" cm="1">
        <f t="array" ref="N2981">INDEX($A:$G, ($B2981*$B$4)+3,COLUMN(F2981))</f>
        <v>Total Interest Charged</v>
      </c>
      <c r="O2981" s="201" t="e">
        <f t="shared" si="284"/>
        <v>#VALUE!</v>
      </c>
    </row>
    <row r="2982" spans="3:15" x14ac:dyDescent="0.25">
      <c r="C2982" s="197" t="e">
        <f t="shared" si="287"/>
        <v>#DIV/0!</v>
      </c>
      <c r="D2982" s="216" t="e">
        <f>IF(F2982="","",IF($B$3='Budget Calculator'!$A$14, 'Loan Calculator'!$L$12-E2982+H2982, IF($B$3='Budget Calculator'!$A$13,  'Loan Calculator'!$N$12-E2982+H2982, IF($B$3='Budget Calculator'!$A$12,  'Loan Calculator'!$P$12-E2982+H2982, 0))))</f>
        <v>#DIV/0!</v>
      </c>
      <c r="E2982" s="217" t="e">
        <f>IF(('Loan Calculator'!$G$4/$B$4)*C2981&gt;=0, ('Loan Calculator'!$G$4/$B$4)*C2981, 1/0)</f>
        <v>#DIV/0!</v>
      </c>
      <c r="F2982" s="200" t="e">
        <f t="shared" si="288"/>
        <v>#DIV/0!</v>
      </c>
      <c r="G2982" s="212" t="e">
        <f t="shared" si="283"/>
        <v>#DIV/0!</v>
      </c>
      <c r="K2982" s="197" t="str" cm="1">
        <f t="array" ref="K2982">INDEX($A:$G, ($B2982*$B$4)+3,COLUMN(C2982))</f>
        <v>Owing</v>
      </c>
      <c r="L2982" s="198" t="e">
        <f t="shared" si="285"/>
        <v>#VALUE!</v>
      </c>
      <c r="M2982" s="199" t="e">
        <f t="shared" si="286"/>
        <v>#VALUE!</v>
      </c>
      <c r="N2982" s="200" t="str" cm="1">
        <f t="array" ref="N2982">INDEX($A:$G, ($B2982*$B$4)+3,COLUMN(F2982))</f>
        <v>Total Interest Charged</v>
      </c>
      <c r="O2982" s="201" t="e">
        <f t="shared" si="284"/>
        <v>#VALUE!</v>
      </c>
    </row>
    <row r="2983" spans="3:15" x14ac:dyDescent="0.25">
      <c r="C2983" s="197" t="e">
        <f t="shared" si="287"/>
        <v>#DIV/0!</v>
      </c>
      <c r="D2983" s="216" t="e">
        <f>IF(F2983="","",IF($B$3='Budget Calculator'!$A$14, 'Loan Calculator'!$L$12-E2983+H2983, IF($B$3='Budget Calculator'!$A$13,  'Loan Calculator'!$N$12-E2983+H2983, IF($B$3='Budget Calculator'!$A$12,  'Loan Calculator'!$P$12-E2983+H2983, 0))))</f>
        <v>#DIV/0!</v>
      </c>
      <c r="E2983" s="217" t="e">
        <f>IF(('Loan Calculator'!$G$4/$B$4)*C2982&gt;=0, ('Loan Calculator'!$G$4/$B$4)*C2982, 1/0)</f>
        <v>#DIV/0!</v>
      </c>
      <c r="F2983" s="200" t="e">
        <f t="shared" si="288"/>
        <v>#DIV/0!</v>
      </c>
      <c r="G2983" s="212" t="e">
        <f t="shared" si="283"/>
        <v>#DIV/0!</v>
      </c>
      <c r="K2983" s="197" t="str" cm="1">
        <f t="array" ref="K2983">INDEX($A:$G, ($B2983*$B$4)+3,COLUMN(C2983))</f>
        <v>Owing</v>
      </c>
      <c r="L2983" s="198" t="e">
        <f t="shared" si="285"/>
        <v>#VALUE!</v>
      </c>
      <c r="M2983" s="199" t="e">
        <f t="shared" si="286"/>
        <v>#VALUE!</v>
      </c>
      <c r="N2983" s="200" t="str" cm="1">
        <f t="array" ref="N2983">INDEX($A:$G, ($B2983*$B$4)+3,COLUMN(F2983))</f>
        <v>Total Interest Charged</v>
      </c>
      <c r="O2983" s="201" t="e">
        <f t="shared" si="284"/>
        <v>#VALUE!</v>
      </c>
    </row>
    <row r="2984" spans="3:15" x14ac:dyDescent="0.25">
      <c r="C2984" s="197" t="e">
        <f t="shared" si="287"/>
        <v>#DIV/0!</v>
      </c>
      <c r="D2984" s="216" t="e">
        <f>IF(F2984="","",IF($B$3='Budget Calculator'!$A$14, 'Loan Calculator'!$L$12-E2984+H2984, IF($B$3='Budget Calculator'!$A$13,  'Loan Calculator'!$N$12-E2984+H2984, IF($B$3='Budget Calculator'!$A$12,  'Loan Calculator'!$P$12-E2984+H2984, 0))))</f>
        <v>#DIV/0!</v>
      </c>
      <c r="E2984" s="217" t="e">
        <f>IF(('Loan Calculator'!$G$4/$B$4)*C2983&gt;=0, ('Loan Calculator'!$G$4/$B$4)*C2983, 1/0)</f>
        <v>#DIV/0!</v>
      </c>
      <c r="F2984" s="200" t="e">
        <f t="shared" si="288"/>
        <v>#DIV/0!</v>
      </c>
      <c r="G2984" s="212" t="e">
        <f t="shared" si="283"/>
        <v>#DIV/0!</v>
      </c>
      <c r="K2984" s="197" t="str" cm="1">
        <f t="array" ref="K2984">INDEX($A:$G, ($B2984*$B$4)+3,COLUMN(C2984))</f>
        <v>Owing</v>
      </c>
      <c r="L2984" s="198" t="e">
        <f t="shared" si="285"/>
        <v>#VALUE!</v>
      </c>
      <c r="M2984" s="199" t="e">
        <f t="shared" si="286"/>
        <v>#VALUE!</v>
      </c>
      <c r="N2984" s="200" t="str" cm="1">
        <f t="array" ref="N2984">INDEX($A:$G, ($B2984*$B$4)+3,COLUMN(F2984))</f>
        <v>Total Interest Charged</v>
      </c>
      <c r="O2984" s="201" t="e">
        <f t="shared" si="284"/>
        <v>#VALUE!</v>
      </c>
    </row>
    <row r="2985" spans="3:15" x14ac:dyDescent="0.25">
      <c r="C2985" s="197" t="e">
        <f t="shared" si="287"/>
        <v>#DIV/0!</v>
      </c>
      <c r="D2985" s="216" t="e">
        <f>IF(F2985="","",IF($B$3='Budget Calculator'!$A$14, 'Loan Calculator'!$L$12-E2985+H2985, IF($B$3='Budget Calculator'!$A$13,  'Loan Calculator'!$N$12-E2985+H2985, IF($B$3='Budget Calculator'!$A$12,  'Loan Calculator'!$P$12-E2985+H2985, 0))))</f>
        <v>#DIV/0!</v>
      </c>
      <c r="E2985" s="217" t="e">
        <f>IF(('Loan Calculator'!$G$4/$B$4)*C2984&gt;=0, ('Loan Calculator'!$G$4/$B$4)*C2984, 1/0)</f>
        <v>#DIV/0!</v>
      </c>
      <c r="F2985" s="200" t="e">
        <f t="shared" si="288"/>
        <v>#DIV/0!</v>
      </c>
      <c r="G2985" s="212" t="e">
        <f t="shared" si="283"/>
        <v>#DIV/0!</v>
      </c>
      <c r="K2985" s="197" t="str" cm="1">
        <f t="array" ref="K2985">INDEX($A:$G, ($B2985*$B$4)+3,COLUMN(C2985))</f>
        <v>Owing</v>
      </c>
      <c r="L2985" s="198" t="e">
        <f t="shared" si="285"/>
        <v>#VALUE!</v>
      </c>
      <c r="M2985" s="199" t="e">
        <f t="shared" si="286"/>
        <v>#VALUE!</v>
      </c>
      <c r="N2985" s="200" t="str" cm="1">
        <f t="array" ref="N2985">INDEX($A:$G, ($B2985*$B$4)+3,COLUMN(F2985))</f>
        <v>Total Interest Charged</v>
      </c>
      <c r="O2985" s="201" t="e">
        <f t="shared" si="284"/>
        <v>#VALUE!</v>
      </c>
    </row>
    <row r="2986" spans="3:15" x14ac:dyDescent="0.25">
      <c r="C2986" s="197" t="e">
        <f t="shared" si="287"/>
        <v>#DIV/0!</v>
      </c>
      <c r="D2986" s="216" t="e">
        <f>IF(F2986="","",IF($B$3='Budget Calculator'!$A$14, 'Loan Calculator'!$L$12-E2986+H2986, IF($B$3='Budget Calculator'!$A$13,  'Loan Calculator'!$N$12-E2986+H2986, IF($B$3='Budget Calculator'!$A$12,  'Loan Calculator'!$P$12-E2986+H2986, 0))))</f>
        <v>#DIV/0!</v>
      </c>
      <c r="E2986" s="217" t="e">
        <f>IF(('Loan Calculator'!$G$4/$B$4)*C2985&gt;=0, ('Loan Calculator'!$G$4/$B$4)*C2985, 1/0)</f>
        <v>#DIV/0!</v>
      </c>
      <c r="F2986" s="200" t="e">
        <f t="shared" si="288"/>
        <v>#DIV/0!</v>
      </c>
      <c r="G2986" s="212" t="e">
        <f t="shared" si="283"/>
        <v>#DIV/0!</v>
      </c>
      <c r="K2986" s="197" t="str" cm="1">
        <f t="array" ref="K2986">INDEX($A:$G, ($B2986*$B$4)+3,COLUMN(C2986))</f>
        <v>Owing</v>
      </c>
      <c r="L2986" s="198" t="e">
        <f t="shared" si="285"/>
        <v>#VALUE!</v>
      </c>
      <c r="M2986" s="199" t="e">
        <f t="shared" si="286"/>
        <v>#VALUE!</v>
      </c>
      <c r="N2986" s="200" t="str" cm="1">
        <f t="array" ref="N2986">INDEX($A:$G, ($B2986*$B$4)+3,COLUMN(F2986))</f>
        <v>Total Interest Charged</v>
      </c>
      <c r="O2986" s="201" t="e">
        <f t="shared" si="284"/>
        <v>#VALUE!</v>
      </c>
    </row>
    <row r="2987" spans="3:15" x14ac:dyDescent="0.25">
      <c r="C2987" s="197" t="e">
        <f t="shared" si="287"/>
        <v>#DIV/0!</v>
      </c>
      <c r="D2987" s="216" t="e">
        <f>IF(F2987="","",IF($B$3='Budget Calculator'!$A$14, 'Loan Calculator'!$L$12-E2987+H2987, IF($B$3='Budget Calculator'!$A$13,  'Loan Calculator'!$N$12-E2987+H2987, IF($B$3='Budget Calculator'!$A$12,  'Loan Calculator'!$P$12-E2987+H2987, 0))))</f>
        <v>#DIV/0!</v>
      </c>
      <c r="E2987" s="217" t="e">
        <f>IF(('Loan Calculator'!$G$4/$B$4)*C2986&gt;=0, ('Loan Calculator'!$G$4/$B$4)*C2986, 1/0)</f>
        <v>#DIV/0!</v>
      </c>
      <c r="F2987" s="200" t="e">
        <f t="shared" si="288"/>
        <v>#DIV/0!</v>
      </c>
      <c r="G2987" s="212" t="e">
        <f t="shared" si="283"/>
        <v>#DIV/0!</v>
      </c>
      <c r="K2987" s="197" t="str" cm="1">
        <f t="array" ref="K2987">INDEX($A:$G, ($B2987*$B$4)+3,COLUMN(C2987))</f>
        <v>Owing</v>
      </c>
      <c r="L2987" s="198" t="e">
        <f t="shared" si="285"/>
        <v>#VALUE!</v>
      </c>
      <c r="M2987" s="199" t="e">
        <f t="shared" si="286"/>
        <v>#VALUE!</v>
      </c>
      <c r="N2987" s="200" t="str" cm="1">
        <f t="array" ref="N2987">INDEX($A:$G, ($B2987*$B$4)+3,COLUMN(F2987))</f>
        <v>Total Interest Charged</v>
      </c>
      <c r="O2987" s="201" t="e">
        <f t="shared" si="284"/>
        <v>#VALUE!</v>
      </c>
    </row>
    <row r="2988" spans="3:15" x14ac:dyDescent="0.25">
      <c r="C2988" s="197" t="e">
        <f t="shared" si="287"/>
        <v>#DIV/0!</v>
      </c>
      <c r="D2988" s="216" t="e">
        <f>IF(F2988="","",IF($B$3='Budget Calculator'!$A$14, 'Loan Calculator'!$L$12-E2988+H2988, IF($B$3='Budget Calculator'!$A$13,  'Loan Calculator'!$N$12-E2988+H2988, IF($B$3='Budget Calculator'!$A$12,  'Loan Calculator'!$P$12-E2988+H2988, 0))))</f>
        <v>#DIV/0!</v>
      </c>
      <c r="E2988" s="217" t="e">
        <f>IF(('Loan Calculator'!$G$4/$B$4)*C2987&gt;=0, ('Loan Calculator'!$G$4/$B$4)*C2987, 1/0)</f>
        <v>#DIV/0!</v>
      </c>
      <c r="F2988" s="200" t="e">
        <f t="shared" si="288"/>
        <v>#DIV/0!</v>
      </c>
      <c r="G2988" s="212" t="e">
        <f t="shared" si="283"/>
        <v>#DIV/0!</v>
      </c>
      <c r="K2988" s="197" t="str" cm="1">
        <f t="array" ref="K2988">INDEX($A:$G, ($B2988*$B$4)+3,COLUMN(C2988))</f>
        <v>Owing</v>
      </c>
      <c r="L2988" s="198" t="e">
        <f t="shared" si="285"/>
        <v>#VALUE!</v>
      </c>
      <c r="M2988" s="199" t="e">
        <f t="shared" si="286"/>
        <v>#VALUE!</v>
      </c>
      <c r="N2988" s="200" t="str" cm="1">
        <f t="array" ref="N2988">INDEX($A:$G, ($B2988*$B$4)+3,COLUMN(F2988))</f>
        <v>Total Interest Charged</v>
      </c>
      <c r="O2988" s="201" t="e">
        <f t="shared" si="284"/>
        <v>#VALUE!</v>
      </c>
    </row>
    <row r="2989" spans="3:15" x14ac:dyDescent="0.25">
      <c r="C2989" s="197" t="e">
        <f t="shared" si="287"/>
        <v>#DIV/0!</v>
      </c>
      <c r="D2989" s="216" t="e">
        <f>IF(F2989="","",IF($B$3='Budget Calculator'!$A$14, 'Loan Calculator'!$L$12-E2989+H2989, IF($B$3='Budget Calculator'!$A$13,  'Loan Calculator'!$N$12-E2989+H2989, IF($B$3='Budget Calculator'!$A$12,  'Loan Calculator'!$P$12-E2989+H2989, 0))))</f>
        <v>#DIV/0!</v>
      </c>
      <c r="E2989" s="217" t="e">
        <f>IF(('Loan Calculator'!$G$4/$B$4)*C2988&gt;=0, ('Loan Calculator'!$G$4/$B$4)*C2988, 1/0)</f>
        <v>#DIV/0!</v>
      </c>
      <c r="F2989" s="200" t="e">
        <f t="shared" si="288"/>
        <v>#DIV/0!</v>
      </c>
      <c r="G2989" s="212" t="e">
        <f t="shared" si="283"/>
        <v>#DIV/0!</v>
      </c>
      <c r="K2989" s="197" t="str" cm="1">
        <f t="array" ref="K2989">INDEX($A:$G, ($B2989*$B$4)+3,COLUMN(C2989))</f>
        <v>Owing</v>
      </c>
      <c r="L2989" s="198" t="e">
        <f t="shared" si="285"/>
        <v>#VALUE!</v>
      </c>
      <c r="M2989" s="199" t="e">
        <f t="shared" si="286"/>
        <v>#VALUE!</v>
      </c>
      <c r="N2989" s="200" t="str" cm="1">
        <f t="array" ref="N2989">INDEX($A:$G, ($B2989*$B$4)+3,COLUMN(F2989))</f>
        <v>Total Interest Charged</v>
      </c>
      <c r="O2989" s="201" t="e">
        <f t="shared" si="284"/>
        <v>#VALUE!</v>
      </c>
    </row>
    <row r="2990" spans="3:15" x14ac:dyDescent="0.25">
      <c r="C2990" s="197" t="e">
        <f t="shared" si="287"/>
        <v>#DIV/0!</v>
      </c>
      <c r="D2990" s="216" t="e">
        <f>IF(F2990="","",IF($B$3='Budget Calculator'!$A$14, 'Loan Calculator'!$L$12-E2990+H2990, IF($B$3='Budget Calculator'!$A$13,  'Loan Calculator'!$N$12-E2990+H2990, IF($B$3='Budget Calculator'!$A$12,  'Loan Calculator'!$P$12-E2990+H2990, 0))))</f>
        <v>#DIV/0!</v>
      </c>
      <c r="E2990" s="217" t="e">
        <f>IF(('Loan Calculator'!$G$4/$B$4)*C2989&gt;=0, ('Loan Calculator'!$G$4/$B$4)*C2989, 1/0)</f>
        <v>#DIV/0!</v>
      </c>
      <c r="F2990" s="200" t="e">
        <f t="shared" si="288"/>
        <v>#DIV/0!</v>
      </c>
      <c r="G2990" s="212" t="e">
        <f t="shared" si="283"/>
        <v>#DIV/0!</v>
      </c>
      <c r="K2990" s="197" t="str" cm="1">
        <f t="array" ref="K2990">INDEX($A:$G, ($B2990*$B$4)+3,COLUMN(C2990))</f>
        <v>Owing</v>
      </c>
      <c r="L2990" s="198" t="e">
        <f t="shared" si="285"/>
        <v>#VALUE!</v>
      </c>
      <c r="M2990" s="199" t="e">
        <f t="shared" si="286"/>
        <v>#VALUE!</v>
      </c>
      <c r="N2990" s="200" t="str" cm="1">
        <f t="array" ref="N2990">INDEX($A:$G, ($B2990*$B$4)+3,COLUMN(F2990))</f>
        <v>Total Interest Charged</v>
      </c>
      <c r="O2990" s="201" t="e">
        <f t="shared" si="284"/>
        <v>#VALUE!</v>
      </c>
    </row>
    <row r="2991" spans="3:15" x14ac:dyDescent="0.25">
      <c r="C2991" s="197" t="e">
        <f t="shared" si="287"/>
        <v>#DIV/0!</v>
      </c>
      <c r="D2991" s="216" t="e">
        <f>IF(F2991="","",IF($B$3='Budget Calculator'!$A$14, 'Loan Calculator'!$L$12-E2991+H2991, IF($B$3='Budget Calculator'!$A$13,  'Loan Calculator'!$N$12-E2991+H2991, IF($B$3='Budget Calculator'!$A$12,  'Loan Calculator'!$P$12-E2991+H2991, 0))))</f>
        <v>#DIV/0!</v>
      </c>
      <c r="E2991" s="217" t="e">
        <f>IF(('Loan Calculator'!$G$4/$B$4)*C2990&gt;=0, ('Loan Calculator'!$G$4/$B$4)*C2990, 1/0)</f>
        <v>#DIV/0!</v>
      </c>
      <c r="F2991" s="200" t="e">
        <f t="shared" si="288"/>
        <v>#DIV/0!</v>
      </c>
      <c r="G2991" s="212" t="e">
        <f t="shared" si="283"/>
        <v>#DIV/0!</v>
      </c>
      <c r="K2991" s="197" t="str" cm="1">
        <f t="array" ref="K2991">INDEX($A:$G, ($B2991*$B$4)+3,COLUMN(C2991))</f>
        <v>Owing</v>
      </c>
      <c r="L2991" s="198" t="e">
        <f t="shared" si="285"/>
        <v>#VALUE!</v>
      </c>
      <c r="M2991" s="199" t="e">
        <f t="shared" si="286"/>
        <v>#VALUE!</v>
      </c>
      <c r="N2991" s="200" t="str" cm="1">
        <f t="array" ref="N2991">INDEX($A:$G, ($B2991*$B$4)+3,COLUMN(F2991))</f>
        <v>Total Interest Charged</v>
      </c>
      <c r="O2991" s="201" t="e">
        <f t="shared" si="284"/>
        <v>#VALUE!</v>
      </c>
    </row>
    <row r="2992" spans="3:15" x14ac:dyDescent="0.25">
      <c r="C2992" s="197" t="e">
        <f t="shared" si="287"/>
        <v>#DIV/0!</v>
      </c>
      <c r="D2992" s="216" t="e">
        <f>IF(F2992="","",IF($B$3='Budget Calculator'!$A$14, 'Loan Calculator'!$L$12-E2992+H2992, IF($B$3='Budget Calculator'!$A$13,  'Loan Calculator'!$N$12-E2992+H2992, IF($B$3='Budget Calculator'!$A$12,  'Loan Calculator'!$P$12-E2992+H2992, 0))))</f>
        <v>#DIV/0!</v>
      </c>
      <c r="E2992" s="217" t="e">
        <f>IF(('Loan Calculator'!$G$4/$B$4)*C2991&gt;=0, ('Loan Calculator'!$G$4/$B$4)*C2991, 1/0)</f>
        <v>#DIV/0!</v>
      </c>
      <c r="F2992" s="200" t="e">
        <f t="shared" si="288"/>
        <v>#DIV/0!</v>
      </c>
      <c r="G2992" s="212" t="e">
        <f t="shared" si="283"/>
        <v>#DIV/0!</v>
      </c>
      <c r="K2992" s="197" t="str" cm="1">
        <f t="array" ref="K2992">INDEX($A:$G, ($B2992*$B$4)+3,COLUMN(C2992))</f>
        <v>Owing</v>
      </c>
      <c r="L2992" s="198" t="e">
        <f t="shared" si="285"/>
        <v>#VALUE!</v>
      </c>
      <c r="M2992" s="199" t="e">
        <f t="shared" si="286"/>
        <v>#VALUE!</v>
      </c>
      <c r="N2992" s="200" t="str" cm="1">
        <f t="array" ref="N2992">INDEX($A:$G, ($B2992*$B$4)+3,COLUMN(F2992))</f>
        <v>Total Interest Charged</v>
      </c>
      <c r="O2992" s="201" t="e">
        <f t="shared" si="284"/>
        <v>#VALUE!</v>
      </c>
    </row>
    <row r="2993" spans="3:15" x14ac:dyDescent="0.25">
      <c r="C2993" s="197" t="e">
        <f t="shared" si="287"/>
        <v>#DIV/0!</v>
      </c>
      <c r="D2993" s="216" t="e">
        <f>IF(F2993="","",IF($B$3='Budget Calculator'!$A$14, 'Loan Calculator'!$L$12-E2993+H2993, IF($B$3='Budget Calculator'!$A$13,  'Loan Calculator'!$N$12-E2993+H2993, IF($B$3='Budget Calculator'!$A$12,  'Loan Calculator'!$P$12-E2993+H2993, 0))))</f>
        <v>#DIV/0!</v>
      </c>
      <c r="E2993" s="217" t="e">
        <f>IF(('Loan Calculator'!$G$4/$B$4)*C2992&gt;=0, ('Loan Calculator'!$G$4/$B$4)*C2992, 1/0)</f>
        <v>#DIV/0!</v>
      </c>
      <c r="F2993" s="200" t="e">
        <f t="shared" si="288"/>
        <v>#DIV/0!</v>
      </c>
      <c r="G2993" s="212" t="e">
        <f t="shared" si="283"/>
        <v>#DIV/0!</v>
      </c>
      <c r="K2993" s="197" t="str" cm="1">
        <f t="array" ref="K2993">INDEX($A:$G, ($B2993*$B$4)+3,COLUMN(C2993))</f>
        <v>Owing</v>
      </c>
      <c r="L2993" s="198" t="e">
        <f t="shared" si="285"/>
        <v>#VALUE!</v>
      </c>
      <c r="M2993" s="199" t="e">
        <f t="shared" si="286"/>
        <v>#VALUE!</v>
      </c>
      <c r="N2993" s="200" t="str" cm="1">
        <f t="array" ref="N2993">INDEX($A:$G, ($B2993*$B$4)+3,COLUMN(F2993))</f>
        <v>Total Interest Charged</v>
      </c>
      <c r="O2993" s="201" t="e">
        <f t="shared" si="284"/>
        <v>#VALUE!</v>
      </c>
    </row>
    <row r="2994" spans="3:15" x14ac:dyDescent="0.25">
      <c r="C2994" s="197" t="e">
        <f t="shared" si="287"/>
        <v>#DIV/0!</v>
      </c>
      <c r="D2994" s="216" t="e">
        <f>IF(F2994="","",IF($B$3='Budget Calculator'!$A$14, 'Loan Calculator'!$L$12-E2994+H2994, IF($B$3='Budget Calculator'!$A$13,  'Loan Calculator'!$N$12-E2994+H2994, IF($B$3='Budget Calculator'!$A$12,  'Loan Calculator'!$P$12-E2994+H2994, 0))))</f>
        <v>#DIV/0!</v>
      </c>
      <c r="E2994" s="217" t="e">
        <f>IF(('Loan Calculator'!$G$4/$B$4)*C2993&gt;=0, ('Loan Calculator'!$G$4/$B$4)*C2993, 1/0)</f>
        <v>#DIV/0!</v>
      </c>
      <c r="F2994" s="200" t="e">
        <f t="shared" si="288"/>
        <v>#DIV/0!</v>
      </c>
      <c r="G2994" s="212" t="e">
        <f t="shared" si="283"/>
        <v>#DIV/0!</v>
      </c>
      <c r="K2994" s="197" t="str" cm="1">
        <f t="array" ref="K2994">INDEX($A:$G, ($B2994*$B$4)+3,COLUMN(C2994))</f>
        <v>Owing</v>
      </c>
      <c r="L2994" s="198" t="e">
        <f t="shared" si="285"/>
        <v>#VALUE!</v>
      </c>
      <c r="M2994" s="199" t="e">
        <f t="shared" si="286"/>
        <v>#VALUE!</v>
      </c>
      <c r="N2994" s="200" t="str" cm="1">
        <f t="array" ref="N2994">INDEX($A:$G, ($B2994*$B$4)+3,COLUMN(F2994))</f>
        <v>Total Interest Charged</v>
      </c>
      <c r="O2994" s="201" t="e">
        <f t="shared" si="284"/>
        <v>#VALUE!</v>
      </c>
    </row>
    <row r="2995" spans="3:15" x14ac:dyDescent="0.25">
      <c r="C2995" s="197" t="e">
        <f t="shared" si="287"/>
        <v>#DIV/0!</v>
      </c>
      <c r="D2995" s="216" t="e">
        <f>IF(F2995="","",IF($B$3='Budget Calculator'!$A$14, 'Loan Calculator'!$L$12-E2995+H2995, IF($B$3='Budget Calculator'!$A$13,  'Loan Calculator'!$N$12-E2995+H2995, IF($B$3='Budget Calculator'!$A$12,  'Loan Calculator'!$P$12-E2995+H2995, 0))))</f>
        <v>#DIV/0!</v>
      </c>
      <c r="E2995" s="217" t="e">
        <f>IF(('Loan Calculator'!$G$4/$B$4)*C2994&gt;=0, ('Loan Calculator'!$G$4/$B$4)*C2994, 1/0)</f>
        <v>#DIV/0!</v>
      </c>
      <c r="F2995" s="200" t="e">
        <f t="shared" si="288"/>
        <v>#DIV/0!</v>
      </c>
      <c r="G2995" s="212" t="e">
        <f t="shared" si="283"/>
        <v>#DIV/0!</v>
      </c>
      <c r="K2995" s="197" t="str" cm="1">
        <f t="array" ref="K2995">INDEX($A:$G, ($B2995*$B$4)+3,COLUMN(C2995))</f>
        <v>Owing</v>
      </c>
      <c r="L2995" s="198" t="e">
        <f t="shared" si="285"/>
        <v>#VALUE!</v>
      </c>
      <c r="M2995" s="199" t="e">
        <f t="shared" si="286"/>
        <v>#VALUE!</v>
      </c>
      <c r="N2995" s="200" t="str" cm="1">
        <f t="array" ref="N2995">INDEX($A:$G, ($B2995*$B$4)+3,COLUMN(F2995))</f>
        <v>Total Interest Charged</v>
      </c>
      <c r="O2995" s="201" t="e">
        <f t="shared" si="284"/>
        <v>#VALUE!</v>
      </c>
    </row>
    <row r="2996" spans="3:15" x14ac:dyDescent="0.25">
      <c r="C2996" s="197" t="e">
        <f t="shared" si="287"/>
        <v>#DIV/0!</v>
      </c>
      <c r="D2996" s="216" t="e">
        <f>IF(F2996="","",IF($B$3='Budget Calculator'!$A$14, 'Loan Calculator'!$L$12-E2996+H2996, IF($B$3='Budget Calculator'!$A$13,  'Loan Calculator'!$N$12-E2996+H2996, IF($B$3='Budget Calculator'!$A$12,  'Loan Calculator'!$P$12-E2996+H2996, 0))))</f>
        <v>#DIV/0!</v>
      </c>
      <c r="E2996" s="217" t="e">
        <f>IF(('Loan Calculator'!$G$4/$B$4)*C2995&gt;=0, ('Loan Calculator'!$G$4/$B$4)*C2995, 1/0)</f>
        <v>#DIV/0!</v>
      </c>
      <c r="F2996" s="200" t="e">
        <f t="shared" si="288"/>
        <v>#DIV/0!</v>
      </c>
      <c r="G2996" s="212" t="e">
        <f t="shared" si="283"/>
        <v>#DIV/0!</v>
      </c>
      <c r="K2996" s="197" t="str" cm="1">
        <f t="array" ref="K2996">INDEX($A:$G, ($B2996*$B$4)+3,COLUMN(C2996))</f>
        <v>Owing</v>
      </c>
      <c r="L2996" s="198" t="e">
        <f t="shared" si="285"/>
        <v>#VALUE!</v>
      </c>
      <c r="M2996" s="199" t="e">
        <f t="shared" si="286"/>
        <v>#VALUE!</v>
      </c>
      <c r="N2996" s="200" t="str" cm="1">
        <f t="array" ref="N2996">INDEX($A:$G, ($B2996*$B$4)+3,COLUMN(F2996))</f>
        <v>Total Interest Charged</v>
      </c>
      <c r="O2996" s="201" t="e">
        <f t="shared" si="284"/>
        <v>#VALUE!</v>
      </c>
    </row>
    <row r="2997" spans="3:15" x14ac:dyDescent="0.25">
      <c r="C2997" s="197" t="e">
        <f t="shared" si="287"/>
        <v>#DIV/0!</v>
      </c>
      <c r="D2997" s="216" t="e">
        <f>IF(F2997="","",IF($B$3='Budget Calculator'!$A$14, 'Loan Calculator'!$L$12-E2997+H2997, IF($B$3='Budget Calculator'!$A$13,  'Loan Calculator'!$N$12-E2997+H2997, IF($B$3='Budget Calculator'!$A$12,  'Loan Calculator'!$P$12-E2997+H2997, 0))))</f>
        <v>#DIV/0!</v>
      </c>
      <c r="E2997" s="217" t="e">
        <f>IF(('Loan Calculator'!$G$4/$B$4)*C2996&gt;=0, ('Loan Calculator'!$G$4/$B$4)*C2996, 1/0)</f>
        <v>#DIV/0!</v>
      </c>
      <c r="F2997" s="200" t="e">
        <f t="shared" si="288"/>
        <v>#DIV/0!</v>
      </c>
      <c r="G2997" s="212" t="e">
        <f t="shared" si="283"/>
        <v>#DIV/0!</v>
      </c>
      <c r="K2997" s="197" t="str" cm="1">
        <f t="array" ref="K2997">INDEX($A:$G, ($B2997*$B$4)+3,COLUMN(C2997))</f>
        <v>Owing</v>
      </c>
      <c r="L2997" s="198" t="e">
        <f t="shared" si="285"/>
        <v>#VALUE!</v>
      </c>
      <c r="M2997" s="199" t="e">
        <f t="shared" si="286"/>
        <v>#VALUE!</v>
      </c>
      <c r="N2997" s="200" t="str" cm="1">
        <f t="array" ref="N2997">INDEX($A:$G, ($B2997*$B$4)+3,COLUMN(F2997))</f>
        <v>Total Interest Charged</v>
      </c>
      <c r="O2997" s="201" t="e">
        <f t="shared" si="284"/>
        <v>#VALUE!</v>
      </c>
    </row>
    <row r="2998" spans="3:15" x14ac:dyDescent="0.25">
      <c r="C2998" s="197" t="e">
        <f t="shared" si="287"/>
        <v>#DIV/0!</v>
      </c>
      <c r="D2998" s="216" t="e">
        <f>IF(F2998="","",IF($B$3='Budget Calculator'!$A$14, 'Loan Calculator'!$L$12-E2998+H2998, IF($B$3='Budget Calculator'!$A$13,  'Loan Calculator'!$N$12-E2998+H2998, IF($B$3='Budget Calculator'!$A$12,  'Loan Calculator'!$P$12-E2998+H2998, 0))))</f>
        <v>#DIV/0!</v>
      </c>
      <c r="E2998" s="217" t="e">
        <f>IF(('Loan Calculator'!$G$4/$B$4)*C2997&gt;=0, ('Loan Calculator'!$G$4/$B$4)*C2997, 1/0)</f>
        <v>#DIV/0!</v>
      </c>
      <c r="F2998" s="200" t="e">
        <f t="shared" si="288"/>
        <v>#DIV/0!</v>
      </c>
      <c r="G2998" s="212" t="e">
        <f t="shared" si="283"/>
        <v>#DIV/0!</v>
      </c>
      <c r="K2998" s="197" t="str" cm="1">
        <f t="array" ref="K2998">INDEX($A:$G, ($B2998*$B$4)+3,COLUMN(C2998))</f>
        <v>Owing</v>
      </c>
      <c r="L2998" s="198" t="e">
        <f t="shared" si="285"/>
        <v>#VALUE!</v>
      </c>
      <c r="M2998" s="199" t="e">
        <f t="shared" si="286"/>
        <v>#VALUE!</v>
      </c>
      <c r="N2998" s="200" t="str" cm="1">
        <f t="array" ref="N2998">INDEX($A:$G, ($B2998*$B$4)+3,COLUMN(F2998))</f>
        <v>Total Interest Charged</v>
      </c>
      <c r="O2998" s="201" t="e">
        <f t="shared" si="284"/>
        <v>#VALUE!</v>
      </c>
    </row>
    <row r="2999" spans="3:15" x14ac:dyDescent="0.25">
      <c r="C2999" s="197" t="e">
        <f t="shared" si="287"/>
        <v>#DIV/0!</v>
      </c>
      <c r="D2999" s="216" t="e">
        <f>IF(F2999="","",IF($B$3='Budget Calculator'!$A$14, 'Loan Calculator'!$L$12-E2999+H2999, IF($B$3='Budget Calculator'!$A$13,  'Loan Calculator'!$N$12-E2999+H2999, IF($B$3='Budget Calculator'!$A$12,  'Loan Calculator'!$P$12-E2999+H2999, 0))))</f>
        <v>#DIV/0!</v>
      </c>
      <c r="E2999" s="217" t="e">
        <f>IF(('Loan Calculator'!$G$4/$B$4)*C2998&gt;=0, ('Loan Calculator'!$G$4/$B$4)*C2998, 1/0)</f>
        <v>#DIV/0!</v>
      </c>
      <c r="F2999" s="200" t="e">
        <f t="shared" si="288"/>
        <v>#DIV/0!</v>
      </c>
      <c r="G2999" s="212" t="e">
        <f t="shared" si="283"/>
        <v>#DIV/0!</v>
      </c>
      <c r="K2999" s="197" t="str" cm="1">
        <f t="array" ref="K2999">INDEX($A:$G, ($B2999*$B$4)+3,COLUMN(C2999))</f>
        <v>Owing</v>
      </c>
      <c r="L2999" s="198" t="e">
        <f t="shared" si="285"/>
        <v>#VALUE!</v>
      </c>
      <c r="M2999" s="199" t="e">
        <f t="shared" si="286"/>
        <v>#VALUE!</v>
      </c>
      <c r="N2999" s="200" t="str" cm="1">
        <f t="array" ref="N2999">INDEX($A:$G, ($B2999*$B$4)+3,COLUMN(F2999))</f>
        <v>Total Interest Charged</v>
      </c>
      <c r="O2999" s="201" t="e">
        <f t="shared" si="284"/>
        <v>#VALUE!</v>
      </c>
    </row>
    <row r="3000" spans="3:15" x14ac:dyDescent="0.25">
      <c r="C3000" s="197" t="e">
        <f t="shared" si="287"/>
        <v>#DIV/0!</v>
      </c>
      <c r="D3000" s="216" t="e">
        <f>IF(F3000="","",IF($B$3='Budget Calculator'!$A$14, 'Loan Calculator'!$L$12-E3000+H3000, IF($B$3='Budget Calculator'!$A$13,  'Loan Calculator'!$N$12-E3000+H3000, IF($B$3='Budget Calculator'!$A$12,  'Loan Calculator'!$P$12-E3000+H3000, 0))))</f>
        <v>#DIV/0!</v>
      </c>
      <c r="E3000" s="217" t="e">
        <f>IF(('Loan Calculator'!$G$4/$B$4)*C2999&gt;=0, ('Loan Calculator'!$G$4/$B$4)*C2999, 1/0)</f>
        <v>#DIV/0!</v>
      </c>
      <c r="F3000" s="200" t="e">
        <f t="shared" si="288"/>
        <v>#DIV/0!</v>
      </c>
      <c r="G3000" s="212" t="e">
        <f t="shared" si="283"/>
        <v>#DIV/0!</v>
      </c>
      <c r="K3000" s="197" t="str" cm="1">
        <f t="array" ref="K3000">INDEX($A:$G, ($B3000*$B$4)+3,COLUMN(C3000))</f>
        <v>Owing</v>
      </c>
      <c r="L3000" s="198" t="e">
        <f t="shared" si="285"/>
        <v>#VALUE!</v>
      </c>
      <c r="M3000" s="199" t="e">
        <f t="shared" si="286"/>
        <v>#VALUE!</v>
      </c>
      <c r="N3000" s="200" t="str" cm="1">
        <f t="array" ref="N3000">INDEX($A:$G, ($B3000*$B$4)+3,COLUMN(F3000))</f>
        <v>Total Interest Charged</v>
      </c>
      <c r="O3000" s="201" t="e">
        <f t="shared" si="284"/>
        <v>#VALUE!</v>
      </c>
    </row>
    <row r="3001" spans="3:15" x14ac:dyDescent="0.25">
      <c r="C3001" s="197" t="e">
        <f t="shared" si="287"/>
        <v>#DIV/0!</v>
      </c>
      <c r="D3001" s="216" t="e">
        <f>IF(F3001="","",IF($B$3='Budget Calculator'!$A$14, 'Loan Calculator'!$L$12-E3001+H3001, IF($B$3='Budget Calculator'!$A$13,  'Loan Calculator'!$N$12-E3001+H3001, IF($B$3='Budget Calculator'!$A$12,  'Loan Calculator'!$P$12-E3001+H3001, 0))))</f>
        <v>#DIV/0!</v>
      </c>
      <c r="E3001" s="217" t="e">
        <f>IF(('Loan Calculator'!$G$4/$B$4)*C3000&gt;=0, ('Loan Calculator'!$G$4/$B$4)*C3000, 1/0)</f>
        <v>#DIV/0!</v>
      </c>
      <c r="F3001" s="200" t="e">
        <f t="shared" si="288"/>
        <v>#DIV/0!</v>
      </c>
      <c r="G3001" s="212" t="e">
        <f t="shared" si="283"/>
        <v>#DIV/0!</v>
      </c>
      <c r="K3001" s="197" t="str" cm="1">
        <f t="array" ref="K3001">INDEX($A:$G, ($B3001*$B$4)+3,COLUMN(C3001))</f>
        <v>Owing</v>
      </c>
      <c r="L3001" s="198" t="e">
        <f t="shared" si="285"/>
        <v>#VALUE!</v>
      </c>
      <c r="M3001" s="199" t="e">
        <f t="shared" si="286"/>
        <v>#VALUE!</v>
      </c>
      <c r="N3001" s="200" t="str" cm="1">
        <f t="array" ref="N3001">INDEX($A:$G, ($B3001*$B$4)+3,COLUMN(F3001))</f>
        <v>Total Interest Charged</v>
      </c>
      <c r="O3001" s="201" t="e">
        <f t="shared" si="284"/>
        <v>#VALUE!</v>
      </c>
    </row>
    <row r="3002" spans="3:15" x14ac:dyDescent="0.25">
      <c r="C3002" s="197" t="e">
        <f t="shared" si="287"/>
        <v>#DIV/0!</v>
      </c>
      <c r="D3002" s="216" t="e">
        <f>IF(F3002="","",IF($B$3='Budget Calculator'!$A$14, 'Loan Calculator'!$L$12-E3002+H3002, IF($B$3='Budget Calculator'!$A$13,  'Loan Calculator'!$N$12-E3002+H3002, IF($B$3='Budget Calculator'!$A$12,  'Loan Calculator'!$P$12-E3002+H3002, 0))))</f>
        <v>#DIV/0!</v>
      </c>
      <c r="E3002" s="217" t="e">
        <f>IF(('Loan Calculator'!$G$4/$B$4)*C3001&gt;=0, ('Loan Calculator'!$G$4/$B$4)*C3001, 1/0)</f>
        <v>#DIV/0!</v>
      </c>
      <c r="F3002" s="200" t="e">
        <f t="shared" si="288"/>
        <v>#DIV/0!</v>
      </c>
      <c r="G3002" s="212" t="e">
        <f t="shared" si="283"/>
        <v>#DIV/0!</v>
      </c>
      <c r="K3002" s="197" t="str" cm="1">
        <f t="array" ref="K3002">INDEX($A:$G, ($B3002*$B$4)+3,COLUMN(C3002))</f>
        <v>Owing</v>
      </c>
      <c r="L3002" s="198" t="e">
        <f t="shared" si="285"/>
        <v>#VALUE!</v>
      </c>
      <c r="M3002" s="199" t="e">
        <f t="shared" si="286"/>
        <v>#VALUE!</v>
      </c>
      <c r="N3002" s="200" t="str" cm="1">
        <f t="array" ref="N3002">INDEX($A:$G, ($B3002*$B$4)+3,COLUMN(F3002))</f>
        <v>Total Interest Charged</v>
      </c>
      <c r="O3002" s="201" t="e">
        <f t="shared" si="284"/>
        <v>#VALUE!</v>
      </c>
    </row>
    <row r="3003" spans="3:15" x14ac:dyDescent="0.25">
      <c r="C3003" s="197" t="e">
        <f t="shared" si="287"/>
        <v>#DIV/0!</v>
      </c>
      <c r="D3003" s="216" t="e">
        <f>IF(F3003="","",IF($B$3='Budget Calculator'!$A$14, 'Loan Calculator'!$L$12-E3003+H3003, IF($B$3='Budget Calculator'!$A$13,  'Loan Calculator'!$N$12-E3003+H3003, IF($B$3='Budget Calculator'!$A$12,  'Loan Calculator'!$P$12-E3003+H3003, 0))))</f>
        <v>#DIV/0!</v>
      </c>
      <c r="E3003" s="217" t="e">
        <f>IF(('Loan Calculator'!$G$4/$B$4)*C3002&gt;=0, ('Loan Calculator'!$G$4/$B$4)*C3002, 1/0)</f>
        <v>#DIV/0!</v>
      </c>
      <c r="F3003" s="200" t="e">
        <f t="shared" si="288"/>
        <v>#DIV/0!</v>
      </c>
      <c r="G3003" s="212" t="e">
        <f t="shared" si="283"/>
        <v>#DIV/0!</v>
      </c>
      <c r="K3003" s="197" t="str" cm="1">
        <f t="array" ref="K3003">INDEX($A:$G, ($B3003*$B$4)+3,COLUMN(C3003))</f>
        <v>Owing</v>
      </c>
      <c r="L3003" s="198" t="e">
        <f t="shared" si="285"/>
        <v>#VALUE!</v>
      </c>
      <c r="M3003" s="199" t="e">
        <f t="shared" si="286"/>
        <v>#VALUE!</v>
      </c>
      <c r="N3003" s="200" t="str" cm="1">
        <f t="array" ref="N3003">INDEX($A:$G, ($B3003*$B$4)+3,COLUMN(F3003))</f>
        <v>Total Interest Charged</v>
      </c>
      <c r="O3003" s="201" t="e">
        <f t="shared" si="284"/>
        <v>#VALUE!</v>
      </c>
    </row>
    <row r="3004" spans="3:15" x14ac:dyDescent="0.25">
      <c r="C3004" s="197" t="e">
        <f t="shared" si="287"/>
        <v>#DIV/0!</v>
      </c>
      <c r="D3004" s="216" t="e">
        <f>IF(F3004="","",IF($B$3='Budget Calculator'!$A$14, 'Loan Calculator'!$L$12-E3004+H3004, IF($B$3='Budget Calculator'!$A$13,  'Loan Calculator'!$N$12-E3004+H3004, IF($B$3='Budget Calculator'!$A$12,  'Loan Calculator'!$P$12-E3004+H3004, 0))))</f>
        <v>#DIV/0!</v>
      </c>
      <c r="E3004" s="217" t="e">
        <f>IF(('Loan Calculator'!$G$4/$B$4)*C3003&gt;=0, ('Loan Calculator'!$G$4/$B$4)*C3003, 1/0)</f>
        <v>#DIV/0!</v>
      </c>
      <c r="F3004" s="200" t="e">
        <f t="shared" si="288"/>
        <v>#DIV/0!</v>
      </c>
      <c r="G3004" s="212" t="e">
        <f t="shared" si="283"/>
        <v>#DIV/0!</v>
      </c>
      <c r="K3004" s="197" t="str" cm="1">
        <f t="array" ref="K3004">INDEX($A:$G, ($B3004*$B$4)+3,COLUMN(C3004))</f>
        <v>Owing</v>
      </c>
      <c r="L3004" s="198" t="e">
        <f t="shared" si="285"/>
        <v>#VALUE!</v>
      </c>
      <c r="M3004" s="199" t="e">
        <f t="shared" si="286"/>
        <v>#VALUE!</v>
      </c>
      <c r="N3004" s="200" t="str" cm="1">
        <f t="array" ref="N3004">INDEX($A:$G, ($B3004*$B$4)+3,COLUMN(F3004))</f>
        <v>Total Interest Charged</v>
      </c>
      <c r="O3004" s="201" t="e">
        <f t="shared" si="284"/>
        <v>#VALUE!</v>
      </c>
    </row>
    <row r="3005" spans="3:15" x14ac:dyDescent="0.25">
      <c r="C3005" s="197" t="e">
        <f t="shared" si="287"/>
        <v>#DIV/0!</v>
      </c>
      <c r="D3005" s="216" t="e">
        <f>IF(F3005="","",IF($B$3='Budget Calculator'!$A$14, 'Loan Calculator'!$L$12-E3005+H3005, IF($B$3='Budget Calculator'!$A$13,  'Loan Calculator'!$N$12-E3005+H3005, IF($B$3='Budget Calculator'!$A$12,  'Loan Calculator'!$P$12-E3005+H3005, 0))))</f>
        <v>#DIV/0!</v>
      </c>
      <c r="E3005" s="217" t="e">
        <f>IF(('Loan Calculator'!$G$4/$B$4)*C3004&gt;=0, ('Loan Calculator'!$G$4/$B$4)*C3004, 1/0)</f>
        <v>#DIV/0!</v>
      </c>
      <c r="F3005" s="200" t="e">
        <f t="shared" si="288"/>
        <v>#DIV/0!</v>
      </c>
      <c r="G3005" s="212" t="e">
        <f t="shared" si="283"/>
        <v>#DIV/0!</v>
      </c>
      <c r="K3005" s="197" t="str" cm="1">
        <f t="array" ref="K3005">INDEX($A:$G, ($B3005*$B$4)+3,COLUMN(C3005))</f>
        <v>Owing</v>
      </c>
      <c r="L3005" s="198" t="e">
        <f t="shared" si="285"/>
        <v>#VALUE!</v>
      </c>
      <c r="M3005" s="199" t="e">
        <f t="shared" si="286"/>
        <v>#VALUE!</v>
      </c>
      <c r="N3005" s="200" t="str" cm="1">
        <f t="array" ref="N3005">INDEX($A:$G, ($B3005*$B$4)+3,COLUMN(F3005))</f>
        <v>Total Interest Charged</v>
      </c>
      <c r="O3005" s="201" t="e">
        <f t="shared" si="284"/>
        <v>#VALUE!</v>
      </c>
    </row>
    <row r="3006" spans="3:15" x14ac:dyDescent="0.25">
      <c r="C3006" s="197" t="e">
        <f t="shared" si="287"/>
        <v>#DIV/0!</v>
      </c>
      <c r="D3006" s="216" t="e">
        <f>IF(F3006="","",IF($B$3='Budget Calculator'!$A$14, 'Loan Calculator'!$L$12-E3006+H3006, IF($B$3='Budget Calculator'!$A$13,  'Loan Calculator'!$N$12-E3006+H3006, IF($B$3='Budget Calculator'!$A$12,  'Loan Calculator'!$P$12-E3006+H3006, 0))))</f>
        <v>#DIV/0!</v>
      </c>
      <c r="E3006" s="217" t="e">
        <f>IF(('Loan Calculator'!$G$4/$B$4)*C3005&gt;=0, ('Loan Calculator'!$G$4/$B$4)*C3005, 1/0)</f>
        <v>#DIV/0!</v>
      </c>
      <c r="F3006" s="200" t="e">
        <f t="shared" si="288"/>
        <v>#DIV/0!</v>
      </c>
      <c r="G3006" s="212" t="e">
        <f t="shared" si="283"/>
        <v>#DIV/0!</v>
      </c>
      <c r="K3006" s="197" t="str" cm="1">
        <f t="array" ref="K3006">INDEX($A:$G, ($B3006*$B$4)+3,COLUMN(C3006))</f>
        <v>Owing</v>
      </c>
      <c r="L3006" s="198" t="e">
        <f t="shared" si="285"/>
        <v>#VALUE!</v>
      </c>
      <c r="M3006" s="199" t="e">
        <f t="shared" si="286"/>
        <v>#VALUE!</v>
      </c>
      <c r="N3006" s="200" t="str" cm="1">
        <f t="array" ref="N3006">INDEX($A:$G, ($B3006*$B$4)+3,COLUMN(F3006))</f>
        <v>Total Interest Charged</v>
      </c>
      <c r="O3006" s="201" t="e">
        <f t="shared" si="284"/>
        <v>#VALUE!</v>
      </c>
    </row>
    <row r="3007" spans="3:15" x14ac:dyDescent="0.25">
      <c r="C3007" s="197" t="e">
        <f t="shared" si="287"/>
        <v>#DIV/0!</v>
      </c>
      <c r="D3007" s="216" t="e">
        <f>IF(F3007="","",IF($B$3='Budget Calculator'!$A$14, 'Loan Calculator'!$L$12-E3007+H3007, IF($B$3='Budget Calculator'!$A$13,  'Loan Calculator'!$N$12-E3007+H3007, IF($B$3='Budget Calculator'!$A$12,  'Loan Calculator'!$P$12-E3007+H3007, 0))))</f>
        <v>#DIV/0!</v>
      </c>
      <c r="E3007" s="217" t="e">
        <f>IF(('Loan Calculator'!$G$4/$B$4)*C3006&gt;=0, ('Loan Calculator'!$G$4/$B$4)*C3006, 1/0)</f>
        <v>#DIV/0!</v>
      </c>
      <c r="F3007" s="200" t="e">
        <f t="shared" si="288"/>
        <v>#DIV/0!</v>
      </c>
      <c r="G3007" s="212" t="e">
        <f t="shared" si="283"/>
        <v>#DIV/0!</v>
      </c>
      <c r="K3007" s="197" t="str" cm="1">
        <f t="array" ref="K3007">INDEX($A:$G, ($B3007*$B$4)+3,COLUMN(C3007))</f>
        <v>Owing</v>
      </c>
      <c r="L3007" s="198" t="e">
        <f t="shared" si="285"/>
        <v>#VALUE!</v>
      </c>
      <c r="M3007" s="199" t="e">
        <f t="shared" si="286"/>
        <v>#VALUE!</v>
      </c>
      <c r="N3007" s="200" t="str" cm="1">
        <f t="array" ref="N3007">INDEX($A:$G, ($B3007*$B$4)+3,COLUMN(F3007))</f>
        <v>Total Interest Charged</v>
      </c>
      <c r="O3007" s="201" t="e">
        <f t="shared" si="284"/>
        <v>#VALUE!</v>
      </c>
    </row>
    <row r="3008" spans="3:15" x14ac:dyDescent="0.25">
      <c r="C3008" s="197" t="e">
        <f t="shared" si="287"/>
        <v>#DIV/0!</v>
      </c>
      <c r="D3008" s="216" t="e">
        <f>IF(F3008="","",IF($B$3='Budget Calculator'!$A$14, 'Loan Calculator'!$L$12-E3008+H3008, IF($B$3='Budget Calculator'!$A$13,  'Loan Calculator'!$N$12-E3008+H3008, IF($B$3='Budget Calculator'!$A$12,  'Loan Calculator'!$P$12-E3008+H3008, 0))))</f>
        <v>#DIV/0!</v>
      </c>
      <c r="E3008" s="217" t="e">
        <f>IF(('Loan Calculator'!$G$4/$B$4)*C3007&gt;=0, ('Loan Calculator'!$G$4/$B$4)*C3007, 1/0)</f>
        <v>#DIV/0!</v>
      </c>
      <c r="F3008" s="200" t="e">
        <f t="shared" si="288"/>
        <v>#DIV/0!</v>
      </c>
      <c r="G3008" s="212" t="e">
        <f t="shared" si="283"/>
        <v>#DIV/0!</v>
      </c>
      <c r="K3008" s="197" t="str" cm="1">
        <f t="array" ref="K3008">INDEX($A:$G, ($B3008*$B$4)+3,COLUMN(C3008))</f>
        <v>Owing</v>
      </c>
      <c r="L3008" s="198" t="e">
        <f t="shared" si="285"/>
        <v>#VALUE!</v>
      </c>
      <c r="M3008" s="199" t="e">
        <f t="shared" si="286"/>
        <v>#VALUE!</v>
      </c>
      <c r="N3008" s="200" t="str" cm="1">
        <f t="array" ref="N3008">INDEX($A:$G, ($B3008*$B$4)+3,COLUMN(F3008))</f>
        <v>Total Interest Charged</v>
      </c>
      <c r="O3008" s="201" t="e">
        <f t="shared" si="284"/>
        <v>#VALUE!</v>
      </c>
    </row>
    <row r="3009" spans="3:15" x14ac:dyDescent="0.25">
      <c r="C3009" s="197" t="e">
        <f t="shared" si="287"/>
        <v>#DIV/0!</v>
      </c>
      <c r="D3009" s="216" t="e">
        <f>IF(F3009="","",IF($B$3='Budget Calculator'!$A$14, 'Loan Calculator'!$L$12-E3009+H3009, IF($B$3='Budget Calculator'!$A$13,  'Loan Calculator'!$N$12-E3009+H3009, IF($B$3='Budget Calculator'!$A$12,  'Loan Calculator'!$P$12-E3009+H3009, 0))))</f>
        <v>#DIV/0!</v>
      </c>
      <c r="E3009" s="217" t="e">
        <f>IF(('Loan Calculator'!$G$4/$B$4)*C3008&gt;=0, ('Loan Calculator'!$G$4/$B$4)*C3008, 1/0)</f>
        <v>#DIV/0!</v>
      </c>
      <c r="F3009" s="200" t="e">
        <f t="shared" si="288"/>
        <v>#DIV/0!</v>
      </c>
      <c r="G3009" s="212" t="e">
        <f t="shared" si="283"/>
        <v>#DIV/0!</v>
      </c>
      <c r="K3009" s="197" t="str" cm="1">
        <f t="array" ref="K3009">INDEX($A:$G, ($B3009*$B$4)+3,COLUMN(C3009))</f>
        <v>Owing</v>
      </c>
      <c r="L3009" s="198" t="e">
        <f t="shared" si="285"/>
        <v>#VALUE!</v>
      </c>
      <c r="M3009" s="199" t="e">
        <f t="shared" si="286"/>
        <v>#VALUE!</v>
      </c>
      <c r="N3009" s="200" t="str" cm="1">
        <f t="array" ref="N3009">INDEX($A:$G, ($B3009*$B$4)+3,COLUMN(F3009))</f>
        <v>Total Interest Charged</v>
      </c>
      <c r="O3009" s="201" t="e">
        <f t="shared" si="284"/>
        <v>#VALUE!</v>
      </c>
    </row>
    <row r="3010" spans="3:15" x14ac:dyDescent="0.25">
      <c r="C3010" s="197" t="e">
        <f t="shared" si="287"/>
        <v>#DIV/0!</v>
      </c>
      <c r="D3010" s="216" t="e">
        <f>IF(F3010="","",IF($B$3='Budget Calculator'!$A$14, 'Loan Calculator'!$L$12-E3010+H3010, IF($B$3='Budget Calculator'!$A$13,  'Loan Calculator'!$N$12-E3010+H3010, IF($B$3='Budget Calculator'!$A$12,  'Loan Calculator'!$P$12-E3010+H3010, 0))))</f>
        <v>#DIV/0!</v>
      </c>
      <c r="E3010" s="217" t="e">
        <f>IF(('Loan Calculator'!$G$4/$B$4)*C3009&gt;=0, ('Loan Calculator'!$G$4/$B$4)*C3009, 1/0)</f>
        <v>#DIV/0!</v>
      </c>
      <c r="F3010" s="200" t="e">
        <f t="shared" si="288"/>
        <v>#DIV/0!</v>
      </c>
      <c r="G3010" s="212" t="e">
        <f t="shared" si="283"/>
        <v>#DIV/0!</v>
      </c>
      <c r="K3010" s="197" t="str" cm="1">
        <f t="array" ref="K3010">INDEX($A:$G, ($B3010*$B$4)+3,COLUMN(C3010))</f>
        <v>Owing</v>
      </c>
      <c r="L3010" s="198" t="e">
        <f t="shared" si="285"/>
        <v>#VALUE!</v>
      </c>
      <c r="M3010" s="199" t="e">
        <f t="shared" si="286"/>
        <v>#VALUE!</v>
      </c>
      <c r="N3010" s="200" t="str" cm="1">
        <f t="array" ref="N3010">INDEX($A:$G, ($B3010*$B$4)+3,COLUMN(F3010))</f>
        <v>Total Interest Charged</v>
      </c>
      <c r="O3010" s="201" t="e">
        <f t="shared" si="284"/>
        <v>#VALUE!</v>
      </c>
    </row>
    <row r="3011" spans="3:15" x14ac:dyDescent="0.25">
      <c r="C3011" s="197" t="e">
        <f t="shared" si="287"/>
        <v>#DIV/0!</v>
      </c>
      <c r="D3011" s="216" t="e">
        <f>IF(F3011="","",IF($B$3='Budget Calculator'!$A$14, 'Loan Calculator'!$L$12-E3011+H3011, IF($B$3='Budget Calculator'!$A$13,  'Loan Calculator'!$N$12-E3011+H3011, IF($B$3='Budget Calculator'!$A$12,  'Loan Calculator'!$P$12-E3011+H3011, 0))))</f>
        <v>#DIV/0!</v>
      </c>
      <c r="E3011" s="217" t="e">
        <f>IF(('Loan Calculator'!$G$4/$B$4)*C3010&gt;=0, ('Loan Calculator'!$G$4/$B$4)*C3010, 1/0)</f>
        <v>#DIV/0!</v>
      </c>
      <c r="F3011" s="200" t="e">
        <f t="shared" si="288"/>
        <v>#DIV/0!</v>
      </c>
      <c r="G3011" s="212" t="e">
        <f t="shared" si="283"/>
        <v>#DIV/0!</v>
      </c>
      <c r="K3011" s="197" t="str" cm="1">
        <f t="array" ref="K3011">INDEX($A:$G, ($B3011*$B$4)+3,COLUMN(C3011))</f>
        <v>Owing</v>
      </c>
      <c r="L3011" s="198" t="e">
        <f t="shared" si="285"/>
        <v>#VALUE!</v>
      </c>
      <c r="M3011" s="199" t="e">
        <f t="shared" si="286"/>
        <v>#VALUE!</v>
      </c>
      <c r="N3011" s="200" t="str" cm="1">
        <f t="array" ref="N3011">INDEX($A:$G, ($B3011*$B$4)+3,COLUMN(F3011))</f>
        <v>Total Interest Charged</v>
      </c>
      <c r="O3011" s="201" t="e">
        <f t="shared" si="284"/>
        <v>#VALUE!</v>
      </c>
    </row>
    <row r="3012" spans="3:15" x14ac:dyDescent="0.25">
      <c r="C3012" s="197" t="e">
        <f t="shared" si="287"/>
        <v>#DIV/0!</v>
      </c>
      <c r="D3012" s="216" t="e">
        <f>IF(F3012="","",IF($B$3='Budget Calculator'!$A$14, 'Loan Calculator'!$L$12-E3012+H3012, IF($B$3='Budget Calculator'!$A$13,  'Loan Calculator'!$N$12-E3012+H3012, IF($B$3='Budget Calculator'!$A$12,  'Loan Calculator'!$P$12-E3012+H3012, 0))))</f>
        <v>#DIV/0!</v>
      </c>
      <c r="E3012" s="217" t="e">
        <f>IF(('Loan Calculator'!$G$4/$B$4)*C3011&gt;=0, ('Loan Calculator'!$G$4/$B$4)*C3011, 1/0)</f>
        <v>#DIV/0!</v>
      </c>
      <c r="F3012" s="200" t="e">
        <f t="shared" si="288"/>
        <v>#DIV/0!</v>
      </c>
      <c r="G3012" s="212" t="e">
        <f t="shared" si="283"/>
        <v>#DIV/0!</v>
      </c>
      <c r="K3012" s="197" t="str" cm="1">
        <f t="array" ref="K3012">INDEX($A:$G, ($B3012*$B$4)+3,COLUMN(C3012))</f>
        <v>Owing</v>
      </c>
      <c r="L3012" s="198" t="e">
        <f t="shared" si="285"/>
        <v>#VALUE!</v>
      </c>
      <c r="M3012" s="199" t="e">
        <f t="shared" si="286"/>
        <v>#VALUE!</v>
      </c>
      <c r="N3012" s="200" t="str" cm="1">
        <f t="array" ref="N3012">INDEX($A:$G, ($B3012*$B$4)+3,COLUMN(F3012))</f>
        <v>Total Interest Charged</v>
      </c>
      <c r="O3012" s="201" t="e">
        <f t="shared" si="284"/>
        <v>#VALUE!</v>
      </c>
    </row>
    <row r="3013" spans="3:15" x14ac:dyDescent="0.25">
      <c r="C3013" s="197" t="e">
        <f t="shared" si="287"/>
        <v>#DIV/0!</v>
      </c>
      <c r="D3013" s="216" t="e">
        <f>IF(F3013="","",IF($B$3='Budget Calculator'!$A$14, 'Loan Calculator'!$L$12-E3013+H3013, IF($B$3='Budget Calculator'!$A$13,  'Loan Calculator'!$N$12-E3013+H3013, IF($B$3='Budget Calculator'!$A$12,  'Loan Calculator'!$P$12-E3013+H3013, 0))))</f>
        <v>#DIV/0!</v>
      </c>
      <c r="E3013" s="217" t="e">
        <f>IF(('Loan Calculator'!$G$4/$B$4)*C3012&gt;=0, ('Loan Calculator'!$G$4/$B$4)*C3012, 1/0)</f>
        <v>#DIV/0!</v>
      </c>
      <c r="F3013" s="200" t="e">
        <f t="shared" si="288"/>
        <v>#DIV/0!</v>
      </c>
      <c r="G3013" s="212" t="e">
        <f t="shared" si="283"/>
        <v>#DIV/0!</v>
      </c>
      <c r="K3013" s="197" t="str" cm="1">
        <f t="array" ref="K3013">INDEX($A:$G, ($B3013*$B$4)+3,COLUMN(C3013))</f>
        <v>Owing</v>
      </c>
      <c r="L3013" s="198" t="e">
        <f t="shared" si="285"/>
        <v>#VALUE!</v>
      </c>
      <c r="M3013" s="199" t="e">
        <f t="shared" si="286"/>
        <v>#VALUE!</v>
      </c>
      <c r="N3013" s="200" t="str" cm="1">
        <f t="array" ref="N3013">INDEX($A:$G, ($B3013*$B$4)+3,COLUMN(F3013))</f>
        <v>Total Interest Charged</v>
      </c>
      <c r="O3013" s="201" t="e">
        <f t="shared" si="284"/>
        <v>#VALUE!</v>
      </c>
    </row>
    <row r="3014" spans="3:15" x14ac:dyDescent="0.25">
      <c r="C3014" s="197" t="e">
        <f t="shared" si="287"/>
        <v>#DIV/0!</v>
      </c>
      <c r="D3014" s="216" t="e">
        <f>IF(F3014="","",IF($B$3='Budget Calculator'!$A$14, 'Loan Calculator'!$L$12-E3014+H3014, IF($B$3='Budget Calculator'!$A$13,  'Loan Calculator'!$N$12-E3014+H3014, IF($B$3='Budget Calculator'!$A$12,  'Loan Calculator'!$P$12-E3014+H3014, 0))))</f>
        <v>#DIV/0!</v>
      </c>
      <c r="E3014" s="217" t="e">
        <f>IF(('Loan Calculator'!$G$4/$B$4)*C3013&gt;=0, ('Loan Calculator'!$G$4/$B$4)*C3013, 1/0)</f>
        <v>#DIV/0!</v>
      </c>
      <c r="F3014" s="200" t="e">
        <f t="shared" si="288"/>
        <v>#DIV/0!</v>
      </c>
      <c r="G3014" s="212" t="e">
        <f t="shared" ref="G3014:G3077" si="289">IF(IFERROR(C3014, 1/0), B3014, IF(C3014=0, B3014, 1/0))</f>
        <v>#DIV/0!</v>
      </c>
      <c r="K3014" s="197" t="str" cm="1">
        <f t="array" ref="K3014">INDEX($A:$G, ($B3014*$B$4)+3,COLUMN(C3014))</f>
        <v>Owing</v>
      </c>
      <c r="L3014" s="198" t="e">
        <f t="shared" si="285"/>
        <v>#VALUE!</v>
      </c>
      <c r="M3014" s="199" t="e">
        <f t="shared" si="286"/>
        <v>#VALUE!</v>
      </c>
      <c r="N3014" s="200" t="str" cm="1">
        <f t="array" ref="N3014">INDEX($A:$G, ($B3014*$B$4)+3,COLUMN(F3014))</f>
        <v>Total Interest Charged</v>
      </c>
      <c r="O3014" s="201" t="e">
        <f t="shared" ref="O3014:O3077" si="290">IF(IFERROR(K3014, 1/0), J3014, IF(K3014=0, J3014, 1/0))</f>
        <v>#VALUE!</v>
      </c>
    </row>
    <row r="3015" spans="3:15" x14ac:dyDescent="0.25">
      <c r="C3015" s="197" t="e">
        <f t="shared" si="287"/>
        <v>#DIV/0!</v>
      </c>
      <c r="D3015" s="216" t="e">
        <f>IF(F3015="","",IF($B$3='Budget Calculator'!$A$14, 'Loan Calculator'!$L$12-E3015+H3015, IF($B$3='Budget Calculator'!$A$13,  'Loan Calculator'!$N$12-E3015+H3015, IF($B$3='Budget Calculator'!$A$12,  'Loan Calculator'!$P$12-E3015+H3015, 0))))</f>
        <v>#DIV/0!</v>
      </c>
      <c r="E3015" s="217" t="e">
        <f>IF(('Loan Calculator'!$G$4/$B$4)*C3014&gt;=0, ('Loan Calculator'!$G$4/$B$4)*C3014, 1/0)</f>
        <v>#DIV/0!</v>
      </c>
      <c r="F3015" s="200" t="e">
        <f t="shared" si="288"/>
        <v>#DIV/0!</v>
      </c>
      <c r="G3015" s="212" t="e">
        <f t="shared" si="289"/>
        <v>#DIV/0!</v>
      </c>
      <c r="K3015" s="197" t="str" cm="1">
        <f t="array" ref="K3015">INDEX($A:$G, ($B3015*$B$4)+3,COLUMN(C3015))</f>
        <v>Owing</v>
      </c>
      <c r="L3015" s="198" t="e">
        <f t="shared" ref="L3015:L3078" si="291">K3014-K3015</f>
        <v>#VALUE!</v>
      </c>
      <c r="M3015" s="199" t="e">
        <f t="shared" ref="M3015:M3078" si="292">N3015-N3014</f>
        <v>#VALUE!</v>
      </c>
      <c r="N3015" s="200" t="str" cm="1">
        <f t="array" ref="N3015">INDEX($A:$G, ($B3015*$B$4)+3,COLUMN(F3015))</f>
        <v>Total Interest Charged</v>
      </c>
      <c r="O3015" s="201" t="e">
        <f t="shared" si="290"/>
        <v>#VALUE!</v>
      </c>
    </row>
    <row r="3016" spans="3:15" x14ac:dyDescent="0.25">
      <c r="C3016" s="197" t="e">
        <f t="shared" si="287"/>
        <v>#DIV/0!</v>
      </c>
      <c r="D3016" s="216" t="e">
        <f>IF(F3016="","",IF($B$3='Budget Calculator'!$A$14, 'Loan Calculator'!$L$12-E3016+H3016, IF($B$3='Budget Calculator'!$A$13,  'Loan Calculator'!$N$12-E3016+H3016, IF($B$3='Budget Calculator'!$A$12,  'Loan Calculator'!$P$12-E3016+H3016, 0))))</f>
        <v>#DIV/0!</v>
      </c>
      <c r="E3016" s="217" t="e">
        <f>IF(('Loan Calculator'!$G$4/$B$4)*C3015&gt;=0, ('Loan Calculator'!$G$4/$B$4)*C3015, 1/0)</f>
        <v>#DIV/0!</v>
      </c>
      <c r="F3016" s="200" t="e">
        <f t="shared" si="288"/>
        <v>#DIV/0!</v>
      </c>
      <c r="G3016" s="212" t="e">
        <f t="shared" si="289"/>
        <v>#DIV/0!</v>
      </c>
      <c r="K3016" s="197" t="str" cm="1">
        <f t="array" ref="K3016">INDEX($A:$G, ($B3016*$B$4)+3,COLUMN(C3016))</f>
        <v>Owing</v>
      </c>
      <c r="L3016" s="198" t="e">
        <f t="shared" si="291"/>
        <v>#VALUE!</v>
      </c>
      <c r="M3016" s="199" t="e">
        <f t="shared" si="292"/>
        <v>#VALUE!</v>
      </c>
      <c r="N3016" s="200" t="str" cm="1">
        <f t="array" ref="N3016">INDEX($A:$G, ($B3016*$B$4)+3,COLUMN(F3016))</f>
        <v>Total Interest Charged</v>
      </c>
      <c r="O3016" s="201" t="e">
        <f t="shared" si="290"/>
        <v>#VALUE!</v>
      </c>
    </row>
    <row r="3017" spans="3:15" x14ac:dyDescent="0.25">
      <c r="C3017" s="197" t="e">
        <f t="shared" si="287"/>
        <v>#DIV/0!</v>
      </c>
      <c r="D3017" s="216" t="e">
        <f>IF(F3017="","",IF($B$3='Budget Calculator'!$A$14, 'Loan Calculator'!$L$12-E3017+H3017, IF($B$3='Budget Calculator'!$A$13,  'Loan Calculator'!$N$12-E3017+H3017, IF($B$3='Budget Calculator'!$A$12,  'Loan Calculator'!$P$12-E3017+H3017, 0))))</f>
        <v>#DIV/0!</v>
      </c>
      <c r="E3017" s="217" t="e">
        <f>IF(('Loan Calculator'!$G$4/$B$4)*C3016&gt;=0, ('Loan Calculator'!$G$4/$B$4)*C3016, 1/0)</f>
        <v>#DIV/0!</v>
      </c>
      <c r="F3017" s="200" t="e">
        <f t="shared" si="288"/>
        <v>#DIV/0!</v>
      </c>
      <c r="G3017" s="212" t="e">
        <f t="shared" si="289"/>
        <v>#DIV/0!</v>
      </c>
      <c r="K3017" s="197" t="str" cm="1">
        <f t="array" ref="K3017">INDEX($A:$G, ($B3017*$B$4)+3,COLUMN(C3017))</f>
        <v>Owing</v>
      </c>
      <c r="L3017" s="198" t="e">
        <f t="shared" si="291"/>
        <v>#VALUE!</v>
      </c>
      <c r="M3017" s="199" t="e">
        <f t="shared" si="292"/>
        <v>#VALUE!</v>
      </c>
      <c r="N3017" s="200" t="str" cm="1">
        <f t="array" ref="N3017">INDEX($A:$G, ($B3017*$B$4)+3,COLUMN(F3017))</f>
        <v>Total Interest Charged</v>
      </c>
      <c r="O3017" s="201" t="e">
        <f t="shared" si="290"/>
        <v>#VALUE!</v>
      </c>
    </row>
    <row r="3018" spans="3:15" x14ac:dyDescent="0.25">
      <c r="C3018" s="197" t="e">
        <f t="shared" si="287"/>
        <v>#DIV/0!</v>
      </c>
      <c r="D3018" s="216" t="e">
        <f>IF(F3018="","",IF($B$3='Budget Calculator'!$A$14, 'Loan Calculator'!$L$12-E3018+H3018, IF($B$3='Budget Calculator'!$A$13,  'Loan Calculator'!$N$12-E3018+H3018, IF($B$3='Budget Calculator'!$A$12,  'Loan Calculator'!$P$12-E3018+H3018, 0))))</f>
        <v>#DIV/0!</v>
      </c>
      <c r="E3018" s="217" t="e">
        <f>IF(('Loan Calculator'!$G$4/$B$4)*C3017&gt;=0, ('Loan Calculator'!$G$4/$B$4)*C3017, 1/0)</f>
        <v>#DIV/0!</v>
      </c>
      <c r="F3018" s="200" t="e">
        <f t="shared" si="288"/>
        <v>#DIV/0!</v>
      </c>
      <c r="G3018" s="212" t="e">
        <f t="shared" si="289"/>
        <v>#DIV/0!</v>
      </c>
      <c r="K3018" s="197" t="str" cm="1">
        <f t="array" ref="K3018">INDEX($A:$G, ($B3018*$B$4)+3,COLUMN(C3018))</f>
        <v>Owing</v>
      </c>
      <c r="L3018" s="198" t="e">
        <f t="shared" si="291"/>
        <v>#VALUE!</v>
      </c>
      <c r="M3018" s="199" t="e">
        <f t="shared" si="292"/>
        <v>#VALUE!</v>
      </c>
      <c r="N3018" s="200" t="str" cm="1">
        <f t="array" ref="N3018">INDEX($A:$G, ($B3018*$B$4)+3,COLUMN(F3018))</f>
        <v>Total Interest Charged</v>
      </c>
      <c r="O3018" s="201" t="e">
        <f t="shared" si="290"/>
        <v>#VALUE!</v>
      </c>
    </row>
    <row r="3019" spans="3:15" x14ac:dyDescent="0.25">
      <c r="C3019" s="197" t="e">
        <f t="shared" si="287"/>
        <v>#DIV/0!</v>
      </c>
      <c r="D3019" s="216" t="e">
        <f>IF(F3019="","",IF($B$3='Budget Calculator'!$A$14, 'Loan Calculator'!$L$12-E3019+H3019, IF($B$3='Budget Calculator'!$A$13,  'Loan Calculator'!$N$12-E3019+H3019, IF($B$3='Budget Calculator'!$A$12,  'Loan Calculator'!$P$12-E3019+H3019, 0))))</f>
        <v>#DIV/0!</v>
      </c>
      <c r="E3019" s="217" t="e">
        <f>IF(('Loan Calculator'!$G$4/$B$4)*C3018&gt;=0, ('Loan Calculator'!$G$4/$B$4)*C3018, 1/0)</f>
        <v>#DIV/0!</v>
      </c>
      <c r="F3019" s="200" t="e">
        <f t="shared" si="288"/>
        <v>#DIV/0!</v>
      </c>
      <c r="G3019" s="212" t="e">
        <f t="shared" si="289"/>
        <v>#DIV/0!</v>
      </c>
      <c r="K3019" s="197" t="str" cm="1">
        <f t="array" ref="K3019">INDEX($A:$G, ($B3019*$B$4)+3,COLUMN(C3019))</f>
        <v>Owing</v>
      </c>
      <c r="L3019" s="198" t="e">
        <f t="shared" si="291"/>
        <v>#VALUE!</v>
      </c>
      <c r="M3019" s="199" t="e">
        <f t="shared" si="292"/>
        <v>#VALUE!</v>
      </c>
      <c r="N3019" s="200" t="str" cm="1">
        <f t="array" ref="N3019">INDEX($A:$G, ($B3019*$B$4)+3,COLUMN(F3019))</f>
        <v>Total Interest Charged</v>
      </c>
      <c r="O3019" s="201" t="e">
        <f t="shared" si="290"/>
        <v>#VALUE!</v>
      </c>
    </row>
    <row r="3020" spans="3:15" x14ac:dyDescent="0.25">
      <c r="C3020" s="197" t="e">
        <f t="shared" si="287"/>
        <v>#DIV/0!</v>
      </c>
      <c r="D3020" s="216" t="e">
        <f>IF(F3020="","",IF($B$3='Budget Calculator'!$A$14, 'Loan Calculator'!$L$12-E3020+H3020, IF($B$3='Budget Calculator'!$A$13,  'Loan Calculator'!$N$12-E3020+H3020, IF($B$3='Budget Calculator'!$A$12,  'Loan Calculator'!$P$12-E3020+H3020, 0))))</f>
        <v>#DIV/0!</v>
      </c>
      <c r="E3020" s="217" t="e">
        <f>IF(('Loan Calculator'!$G$4/$B$4)*C3019&gt;=0, ('Loan Calculator'!$G$4/$B$4)*C3019, 1/0)</f>
        <v>#DIV/0!</v>
      </c>
      <c r="F3020" s="200" t="e">
        <f t="shared" si="288"/>
        <v>#DIV/0!</v>
      </c>
      <c r="G3020" s="212" t="e">
        <f t="shared" si="289"/>
        <v>#DIV/0!</v>
      </c>
      <c r="K3020" s="197" t="str" cm="1">
        <f t="array" ref="K3020">INDEX($A:$G, ($B3020*$B$4)+3,COLUMN(C3020))</f>
        <v>Owing</v>
      </c>
      <c r="L3020" s="198" t="e">
        <f t="shared" si="291"/>
        <v>#VALUE!</v>
      </c>
      <c r="M3020" s="199" t="e">
        <f t="shared" si="292"/>
        <v>#VALUE!</v>
      </c>
      <c r="N3020" s="200" t="str" cm="1">
        <f t="array" ref="N3020">INDEX($A:$G, ($B3020*$B$4)+3,COLUMN(F3020))</f>
        <v>Total Interest Charged</v>
      </c>
      <c r="O3020" s="201" t="e">
        <f t="shared" si="290"/>
        <v>#VALUE!</v>
      </c>
    </row>
    <row r="3021" spans="3:15" x14ac:dyDescent="0.25">
      <c r="C3021" s="197" t="e">
        <f t="shared" si="287"/>
        <v>#DIV/0!</v>
      </c>
      <c r="D3021" s="216" t="e">
        <f>IF(F3021="","",IF($B$3='Budget Calculator'!$A$14, 'Loan Calculator'!$L$12-E3021+H3021, IF($B$3='Budget Calculator'!$A$13,  'Loan Calculator'!$N$12-E3021+H3021, IF($B$3='Budget Calculator'!$A$12,  'Loan Calculator'!$P$12-E3021+H3021, 0))))</f>
        <v>#DIV/0!</v>
      </c>
      <c r="E3021" s="217" t="e">
        <f>IF(('Loan Calculator'!$G$4/$B$4)*C3020&gt;=0, ('Loan Calculator'!$G$4/$B$4)*C3020, 1/0)</f>
        <v>#DIV/0!</v>
      </c>
      <c r="F3021" s="200" t="e">
        <f t="shared" si="288"/>
        <v>#DIV/0!</v>
      </c>
      <c r="G3021" s="212" t="e">
        <f t="shared" si="289"/>
        <v>#DIV/0!</v>
      </c>
      <c r="K3021" s="197" t="str" cm="1">
        <f t="array" ref="K3021">INDEX($A:$G, ($B3021*$B$4)+3,COLUMN(C3021))</f>
        <v>Owing</v>
      </c>
      <c r="L3021" s="198" t="e">
        <f t="shared" si="291"/>
        <v>#VALUE!</v>
      </c>
      <c r="M3021" s="199" t="e">
        <f t="shared" si="292"/>
        <v>#VALUE!</v>
      </c>
      <c r="N3021" s="200" t="str" cm="1">
        <f t="array" ref="N3021">INDEX($A:$G, ($B3021*$B$4)+3,COLUMN(F3021))</f>
        <v>Total Interest Charged</v>
      </c>
      <c r="O3021" s="201" t="e">
        <f t="shared" si="290"/>
        <v>#VALUE!</v>
      </c>
    </row>
    <row r="3022" spans="3:15" x14ac:dyDescent="0.25">
      <c r="C3022" s="197" t="e">
        <f t="shared" si="287"/>
        <v>#DIV/0!</v>
      </c>
      <c r="D3022" s="216" t="e">
        <f>IF(F3022="","",IF($B$3='Budget Calculator'!$A$14, 'Loan Calculator'!$L$12-E3022+H3022, IF($B$3='Budget Calculator'!$A$13,  'Loan Calculator'!$N$12-E3022+H3022, IF($B$3='Budget Calculator'!$A$12,  'Loan Calculator'!$P$12-E3022+H3022, 0))))</f>
        <v>#DIV/0!</v>
      </c>
      <c r="E3022" s="217" t="e">
        <f>IF(('Loan Calculator'!$G$4/$B$4)*C3021&gt;=0, ('Loan Calculator'!$G$4/$B$4)*C3021, 1/0)</f>
        <v>#DIV/0!</v>
      </c>
      <c r="F3022" s="200" t="e">
        <f t="shared" si="288"/>
        <v>#DIV/0!</v>
      </c>
      <c r="G3022" s="212" t="e">
        <f t="shared" si="289"/>
        <v>#DIV/0!</v>
      </c>
      <c r="K3022" s="197" t="str" cm="1">
        <f t="array" ref="K3022">INDEX($A:$G, ($B3022*$B$4)+3,COLUMN(C3022))</f>
        <v>Owing</v>
      </c>
      <c r="L3022" s="198" t="e">
        <f t="shared" si="291"/>
        <v>#VALUE!</v>
      </c>
      <c r="M3022" s="199" t="e">
        <f t="shared" si="292"/>
        <v>#VALUE!</v>
      </c>
      <c r="N3022" s="200" t="str" cm="1">
        <f t="array" ref="N3022">INDEX($A:$G, ($B3022*$B$4)+3,COLUMN(F3022))</f>
        <v>Total Interest Charged</v>
      </c>
      <c r="O3022" s="201" t="e">
        <f t="shared" si="290"/>
        <v>#VALUE!</v>
      </c>
    </row>
    <row r="3023" spans="3:15" x14ac:dyDescent="0.25">
      <c r="C3023" s="197" t="e">
        <f t="shared" si="287"/>
        <v>#DIV/0!</v>
      </c>
      <c r="D3023" s="216" t="e">
        <f>IF(F3023="","",IF($B$3='Budget Calculator'!$A$14, 'Loan Calculator'!$L$12-E3023+H3023, IF($B$3='Budget Calculator'!$A$13,  'Loan Calculator'!$N$12-E3023+H3023, IF($B$3='Budget Calculator'!$A$12,  'Loan Calculator'!$P$12-E3023+H3023, 0))))</f>
        <v>#DIV/0!</v>
      </c>
      <c r="E3023" s="217" t="e">
        <f>IF(('Loan Calculator'!$G$4/$B$4)*C3022&gt;=0, ('Loan Calculator'!$G$4/$B$4)*C3022, 1/0)</f>
        <v>#DIV/0!</v>
      </c>
      <c r="F3023" s="200" t="e">
        <f t="shared" si="288"/>
        <v>#DIV/0!</v>
      </c>
      <c r="G3023" s="212" t="e">
        <f t="shared" si="289"/>
        <v>#DIV/0!</v>
      </c>
      <c r="K3023" s="197" t="str" cm="1">
        <f t="array" ref="K3023">INDEX($A:$G, ($B3023*$B$4)+3,COLUMN(C3023))</f>
        <v>Owing</v>
      </c>
      <c r="L3023" s="198" t="e">
        <f t="shared" si="291"/>
        <v>#VALUE!</v>
      </c>
      <c r="M3023" s="199" t="e">
        <f t="shared" si="292"/>
        <v>#VALUE!</v>
      </c>
      <c r="N3023" s="200" t="str" cm="1">
        <f t="array" ref="N3023">INDEX($A:$G, ($B3023*$B$4)+3,COLUMN(F3023))</f>
        <v>Total Interest Charged</v>
      </c>
      <c r="O3023" s="201" t="e">
        <f t="shared" si="290"/>
        <v>#VALUE!</v>
      </c>
    </row>
    <row r="3024" spans="3:15" x14ac:dyDescent="0.25">
      <c r="C3024" s="197" t="e">
        <f t="shared" si="287"/>
        <v>#DIV/0!</v>
      </c>
      <c r="D3024" s="216" t="e">
        <f>IF(F3024="","",IF($B$3='Budget Calculator'!$A$14, 'Loan Calculator'!$L$12-E3024+H3024, IF($B$3='Budget Calculator'!$A$13,  'Loan Calculator'!$N$12-E3024+H3024, IF($B$3='Budget Calculator'!$A$12,  'Loan Calculator'!$P$12-E3024+H3024, 0))))</f>
        <v>#DIV/0!</v>
      </c>
      <c r="E3024" s="217" t="e">
        <f>IF(('Loan Calculator'!$G$4/$B$4)*C3023&gt;=0, ('Loan Calculator'!$G$4/$B$4)*C3023, 1/0)</f>
        <v>#DIV/0!</v>
      </c>
      <c r="F3024" s="200" t="e">
        <f t="shared" si="288"/>
        <v>#DIV/0!</v>
      </c>
      <c r="G3024" s="212" t="e">
        <f t="shared" si="289"/>
        <v>#DIV/0!</v>
      </c>
      <c r="K3024" s="197" t="str" cm="1">
        <f t="array" ref="K3024">INDEX($A:$G, ($B3024*$B$4)+3,COLUMN(C3024))</f>
        <v>Owing</v>
      </c>
      <c r="L3024" s="198" t="e">
        <f t="shared" si="291"/>
        <v>#VALUE!</v>
      </c>
      <c r="M3024" s="199" t="e">
        <f t="shared" si="292"/>
        <v>#VALUE!</v>
      </c>
      <c r="N3024" s="200" t="str" cm="1">
        <f t="array" ref="N3024">INDEX($A:$G, ($B3024*$B$4)+3,COLUMN(F3024))</f>
        <v>Total Interest Charged</v>
      </c>
      <c r="O3024" s="201" t="e">
        <f t="shared" si="290"/>
        <v>#VALUE!</v>
      </c>
    </row>
    <row r="3025" spans="3:15" x14ac:dyDescent="0.25">
      <c r="C3025" s="197" t="e">
        <f t="shared" si="287"/>
        <v>#DIV/0!</v>
      </c>
      <c r="D3025" s="216" t="e">
        <f>IF(F3025="","",IF($B$3='Budget Calculator'!$A$14, 'Loan Calculator'!$L$12-E3025+H3025, IF($B$3='Budget Calculator'!$A$13,  'Loan Calculator'!$N$12-E3025+H3025, IF($B$3='Budget Calculator'!$A$12,  'Loan Calculator'!$P$12-E3025+H3025, 0))))</f>
        <v>#DIV/0!</v>
      </c>
      <c r="E3025" s="217" t="e">
        <f>IF(('Loan Calculator'!$G$4/$B$4)*C3024&gt;=0, ('Loan Calculator'!$G$4/$B$4)*C3024, 1/0)</f>
        <v>#DIV/0!</v>
      </c>
      <c r="F3025" s="200" t="e">
        <f t="shared" si="288"/>
        <v>#DIV/0!</v>
      </c>
      <c r="G3025" s="212" t="e">
        <f t="shared" si="289"/>
        <v>#DIV/0!</v>
      </c>
      <c r="K3025" s="197" t="str" cm="1">
        <f t="array" ref="K3025">INDEX($A:$G, ($B3025*$B$4)+3,COLUMN(C3025))</f>
        <v>Owing</v>
      </c>
      <c r="L3025" s="198" t="e">
        <f t="shared" si="291"/>
        <v>#VALUE!</v>
      </c>
      <c r="M3025" s="199" t="e">
        <f t="shared" si="292"/>
        <v>#VALUE!</v>
      </c>
      <c r="N3025" s="200" t="str" cm="1">
        <f t="array" ref="N3025">INDEX($A:$G, ($B3025*$B$4)+3,COLUMN(F3025))</f>
        <v>Total Interest Charged</v>
      </c>
      <c r="O3025" s="201" t="e">
        <f t="shared" si="290"/>
        <v>#VALUE!</v>
      </c>
    </row>
    <row r="3026" spans="3:15" x14ac:dyDescent="0.25">
      <c r="C3026" s="197" t="e">
        <f t="shared" si="287"/>
        <v>#DIV/0!</v>
      </c>
      <c r="D3026" s="216" t="e">
        <f>IF(F3026="","",IF($B$3='Budget Calculator'!$A$14, 'Loan Calculator'!$L$12-E3026+H3026, IF($B$3='Budget Calculator'!$A$13,  'Loan Calculator'!$N$12-E3026+H3026, IF($B$3='Budget Calculator'!$A$12,  'Loan Calculator'!$P$12-E3026+H3026, 0))))</f>
        <v>#DIV/0!</v>
      </c>
      <c r="E3026" s="217" t="e">
        <f>IF(('Loan Calculator'!$G$4/$B$4)*C3025&gt;=0, ('Loan Calculator'!$G$4/$B$4)*C3025, 1/0)</f>
        <v>#DIV/0!</v>
      </c>
      <c r="F3026" s="200" t="e">
        <f t="shared" si="288"/>
        <v>#DIV/0!</v>
      </c>
      <c r="G3026" s="212" t="e">
        <f t="shared" si="289"/>
        <v>#DIV/0!</v>
      </c>
      <c r="K3026" s="197" t="str" cm="1">
        <f t="array" ref="K3026">INDEX($A:$G, ($B3026*$B$4)+3,COLUMN(C3026))</f>
        <v>Owing</v>
      </c>
      <c r="L3026" s="198" t="e">
        <f t="shared" si="291"/>
        <v>#VALUE!</v>
      </c>
      <c r="M3026" s="199" t="e">
        <f t="shared" si="292"/>
        <v>#VALUE!</v>
      </c>
      <c r="N3026" s="200" t="str" cm="1">
        <f t="array" ref="N3026">INDEX($A:$G, ($B3026*$B$4)+3,COLUMN(F3026))</f>
        <v>Total Interest Charged</v>
      </c>
      <c r="O3026" s="201" t="e">
        <f t="shared" si="290"/>
        <v>#VALUE!</v>
      </c>
    </row>
    <row r="3027" spans="3:15" x14ac:dyDescent="0.25">
      <c r="C3027" s="197" t="e">
        <f t="shared" si="287"/>
        <v>#DIV/0!</v>
      </c>
      <c r="D3027" s="216" t="e">
        <f>IF(F3027="","",IF($B$3='Budget Calculator'!$A$14, 'Loan Calculator'!$L$12-E3027+H3027, IF($B$3='Budget Calculator'!$A$13,  'Loan Calculator'!$N$12-E3027+H3027, IF($B$3='Budget Calculator'!$A$12,  'Loan Calculator'!$P$12-E3027+H3027, 0))))</f>
        <v>#DIV/0!</v>
      </c>
      <c r="E3027" s="217" t="e">
        <f>IF(('Loan Calculator'!$G$4/$B$4)*C3026&gt;=0, ('Loan Calculator'!$G$4/$B$4)*C3026, 1/0)</f>
        <v>#DIV/0!</v>
      </c>
      <c r="F3027" s="200" t="e">
        <f t="shared" si="288"/>
        <v>#DIV/0!</v>
      </c>
      <c r="G3027" s="212" t="e">
        <f t="shared" si="289"/>
        <v>#DIV/0!</v>
      </c>
      <c r="K3027" s="197" t="str" cm="1">
        <f t="array" ref="K3027">INDEX($A:$G, ($B3027*$B$4)+3,COLUMN(C3027))</f>
        <v>Owing</v>
      </c>
      <c r="L3027" s="198" t="e">
        <f t="shared" si="291"/>
        <v>#VALUE!</v>
      </c>
      <c r="M3027" s="199" t="e">
        <f t="shared" si="292"/>
        <v>#VALUE!</v>
      </c>
      <c r="N3027" s="200" t="str" cm="1">
        <f t="array" ref="N3027">INDEX($A:$G, ($B3027*$B$4)+3,COLUMN(F3027))</f>
        <v>Total Interest Charged</v>
      </c>
      <c r="O3027" s="201" t="e">
        <f t="shared" si="290"/>
        <v>#VALUE!</v>
      </c>
    </row>
    <row r="3028" spans="3:15" x14ac:dyDescent="0.25">
      <c r="C3028" s="197" t="e">
        <f t="shared" si="287"/>
        <v>#DIV/0!</v>
      </c>
      <c r="D3028" s="216" t="e">
        <f>IF(F3028="","",IF($B$3='Budget Calculator'!$A$14, 'Loan Calculator'!$L$12-E3028+H3028, IF($B$3='Budget Calculator'!$A$13,  'Loan Calculator'!$N$12-E3028+H3028, IF($B$3='Budget Calculator'!$A$12,  'Loan Calculator'!$P$12-E3028+H3028, 0))))</f>
        <v>#DIV/0!</v>
      </c>
      <c r="E3028" s="217" t="e">
        <f>IF(('Loan Calculator'!$G$4/$B$4)*C3027&gt;=0, ('Loan Calculator'!$G$4/$B$4)*C3027, 1/0)</f>
        <v>#DIV/0!</v>
      </c>
      <c r="F3028" s="200" t="e">
        <f t="shared" si="288"/>
        <v>#DIV/0!</v>
      </c>
      <c r="G3028" s="212" t="e">
        <f t="shared" si="289"/>
        <v>#DIV/0!</v>
      </c>
      <c r="K3028" s="197" t="str" cm="1">
        <f t="array" ref="K3028">INDEX($A:$G, ($B3028*$B$4)+3,COLUMN(C3028))</f>
        <v>Owing</v>
      </c>
      <c r="L3028" s="198" t="e">
        <f t="shared" si="291"/>
        <v>#VALUE!</v>
      </c>
      <c r="M3028" s="199" t="e">
        <f t="shared" si="292"/>
        <v>#VALUE!</v>
      </c>
      <c r="N3028" s="200" t="str" cm="1">
        <f t="array" ref="N3028">INDEX($A:$G, ($B3028*$B$4)+3,COLUMN(F3028))</f>
        <v>Total Interest Charged</v>
      </c>
      <c r="O3028" s="201" t="e">
        <f t="shared" si="290"/>
        <v>#VALUE!</v>
      </c>
    </row>
    <row r="3029" spans="3:15" x14ac:dyDescent="0.25">
      <c r="C3029" s="197" t="e">
        <f t="shared" si="287"/>
        <v>#DIV/0!</v>
      </c>
      <c r="D3029" s="216" t="e">
        <f>IF(F3029="","",IF($B$3='Budget Calculator'!$A$14, 'Loan Calculator'!$L$12-E3029+H3029, IF($B$3='Budget Calculator'!$A$13,  'Loan Calculator'!$N$12-E3029+H3029, IF($B$3='Budget Calculator'!$A$12,  'Loan Calculator'!$P$12-E3029+H3029, 0))))</f>
        <v>#DIV/0!</v>
      </c>
      <c r="E3029" s="217" t="e">
        <f>IF(('Loan Calculator'!$G$4/$B$4)*C3028&gt;=0, ('Loan Calculator'!$G$4/$B$4)*C3028, 1/0)</f>
        <v>#DIV/0!</v>
      </c>
      <c r="F3029" s="200" t="e">
        <f t="shared" si="288"/>
        <v>#DIV/0!</v>
      </c>
      <c r="G3029" s="212" t="e">
        <f t="shared" si="289"/>
        <v>#DIV/0!</v>
      </c>
      <c r="K3029" s="197" t="str" cm="1">
        <f t="array" ref="K3029">INDEX($A:$G, ($B3029*$B$4)+3,COLUMN(C3029))</f>
        <v>Owing</v>
      </c>
      <c r="L3029" s="198" t="e">
        <f t="shared" si="291"/>
        <v>#VALUE!</v>
      </c>
      <c r="M3029" s="199" t="e">
        <f t="shared" si="292"/>
        <v>#VALUE!</v>
      </c>
      <c r="N3029" s="200" t="str" cm="1">
        <f t="array" ref="N3029">INDEX($A:$G, ($B3029*$B$4)+3,COLUMN(F3029))</f>
        <v>Total Interest Charged</v>
      </c>
      <c r="O3029" s="201" t="e">
        <f t="shared" si="290"/>
        <v>#VALUE!</v>
      </c>
    </row>
    <row r="3030" spans="3:15" x14ac:dyDescent="0.25">
      <c r="C3030" s="197" t="e">
        <f t="shared" si="287"/>
        <v>#DIV/0!</v>
      </c>
      <c r="D3030" s="216" t="e">
        <f>IF(F3030="","",IF($B$3='Budget Calculator'!$A$14, 'Loan Calculator'!$L$12-E3030+H3030, IF($B$3='Budget Calculator'!$A$13,  'Loan Calculator'!$N$12-E3030+H3030, IF($B$3='Budget Calculator'!$A$12,  'Loan Calculator'!$P$12-E3030+H3030, 0))))</f>
        <v>#DIV/0!</v>
      </c>
      <c r="E3030" s="217" t="e">
        <f>IF(('Loan Calculator'!$G$4/$B$4)*C3029&gt;=0, ('Loan Calculator'!$G$4/$B$4)*C3029, 1/0)</f>
        <v>#DIV/0!</v>
      </c>
      <c r="F3030" s="200" t="e">
        <f t="shared" si="288"/>
        <v>#DIV/0!</v>
      </c>
      <c r="G3030" s="212" t="e">
        <f t="shared" si="289"/>
        <v>#DIV/0!</v>
      </c>
      <c r="K3030" s="197" t="str" cm="1">
        <f t="array" ref="K3030">INDEX($A:$G, ($B3030*$B$4)+3,COLUMN(C3030))</f>
        <v>Owing</v>
      </c>
      <c r="L3030" s="198" t="e">
        <f t="shared" si="291"/>
        <v>#VALUE!</v>
      </c>
      <c r="M3030" s="199" t="e">
        <f t="shared" si="292"/>
        <v>#VALUE!</v>
      </c>
      <c r="N3030" s="200" t="str" cm="1">
        <f t="array" ref="N3030">INDEX($A:$G, ($B3030*$B$4)+3,COLUMN(F3030))</f>
        <v>Total Interest Charged</v>
      </c>
      <c r="O3030" s="201" t="e">
        <f t="shared" si="290"/>
        <v>#VALUE!</v>
      </c>
    </row>
    <row r="3031" spans="3:15" x14ac:dyDescent="0.25">
      <c r="C3031" s="197" t="e">
        <f t="shared" si="287"/>
        <v>#DIV/0!</v>
      </c>
      <c r="D3031" s="216" t="e">
        <f>IF(F3031="","",IF($B$3='Budget Calculator'!$A$14, 'Loan Calculator'!$L$12-E3031+H3031, IF($B$3='Budget Calculator'!$A$13,  'Loan Calculator'!$N$12-E3031+H3031, IF($B$3='Budget Calculator'!$A$12,  'Loan Calculator'!$P$12-E3031+H3031, 0))))</f>
        <v>#DIV/0!</v>
      </c>
      <c r="E3031" s="217" t="e">
        <f>IF(('Loan Calculator'!$G$4/$B$4)*C3030&gt;=0, ('Loan Calculator'!$G$4/$B$4)*C3030, 1/0)</f>
        <v>#DIV/0!</v>
      </c>
      <c r="F3031" s="200" t="e">
        <f t="shared" si="288"/>
        <v>#DIV/0!</v>
      </c>
      <c r="G3031" s="212" t="e">
        <f t="shared" si="289"/>
        <v>#DIV/0!</v>
      </c>
      <c r="K3031" s="197" t="str" cm="1">
        <f t="array" ref="K3031">INDEX($A:$G, ($B3031*$B$4)+3,COLUMN(C3031))</f>
        <v>Owing</v>
      </c>
      <c r="L3031" s="198" t="e">
        <f t="shared" si="291"/>
        <v>#VALUE!</v>
      </c>
      <c r="M3031" s="199" t="e">
        <f t="shared" si="292"/>
        <v>#VALUE!</v>
      </c>
      <c r="N3031" s="200" t="str" cm="1">
        <f t="array" ref="N3031">INDEX($A:$G, ($B3031*$B$4)+3,COLUMN(F3031))</f>
        <v>Total Interest Charged</v>
      </c>
      <c r="O3031" s="201" t="e">
        <f t="shared" si="290"/>
        <v>#VALUE!</v>
      </c>
    </row>
    <row r="3032" spans="3:15" x14ac:dyDescent="0.25">
      <c r="C3032" s="197" t="e">
        <f t="shared" ref="C3032:C3095" si="293">IF(F3032="","",C3031-D3032)</f>
        <v>#DIV/0!</v>
      </c>
      <c r="D3032" s="216" t="e">
        <f>IF(F3032="","",IF($B$3='Budget Calculator'!$A$14, 'Loan Calculator'!$L$12-E3032+H3032, IF($B$3='Budget Calculator'!$A$13,  'Loan Calculator'!$N$12-E3032+H3032, IF($B$3='Budget Calculator'!$A$12,  'Loan Calculator'!$P$12-E3032+H3032, 0))))</f>
        <v>#DIV/0!</v>
      </c>
      <c r="E3032" s="217" t="e">
        <f>IF(('Loan Calculator'!$G$4/$B$4)*C3031&gt;=0, ('Loan Calculator'!$G$4/$B$4)*C3031, 1/0)</f>
        <v>#DIV/0!</v>
      </c>
      <c r="F3032" s="200" t="e">
        <f t="shared" ref="F3032:F3095" si="294">IF(F3031="", "", IF(E3032+F3031&gt;F3031, E3032+F3031, ""))</f>
        <v>#DIV/0!</v>
      </c>
      <c r="G3032" s="212" t="e">
        <f t="shared" si="289"/>
        <v>#DIV/0!</v>
      </c>
      <c r="K3032" s="197" t="str" cm="1">
        <f t="array" ref="K3032">INDEX($A:$G, ($B3032*$B$4)+3,COLUMN(C3032))</f>
        <v>Owing</v>
      </c>
      <c r="L3032" s="198" t="e">
        <f t="shared" si="291"/>
        <v>#VALUE!</v>
      </c>
      <c r="M3032" s="199" t="e">
        <f t="shared" si="292"/>
        <v>#VALUE!</v>
      </c>
      <c r="N3032" s="200" t="str" cm="1">
        <f t="array" ref="N3032">INDEX($A:$G, ($B3032*$B$4)+3,COLUMN(F3032))</f>
        <v>Total Interest Charged</v>
      </c>
      <c r="O3032" s="201" t="e">
        <f t="shared" si="290"/>
        <v>#VALUE!</v>
      </c>
    </row>
    <row r="3033" spans="3:15" x14ac:dyDescent="0.25">
      <c r="C3033" s="197" t="e">
        <f t="shared" si="293"/>
        <v>#DIV/0!</v>
      </c>
      <c r="D3033" s="216" t="e">
        <f>IF(F3033="","",IF($B$3='Budget Calculator'!$A$14, 'Loan Calculator'!$L$12-E3033+H3033, IF($B$3='Budget Calculator'!$A$13,  'Loan Calculator'!$N$12-E3033+H3033, IF($B$3='Budget Calculator'!$A$12,  'Loan Calculator'!$P$12-E3033+H3033, 0))))</f>
        <v>#DIV/0!</v>
      </c>
      <c r="E3033" s="217" t="e">
        <f>IF(('Loan Calculator'!$G$4/$B$4)*C3032&gt;=0, ('Loan Calculator'!$G$4/$B$4)*C3032, 1/0)</f>
        <v>#DIV/0!</v>
      </c>
      <c r="F3033" s="200" t="e">
        <f t="shared" si="294"/>
        <v>#DIV/0!</v>
      </c>
      <c r="G3033" s="212" t="e">
        <f t="shared" si="289"/>
        <v>#DIV/0!</v>
      </c>
      <c r="K3033" s="197" t="str" cm="1">
        <f t="array" ref="K3033">INDEX($A:$G, ($B3033*$B$4)+3,COLUMN(C3033))</f>
        <v>Owing</v>
      </c>
      <c r="L3033" s="198" t="e">
        <f t="shared" si="291"/>
        <v>#VALUE!</v>
      </c>
      <c r="M3033" s="199" t="e">
        <f t="shared" si="292"/>
        <v>#VALUE!</v>
      </c>
      <c r="N3033" s="200" t="str" cm="1">
        <f t="array" ref="N3033">INDEX($A:$G, ($B3033*$B$4)+3,COLUMN(F3033))</f>
        <v>Total Interest Charged</v>
      </c>
      <c r="O3033" s="201" t="e">
        <f t="shared" si="290"/>
        <v>#VALUE!</v>
      </c>
    </row>
    <row r="3034" spans="3:15" x14ac:dyDescent="0.25">
      <c r="C3034" s="197" t="e">
        <f t="shared" si="293"/>
        <v>#DIV/0!</v>
      </c>
      <c r="D3034" s="216" t="e">
        <f>IF(F3034="","",IF($B$3='Budget Calculator'!$A$14, 'Loan Calculator'!$L$12-E3034+H3034, IF($B$3='Budget Calculator'!$A$13,  'Loan Calculator'!$N$12-E3034+H3034, IF($B$3='Budget Calculator'!$A$12,  'Loan Calculator'!$P$12-E3034+H3034, 0))))</f>
        <v>#DIV/0!</v>
      </c>
      <c r="E3034" s="217" t="e">
        <f>IF(('Loan Calculator'!$G$4/$B$4)*C3033&gt;=0, ('Loan Calculator'!$G$4/$B$4)*C3033, 1/0)</f>
        <v>#DIV/0!</v>
      </c>
      <c r="F3034" s="200" t="e">
        <f t="shared" si="294"/>
        <v>#DIV/0!</v>
      </c>
      <c r="G3034" s="212" t="e">
        <f t="shared" si="289"/>
        <v>#DIV/0!</v>
      </c>
      <c r="K3034" s="197" t="str" cm="1">
        <f t="array" ref="K3034">INDEX($A:$G, ($B3034*$B$4)+3,COLUMN(C3034))</f>
        <v>Owing</v>
      </c>
      <c r="L3034" s="198" t="e">
        <f t="shared" si="291"/>
        <v>#VALUE!</v>
      </c>
      <c r="M3034" s="199" t="e">
        <f t="shared" si="292"/>
        <v>#VALUE!</v>
      </c>
      <c r="N3034" s="200" t="str" cm="1">
        <f t="array" ref="N3034">INDEX($A:$G, ($B3034*$B$4)+3,COLUMN(F3034))</f>
        <v>Total Interest Charged</v>
      </c>
      <c r="O3034" s="201" t="e">
        <f t="shared" si="290"/>
        <v>#VALUE!</v>
      </c>
    </row>
    <row r="3035" spans="3:15" x14ac:dyDescent="0.25">
      <c r="C3035" s="197" t="e">
        <f t="shared" si="293"/>
        <v>#DIV/0!</v>
      </c>
      <c r="D3035" s="216" t="e">
        <f>IF(F3035="","",IF($B$3='Budget Calculator'!$A$14, 'Loan Calculator'!$L$12-E3035+H3035, IF($B$3='Budget Calculator'!$A$13,  'Loan Calculator'!$N$12-E3035+H3035, IF($B$3='Budget Calculator'!$A$12,  'Loan Calculator'!$P$12-E3035+H3035, 0))))</f>
        <v>#DIV/0!</v>
      </c>
      <c r="E3035" s="217" t="e">
        <f>IF(('Loan Calculator'!$G$4/$B$4)*C3034&gt;=0, ('Loan Calculator'!$G$4/$B$4)*C3034, 1/0)</f>
        <v>#DIV/0!</v>
      </c>
      <c r="F3035" s="200" t="e">
        <f t="shared" si="294"/>
        <v>#DIV/0!</v>
      </c>
      <c r="G3035" s="212" t="e">
        <f t="shared" si="289"/>
        <v>#DIV/0!</v>
      </c>
      <c r="K3035" s="197" t="str" cm="1">
        <f t="array" ref="K3035">INDEX($A:$G, ($B3035*$B$4)+3,COLUMN(C3035))</f>
        <v>Owing</v>
      </c>
      <c r="L3035" s="198" t="e">
        <f t="shared" si="291"/>
        <v>#VALUE!</v>
      </c>
      <c r="M3035" s="199" t="e">
        <f t="shared" si="292"/>
        <v>#VALUE!</v>
      </c>
      <c r="N3035" s="200" t="str" cm="1">
        <f t="array" ref="N3035">INDEX($A:$G, ($B3035*$B$4)+3,COLUMN(F3035))</f>
        <v>Total Interest Charged</v>
      </c>
      <c r="O3035" s="201" t="e">
        <f t="shared" si="290"/>
        <v>#VALUE!</v>
      </c>
    </row>
    <row r="3036" spans="3:15" x14ac:dyDescent="0.25">
      <c r="C3036" s="197" t="e">
        <f t="shared" si="293"/>
        <v>#DIV/0!</v>
      </c>
      <c r="D3036" s="216" t="e">
        <f>IF(F3036="","",IF($B$3='Budget Calculator'!$A$14, 'Loan Calculator'!$L$12-E3036+H3036, IF($B$3='Budget Calculator'!$A$13,  'Loan Calculator'!$N$12-E3036+H3036, IF($B$3='Budget Calculator'!$A$12,  'Loan Calculator'!$P$12-E3036+H3036, 0))))</f>
        <v>#DIV/0!</v>
      </c>
      <c r="E3036" s="217" t="e">
        <f>IF(('Loan Calculator'!$G$4/$B$4)*C3035&gt;=0, ('Loan Calculator'!$G$4/$B$4)*C3035, 1/0)</f>
        <v>#DIV/0!</v>
      </c>
      <c r="F3036" s="200" t="e">
        <f t="shared" si="294"/>
        <v>#DIV/0!</v>
      </c>
      <c r="G3036" s="212" t="e">
        <f t="shared" si="289"/>
        <v>#DIV/0!</v>
      </c>
      <c r="K3036" s="197" t="str" cm="1">
        <f t="array" ref="K3036">INDEX($A:$G, ($B3036*$B$4)+3,COLUMN(C3036))</f>
        <v>Owing</v>
      </c>
      <c r="L3036" s="198" t="e">
        <f t="shared" si="291"/>
        <v>#VALUE!</v>
      </c>
      <c r="M3036" s="199" t="e">
        <f t="shared" si="292"/>
        <v>#VALUE!</v>
      </c>
      <c r="N3036" s="200" t="str" cm="1">
        <f t="array" ref="N3036">INDEX($A:$G, ($B3036*$B$4)+3,COLUMN(F3036))</f>
        <v>Total Interest Charged</v>
      </c>
      <c r="O3036" s="201" t="e">
        <f t="shared" si="290"/>
        <v>#VALUE!</v>
      </c>
    </row>
    <row r="3037" spans="3:15" x14ac:dyDescent="0.25">
      <c r="C3037" s="197" t="e">
        <f t="shared" si="293"/>
        <v>#DIV/0!</v>
      </c>
      <c r="D3037" s="216" t="e">
        <f>IF(F3037="","",IF($B$3='Budget Calculator'!$A$14, 'Loan Calculator'!$L$12-E3037+H3037, IF($B$3='Budget Calculator'!$A$13,  'Loan Calculator'!$N$12-E3037+H3037, IF($B$3='Budget Calculator'!$A$12,  'Loan Calculator'!$P$12-E3037+H3037, 0))))</f>
        <v>#DIV/0!</v>
      </c>
      <c r="E3037" s="217" t="e">
        <f>IF(('Loan Calculator'!$G$4/$B$4)*C3036&gt;=0, ('Loan Calculator'!$G$4/$B$4)*C3036, 1/0)</f>
        <v>#DIV/0!</v>
      </c>
      <c r="F3037" s="200" t="e">
        <f t="shared" si="294"/>
        <v>#DIV/0!</v>
      </c>
      <c r="G3037" s="212" t="e">
        <f t="shared" si="289"/>
        <v>#DIV/0!</v>
      </c>
      <c r="K3037" s="197" t="str" cm="1">
        <f t="array" ref="K3037">INDEX($A:$G, ($B3037*$B$4)+3,COLUMN(C3037))</f>
        <v>Owing</v>
      </c>
      <c r="L3037" s="198" t="e">
        <f t="shared" si="291"/>
        <v>#VALUE!</v>
      </c>
      <c r="M3037" s="199" t="e">
        <f t="shared" si="292"/>
        <v>#VALUE!</v>
      </c>
      <c r="N3037" s="200" t="str" cm="1">
        <f t="array" ref="N3037">INDEX($A:$G, ($B3037*$B$4)+3,COLUMN(F3037))</f>
        <v>Total Interest Charged</v>
      </c>
      <c r="O3037" s="201" t="e">
        <f t="shared" si="290"/>
        <v>#VALUE!</v>
      </c>
    </row>
    <row r="3038" spans="3:15" x14ac:dyDescent="0.25">
      <c r="C3038" s="197" t="e">
        <f t="shared" si="293"/>
        <v>#DIV/0!</v>
      </c>
      <c r="D3038" s="216" t="e">
        <f>IF(F3038="","",IF($B$3='Budget Calculator'!$A$14, 'Loan Calculator'!$L$12-E3038+H3038, IF($B$3='Budget Calculator'!$A$13,  'Loan Calculator'!$N$12-E3038+H3038, IF($B$3='Budget Calculator'!$A$12,  'Loan Calculator'!$P$12-E3038+H3038, 0))))</f>
        <v>#DIV/0!</v>
      </c>
      <c r="E3038" s="217" t="e">
        <f>IF(('Loan Calculator'!$G$4/$B$4)*C3037&gt;=0, ('Loan Calculator'!$G$4/$B$4)*C3037, 1/0)</f>
        <v>#DIV/0!</v>
      </c>
      <c r="F3038" s="200" t="e">
        <f t="shared" si="294"/>
        <v>#DIV/0!</v>
      </c>
      <c r="G3038" s="212" t="e">
        <f t="shared" si="289"/>
        <v>#DIV/0!</v>
      </c>
      <c r="K3038" s="197" t="str" cm="1">
        <f t="array" ref="K3038">INDEX($A:$G, ($B3038*$B$4)+3,COLUMN(C3038))</f>
        <v>Owing</v>
      </c>
      <c r="L3038" s="198" t="e">
        <f t="shared" si="291"/>
        <v>#VALUE!</v>
      </c>
      <c r="M3038" s="199" t="e">
        <f t="shared" si="292"/>
        <v>#VALUE!</v>
      </c>
      <c r="N3038" s="200" t="str" cm="1">
        <f t="array" ref="N3038">INDEX($A:$G, ($B3038*$B$4)+3,COLUMN(F3038))</f>
        <v>Total Interest Charged</v>
      </c>
      <c r="O3038" s="201" t="e">
        <f t="shared" si="290"/>
        <v>#VALUE!</v>
      </c>
    </row>
    <row r="3039" spans="3:15" x14ac:dyDescent="0.25">
      <c r="C3039" s="197" t="e">
        <f t="shared" si="293"/>
        <v>#DIV/0!</v>
      </c>
      <c r="D3039" s="216" t="e">
        <f>IF(F3039="","",IF($B$3='Budget Calculator'!$A$14, 'Loan Calculator'!$L$12-E3039+H3039, IF($B$3='Budget Calculator'!$A$13,  'Loan Calculator'!$N$12-E3039+H3039, IF($B$3='Budget Calculator'!$A$12,  'Loan Calculator'!$P$12-E3039+H3039, 0))))</f>
        <v>#DIV/0!</v>
      </c>
      <c r="E3039" s="217" t="e">
        <f>IF(('Loan Calculator'!$G$4/$B$4)*C3038&gt;=0, ('Loan Calculator'!$G$4/$B$4)*C3038, 1/0)</f>
        <v>#DIV/0!</v>
      </c>
      <c r="F3039" s="200" t="e">
        <f t="shared" si="294"/>
        <v>#DIV/0!</v>
      </c>
      <c r="G3039" s="212" t="e">
        <f t="shared" si="289"/>
        <v>#DIV/0!</v>
      </c>
      <c r="K3039" s="197" t="str" cm="1">
        <f t="array" ref="K3039">INDEX($A:$G, ($B3039*$B$4)+3,COLUMN(C3039))</f>
        <v>Owing</v>
      </c>
      <c r="L3039" s="198" t="e">
        <f t="shared" si="291"/>
        <v>#VALUE!</v>
      </c>
      <c r="M3039" s="199" t="e">
        <f t="shared" si="292"/>
        <v>#VALUE!</v>
      </c>
      <c r="N3039" s="200" t="str" cm="1">
        <f t="array" ref="N3039">INDEX($A:$G, ($B3039*$B$4)+3,COLUMN(F3039))</f>
        <v>Total Interest Charged</v>
      </c>
      <c r="O3039" s="201" t="e">
        <f t="shared" si="290"/>
        <v>#VALUE!</v>
      </c>
    </row>
    <row r="3040" spans="3:15" x14ac:dyDescent="0.25">
      <c r="C3040" s="197" t="e">
        <f t="shared" si="293"/>
        <v>#DIV/0!</v>
      </c>
      <c r="D3040" s="216" t="e">
        <f>IF(F3040="","",IF($B$3='Budget Calculator'!$A$14, 'Loan Calculator'!$L$12-E3040+H3040, IF($B$3='Budget Calculator'!$A$13,  'Loan Calculator'!$N$12-E3040+H3040, IF($B$3='Budget Calculator'!$A$12,  'Loan Calculator'!$P$12-E3040+H3040, 0))))</f>
        <v>#DIV/0!</v>
      </c>
      <c r="E3040" s="217" t="e">
        <f>IF(('Loan Calculator'!$G$4/$B$4)*C3039&gt;=0, ('Loan Calculator'!$G$4/$B$4)*C3039, 1/0)</f>
        <v>#DIV/0!</v>
      </c>
      <c r="F3040" s="200" t="e">
        <f t="shared" si="294"/>
        <v>#DIV/0!</v>
      </c>
      <c r="G3040" s="212" t="e">
        <f t="shared" si="289"/>
        <v>#DIV/0!</v>
      </c>
      <c r="K3040" s="197" t="str" cm="1">
        <f t="array" ref="K3040">INDEX($A:$G, ($B3040*$B$4)+3,COLUMN(C3040))</f>
        <v>Owing</v>
      </c>
      <c r="L3040" s="198" t="e">
        <f t="shared" si="291"/>
        <v>#VALUE!</v>
      </c>
      <c r="M3040" s="199" t="e">
        <f t="shared" si="292"/>
        <v>#VALUE!</v>
      </c>
      <c r="N3040" s="200" t="str" cm="1">
        <f t="array" ref="N3040">INDEX($A:$G, ($B3040*$B$4)+3,COLUMN(F3040))</f>
        <v>Total Interest Charged</v>
      </c>
      <c r="O3040" s="201" t="e">
        <f t="shared" si="290"/>
        <v>#VALUE!</v>
      </c>
    </row>
    <row r="3041" spans="3:15" x14ac:dyDescent="0.25">
      <c r="C3041" s="197" t="e">
        <f t="shared" si="293"/>
        <v>#DIV/0!</v>
      </c>
      <c r="D3041" s="216" t="e">
        <f>IF(F3041="","",IF($B$3='Budget Calculator'!$A$14, 'Loan Calculator'!$L$12-E3041+H3041, IF($B$3='Budget Calculator'!$A$13,  'Loan Calculator'!$N$12-E3041+H3041, IF($B$3='Budget Calculator'!$A$12,  'Loan Calculator'!$P$12-E3041+H3041, 0))))</f>
        <v>#DIV/0!</v>
      </c>
      <c r="E3041" s="217" t="e">
        <f>IF(('Loan Calculator'!$G$4/$B$4)*C3040&gt;=0, ('Loan Calculator'!$G$4/$B$4)*C3040, 1/0)</f>
        <v>#DIV/0!</v>
      </c>
      <c r="F3041" s="200" t="e">
        <f t="shared" si="294"/>
        <v>#DIV/0!</v>
      </c>
      <c r="G3041" s="212" t="e">
        <f t="shared" si="289"/>
        <v>#DIV/0!</v>
      </c>
      <c r="K3041" s="197" t="str" cm="1">
        <f t="array" ref="K3041">INDEX($A:$G, ($B3041*$B$4)+3,COLUMN(C3041))</f>
        <v>Owing</v>
      </c>
      <c r="L3041" s="198" t="e">
        <f t="shared" si="291"/>
        <v>#VALUE!</v>
      </c>
      <c r="M3041" s="199" t="e">
        <f t="shared" si="292"/>
        <v>#VALUE!</v>
      </c>
      <c r="N3041" s="200" t="str" cm="1">
        <f t="array" ref="N3041">INDEX($A:$G, ($B3041*$B$4)+3,COLUMN(F3041))</f>
        <v>Total Interest Charged</v>
      </c>
      <c r="O3041" s="201" t="e">
        <f t="shared" si="290"/>
        <v>#VALUE!</v>
      </c>
    </row>
    <row r="3042" spans="3:15" x14ac:dyDescent="0.25">
      <c r="C3042" s="197" t="e">
        <f t="shared" si="293"/>
        <v>#DIV/0!</v>
      </c>
      <c r="D3042" s="216" t="e">
        <f>IF(F3042="","",IF($B$3='Budget Calculator'!$A$14, 'Loan Calculator'!$L$12-E3042+H3042, IF($B$3='Budget Calculator'!$A$13,  'Loan Calculator'!$N$12-E3042+H3042, IF($B$3='Budget Calculator'!$A$12,  'Loan Calculator'!$P$12-E3042+H3042, 0))))</f>
        <v>#DIV/0!</v>
      </c>
      <c r="E3042" s="217" t="e">
        <f>IF(('Loan Calculator'!$G$4/$B$4)*C3041&gt;=0, ('Loan Calculator'!$G$4/$B$4)*C3041, 1/0)</f>
        <v>#DIV/0!</v>
      </c>
      <c r="F3042" s="200" t="e">
        <f t="shared" si="294"/>
        <v>#DIV/0!</v>
      </c>
      <c r="G3042" s="212" t="e">
        <f t="shared" si="289"/>
        <v>#DIV/0!</v>
      </c>
      <c r="K3042" s="197" t="str" cm="1">
        <f t="array" ref="K3042">INDEX($A:$G, ($B3042*$B$4)+3,COLUMN(C3042))</f>
        <v>Owing</v>
      </c>
      <c r="L3042" s="198" t="e">
        <f t="shared" si="291"/>
        <v>#VALUE!</v>
      </c>
      <c r="M3042" s="199" t="e">
        <f t="shared" si="292"/>
        <v>#VALUE!</v>
      </c>
      <c r="N3042" s="200" t="str" cm="1">
        <f t="array" ref="N3042">INDEX($A:$G, ($B3042*$B$4)+3,COLUMN(F3042))</f>
        <v>Total Interest Charged</v>
      </c>
      <c r="O3042" s="201" t="e">
        <f t="shared" si="290"/>
        <v>#VALUE!</v>
      </c>
    </row>
    <row r="3043" spans="3:15" x14ac:dyDescent="0.25">
      <c r="C3043" s="197" t="e">
        <f t="shared" si="293"/>
        <v>#DIV/0!</v>
      </c>
      <c r="D3043" s="216" t="e">
        <f>IF(F3043="","",IF($B$3='Budget Calculator'!$A$14, 'Loan Calculator'!$L$12-E3043+H3043, IF($B$3='Budget Calculator'!$A$13,  'Loan Calculator'!$N$12-E3043+H3043, IF($B$3='Budget Calculator'!$A$12,  'Loan Calculator'!$P$12-E3043+H3043, 0))))</f>
        <v>#DIV/0!</v>
      </c>
      <c r="E3043" s="217" t="e">
        <f>IF(('Loan Calculator'!$G$4/$B$4)*C3042&gt;=0, ('Loan Calculator'!$G$4/$B$4)*C3042, 1/0)</f>
        <v>#DIV/0!</v>
      </c>
      <c r="F3043" s="200" t="e">
        <f t="shared" si="294"/>
        <v>#DIV/0!</v>
      </c>
      <c r="G3043" s="212" t="e">
        <f t="shared" si="289"/>
        <v>#DIV/0!</v>
      </c>
      <c r="K3043" s="197" t="str" cm="1">
        <f t="array" ref="K3043">INDEX($A:$G, ($B3043*$B$4)+3,COLUMN(C3043))</f>
        <v>Owing</v>
      </c>
      <c r="L3043" s="198" t="e">
        <f t="shared" si="291"/>
        <v>#VALUE!</v>
      </c>
      <c r="M3043" s="199" t="e">
        <f t="shared" si="292"/>
        <v>#VALUE!</v>
      </c>
      <c r="N3043" s="200" t="str" cm="1">
        <f t="array" ref="N3043">INDEX($A:$G, ($B3043*$B$4)+3,COLUMN(F3043))</f>
        <v>Total Interest Charged</v>
      </c>
      <c r="O3043" s="201" t="e">
        <f t="shared" si="290"/>
        <v>#VALUE!</v>
      </c>
    </row>
    <row r="3044" spans="3:15" x14ac:dyDescent="0.25">
      <c r="C3044" s="197" t="e">
        <f t="shared" si="293"/>
        <v>#DIV/0!</v>
      </c>
      <c r="D3044" s="216" t="e">
        <f>IF(F3044="","",IF($B$3='Budget Calculator'!$A$14, 'Loan Calculator'!$L$12-E3044+H3044, IF($B$3='Budget Calculator'!$A$13,  'Loan Calculator'!$N$12-E3044+H3044, IF($B$3='Budget Calculator'!$A$12,  'Loan Calculator'!$P$12-E3044+H3044, 0))))</f>
        <v>#DIV/0!</v>
      </c>
      <c r="E3044" s="217" t="e">
        <f>IF(('Loan Calculator'!$G$4/$B$4)*C3043&gt;=0, ('Loan Calculator'!$G$4/$B$4)*C3043, 1/0)</f>
        <v>#DIV/0!</v>
      </c>
      <c r="F3044" s="200" t="e">
        <f t="shared" si="294"/>
        <v>#DIV/0!</v>
      </c>
      <c r="G3044" s="212" t="e">
        <f t="shared" si="289"/>
        <v>#DIV/0!</v>
      </c>
      <c r="K3044" s="197" t="str" cm="1">
        <f t="array" ref="K3044">INDEX($A:$G, ($B3044*$B$4)+3,COLUMN(C3044))</f>
        <v>Owing</v>
      </c>
      <c r="L3044" s="198" t="e">
        <f t="shared" si="291"/>
        <v>#VALUE!</v>
      </c>
      <c r="M3044" s="199" t="e">
        <f t="shared" si="292"/>
        <v>#VALUE!</v>
      </c>
      <c r="N3044" s="200" t="str" cm="1">
        <f t="array" ref="N3044">INDEX($A:$G, ($B3044*$B$4)+3,COLUMN(F3044))</f>
        <v>Total Interest Charged</v>
      </c>
      <c r="O3044" s="201" t="e">
        <f t="shared" si="290"/>
        <v>#VALUE!</v>
      </c>
    </row>
    <row r="3045" spans="3:15" x14ac:dyDescent="0.25">
      <c r="C3045" s="197" t="e">
        <f t="shared" si="293"/>
        <v>#DIV/0!</v>
      </c>
      <c r="D3045" s="216" t="e">
        <f>IF(F3045="","",IF($B$3='Budget Calculator'!$A$14, 'Loan Calculator'!$L$12-E3045+H3045, IF($B$3='Budget Calculator'!$A$13,  'Loan Calculator'!$N$12-E3045+H3045, IF($B$3='Budget Calculator'!$A$12,  'Loan Calculator'!$P$12-E3045+H3045, 0))))</f>
        <v>#DIV/0!</v>
      </c>
      <c r="E3045" s="217" t="e">
        <f>IF(('Loan Calculator'!$G$4/$B$4)*C3044&gt;=0, ('Loan Calculator'!$G$4/$B$4)*C3044, 1/0)</f>
        <v>#DIV/0!</v>
      </c>
      <c r="F3045" s="200" t="e">
        <f t="shared" si="294"/>
        <v>#DIV/0!</v>
      </c>
      <c r="G3045" s="212" t="e">
        <f t="shared" si="289"/>
        <v>#DIV/0!</v>
      </c>
      <c r="K3045" s="197" t="str" cm="1">
        <f t="array" ref="K3045">INDEX($A:$G, ($B3045*$B$4)+3,COLUMN(C3045))</f>
        <v>Owing</v>
      </c>
      <c r="L3045" s="198" t="e">
        <f t="shared" si="291"/>
        <v>#VALUE!</v>
      </c>
      <c r="M3045" s="199" t="e">
        <f t="shared" si="292"/>
        <v>#VALUE!</v>
      </c>
      <c r="N3045" s="200" t="str" cm="1">
        <f t="array" ref="N3045">INDEX($A:$G, ($B3045*$B$4)+3,COLUMN(F3045))</f>
        <v>Total Interest Charged</v>
      </c>
      <c r="O3045" s="201" t="e">
        <f t="shared" si="290"/>
        <v>#VALUE!</v>
      </c>
    </row>
    <row r="3046" spans="3:15" x14ac:dyDescent="0.25">
      <c r="C3046" s="197" t="e">
        <f t="shared" si="293"/>
        <v>#DIV/0!</v>
      </c>
      <c r="D3046" s="216" t="e">
        <f>IF(F3046="","",IF($B$3='Budget Calculator'!$A$14, 'Loan Calculator'!$L$12-E3046+H3046, IF($B$3='Budget Calculator'!$A$13,  'Loan Calculator'!$N$12-E3046+H3046, IF($B$3='Budget Calculator'!$A$12,  'Loan Calculator'!$P$12-E3046+H3046, 0))))</f>
        <v>#DIV/0!</v>
      </c>
      <c r="E3046" s="217" t="e">
        <f>IF(('Loan Calculator'!$G$4/$B$4)*C3045&gt;=0, ('Loan Calculator'!$G$4/$B$4)*C3045, 1/0)</f>
        <v>#DIV/0!</v>
      </c>
      <c r="F3046" s="200" t="e">
        <f t="shared" si="294"/>
        <v>#DIV/0!</v>
      </c>
      <c r="G3046" s="212" t="e">
        <f t="shared" si="289"/>
        <v>#DIV/0!</v>
      </c>
      <c r="K3046" s="197" t="str" cm="1">
        <f t="array" ref="K3046">INDEX($A:$G, ($B3046*$B$4)+3,COLUMN(C3046))</f>
        <v>Owing</v>
      </c>
      <c r="L3046" s="198" t="e">
        <f t="shared" si="291"/>
        <v>#VALUE!</v>
      </c>
      <c r="M3046" s="199" t="e">
        <f t="shared" si="292"/>
        <v>#VALUE!</v>
      </c>
      <c r="N3046" s="200" t="str" cm="1">
        <f t="array" ref="N3046">INDEX($A:$G, ($B3046*$B$4)+3,COLUMN(F3046))</f>
        <v>Total Interest Charged</v>
      </c>
      <c r="O3046" s="201" t="e">
        <f t="shared" si="290"/>
        <v>#VALUE!</v>
      </c>
    </row>
    <row r="3047" spans="3:15" x14ac:dyDescent="0.25">
      <c r="C3047" s="197" t="e">
        <f t="shared" si="293"/>
        <v>#DIV/0!</v>
      </c>
      <c r="D3047" s="216" t="e">
        <f>IF(F3047="","",IF($B$3='Budget Calculator'!$A$14, 'Loan Calculator'!$L$12-E3047+H3047, IF($B$3='Budget Calculator'!$A$13,  'Loan Calculator'!$N$12-E3047+H3047, IF($B$3='Budget Calculator'!$A$12,  'Loan Calculator'!$P$12-E3047+H3047, 0))))</f>
        <v>#DIV/0!</v>
      </c>
      <c r="E3047" s="217" t="e">
        <f>IF(('Loan Calculator'!$G$4/$B$4)*C3046&gt;=0, ('Loan Calculator'!$G$4/$B$4)*C3046, 1/0)</f>
        <v>#DIV/0!</v>
      </c>
      <c r="F3047" s="200" t="e">
        <f t="shared" si="294"/>
        <v>#DIV/0!</v>
      </c>
      <c r="G3047" s="212" t="e">
        <f t="shared" si="289"/>
        <v>#DIV/0!</v>
      </c>
      <c r="K3047" s="197" t="str" cm="1">
        <f t="array" ref="K3047">INDEX($A:$G, ($B3047*$B$4)+3,COLUMN(C3047))</f>
        <v>Owing</v>
      </c>
      <c r="L3047" s="198" t="e">
        <f t="shared" si="291"/>
        <v>#VALUE!</v>
      </c>
      <c r="M3047" s="199" t="e">
        <f t="shared" si="292"/>
        <v>#VALUE!</v>
      </c>
      <c r="N3047" s="200" t="str" cm="1">
        <f t="array" ref="N3047">INDEX($A:$G, ($B3047*$B$4)+3,COLUMN(F3047))</f>
        <v>Total Interest Charged</v>
      </c>
      <c r="O3047" s="201" t="e">
        <f t="shared" si="290"/>
        <v>#VALUE!</v>
      </c>
    </row>
    <row r="3048" spans="3:15" x14ac:dyDescent="0.25">
      <c r="C3048" s="197" t="e">
        <f t="shared" si="293"/>
        <v>#DIV/0!</v>
      </c>
      <c r="D3048" s="216" t="e">
        <f>IF(F3048="","",IF($B$3='Budget Calculator'!$A$14, 'Loan Calculator'!$L$12-E3048+H3048, IF($B$3='Budget Calculator'!$A$13,  'Loan Calculator'!$N$12-E3048+H3048, IF($B$3='Budget Calculator'!$A$12,  'Loan Calculator'!$P$12-E3048+H3048, 0))))</f>
        <v>#DIV/0!</v>
      </c>
      <c r="E3048" s="217" t="e">
        <f>IF(('Loan Calculator'!$G$4/$B$4)*C3047&gt;=0, ('Loan Calculator'!$G$4/$B$4)*C3047, 1/0)</f>
        <v>#DIV/0!</v>
      </c>
      <c r="F3048" s="200" t="e">
        <f t="shared" si="294"/>
        <v>#DIV/0!</v>
      </c>
      <c r="G3048" s="212" t="e">
        <f t="shared" si="289"/>
        <v>#DIV/0!</v>
      </c>
      <c r="K3048" s="197" t="str" cm="1">
        <f t="array" ref="K3048">INDEX($A:$G, ($B3048*$B$4)+3,COLUMN(C3048))</f>
        <v>Owing</v>
      </c>
      <c r="L3048" s="198" t="e">
        <f t="shared" si="291"/>
        <v>#VALUE!</v>
      </c>
      <c r="M3048" s="199" t="e">
        <f t="shared" si="292"/>
        <v>#VALUE!</v>
      </c>
      <c r="N3048" s="200" t="str" cm="1">
        <f t="array" ref="N3048">INDEX($A:$G, ($B3048*$B$4)+3,COLUMN(F3048))</f>
        <v>Total Interest Charged</v>
      </c>
      <c r="O3048" s="201" t="e">
        <f t="shared" si="290"/>
        <v>#VALUE!</v>
      </c>
    </row>
    <row r="3049" spans="3:15" x14ac:dyDescent="0.25">
      <c r="C3049" s="197" t="e">
        <f t="shared" si="293"/>
        <v>#DIV/0!</v>
      </c>
      <c r="D3049" s="216" t="e">
        <f>IF(F3049="","",IF($B$3='Budget Calculator'!$A$14, 'Loan Calculator'!$L$12-E3049+H3049, IF($B$3='Budget Calculator'!$A$13,  'Loan Calculator'!$N$12-E3049+H3049, IF($B$3='Budget Calculator'!$A$12,  'Loan Calculator'!$P$12-E3049+H3049, 0))))</f>
        <v>#DIV/0!</v>
      </c>
      <c r="E3049" s="217" t="e">
        <f>IF(('Loan Calculator'!$G$4/$B$4)*C3048&gt;=0, ('Loan Calculator'!$G$4/$B$4)*C3048, 1/0)</f>
        <v>#DIV/0!</v>
      </c>
      <c r="F3049" s="200" t="e">
        <f t="shared" si="294"/>
        <v>#DIV/0!</v>
      </c>
      <c r="G3049" s="212" t="e">
        <f t="shared" si="289"/>
        <v>#DIV/0!</v>
      </c>
      <c r="K3049" s="197" t="str" cm="1">
        <f t="array" ref="K3049">INDEX($A:$G, ($B3049*$B$4)+3,COLUMN(C3049))</f>
        <v>Owing</v>
      </c>
      <c r="L3049" s="198" t="e">
        <f t="shared" si="291"/>
        <v>#VALUE!</v>
      </c>
      <c r="M3049" s="199" t="e">
        <f t="shared" si="292"/>
        <v>#VALUE!</v>
      </c>
      <c r="N3049" s="200" t="str" cm="1">
        <f t="array" ref="N3049">INDEX($A:$G, ($B3049*$B$4)+3,COLUMN(F3049))</f>
        <v>Total Interest Charged</v>
      </c>
      <c r="O3049" s="201" t="e">
        <f t="shared" si="290"/>
        <v>#VALUE!</v>
      </c>
    </row>
    <row r="3050" spans="3:15" x14ac:dyDescent="0.25">
      <c r="C3050" s="197" t="e">
        <f t="shared" si="293"/>
        <v>#DIV/0!</v>
      </c>
      <c r="D3050" s="216" t="e">
        <f>IF(F3050="","",IF($B$3='Budget Calculator'!$A$14, 'Loan Calculator'!$L$12-E3050+H3050, IF($B$3='Budget Calculator'!$A$13,  'Loan Calculator'!$N$12-E3050+H3050, IF($B$3='Budget Calculator'!$A$12,  'Loan Calculator'!$P$12-E3050+H3050, 0))))</f>
        <v>#DIV/0!</v>
      </c>
      <c r="E3050" s="217" t="e">
        <f>IF(('Loan Calculator'!$G$4/$B$4)*C3049&gt;=0, ('Loan Calculator'!$G$4/$B$4)*C3049, 1/0)</f>
        <v>#DIV/0!</v>
      </c>
      <c r="F3050" s="200" t="e">
        <f t="shared" si="294"/>
        <v>#DIV/0!</v>
      </c>
      <c r="G3050" s="212" t="e">
        <f t="shared" si="289"/>
        <v>#DIV/0!</v>
      </c>
      <c r="K3050" s="197" t="str" cm="1">
        <f t="array" ref="K3050">INDEX($A:$G, ($B3050*$B$4)+3,COLUMN(C3050))</f>
        <v>Owing</v>
      </c>
      <c r="L3050" s="198" t="e">
        <f t="shared" si="291"/>
        <v>#VALUE!</v>
      </c>
      <c r="M3050" s="199" t="e">
        <f t="shared" si="292"/>
        <v>#VALUE!</v>
      </c>
      <c r="N3050" s="200" t="str" cm="1">
        <f t="array" ref="N3050">INDEX($A:$G, ($B3050*$B$4)+3,COLUMN(F3050))</f>
        <v>Total Interest Charged</v>
      </c>
      <c r="O3050" s="201" t="e">
        <f t="shared" si="290"/>
        <v>#VALUE!</v>
      </c>
    </row>
    <row r="3051" spans="3:15" x14ac:dyDescent="0.25">
      <c r="C3051" s="197" t="e">
        <f t="shared" si="293"/>
        <v>#DIV/0!</v>
      </c>
      <c r="D3051" s="216" t="e">
        <f>IF(F3051="","",IF($B$3='Budget Calculator'!$A$14, 'Loan Calculator'!$L$12-E3051+H3051, IF($B$3='Budget Calculator'!$A$13,  'Loan Calculator'!$N$12-E3051+H3051, IF($B$3='Budget Calculator'!$A$12,  'Loan Calculator'!$P$12-E3051+H3051, 0))))</f>
        <v>#DIV/0!</v>
      </c>
      <c r="E3051" s="217" t="e">
        <f>IF(('Loan Calculator'!$G$4/$B$4)*C3050&gt;=0, ('Loan Calculator'!$G$4/$B$4)*C3050, 1/0)</f>
        <v>#DIV/0!</v>
      </c>
      <c r="F3051" s="200" t="e">
        <f t="shared" si="294"/>
        <v>#DIV/0!</v>
      </c>
      <c r="G3051" s="212" t="e">
        <f t="shared" si="289"/>
        <v>#DIV/0!</v>
      </c>
      <c r="K3051" s="197" t="str" cm="1">
        <f t="array" ref="K3051">INDEX($A:$G, ($B3051*$B$4)+3,COLUMN(C3051))</f>
        <v>Owing</v>
      </c>
      <c r="L3051" s="198" t="e">
        <f t="shared" si="291"/>
        <v>#VALUE!</v>
      </c>
      <c r="M3051" s="199" t="e">
        <f t="shared" si="292"/>
        <v>#VALUE!</v>
      </c>
      <c r="N3051" s="200" t="str" cm="1">
        <f t="array" ref="N3051">INDEX($A:$G, ($B3051*$B$4)+3,COLUMN(F3051))</f>
        <v>Total Interest Charged</v>
      </c>
      <c r="O3051" s="201" t="e">
        <f t="shared" si="290"/>
        <v>#VALUE!</v>
      </c>
    </row>
    <row r="3052" spans="3:15" x14ac:dyDescent="0.25">
      <c r="C3052" s="197" t="e">
        <f t="shared" si="293"/>
        <v>#DIV/0!</v>
      </c>
      <c r="D3052" s="216" t="e">
        <f>IF(F3052="","",IF($B$3='Budget Calculator'!$A$14, 'Loan Calculator'!$L$12-E3052+H3052, IF($B$3='Budget Calculator'!$A$13,  'Loan Calculator'!$N$12-E3052+H3052, IF($B$3='Budget Calculator'!$A$12,  'Loan Calculator'!$P$12-E3052+H3052, 0))))</f>
        <v>#DIV/0!</v>
      </c>
      <c r="E3052" s="217" t="e">
        <f>IF(('Loan Calculator'!$G$4/$B$4)*C3051&gt;=0, ('Loan Calculator'!$G$4/$B$4)*C3051, 1/0)</f>
        <v>#DIV/0!</v>
      </c>
      <c r="F3052" s="200" t="e">
        <f t="shared" si="294"/>
        <v>#DIV/0!</v>
      </c>
      <c r="G3052" s="212" t="e">
        <f t="shared" si="289"/>
        <v>#DIV/0!</v>
      </c>
      <c r="K3052" s="197" t="str" cm="1">
        <f t="array" ref="K3052">INDEX($A:$G, ($B3052*$B$4)+3,COLUMN(C3052))</f>
        <v>Owing</v>
      </c>
      <c r="L3052" s="198" t="e">
        <f t="shared" si="291"/>
        <v>#VALUE!</v>
      </c>
      <c r="M3052" s="199" t="e">
        <f t="shared" si="292"/>
        <v>#VALUE!</v>
      </c>
      <c r="N3052" s="200" t="str" cm="1">
        <f t="array" ref="N3052">INDEX($A:$G, ($B3052*$B$4)+3,COLUMN(F3052))</f>
        <v>Total Interest Charged</v>
      </c>
      <c r="O3052" s="201" t="e">
        <f t="shared" si="290"/>
        <v>#VALUE!</v>
      </c>
    </row>
    <row r="3053" spans="3:15" x14ac:dyDescent="0.25">
      <c r="C3053" s="197" t="e">
        <f t="shared" si="293"/>
        <v>#DIV/0!</v>
      </c>
      <c r="D3053" s="216" t="e">
        <f>IF(F3053="","",IF($B$3='Budget Calculator'!$A$14, 'Loan Calculator'!$L$12-E3053+H3053, IF($B$3='Budget Calculator'!$A$13,  'Loan Calculator'!$N$12-E3053+H3053, IF($B$3='Budget Calculator'!$A$12,  'Loan Calculator'!$P$12-E3053+H3053, 0))))</f>
        <v>#DIV/0!</v>
      </c>
      <c r="E3053" s="217" t="e">
        <f>IF(('Loan Calculator'!$G$4/$B$4)*C3052&gt;=0, ('Loan Calculator'!$G$4/$B$4)*C3052, 1/0)</f>
        <v>#DIV/0!</v>
      </c>
      <c r="F3053" s="200" t="e">
        <f t="shared" si="294"/>
        <v>#DIV/0!</v>
      </c>
      <c r="G3053" s="212" t="e">
        <f t="shared" si="289"/>
        <v>#DIV/0!</v>
      </c>
      <c r="K3053" s="197" t="str" cm="1">
        <f t="array" ref="K3053">INDEX($A:$G, ($B3053*$B$4)+3,COLUMN(C3053))</f>
        <v>Owing</v>
      </c>
      <c r="L3053" s="198" t="e">
        <f t="shared" si="291"/>
        <v>#VALUE!</v>
      </c>
      <c r="M3053" s="199" t="e">
        <f t="shared" si="292"/>
        <v>#VALUE!</v>
      </c>
      <c r="N3053" s="200" t="str" cm="1">
        <f t="array" ref="N3053">INDEX($A:$G, ($B3053*$B$4)+3,COLUMN(F3053))</f>
        <v>Total Interest Charged</v>
      </c>
      <c r="O3053" s="201" t="e">
        <f t="shared" si="290"/>
        <v>#VALUE!</v>
      </c>
    </row>
    <row r="3054" spans="3:15" x14ac:dyDescent="0.25">
      <c r="C3054" s="197" t="e">
        <f t="shared" si="293"/>
        <v>#DIV/0!</v>
      </c>
      <c r="D3054" s="216" t="e">
        <f>IF(F3054="","",IF($B$3='Budget Calculator'!$A$14, 'Loan Calculator'!$L$12-E3054+H3054, IF($B$3='Budget Calculator'!$A$13,  'Loan Calculator'!$N$12-E3054+H3054, IF($B$3='Budget Calculator'!$A$12,  'Loan Calculator'!$P$12-E3054+H3054, 0))))</f>
        <v>#DIV/0!</v>
      </c>
      <c r="E3054" s="217" t="e">
        <f>IF(('Loan Calculator'!$G$4/$B$4)*C3053&gt;=0, ('Loan Calculator'!$G$4/$B$4)*C3053, 1/0)</f>
        <v>#DIV/0!</v>
      </c>
      <c r="F3054" s="200" t="e">
        <f t="shared" si="294"/>
        <v>#DIV/0!</v>
      </c>
      <c r="G3054" s="212" t="e">
        <f t="shared" si="289"/>
        <v>#DIV/0!</v>
      </c>
      <c r="K3054" s="197" t="str" cm="1">
        <f t="array" ref="K3054">INDEX($A:$G, ($B3054*$B$4)+3,COLUMN(C3054))</f>
        <v>Owing</v>
      </c>
      <c r="L3054" s="198" t="e">
        <f t="shared" si="291"/>
        <v>#VALUE!</v>
      </c>
      <c r="M3054" s="199" t="e">
        <f t="shared" si="292"/>
        <v>#VALUE!</v>
      </c>
      <c r="N3054" s="200" t="str" cm="1">
        <f t="array" ref="N3054">INDEX($A:$G, ($B3054*$B$4)+3,COLUMN(F3054))</f>
        <v>Total Interest Charged</v>
      </c>
      <c r="O3054" s="201" t="e">
        <f t="shared" si="290"/>
        <v>#VALUE!</v>
      </c>
    </row>
    <row r="3055" spans="3:15" x14ac:dyDescent="0.25">
      <c r="C3055" s="197" t="e">
        <f t="shared" si="293"/>
        <v>#DIV/0!</v>
      </c>
      <c r="D3055" s="216" t="e">
        <f>IF(F3055="","",IF($B$3='Budget Calculator'!$A$14, 'Loan Calculator'!$L$12-E3055+H3055, IF($B$3='Budget Calculator'!$A$13,  'Loan Calculator'!$N$12-E3055+H3055, IF($B$3='Budget Calculator'!$A$12,  'Loan Calculator'!$P$12-E3055+H3055, 0))))</f>
        <v>#DIV/0!</v>
      </c>
      <c r="E3055" s="217" t="e">
        <f>IF(('Loan Calculator'!$G$4/$B$4)*C3054&gt;=0, ('Loan Calculator'!$G$4/$B$4)*C3054, 1/0)</f>
        <v>#DIV/0!</v>
      </c>
      <c r="F3055" s="200" t="e">
        <f t="shared" si="294"/>
        <v>#DIV/0!</v>
      </c>
      <c r="G3055" s="212" t="e">
        <f t="shared" si="289"/>
        <v>#DIV/0!</v>
      </c>
      <c r="K3055" s="197" t="str" cm="1">
        <f t="array" ref="K3055">INDEX($A:$G, ($B3055*$B$4)+3,COLUMN(C3055))</f>
        <v>Owing</v>
      </c>
      <c r="L3055" s="198" t="e">
        <f t="shared" si="291"/>
        <v>#VALUE!</v>
      </c>
      <c r="M3055" s="199" t="e">
        <f t="shared" si="292"/>
        <v>#VALUE!</v>
      </c>
      <c r="N3055" s="200" t="str" cm="1">
        <f t="array" ref="N3055">INDEX($A:$G, ($B3055*$B$4)+3,COLUMN(F3055))</f>
        <v>Total Interest Charged</v>
      </c>
      <c r="O3055" s="201" t="e">
        <f t="shared" si="290"/>
        <v>#VALUE!</v>
      </c>
    </row>
    <row r="3056" spans="3:15" x14ac:dyDescent="0.25">
      <c r="C3056" s="197" t="e">
        <f t="shared" si="293"/>
        <v>#DIV/0!</v>
      </c>
      <c r="D3056" s="216" t="e">
        <f>IF(F3056="","",IF($B$3='Budget Calculator'!$A$14, 'Loan Calculator'!$L$12-E3056+H3056, IF($B$3='Budget Calculator'!$A$13,  'Loan Calculator'!$N$12-E3056+H3056, IF($B$3='Budget Calculator'!$A$12,  'Loan Calculator'!$P$12-E3056+H3056, 0))))</f>
        <v>#DIV/0!</v>
      </c>
      <c r="E3056" s="217" t="e">
        <f>IF(('Loan Calculator'!$G$4/$B$4)*C3055&gt;=0, ('Loan Calculator'!$G$4/$B$4)*C3055, 1/0)</f>
        <v>#DIV/0!</v>
      </c>
      <c r="F3056" s="200" t="e">
        <f t="shared" si="294"/>
        <v>#DIV/0!</v>
      </c>
      <c r="G3056" s="212" t="e">
        <f t="shared" si="289"/>
        <v>#DIV/0!</v>
      </c>
      <c r="K3056" s="197" t="str" cm="1">
        <f t="array" ref="K3056">INDEX($A:$G, ($B3056*$B$4)+3,COLUMN(C3056))</f>
        <v>Owing</v>
      </c>
      <c r="L3056" s="198" t="e">
        <f t="shared" si="291"/>
        <v>#VALUE!</v>
      </c>
      <c r="M3056" s="199" t="e">
        <f t="shared" si="292"/>
        <v>#VALUE!</v>
      </c>
      <c r="N3056" s="200" t="str" cm="1">
        <f t="array" ref="N3056">INDEX($A:$G, ($B3056*$B$4)+3,COLUMN(F3056))</f>
        <v>Total Interest Charged</v>
      </c>
      <c r="O3056" s="201" t="e">
        <f t="shared" si="290"/>
        <v>#VALUE!</v>
      </c>
    </row>
    <row r="3057" spans="3:15" x14ac:dyDescent="0.25">
      <c r="C3057" s="197" t="e">
        <f t="shared" si="293"/>
        <v>#DIV/0!</v>
      </c>
      <c r="D3057" s="216" t="e">
        <f>IF(F3057="","",IF($B$3='Budget Calculator'!$A$14, 'Loan Calculator'!$L$12-E3057+H3057, IF($B$3='Budget Calculator'!$A$13,  'Loan Calculator'!$N$12-E3057+H3057, IF($B$3='Budget Calculator'!$A$12,  'Loan Calculator'!$P$12-E3057+H3057, 0))))</f>
        <v>#DIV/0!</v>
      </c>
      <c r="E3057" s="217" t="e">
        <f>IF(('Loan Calculator'!$G$4/$B$4)*C3056&gt;=0, ('Loan Calculator'!$G$4/$B$4)*C3056, 1/0)</f>
        <v>#DIV/0!</v>
      </c>
      <c r="F3057" s="200" t="e">
        <f t="shared" si="294"/>
        <v>#DIV/0!</v>
      </c>
      <c r="G3057" s="212" t="e">
        <f t="shared" si="289"/>
        <v>#DIV/0!</v>
      </c>
      <c r="K3057" s="197" t="str" cm="1">
        <f t="array" ref="K3057">INDEX($A:$G, ($B3057*$B$4)+3,COLUMN(C3057))</f>
        <v>Owing</v>
      </c>
      <c r="L3057" s="198" t="e">
        <f t="shared" si="291"/>
        <v>#VALUE!</v>
      </c>
      <c r="M3057" s="199" t="e">
        <f t="shared" si="292"/>
        <v>#VALUE!</v>
      </c>
      <c r="N3057" s="200" t="str" cm="1">
        <f t="array" ref="N3057">INDEX($A:$G, ($B3057*$B$4)+3,COLUMN(F3057))</f>
        <v>Total Interest Charged</v>
      </c>
      <c r="O3057" s="201" t="e">
        <f t="shared" si="290"/>
        <v>#VALUE!</v>
      </c>
    </row>
    <row r="3058" spans="3:15" x14ac:dyDescent="0.25">
      <c r="C3058" s="197" t="e">
        <f t="shared" si="293"/>
        <v>#DIV/0!</v>
      </c>
      <c r="D3058" s="216" t="e">
        <f>IF(F3058="","",IF($B$3='Budget Calculator'!$A$14, 'Loan Calculator'!$L$12-E3058+H3058, IF($B$3='Budget Calculator'!$A$13,  'Loan Calculator'!$N$12-E3058+H3058, IF($B$3='Budget Calculator'!$A$12,  'Loan Calculator'!$P$12-E3058+H3058, 0))))</f>
        <v>#DIV/0!</v>
      </c>
      <c r="E3058" s="217" t="e">
        <f>IF(('Loan Calculator'!$G$4/$B$4)*C3057&gt;=0, ('Loan Calculator'!$G$4/$B$4)*C3057, 1/0)</f>
        <v>#DIV/0!</v>
      </c>
      <c r="F3058" s="200" t="e">
        <f t="shared" si="294"/>
        <v>#DIV/0!</v>
      </c>
      <c r="G3058" s="212" t="e">
        <f t="shared" si="289"/>
        <v>#DIV/0!</v>
      </c>
      <c r="K3058" s="197" t="str" cm="1">
        <f t="array" ref="K3058">INDEX($A:$G, ($B3058*$B$4)+3,COLUMN(C3058))</f>
        <v>Owing</v>
      </c>
      <c r="L3058" s="198" t="e">
        <f t="shared" si="291"/>
        <v>#VALUE!</v>
      </c>
      <c r="M3058" s="199" t="e">
        <f t="shared" si="292"/>
        <v>#VALUE!</v>
      </c>
      <c r="N3058" s="200" t="str" cm="1">
        <f t="array" ref="N3058">INDEX($A:$G, ($B3058*$B$4)+3,COLUMN(F3058))</f>
        <v>Total Interest Charged</v>
      </c>
      <c r="O3058" s="201" t="e">
        <f t="shared" si="290"/>
        <v>#VALUE!</v>
      </c>
    </row>
    <row r="3059" spans="3:15" x14ac:dyDescent="0.25">
      <c r="C3059" s="197" t="e">
        <f t="shared" si="293"/>
        <v>#DIV/0!</v>
      </c>
      <c r="D3059" s="216" t="e">
        <f>IF(F3059="","",IF($B$3='Budget Calculator'!$A$14, 'Loan Calculator'!$L$12-E3059+H3059, IF($B$3='Budget Calculator'!$A$13,  'Loan Calculator'!$N$12-E3059+H3059, IF($B$3='Budget Calculator'!$A$12,  'Loan Calculator'!$P$12-E3059+H3059, 0))))</f>
        <v>#DIV/0!</v>
      </c>
      <c r="E3059" s="217" t="e">
        <f>IF(('Loan Calculator'!$G$4/$B$4)*C3058&gt;=0, ('Loan Calculator'!$G$4/$B$4)*C3058, 1/0)</f>
        <v>#DIV/0!</v>
      </c>
      <c r="F3059" s="200" t="e">
        <f t="shared" si="294"/>
        <v>#DIV/0!</v>
      </c>
      <c r="G3059" s="212" t="e">
        <f t="shared" si="289"/>
        <v>#DIV/0!</v>
      </c>
      <c r="K3059" s="197" t="str" cm="1">
        <f t="array" ref="K3059">INDEX($A:$G, ($B3059*$B$4)+3,COLUMN(C3059))</f>
        <v>Owing</v>
      </c>
      <c r="L3059" s="198" t="e">
        <f t="shared" si="291"/>
        <v>#VALUE!</v>
      </c>
      <c r="M3059" s="199" t="e">
        <f t="shared" si="292"/>
        <v>#VALUE!</v>
      </c>
      <c r="N3059" s="200" t="str" cm="1">
        <f t="array" ref="N3059">INDEX($A:$G, ($B3059*$B$4)+3,COLUMN(F3059))</f>
        <v>Total Interest Charged</v>
      </c>
      <c r="O3059" s="201" t="e">
        <f t="shared" si="290"/>
        <v>#VALUE!</v>
      </c>
    </row>
    <row r="3060" spans="3:15" x14ac:dyDescent="0.25">
      <c r="C3060" s="197" t="e">
        <f t="shared" si="293"/>
        <v>#DIV/0!</v>
      </c>
      <c r="D3060" s="216" t="e">
        <f>IF(F3060="","",IF($B$3='Budget Calculator'!$A$14, 'Loan Calculator'!$L$12-E3060+H3060, IF($B$3='Budget Calculator'!$A$13,  'Loan Calculator'!$N$12-E3060+H3060, IF($B$3='Budget Calculator'!$A$12,  'Loan Calculator'!$P$12-E3060+H3060, 0))))</f>
        <v>#DIV/0!</v>
      </c>
      <c r="E3060" s="217" t="e">
        <f>IF(('Loan Calculator'!$G$4/$B$4)*C3059&gt;=0, ('Loan Calculator'!$G$4/$B$4)*C3059, 1/0)</f>
        <v>#DIV/0!</v>
      </c>
      <c r="F3060" s="200" t="e">
        <f t="shared" si="294"/>
        <v>#DIV/0!</v>
      </c>
      <c r="G3060" s="212" t="e">
        <f t="shared" si="289"/>
        <v>#DIV/0!</v>
      </c>
      <c r="K3060" s="197" t="str" cm="1">
        <f t="array" ref="K3060">INDEX($A:$G, ($B3060*$B$4)+3,COLUMN(C3060))</f>
        <v>Owing</v>
      </c>
      <c r="L3060" s="198" t="e">
        <f t="shared" si="291"/>
        <v>#VALUE!</v>
      </c>
      <c r="M3060" s="199" t="e">
        <f t="shared" si="292"/>
        <v>#VALUE!</v>
      </c>
      <c r="N3060" s="200" t="str" cm="1">
        <f t="array" ref="N3060">INDEX($A:$G, ($B3060*$B$4)+3,COLUMN(F3060))</f>
        <v>Total Interest Charged</v>
      </c>
      <c r="O3060" s="201" t="e">
        <f t="shared" si="290"/>
        <v>#VALUE!</v>
      </c>
    </row>
    <row r="3061" spans="3:15" x14ac:dyDescent="0.25">
      <c r="C3061" s="197" t="e">
        <f t="shared" si="293"/>
        <v>#DIV/0!</v>
      </c>
      <c r="D3061" s="216" t="e">
        <f>IF(F3061="","",IF($B$3='Budget Calculator'!$A$14, 'Loan Calculator'!$L$12-E3061+H3061, IF($B$3='Budget Calculator'!$A$13,  'Loan Calculator'!$N$12-E3061+H3061, IF($B$3='Budget Calculator'!$A$12,  'Loan Calculator'!$P$12-E3061+H3061, 0))))</f>
        <v>#DIV/0!</v>
      </c>
      <c r="E3061" s="217" t="e">
        <f>IF(('Loan Calculator'!$G$4/$B$4)*C3060&gt;=0, ('Loan Calculator'!$G$4/$B$4)*C3060, 1/0)</f>
        <v>#DIV/0!</v>
      </c>
      <c r="F3061" s="200" t="e">
        <f t="shared" si="294"/>
        <v>#DIV/0!</v>
      </c>
      <c r="G3061" s="212" t="e">
        <f t="shared" si="289"/>
        <v>#DIV/0!</v>
      </c>
      <c r="K3061" s="197" t="str" cm="1">
        <f t="array" ref="K3061">INDEX($A:$G, ($B3061*$B$4)+3,COLUMN(C3061))</f>
        <v>Owing</v>
      </c>
      <c r="L3061" s="198" t="e">
        <f t="shared" si="291"/>
        <v>#VALUE!</v>
      </c>
      <c r="M3061" s="199" t="e">
        <f t="shared" si="292"/>
        <v>#VALUE!</v>
      </c>
      <c r="N3061" s="200" t="str" cm="1">
        <f t="array" ref="N3061">INDEX($A:$G, ($B3061*$B$4)+3,COLUMN(F3061))</f>
        <v>Total Interest Charged</v>
      </c>
      <c r="O3061" s="201" t="e">
        <f t="shared" si="290"/>
        <v>#VALUE!</v>
      </c>
    </row>
    <row r="3062" spans="3:15" x14ac:dyDescent="0.25">
      <c r="C3062" s="197" t="e">
        <f t="shared" si="293"/>
        <v>#DIV/0!</v>
      </c>
      <c r="D3062" s="216" t="e">
        <f>IF(F3062="","",IF($B$3='Budget Calculator'!$A$14, 'Loan Calculator'!$L$12-E3062+H3062, IF($B$3='Budget Calculator'!$A$13,  'Loan Calculator'!$N$12-E3062+H3062, IF($B$3='Budget Calculator'!$A$12,  'Loan Calculator'!$P$12-E3062+H3062, 0))))</f>
        <v>#DIV/0!</v>
      </c>
      <c r="E3062" s="217" t="e">
        <f>IF(('Loan Calculator'!$G$4/$B$4)*C3061&gt;=0, ('Loan Calculator'!$G$4/$B$4)*C3061, 1/0)</f>
        <v>#DIV/0!</v>
      </c>
      <c r="F3062" s="200" t="e">
        <f t="shared" si="294"/>
        <v>#DIV/0!</v>
      </c>
      <c r="G3062" s="212" t="e">
        <f t="shared" si="289"/>
        <v>#DIV/0!</v>
      </c>
      <c r="K3062" s="197" t="str" cm="1">
        <f t="array" ref="K3062">INDEX($A:$G, ($B3062*$B$4)+3,COLUMN(C3062))</f>
        <v>Owing</v>
      </c>
      <c r="L3062" s="198" t="e">
        <f t="shared" si="291"/>
        <v>#VALUE!</v>
      </c>
      <c r="M3062" s="199" t="e">
        <f t="shared" si="292"/>
        <v>#VALUE!</v>
      </c>
      <c r="N3062" s="200" t="str" cm="1">
        <f t="array" ref="N3062">INDEX($A:$G, ($B3062*$B$4)+3,COLUMN(F3062))</f>
        <v>Total Interest Charged</v>
      </c>
      <c r="O3062" s="201" t="e">
        <f t="shared" si="290"/>
        <v>#VALUE!</v>
      </c>
    </row>
    <row r="3063" spans="3:15" x14ac:dyDescent="0.25">
      <c r="C3063" s="197" t="e">
        <f t="shared" si="293"/>
        <v>#DIV/0!</v>
      </c>
      <c r="D3063" s="216" t="e">
        <f>IF(F3063="","",IF($B$3='Budget Calculator'!$A$14, 'Loan Calculator'!$L$12-E3063+H3063, IF($B$3='Budget Calculator'!$A$13,  'Loan Calculator'!$N$12-E3063+H3063, IF($B$3='Budget Calculator'!$A$12,  'Loan Calculator'!$P$12-E3063+H3063, 0))))</f>
        <v>#DIV/0!</v>
      </c>
      <c r="E3063" s="217" t="e">
        <f>IF(('Loan Calculator'!$G$4/$B$4)*C3062&gt;=0, ('Loan Calculator'!$G$4/$B$4)*C3062, 1/0)</f>
        <v>#DIV/0!</v>
      </c>
      <c r="F3063" s="200" t="e">
        <f t="shared" si="294"/>
        <v>#DIV/0!</v>
      </c>
      <c r="G3063" s="212" t="e">
        <f t="shared" si="289"/>
        <v>#DIV/0!</v>
      </c>
      <c r="K3063" s="197" t="str" cm="1">
        <f t="array" ref="K3063">INDEX($A:$G, ($B3063*$B$4)+3,COLUMN(C3063))</f>
        <v>Owing</v>
      </c>
      <c r="L3063" s="198" t="e">
        <f t="shared" si="291"/>
        <v>#VALUE!</v>
      </c>
      <c r="M3063" s="199" t="e">
        <f t="shared" si="292"/>
        <v>#VALUE!</v>
      </c>
      <c r="N3063" s="200" t="str" cm="1">
        <f t="array" ref="N3063">INDEX($A:$G, ($B3063*$B$4)+3,COLUMN(F3063))</f>
        <v>Total Interest Charged</v>
      </c>
      <c r="O3063" s="201" t="e">
        <f t="shared" si="290"/>
        <v>#VALUE!</v>
      </c>
    </row>
    <row r="3064" spans="3:15" x14ac:dyDescent="0.25">
      <c r="C3064" s="197" t="e">
        <f t="shared" si="293"/>
        <v>#DIV/0!</v>
      </c>
      <c r="D3064" s="216" t="e">
        <f>IF(F3064="","",IF($B$3='Budget Calculator'!$A$14, 'Loan Calculator'!$L$12-E3064+H3064, IF($B$3='Budget Calculator'!$A$13,  'Loan Calculator'!$N$12-E3064+H3064, IF($B$3='Budget Calculator'!$A$12,  'Loan Calculator'!$P$12-E3064+H3064, 0))))</f>
        <v>#DIV/0!</v>
      </c>
      <c r="E3064" s="217" t="e">
        <f>IF(('Loan Calculator'!$G$4/$B$4)*C3063&gt;=0, ('Loan Calculator'!$G$4/$B$4)*C3063, 1/0)</f>
        <v>#DIV/0!</v>
      </c>
      <c r="F3064" s="200" t="e">
        <f t="shared" si="294"/>
        <v>#DIV/0!</v>
      </c>
      <c r="G3064" s="212" t="e">
        <f t="shared" si="289"/>
        <v>#DIV/0!</v>
      </c>
      <c r="K3064" s="197" t="str" cm="1">
        <f t="array" ref="K3064">INDEX($A:$G, ($B3064*$B$4)+3,COLUMN(C3064))</f>
        <v>Owing</v>
      </c>
      <c r="L3064" s="198" t="e">
        <f t="shared" si="291"/>
        <v>#VALUE!</v>
      </c>
      <c r="M3064" s="199" t="e">
        <f t="shared" si="292"/>
        <v>#VALUE!</v>
      </c>
      <c r="N3064" s="200" t="str" cm="1">
        <f t="array" ref="N3064">INDEX($A:$G, ($B3064*$B$4)+3,COLUMN(F3064))</f>
        <v>Total Interest Charged</v>
      </c>
      <c r="O3064" s="201" t="e">
        <f t="shared" si="290"/>
        <v>#VALUE!</v>
      </c>
    </row>
    <row r="3065" spans="3:15" x14ac:dyDescent="0.25">
      <c r="C3065" s="197" t="e">
        <f t="shared" si="293"/>
        <v>#DIV/0!</v>
      </c>
      <c r="D3065" s="216" t="e">
        <f>IF(F3065="","",IF($B$3='Budget Calculator'!$A$14, 'Loan Calculator'!$L$12-E3065+H3065, IF($B$3='Budget Calculator'!$A$13,  'Loan Calculator'!$N$12-E3065+H3065, IF($B$3='Budget Calculator'!$A$12,  'Loan Calculator'!$P$12-E3065+H3065, 0))))</f>
        <v>#DIV/0!</v>
      </c>
      <c r="E3065" s="217" t="e">
        <f>IF(('Loan Calculator'!$G$4/$B$4)*C3064&gt;=0, ('Loan Calculator'!$G$4/$B$4)*C3064, 1/0)</f>
        <v>#DIV/0!</v>
      </c>
      <c r="F3065" s="200" t="e">
        <f t="shared" si="294"/>
        <v>#DIV/0!</v>
      </c>
      <c r="G3065" s="212" t="e">
        <f t="shared" si="289"/>
        <v>#DIV/0!</v>
      </c>
      <c r="K3065" s="197" t="str" cm="1">
        <f t="array" ref="K3065">INDEX($A:$G, ($B3065*$B$4)+3,COLUMN(C3065))</f>
        <v>Owing</v>
      </c>
      <c r="L3065" s="198" t="e">
        <f t="shared" si="291"/>
        <v>#VALUE!</v>
      </c>
      <c r="M3065" s="199" t="e">
        <f t="shared" si="292"/>
        <v>#VALUE!</v>
      </c>
      <c r="N3065" s="200" t="str" cm="1">
        <f t="array" ref="N3065">INDEX($A:$G, ($B3065*$B$4)+3,COLUMN(F3065))</f>
        <v>Total Interest Charged</v>
      </c>
      <c r="O3065" s="201" t="e">
        <f t="shared" si="290"/>
        <v>#VALUE!</v>
      </c>
    </row>
    <row r="3066" spans="3:15" x14ac:dyDescent="0.25">
      <c r="C3066" s="197" t="e">
        <f t="shared" si="293"/>
        <v>#DIV/0!</v>
      </c>
      <c r="D3066" s="216" t="e">
        <f>IF(F3066="","",IF($B$3='Budget Calculator'!$A$14, 'Loan Calculator'!$L$12-E3066+H3066, IF($B$3='Budget Calculator'!$A$13,  'Loan Calculator'!$N$12-E3066+H3066, IF($B$3='Budget Calculator'!$A$12,  'Loan Calculator'!$P$12-E3066+H3066, 0))))</f>
        <v>#DIV/0!</v>
      </c>
      <c r="E3066" s="217" t="e">
        <f>IF(('Loan Calculator'!$G$4/$B$4)*C3065&gt;=0, ('Loan Calculator'!$G$4/$B$4)*C3065, 1/0)</f>
        <v>#DIV/0!</v>
      </c>
      <c r="F3066" s="200" t="e">
        <f t="shared" si="294"/>
        <v>#DIV/0!</v>
      </c>
      <c r="G3066" s="212" t="e">
        <f t="shared" si="289"/>
        <v>#DIV/0!</v>
      </c>
      <c r="K3066" s="197" t="str" cm="1">
        <f t="array" ref="K3066">INDEX($A:$G, ($B3066*$B$4)+3,COLUMN(C3066))</f>
        <v>Owing</v>
      </c>
      <c r="L3066" s="198" t="e">
        <f t="shared" si="291"/>
        <v>#VALUE!</v>
      </c>
      <c r="M3066" s="199" t="e">
        <f t="shared" si="292"/>
        <v>#VALUE!</v>
      </c>
      <c r="N3066" s="200" t="str" cm="1">
        <f t="array" ref="N3066">INDEX($A:$G, ($B3066*$B$4)+3,COLUMN(F3066))</f>
        <v>Total Interest Charged</v>
      </c>
      <c r="O3066" s="201" t="e">
        <f t="shared" si="290"/>
        <v>#VALUE!</v>
      </c>
    </row>
    <row r="3067" spans="3:15" x14ac:dyDescent="0.25">
      <c r="C3067" s="197" t="e">
        <f t="shared" si="293"/>
        <v>#DIV/0!</v>
      </c>
      <c r="D3067" s="216" t="e">
        <f>IF(F3067="","",IF($B$3='Budget Calculator'!$A$14, 'Loan Calculator'!$L$12-E3067+H3067, IF($B$3='Budget Calculator'!$A$13,  'Loan Calculator'!$N$12-E3067+H3067, IF($B$3='Budget Calculator'!$A$12,  'Loan Calculator'!$P$12-E3067+H3067, 0))))</f>
        <v>#DIV/0!</v>
      </c>
      <c r="E3067" s="217" t="e">
        <f>IF(('Loan Calculator'!$G$4/$B$4)*C3066&gt;=0, ('Loan Calculator'!$G$4/$B$4)*C3066, 1/0)</f>
        <v>#DIV/0!</v>
      </c>
      <c r="F3067" s="200" t="e">
        <f t="shared" si="294"/>
        <v>#DIV/0!</v>
      </c>
      <c r="G3067" s="212" t="e">
        <f t="shared" si="289"/>
        <v>#DIV/0!</v>
      </c>
      <c r="K3067" s="197" t="str" cm="1">
        <f t="array" ref="K3067">INDEX($A:$G, ($B3067*$B$4)+3,COLUMN(C3067))</f>
        <v>Owing</v>
      </c>
      <c r="L3067" s="198" t="e">
        <f t="shared" si="291"/>
        <v>#VALUE!</v>
      </c>
      <c r="M3067" s="199" t="e">
        <f t="shared" si="292"/>
        <v>#VALUE!</v>
      </c>
      <c r="N3067" s="200" t="str" cm="1">
        <f t="array" ref="N3067">INDEX($A:$G, ($B3067*$B$4)+3,COLUMN(F3067))</f>
        <v>Total Interest Charged</v>
      </c>
      <c r="O3067" s="201" t="e">
        <f t="shared" si="290"/>
        <v>#VALUE!</v>
      </c>
    </row>
    <row r="3068" spans="3:15" x14ac:dyDescent="0.25">
      <c r="C3068" s="197" t="e">
        <f t="shared" si="293"/>
        <v>#DIV/0!</v>
      </c>
      <c r="D3068" s="216" t="e">
        <f>IF(F3068="","",IF($B$3='Budget Calculator'!$A$14, 'Loan Calculator'!$L$12-E3068+H3068, IF($B$3='Budget Calculator'!$A$13,  'Loan Calculator'!$N$12-E3068+H3068, IF($B$3='Budget Calculator'!$A$12,  'Loan Calculator'!$P$12-E3068+H3068, 0))))</f>
        <v>#DIV/0!</v>
      </c>
      <c r="E3068" s="217" t="e">
        <f>IF(('Loan Calculator'!$G$4/$B$4)*C3067&gt;=0, ('Loan Calculator'!$G$4/$B$4)*C3067, 1/0)</f>
        <v>#DIV/0!</v>
      </c>
      <c r="F3068" s="200" t="e">
        <f t="shared" si="294"/>
        <v>#DIV/0!</v>
      </c>
      <c r="G3068" s="212" t="e">
        <f t="shared" si="289"/>
        <v>#DIV/0!</v>
      </c>
      <c r="K3068" s="197" t="str" cm="1">
        <f t="array" ref="K3068">INDEX($A:$G, ($B3068*$B$4)+3,COLUMN(C3068))</f>
        <v>Owing</v>
      </c>
      <c r="L3068" s="198" t="e">
        <f t="shared" si="291"/>
        <v>#VALUE!</v>
      </c>
      <c r="M3068" s="199" t="e">
        <f t="shared" si="292"/>
        <v>#VALUE!</v>
      </c>
      <c r="N3068" s="200" t="str" cm="1">
        <f t="array" ref="N3068">INDEX($A:$G, ($B3068*$B$4)+3,COLUMN(F3068))</f>
        <v>Total Interest Charged</v>
      </c>
      <c r="O3068" s="201" t="e">
        <f t="shared" si="290"/>
        <v>#VALUE!</v>
      </c>
    </row>
    <row r="3069" spans="3:15" x14ac:dyDescent="0.25">
      <c r="C3069" s="197" t="e">
        <f t="shared" si="293"/>
        <v>#DIV/0!</v>
      </c>
      <c r="D3069" s="216" t="e">
        <f>IF(F3069="","",IF($B$3='Budget Calculator'!$A$14, 'Loan Calculator'!$L$12-E3069+H3069, IF($B$3='Budget Calculator'!$A$13,  'Loan Calculator'!$N$12-E3069+H3069, IF($B$3='Budget Calculator'!$A$12,  'Loan Calculator'!$P$12-E3069+H3069, 0))))</f>
        <v>#DIV/0!</v>
      </c>
      <c r="E3069" s="217" t="e">
        <f>IF(('Loan Calculator'!$G$4/$B$4)*C3068&gt;=0, ('Loan Calculator'!$G$4/$B$4)*C3068, 1/0)</f>
        <v>#DIV/0!</v>
      </c>
      <c r="F3069" s="200" t="e">
        <f t="shared" si="294"/>
        <v>#DIV/0!</v>
      </c>
      <c r="G3069" s="212" t="e">
        <f t="shared" si="289"/>
        <v>#DIV/0!</v>
      </c>
      <c r="K3069" s="197" t="str" cm="1">
        <f t="array" ref="K3069">INDEX($A:$G, ($B3069*$B$4)+3,COLUMN(C3069))</f>
        <v>Owing</v>
      </c>
      <c r="L3069" s="198" t="e">
        <f t="shared" si="291"/>
        <v>#VALUE!</v>
      </c>
      <c r="M3069" s="199" t="e">
        <f t="shared" si="292"/>
        <v>#VALUE!</v>
      </c>
      <c r="N3069" s="200" t="str" cm="1">
        <f t="array" ref="N3069">INDEX($A:$G, ($B3069*$B$4)+3,COLUMN(F3069))</f>
        <v>Total Interest Charged</v>
      </c>
      <c r="O3069" s="201" t="e">
        <f t="shared" si="290"/>
        <v>#VALUE!</v>
      </c>
    </row>
    <row r="3070" spans="3:15" x14ac:dyDescent="0.25">
      <c r="C3070" s="197" t="e">
        <f t="shared" si="293"/>
        <v>#DIV/0!</v>
      </c>
      <c r="D3070" s="216" t="e">
        <f>IF(F3070="","",IF($B$3='Budget Calculator'!$A$14, 'Loan Calculator'!$L$12-E3070+H3070, IF($B$3='Budget Calculator'!$A$13,  'Loan Calculator'!$N$12-E3070+H3070, IF($B$3='Budget Calculator'!$A$12,  'Loan Calculator'!$P$12-E3070+H3070, 0))))</f>
        <v>#DIV/0!</v>
      </c>
      <c r="E3070" s="217" t="e">
        <f>IF(('Loan Calculator'!$G$4/$B$4)*C3069&gt;=0, ('Loan Calculator'!$G$4/$B$4)*C3069, 1/0)</f>
        <v>#DIV/0!</v>
      </c>
      <c r="F3070" s="200" t="e">
        <f t="shared" si="294"/>
        <v>#DIV/0!</v>
      </c>
      <c r="G3070" s="212" t="e">
        <f t="shared" si="289"/>
        <v>#DIV/0!</v>
      </c>
      <c r="K3070" s="197" t="str" cm="1">
        <f t="array" ref="K3070">INDEX($A:$G, ($B3070*$B$4)+3,COLUMN(C3070))</f>
        <v>Owing</v>
      </c>
      <c r="L3070" s="198" t="e">
        <f t="shared" si="291"/>
        <v>#VALUE!</v>
      </c>
      <c r="M3070" s="199" t="e">
        <f t="shared" si="292"/>
        <v>#VALUE!</v>
      </c>
      <c r="N3070" s="200" t="str" cm="1">
        <f t="array" ref="N3070">INDEX($A:$G, ($B3070*$B$4)+3,COLUMN(F3070))</f>
        <v>Total Interest Charged</v>
      </c>
      <c r="O3070" s="201" t="e">
        <f t="shared" si="290"/>
        <v>#VALUE!</v>
      </c>
    </row>
    <row r="3071" spans="3:15" x14ac:dyDescent="0.25">
      <c r="C3071" s="197" t="e">
        <f t="shared" si="293"/>
        <v>#DIV/0!</v>
      </c>
      <c r="D3071" s="216" t="e">
        <f>IF(F3071="","",IF($B$3='Budget Calculator'!$A$14, 'Loan Calculator'!$L$12-E3071+H3071, IF($B$3='Budget Calculator'!$A$13,  'Loan Calculator'!$N$12-E3071+H3071, IF($B$3='Budget Calculator'!$A$12,  'Loan Calculator'!$P$12-E3071+H3071, 0))))</f>
        <v>#DIV/0!</v>
      </c>
      <c r="E3071" s="217" t="e">
        <f>IF(('Loan Calculator'!$G$4/$B$4)*C3070&gt;=0, ('Loan Calculator'!$G$4/$B$4)*C3070, 1/0)</f>
        <v>#DIV/0!</v>
      </c>
      <c r="F3071" s="200" t="e">
        <f t="shared" si="294"/>
        <v>#DIV/0!</v>
      </c>
      <c r="G3071" s="212" t="e">
        <f t="shared" si="289"/>
        <v>#DIV/0!</v>
      </c>
      <c r="K3071" s="197" t="str" cm="1">
        <f t="array" ref="K3071">INDEX($A:$G, ($B3071*$B$4)+3,COLUMN(C3071))</f>
        <v>Owing</v>
      </c>
      <c r="L3071" s="198" t="e">
        <f t="shared" si="291"/>
        <v>#VALUE!</v>
      </c>
      <c r="M3071" s="199" t="e">
        <f t="shared" si="292"/>
        <v>#VALUE!</v>
      </c>
      <c r="N3071" s="200" t="str" cm="1">
        <f t="array" ref="N3071">INDEX($A:$G, ($B3071*$B$4)+3,COLUMN(F3071))</f>
        <v>Total Interest Charged</v>
      </c>
      <c r="O3071" s="201" t="e">
        <f t="shared" si="290"/>
        <v>#VALUE!</v>
      </c>
    </row>
    <row r="3072" spans="3:15" x14ac:dyDescent="0.25">
      <c r="C3072" s="197" t="e">
        <f t="shared" si="293"/>
        <v>#DIV/0!</v>
      </c>
      <c r="D3072" s="216" t="e">
        <f>IF(F3072="","",IF($B$3='Budget Calculator'!$A$14, 'Loan Calculator'!$L$12-E3072+H3072, IF($B$3='Budget Calculator'!$A$13,  'Loan Calculator'!$N$12-E3072+H3072, IF($B$3='Budget Calculator'!$A$12,  'Loan Calculator'!$P$12-E3072+H3072, 0))))</f>
        <v>#DIV/0!</v>
      </c>
      <c r="E3072" s="217" t="e">
        <f>IF(('Loan Calculator'!$G$4/$B$4)*C3071&gt;=0, ('Loan Calculator'!$G$4/$B$4)*C3071, 1/0)</f>
        <v>#DIV/0!</v>
      </c>
      <c r="F3072" s="200" t="e">
        <f t="shared" si="294"/>
        <v>#DIV/0!</v>
      </c>
      <c r="G3072" s="212" t="e">
        <f t="shared" si="289"/>
        <v>#DIV/0!</v>
      </c>
      <c r="K3072" s="197" t="str" cm="1">
        <f t="array" ref="K3072">INDEX($A:$G, ($B3072*$B$4)+3,COLUMN(C3072))</f>
        <v>Owing</v>
      </c>
      <c r="L3072" s="198" t="e">
        <f t="shared" si="291"/>
        <v>#VALUE!</v>
      </c>
      <c r="M3072" s="199" t="e">
        <f t="shared" si="292"/>
        <v>#VALUE!</v>
      </c>
      <c r="N3072" s="200" t="str" cm="1">
        <f t="array" ref="N3072">INDEX($A:$G, ($B3072*$B$4)+3,COLUMN(F3072))</f>
        <v>Total Interest Charged</v>
      </c>
      <c r="O3072" s="201" t="e">
        <f t="shared" si="290"/>
        <v>#VALUE!</v>
      </c>
    </row>
    <row r="3073" spans="3:15" x14ac:dyDescent="0.25">
      <c r="C3073" s="197" t="e">
        <f t="shared" si="293"/>
        <v>#DIV/0!</v>
      </c>
      <c r="D3073" s="216" t="e">
        <f>IF(F3073="","",IF($B$3='Budget Calculator'!$A$14, 'Loan Calculator'!$L$12-E3073+H3073, IF($B$3='Budget Calculator'!$A$13,  'Loan Calculator'!$N$12-E3073+H3073, IF($B$3='Budget Calculator'!$A$12,  'Loan Calculator'!$P$12-E3073+H3073, 0))))</f>
        <v>#DIV/0!</v>
      </c>
      <c r="E3073" s="217" t="e">
        <f>IF(('Loan Calculator'!$G$4/$B$4)*C3072&gt;=0, ('Loan Calculator'!$G$4/$B$4)*C3072, 1/0)</f>
        <v>#DIV/0!</v>
      </c>
      <c r="F3073" s="200" t="e">
        <f t="shared" si="294"/>
        <v>#DIV/0!</v>
      </c>
      <c r="G3073" s="212" t="e">
        <f t="shared" si="289"/>
        <v>#DIV/0!</v>
      </c>
      <c r="K3073" s="197" t="str" cm="1">
        <f t="array" ref="K3073">INDEX($A:$G, ($B3073*$B$4)+3,COLUMN(C3073))</f>
        <v>Owing</v>
      </c>
      <c r="L3073" s="198" t="e">
        <f t="shared" si="291"/>
        <v>#VALUE!</v>
      </c>
      <c r="M3073" s="199" t="e">
        <f t="shared" si="292"/>
        <v>#VALUE!</v>
      </c>
      <c r="N3073" s="200" t="str" cm="1">
        <f t="array" ref="N3073">INDEX($A:$G, ($B3073*$B$4)+3,COLUMN(F3073))</f>
        <v>Total Interest Charged</v>
      </c>
      <c r="O3073" s="201" t="e">
        <f t="shared" si="290"/>
        <v>#VALUE!</v>
      </c>
    </row>
    <row r="3074" spans="3:15" x14ac:dyDescent="0.25">
      <c r="C3074" s="197" t="e">
        <f t="shared" si="293"/>
        <v>#DIV/0!</v>
      </c>
      <c r="D3074" s="216" t="e">
        <f>IF(F3074="","",IF($B$3='Budget Calculator'!$A$14, 'Loan Calculator'!$L$12-E3074+H3074, IF($B$3='Budget Calculator'!$A$13,  'Loan Calculator'!$N$12-E3074+H3074, IF($B$3='Budget Calculator'!$A$12,  'Loan Calculator'!$P$12-E3074+H3074, 0))))</f>
        <v>#DIV/0!</v>
      </c>
      <c r="E3074" s="217" t="e">
        <f>IF(('Loan Calculator'!$G$4/$B$4)*C3073&gt;=0, ('Loan Calculator'!$G$4/$B$4)*C3073, 1/0)</f>
        <v>#DIV/0!</v>
      </c>
      <c r="F3074" s="200" t="e">
        <f t="shared" si="294"/>
        <v>#DIV/0!</v>
      </c>
      <c r="G3074" s="212" t="e">
        <f t="shared" si="289"/>
        <v>#DIV/0!</v>
      </c>
      <c r="K3074" s="197" t="str" cm="1">
        <f t="array" ref="K3074">INDEX($A:$G, ($B3074*$B$4)+3,COLUMN(C3074))</f>
        <v>Owing</v>
      </c>
      <c r="L3074" s="198" t="e">
        <f t="shared" si="291"/>
        <v>#VALUE!</v>
      </c>
      <c r="M3074" s="199" t="e">
        <f t="shared" si="292"/>
        <v>#VALUE!</v>
      </c>
      <c r="N3074" s="200" t="str" cm="1">
        <f t="array" ref="N3074">INDEX($A:$G, ($B3074*$B$4)+3,COLUMN(F3074))</f>
        <v>Total Interest Charged</v>
      </c>
      <c r="O3074" s="201" t="e">
        <f t="shared" si="290"/>
        <v>#VALUE!</v>
      </c>
    </row>
    <row r="3075" spans="3:15" x14ac:dyDescent="0.25">
      <c r="C3075" s="197" t="e">
        <f t="shared" si="293"/>
        <v>#DIV/0!</v>
      </c>
      <c r="D3075" s="216" t="e">
        <f>IF(F3075="","",IF($B$3='Budget Calculator'!$A$14, 'Loan Calculator'!$L$12-E3075+H3075, IF($B$3='Budget Calculator'!$A$13,  'Loan Calculator'!$N$12-E3075+H3075, IF($B$3='Budget Calculator'!$A$12,  'Loan Calculator'!$P$12-E3075+H3075, 0))))</f>
        <v>#DIV/0!</v>
      </c>
      <c r="E3075" s="217" t="e">
        <f>IF(('Loan Calculator'!$G$4/$B$4)*C3074&gt;=0, ('Loan Calculator'!$G$4/$B$4)*C3074, 1/0)</f>
        <v>#DIV/0!</v>
      </c>
      <c r="F3075" s="200" t="e">
        <f t="shared" si="294"/>
        <v>#DIV/0!</v>
      </c>
      <c r="G3075" s="212" t="e">
        <f t="shared" si="289"/>
        <v>#DIV/0!</v>
      </c>
      <c r="K3075" s="197" t="str" cm="1">
        <f t="array" ref="K3075">INDEX($A:$G, ($B3075*$B$4)+3,COLUMN(C3075))</f>
        <v>Owing</v>
      </c>
      <c r="L3075" s="198" t="e">
        <f t="shared" si="291"/>
        <v>#VALUE!</v>
      </c>
      <c r="M3075" s="199" t="e">
        <f t="shared" si="292"/>
        <v>#VALUE!</v>
      </c>
      <c r="N3075" s="200" t="str" cm="1">
        <f t="array" ref="N3075">INDEX($A:$G, ($B3075*$B$4)+3,COLUMN(F3075))</f>
        <v>Total Interest Charged</v>
      </c>
      <c r="O3075" s="201" t="e">
        <f t="shared" si="290"/>
        <v>#VALUE!</v>
      </c>
    </row>
    <row r="3076" spans="3:15" x14ac:dyDescent="0.25">
      <c r="C3076" s="197" t="e">
        <f t="shared" si="293"/>
        <v>#DIV/0!</v>
      </c>
      <c r="D3076" s="216" t="e">
        <f>IF(F3076="","",IF($B$3='Budget Calculator'!$A$14, 'Loan Calculator'!$L$12-E3076+H3076, IF($B$3='Budget Calculator'!$A$13,  'Loan Calculator'!$N$12-E3076+H3076, IF($B$3='Budget Calculator'!$A$12,  'Loan Calculator'!$P$12-E3076+H3076, 0))))</f>
        <v>#DIV/0!</v>
      </c>
      <c r="E3076" s="217" t="e">
        <f>IF(('Loan Calculator'!$G$4/$B$4)*C3075&gt;=0, ('Loan Calculator'!$G$4/$B$4)*C3075, 1/0)</f>
        <v>#DIV/0!</v>
      </c>
      <c r="F3076" s="200" t="e">
        <f t="shared" si="294"/>
        <v>#DIV/0!</v>
      </c>
      <c r="G3076" s="212" t="e">
        <f t="shared" si="289"/>
        <v>#DIV/0!</v>
      </c>
      <c r="K3076" s="197" t="str" cm="1">
        <f t="array" ref="K3076">INDEX($A:$G, ($B3076*$B$4)+3,COLUMN(C3076))</f>
        <v>Owing</v>
      </c>
      <c r="L3076" s="198" t="e">
        <f t="shared" si="291"/>
        <v>#VALUE!</v>
      </c>
      <c r="M3076" s="199" t="e">
        <f t="shared" si="292"/>
        <v>#VALUE!</v>
      </c>
      <c r="N3076" s="200" t="str" cm="1">
        <f t="array" ref="N3076">INDEX($A:$G, ($B3076*$B$4)+3,COLUMN(F3076))</f>
        <v>Total Interest Charged</v>
      </c>
      <c r="O3076" s="201" t="e">
        <f t="shared" si="290"/>
        <v>#VALUE!</v>
      </c>
    </row>
    <row r="3077" spans="3:15" x14ac:dyDescent="0.25">
      <c r="C3077" s="197" t="e">
        <f t="shared" si="293"/>
        <v>#DIV/0!</v>
      </c>
      <c r="D3077" s="216" t="e">
        <f>IF(F3077="","",IF($B$3='Budget Calculator'!$A$14, 'Loan Calculator'!$L$12-E3077+H3077, IF($B$3='Budget Calculator'!$A$13,  'Loan Calculator'!$N$12-E3077+H3077, IF($B$3='Budget Calculator'!$A$12,  'Loan Calculator'!$P$12-E3077+H3077, 0))))</f>
        <v>#DIV/0!</v>
      </c>
      <c r="E3077" s="217" t="e">
        <f>IF(('Loan Calculator'!$G$4/$B$4)*C3076&gt;=0, ('Loan Calculator'!$G$4/$B$4)*C3076, 1/0)</f>
        <v>#DIV/0!</v>
      </c>
      <c r="F3077" s="200" t="e">
        <f t="shared" si="294"/>
        <v>#DIV/0!</v>
      </c>
      <c r="G3077" s="212" t="e">
        <f t="shared" si="289"/>
        <v>#DIV/0!</v>
      </c>
      <c r="K3077" s="197" t="str" cm="1">
        <f t="array" ref="K3077">INDEX($A:$G, ($B3077*$B$4)+3,COLUMN(C3077))</f>
        <v>Owing</v>
      </c>
      <c r="L3077" s="198" t="e">
        <f t="shared" si="291"/>
        <v>#VALUE!</v>
      </c>
      <c r="M3077" s="199" t="e">
        <f t="shared" si="292"/>
        <v>#VALUE!</v>
      </c>
      <c r="N3077" s="200" t="str" cm="1">
        <f t="array" ref="N3077">INDEX($A:$G, ($B3077*$B$4)+3,COLUMN(F3077))</f>
        <v>Total Interest Charged</v>
      </c>
      <c r="O3077" s="201" t="e">
        <f t="shared" si="290"/>
        <v>#VALUE!</v>
      </c>
    </row>
    <row r="3078" spans="3:15" x14ac:dyDescent="0.25">
      <c r="C3078" s="197" t="e">
        <f t="shared" si="293"/>
        <v>#DIV/0!</v>
      </c>
      <c r="D3078" s="216" t="e">
        <f>IF(F3078="","",IF($B$3='Budget Calculator'!$A$14, 'Loan Calculator'!$L$12-E3078+H3078, IF($B$3='Budget Calculator'!$A$13,  'Loan Calculator'!$N$12-E3078+H3078, IF($B$3='Budget Calculator'!$A$12,  'Loan Calculator'!$P$12-E3078+H3078, 0))))</f>
        <v>#DIV/0!</v>
      </c>
      <c r="E3078" s="217" t="e">
        <f>IF(('Loan Calculator'!$G$4/$B$4)*C3077&gt;=0, ('Loan Calculator'!$G$4/$B$4)*C3077, 1/0)</f>
        <v>#DIV/0!</v>
      </c>
      <c r="F3078" s="200" t="e">
        <f t="shared" si="294"/>
        <v>#DIV/0!</v>
      </c>
      <c r="G3078" s="212" t="e">
        <f t="shared" ref="G3078:G3141" si="295">IF(IFERROR(C3078, 1/0), B3078, IF(C3078=0, B3078, 1/0))</f>
        <v>#DIV/0!</v>
      </c>
      <c r="K3078" s="197" t="str" cm="1">
        <f t="array" ref="K3078">INDEX($A:$G, ($B3078*$B$4)+3,COLUMN(C3078))</f>
        <v>Owing</v>
      </c>
      <c r="L3078" s="198" t="e">
        <f t="shared" si="291"/>
        <v>#VALUE!</v>
      </c>
      <c r="M3078" s="199" t="e">
        <f t="shared" si="292"/>
        <v>#VALUE!</v>
      </c>
      <c r="N3078" s="200" t="str" cm="1">
        <f t="array" ref="N3078">INDEX($A:$G, ($B3078*$B$4)+3,COLUMN(F3078))</f>
        <v>Total Interest Charged</v>
      </c>
      <c r="O3078" s="201" t="e">
        <f t="shared" ref="O3078:O3141" si="296">IF(IFERROR(K3078, 1/0), J3078, IF(K3078=0, J3078, 1/0))</f>
        <v>#VALUE!</v>
      </c>
    </row>
    <row r="3079" spans="3:15" x14ac:dyDescent="0.25">
      <c r="C3079" s="197" t="e">
        <f t="shared" si="293"/>
        <v>#DIV/0!</v>
      </c>
      <c r="D3079" s="216" t="e">
        <f>IF(F3079="","",IF($B$3='Budget Calculator'!$A$14, 'Loan Calculator'!$L$12-E3079+H3079, IF($B$3='Budget Calculator'!$A$13,  'Loan Calculator'!$N$12-E3079+H3079, IF($B$3='Budget Calculator'!$A$12,  'Loan Calculator'!$P$12-E3079+H3079, 0))))</f>
        <v>#DIV/0!</v>
      </c>
      <c r="E3079" s="217" t="e">
        <f>IF(('Loan Calculator'!$G$4/$B$4)*C3078&gt;=0, ('Loan Calculator'!$G$4/$B$4)*C3078, 1/0)</f>
        <v>#DIV/0!</v>
      </c>
      <c r="F3079" s="200" t="e">
        <f t="shared" si="294"/>
        <v>#DIV/0!</v>
      </c>
      <c r="G3079" s="212" t="e">
        <f t="shared" si="295"/>
        <v>#DIV/0!</v>
      </c>
      <c r="K3079" s="197" t="str" cm="1">
        <f t="array" ref="K3079">INDEX($A:$G, ($B3079*$B$4)+3,COLUMN(C3079))</f>
        <v>Owing</v>
      </c>
      <c r="L3079" s="198" t="e">
        <f t="shared" ref="L3079:L3142" si="297">K3078-K3079</f>
        <v>#VALUE!</v>
      </c>
      <c r="M3079" s="199" t="e">
        <f t="shared" ref="M3079:M3142" si="298">N3079-N3078</f>
        <v>#VALUE!</v>
      </c>
      <c r="N3079" s="200" t="str" cm="1">
        <f t="array" ref="N3079">INDEX($A:$G, ($B3079*$B$4)+3,COLUMN(F3079))</f>
        <v>Total Interest Charged</v>
      </c>
      <c r="O3079" s="201" t="e">
        <f t="shared" si="296"/>
        <v>#VALUE!</v>
      </c>
    </row>
    <row r="3080" spans="3:15" x14ac:dyDescent="0.25">
      <c r="C3080" s="197" t="e">
        <f t="shared" si="293"/>
        <v>#DIV/0!</v>
      </c>
      <c r="D3080" s="216" t="e">
        <f>IF(F3080="","",IF($B$3='Budget Calculator'!$A$14, 'Loan Calculator'!$L$12-E3080+H3080, IF($B$3='Budget Calculator'!$A$13,  'Loan Calculator'!$N$12-E3080+H3080, IF($B$3='Budget Calculator'!$A$12,  'Loan Calculator'!$P$12-E3080+H3080, 0))))</f>
        <v>#DIV/0!</v>
      </c>
      <c r="E3080" s="217" t="e">
        <f>IF(('Loan Calculator'!$G$4/$B$4)*C3079&gt;=0, ('Loan Calculator'!$G$4/$B$4)*C3079, 1/0)</f>
        <v>#DIV/0!</v>
      </c>
      <c r="F3080" s="200" t="e">
        <f t="shared" si="294"/>
        <v>#DIV/0!</v>
      </c>
      <c r="G3080" s="212" t="e">
        <f t="shared" si="295"/>
        <v>#DIV/0!</v>
      </c>
      <c r="K3080" s="197" t="str" cm="1">
        <f t="array" ref="K3080">INDEX($A:$G, ($B3080*$B$4)+3,COLUMN(C3080))</f>
        <v>Owing</v>
      </c>
      <c r="L3080" s="198" t="e">
        <f t="shared" si="297"/>
        <v>#VALUE!</v>
      </c>
      <c r="M3080" s="199" t="e">
        <f t="shared" si="298"/>
        <v>#VALUE!</v>
      </c>
      <c r="N3080" s="200" t="str" cm="1">
        <f t="array" ref="N3080">INDEX($A:$G, ($B3080*$B$4)+3,COLUMN(F3080))</f>
        <v>Total Interest Charged</v>
      </c>
      <c r="O3080" s="201" t="e">
        <f t="shared" si="296"/>
        <v>#VALUE!</v>
      </c>
    </row>
    <row r="3081" spans="3:15" x14ac:dyDescent="0.25">
      <c r="C3081" s="197" t="e">
        <f t="shared" si="293"/>
        <v>#DIV/0!</v>
      </c>
      <c r="D3081" s="216" t="e">
        <f>IF(F3081="","",IF($B$3='Budget Calculator'!$A$14, 'Loan Calculator'!$L$12-E3081+H3081, IF($B$3='Budget Calculator'!$A$13,  'Loan Calculator'!$N$12-E3081+H3081, IF($B$3='Budget Calculator'!$A$12,  'Loan Calculator'!$P$12-E3081+H3081, 0))))</f>
        <v>#DIV/0!</v>
      </c>
      <c r="E3081" s="217" t="e">
        <f>IF(('Loan Calculator'!$G$4/$B$4)*C3080&gt;=0, ('Loan Calculator'!$G$4/$B$4)*C3080, 1/0)</f>
        <v>#DIV/0!</v>
      </c>
      <c r="F3081" s="200" t="e">
        <f t="shared" si="294"/>
        <v>#DIV/0!</v>
      </c>
      <c r="G3081" s="212" t="e">
        <f t="shared" si="295"/>
        <v>#DIV/0!</v>
      </c>
      <c r="K3081" s="197" t="str" cm="1">
        <f t="array" ref="K3081">INDEX($A:$G, ($B3081*$B$4)+3,COLUMN(C3081))</f>
        <v>Owing</v>
      </c>
      <c r="L3081" s="198" t="e">
        <f t="shared" si="297"/>
        <v>#VALUE!</v>
      </c>
      <c r="M3081" s="199" t="e">
        <f t="shared" si="298"/>
        <v>#VALUE!</v>
      </c>
      <c r="N3081" s="200" t="str" cm="1">
        <f t="array" ref="N3081">INDEX($A:$G, ($B3081*$B$4)+3,COLUMN(F3081))</f>
        <v>Total Interest Charged</v>
      </c>
      <c r="O3081" s="201" t="e">
        <f t="shared" si="296"/>
        <v>#VALUE!</v>
      </c>
    </row>
    <row r="3082" spans="3:15" x14ac:dyDescent="0.25">
      <c r="C3082" s="197" t="e">
        <f t="shared" si="293"/>
        <v>#DIV/0!</v>
      </c>
      <c r="D3082" s="216" t="e">
        <f>IF(F3082="","",IF($B$3='Budget Calculator'!$A$14, 'Loan Calculator'!$L$12-E3082+H3082, IF($B$3='Budget Calculator'!$A$13,  'Loan Calculator'!$N$12-E3082+H3082, IF($B$3='Budget Calculator'!$A$12,  'Loan Calculator'!$P$12-E3082+H3082, 0))))</f>
        <v>#DIV/0!</v>
      </c>
      <c r="E3082" s="217" t="e">
        <f>IF(('Loan Calculator'!$G$4/$B$4)*C3081&gt;=0, ('Loan Calculator'!$G$4/$B$4)*C3081, 1/0)</f>
        <v>#DIV/0!</v>
      </c>
      <c r="F3082" s="200" t="e">
        <f t="shared" si="294"/>
        <v>#DIV/0!</v>
      </c>
      <c r="G3082" s="212" t="e">
        <f t="shared" si="295"/>
        <v>#DIV/0!</v>
      </c>
      <c r="K3082" s="197" t="str" cm="1">
        <f t="array" ref="K3082">INDEX($A:$G, ($B3082*$B$4)+3,COLUMN(C3082))</f>
        <v>Owing</v>
      </c>
      <c r="L3082" s="198" t="e">
        <f t="shared" si="297"/>
        <v>#VALUE!</v>
      </c>
      <c r="M3082" s="199" t="e">
        <f t="shared" si="298"/>
        <v>#VALUE!</v>
      </c>
      <c r="N3082" s="200" t="str" cm="1">
        <f t="array" ref="N3082">INDEX($A:$G, ($B3082*$B$4)+3,COLUMN(F3082))</f>
        <v>Total Interest Charged</v>
      </c>
      <c r="O3082" s="201" t="e">
        <f t="shared" si="296"/>
        <v>#VALUE!</v>
      </c>
    </row>
    <row r="3083" spans="3:15" x14ac:dyDescent="0.25">
      <c r="C3083" s="197" t="e">
        <f t="shared" si="293"/>
        <v>#DIV/0!</v>
      </c>
      <c r="D3083" s="216" t="e">
        <f>IF(F3083="","",IF($B$3='Budget Calculator'!$A$14, 'Loan Calculator'!$L$12-E3083+H3083, IF($B$3='Budget Calculator'!$A$13,  'Loan Calculator'!$N$12-E3083+H3083, IF($B$3='Budget Calculator'!$A$12,  'Loan Calculator'!$P$12-E3083+H3083, 0))))</f>
        <v>#DIV/0!</v>
      </c>
      <c r="E3083" s="217" t="e">
        <f>IF(('Loan Calculator'!$G$4/$B$4)*C3082&gt;=0, ('Loan Calculator'!$G$4/$B$4)*C3082, 1/0)</f>
        <v>#DIV/0!</v>
      </c>
      <c r="F3083" s="200" t="e">
        <f t="shared" si="294"/>
        <v>#DIV/0!</v>
      </c>
      <c r="G3083" s="212" t="e">
        <f t="shared" si="295"/>
        <v>#DIV/0!</v>
      </c>
      <c r="K3083" s="197" t="str" cm="1">
        <f t="array" ref="K3083">INDEX($A:$G, ($B3083*$B$4)+3,COLUMN(C3083))</f>
        <v>Owing</v>
      </c>
      <c r="L3083" s="198" t="e">
        <f t="shared" si="297"/>
        <v>#VALUE!</v>
      </c>
      <c r="M3083" s="199" t="e">
        <f t="shared" si="298"/>
        <v>#VALUE!</v>
      </c>
      <c r="N3083" s="200" t="str" cm="1">
        <f t="array" ref="N3083">INDEX($A:$G, ($B3083*$B$4)+3,COLUMN(F3083))</f>
        <v>Total Interest Charged</v>
      </c>
      <c r="O3083" s="201" t="e">
        <f t="shared" si="296"/>
        <v>#VALUE!</v>
      </c>
    </row>
    <row r="3084" spans="3:15" x14ac:dyDescent="0.25">
      <c r="C3084" s="197" t="e">
        <f t="shared" si="293"/>
        <v>#DIV/0!</v>
      </c>
      <c r="D3084" s="216" t="e">
        <f>IF(F3084="","",IF($B$3='Budget Calculator'!$A$14, 'Loan Calculator'!$L$12-E3084+H3084, IF($B$3='Budget Calculator'!$A$13,  'Loan Calculator'!$N$12-E3084+H3084, IF($B$3='Budget Calculator'!$A$12,  'Loan Calculator'!$P$12-E3084+H3084, 0))))</f>
        <v>#DIV/0!</v>
      </c>
      <c r="E3084" s="217" t="e">
        <f>IF(('Loan Calculator'!$G$4/$B$4)*C3083&gt;=0, ('Loan Calculator'!$G$4/$B$4)*C3083, 1/0)</f>
        <v>#DIV/0!</v>
      </c>
      <c r="F3084" s="200" t="e">
        <f t="shared" si="294"/>
        <v>#DIV/0!</v>
      </c>
      <c r="G3084" s="212" t="e">
        <f t="shared" si="295"/>
        <v>#DIV/0!</v>
      </c>
      <c r="K3084" s="197" t="str" cm="1">
        <f t="array" ref="K3084">INDEX($A:$G, ($B3084*$B$4)+3,COLUMN(C3084))</f>
        <v>Owing</v>
      </c>
      <c r="L3084" s="198" t="e">
        <f t="shared" si="297"/>
        <v>#VALUE!</v>
      </c>
      <c r="M3084" s="199" t="e">
        <f t="shared" si="298"/>
        <v>#VALUE!</v>
      </c>
      <c r="N3084" s="200" t="str" cm="1">
        <f t="array" ref="N3084">INDEX($A:$G, ($B3084*$B$4)+3,COLUMN(F3084))</f>
        <v>Total Interest Charged</v>
      </c>
      <c r="O3084" s="201" t="e">
        <f t="shared" si="296"/>
        <v>#VALUE!</v>
      </c>
    </row>
    <row r="3085" spans="3:15" x14ac:dyDescent="0.25">
      <c r="C3085" s="197" t="e">
        <f t="shared" si="293"/>
        <v>#DIV/0!</v>
      </c>
      <c r="D3085" s="216" t="e">
        <f>IF(F3085="","",IF($B$3='Budget Calculator'!$A$14, 'Loan Calculator'!$L$12-E3085+H3085, IF($B$3='Budget Calculator'!$A$13,  'Loan Calculator'!$N$12-E3085+H3085, IF($B$3='Budget Calculator'!$A$12,  'Loan Calculator'!$P$12-E3085+H3085, 0))))</f>
        <v>#DIV/0!</v>
      </c>
      <c r="E3085" s="217" t="e">
        <f>IF(('Loan Calculator'!$G$4/$B$4)*C3084&gt;=0, ('Loan Calculator'!$G$4/$B$4)*C3084, 1/0)</f>
        <v>#DIV/0!</v>
      </c>
      <c r="F3085" s="200" t="e">
        <f t="shared" si="294"/>
        <v>#DIV/0!</v>
      </c>
      <c r="G3085" s="212" t="e">
        <f t="shared" si="295"/>
        <v>#DIV/0!</v>
      </c>
      <c r="K3085" s="197" t="str" cm="1">
        <f t="array" ref="K3085">INDEX($A:$G, ($B3085*$B$4)+3,COLUMN(C3085))</f>
        <v>Owing</v>
      </c>
      <c r="L3085" s="198" t="e">
        <f t="shared" si="297"/>
        <v>#VALUE!</v>
      </c>
      <c r="M3085" s="199" t="e">
        <f t="shared" si="298"/>
        <v>#VALUE!</v>
      </c>
      <c r="N3085" s="200" t="str" cm="1">
        <f t="array" ref="N3085">INDEX($A:$G, ($B3085*$B$4)+3,COLUMN(F3085))</f>
        <v>Total Interest Charged</v>
      </c>
      <c r="O3085" s="201" t="e">
        <f t="shared" si="296"/>
        <v>#VALUE!</v>
      </c>
    </row>
    <row r="3086" spans="3:15" x14ac:dyDescent="0.25">
      <c r="C3086" s="197" t="e">
        <f t="shared" si="293"/>
        <v>#DIV/0!</v>
      </c>
      <c r="D3086" s="216" t="e">
        <f>IF(F3086="","",IF($B$3='Budget Calculator'!$A$14, 'Loan Calculator'!$L$12-E3086+H3086, IF($B$3='Budget Calculator'!$A$13,  'Loan Calculator'!$N$12-E3086+H3086, IF($B$3='Budget Calculator'!$A$12,  'Loan Calculator'!$P$12-E3086+H3086, 0))))</f>
        <v>#DIV/0!</v>
      </c>
      <c r="E3086" s="217" t="e">
        <f>IF(('Loan Calculator'!$G$4/$B$4)*C3085&gt;=0, ('Loan Calculator'!$G$4/$B$4)*C3085, 1/0)</f>
        <v>#DIV/0!</v>
      </c>
      <c r="F3086" s="200" t="e">
        <f t="shared" si="294"/>
        <v>#DIV/0!</v>
      </c>
      <c r="G3086" s="212" t="e">
        <f t="shared" si="295"/>
        <v>#DIV/0!</v>
      </c>
      <c r="K3086" s="197" t="str" cm="1">
        <f t="array" ref="K3086">INDEX($A:$G, ($B3086*$B$4)+3,COLUMN(C3086))</f>
        <v>Owing</v>
      </c>
      <c r="L3086" s="198" t="e">
        <f t="shared" si="297"/>
        <v>#VALUE!</v>
      </c>
      <c r="M3086" s="199" t="e">
        <f t="shared" si="298"/>
        <v>#VALUE!</v>
      </c>
      <c r="N3086" s="200" t="str" cm="1">
        <f t="array" ref="N3086">INDEX($A:$G, ($B3086*$B$4)+3,COLUMN(F3086))</f>
        <v>Total Interest Charged</v>
      </c>
      <c r="O3086" s="201" t="e">
        <f t="shared" si="296"/>
        <v>#VALUE!</v>
      </c>
    </row>
    <row r="3087" spans="3:15" x14ac:dyDescent="0.25">
      <c r="C3087" s="197" t="e">
        <f t="shared" si="293"/>
        <v>#DIV/0!</v>
      </c>
      <c r="D3087" s="216" t="e">
        <f>IF(F3087="","",IF($B$3='Budget Calculator'!$A$14, 'Loan Calculator'!$L$12-E3087+H3087, IF($B$3='Budget Calculator'!$A$13,  'Loan Calculator'!$N$12-E3087+H3087, IF($B$3='Budget Calculator'!$A$12,  'Loan Calculator'!$P$12-E3087+H3087, 0))))</f>
        <v>#DIV/0!</v>
      </c>
      <c r="E3087" s="217" t="e">
        <f>IF(('Loan Calculator'!$G$4/$B$4)*C3086&gt;=0, ('Loan Calculator'!$G$4/$B$4)*C3086, 1/0)</f>
        <v>#DIV/0!</v>
      </c>
      <c r="F3087" s="200" t="e">
        <f t="shared" si="294"/>
        <v>#DIV/0!</v>
      </c>
      <c r="G3087" s="212" t="e">
        <f t="shared" si="295"/>
        <v>#DIV/0!</v>
      </c>
      <c r="K3087" s="197" t="str" cm="1">
        <f t="array" ref="K3087">INDEX($A:$G, ($B3087*$B$4)+3,COLUMN(C3087))</f>
        <v>Owing</v>
      </c>
      <c r="L3087" s="198" t="e">
        <f t="shared" si="297"/>
        <v>#VALUE!</v>
      </c>
      <c r="M3087" s="199" t="e">
        <f t="shared" si="298"/>
        <v>#VALUE!</v>
      </c>
      <c r="N3087" s="200" t="str" cm="1">
        <f t="array" ref="N3087">INDEX($A:$G, ($B3087*$B$4)+3,COLUMN(F3087))</f>
        <v>Total Interest Charged</v>
      </c>
      <c r="O3087" s="201" t="e">
        <f t="shared" si="296"/>
        <v>#VALUE!</v>
      </c>
    </row>
    <row r="3088" spans="3:15" x14ac:dyDescent="0.25">
      <c r="C3088" s="197" t="e">
        <f t="shared" si="293"/>
        <v>#DIV/0!</v>
      </c>
      <c r="D3088" s="216" t="e">
        <f>IF(F3088="","",IF($B$3='Budget Calculator'!$A$14, 'Loan Calculator'!$L$12-E3088+H3088, IF($B$3='Budget Calculator'!$A$13,  'Loan Calculator'!$N$12-E3088+H3088, IF($B$3='Budget Calculator'!$A$12,  'Loan Calculator'!$P$12-E3088+H3088, 0))))</f>
        <v>#DIV/0!</v>
      </c>
      <c r="E3088" s="217" t="e">
        <f>IF(('Loan Calculator'!$G$4/$B$4)*C3087&gt;=0, ('Loan Calculator'!$G$4/$B$4)*C3087, 1/0)</f>
        <v>#DIV/0!</v>
      </c>
      <c r="F3088" s="200" t="e">
        <f t="shared" si="294"/>
        <v>#DIV/0!</v>
      </c>
      <c r="G3088" s="212" t="e">
        <f t="shared" si="295"/>
        <v>#DIV/0!</v>
      </c>
      <c r="K3088" s="197" t="str" cm="1">
        <f t="array" ref="K3088">INDEX($A:$G, ($B3088*$B$4)+3,COLUMN(C3088))</f>
        <v>Owing</v>
      </c>
      <c r="L3088" s="198" t="e">
        <f t="shared" si="297"/>
        <v>#VALUE!</v>
      </c>
      <c r="M3088" s="199" t="e">
        <f t="shared" si="298"/>
        <v>#VALUE!</v>
      </c>
      <c r="N3088" s="200" t="str" cm="1">
        <f t="array" ref="N3088">INDEX($A:$G, ($B3088*$B$4)+3,COLUMN(F3088))</f>
        <v>Total Interest Charged</v>
      </c>
      <c r="O3088" s="201" t="e">
        <f t="shared" si="296"/>
        <v>#VALUE!</v>
      </c>
    </row>
    <row r="3089" spans="3:15" x14ac:dyDescent="0.25">
      <c r="C3089" s="197" t="e">
        <f t="shared" si="293"/>
        <v>#DIV/0!</v>
      </c>
      <c r="D3089" s="216" t="e">
        <f>IF(F3089="","",IF($B$3='Budget Calculator'!$A$14, 'Loan Calculator'!$L$12-E3089+H3089, IF($B$3='Budget Calculator'!$A$13,  'Loan Calculator'!$N$12-E3089+H3089, IF($B$3='Budget Calculator'!$A$12,  'Loan Calculator'!$P$12-E3089+H3089, 0))))</f>
        <v>#DIV/0!</v>
      </c>
      <c r="E3089" s="217" t="e">
        <f>IF(('Loan Calculator'!$G$4/$B$4)*C3088&gt;=0, ('Loan Calculator'!$G$4/$B$4)*C3088, 1/0)</f>
        <v>#DIV/0!</v>
      </c>
      <c r="F3089" s="200" t="e">
        <f t="shared" si="294"/>
        <v>#DIV/0!</v>
      </c>
      <c r="G3089" s="212" t="e">
        <f t="shared" si="295"/>
        <v>#DIV/0!</v>
      </c>
      <c r="K3089" s="197" t="str" cm="1">
        <f t="array" ref="K3089">INDEX($A:$G, ($B3089*$B$4)+3,COLUMN(C3089))</f>
        <v>Owing</v>
      </c>
      <c r="L3089" s="198" t="e">
        <f t="shared" si="297"/>
        <v>#VALUE!</v>
      </c>
      <c r="M3089" s="199" t="e">
        <f t="shared" si="298"/>
        <v>#VALUE!</v>
      </c>
      <c r="N3089" s="200" t="str" cm="1">
        <f t="array" ref="N3089">INDEX($A:$G, ($B3089*$B$4)+3,COLUMN(F3089))</f>
        <v>Total Interest Charged</v>
      </c>
      <c r="O3089" s="201" t="e">
        <f t="shared" si="296"/>
        <v>#VALUE!</v>
      </c>
    </row>
    <row r="3090" spans="3:15" x14ac:dyDescent="0.25">
      <c r="C3090" s="197" t="e">
        <f t="shared" si="293"/>
        <v>#DIV/0!</v>
      </c>
      <c r="D3090" s="216" t="e">
        <f>IF(F3090="","",IF($B$3='Budget Calculator'!$A$14, 'Loan Calculator'!$L$12-E3090+H3090, IF($B$3='Budget Calculator'!$A$13,  'Loan Calculator'!$N$12-E3090+H3090, IF($B$3='Budget Calculator'!$A$12,  'Loan Calculator'!$P$12-E3090+H3090, 0))))</f>
        <v>#DIV/0!</v>
      </c>
      <c r="E3090" s="217" t="e">
        <f>IF(('Loan Calculator'!$G$4/$B$4)*C3089&gt;=0, ('Loan Calculator'!$G$4/$B$4)*C3089, 1/0)</f>
        <v>#DIV/0!</v>
      </c>
      <c r="F3090" s="200" t="e">
        <f t="shared" si="294"/>
        <v>#DIV/0!</v>
      </c>
      <c r="G3090" s="212" t="e">
        <f t="shared" si="295"/>
        <v>#DIV/0!</v>
      </c>
      <c r="K3090" s="197" t="str" cm="1">
        <f t="array" ref="K3090">INDEX($A:$G, ($B3090*$B$4)+3,COLUMN(C3090))</f>
        <v>Owing</v>
      </c>
      <c r="L3090" s="198" t="e">
        <f t="shared" si="297"/>
        <v>#VALUE!</v>
      </c>
      <c r="M3090" s="199" t="e">
        <f t="shared" si="298"/>
        <v>#VALUE!</v>
      </c>
      <c r="N3090" s="200" t="str" cm="1">
        <f t="array" ref="N3090">INDEX($A:$G, ($B3090*$B$4)+3,COLUMN(F3090))</f>
        <v>Total Interest Charged</v>
      </c>
      <c r="O3090" s="201" t="e">
        <f t="shared" si="296"/>
        <v>#VALUE!</v>
      </c>
    </row>
    <row r="3091" spans="3:15" x14ac:dyDescent="0.25">
      <c r="C3091" s="197" t="e">
        <f t="shared" si="293"/>
        <v>#DIV/0!</v>
      </c>
      <c r="D3091" s="216" t="e">
        <f>IF(F3091="","",IF($B$3='Budget Calculator'!$A$14, 'Loan Calculator'!$L$12-E3091+H3091, IF($B$3='Budget Calculator'!$A$13,  'Loan Calculator'!$N$12-E3091+H3091, IF($B$3='Budget Calculator'!$A$12,  'Loan Calculator'!$P$12-E3091+H3091, 0))))</f>
        <v>#DIV/0!</v>
      </c>
      <c r="E3091" s="217" t="e">
        <f>IF(('Loan Calculator'!$G$4/$B$4)*C3090&gt;=0, ('Loan Calculator'!$G$4/$B$4)*C3090, 1/0)</f>
        <v>#DIV/0!</v>
      </c>
      <c r="F3091" s="200" t="e">
        <f t="shared" si="294"/>
        <v>#DIV/0!</v>
      </c>
      <c r="G3091" s="212" t="e">
        <f t="shared" si="295"/>
        <v>#DIV/0!</v>
      </c>
      <c r="K3091" s="197" t="str" cm="1">
        <f t="array" ref="K3091">INDEX($A:$G, ($B3091*$B$4)+3,COLUMN(C3091))</f>
        <v>Owing</v>
      </c>
      <c r="L3091" s="198" t="e">
        <f t="shared" si="297"/>
        <v>#VALUE!</v>
      </c>
      <c r="M3091" s="199" t="e">
        <f t="shared" si="298"/>
        <v>#VALUE!</v>
      </c>
      <c r="N3091" s="200" t="str" cm="1">
        <f t="array" ref="N3091">INDEX($A:$G, ($B3091*$B$4)+3,COLUMN(F3091))</f>
        <v>Total Interest Charged</v>
      </c>
      <c r="O3091" s="201" t="e">
        <f t="shared" si="296"/>
        <v>#VALUE!</v>
      </c>
    </row>
    <row r="3092" spans="3:15" x14ac:dyDescent="0.25">
      <c r="C3092" s="197" t="e">
        <f t="shared" si="293"/>
        <v>#DIV/0!</v>
      </c>
      <c r="D3092" s="216" t="e">
        <f>IF(F3092="","",IF($B$3='Budget Calculator'!$A$14, 'Loan Calculator'!$L$12-E3092+H3092, IF($B$3='Budget Calculator'!$A$13,  'Loan Calculator'!$N$12-E3092+H3092, IF($B$3='Budget Calculator'!$A$12,  'Loan Calculator'!$P$12-E3092+H3092, 0))))</f>
        <v>#DIV/0!</v>
      </c>
      <c r="E3092" s="217" t="e">
        <f>IF(('Loan Calculator'!$G$4/$B$4)*C3091&gt;=0, ('Loan Calculator'!$G$4/$B$4)*C3091, 1/0)</f>
        <v>#DIV/0!</v>
      </c>
      <c r="F3092" s="200" t="e">
        <f t="shared" si="294"/>
        <v>#DIV/0!</v>
      </c>
      <c r="G3092" s="212" t="e">
        <f t="shared" si="295"/>
        <v>#DIV/0!</v>
      </c>
      <c r="K3092" s="197" t="str" cm="1">
        <f t="array" ref="K3092">INDEX($A:$G, ($B3092*$B$4)+3,COLUMN(C3092))</f>
        <v>Owing</v>
      </c>
      <c r="L3092" s="198" t="e">
        <f t="shared" si="297"/>
        <v>#VALUE!</v>
      </c>
      <c r="M3092" s="199" t="e">
        <f t="shared" si="298"/>
        <v>#VALUE!</v>
      </c>
      <c r="N3092" s="200" t="str" cm="1">
        <f t="array" ref="N3092">INDEX($A:$G, ($B3092*$B$4)+3,COLUMN(F3092))</f>
        <v>Total Interest Charged</v>
      </c>
      <c r="O3092" s="201" t="e">
        <f t="shared" si="296"/>
        <v>#VALUE!</v>
      </c>
    </row>
    <row r="3093" spans="3:15" x14ac:dyDescent="0.25">
      <c r="C3093" s="197" t="e">
        <f t="shared" si="293"/>
        <v>#DIV/0!</v>
      </c>
      <c r="D3093" s="216" t="e">
        <f>IF(F3093="","",IF($B$3='Budget Calculator'!$A$14, 'Loan Calculator'!$L$12-E3093+H3093, IF($B$3='Budget Calculator'!$A$13,  'Loan Calculator'!$N$12-E3093+H3093, IF($B$3='Budget Calculator'!$A$12,  'Loan Calculator'!$P$12-E3093+H3093, 0))))</f>
        <v>#DIV/0!</v>
      </c>
      <c r="E3093" s="217" t="e">
        <f>IF(('Loan Calculator'!$G$4/$B$4)*C3092&gt;=0, ('Loan Calculator'!$G$4/$B$4)*C3092, 1/0)</f>
        <v>#DIV/0!</v>
      </c>
      <c r="F3093" s="200" t="e">
        <f t="shared" si="294"/>
        <v>#DIV/0!</v>
      </c>
      <c r="G3093" s="212" t="e">
        <f t="shared" si="295"/>
        <v>#DIV/0!</v>
      </c>
      <c r="K3093" s="197" t="str" cm="1">
        <f t="array" ref="K3093">INDEX($A:$G, ($B3093*$B$4)+3,COLUMN(C3093))</f>
        <v>Owing</v>
      </c>
      <c r="L3093" s="198" t="e">
        <f t="shared" si="297"/>
        <v>#VALUE!</v>
      </c>
      <c r="M3093" s="199" t="e">
        <f t="shared" si="298"/>
        <v>#VALUE!</v>
      </c>
      <c r="N3093" s="200" t="str" cm="1">
        <f t="array" ref="N3093">INDEX($A:$G, ($B3093*$B$4)+3,COLUMN(F3093))</f>
        <v>Total Interest Charged</v>
      </c>
      <c r="O3093" s="201" t="e">
        <f t="shared" si="296"/>
        <v>#VALUE!</v>
      </c>
    </row>
    <row r="3094" spans="3:15" x14ac:dyDescent="0.25">
      <c r="C3094" s="197" t="e">
        <f t="shared" si="293"/>
        <v>#DIV/0!</v>
      </c>
      <c r="D3094" s="216" t="e">
        <f>IF(F3094="","",IF($B$3='Budget Calculator'!$A$14, 'Loan Calculator'!$L$12-E3094+H3094, IF($B$3='Budget Calculator'!$A$13,  'Loan Calculator'!$N$12-E3094+H3094, IF($B$3='Budget Calculator'!$A$12,  'Loan Calculator'!$P$12-E3094+H3094, 0))))</f>
        <v>#DIV/0!</v>
      </c>
      <c r="E3094" s="217" t="e">
        <f>IF(('Loan Calculator'!$G$4/$B$4)*C3093&gt;=0, ('Loan Calculator'!$G$4/$B$4)*C3093, 1/0)</f>
        <v>#DIV/0!</v>
      </c>
      <c r="F3094" s="200" t="e">
        <f t="shared" si="294"/>
        <v>#DIV/0!</v>
      </c>
      <c r="G3094" s="212" t="e">
        <f t="shared" si="295"/>
        <v>#DIV/0!</v>
      </c>
      <c r="K3094" s="197" t="str" cm="1">
        <f t="array" ref="K3094">INDEX($A:$G, ($B3094*$B$4)+3,COLUMN(C3094))</f>
        <v>Owing</v>
      </c>
      <c r="L3094" s="198" t="e">
        <f t="shared" si="297"/>
        <v>#VALUE!</v>
      </c>
      <c r="M3094" s="199" t="e">
        <f t="shared" si="298"/>
        <v>#VALUE!</v>
      </c>
      <c r="N3094" s="200" t="str" cm="1">
        <f t="array" ref="N3094">INDEX($A:$G, ($B3094*$B$4)+3,COLUMN(F3094))</f>
        <v>Total Interest Charged</v>
      </c>
      <c r="O3094" s="201" t="e">
        <f t="shared" si="296"/>
        <v>#VALUE!</v>
      </c>
    </row>
    <row r="3095" spans="3:15" x14ac:dyDescent="0.25">
      <c r="C3095" s="197" t="e">
        <f t="shared" si="293"/>
        <v>#DIV/0!</v>
      </c>
      <c r="D3095" s="216" t="e">
        <f>IF(F3095="","",IF($B$3='Budget Calculator'!$A$14, 'Loan Calculator'!$L$12-E3095+H3095, IF($B$3='Budget Calculator'!$A$13,  'Loan Calculator'!$N$12-E3095+H3095, IF($B$3='Budget Calculator'!$A$12,  'Loan Calculator'!$P$12-E3095+H3095, 0))))</f>
        <v>#DIV/0!</v>
      </c>
      <c r="E3095" s="217" t="e">
        <f>IF(('Loan Calculator'!$G$4/$B$4)*C3094&gt;=0, ('Loan Calculator'!$G$4/$B$4)*C3094, 1/0)</f>
        <v>#DIV/0!</v>
      </c>
      <c r="F3095" s="200" t="e">
        <f t="shared" si="294"/>
        <v>#DIV/0!</v>
      </c>
      <c r="G3095" s="212" t="e">
        <f t="shared" si="295"/>
        <v>#DIV/0!</v>
      </c>
      <c r="K3095" s="197" t="str" cm="1">
        <f t="array" ref="K3095">INDEX($A:$G, ($B3095*$B$4)+3,COLUMN(C3095))</f>
        <v>Owing</v>
      </c>
      <c r="L3095" s="198" t="e">
        <f t="shared" si="297"/>
        <v>#VALUE!</v>
      </c>
      <c r="M3095" s="199" t="e">
        <f t="shared" si="298"/>
        <v>#VALUE!</v>
      </c>
      <c r="N3095" s="200" t="str" cm="1">
        <f t="array" ref="N3095">INDEX($A:$G, ($B3095*$B$4)+3,COLUMN(F3095))</f>
        <v>Total Interest Charged</v>
      </c>
      <c r="O3095" s="201" t="e">
        <f t="shared" si="296"/>
        <v>#VALUE!</v>
      </c>
    </row>
    <row r="3096" spans="3:15" x14ac:dyDescent="0.25">
      <c r="C3096" s="197" t="e">
        <f t="shared" ref="C3096:C3159" si="299">IF(F3096="","",C3095-D3096)</f>
        <v>#DIV/0!</v>
      </c>
      <c r="D3096" s="216" t="e">
        <f>IF(F3096="","",IF($B$3='Budget Calculator'!$A$14, 'Loan Calculator'!$L$12-E3096+H3096, IF($B$3='Budget Calculator'!$A$13,  'Loan Calculator'!$N$12-E3096+H3096, IF($B$3='Budget Calculator'!$A$12,  'Loan Calculator'!$P$12-E3096+H3096, 0))))</f>
        <v>#DIV/0!</v>
      </c>
      <c r="E3096" s="217" t="e">
        <f>IF(('Loan Calculator'!$G$4/$B$4)*C3095&gt;=0, ('Loan Calculator'!$G$4/$B$4)*C3095, 1/0)</f>
        <v>#DIV/0!</v>
      </c>
      <c r="F3096" s="200" t="e">
        <f t="shared" ref="F3096:F3159" si="300">IF(F3095="", "", IF(E3096+F3095&gt;F3095, E3096+F3095, ""))</f>
        <v>#DIV/0!</v>
      </c>
      <c r="G3096" s="212" t="e">
        <f t="shared" si="295"/>
        <v>#DIV/0!</v>
      </c>
      <c r="K3096" s="197" t="str" cm="1">
        <f t="array" ref="K3096">INDEX($A:$G, ($B3096*$B$4)+3,COLUMN(C3096))</f>
        <v>Owing</v>
      </c>
      <c r="L3096" s="198" t="e">
        <f t="shared" si="297"/>
        <v>#VALUE!</v>
      </c>
      <c r="M3096" s="199" t="e">
        <f t="shared" si="298"/>
        <v>#VALUE!</v>
      </c>
      <c r="N3096" s="200" t="str" cm="1">
        <f t="array" ref="N3096">INDEX($A:$G, ($B3096*$B$4)+3,COLUMN(F3096))</f>
        <v>Total Interest Charged</v>
      </c>
      <c r="O3096" s="201" t="e">
        <f t="shared" si="296"/>
        <v>#VALUE!</v>
      </c>
    </row>
    <row r="3097" spans="3:15" x14ac:dyDescent="0.25">
      <c r="C3097" s="197" t="e">
        <f t="shared" si="299"/>
        <v>#DIV/0!</v>
      </c>
      <c r="D3097" s="216" t="e">
        <f>IF(F3097="","",IF($B$3='Budget Calculator'!$A$14, 'Loan Calculator'!$L$12-E3097+H3097, IF($B$3='Budget Calculator'!$A$13,  'Loan Calculator'!$N$12-E3097+H3097, IF($B$3='Budget Calculator'!$A$12,  'Loan Calculator'!$P$12-E3097+H3097, 0))))</f>
        <v>#DIV/0!</v>
      </c>
      <c r="E3097" s="217" t="e">
        <f>IF(('Loan Calculator'!$G$4/$B$4)*C3096&gt;=0, ('Loan Calculator'!$G$4/$B$4)*C3096, 1/0)</f>
        <v>#DIV/0!</v>
      </c>
      <c r="F3097" s="200" t="e">
        <f t="shared" si="300"/>
        <v>#DIV/0!</v>
      </c>
      <c r="G3097" s="212" t="e">
        <f t="shared" si="295"/>
        <v>#DIV/0!</v>
      </c>
      <c r="K3097" s="197" t="str" cm="1">
        <f t="array" ref="K3097">INDEX($A:$G, ($B3097*$B$4)+3,COLUMN(C3097))</f>
        <v>Owing</v>
      </c>
      <c r="L3097" s="198" t="e">
        <f t="shared" si="297"/>
        <v>#VALUE!</v>
      </c>
      <c r="M3097" s="199" t="e">
        <f t="shared" si="298"/>
        <v>#VALUE!</v>
      </c>
      <c r="N3097" s="200" t="str" cm="1">
        <f t="array" ref="N3097">INDEX($A:$G, ($B3097*$B$4)+3,COLUMN(F3097))</f>
        <v>Total Interest Charged</v>
      </c>
      <c r="O3097" s="201" t="e">
        <f t="shared" si="296"/>
        <v>#VALUE!</v>
      </c>
    </row>
    <row r="3098" spans="3:15" x14ac:dyDescent="0.25">
      <c r="C3098" s="197" t="e">
        <f t="shared" si="299"/>
        <v>#DIV/0!</v>
      </c>
      <c r="D3098" s="216" t="e">
        <f>IF(F3098="","",IF($B$3='Budget Calculator'!$A$14, 'Loan Calculator'!$L$12-E3098+H3098, IF($B$3='Budget Calculator'!$A$13,  'Loan Calculator'!$N$12-E3098+H3098, IF($B$3='Budget Calculator'!$A$12,  'Loan Calculator'!$P$12-E3098+H3098, 0))))</f>
        <v>#DIV/0!</v>
      </c>
      <c r="E3098" s="217" t="e">
        <f>IF(('Loan Calculator'!$G$4/$B$4)*C3097&gt;=0, ('Loan Calculator'!$G$4/$B$4)*C3097, 1/0)</f>
        <v>#DIV/0!</v>
      </c>
      <c r="F3098" s="200" t="e">
        <f t="shared" si="300"/>
        <v>#DIV/0!</v>
      </c>
      <c r="G3098" s="212" t="e">
        <f t="shared" si="295"/>
        <v>#DIV/0!</v>
      </c>
      <c r="K3098" s="197" t="str" cm="1">
        <f t="array" ref="K3098">INDEX($A:$G, ($B3098*$B$4)+3,COLUMN(C3098))</f>
        <v>Owing</v>
      </c>
      <c r="L3098" s="198" t="e">
        <f t="shared" si="297"/>
        <v>#VALUE!</v>
      </c>
      <c r="M3098" s="199" t="e">
        <f t="shared" si="298"/>
        <v>#VALUE!</v>
      </c>
      <c r="N3098" s="200" t="str" cm="1">
        <f t="array" ref="N3098">INDEX($A:$G, ($B3098*$B$4)+3,COLUMN(F3098))</f>
        <v>Total Interest Charged</v>
      </c>
      <c r="O3098" s="201" t="e">
        <f t="shared" si="296"/>
        <v>#VALUE!</v>
      </c>
    </row>
    <row r="3099" spans="3:15" x14ac:dyDescent="0.25">
      <c r="C3099" s="197" t="e">
        <f t="shared" si="299"/>
        <v>#DIV/0!</v>
      </c>
      <c r="D3099" s="216" t="e">
        <f>IF(F3099="","",IF($B$3='Budget Calculator'!$A$14, 'Loan Calculator'!$L$12-E3099+H3099, IF($B$3='Budget Calculator'!$A$13,  'Loan Calculator'!$N$12-E3099+H3099, IF($B$3='Budget Calculator'!$A$12,  'Loan Calculator'!$P$12-E3099+H3099, 0))))</f>
        <v>#DIV/0!</v>
      </c>
      <c r="E3099" s="217" t="e">
        <f>IF(('Loan Calculator'!$G$4/$B$4)*C3098&gt;=0, ('Loan Calculator'!$G$4/$B$4)*C3098, 1/0)</f>
        <v>#DIV/0!</v>
      </c>
      <c r="F3099" s="200" t="e">
        <f t="shared" si="300"/>
        <v>#DIV/0!</v>
      </c>
      <c r="G3099" s="212" t="e">
        <f t="shared" si="295"/>
        <v>#DIV/0!</v>
      </c>
      <c r="K3099" s="197" t="str" cm="1">
        <f t="array" ref="K3099">INDEX($A:$G, ($B3099*$B$4)+3,COLUMN(C3099))</f>
        <v>Owing</v>
      </c>
      <c r="L3099" s="198" t="e">
        <f t="shared" si="297"/>
        <v>#VALUE!</v>
      </c>
      <c r="M3099" s="199" t="e">
        <f t="shared" si="298"/>
        <v>#VALUE!</v>
      </c>
      <c r="N3099" s="200" t="str" cm="1">
        <f t="array" ref="N3099">INDEX($A:$G, ($B3099*$B$4)+3,COLUMN(F3099))</f>
        <v>Total Interest Charged</v>
      </c>
      <c r="O3099" s="201" t="e">
        <f t="shared" si="296"/>
        <v>#VALUE!</v>
      </c>
    </row>
    <row r="3100" spans="3:15" x14ac:dyDescent="0.25">
      <c r="C3100" s="197" t="e">
        <f t="shared" si="299"/>
        <v>#DIV/0!</v>
      </c>
      <c r="D3100" s="216" t="e">
        <f>IF(F3100="","",IF($B$3='Budget Calculator'!$A$14, 'Loan Calculator'!$L$12-E3100+H3100, IF($B$3='Budget Calculator'!$A$13,  'Loan Calculator'!$N$12-E3100+H3100, IF($B$3='Budget Calculator'!$A$12,  'Loan Calculator'!$P$12-E3100+H3100, 0))))</f>
        <v>#DIV/0!</v>
      </c>
      <c r="E3100" s="217" t="e">
        <f>IF(('Loan Calculator'!$G$4/$B$4)*C3099&gt;=0, ('Loan Calculator'!$G$4/$B$4)*C3099, 1/0)</f>
        <v>#DIV/0!</v>
      </c>
      <c r="F3100" s="200" t="e">
        <f t="shared" si="300"/>
        <v>#DIV/0!</v>
      </c>
      <c r="G3100" s="212" t="e">
        <f t="shared" si="295"/>
        <v>#DIV/0!</v>
      </c>
      <c r="K3100" s="197" t="str" cm="1">
        <f t="array" ref="K3100">INDEX($A:$G, ($B3100*$B$4)+3,COLUMN(C3100))</f>
        <v>Owing</v>
      </c>
      <c r="L3100" s="198" t="e">
        <f t="shared" si="297"/>
        <v>#VALUE!</v>
      </c>
      <c r="M3100" s="199" t="e">
        <f t="shared" si="298"/>
        <v>#VALUE!</v>
      </c>
      <c r="N3100" s="200" t="str" cm="1">
        <f t="array" ref="N3100">INDEX($A:$G, ($B3100*$B$4)+3,COLUMN(F3100))</f>
        <v>Total Interest Charged</v>
      </c>
      <c r="O3100" s="201" t="e">
        <f t="shared" si="296"/>
        <v>#VALUE!</v>
      </c>
    </row>
    <row r="3101" spans="3:15" x14ac:dyDescent="0.25">
      <c r="C3101" s="197" t="e">
        <f t="shared" si="299"/>
        <v>#DIV/0!</v>
      </c>
      <c r="D3101" s="216" t="e">
        <f>IF(F3101="","",IF($B$3='Budget Calculator'!$A$14, 'Loan Calculator'!$L$12-E3101+H3101, IF($B$3='Budget Calculator'!$A$13,  'Loan Calculator'!$N$12-E3101+H3101, IF($B$3='Budget Calculator'!$A$12,  'Loan Calculator'!$P$12-E3101+H3101, 0))))</f>
        <v>#DIV/0!</v>
      </c>
      <c r="E3101" s="217" t="e">
        <f>IF(('Loan Calculator'!$G$4/$B$4)*C3100&gt;=0, ('Loan Calculator'!$G$4/$B$4)*C3100, 1/0)</f>
        <v>#DIV/0!</v>
      </c>
      <c r="F3101" s="200" t="e">
        <f t="shared" si="300"/>
        <v>#DIV/0!</v>
      </c>
      <c r="G3101" s="212" t="e">
        <f t="shared" si="295"/>
        <v>#DIV/0!</v>
      </c>
      <c r="K3101" s="197" t="str" cm="1">
        <f t="array" ref="K3101">INDEX($A:$G, ($B3101*$B$4)+3,COLUMN(C3101))</f>
        <v>Owing</v>
      </c>
      <c r="L3101" s="198" t="e">
        <f t="shared" si="297"/>
        <v>#VALUE!</v>
      </c>
      <c r="M3101" s="199" t="e">
        <f t="shared" si="298"/>
        <v>#VALUE!</v>
      </c>
      <c r="N3101" s="200" t="str" cm="1">
        <f t="array" ref="N3101">INDEX($A:$G, ($B3101*$B$4)+3,COLUMN(F3101))</f>
        <v>Total Interest Charged</v>
      </c>
      <c r="O3101" s="201" t="e">
        <f t="shared" si="296"/>
        <v>#VALUE!</v>
      </c>
    </row>
    <row r="3102" spans="3:15" x14ac:dyDescent="0.25">
      <c r="C3102" s="197" t="e">
        <f t="shared" si="299"/>
        <v>#DIV/0!</v>
      </c>
      <c r="D3102" s="216" t="e">
        <f>IF(F3102="","",IF($B$3='Budget Calculator'!$A$14, 'Loan Calculator'!$L$12-E3102+H3102, IF($B$3='Budget Calculator'!$A$13,  'Loan Calculator'!$N$12-E3102+H3102, IF($B$3='Budget Calculator'!$A$12,  'Loan Calculator'!$P$12-E3102+H3102, 0))))</f>
        <v>#DIV/0!</v>
      </c>
      <c r="E3102" s="217" t="e">
        <f>IF(('Loan Calculator'!$G$4/$B$4)*C3101&gt;=0, ('Loan Calculator'!$G$4/$B$4)*C3101, 1/0)</f>
        <v>#DIV/0!</v>
      </c>
      <c r="F3102" s="200" t="e">
        <f t="shared" si="300"/>
        <v>#DIV/0!</v>
      </c>
      <c r="G3102" s="212" t="e">
        <f t="shared" si="295"/>
        <v>#DIV/0!</v>
      </c>
      <c r="K3102" s="197" t="str" cm="1">
        <f t="array" ref="K3102">INDEX($A:$G, ($B3102*$B$4)+3,COLUMN(C3102))</f>
        <v>Owing</v>
      </c>
      <c r="L3102" s="198" t="e">
        <f t="shared" si="297"/>
        <v>#VALUE!</v>
      </c>
      <c r="M3102" s="199" t="e">
        <f t="shared" si="298"/>
        <v>#VALUE!</v>
      </c>
      <c r="N3102" s="200" t="str" cm="1">
        <f t="array" ref="N3102">INDEX($A:$G, ($B3102*$B$4)+3,COLUMN(F3102))</f>
        <v>Total Interest Charged</v>
      </c>
      <c r="O3102" s="201" t="e">
        <f t="shared" si="296"/>
        <v>#VALUE!</v>
      </c>
    </row>
    <row r="3103" spans="3:15" x14ac:dyDescent="0.25">
      <c r="C3103" s="197" t="e">
        <f t="shared" si="299"/>
        <v>#DIV/0!</v>
      </c>
      <c r="D3103" s="216" t="e">
        <f>IF(F3103="","",IF($B$3='Budget Calculator'!$A$14, 'Loan Calculator'!$L$12-E3103+H3103, IF($B$3='Budget Calculator'!$A$13,  'Loan Calculator'!$N$12-E3103+H3103, IF($B$3='Budget Calculator'!$A$12,  'Loan Calculator'!$P$12-E3103+H3103, 0))))</f>
        <v>#DIV/0!</v>
      </c>
      <c r="E3103" s="217" t="e">
        <f>IF(('Loan Calculator'!$G$4/$B$4)*C3102&gt;=0, ('Loan Calculator'!$G$4/$B$4)*C3102, 1/0)</f>
        <v>#DIV/0!</v>
      </c>
      <c r="F3103" s="200" t="e">
        <f t="shared" si="300"/>
        <v>#DIV/0!</v>
      </c>
      <c r="G3103" s="212" t="e">
        <f t="shared" si="295"/>
        <v>#DIV/0!</v>
      </c>
      <c r="K3103" s="197" t="str" cm="1">
        <f t="array" ref="K3103">INDEX($A:$G, ($B3103*$B$4)+3,COLUMN(C3103))</f>
        <v>Owing</v>
      </c>
      <c r="L3103" s="198" t="e">
        <f t="shared" si="297"/>
        <v>#VALUE!</v>
      </c>
      <c r="M3103" s="199" t="e">
        <f t="shared" si="298"/>
        <v>#VALUE!</v>
      </c>
      <c r="N3103" s="200" t="str" cm="1">
        <f t="array" ref="N3103">INDEX($A:$G, ($B3103*$B$4)+3,COLUMN(F3103))</f>
        <v>Total Interest Charged</v>
      </c>
      <c r="O3103" s="201" t="e">
        <f t="shared" si="296"/>
        <v>#VALUE!</v>
      </c>
    </row>
    <row r="3104" spans="3:15" x14ac:dyDescent="0.25">
      <c r="C3104" s="197" t="e">
        <f t="shared" si="299"/>
        <v>#DIV/0!</v>
      </c>
      <c r="D3104" s="216" t="e">
        <f>IF(F3104="","",IF($B$3='Budget Calculator'!$A$14, 'Loan Calculator'!$L$12-E3104+H3104, IF($B$3='Budget Calculator'!$A$13,  'Loan Calculator'!$N$12-E3104+H3104, IF($B$3='Budget Calculator'!$A$12,  'Loan Calculator'!$P$12-E3104+H3104, 0))))</f>
        <v>#DIV/0!</v>
      </c>
      <c r="E3104" s="217" t="e">
        <f>IF(('Loan Calculator'!$G$4/$B$4)*C3103&gt;=0, ('Loan Calculator'!$G$4/$B$4)*C3103, 1/0)</f>
        <v>#DIV/0!</v>
      </c>
      <c r="F3104" s="200" t="e">
        <f t="shared" si="300"/>
        <v>#DIV/0!</v>
      </c>
      <c r="G3104" s="212" t="e">
        <f t="shared" si="295"/>
        <v>#DIV/0!</v>
      </c>
      <c r="K3104" s="197" t="str" cm="1">
        <f t="array" ref="K3104">INDEX($A:$G, ($B3104*$B$4)+3,COLUMN(C3104))</f>
        <v>Owing</v>
      </c>
      <c r="L3104" s="198" t="e">
        <f t="shared" si="297"/>
        <v>#VALUE!</v>
      </c>
      <c r="M3104" s="199" t="e">
        <f t="shared" si="298"/>
        <v>#VALUE!</v>
      </c>
      <c r="N3104" s="200" t="str" cm="1">
        <f t="array" ref="N3104">INDEX($A:$G, ($B3104*$B$4)+3,COLUMN(F3104))</f>
        <v>Total Interest Charged</v>
      </c>
      <c r="O3104" s="201" t="e">
        <f t="shared" si="296"/>
        <v>#VALUE!</v>
      </c>
    </row>
    <row r="3105" spans="3:15" x14ac:dyDescent="0.25">
      <c r="C3105" s="197" t="e">
        <f t="shared" si="299"/>
        <v>#DIV/0!</v>
      </c>
      <c r="D3105" s="216" t="e">
        <f>IF(F3105="","",IF($B$3='Budget Calculator'!$A$14, 'Loan Calculator'!$L$12-E3105+H3105, IF($B$3='Budget Calculator'!$A$13,  'Loan Calculator'!$N$12-E3105+H3105, IF($B$3='Budget Calculator'!$A$12,  'Loan Calculator'!$P$12-E3105+H3105, 0))))</f>
        <v>#DIV/0!</v>
      </c>
      <c r="E3105" s="217" t="e">
        <f>IF(('Loan Calculator'!$G$4/$B$4)*C3104&gt;=0, ('Loan Calculator'!$G$4/$B$4)*C3104, 1/0)</f>
        <v>#DIV/0!</v>
      </c>
      <c r="F3105" s="200" t="e">
        <f t="shared" si="300"/>
        <v>#DIV/0!</v>
      </c>
      <c r="G3105" s="212" t="e">
        <f t="shared" si="295"/>
        <v>#DIV/0!</v>
      </c>
      <c r="K3105" s="197" t="str" cm="1">
        <f t="array" ref="K3105">INDEX($A:$G, ($B3105*$B$4)+3,COLUMN(C3105))</f>
        <v>Owing</v>
      </c>
      <c r="L3105" s="198" t="e">
        <f t="shared" si="297"/>
        <v>#VALUE!</v>
      </c>
      <c r="M3105" s="199" t="e">
        <f t="shared" si="298"/>
        <v>#VALUE!</v>
      </c>
      <c r="N3105" s="200" t="str" cm="1">
        <f t="array" ref="N3105">INDEX($A:$G, ($B3105*$B$4)+3,COLUMN(F3105))</f>
        <v>Total Interest Charged</v>
      </c>
      <c r="O3105" s="201" t="e">
        <f t="shared" si="296"/>
        <v>#VALUE!</v>
      </c>
    </row>
    <row r="3106" spans="3:15" x14ac:dyDescent="0.25">
      <c r="C3106" s="197" t="e">
        <f t="shared" si="299"/>
        <v>#DIV/0!</v>
      </c>
      <c r="D3106" s="216" t="e">
        <f>IF(F3106="","",IF($B$3='Budget Calculator'!$A$14, 'Loan Calculator'!$L$12-E3106+H3106, IF($B$3='Budget Calculator'!$A$13,  'Loan Calculator'!$N$12-E3106+H3106, IF($B$3='Budget Calculator'!$A$12,  'Loan Calculator'!$P$12-E3106+H3106, 0))))</f>
        <v>#DIV/0!</v>
      </c>
      <c r="E3106" s="217" t="e">
        <f>IF(('Loan Calculator'!$G$4/$B$4)*C3105&gt;=0, ('Loan Calculator'!$G$4/$B$4)*C3105, 1/0)</f>
        <v>#DIV/0!</v>
      </c>
      <c r="F3106" s="200" t="e">
        <f t="shared" si="300"/>
        <v>#DIV/0!</v>
      </c>
      <c r="G3106" s="212" t="e">
        <f t="shared" si="295"/>
        <v>#DIV/0!</v>
      </c>
      <c r="K3106" s="197" t="str" cm="1">
        <f t="array" ref="K3106">INDEX($A:$G, ($B3106*$B$4)+3,COLUMN(C3106))</f>
        <v>Owing</v>
      </c>
      <c r="L3106" s="198" t="e">
        <f t="shared" si="297"/>
        <v>#VALUE!</v>
      </c>
      <c r="M3106" s="199" t="e">
        <f t="shared" si="298"/>
        <v>#VALUE!</v>
      </c>
      <c r="N3106" s="200" t="str" cm="1">
        <f t="array" ref="N3106">INDEX($A:$G, ($B3106*$B$4)+3,COLUMN(F3106))</f>
        <v>Total Interest Charged</v>
      </c>
      <c r="O3106" s="201" t="e">
        <f t="shared" si="296"/>
        <v>#VALUE!</v>
      </c>
    </row>
    <row r="3107" spans="3:15" x14ac:dyDescent="0.25">
      <c r="C3107" s="197" t="e">
        <f t="shared" si="299"/>
        <v>#DIV/0!</v>
      </c>
      <c r="D3107" s="216" t="e">
        <f>IF(F3107="","",IF($B$3='Budget Calculator'!$A$14, 'Loan Calculator'!$L$12-E3107+H3107, IF($B$3='Budget Calculator'!$A$13,  'Loan Calculator'!$N$12-E3107+H3107, IF($B$3='Budget Calculator'!$A$12,  'Loan Calculator'!$P$12-E3107+H3107, 0))))</f>
        <v>#DIV/0!</v>
      </c>
      <c r="E3107" s="217" t="e">
        <f>IF(('Loan Calculator'!$G$4/$B$4)*C3106&gt;=0, ('Loan Calculator'!$G$4/$B$4)*C3106, 1/0)</f>
        <v>#DIV/0!</v>
      </c>
      <c r="F3107" s="200" t="e">
        <f t="shared" si="300"/>
        <v>#DIV/0!</v>
      </c>
      <c r="G3107" s="212" t="e">
        <f t="shared" si="295"/>
        <v>#DIV/0!</v>
      </c>
      <c r="K3107" s="197" t="str" cm="1">
        <f t="array" ref="K3107">INDEX($A:$G, ($B3107*$B$4)+3,COLUMN(C3107))</f>
        <v>Owing</v>
      </c>
      <c r="L3107" s="198" t="e">
        <f t="shared" si="297"/>
        <v>#VALUE!</v>
      </c>
      <c r="M3107" s="199" t="e">
        <f t="shared" si="298"/>
        <v>#VALUE!</v>
      </c>
      <c r="N3107" s="200" t="str" cm="1">
        <f t="array" ref="N3107">INDEX($A:$G, ($B3107*$B$4)+3,COLUMN(F3107))</f>
        <v>Total Interest Charged</v>
      </c>
      <c r="O3107" s="201" t="e">
        <f t="shared" si="296"/>
        <v>#VALUE!</v>
      </c>
    </row>
    <row r="3108" spans="3:15" x14ac:dyDescent="0.25">
      <c r="C3108" s="197" t="e">
        <f t="shared" si="299"/>
        <v>#DIV/0!</v>
      </c>
      <c r="D3108" s="216" t="e">
        <f>IF(F3108="","",IF($B$3='Budget Calculator'!$A$14, 'Loan Calculator'!$L$12-E3108+H3108, IF($B$3='Budget Calculator'!$A$13,  'Loan Calculator'!$N$12-E3108+H3108, IF($B$3='Budget Calculator'!$A$12,  'Loan Calculator'!$P$12-E3108+H3108, 0))))</f>
        <v>#DIV/0!</v>
      </c>
      <c r="E3108" s="217" t="e">
        <f>IF(('Loan Calculator'!$G$4/$B$4)*C3107&gt;=0, ('Loan Calculator'!$G$4/$B$4)*C3107, 1/0)</f>
        <v>#DIV/0!</v>
      </c>
      <c r="F3108" s="200" t="e">
        <f t="shared" si="300"/>
        <v>#DIV/0!</v>
      </c>
      <c r="G3108" s="212" t="e">
        <f t="shared" si="295"/>
        <v>#DIV/0!</v>
      </c>
      <c r="K3108" s="197" t="str" cm="1">
        <f t="array" ref="K3108">INDEX($A:$G, ($B3108*$B$4)+3,COLUMN(C3108))</f>
        <v>Owing</v>
      </c>
      <c r="L3108" s="198" t="e">
        <f t="shared" si="297"/>
        <v>#VALUE!</v>
      </c>
      <c r="M3108" s="199" t="e">
        <f t="shared" si="298"/>
        <v>#VALUE!</v>
      </c>
      <c r="N3108" s="200" t="str" cm="1">
        <f t="array" ref="N3108">INDEX($A:$G, ($B3108*$B$4)+3,COLUMN(F3108))</f>
        <v>Total Interest Charged</v>
      </c>
      <c r="O3108" s="201" t="e">
        <f t="shared" si="296"/>
        <v>#VALUE!</v>
      </c>
    </row>
    <row r="3109" spans="3:15" x14ac:dyDescent="0.25">
      <c r="C3109" s="197" t="e">
        <f t="shared" si="299"/>
        <v>#DIV/0!</v>
      </c>
      <c r="D3109" s="216" t="e">
        <f>IF(F3109="","",IF($B$3='Budget Calculator'!$A$14, 'Loan Calculator'!$L$12-E3109+H3109, IF($B$3='Budget Calculator'!$A$13,  'Loan Calculator'!$N$12-E3109+H3109, IF($B$3='Budget Calculator'!$A$12,  'Loan Calculator'!$P$12-E3109+H3109, 0))))</f>
        <v>#DIV/0!</v>
      </c>
      <c r="E3109" s="217" t="e">
        <f>IF(('Loan Calculator'!$G$4/$B$4)*C3108&gt;=0, ('Loan Calculator'!$G$4/$B$4)*C3108, 1/0)</f>
        <v>#DIV/0!</v>
      </c>
      <c r="F3109" s="200" t="e">
        <f t="shared" si="300"/>
        <v>#DIV/0!</v>
      </c>
      <c r="G3109" s="212" t="e">
        <f t="shared" si="295"/>
        <v>#DIV/0!</v>
      </c>
      <c r="K3109" s="197" t="str" cm="1">
        <f t="array" ref="K3109">INDEX($A:$G, ($B3109*$B$4)+3,COLUMN(C3109))</f>
        <v>Owing</v>
      </c>
      <c r="L3109" s="198" t="e">
        <f t="shared" si="297"/>
        <v>#VALUE!</v>
      </c>
      <c r="M3109" s="199" t="e">
        <f t="shared" si="298"/>
        <v>#VALUE!</v>
      </c>
      <c r="N3109" s="200" t="str" cm="1">
        <f t="array" ref="N3109">INDEX($A:$G, ($B3109*$B$4)+3,COLUMN(F3109))</f>
        <v>Total Interest Charged</v>
      </c>
      <c r="O3109" s="201" t="e">
        <f t="shared" si="296"/>
        <v>#VALUE!</v>
      </c>
    </row>
    <row r="3110" spans="3:15" x14ac:dyDescent="0.25">
      <c r="C3110" s="197" t="e">
        <f t="shared" si="299"/>
        <v>#DIV/0!</v>
      </c>
      <c r="D3110" s="216" t="e">
        <f>IF(F3110="","",IF($B$3='Budget Calculator'!$A$14, 'Loan Calculator'!$L$12-E3110+H3110, IF($B$3='Budget Calculator'!$A$13,  'Loan Calculator'!$N$12-E3110+H3110, IF($B$3='Budget Calculator'!$A$12,  'Loan Calculator'!$P$12-E3110+H3110, 0))))</f>
        <v>#DIV/0!</v>
      </c>
      <c r="E3110" s="217" t="e">
        <f>IF(('Loan Calculator'!$G$4/$B$4)*C3109&gt;=0, ('Loan Calculator'!$G$4/$B$4)*C3109, 1/0)</f>
        <v>#DIV/0!</v>
      </c>
      <c r="F3110" s="200" t="e">
        <f t="shared" si="300"/>
        <v>#DIV/0!</v>
      </c>
      <c r="G3110" s="212" t="e">
        <f t="shared" si="295"/>
        <v>#DIV/0!</v>
      </c>
      <c r="K3110" s="197" t="str" cm="1">
        <f t="array" ref="K3110">INDEX($A:$G, ($B3110*$B$4)+3,COLUMN(C3110))</f>
        <v>Owing</v>
      </c>
      <c r="L3110" s="198" t="e">
        <f t="shared" si="297"/>
        <v>#VALUE!</v>
      </c>
      <c r="M3110" s="199" t="e">
        <f t="shared" si="298"/>
        <v>#VALUE!</v>
      </c>
      <c r="N3110" s="200" t="str" cm="1">
        <f t="array" ref="N3110">INDEX($A:$G, ($B3110*$B$4)+3,COLUMN(F3110))</f>
        <v>Total Interest Charged</v>
      </c>
      <c r="O3110" s="201" t="e">
        <f t="shared" si="296"/>
        <v>#VALUE!</v>
      </c>
    </row>
    <row r="3111" spans="3:15" x14ac:dyDescent="0.25">
      <c r="C3111" s="197" t="e">
        <f t="shared" si="299"/>
        <v>#DIV/0!</v>
      </c>
      <c r="D3111" s="216" t="e">
        <f>IF(F3111="","",IF($B$3='Budget Calculator'!$A$14, 'Loan Calculator'!$L$12-E3111+H3111, IF($B$3='Budget Calculator'!$A$13,  'Loan Calculator'!$N$12-E3111+H3111, IF($B$3='Budget Calculator'!$A$12,  'Loan Calculator'!$P$12-E3111+H3111, 0))))</f>
        <v>#DIV/0!</v>
      </c>
      <c r="E3111" s="217" t="e">
        <f>IF(('Loan Calculator'!$G$4/$B$4)*C3110&gt;=0, ('Loan Calculator'!$G$4/$B$4)*C3110, 1/0)</f>
        <v>#DIV/0!</v>
      </c>
      <c r="F3111" s="200" t="e">
        <f t="shared" si="300"/>
        <v>#DIV/0!</v>
      </c>
      <c r="G3111" s="212" t="e">
        <f t="shared" si="295"/>
        <v>#DIV/0!</v>
      </c>
      <c r="K3111" s="197" t="str" cm="1">
        <f t="array" ref="K3111">INDEX($A:$G, ($B3111*$B$4)+3,COLUMN(C3111))</f>
        <v>Owing</v>
      </c>
      <c r="L3111" s="198" t="e">
        <f t="shared" si="297"/>
        <v>#VALUE!</v>
      </c>
      <c r="M3111" s="199" t="e">
        <f t="shared" si="298"/>
        <v>#VALUE!</v>
      </c>
      <c r="N3111" s="200" t="str" cm="1">
        <f t="array" ref="N3111">INDEX($A:$G, ($B3111*$B$4)+3,COLUMN(F3111))</f>
        <v>Total Interest Charged</v>
      </c>
      <c r="O3111" s="201" t="e">
        <f t="shared" si="296"/>
        <v>#VALUE!</v>
      </c>
    </row>
    <row r="3112" spans="3:15" x14ac:dyDescent="0.25">
      <c r="C3112" s="197" t="e">
        <f t="shared" si="299"/>
        <v>#DIV/0!</v>
      </c>
      <c r="D3112" s="216" t="e">
        <f>IF(F3112="","",IF($B$3='Budget Calculator'!$A$14, 'Loan Calculator'!$L$12-E3112+H3112, IF($B$3='Budget Calculator'!$A$13,  'Loan Calculator'!$N$12-E3112+H3112, IF($B$3='Budget Calculator'!$A$12,  'Loan Calculator'!$P$12-E3112+H3112, 0))))</f>
        <v>#DIV/0!</v>
      </c>
      <c r="E3112" s="217" t="e">
        <f>IF(('Loan Calculator'!$G$4/$B$4)*C3111&gt;=0, ('Loan Calculator'!$G$4/$B$4)*C3111, 1/0)</f>
        <v>#DIV/0!</v>
      </c>
      <c r="F3112" s="200" t="e">
        <f t="shared" si="300"/>
        <v>#DIV/0!</v>
      </c>
      <c r="G3112" s="212" t="e">
        <f t="shared" si="295"/>
        <v>#DIV/0!</v>
      </c>
      <c r="K3112" s="197" t="str" cm="1">
        <f t="array" ref="K3112">INDEX($A:$G, ($B3112*$B$4)+3,COLUMN(C3112))</f>
        <v>Owing</v>
      </c>
      <c r="L3112" s="198" t="e">
        <f t="shared" si="297"/>
        <v>#VALUE!</v>
      </c>
      <c r="M3112" s="199" t="e">
        <f t="shared" si="298"/>
        <v>#VALUE!</v>
      </c>
      <c r="N3112" s="200" t="str" cm="1">
        <f t="array" ref="N3112">INDEX($A:$G, ($B3112*$B$4)+3,COLUMN(F3112))</f>
        <v>Total Interest Charged</v>
      </c>
      <c r="O3112" s="201" t="e">
        <f t="shared" si="296"/>
        <v>#VALUE!</v>
      </c>
    </row>
    <row r="3113" spans="3:15" x14ac:dyDescent="0.25">
      <c r="C3113" s="197" t="e">
        <f t="shared" si="299"/>
        <v>#DIV/0!</v>
      </c>
      <c r="D3113" s="216" t="e">
        <f>IF(F3113="","",IF($B$3='Budget Calculator'!$A$14, 'Loan Calculator'!$L$12-E3113+H3113, IF($B$3='Budget Calculator'!$A$13,  'Loan Calculator'!$N$12-E3113+H3113, IF($B$3='Budget Calculator'!$A$12,  'Loan Calculator'!$P$12-E3113+H3113, 0))))</f>
        <v>#DIV/0!</v>
      </c>
      <c r="E3113" s="217" t="e">
        <f>IF(('Loan Calculator'!$G$4/$B$4)*C3112&gt;=0, ('Loan Calculator'!$G$4/$B$4)*C3112, 1/0)</f>
        <v>#DIV/0!</v>
      </c>
      <c r="F3113" s="200" t="e">
        <f t="shared" si="300"/>
        <v>#DIV/0!</v>
      </c>
      <c r="G3113" s="212" t="e">
        <f t="shared" si="295"/>
        <v>#DIV/0!</v>
      </c>
      <c r="K3113" s="197" t="str" cm="1">
        <f t="array" ref="K3113">INDEX($A:$G, ($B3113*$B$4)+3,COLUMN(C3113))</f>
        <v>Owing</v>
      </c>
      <c r="L3113" s="198" t="e">
        <f t="shared" si="297"/>
        <v>#VALUE!</v>
      </c>
      <c r="M3113" s="199" t="e">
        <f t="shared" si="298"/>
        <v>#VALUE!</v>
      </c>
      <c r="N3113" s="200" t="str" cm="1">
        <f t="array" ref="N3113">INDEX($A:$G, ($B3113*$B$4)+3,COLUMN(F3113))</f>
        <v>Total Interest Charged</v>
      </c>
      <c r="O3113" s="201" t="e">
        <f t="shared" si="296"/>
        <v>#VALUE!</v>
      </c>
    </row>
    <row r="3114" spans="3:15" x14ac:dyDescent="0.25">
      <c r="C3114" s="197" t="e">
        <f t="shared" si="299"/>
        <v>#DIV/0!</v>
      </c>
      <c r="D3114" s="216" t="e">
        <f>IF(F3114="","",IF($B$3='Budget Calculator'!$A$14, 'Loan Calculator'!$L$12-E3114+H3114, IF($B$3='Budget Calculator'!$A$13,  'Loan Calculator'!$N$12-E3114+H3114, IF($B$3='Budget Calculator'!$A$12,  'Loan Calculator'!$P$12-E3114+H3114, 0))))</f>
        <v>#DIV/0!</v>
      </c>
      <c r="E3114" s="217" t="e">
        <f>IF(('Loan Calculator'!$G$4/$B$4)*C3113&gt;=0, ('Loan Calculator'!$G$4/$B$4)*C3113, 1/0)</f>
        <v>#DIV/0!</v>
      </c>
      <c r="F3114" s="200" t="e">
        <f t="shared" si="300"/>
        <v>#DIV/0!</v>
      </c>
      <c r="G3114" s="212" t="e">
        <f t="shared" si="295"/>
        <v>#DIV/0!</v>
      </c>
      <c r="K3114" s="197" t="str" cm="1">
        <f t="array" ref="K3114">INDEX($A:$G, ($B3114*$B$4)+3,COLUMN(C3114))</f>
        <v>Owing</v>
      </c>
      <c r="L3114" s="198" t="e">
        <f t="shared" si="297"/>
        <v>#VALUE!</v>
      </c>
      <c r="M3114" s="199" t="e">
        <f t="shared" si="298"/>
        <v>#VALUE!</v>
      </c>
      <c r="N3114" s="200" t="str" cm="1">
        <f t="array" ref="N3114">INDEX($A:$G, ($B3114*$B$4)+3,COLUMN(F3114))</f>
        <v>Total Interest Charged</v>
      </c>
      <c r="O3114" s="201" t="e">
        <f t="shared" si="296"/>
        <v>#VALUE!</v>
      </c>
    </row>
    <row r="3115" spans="3:15" x14ac:dyDescent="0.25">
      <c r="C3115" s="197" t="e">
        <f t="shared" si="299"/>
        <v>#DIV/0!</v>
      </c>
      <c r="D3115" s="216" t="e">
        <f>IF(F3115="","",IF($B$3='Budget Calculator'!$A$14, 'Loan Calculator'!$L$12-E3115+H3115, IF($B$3='Budget Calculator'!$A$13,  'Loan Calculator'!$N$12-E3115+H3115, IF($B$3='Budget Calculator'!$A$12,  'Loan Calculator'!$P$12-E3115+H3115, 0))))</f>
        <v>#DIV/0!</v>
      </c>
      <c r="E3115" s="217" t="e">
        <f>IF(('Loan Calculator'!$G$4/$B$4)*C3114&gt;=0, ('Loan Calculator'!$G$4/$B$4)*C3114, 1/0)</f>
        <v>#DIV/0!</v>
      </c>
      <c r="F3115" s="200" t="e">
        <f t="shared" si="300"/>
        <v>#DIV/0!</v>
      </c>
      <c r="G3115" s="212" t="e">
        <f t="shared" si="295"/>
        <v>#DIV/0!</v>
      </c>
      <c r="K3115" s="197" t="str" cm="1">
        <f t="array" ref="K3115">INDEX($A:$G, ($B3115*$B$4)+3,COLUMN(C3115))</f>
        <v>Owing</v>
      </c>
      <c r="L3115" s="198" t="e">
        <f t="shared" si="297"/>
        <v>#VALUE!</v>
      </c>
      <c r="M3115" s="199" t="e">
        <f t="shared" si="298"/>
        <v>#VALUE!</v>
      </c>
      <c r="N3115" s="200" t="str" cm="1">
        <f t="array" ref="N3115">INDEX($A:$G, ($B3115*$B$4)+3,COLUMN(F3115))</f>
        <v>Total Interest Charged</v>
      </c>
      <c r="O3115" s="201" t="e">
        <f t="shared" si="296"/>
        <v>#VALUE!</v>
      </c>
    </row>
    <row r="3116" spans="3:15" x14ac:dyDescent="0.25">
      <c r="C3116" s="197" t="e">
        <f t="shared" si="299"/>
        <v>#DIV/0!</v>
      </c>
      <c r="D3116" s="216" t="e">
        <f>IF(F3116="","",IF($B$3='Budget Calculator'!$A$14, 'Loan Calculator'!$L$12-E3116+H3116, IF($B$3='Budget Calculator'!$A$13,  'Loan Calculator'!$N$12-E3116+H3116, IF($B$3='Budget Calculator'!$A$12,  'Loan Calculator'!$P$12-E3116+H3116, 0))))</f>
        <v>#DIV/0!</v>
      </c>
      <c r="E3116" s="217" t="e">
        <f>IF(('Loan Calculator'!$G$4/$B$4)*C3115&gt;=0, ('Loan Calculator'!$G$4/$B$4)*C3115, 1/0)</f>
        <v>#DIV/0!</v>
      </c>
      <c r="F3116" s="200" t="e">
        <f t="shared" si="300"/>
        <v>#DIV/0!</v>
      </c>
      <c r="G3116" s="212" t="e">
        <f t="shared" si="295"/>
        <v>#DIV/0!</v>
      </c>
      <c r="K3116" s="197" t="str" cm="1">
        <f t="array" ref="K3116">INDEX($A:$G, ($B3116*$B$4)+3,COLUMN(C3116))</f>
        <v>Owing</v>
      </c>
      <c r="L3116" s="198" t="e">
        <f t="shared" si="297"/>
        <v>#VALUE!</v>
      </c>
      <c r="M3116" s="199" t="e">
        <f t="shared" si="298"/>
        <v>#VALUE!</v>
      </c>
      <c r="N3116" s="200" t="str" cm="1">
        <f t="array" ref="N3116">INDEX($A:$G, ($B3116*$B$4)+3,COLUMN(F3116))</f>
        <v>Total Interest Charged</v>
      </c>
      <c r="O3116" s="201" t="e">
        <f t="shared" si="296"/>
        <v>#VALUE!</v>
      </c>
    </row>
    <row r="3117" spans="3:15" x14ac:dyDescent="0.25">
      <c r="C3117" s="197" t="e">
        <f t="shared" si="299"/>
        <v>#DIV/0!</v>
      </c>
      <c r="D3117" s="216" t="e">
        <f>IF(F3117="","",IF($B$3='Budget Calculator'!$A$14, 'Loan Calculator'!$L$12-E3117+H3117, IF($B$3='Budget Calculator'!$A$13,  'Loan Calculator'!$N$12-E3117+H3117, IF($B$3='Budget Calculator'!$A$12,  'Loan Calculator'!$P$12-E3117+H3117, 0))))</f>
        <v>#DIV/0!</v>
      </c>
      <c r="E3117" s="217" t="e">
        <f>IF(('Loan Calculator'!$G$4/$B$4)*C3116&gt;=0, ('Loan Calculator'!$G$4/$B$4)*C3116, 1/0)</f>
        <v>#DIV/0!</v>
      </c>
      <c r="F3117" s="200" t="e">
        <f t="shared" si="300"/>
        <v>#DIV/0!</v>
      </c>
      <c r="G3117" s="212" t="e">
        <f t="shared" si="295"/>
        <v>#DIV/0!</v>
      </c>
      <c r="K3117" s="197" t="str" cm="1">
        <f t="array" ref="K3117">INDEX($A:$G, ($B3117*$B$4)+3,COLUMN(C3117))</f>
        <v>Owing</v>
      </c>
      <c r="L3117" s="198" t="e">
        <f t="shared" si="297"/>
        <v>#VALUE!</v>
      </c>
      <c r="M3117" s="199" t="e">
        <f t="shared" si="298"/>
        <v>#VALUE!</v>
      </c>
      <c r="N3117" s="200" t="str" cm="1">
        <f t="array" ref="N3117">INDEX($A:$G, ($B3117*$B$4)+3,COLUMN(F3117))</f>
        <v>Total Interest Charged</v>
      </c>
      <c r="O3117" s="201" t="e">
        <f t="shared" si="296"/>
        <v>#VALUE!</v>
      </c>
    </row>
    <row r="3118" spans="3:15" x14ac:dyDescent="0.25">
      <c r="C3118" s="197" t="e">
        <f t="shared" si="299"/>
        <v>#DIV/0!</v>
      </c>
      <c r="D3118" s="216" t="e">
        <f>IF(F3118="","",IF($B$3='Budget Calculator'!$A$14, 'Loan Calculator'!$L$12-E3118+H3118, IF($B$3='Budget Calculator'!$A$13,  'Loan Calculator'!$N$12-E3118+H3118, IF($B$3='Budget Calculator'!$A$12,  'Loan Calculator'!$P$12-E3118+H3118, 0))))</f>
        <v>#DIV/0!</v>
      </c>
      <c r="E3118" s="217" t="e">
        <f>IF(('Loan Calculator'!$G$4/$B$4)*C3117&gt;=0, ('Loan Calculator'!$G$4/$B$4)*C3117, 1/0)</f>
        <v>#DIV/0!</v>
      </c>
      <c r="F3118" s="200" t="e">
        <f t="shared" si="300"/>
        <v>#DIV/0!</v>
      </c>
      <c r="G3118" s="212" t="e">
        <f t="shared" si="295"/>
        <v>#DIV/0!</v>
      </c>
      <c r="K3118" s="197" t="str" cm="1">
        <f t="array" ref="K3118">INDEX($A:$G, ($B3118*$B$4)+3,COLUMN(C3118))</f>
        <v>Owing</v>
      </c>
      <c r="L3118" s="198" t="e">
        <f t="shared" si="297"/>
        <v>#VALUE!</v>
      </c>
      <c r="M3118" s="199" t="e">
        <f t="shared" si="298"/>
        <v>#VALUE!</v>
      </c>
      <c r="N3118" s="200" t="str" cm="1">
        <f t="array" ref="N3118">INDEX($A:$G, ($B3118*$B$4)+3,COLUMN(F3118))</f>
        <v>Total Interest Charged</v>
      </c>
      <c r="O3118" s="201" t="e">
        <f t="shared" si="296"/>
        <v>#VALUE!</v>
      </c>
    </row>
    <row r="3119" spans="3:15" x14ac:dyDescent="0.25">
      <c r="C3119" s="197" t="e">
        <f t="shared" si="299"/>
        <v>#DIV/0!</v>
      </c>
      <c r="D3119" s="216" t="e">
        <f>IF(F3119="","",IF($B$3='Budget Calculator'!$A$14, 'Loan Calculator'!$L$12-E3119+H3119, IF($B$3='Budget Calculator'!$A$13,  'Loan Calculator'!$N$12-E3119+H3119, IF($B$3='Budget Calculator'!$A$12,  'Loan Calculator'!$P$12-E3119+H3119, 0))))</f>
        <v>#DIV/0!</v>
      </c>
      <c r="E3119" s="217" t="e">
        <f>IF(('Loan Calculator'!$G$4/$B$4)*C3118&gt;=0, ('Loan Calculator'!$G$4/$B$4)*C3118, 1/0)</f>
        <v>#DIV/0!</v>
      </c>
      <c r="F3119" s="200" t="e">
        <f t="shared" si="300"/>
        <v>#DIV/0!</v>
      </c>
      <c r="G3119" s="212" t="e">
        <f t="shared" si="295"/>
        <v>#DIV/0!</v>
      </c>
      <c r="K3119" s="197" t="str" cm="1">
        <f t="array" ref="K3119">INDEX($A:$G, ($B3119*$B$4)+3,COLUMN(C3119))</f>
        <v>Owing</v>
      </c>
      <c r="L3119" s="198" t="e">
        <f t="shared" si="297"/>
        <v>#VALUE!</v>
      </c>
      <c r="M3119" s="199" t="e">
        <f t="shared" si="298"/>
        <v>#VALUE!</v>
      </c>
      <c r="N3119" s="200" t="str" cm="1">
        <f t="array" ref="N3119">INDEX($A:$G, ($B3119*$B$4)+3,COLUMN(F3119))</f>
        <v>Total Interest Charged</v>
      </c>
      <c r="O3119" s="201" t="e">
        <f t="shared" si="296"/>
        <v>#VALUE!</v>
      </c>
    </row>
    <row r="3120" spans="3:15" x14ac:dyDescent="0.25">
      <c r="C3120" s="197" t="e">
        <f t="shared" si="299"/>
        <v>#DIV/0!</v>
      </c>
      <c r="D3120" s="216" t="e">
        <f>IF(F3120="","",IF($B$3='Budget Calculator'!$A$14, 'Loan Calculator'!$L$12-E3120+H3120, IF($B$3='Budget Calculator'!$A$13,  'Loan Calculator'!$N$12-E3120+H3120, IF($B$3='Budget Calculator'!$A$12,  'Loan Calculator'!$P$12-E3120+H3120, 0))))</f>
        <v>#DIV/0!</v>
      </c>
      <c r="E3120" s="217" t="e">
        <f>IF(('Loan Calculator'!$G$4/$B$4)*C3119&gt;=0, ('Loan Calculator'!$G$4/$B$4)*C3119, 1/0)</f>
        <v>#DIV/0!</v>
      </c>
      <c r="F3120" s="200" t="e">
        <f t="shared" si="300"/>
        <v>#DIV/0!</v>
      </c>
      <c r="G3120" s="212" t="e">
        <f t="shared" si="295"/>
        <v>#DIV/0!</v>
      </c>
      <c r="K3120" s="197" t="str" cm="1">
        <f t="array" ref="K3120">INDEX($A:$G, ($B3120*$B$4)+3,COLUMN(C3120))</f>
        <v>Owing</v>
      </c>
      <c r="L3120" s="198" t="e">
        <f t="shared" si="297"/>
        <v>#VALUE!</v>
      </c>
      <c r="M3120" s="199" t="e">
        <f t="shared" si="298"/>
        <v>#VALUE!</v>
      </c>
      <c r="N3120" s="200" t="str" cm="1">
        <f t="array" ref="N3120">INDEX($A:$G, ($B3120*$B$4)+3,COLUMN(F3120))</f>
        <v>Total Interest Charged</v>
      </c>
      <c r="O3120" s="201" t="e">
        <f t="shared" si="296"/>
        <v>#VALUE!</v>
      </c>
    </row>
    <row r="3121" spans="3:15" x14ac:dyDescent="0.25">
      <c r="C3121" s="197" t="e">
        <f t="shared" si="299"/>
        <v>#DIV/0!</v>
      </c>
      <c r="D3121" s="216" t="e">
        <f>IF(F3121="","",IF($B$3='Budget Calculator'!$A$14, 'Loan Calculator'!$L$12-E3121+H3121, IF($B$3='Budget Calculator'!$A$13,  'Loan Calculator'!$N$12-E3121+H3121, IF($B$3='Budget Calculator'!$A$12,  'Loan Calculator'!$P$12-E3121+H3121, 0))))</f>
        <v>#DIV/0!</v>
      </c>
      <c r="E3121" s="217" t="e">
        <f>IF(('Loan Calculator'!$G$4/$B$4)*C3120&gt;=0, ('Loan Calculator'!$G$4/$B$4)*C3120, 1/0)</f>
        <v>#DIV/0!</v>
      </c>
      <c r="F3121" s="200" t="e">
        <f t="shared" si="300"/>
        <v>#DIV/0!</v>
      </c>
      <c r="G3121" s="212" t="e">
        <f t="shared" si="295"/>
        <v>#DIV/0!</v>
      </c>
      <c r="K3121" s="197" t="str" cm="1">
        <f t="array" ref="K3121">INDEX($A:$G, ($B3121*$B$4)+3,COLUMN(C3121))</f>
        <v>Owing</v>
      </c>
      <c r="L3121" s="198" t="e">
        <f t="shared" si="297"/>
        <v>#VALUE!</v>
      </c>
      <c r="M3121" s="199" t="e">
        <f t="shared" si="298"/>
        <v>#VALUE!</v>
      </c>
      <c r="N3121" s="200" t="str" cm="1">
        <f t="array" ref="N3121">INDEX($A:$G, ($B3121*$B$4)+3,COLUMN(F3121))</f>
        <v>Total Interest Charged</v>
      </c>
      <c r="O3121" s="201" t="e">
        <f t="shared" si="296"/>
        <v>#VALUE!</v>
      </c>
    </row>
    <row r="3122" spans="3:15" x14ac:dyDescent="0.25">
      <c r="C3122" s="197" t="e">
        <f t="shared" si="299"/>
        <v>#DIV/0!</v>
      </c>
      <c r="D3122" s="216" t="e">
        <f>IF(F3122="","",IF($B$3='Budget Calculator'!$A$14, 'Loan Calculator'!$L$12-E3122+H3122, IF($B$3='Budget Calculator'!$A$13,  'Loan Calculator'!$N$12-E3122+H3122, IF($B$3='Budget Calculator'!$A$12,  'Loan Calculator'!$P$12-E3122+H3122, 0))))</f>
        <v>#DIV/0!</v>
      </c>
      <c r="E3122" s="217" t="e">
        <f>IF(('Loan Calculator'!$G$4/$B$4)*C3121&gt;=0, ('Loan Calculator'!$G$4/$B$4)*C3121, 1/0)</f>
        <v>#DIV/0!</v>
      </c>
      <c r="F3122" s="200" t="e">
        <f t="shared" si="300"/>
        <v>#DIV/0!</v>
      </c>
      <c r="G3122" s="212" t="e">
        <f t="shared" si="295"/>
        <v>#DIV/0!</v>
      </c>
      <c r="K3122" s="197" t="str" cm="1">
        <f t="array" ref="K3122">INDEX($A:$G, ($B3122*$B$4)+3,COLUMN(C3122))</f>
        <v>Owing</v>
      </c>
      <c r="L3122" s="198" t="e">
        <f t="shared" si="297"/>
        <v>#VALUE!</v>
      </c>
      <c r="M3122" s="199" t="e">
        <f t="shared" si="298"/>
        <v>#VALUE!</v>
      </c>
      <c r="N3122" s="200" t="str" cm="1">
        <f t="array" ref="N3122">INDEX($A:$G, ($B3122*$B$4)+3,COLUMN(F3122))</f>
        <v>Total Interest Charged</v>
      </c>
      <c r="O3122" s="201" t="e">
        <f t="shared" si="296"/>
        <v>#VALUE!</v>
      </c>
    </row>
    <row r="3123" spans="3:15" x14ac:dyDescent="0.25">
      <c r="C3123" s="197" t="e">
        <f t="shared" si="299"/>
        <v>#DIV/0!</v>
      </c>
      <c r="D3123" s="216" t="e">
        <f>IF(F3123="","",IF($B$3='Budget Calculator'!$A$14, 'Loan Calculator'!$L$12-E3123+H3123, IF($B$3='Budget Calculator'!$A$13,  'Loan Calculator'!$N$12-E3123+H3123, IF($B$3='Budget Calculator'!$A$12,  'Loan Calculator'!$P$12-E3123+H3123, 0))))</f>
        <v>#DIV/0!</v>
      </c>
      <c r="E3123" s="217" t="e">
        <f>IF(('Loan Calculator'!$G$4/$B$4)*C3122&gt;=0, ('Loan Calculator'!$G$4/$B$4)*C3122, 1/0)</f>
        <v>#DIV/0!</v>
      </c>
      <c r="F3123" s="200" t="e">
        <f t="shared" si="300"/>
        <v>#DIV/0!</v>
      </c>
      <c r="G3123" s="212" t="e">
        <f t="shared" si="295"/>
        <v>#DIV/0!</v>
      </c>
      <c r="K3123" s="197" t="str" cm="1">
        <f t="array" ref="K3123">INDEX($A:$G, ($B3123*$B$4)+3,COLUMN(C3123))</f>
        <v>Owing</v>
      </c>
      <c r="L3123" s="198" t="e">
        <f t="shared" si="297"/>
        <v>#VALUE!</v>
      </c>
      <c r="M3123" s="199" t="e">
        <f t="shared" si="298"/>
        <v>#VALUE!</v>
      </c>
      <c r="N3123" s="200" t="str" cm="1">
        <f t="array" ref="N3123">INDEX($A:$G, ($B3123*$B$4)+3,COLUMN(F3123))</f>
        <v>Total Interest Charged</v>
      </c>
      <c r="O3123" s="201" t="e">
        <f t="shared" si="296"/>
        <v>#VALUE!</v>
      </c>
    </row>
    <row r="3124" spans="3:15" x14ac:dyDescent="0.25">
      <c r="C3124" s="197" t="e">
        <f t="shared" si="299"/>
        <v>#DIV/0!</v>
      </c>
      <c r="D3124" s="216" t="e">
        <f>IF(F3124="","",IF($B$3='Budget Calculator'!$A$14, 'Loan Calculator'!$L$12-E3124+H3124, IF($B$3='Budget Calculator'!$A$13,  'Loan Calculator'!$N$12-E3124+H3124, IF($B$3='Budget Calculator'!$A$12,  'Loan Calculator'!$P$12-E3124+H3124, 0))))</f>
        <v>#DIV/0!</v>
      </c>
      <c r="E3124" s="217" t="e">
        <f>IF(('Loan Calculator'!$G$4/$B$4)*C3123&gt;=0, ('Loan Calculator'!$G$4/$B$4)*C3123, 1/0)</f>
        <v>#DIV/0!</v>
      </c>
      <c r="F3124" s="200" t="e">
        <f t="shared" si="300"/>
        <v>#DIV/0!</v>
      </c>
      <c r="G3124" s="212" t="e">
        <f t="shared" si="295"/>
        <v>#DIV/0!</v>
      </c>
      <c r="K3124" s="197" t="str" cm="1">
        <f t="array" ref="K3124">INDEX($A:$G, ($B3124*$B$4)+3,COLUMN(C3124))</f>
        <v>Owing</v>
      </c>
      <c r="L3124" s="198" t="e">
        <f t="shared" si="297"/>
        <v>#VALUE!</v>
      </c>
      <c r="M3124" s="199" t="e">
        <f t="shared" si="298"/>
        <v>#VALUE!</v>
      </c>
      <c r="N3124" s="200" t="str" cm="1">
        <f t="array" ref="N3124">INDEX($A:$G, ($B3124*$B$4)+3,COLUMN(F3124))</f>
        <v>Total Interest Charged</v>
      </c>
      <c r="O3124" s="201" t="e">
        <f t="shared" si="296"/>
        <v>#VALUE!</v>
      </c>
    </row>
    <row r="3125" spans="3:15" x14ac:dyDescent="0.25">
      <c r="C3125" s="197" t="e">
        <f t="shared" si="299"/>
        <v>#DIV/0!</v>
      </c>
      <c r="D3125" s="216" t="e">
        <f>IF(F3125="","",IF($B$3='Budget Calculator'!$A$14, 'Loan Calculator'!$L$12-E3125+H3125, IF($B$3='Budget Calculator'!$A$13,  'Loan Calculator'!$N$12-E3125+H3125, IF($B$3='Budget Calculator'!$A$12,  'Loan Calculator'!$P$12-E3125+H3125, 0))))</f>
        <v>#DIV/0!</v>
      </c>
      <c r="E3125" s="217" t="e">
        <f>IF(('Loan Calculator'!$G$4/$B$4)*C3124&gt;=0, ('Loan Calculator'!$G$4/$B$4)*C3124, 1/0)</f>
        <v>#DIV/0!</v>
      </c>
      <c r="F3125" s="200" t="e">
        <f t="shared" si="300"/>
        <v>#DIV/0!</v>
      </c>
      <c r="G3125" s="212" t="e">
        <f t="shared" si="295"/>
        <v>#DIV/0!</v>
      </c>
      <c r="K3125" s="197" t="str" cm="1">
        <f t="array" ref="K3125">INDEX($A:$G, ($B3125*$B$4)+3,COLUMN(C3125))</f>
        <v>Owing</v>
      </c>
      <c r="L3125" s="198" t="e">
        <f t="shared" si="297"/>
        <v>#VALUE!</v>
      </c>
      <c r="M3125" s="199" t="e">
        <f t="shared" si="298"/>
        <v>#VALUE!</v>
      </c>
      <c r="N3125" s="200" t="str" cm="1">
        <f t="array" ref="N3125">INDEX($A:$G, ($B3125*$B$4)+3,COLUMN(F3125))</f>
        <v>Total Interest Charged</v>
      </c>
      <c r="O3125" s="201" t="e">
        <f t="shared" si="296"/>
        <v>#VALUE!</v>
      </c>
    </row>
    <row r="3126" spans="3:15" x14ac:dyDescent="0.25">
      <c r="C3126" s="197" t="e">
        <f t="shared" si="299"/>
        <v>#DIV/0!</v>
      </c>
      <c r="D3126" s="216" t="e">
        <f>IF(F3126="","",IF($B$3='Budget Calculator'!$A$14, 'Loan Calculator'!$L$12-E3126+H3126, IF($B$3='Budget Calculator'!$A$13,  'Loan Calculator'!$N$12-E3126+H3126, IF($B$3='Budget Calculator'!$A$12,  'Loan Calculator'!$P$12-E3126+H3126, 0))))</f>
        <v>#DIV/0!</v>
      </c>
      <c r="E3126" s="217" t="e">
        <f>IF(('Loan Calculator'!$G$4/$B$4)*C3125&gt;=0, ('Loan Calculator'!$G$4/$B$4)*C3125, 1/0)</f>
        <v>#DIV/0!</v>
      </c>
      <c r="F3126" s="200" t="e">
        <f t="shared" si="300"/>
        <v>#DIV/0!</v>
      </c>
      <c r="G3126" s="212" t="e">
        <f t="shared" si="295"/>
        <v>#DIV/0!</v>
      </c>
      <c r="K3126" s="197" t="str" cm="1">
        <f t="array" ref="K3126">INDEX($A:$G, ($B3126*$B$4)+3,COLUMN(C3126))</f>
        <v>Owing</v>
      </c>
      <c r="L3126" s="198" t="e">
        <f t="shared" si="297"/>
        <v>#VALUE!</v>
      </c>
      <c r="M3126" s="199" t="e">
        <f t="shared" si="298"/>
        <v>#VALUE!</v>
      </c>
      <c r="N3126" s="200" t="str" cm="1">
        <f t="array" ref="N3126">INDEX($A:$G, ($B3126*$B$4)+3,COLUMN(F3126))</f>
        <v>Total Interest Charged</v>
      </c>
      <c r="O3126" s="201" t="e">
        <f t="shared" si="296"/>
        <v>#VALUE!</v>
      </c>
    </row>
    <row r="3127" spans="3:15" x14ac:dyDescent="0.25">
      <c r="C3127" s="197" t="e">
        <f t="shared" si="299"/>
        <v>#DIV/0!</v>
      </c>
      <c r="D3127" s="216" t="e">
        <f>IF(F3127="","",IF($B$3='Budget Calculator'!$A$14, 'Loan Calculator'!$L$12-E3127+H3127, IF($B$3='Budget Calculator'!$A$13,  'Loan Calculator'!$N$12-E3127+H3127, IF($B$3='Budget Calculator'!$A$12,  'Loan Calculator'!$P$12-E3127+H3127, 0))))</f>
        <v>#DIV/0!</v>
      </c>
      <c r="E3127" s="217" t="e">
        <f>IF(('Loan Calculator'!$G$4/$B$4)*C3126&gt;=0, ('Loan Calculator'!$G$4/$B$4)*C3126, 1/0)</f>
        <v>#DIV/0!</v>
      </c>
      <c r="F3127" s="200" t="e">
        <f t="shared" si="300"/>
        <v>#DIV/0!</v>
      </c>
      <c r="G3127" s="212" t="e">
        <f t="shared" si="295"/>
        <v>#DIV/0!</v>
      </c>
      <c r="K3127" s="197" t="str" cm="1">
        <f t="array" ref="K3127">INDEX($A:$G, ($B3127*$B$4)+3,COLUMN(C3127))</f>
        <v>Owing</v>
      </c>
      <c r="L3127" s="198" t="e">
        <f t="shared" si="297"/>
        <v>#VALUE!</v>
      </c>
      <c r="M3127" s="199" t="e">
        <f t="shared" si="298"/>
        <v>#VALUE!</v>
      </c>
      <c r="N3127" s="200" t="str" cm="1">
        <f t="array" ref="N3127">INDEX($A:$G, ($B3127*$B$4)+3,COLUMN(F3127))</f>
        <v>Total Interest Charged</v>
      </c>
      <c r="O3127" s="201" t="e">
        <f t="shared" si="296"/>
        <v>#VALUE!</v>
      </c>
    </row>
    <row r="3128" spans="3:15" x14ac:dyDescent="0.25">
      <c r="C3128" s="197" t="e">
        <f t="shared" si="299"/>
        <v>#DIV/0!</v>
      </c>
      <c r="D3128" s="216" t="e">
        <f>IF(F3128="","",IF($B$3='Budget Calculator'!$A$14, 'Loan Calculator'!$L$12-E3128+H3128, IF($B$3='Budget Calculator'!$A$13,  'Loan Calculator'!$N$12-E3128+H3128, IF($B$3='Budget Calculator'!$A$12,  'Loan Calculator'!$P$12-E3128+H3128, 0))))</f>
        <v>#DIV/0!</v>
      </c>
      <c r="E3128" s="217" t="e">
        <f>IF(('Loan Calculator'!$G$4/$B$4)*C3127&gt;=0, ('Loan Calculator'!$G$4/$B$4)*C3127, 1/0)</f>
        <v>#DIV/0!</v>
      </c>
      <c r="F3128" s="200" t="e">
        <f t="shared" si="300"/>
        <v>#DIV/0!</v>
      </c>
      <c r="G3128" s="212" t="e">
        <f t="shared" si="295"/>
        <v>#DIV/0!</v>
      </c>
      <c r="K3128" s="197" t="str" cm="1">
        <f t="array" ref="K3128">INDEX($A:$G, ($B3128*$B$4)+3,COLUMN(C3128))</f>
        <v>Owing</v>
      </c>
      <c r="L3128" s="198" t="e">
        <f t="shared" si="297"/>
        <v>#VALUE!</v>
      </c>
      <c r="M3128" s="199" t="e">
        <f t="shared" si="298"/>
        <v>#VALUE!</v>
      </c>
      <c r="N3128" s="200" t="str" cm="1">
        <f t="array" ref="N3128">INDEX($A:$G, ($B3128*$B$4)+3,COLUMN(F3128))</f>
        <v>Total Interest Charged</v>
      </c>
      <c r="O3128" s="201" t="e">
        <f t="shared" si="296"/>
        <v>#VALUE!</v>
      </c>
    </row>
    <row r="3129" spans="3:15" x14ac:dyDescent="0.25">
      <c r="C3129" s="197" t="e">
        <f t="shared" si="299"/>
        <v>#DIV/0!</v>
      </c>
      <c r="D3129" s="216" t="e">
        <f>IF(F3129="","",IF($B$3='Budget Calculator'!$A$14, 'Loan Calculator'!$L$12-E3129+H3129, IF($B$3='Budget Calculator'!$A$13,  'Loan Calculator'!$N$12-E3129+H3129, IF($B$3='Budget Calculator'!$A$12,  'Loan Calculator'!$P$12-E3129+H3129, 0))))</f>
        <v>#DIV/0!</v>
      </c>
      <c r="E3129" s="217" t="e">
        <f>IF(('Loan Calculator'!$G$4/$B$4)*C3128&gt;=0, ('Loan Calculator'!$G$4/$B$4)*C3128, 1/0)</f>
        <v>#DIV/0!</v>
      </c>
      <c r="F3129" s="200" t="e">
        <f t="shared" si="300"/>
        <v>#DIV/0!</v>
      </c>
      <c r="G3129" s="212" t="e">
        <f t="shared" si="295"/>
        <v>#DIV/0!</v>
      </c>
      <c r="K3129" s="197" t="str" cm="1">
        <f t="array" ref="K3129">INDEX($A:$G, ($B3129*$B$4)+3,COLUMN(C3129))</f>
        <v>Owing</v>
      </c>
      <c r="L3129" s="198" t="e">
        <f t="shared" si="297"/>
        <v>#VALUE!</v>
      </c>
      <c r="M3129" s="199" t="e">
        <f t="shared" si="298"/>
        <v>#VALUE!</v>
      </c>
      <c r="N3129" s="200" t="str" cm="1">
        <f t="array" ref="N3129">INDEX($A:$G, ($B3129*$B$4)+3,COLUMN(F3129))</f>
        <v>Total Interest Charged</v>
      </c>
      <c r="O3129" s="201" t="e">
        <f t="shared" si="296"/>
        <v>#VALUE!</v>
      </c>
    </row>
    <row r="3130" spans="3:15" x14ac:dyDescent="0.25">
      <c r="C3130" s="197" t="e">
        <f t="shared" si="299"/>
        <v>#DIV/0!</v>
      </c>
      <c r="D3130" s="216" t="e">
        <f>IF(F3130="","",IF($B$3='Budget Calculator'!$A$14, 'Loan Calculator'!$L$12-E3130+H3130, IF($B$3='Budget Calculator'!$A$13,  'Loan Calculator'!$N$12-E3130+H3130, IF($B$3='Budget Calculator'!$A$12,  'Loan Calculator'!$P$12-E3130+H3130, 0))))</f>
        <v>#DIV/0!</v>
      </c>
      <c r="E3130" s="217" t="e">
        <f>IF(('Loan Calculator'!$G$4/$B$4)*C3129&gt;=0, ('Loan Calculator'!$G$4/$B$4)*C3129, 1/0)</f>
        <v>#DIV/0!</v>
      </c>
      <c r="F3130" s="200" t="e">
        <f t="shared" si="300"/>
        <v>#DIV/0!</v>
      </c>
      <c r="G3130" s="212" t="e">
        <f t="shared" si="295"/>
        <v>#DIV/0!</v>
      </c>
      <c r="K3130" s="197" t="str" cm="1">
        <f t="array" ref="K3130">INDEX($A:$G, ($B3130*$B$4)+3,COLUMN(C3130))</f>
        <v>Owing</v>
      </c>
      <c r="L3130" s="198" t="e">
        <f t="shared" si="297"/>
        <v>#VALUE!</v>
      </c>
      <c r="M3130" s="199" t="e">
        <f t="shared" si="298"/>
        <v>#VALUE!</v>
      </c>
      <c r="N3130" s="200" t="str" cm="1">
        <f t="array" ref="N3130">INDEX($A:$G, ($B3130*$B$4)+3,COLUMN(F3130))</f>
        <v>Total Interest Charged</v>
      </c>
      <c r="O3130" s="201" t="e">
        <f t="shared" si="296"/>
        <v>#VALUE!</v>
      </c>
    </row>
    <row r="3131" spans="3:15" x14ac:dyDescent="0.25">
      <c r="C3131" s="197" t="e">
        <f t="shared" si="299"/>
        <v>#DIV/0!</v>
      </c>
      <c r="D3131" s="216" t="e">
        <f>IF(F3131="","",IF($B$3='Budget Calculator'!$A$14, 'Loan Calculator'!$L$12-E3131+H3131, IF($B$3='Budget Calculator'!$A$13,  'Loan Calculator'!$N$12-E3131+H3131, IF($B$3='Budget Calculator'!$A$12,  'Loan Calculator'!$P$12-E3131+H3131, 0))))</f>
        <v>#DIV/0!</v>
      </c>
      <c r="E3131" s="217" t="e">
        <f>IF(('Loan Calculator'!$G$4/$B$4)*C3130&gt;=0, ('Loan Calculator'!$G$4/$B$4)*C3130, 1/0)</f>
        <v>#DIV/0!</v>
      </c>
      <c r="F3131" s="200" t="e">
        <f t="shared" si="300"/>
        <v>#DIV/0!</v>
      </c>
      <c r="G3131" s="212" t="e">
        <f t="shared" si="295"/>
        <v>#DIV/0!</v>
      </c>
      <c r="K3131" s="197" t="str" cm="1">
        <f t="array" ref="K3131">INDEX($A:$G, ($B3131*$B$4)+3,COLUMN(C3131))</f>
        <v>Owing</v>
      </c>
      <c r="L3131" s="198" t="e">
        <f t="shared" si="297"/>
        <v>#VALUE!</v>
      </c>
      <c r="M3131" s="199" t="e">
        <f t="shared" si="298"/>
        <v>#VALUE!</v>
      </c>
      <c r="N3131" s="200" t="str" cm="1">
        <f t="array" ref="N3131">INDEX($A:$G, ($B3131*$B$4)+3,COLUMN(F3131))</f>
        <v>Total Interest Charged</v>
      </c>
      <c r="O3131" s="201" t="e">
        <f t="shared" si="296"/>
        <v>#VALUE!</v>
      </c>
    </row>
    <row r="3132" spans="3:15" x14ac:dyDescent="0.25">
      <c r="C3132" s="197" t="e">
        <f t="shared" si="299"/>
        <v>#DIV/0!</v>
      </c>
      <c r="D3132" s="216" t="e">
        <f>IF(F3132="","",IF($B$3='Budget Calculator'!$A$14, 'Loan Calculator'!$L$12-E3132+H3132, IF($B$3='Budget Calculator'!$A$13,  'Loan Calculator'!$N$12-E3132+H3132, IF($B$3='Budget Calculator'!$A$12,  'Loan Calculator'!$P$12-E3132+H3132, 0))))</f>
        <v>#DIV/0!</v>
      </c>
      <c r="E3132" s="217" t="e">
        <f>IF(('Loan Calculator'!$G$4/$B$4)*C3131&gt;=0, ('Loan Calculator'!$G$4/$B$4)*C3131, 1/0)</f>
        <v>#DIV/0!</v>
      </c>
      <c r="F3132" s="200" t="e">
        <f t="shared" si="300"/>
        <v>#DIV/0!</v>
      </c>
      <c r="G3132" s="212" t="e">
        <f t="shared" si="295"/>
        <v>#DIV/0!</v>
      </c>
      <c r="K3132" s="197" t="str" cm="1">
        <f t="array" ref="K3132">INDEX($A:$G, ($B3132*$B$4)+3,COLUMN(C3132))</f>
        <v>Owing</v>
      </c>
      <c r="L3132" s="198" t="e">
        <f t="shared" si="297"/>
        <v>#VALUE!</v>
      </c>
      <c r="M3132" s="199" t="e">
        <f t="shared" si="298"/>
        <v>#VALUE!</v>
      </c>
      <c r="N3132" s="200" t="str" cm="1">
        <f t="array" ref="N3132">INDEX($A:$G, ($B3132*$B$4)+3,COLUMN(F3132))</f>
        <v>Total Interest Charged</v>
      </c>
      <c r="O3132" s="201" t="e">
        <f t="shared" si="296"/>
        <v>#VALUE!</v>
      </c>
    </row>
    <row r="3133" spans="3:15" x14ac:dyDescent="0.25">
      <c r="C3133" s="197" t="e">
        <f t="shared" si="299"/>
        <v>#DIV/0!</v>
      </c>
      <c r="D3133" s="216" t="e">
        <f>IF(F3133="","",IF($B$3='Budget Calculator'!$A$14, 'Loan Calculator'!$L$12-E3133+H3133, IF($B$3='Budget Calculator'!$A$13,  'Loan Calculator'!$N$12-E3133+H3133, IF($B$3='Budget Calculator'!$A$12,  'Loan Calculator'!$P$12-E3133+H3133, 0))))</f>
        <v>#DIV/0!</v>
      </c>
      <c r="E3133" s="217" t="e">
        <f>IF(('Loan Calculator'!$G$4/$B$4)*C3132&gt;=0, ('Loan Calculator'!$G$4/$B$4)*C3132, 1/0)</f>
        <v>#DIV/0!</v>
      </c>
      <c r="F3133" s="200" t="e">
        <f t="shared" si="300"/>
        <v>#DIV/0!</v>
      </c>
      <c r="G3133" s="212" t="e">
        <f t="shared" si="295"/>
        <v>#DIV/0!</v>
      </c>
      <c r="K3133" s="197" t="str" cm="1">
        <f t="array" ref="K3133">INDEX($A:$G, ($B3133*$B$4)+3,COLUMN(C3133))</f>
        <v>Owing</v>
      </c>
      <c r="L3133" s="198" t="e">
        <f t="shared" si="297"/>
        <v>#VALUE!</v>
      </c>
      <c r="M3133" s="199" t="e">
        <f t="shared" si="298"/>
        <v>#VALUE!</v>
      </c>
      <c r="N3133" s="200" t="str" cm="1">
        <f t="array" ref="N3133">INDEX($A:$G, ($B3133*$B$4)+3,COLUMN(F3133))</f>
        <v>Total Interest Charged</v>
      </c>
      <c r="O3133" s="201" t="e">
        <f t="shared" si="296"/>
        <v>#VALUE!</v>
      </c>
    </row>
    <row r="3134" spans="3:15" x14ac:dyDescent="0.25">
      <c r="C3134" s="197" t="e">
        <f t="shared" si="299"/>
        <v>#DIV/0!</v>
      </c>
      <c r="D3134" s="216" t="e">
        <f>IF(F3134="","",IF($B$3='Budget Calculator'!$A$14, 'Loan Calculator'!$L$12-E3134+H3134, IF($B$3='Budget Calculator'!$A$13,  'Loan Calculator'!$N$12-E3134+H3134, IF($B$3='Budget Calculator'!$A$12,  'Loan Calculator'!$P$12-E3134+H3134, 0))))</f>
        <v>#DIV/0!</v>
      </c>
      <c r="E3134" s="217" t="e">
        <f>IF(('Loan Calculator'!$G$4/$B$4)*C3133&gt;=0, ('Loan Calculator'!$G$4/$B$4)*C3133, 1/0)</f>
        <v>#DIV/0!</v>
      </c>
      <c r="F3134" s="200" t="e">
        <f t="shared" si="300"/>
        <v>#DIV/0!</v>
      </c>
      <c r="G3134" s="212" t="e">
        <f t="shared" si="295"/>
        <v>#DIV/0!</v>
      </c>
      <c r="K3134" s="197" t="str" cm="1">
        <f t="array" ref="K3134">INDEX($A:$G, ($B3134*$B$4)+3,COLUMN(C3134))</f>
        <v>Owing</v>
      </c>
      <c r="L3134" s="198" t="e">
        <f t="shared" si="297"/>
        <v>#VALUE!</v>
      </c>
      <c r="M3134" s="199" t="e">
        <f t="shared" si="298"/>
        <v>#VALUE!</v>
      </c>
      <c r="N3134" s="200" t="str" cm="1">
        <f t="array" ref="N3134">INDEX($A:$G, ($B3134*$B$4)+3,COLUMN(F3134))</f>
        <v>Total Interest Charged</v>
      </c>
      <c r="O3134" s="201" t="e">
        <f t="shared" si="296"/>
        <v>#VALUE!</v>
      </c>
    </row>
    <row r="3135" spans="3:15" x14ac:dyDescent="0.25">
      <c r="C3135" s="197" t="e">
        <f t="shared" si="299"/>
        <v>#DIV/0!</v>
      </c>
      <c r="D3135" s="216" t="e">
        <f>IF(F3135="","",IF($B$3='Budget Calculator'!$A$14, 'Loan Calculator'!$L$12-E3135+H3135, IF($B$3='Budget Calculator'!$A$13,  'Loan Calculator'!$N$12-E3135+H3135, IF($B$3='Budget Calculator'!$A$12,  'Loan Calculator'!$P$12-E3135+H3135, 0))))</f>
        <v>#DIV/0!</v>
      </c>
      <c r="E3135" s="217" t="e">
        <f>IF(('Loan Calculator'!$G$4/$B$4)*C3134&gt;=0, ('Loan Calculator'!$G$4/$B$4)*C3134, 1/0)</f>
        <v>#DIV/0!</v>
      </c>
      <c r="F3135" s="200" t="e">
        <f t="shared" si="300"/>
        <v>#DIV/0!</v>
      </c>
      <c r="G3135" s="212" t="e">
        <f t="shared" si="295"/>
        <v>#DIV/0!</v>
      </c>
      <c r="K3135" s="197" t="str" cm="1">
        <f t="array" ref="K3135">INDEX($A:$G, ($B3135*$B$4)+3,COLUMN(C3135))</f>
        <v>Owing</v>
      </c>
      <c r="L3135" s="198" t="e">
        <f t="shared" si="297"/>
        <v>#VALUE!</v>
      </c>
      <c r="M3135" s="199" t="e">
        <f t="shared" si="298"/>
        <v>#VALUE!</v>
      </c>
      <c r="N3135" s="200" t="str" cm="1">
        <f t="array" ref="N3135">INDEX($A:$G, ($B3135*$B$4)+3,COLUMN(F3135))</f>
        <v>Total Interest Charged</v>
      </c>
      <c r="O3135" s="201" t="e">
        <f t="shared" si="296"/>
        <v>#VALUE!</v>
      </c>
    </row>
    <row r="3136" spans="3:15" x14ac:dyDescent="0.25">
      <c r="C3136" s="197" t="e">
        <f t="shared" si="299"/>
        <v>#DIV/0!</v>
      </c>
      <c r="D3136" s="216" t="e">
        <f>IF(F3136="","",IF($B$3='Budget Calculator'!$A$14, 'Loan Calculator'!$L$12-E3136+H3136, IF($B$3='Budget Calculator'!$A$13,  'Loan Calculator'!$N$12-E3136+H3136, IF($B$3='Budget Calculator'!$A$12,  'Loan Calculator'!$P$12-E3136+H3136, 0))))</f>
        <v>#DIV/0!</v>
      </c>
      <c r="E3136" s="217" t="e">
        <f>IF(('Loan Calculator'!$G$4/$B$4)*C3135&gt;=0, ('Loan Calculator'!$G$4/$B$4)*C3135, 1/0)</f>
        <v>#DIV/0!</v>
      </c>
      <c r="F3136" s="200" t="e">
        <f t="shared" si="300"/>
        <v>#DIV/0!</v>
      </c>
      <c r="G3136" s="212" t="e">
        <f t="shared" si="295"/>
        <v>#DIV/0!</v>
      </c>
      <c r="K3136" s="197" t="str" cm="1">
        <f t="array" ref="K3136">INDEX($A:$G, ($B3136*$B$4)+3,COLUMN(C3136))</f>
        <v>Owing</v>
      </c>
      <c r="L3136" s="198" t="e">
        <f t="shared" si="297"/>
        <v>#VALUE!</v>
      </c>
      <c r="M3136" s="199" t="e">
        <f t="shared" si="298"/>
        <v>#VALUE!</v>
      </c>
      <c r="N3136" s="200" t="str" cm="1">
        <f t="array" ref="N3136">INDEX($A:$G, ($B3136*$B$4)+3,COLUMN(F3136))</f>
        <v>Total Interest Charged</v>
      </c>
      <c r="O3136" s="201" t="e">
        <f t="shared" si="296"/>
        <v>#VALUE!</v>
      </c>
    </row>
    <row r="3137" spans="3:15" x14ac:dyDescent="0.25">
      <c r="C3137" s="197" t="e">
        <f t="shared" si="299"/>
        <v>#DIV/0!</v>
      </c>
      <c r="D3137" s="216" t="e">
        <f>IF(F3137="","",IF($B$3='Budget Calculator'!$A$14, 'Loan Calculator'!$L$12-E3137+H3137, IF($B$3='Budget Calculator'!$A$13,  'Loan Calculator'!$N$12-E3137+H3137, IF($B$3='Budget Calculator'!$A$12,  'Loan Calculator'!$P$12-E3137+H3137, 0))))</f>
        <v>#DIV/0!</v>
      </c>
      <c r="E3137" s="217" t="e">
        <f>IF(('Loan Calculator'!$G$4/$B$4)*C3136&gt;=0, ('Loan Calculator'!$G$4/$B$4)*C3136, 1/0)</f>
        <v>#DIV/0!</v>
      </c>
      <c r="F3137" s="200" t="e">
        <f t="shared" si="300"/>
        <v>#DIV/0!</v>
      </c>
      <c r="G3137" s="212" t="e">
        <f t="shared" si="295"/>
        <v>#DIV/0!</v>
      </c>
      <c r="K3137" s="197" t="str" cm="1">
        <f t="array" ref="K3137">INDEX($A:$G, ($B3137*$B$4)+3,COLUMN(C3137))</f>
        <v>Owing</v>
      </c>
      <c r="L3137" s="198" t="e">
        <f t="shared" si="297"/>
        <v>#VALUE!</v>
      </c>
      <c r="M3137" s="199" t="e">
        <f t="shared" si="298"/>
        <v>#VALUE!</v>
      </c>
      <c r="N3137" s="200" t="str" cm="1">
        <f t="array" ref="N3137">INDEX($A:$G, ($B3137*$B$4)+3,COLUMN(F3137))</f>
        <v>Total Interest Charged</v>
      </c>
      <c r="O3137" s="201" t="e">
        <f t="shared" si="296"/>
        <v>#VALUE!</v>
      </c>
    </row>
    <row r="3138" spans="3:15" x14ac:dyDescent="0.25">
      <c r="C3138" s="197" t="e">
        <f t="shared" si="299"/>
        <v>#DIV/0!</v>
      </c>
      <c r="D3138" s="216" t="e">
        <f>IF(F3138="","",IF($B$3='Budget Calculator'!$A$14, 'Loan Calculator'!$L$12-E3138+H3138, IF($B$3='Budget Calculator'!$A$13,  'Loan Calculator'!$N$12-E3138+H3138, IF($B$3='Budget Calculator'!$A$12,  'Loan Calculator'!$P$12-E3138+H3138, 0))))</f>
        <v>#DIV/0!</v>
      </c>
      <c r="E3138" s="217" t="e">
        <f>IF(('Loan Calculator'!$G$4/$B$4)*C3137&gt;=0, ('Loan Calculator'!$G$4/$B$4)*C3137, 1/0)</f>
        <v>#DIV/0!</v>
      </c>
      <c r="F3138" s="200" t="e">
        <f t="shared" si="300"/>
        <v>#DIV/0!</v>
      </c>
      <c r="G3138" s="212" t="e">
        <f t="shared" si="295"/>
        <v>#DIV/0!</v>
      </c>
      <c r="K3138" s="197" t="str" cm="1">
        <f t="array" ref="K3138">INDEX($A:$G, ($B3138*$B$4)+3,COLUMN(C3138))</f>
        <v>Owing</v>
      </c>
      <c r="L3138" s="198" t="e">
        <f t="shared" si="297"/>
        <v>#VALUE!</v>
      </c>
      <c r="M3138" s="199" t="e">
        <f t="shared" si="298"/>
        <v>#VALUE!</v>
      </c>
      <c r="N3138" s="200" t="str" cm="1">
        <f t="array" ref="N3138">INDEX($A:$G, ($B3138*$B$4)+3,COLUMN(F3138))</f>
        <v>Total Interest Charged</v>
      </c>
      <c r="O3138" s="201" t="e">
        <f t="shared" si="296"/>
        <v>#VALUE!</v>
      </c>
    </row>
    <row r="3139" spans="3:15" x14ac:dyDescent="0.25">
      <c r="C3139" s="197" t="e">
        <f t="shared" si="299"/>
        <v>#DIV/0!</v>
      </c>
      <c r="D3139" s="216" t="e">
        <f>IF(F3139="","",IF($B$3='Budget Calculator'!$A$14, 'Loan Calculator'!$L$12-E3139+H3139, IF($B$3='Budget Calculator'!$A$13,  'Loan Calculator'!$N$12-E3139+H3139, IF($B$3='Budget Calculator'!$A$12,  'Loan Calculator'!$P$12-E3139+H3139, 0))))</f>
        <v>#DIV/0!</v>
      </c>
      <c r="E3139" s="217" t="e">
        <f>IF(('Loan Calculator'!$G$4/$B$4)*C3138&gt;=0, ('Loan Calculator'!$G$4/$B$4)*C3138, 1/0)</f>
        <v>#DIV/0!</v>
      </c>
      <c r="F3139" s="200" t="e">
        <f t="shared" si="300"/>
        <v>#DIV/0!</v>
      </c>
      <c r="G3139" s="212" t="e">
        <f t="shared" si="295"/>
        <v>#DIV/0!</v>
      </c>
      <c r="K3139" s="197" t="str" cm="1">
        <f t="array" ref="K3139">INDEX($A:$G, ($B3139*$B$4)+3,COLUMN(C3139))</f>
        <v>Owing</v>
      </c>
      <c r="L3139" s="198" t="e">
        <f t="shared" si="297"/>
        <v>#VALUE!</v>
      </c>
      <c r="M3139" s="199" t="e">
        <f t="shared" si="298"/>
        <v>#VALUE!</v>
      </c>
      <c r="N3139" s="200" t="str" cm="1">
        <f t="array" ref="N3139">INDEX($A:$G, ($B3139*$B$4)+3,COLUMN(F3139))</f>
        <v>Total Interest Charged</v>
      </c>
      <c r="O3139" s="201" t="e">
        <f t="shared" si="296"/>
        <v>#VALUE!</v>
      </c>
    </row>
    <row r="3140" spans="3:15" x14ac:dyDescent="0.25">
      <c r="C3140" s="197" t="e">
        <f t="shared" si="299"/>
        <v>#DIV/0!</v>
      </c>
      <c r="D3140" s="216" t="e">
        <f>IF(F3140="","",IF($B$3='Budget Calculator'!$A$14, 'Loan Calculator'!$L$12-E3140+H3140, IF($B$3='Budget Calculator'!$A$13,  'Loan Calculator'!$N$12-E3140+H3140, IF($B$3='Budget Calculator'!$A$12,  'Loan Calculator'!$P$12-E3140+H3140, 0))))</f>
        <v>#DIV/0!</v>
      </c>
      <c r="E3140" s="217" t="e">
        <f>IF(('Loan Calculator'!$G$4/$B$4)*C3139&gt;=0, ('Loan Calculator'!$G$4/$B$4)*C3139, 1/0)</f>
        <v>#DIV/0!</v>
      </c>
      <c r="F3140" s="200" t="e">
        <f t="shared" si="300"/>
        <v>#DIV/0!</v>
      </c>
      <c r="G3140" s="212" t="e">
        <f t="shared" si="295"/>
        <v>#DIV/0!</v>
      </c>
      <c r="K3140" s="197" t="str" cm="1">
        <f t="array" ref="K3140">INDEX($A:$G, ($B3140*$B$4)+3,COLUMN(C3140))</f>
        <v>Owing</v>
      </c>
      <c r="L3140" s="198" t="e">
        <f t="shared" si="297"/>
        <v>#VALUE!</v>
      </c>
      <c r="M3140" s="199" t="e">
        <f t="shared" si="298"/>
        <v>#VALUE!</v>
      </c>
      <c r="N3140" s="200" t="str" cm="1">
        <f t="array" ref="N3140">INDEX($A:$G, ($B3140*$B$4)+3,COLUMN(F3140))</f>
        <v>Total Interest Charged</v>
      </c>
      <c r="O3140" s="201" t="e">
        <f t="shared" si="296"/>
        <v>#VALUE!</v>
      </c>
    </row>
    <row r="3141" spans="3:15" x14ac:dyDescent="0.25">
      <c r="C3141" s="197" t="e">
        <f t="shared" si="299"/>
        <v>#DIV/0!</v>
      </c>
      <c r="D3141" s="216" t="e">
        <f>IF(F3141="","",IF($B$3='Budget Calculator'!$A$14, 'Loan Calculator'!$L$12-E3141+H3141, IF($B$3='Budget Calculator'!$A$13,  'Loan Calculator'!$N$12-E3141+H3141, IF($B$3='Budget Calculator'!$A$12,  'Loan Calculator'!$P$12-E3141+H3141, 0))))</f>
        <v>#DIV/0!</v>
      </c>
      <c r="E3141" s="217" t="e">
        <f>IF(('Loan Calculator'!$G$4/$B$4)*C3140&gt;=0, ('Loan Calculator'!$G$4/$B$4)*C3140, 1/0)</f>
        <v>#DIV/0!</v>
      </c>
      <c r="F3141" s="200" t="e">
        <f t="shared" si="300"/>
        <v>#DIV/0!</v>
      </c>
      <c r="G3141" s="212" t="e">
        <f t="shared" si="295"/>
        <v>#DIV/0!</v>
      </c>
      <c r="K3141" s="197" t="str" cm="1">
        <f t="array" ref="K3141">INDEX($A:$G, ($B3141*$B$4)+3,COLUMN(C3141))</f>
        <v>Owing</v>
      </c>
      <c r="L3141" s="198" t="e">
        <f t="shared" si="297"/>
        <v>#VALUE!</v>
      </c>
      <c r="M3141" s="199" t="e">
        <f t="shared" si="298"/>
        <v>#VALUE!</v>
      </c>
      <c r="N3141" s="200" t="str" cm="1">
        <f t="array" ref="N3141">INDEX($A:$G, ($B3141*$B$4)+3,COLUMN(F3141))</f>
        <v>Total Interest Charged</v>
      </c>
      <c r="O3141" s="201" t="e">
        <f t="shared" si="296"/>
        <v>#VALUE!</v>
      </c>
    </row>
    <row r="3142" spans="3:15" x14ac:dyDescent="0.25">
      <c r="C3142" s="197" t="e">
        <f t="shared" si="299"/>
        <v>#DIV/0!</v>
      </c>
      <c r="D3142" s="216" t="e">
        <f>IF(F3142="","",IF($B$3='Budget Calculator'!$A$14, 'Loan Calculator'!$L$12-E3142+H3142, IF($B$3='Budget Calculator'!$A$13,  'Loan Calculator'!$N$12-E3142+H3142, IF($B$3='Budget Calculator'!$A$12,  'Loan Calculator'!$P$12-E3142+H3142, 0))))</f>
        <v>#DIV/0!</v>
      </c>
      <c r="E3142" s="217" t="e">
        <f>IF(('Loan Calculator'!$G$4/$B$4)*C3141&gt;=0, ('Loan Calculator'!$G$4/$B$4)*C3141, 1/0)</f>
        <v>#DIV/0!</v>
      </c>
      <c r="F3142" s="200" t="e">
        <f t="shared" si="300"/>
        <v>#DIV/0!</v>
      </c>
      <c r="G3142" s="212" t="e">
        <f t="shared" ref="G3142:G3205" si="301">IF(IFERROR(C3142, 1/0), B3142, IF(C3142=0, B3142, 1/0))</f>
        <v>#DIV/0!</v>
      </c>
      <c r="K3142" s="197" t="str" cm="1">
        <f t="array" ref="K3142">INDEX($A:$G, ($B3142*$B$4)+3,COLUMN(C3142))</f>
        <v>Owing</v>
      </c>
      <c r="L3142" s="198" t="e">
        <f t="shared" si="297"/>
        <v>#VALUE!</v>
      </c>
      <c r="M3142" s="199" t="e">
        <f t="shared" si="298"/>
        <v>#VALUE!</v>
      </c>
      <c r="N3142" s="200" t="str" cm="1">
        <f t="array" ref="N3142">INDEX($A:$G, ($B3142*$B$4)+3,COLUMN(F3142))</f>
        <v>Total Interest Charged</v>
      </c>
      <c r="O3142" s="201" t="e">
        <f t="shared" ref="O3142:O3205" si="302">IF(IFERROR(K3142, 1/0), J3142, IF(K3142=0, J3142, 1/0))</f>
        <v>#VALUE!</v>
      </c>
    </row>
    <row r="3143" spans="3:15" x14ac:dyDescent="0.25">
      <c r="C3143" s="197" t="e">
        <f t="shared" si="299"/>
        <v>#DIV/0!</v>
      </c>
      <c r="D3143" s="216" t="e">
        <f>IF(F3143="","",IF($B$3='Budget Calculator'!$A$14, 'Loan Calculator'!$L$12-E3143+H3143, IF($B$3='Budget Calculator'!$A$13,  'Loan Calculator'!$N$12-E3143+H3143, IF($B$3='Budget Calculator'!$A$12,  'Loan Calculator'!$P$12-E3143+H3143, 0))))</f>
        <v>#DIV/0!</v>
      </c>
      <c r="E3143" s="217" t="e">
        <f>IF(('Loan Calculator'!$G$4/$B$4)*C3142&gt;=0, ('Loan Calculator'!$G$4/$B$4)*C3142, 1/0)</f>
        <v>#DIV/0!</v>
      </c>
      <c r="F3143" s="200" t="e">
        <f t="shared" si="300"/>
        <v>#DIV/0!</v>
      </c>
      <c r="G3143" s="212" t="e">
        <f t="shared" si="301"/>
        <v>#DIV/0!</v>
      </c>
      <c r="K3143" s="197" t="str" cm="1">
        <f t="array" ref="K3143">INDEX($A:$G, ($B3143*$B$4)+3,COLUMN(C3143))</f>
        <v>Owing</v>
      </c>
      <c r="L3143" s="198" t="e">
        <f t="shared" ref="L3143:L3206" si="303">K3142-K3143</f>
        <v>#VALUE!</v>
      </c>
      <c r="M3143" s="199" t="e">
        <f t="shared" ref="M3143:M3206" si="304">N3143-N3142</f>
        <v>#VALUE!</v>
      </c>
      <c r="N3143" s="200" t="str" cm="1">
        <f t="array" ref="N3143">INDEX($A:$G, ($B3143*$B$4)+3,COLUMN(F3143))</f>
        <v>Total Interest Charged</v>
      </c>
      <c r="O3143" s="201" t="e">
        <f t="shared" si="302"/>
        <v>#VALUE!</v>
      </c>
    </row>
    <row r="3144" spans="3:15" x14ac:dyDescent="0.25">
      <c r="C3144" s="197" t="e">
        <f t="shared" si="299"/>
        <v>#DIV/0!</v>
      </c>
      <c r="D3144" s="216" t="e">
        <f>IF(F3144="","",IF($B$3='Budget Calculator'!$A$14, 'Loan Calculator'!$L$12-E3144+H3144, IF($B$3='Budget Calculator'!$A$13,  'Loan Calculator'!$N$12-E3144+H3144, IF($B$3='Budget Calculator'!$A$12,  'Loan Calculator'!$P$12-E3144+H3144, 0))))</f>
        <v>#DIV/0!</v>
      </c>
      <c r="E3144" s="217" t="e">
        <f>IF(('Loan Calculator'!$G$4/$B$4)*C3143&gt;=0, ('Loan Calculator'!$G$4/$B$4)*C3143, 1/0)</f>
        <v>#DIV/0!</v>
      </c>
      <c r="F3144" s="200" t="e">
        <f t="shared" si="300"/>
        <v>#DIV/0!</v>
      </c>
      <c r="G3144" s="212" t="e">
        <f t="shared" si="301"/>
        <v>#DIV/0!</v>
      </c>
      <c r="K3144" s="197" t="str" cm="1">
        <f t="array" ref="K3144">INDEX($A:$G, ($B3144*$B$4)+3,COLUMN(C3144))</f>
        <v>Owing</v>
      </c>
      <c r="L3144" s="198" t="e">
        <f t="shared" si="303"/>
        <v>#VALUE!</v>
      </c>
      <c r="M3144" s="199" t="e">
        <f t="shared" si="304"/>
        <v>#VALUE!</v>
      </c>
      <c r="N3144" s="200" t="str" cm="1">
        <f t="array" ref="N3144">INDEX($A:$G, ($B3144*$B$4)+3,COLUMN(F3144))</f>
        <v>Total Interest Charged</v>
      </c>
      <c r="O3144" s="201" t="e">
        <f t="shared" si="302"/>
        <v>#VALUE!</v>
      </c>
    </row>
    <row r="3145" spans="3:15" x14ac:dyDescent="0.25">
      <c r="C3145" s="197" t="e">
        <f t="shared" si="299"/>
        <v>#DIV/0!</v>
      </c>
      <c r="D3145" s="216" t="e">
        <f>IF(F3145="","",IF($B$3='Budget Calculator'!$A$14, 'Loan Calculator'!$L$12-E3145+H3145, IF($B$3='Budget Calculator'!$A$13,  'Loan Calculator'!$N$12-E3145+H3145, IF($B$3='Budget Calculator'!$A$12,  'Loan Calculator'!$P$12-E3145+H3145, 0))))</f>
        <v>#DIV/0!</v>
      </c>
      <c r="E3145" s="217" t="e">
        <f>IF(('Loan Calculator'!$G$4/$B$4)*C3144&gt;=0, ('Loan Calculator'!$G$4/$B$4)*C3144, 1/0)</f>
        <v>#DIV/0!</v>
      </c>
      <c r="F3145" s="200" t="e">
        <f t="shared" si="300"/>
        <v>#DIV/0!</v>
      </c>
      <c r="G3145" s="212" t="e">
        <f t="shared" si="301"/>
        <v>#DIV/0!</v>
      </c>
      <c r="K3145" s="197" t="str" cm="1">
        <f t="array" ref="K3145">INDEX($A:$G, ($B3145*$B$4)+3,COLUMN(C3145))</f>
        <v>Owing</v>
      </c>
      <c r="L3145" s="198" t="e">
        <f t="shared" si="303"/>
        <v>#VALUE!</v>
      </c>
      <c r="M3145" s="199" t="e">
        <f t="shared" si="304"/>
        <v>#VALUE!</v>
      </c>
      <c r="N3145" s="200" t="str" cm="1">
        <f t="array" ref="N3145">INDEX($A:$G, ($B3145*$B$4)+3,COLUMN(F3145))</f>
        <v>Total Interest Charged</v>
      </c>
      <c r="O3145" s="201" t="e">
        <f t="shared" si="302"/>
        <v>#VALUE!</v>
      </c>
    </row>
    <row r="3146" spans="3:15" x14ac:dyDescent="0.25">
      <c r="C3146" s="197" t="e">
        <f t="shared" si="299"/>
        <v>#DIV/0!</v>
      </c>
      <c r="D3146" s="216" t="e">
        <f>IF(F3146="","",IF($B$3='Budget Calculator'!$A$14, 'Loan Calculator'!$L$12-E3146+H3146, IF($B$3='Budget Calculator'!$A$13,  'Loan Calculator'!$N$12-E3146+H3146, IF($B$3='Budget Calculator'!$A$12,  'Loan Calculator'!$P$12-E3146+H3146, 0))))</f>
        <v>#DIV/0!</v>
      </c>
      <c r="E3146" s="217" t="e">
        <f>IF(('Loan Calculator'!$G$4/$B$4)*C3145&gt;=0, ('Loan Calculator'!$G$4/$B$4)*C3145, 1/0)</f>
        <v>#DIV/0!</v>
      </c>
      <c r="F3146" s="200" t="e">
        <f t="shared" si="300"/>
        <v>#DIV/0!</v>
      </c>
      <c r="G3146" s="212" t="e">
        <f t="shared" si="301"/>
        <v>#DIV/0!</v>
      </c>
      <c r="K3146" s="197" t="str" cm="1">
        <f t="array" ref="K3146">INDEX($A:$G, ($B3146*$B$4)+3,COLUMN(C3146))</f>
        <v>Owing</v>
      </c>
      <c r="L3146" s="198" t="e">
        <f t="shared" si="303"/>
        <v>#VALUE!</v>
      </c>
      <c r="M3146" s="199" t="e">
        <f t="shared" si="304"/>
        <v>#VALUE!</v>
      </c>
      <c r="N3146" s="200" t="str" cm="1">
        <f t="array" ref="N3146">INDEX($A:$G, ($B3146*$B$4)+3,COLUMN(F3146))</f>
        <v>Total Interest Charged</v>
      </c>
      <c r="O3146" s="201" t="e">
        <f t="shared" si="302"/>
        <v>#VALUE!</v>
      </c>
    </row>
    <row r="3147" spans="3:15" x14ac:dyDescent="0.25">
      <c r="C3147" s="197" t="e">
        <f t="shared" si="299"/>
        <v>#DIV/0!</v>
      </c>
      <c r="D3147" s="216" t="e">
        <f>IF(F3147="","",IF($B$3='Budget Calculator'!$A$14, 'Loan Calculator'!$L$12-E3147+H3147, IF($B$3='Budget Calculator'!$A$13,  'Loan Calculator'!$N$12-E3147+H3147, IF($B$3='Budget Calculator'!$A$12,  'Loan Calculator'!$P$12-E3147+H3147, 0))))</f>
        <v>#DIV/0!</v>
      </c>
      <c r="E3147" s="217" t="e">
        <f>IF(('Loan Calculator'!$G$4/$B$4)*C3146&gt;=0, ('Loan Calculator'!$G$4/$B$4)*C3146, 1/0)</f>
        <v>#DIV/0!</v>
      </c>
      <c r="F3147" s="200" t="e">
        <f t="shared" si="300"/>
        <v>#DIV/0!</v>
      </c>
      <c r="G3147" s="212" t="e">
        <f t="shared" si="301"/>
        <v>#DIV/0!</v>
      </c>
      <c r="K3147" s="197" t="str" cm="1">
        <f t="array" ref="K3147">INDEX($A:$G, ($B3147*$B$4)+3,COLUMN(C3147))</f>
        <v>Owing</v>
      </c>
      <c r="L3147" s="198" t="e">
        <f t="shared" si="303"/>
        <v>#VALUE!</v>
      </c>
      <c r="M3147" s="199" t="e">
        <f t="shared" si="304"/>
        <v>#VALUE!</v>
      </c>
      <c r="N3147" s="200" t="str" cm="1">
        <f t="array" ref="N3147">INDEX($A:$G, ($B3147*$B$4)+3,COLUMN(F3147))</f>
        <v>Total Interest Charged</v>
      </c>
      <c r="O3147" s="201" t="e">
        <f t="shared" si="302"/>
        <v>#VALUE!</v>
      </c>
    </row>
    <row r="3148" spans="3:15" x14ac:dyDescent="0.25">
      <c r="C3148" s="197" t="e">
        <f t="shared" si="299"/>
        <v>#DIV/0!</v>
      </c>
      <c r="D3148" s="216" t="e">
        <f>IF(F3148="","",IF($B$3='Budget Calculator'!$A$14, 'Loan Calculator'!$L$12-E3148+H3148, IF($B$3='Budget Calculator'!$A$13,  'Loan Calculator'!$N$12-E3148+H3148, IF($B$3='Budget Calculator'!$A$12,  'Loan Calculator'!$P$12-E3148+H3148, 0))))</f>
        <v>#DIV/0!</v>
      </c>
      <c r="E3148" s="217" t="e">
        <f>IF(('Loan Calculator'!$G$4/$B$4)*C3147&gt;=0, ('Loan Calculator'!$G$4/$B$4)*C3147, 1/0)</f>
        <v>#DIV/0!</v>
      </c>
      <c r="F3148" s="200" t="e">
        <f t="shared" si="300"/>
        <v>#DIV/0!</v>
      </c>
      <c r="G3148" s="212" t="e">
        <f t="shared" si="301"/>
        <v>#DIV/0!</v>
      </c>
      <c r="K3148" s="197" t="str" cm="1">
        <f t="array" ref="K3148">INDEX($A:$G, ($B3148*$B$4)+3,COLUMN(C3148))</f>
        <v>Owing</v>
      </c>
      <c r="L3148" s="198" t="e">
        <f t="shared" si="303"/>
        <v>#VALUE!</v>
      </c>
      <c r="M3148" s="199" t="e">
        <f t="shared" si="304"/>
        <v>#VALUE!</v>
      </c>
      <c r="N3148" s="200" t="str" cm="1">
        <f t="array" ref="N3148">INDEX($A:$G, ($B3148*$B$4)+3,COLUMN(F3148))</f>
        <v>Total Interest Charged</v>
      </c>
      <c r="O3148" s="201" t="e">
        <f t="shared" si="302"/>
        <v>#VALUE!</v>
      </c>
    </row>
    <row r="3149" spans="3:15" x14ac:dyDescent="0.25">
      <c r="C3149" s="197" t="e">
        <f t="shared" si="299"/>
        <v>#DIV/0!</v>
      </c>
      <c r="D3149" s="216" t="e">
        <f>IF(F3149="","",IF($B$3='Budget Calculator'!$A$14, 'Loan Calculator'!$L$12-E3149+H3149, IF($B$3='Budget Calculator'!$A$13,  'Loan Calculator'!$N$12-E3149+H3149, IF($B$3='Budget Calculator'!$A$12,  'Loan Calculator'!$P$12-E3149+H3149, 0))))</f>
        <v>#DIV/0!</v>
      </c>
      <c r="E3149" s="217" t="e">
        <f>IF(('Loan Calculator'!$G$4/$B$4)*C3148&gt;=0, ('Loan Calculator'!$G$4/$B$4)*C3148, 1/0)</f>
        <v>#DIV/0!</v>
      </c>
      <c r="F3149" s="200" t="e">
        <f t="shared" si="300"/>
        <v>#DIV/0!</v>
      </c>
      <c r="G3149" s="212" t="e">
        <f t="shared" si="301"/>
        <v>#DIV/0!</v>
      </c>
      <c r="K3149" s="197" t="str" cm="1">
        <f t="array" ref="K3149">INDEX($A:$G, ($B3149*$B$4)+3,COLUMN(C3149))</f>
        <v>Owing</v>
      </c>
      <c r="L3149" s="198" t="e">
        <f t="shared" si="303"/>
        <v>#VALUE!</v>
      </c>
      <c r="M3149" s="199" t="e">
        <f t="shared" si="304"/>
        <v>#VALUE!</v>
      </c>
      <c r="N3149" s="200" t="str" cm="1">
        <f t="array" ref="N3149">INDEX($A:$G, ($B3149*$B$4)+3,COLUMN(F3149))</f>
        <v>Total Interest Charged</v>
      </c>
      <c r="O3149" s="201" t="e">
        <f t="shared" si="302"/>
        <v>#VALUE!</v>
      </c>
    </row>
    <row r="3150" spans="3:15" x14ac:dyDescent="0.25">
      <c r="C3150" s="197" t="e">
        <f t="shared" si="299"/>
        <v>#DIV/0!</v>
      </c>
      <c r="D3150" s="216" t="e">
        <f>IF(F3150="","",IF($B$3='Budget Calculator'!$A$14, 'Loan Calculator'!$L$12-E3150+H3150, IF($B$3='Budget Calculator'!$A$13,  'Loan Calculator'!$N$12-E3150+H3150, IF($B$3='Budget Calculator'!$A$12,  'Loan Calculator'!$P$12-E3150+H3150, 0))))</f>
        <v>#DIV/0!</v>
      </c>
      <c r="E3150" s="217" t="e">
        <f>IF(('Loan Calculator'!$G$4/$B$4)*C3149&gt;=0, ('Loan Calculator'!$G$4/$B$4)*C3149, 1/0)</f>
        <v>#DIV/0!</v>
      </c>
      <c r="F3150" s="200" t="e">
        <f t="shared" si="300"/>
        <v>#DIV/0!</v>
      </c>
      <c r="G3150" s="212" t="e">
        <f t="shared" si="301"/>
        <v>#DIV/0!</v>
      </c>
      <c r="K3150" s="197" t="str" cm="1">
        <f t="array" ref="K3150">INDEX($A:$G, ($B3150*$B$4)+3,COLUMN(C3150))</f>
        <v>Owing</v>
      </c>
      <c r="L3150" s="198" t="e">
        <f t="shared" si="303"/>
        <v>#VALUE!</v>
      </c>
      <c r="M3150" s="199" t="e">
        <f t="shared" si="304"/>
        <v>#VALUE!</v>
      </c>
      <c r="N3150" s="200" t="str" cm="1">
        <f t="array" ref="N3150">INDEX($A:$G, ($B3150*$B$4)+3,COLUMN(F3150))</f>
        <v>Total Interest Charged</v>
      </c>
      <c r="O3150" s="201" t="e">
        <f t="shared" si="302"/>
        <v>#VALUE!</v>
      </c>
    </row>
    <row r="3151" spans="3:15" x14ac:dyDescent="0.25">
      <c r="C3151" s="197" t="e">
        <f t="shared" si="299"/>
        <v>#DIV/0!</v>
      </c>
      <c r="D3151" s="216" t="e">
        <f>IF(F3151="","",IF($B$3='Budget Calculator'!$A$14, 'Loan Calculator'!$L$12-E3151+H3151, IF($B$3='Budget Calculator'!$A$13,  'Loan Calculator'!$N$12-E3151+H3151, IF($B$3='Budget Calculator'!$A$12,  'Loan Calculator'!$P$12-E3151+H3151, 0))))</f>
        <v>#DIV/0!</v>
      </c>
      <c r="E3151" s="217" t="e">
        <f>IF(('Loan Calculator'!$G$4/$B$4)*C3150&gt;=0, ('Loan Calculator'!$G$4/$B$4)*C3150, 1/0)</f>
        <v>#DIV/0!</v>
      </c>
      <c r="F3151" s="200" t="e">
        <f t="shared" si="300"/>
        <v>#DIV/0!</v>
      </c>
      <c r="G3151" s="212" t="e">
        <f t="shared" si="301"/>
        <v>#DIV/0!</v>
      </c>
      <c r="K3151" s="197" t="str" cm="1">
        <f t="array" ref="K3151">INDEX($A:$G, ($B3151*$B$4)+3,COLUMN(C3151))</f>
        <v>Owing</v>
      </c>
      <c r="L3151" s="198" t="e">
        <f t="shared" si="303"/>
        <v>#VALUE!</v>
      </c>
      <c r="M3151" s="199" t="e">
        <f t="shared" si="304"/>
        <v>#VALUE!</v>
      </c>
      <c r="N3151" s="200" t="str" cm="1">
        <f t="array" ref="N3151">INDEX($A:$G, ($B3151*$B$4)+3,COLUMN(F3151))</f>
        <v>Total Interest Charged</v>
      </c>
      <c r="O3151" s="201" t="e">
        <f t="shared" si="302"/>
        <v>#VALUE!</v>
      </c>
    </row>
    <row r="3152" spans="3:15" x14ac:dyDescent="0.25">
      <c r="C3152" s="197" t="e">
        <f t="shared" si="299"/>
        <v>#DIV/0!</v>
      </c>
      <c r="D3152" s="216" t="e">
        <f>IF(F3152="","",IF($B$3='Budget Calculator'!$A$14, 'Loan Calculator'!$L$12-E3152+H3152, IF($B$3='Budget Calculator'!$A$13,  'Loan Calculator'!$N$12-E3152+H3152, IF($B$3='Budget Calculator'!$A$12,  'Loan Calculator'!$P$12-E3152+H3152, 0))))</f>
        <v>#DIV/0!</v>
      </c>
      <c r="E3152" s="217" t="e">
        <f>IF(('Loan Calculator'!$G$4/$B$4)*C3151&gt;=0, ('Loan Calculator'!$G$4/$B$4)*C3151, 1/0)</f>
        <v>#DIV/0!</v>
      </c>
      <c r="F3152" s="200" t="e">
        <f t="shared" si="300"/>
        <v>#DIV/0!</v>
      </c>
      <c r="G3152" s="212" t="e">
        <f t="shared" si="301"/>
        <v>#DIV/0!</v>
      </c>
      <c r="K3152" s="197" t="str" cm="1">
        <f t="array" ref="K3152">INDEX($A:$G, ($B3152*$B$4)+3,COLUMN(C3152))</f>
        <v>Owing</v>
      </c>
      <c r="L3152" s="198" t="e">
        <f t="shared" si="303"/>
        <v>#VALUE!</v>
      </c>
      <c r="M3152" s="199" t="e">
        <f t="shared" si="304"/>
        <v>#VALUE!</v>
      </c>
      <c r="N3152" s="200" t="str" cm="1">
        <f t="array" ref="N3152">INDEX($A:$G, ($B3152*$B$4)+3,COLUMN(F3152))</f>
        <v>Total Interest Charged</v>
      </c>
      <c r="O3152" s="201" t="e">
        <f t="shared" si="302"/>
        <v>#VALUE!</v>
      </c>
    </row>
    <row r="3153" spans="3:15" x14ac:dyDescent="0.25">
      <c r="C3153" s="197" t="e">
        <f t="shared" si="299"/>
        <v>#DIV/0!</v>
      </c>
      <c r="D3153" s="216" t="e">
        <f>IF(F3153="","",IF($B$3='Budget Calculator'!$A$14, 'Loan Calculator'!$L$12-E3153+H3153, IF($B$3='Budget Calculator'!$A$13,  'Loan Calculator'!$N$12-E3153+H3153, IF($B$3='Budget Calculator'!$A$12,  'Loan Calculator'!$P$12-E3153+H3153, 0))))</f>
        <v>#DIV/0!</v>
      </c>
      <c r="E3153" s="217" t="e">
        <f>IF(('Loan Calculator'!$G$4/$B$4)*C3152&gt;=0, ('Loan Calculator'!$G$4/$B$4)*C3152, 1/0)</f>
        <v>#DIV/0!</v>
      </c>
      <c r="F3153" s="200" t="e">
        <f t="shared" si="300"/>
        <v>#DIV/0!</v>
      </c>
      <c r="G3153" s="212" t="e">
        <f t="shared" si="301"/>
        <v>#DIV/0!</v>
      </c>
      <c r="K3153" s="197" t="str" cm="1">
        <f t="array" ref="K3153">INDEX($A:$G, ($B3153*$B$4)+3,COLUMN(C3153))</f>
        <v>Owing</v>
      </c>
      <c r="L3153" s="198" t="e">
        <f t="shared" si="303"/>
        <v>#VALUE!</v>
      </c>
      <c r="M3153" s="199" t="e">
        <f t="shared" si="304"/>
        <v>#VALUE!</v>
      </c>
      <c r="N3153" s="200" t="str" cm="1">
        <f t="array" ref="N3153">INDEX($A:$G, ($B3153*$B$4)+3,COLUMN(F3153))</f>
        <v>Total Interest Charged</v>
      </c>
      <c r="O3153" s="201" t="e">
        <f t="shared" si="302"/>
        <v>#VALUE!</v>
      </c>
    </row>
    <row r="3154" spans="3:15" x14ac:dyDescent="0.25">
      <c r="C3154" s="197" t="e">
        <f t="shared" si="299"/>
        <v>#DIV/0!</v>
      </c>
      <c r="D3154" s="216" t="e">
        <f>IF(F3154="","",IF($B$3='Budget Calculator'!$A$14, 'Loan Calculator'!$L$12-E3154+H3154, IF($B$3='Budget Calculator'!$A$13,  'Loan Calculator'!$N$12-E3154+H3154, IF($B$3='Budget Calculator'!$A$12,  'Loan Calculator'!$P$12-E3154+H3154, 0))))</f>
        <v>#DIV/0!</v>
      </c>
      <c r="E3154" s="217" t="e">
        <f>IF(('Loan Calculator'!$G$4/$B$4)*C3153&gt;=0, ('Loan Calculator'!$G$4/$B$4)*C3153, 1/0)</f>
        <v>#DIV/0!</v>
      </c>
      <c r="F3154" s="200" t="e">
        <f t="shared" si="300"/>
        <v>#DIV/0!</v>
      </c>
      <c r="G3154" s="212" t="e">
        <f t="shared" si="301"/>
        <v>#DIV/0!</v>
      </c>
      <c r="K3154" s="197" t="str" cm="1">
        <f t="array" ref="K3154">INDEX($A:$G, ($B3154*$B$4)+3,COLUMN(C3154))</f>
        <v>Owing</v>
      </c>
      <c r="L3154" s="198" t="e">
        <f t="shared" si="303"/>
        <v>#VALUE!</v>
      </c>
      <c r="M3154" s="199" t="e">
        <f t="shared" si="304"/>
        <v>#VALUE!</v>
      </c>
      <c r="N3154" s="200" t="str" cm="1">
        <f t="array" ref="N3154">INDEX($A:$G, ($B3154*$B$4)+3,COLUMN(F3154))</f>
        <v>Total Interest Charged</v>
      </c>
      <c r="O3154" s="201" t="e">
        <f t="shared" si="302"/>
        <v>#VALUE!</v>
      </c>
    </row>
    <row r="3155" spans="3:15" x14ac:dyDescent="0.25">
      <c r="C3155" s="197" t="e">
        <f t="shared" si="299"/>
        <v>#DIV/0!</v>
      </c>
      <c r="D3155" s="216" t="e">
        <f>IF(F3155="","",IF($B$3='Budget Calculator'!$A$14, 'Loan Calculator'!$L$12-E3155+H3155, IF($B$3='Budget Calculator'!$A$13,  'Loan Calculator'!$N$12-E3155+H3155, IF($B$3='Budget Calculator'!$A$12,  'Loan Calculator'!$P$12-E3155+H3155, 0))))</f>
        <v>#DIV/0!</v>
      </c>
      <c r="E3155" s="217" t="e">
        <f>IF(('Loan Calculator'!$G$4/$B$4)*C3154&gt;=0, ('Loan Calculator'!$G$4/$B$4)*C3154, 1/0)</f>
        <v>#DIV/0!</v>
      </c>
      <c r="F3155" s="200" t="e">
        <f t="shared" si="300"/>
        <v>#DIV/0!</v>
      </c>
      <c r="G3155" s="212" t="e">
        <f t="shared" si="301"/>
        <v>#DIV/0!</v>
      </c>
      <c r="K3155" s="197" t="str" cm="1">
        <f t="array" ref="K3155">INDEX($A:$G, ($B3155*$B$4)+3,COLUMN(C3155))</f>
        <v>Owing</v>
      </c>
      <c r="L3155" s="198" t="e">
        <f t="shared" si="303"/>
        <v>#VALUE!</v>
      </c>
      <c r="M3155" s="199" t="e">
        <f t="shared" si="304"/>
        <v>#VALUE!</v>
      </c>
      <c r="N3155" s="200" t="str" cm="1">
        <f t="array" ref="N3155">INDEX($A:$G, ($B3155*$B$4)+3,COLUMN(F3155))</f>
        <v>Total Interest Charged</v>
      </c>
      <c r="O3155" s="201" t="e">
        <f t="shared" si="302"/>
        <v>#VALUE!</v>
      </c>
    </row>
    <row r="3156" spans="3:15" x14ac:dyDescent="0.25">
      <c r="C3156" s="197" t="e">
        <f t="shared" si="299"/>
        <v>#DIV/0!</v>
      </c>
      <c r="D3156" s="216" t="e">
        <f>IF(F3156="","",IF($B$3='Budget Calculator'!$A$14, 'Loan Calculator'!$L$12-E3156+H3156, IF($B$3='Budget Calculator'!$A$13,  'Loan Calculator'!$N$12-E3156+H3156, IF($B$3='Budget Calculator'!$A$12,  'Loan Calculator'!$P$12-E3156+H3156, 0))))</f>
        <v>#DIV/0!</v>
      </c>
      <c r="E3156" s="217" t="e">
        <f>IF(('Loan Calculator'!$G$4/$B$4)*C3155&gt;=0, ('Loan Calculator'!$G$4/$B$4)*C3155, 1/0)</f>
        <v>#DIV/0!</v>
      </c>
      <c r="F3156" s="200" t="e">
        <f t="shared" si="300"/>
        <v>#DIV/0!</v>
      </c>
      <c r="G3156" s="212" t="e">
        <f t="shared" si="301"/>
        <v>#DIV/0!</v>
      </c>
      <c r="K3156" s="197" t="str" cm="1">
        <f t="array" ref="K3156">INDEX($A:$G, ($B3156*$B$4)+3,COLUMN(C3156))</f>
        <v>Owing</v>
      </c>
      <c r="L3156" s="198" t="e">
        <f t="shared" si="303"/>
        <v>#VALUE!</v>
      </c>
      <c r="M3156" s="199" t="e">
        <f t="shared" si="304"/>
        <v>#VALUE!</v>
      </c>
      <c r="N3156" s="200" t="str" cm="1">
        <f t="array" ref="N3156">INDEX($A:$G, ($B3156*$B$4)+3,COLUMN(F3156))</f>
        <v>Total Interest Charged</v>
      </c>
      <c r="O3156" s="201" t="e">
        <f t="shared" si="302"/>
        <v>#VALUE!</v>
      </c>
    </row>
    <row r="3157" spans="3:15" x14ac:dyDescent="0.25">
      <c r="C3157" s="197" t="e">
        <f t="shared" si="299"/>
        <v>#DIV/0!</v>
      </c>
      <c r="D3157" s="216" t="e">
        <f>IF(F3157="","",IF($B$3='Budget Calculator'!$A$14, 'Loan Calculator'!$L$12-E3157+H3157, IF($B$3='Budget Calculator'!$A$13,  'Loan Calculator'!$N$12-E3157+H3157, IF($B$3='Budget Calculator'!$A$12,  'Loan Calculator'!$P$12-E3157+H3157, 0))))</f>
        <v>#DIV/0!</v>
      </c>
      <c r="E3157" s="217" t="e">
        <f>IF(('Loan Calculator'!$G$4/$B$4)*C3156&gt;=0, ('Loan Calculator'!$G$4/$B$4)*C3156, 1/0)</f>
        <v>#DIV/0!</v>
      </c>
      <c r="F3157" s="200" t="e">
        <f t="shared" si="300"/>
        <v>#DIV/0!</v>
      </c>
      <c r="G3157" s="212" t="e">
        <f t="shared" si="301"/>
        <v>#DIV/0!</v>
      </c>
      <c r="K3157" s="197" t="str" cm="1">
        <f t="array" ref="K3157">INDEX($A:$G, ($B3157*$B$4)+3,COLUMN(C3157))</f>
        <v>Owing</v>
      </c>
      <c r="L3157" s="198" t="e">
        <f t="shared" si="303"/>
        <v>#VALUE!</v>
      </c>
      <c r="M3157" s="199" t="e">
        <f t="shared" si="304"/>
        <v>#VALUE!</v>
      </c>
      <c r="N3157" s="200" t="str" cm="1">
        <f t="array" ref="N3157">INDEX($A:$G, ($B3157*$B$4)+3,COLUMN(F3157))</f>
        <v>Total Interest Charged</v>
      </c>
      <c r="O3157" s="201" t="e">
        <f t="shared" si="302"/>
        <v>#VALUE!</v>
      </c>
    </row>
    <row r="3158" spans="3:15" x14ac:dyDescent="0.25">
      <c r="C3158" s="197" t="e">
        <f t="shared" si="299"/>
        <v>#DIV/0!</v>
      </c>
      <c r="D3158" s="216" t="e">
        <f>IF(F3158="","",IF($B$3='Budget Calculator'!$A$14, 'Loan Calculator'!$L$12-E3158+H3158, IF($B$3='Budget Calculator'!$A$13,  'Loan Calculator'!$N$12-E3158+H3158, IF($B$3='Budget Calculator'!$A$12,  'Loan Calculator'!$P$12-E3158+H3158, 0))))</f>
        <v>#DIV/0!</v>
      </c>
      <c r="E3158" s="217" t="e">
        <f>IF(('Loan Calculator'!$G$4/$B$4)*C3157&gt;=0, ('Loan Calculator'!$G$4/$B$4)*C3157, 1/0)</f>
        <v>#DIV/0!</v>
      </c>
      <c r="F3158" s="200" t="e">
        <f t="shared" si="300"/>
        <v>#DIV/0!</v>
      </c>
      <c r="G3158" s="212" t="e">
        <f t="shared" si="301"/>
        <v>#DIV/0!</v>
      </c>
      <c r="K3158" s="197" t="str" cm="1">
        <f t="array" ref="K3158">INDEX($A:$G, ($B3158*$B$4)+3,COLUMN(C3158))</f>
        <v>Owing</v>
      </c>
      <c r="L3158" s="198" t="e">
        <f t="shared" si="303"/>
        <v>#VALUE!</v>
      </c>
      <c r="M3158" s="199" t="e">
        <f t="shared" si="304"/>
        <v>#VALUE!</v>
      </c>
      <c r="N3158" s="200" t="str" cm="1">
        <f t="array" ref="N3158">INDEX($A:$G, ($B3158*$B$4)+3,COLUMN(F3158))</f>
        <v>Total Interest Charged</v>
      </c>
      <c r="O3158" s="201" t="e">
        <f t="shared" si="302"/>
        <v>#VALUE!</v>
      </c>
    </row>
    <row r="3159" spans="3:15" x14ac:dyDescent="0.25">
      <c r="C3159" s="197" t="e">
        <f t="shared" si="299"/>
        <v>#DIV/0!</v>
      </c>
      <c r="D3159" s="216" t="e">
        <f>IF(F3159="","",IF($B$3='Budget Calculator'!$A$14, 'Loan Calculator'!$L$12-E3159+H3159, IF($B$3='Budget Calculator'!$A$13,  'Loan Calculator'!$N$12-E3159+H3159, IF($B$3='Budget Calculator'!$A$12,  'Loan Calculator'!$P$12-E3159+H3159, 0))))</f>
        <v>#DIV/0!</v>
      </c>
      <c r="E3159" s="217" t="e">
        <f>IF(('Loan Calculator'!$G$4/$B$4)*C3158&gt;=0, ('Loan Calculator'!$G$4/$B$4)*C3158, 1/0)</f>
        <v>#DIV/0!</v>
      </c>
      <c r="F3159" s="200" t="e">
        <f t="shared" si="300"/>
        <v>#DIV/0!</v>
      </c>
      <c r="G3159" s="212" t="e">
        <f t="shared" si="301"/>
        <v>#DIV/0!</v>
      </c>
      <c r="K3159" s="197" t="str" cm="1">
        <f t="array" ref="K3159">INDEX($A:$G, ($B3159*$B$4)+3,COLUMN(C3159))</f>
        <v>Owing</v>
      </c>
      <c r="L3159" s="198" t="e">
        <f t="shared" si="303"/>
        <v>#VALUE!</v>
      </c>
      <c r="M3159" s="199" t="e">
        <f t="shared" si="304"/>
        <v>#VALUE!</v>
      </c>
      <c r="N3159" s="200" t="str" cm="1">
        <f t="array" ref="N3159">INDEX($A:$G, ($B3159*$B$4)+3,COLUMN(F3159))</f>
        <v>Total Interest Charged</v>
      </c>
      <c r="O3159" s="201" t="e">
        <f t="shared" si="302"/>
        <v>#VALUE!</v>
      </c>
    </row>
    <row r="3160" spans="3:15" x14ac:dyDescent="0.25">
      <c r="C3160" s="197" t="e">
        <f t="shared" ref="C3160:C3223" si="305">IF(F3160="","",C3159-D3160)</f>
        <v>#DIV/0!</v>
      </c>
      <c r="D3160" s="216" t="e">
        <f>IF(F3160="","",IF($B$3='Budget Calculator'!$A$14, 'Loan Calculator'!$L$12-E3160+H3160, IF($B$3='Budget Calculator'!$A$13,  'Loan Calculator'!$N$12-E3160+H3160, IF($B$3='Budget Calculator'!$A$12,  'Loan Calculator'!$P$12-E3160+H3160, 0))))</f>
        <v>#DIV/0!</v>
      </c>
      <c r="E3160" s="217" t="e">
        <f>IF(('Loan Calculator'!$G$4/$B$4)*C3159&gt;=0, ('Loan Calculator'!$G$4/$B$4)*C3159, 1/0)</f>
        <v>#DIV/0!</v>
      </c>
      <c r="F3160" s="200" t="e">
        <f t="shared" ref="F3160:F3223" si="306">IF(F3159="", "", IF(E3160+F3159&gt;F3159, E3160+F3159, ""))</f>
        <v>#DIV/0!</v>
      </c>
      <c r="G3160" s="212" t="e">
        <f t="shared" si="301"/>
        <v>#DIV/0!</v>
      </c>
      <c r="K3160" s="197" t="str" cm="1">
        <f t="array" ref="K3160">INDEX($A:$G, ($B3160*$B$4)+3,COLUMN(C3160))</f>
        <v>Owing</v>
      </c>
      <c r="L3160" s="198" t="e">
        <f t="shared" si="303"/>
        <v>#VALUE!</v>
      </c>
      <c r="M3160" s="199" t="e">
        <f t="shared" si="304"/>
        <v>#VALUE!</v>
      </c>
      <c r="N3160" s="200" t="str" cm="1">
        <f t="array" ref="N3160">INDEX($A:$G, ($B3160*$B$4)+3,COLUMN(F3160))</f>
        <v>Total Interest Charged</v>
      </c>
      <c r="O3160" s="201" t="e">
        <f t="shared" si="302"/>
        <v>#VALUE!</v>
      </c>
    </row>
    <row r="3161" spans="3:15" x14ac:dyDescent="0.25">
      <c r="C3161" s="197" t="e">
        <f t="shared" si="305"/>
        <v>#DIV/0!</v>
      </c>
      <c r="D3161" s="216" t="e">
        <f>IF(F3161="","",IF($B$3='Budget Calculator'!$A$14, 'Loan Calculator'!$L$12-E3161+H3161, IF($B$3='Budget Calculator'!$A$13,  'Loan Calculator'!$N$12-E3161+H3161, IF($B$3='Budget Calculator'!$A$12,  'Loan Calculator'!$P$12-E3161+H3161, 0))))</f>
        <v>#DIV/0!</v>
      </c>
      <c r="E3161" s="217" t="e">
        <f>IF(('Loan Calculator'!$G$4/$B$4)*C3160&gt;=0, ('Loan Calculator'!$G$4/$B$4)*C3160, 1/0)</f>
        <v>#DIV/0!</v>
      </c>
      <c r="F3161" s="200" t="e">
        <f t="shared" si="306"/>
        <v>#DIV/0!</v>
      </c>
      <c r="G3161" s="212" t="e">
        <f t="shared" si="301"/>
        <v>#DIV/0!</v>
      </c>
      <c r="K3161" s="197" t="str" cm="1">
        <f t="array" ref="K3161">INDEX($A:$G, ($B3161*$B$4)+3,COLUMN(C3161))</f>
        <v>Owing</v>
      </c>
      <c r="L3161" s="198" t="e">
        <f t="shared" si="303"/>
        <v>#VALUE!</v>
      </c>
      <c r="M3161" s="199" t="e">
        <f t="shared" si="304"/>
        <v>#VALUE!</v>
      </c>
      <c r="N3161" s="200" t="str" cm="1">
        <f t="array" ref="N3161">INDEX($A:$G, ($B3161*$B$4)+3,COLUMN(F3161))</f>
        <v>Total Interest Charged</v>
      </c>
      <c r="O3161" s="201" t="e">
        <f t="shared" si="302"/>
        <v>#VALUE!</v>
      </c>
    </row>
    <row r="3162" spans="3:15" x14ac:dyDescent="0.25">
      <c r="C3162" s="197" t="e">
        <f t="shared" si="305"/>
        <v>#DIV/0!</v>
      </c>
      <c r="D3162" s="216" t="e">
        <f>IF(F3162="","",IF($B$3='Budget Calculator'!$A$14, 'Loan Calculator'!$L$12-E3162+H3162, IF($B$3='Budget Calculator'!$A$13,  'Loan Calculator'!$N$12-E3162+H3162, IF($B$3='Budget Calculator'!$A$12,  'Loan Calculator'!$P$12-E3162+H3162, 0))))</f>
        <v>#DIV/0!</v>
      </c>
      <c r="E3162" s="217" t="e">
        <f>IF(('Loan Calculator'!$G$4/$B$4)*C3161&gt;=0, ('Loan Calculator'!$G$4/$B$4)*C3161, 1/0)</f>
        <v>#DIV/0!</v>
      </c>
      <c r="F3162" s="200" t="e">
        <f t="shared" si="306"/>
        <v>#DIV/0!</v>
      </c>
      <c r="G3162" s="212" t="e">
        <f t="shared" si="301"/>
        <v>#DIV/0!</v>
      </c>
      <c r="K3162" s="197" t="str" cm="1">
        <f t="array" ref="K3162">INDEX($A:$G, ($B3162*$B$4)+3,COLUMN(C3162))</f>
        <v>Owing</v>
      </c>
      <c r="L3162" s="198" t="e">
        <f t="shared" si="303"/>
        <v>#VALUE!</v>
      </c>
      <c r="M3162" s="199" t="e">
        <f t="shared" si="304"/>
        <v>#VALUE!</v>
      </c>
      <c r="N3162" s="200" t="str" cm="1">
        <f t="array" ref="N3162">INDEX($A:$G, ($B3162*$B$4)+3,COLUMN(F3162))</f>
        <v>Total Interest Charged</v>
      </c>
      <c r="O3162" s="201" t="e">
        <f t="shared" si="302"/>
        <v>#VALUE!</v>
      </c>
    </row>
    <row r="3163" spans="3:15" x14ac:dyDescent="0.25">
      <c r="C3163" s="197" t="e">
        <f t="shared" si="305"/>
        <v>#DIV/0!</v>
      </c>
      <c r="D3163" s="216" t="e">
        <f>IF(F3163="","",IF($B$3='Budget Calculator'!$A$14, 'Loan Calculator'!$L$12-E3163+H3163, IF($B$3='Budget Calculator'!$A$13,  'Loan Calculator'!$N$12-E3163+H3163, IF($B$3='Budget Calculator'!$A$12,  'Loan Calculator'!$P$12-E3163+H3163, 0))))</f>
        <v>#DIV/0!</v>
      </c>
      <c r="E3163" s="217" t="e">
        <f>IF(('Loan Calculator'!$G$4/$B$4)*C3162&gt;=0, ('Loan Calculator'!$G$4/$B$4)*C3162, 1/0)</f>
        <v>#DIV/0!</v>
      </c>
      <c r="F3163" s="200" t="e">
        <f t="shared" si="306"/>
        <v>#DIV/0!</v>
      </c>
      <c r="G3163" s="212" t="e">
        <f t="shared" si="301"/>
        <v>#DIV/0!</v>
      </c>
      <c r="K3163" s="197" t="str" cm="1">
        <f t="array" ref="K3163">INDEX($A:$G, ($B3163*$B$4)+3,COLUMN(C3163))</f>
        <v>Owing</v>
      </c>
      <c r="L3163" s="198" t="e">
        <f t="shared" si="303"/>
        <v>#VALUE!</v>
      </c>
      <c r="M3163" s="199" t="e">
        <f t="shared" si="304"/>
        <v>#VALUE!</v>
      </c>
      <c r="N3163" s="200" t="str" cm="1">
        <f t="array" ref="N3163">INDEX($A:$G, ($B3163*$B$4)+3,COLUMN(F3163))</f>
        <v>Total Interest Charged</v>
      </c>
      <c r="O3163" s="201" t="e">
        <f t="shared" si="302"/>
        <v>#VALUE!</v>
      </c>
    </row>
    <row r="3164" spans="3:15" x14ac:dyDescent="0.25">
      <c r="C3164" s="197" t="e">
        <f t="shared" si="305"/>
        <v>#DIV/0!</v>
      </c>
      <c r="D3164" s="216" t="e">
        <f>IF(F3164="","",IF($B$3='Budget Calculator'!$A$14, 'Loan Calculator'!$L$12-E3164+H3164, IF($B$3='Budget Calculator'!$A$13,  'Loan Calculator'!$N$12-E3164+H3164, IF($B$3='Budget Calculator'!$A$12,  'Loan Calculator'!$P$12-E3164+H3164, 0))))</f>
        <v>#DIV/0!</v>
      </c>
      <c r="E3164" s="217" t="e">
        <f>IF(('Loan Calculator'!$G$4/$B$4)*C3163&gt;=0, ('Loan Calculator'!$G$4/$B$4)*C3163, 1/0)</f>
        <v>#DIV/0!</v>
      </c>
      <c r="F3164" s="200" t="e">
        <f t="shared" si="306"/>
        <v>#DIV/0!</v>
      </c>
      <c r="G3164" s="212" t="e">
        <f t="shared" si="301"/>
        <v>#DIV/0!</v>
      </c>
      <c r="K3164" s="197" t="str" cm="1">
        <f t="array" ref="K3164">INDEX($A:$G, ($B3164*$B$4)+3,COLUMN(C3164))</f>
        <v>Owing</v>
      </c>
      <c r="L3164" s="198" t="e">
        <f t="shared" si="303"/>
        <v>#VALUE!</v>
      </c>
      <c r="M3164" s="199" t="e">
        <f t="shared" si="304"/>
        <v>#VALUE!</v>
      </c>
      <c r="N3164" s="200" t="str" cm="1">
        <f t="array" ref="N3164">INDEX($A:$G, ($B3164*$B$4)+3,COLUMN(F3164))</f>
        <v>Total Interest Charged</v>
      </c>
      <c r="O3164" s="201" t="e">
        <f t="shared" si="302"/>
        <v>#VALUE!</v>
      </c>
    </row>
    <row r="3165" spans="3:15" x14ac:dyDescent="0.25">
      <c r="C3165" s="197" t="e">
        <f t="shared" si="305"/>
        <v>#DIV/0!</v>
      </c>
      <c r="D3165" s="216" t="e">
        <f>IF(F3165="","",IF($B$3='Budget Calculator'!$A$14, 'Loan Calculator'!$L$12-E3165+H3165, IF($B$3='Budget Calculator'!$A$13,  'Loan Calculator'!$N$12-E3165+H3165, IF($B$3='Budget Calculator'!$A$12,  'Loan Calculator'!$P$12-E3165+H3165, 0))))</f>
        <v>#DIV/0!</v>
      </c>
      <c r="E3165" s="217" t="e">
        <f>IF(('Loan Calculator'!$G$4/$B$4)*C3164&gt;=0, ('Loan Calculator'!$G$4/$B$4)*C3164, 1/0)</f>
        <v>#DIV/0!</v>
      </c>
      <c r="F3165" s="200" t="e">
        <f t="shared" si="306"/>
        <v>#DIV/0!</v>
      </c>
      <c r="G3165" s="212" t="e">
        <f t="shared" si="301"/>
        <v>#DIV/0!</v>
      </c>
      <c r="K3165" s="197" t="str" cm="1">
        <f t="array" ref="K3165">INDEX($A:$G, ($B3165*$B$4)+3,COLUMN(C3165))</f>
        <v>Owing</v>
      </c>
      <c r="L3165" s="198" t="e">
        <f t="shared" si="303"/>
        <v>#VALUE!</v>
      </c>
      <c r="M3165" s="199" t="e">
        <f t="shared" si="304"/>
        <v>#VALUE!</v>
      </c>
      <c r="N3165" s="200" t="str" cm="1">
        <f t="array" ref="N3165">INDEX($A:$G, ($B3165*$B$4)+3,COLUMN(F3165))</f>
        <v>Total Interest Charged</v>
      </c>
      <c r="O3165" s="201" t="e">
        <f t="shared" si="302"/>
        <v>#VALUE!</v>
      </c>
    </row>
    <row r="3166" spans="3:15" x14ac:dyDescent="0.25">
      <c r="C3166" s="197" t="e">
        <f t="shared" si="305"/>
        <v>#DIV/0!</v>
      </c>
      <c r="D3166" s="216" t="e">
        <f>IF(F3166="","",IF($B$3='Budget Calculator'!$A$14, 'Loan Calculator'!$L$12-E3166+H3166, IF($B$3='Budget Calculator'!$A$13,  'Loan Calculator'!$N$12-E3166+H3166, IF($B$3='Budget Calculator'!$A$12,  'Loan Calculator'!$P$12-E3166+H3166, 0))))</f>
        <v>#DIV/0!</v>
      </c>
      <c r="E3166" s="217" t="e">
        <f>IF(('Loan Calculator'!$G$4/$B$4)*C3165&gt;=0, ('Loan Calculator'!$G$4/$B$4)*C3165, 1/0)</f>
        <v>#DIV/0!</v>
      </c>
      <c r="F3166" s="200" t="e">
        <f t="shared" si="306"/>
        <v>#DIV/0!</v>
      </c>
      <c r="G3166" s="212" t="e">
        <f t="shared" si="301"/>
        <v>#DIV/0!</v>
      </c>
      <c r="K3166" s="197" t="str" cm="1">
        <f t="array" ref="K3166">INDEX($A:$G, ($B3166*$B$4)+3,COLUMN(C3166))</f>
        <v>Owing</v>
      </c>
      <c r="L3166" s="198" t="e">
        <f t="shared" si="303"/>
        <v>#VALUE!</v>
      </c>
      <c r="M3166" s="199" t="e">
        <f t="shared" si="304"/>
        <v>#VALUE!</v>
      </c>
      <c r="N3166" s="200" t="str" cm="1">
        <f t="array" ref="N3166">INDEX($A:$G, ($B3166*$B$4)+3,COLUMN(F3166))</f>
        <v>Total Interest Charged</v>
      </c>
      <c r="O3166" s="201" t="e">
        <f t="shared" si="302"/>
        <v>#VALUE!</v>
      </c>
    </row>
    <row r="3167" spans="3:15" x14ac:dyDescent="0.25">
      <c r="C3167" s="197" t="e">
        <f t="shared" si="305"/>
        <v>#DIV/0!</v>
      </c>
      <c r="D3167" s="216" t="e">
        <f>IF(F3167="","",IF($B$3='Budget Calculator'!$A$14, 'Loan Calculator'!$L$12-E3167+H3167, IF($B$3='Budget Calculator'!$A$13,  'Loan Calculator'!$N$12-E3167+H3167, IF($B$3='Budget Calculator'!$A$12,  'Loan Calculator'!$P$12-E3167+H3167, 0))))</f>
        <v>#DIV/0!</v>
      </c>
      <c r="E3167" s="217" t="e">
        <f>IF(('Loan Calculator'!$G$4/$B$4)*C3166&gt;=0, ('Loan Calculator'!$G$4/$B$4)*C3166, 1/0)</f>
        <v>#DIV/0!</v>
      </c>
      <c r="F3167" s="200" t="e">
        <f t="shared" si="306"/>
        <v>#DIV/0!</v>
      </c>
      <c r="G3167" s="212" t="e">
        <f t="shared" si="301"/>
        <v>#DIV/0!</v>
      </c>
      <c r="K3167" s="197" t="str" cm="1">
        <f t="array" ref="K3167">INDEX($A:$G, ($B3167*$B$4)+3,COLUMN(C3167))</f>
        <v>Owing</v>
      </c>
      <c r="L3167" s="198" t="e">
        <f t="shared" si="303"/>
        <v>#VALUE!</v>
      </c>
      <c r="M3167" s="199" t="e">
        <f t="shared" si="304"/>
        <v>#VALUE!</v>
      </c>
      <c r="N3167" s="200" t="str" cm="1">
        <f t="array" ref="N3167">INDEX($A:$G, ($B3167*$B$4)+3,COLUMN(F3167))</f>
        <v>Total Interest Charged</v>
      </c>
      <c r="O3167" s="201" t="e">
        <f t="shared" si="302"/>
        <v>#VALUE!</v>
      </c>
    </row>
    <row r="3168" spans="3:15" x14ac:dyDescent="0.25">
      <c r="C3168" s="197" t="e">
        <f t="shared" si="305"/>
        <v>#DIV/0!</v>
      </c>
      <c r="D3168" s="216" t="e">
        <f>IF(F3168="","",IF($B$3='Budget Calculator'!$A$14, 'Loan Calculator'!$L$12-E3168+H3168, IF($B$3='Budget Calculator'!$A$13,  'Loan Calculator'!$N$12-E3168+H3168, IF($B$3='Budget Calculator'!$A$12,  'Loan Calculator'!$P$12-E3168+H3168, 0))))</f>
        <v>#DIV/0!</v>
      </c>
      <c r="E3168" s="217" t="e">
        <f>IF(('Loan Calculator'!$G$4/$B$4)*C3167&gt;=0, ('Loan Calculator'!$G$4/$B$4)*C3167, 1/0)</f>
        <v>#DIV/0!</v>
      </c>
      <c r="F3168" s="200" t="e">
        <f t="shared" si="306"/>
        <v>#DIV/0!</v>
      </c>
      <c r="G3168" s="212" t="e">
        <f t="shared" si="301"/>
        <v>#DIV/0!</v>
      </c>
      <c r="K3168" s="197" t="str" cm="1">
        <f t="array" ref="K3168">INDEX($A:$G, ($B3168*$B$4)+3,COLUMN(C3168))</f>
        <v>Owing</v>
      </c>
      <c r="L3168" s="198" t="e">
        <f t="shared" si="303"/>
        <v>#VALUE!</v>
      </c>
      <c r="M3168" s="199" t="e">
        <f t="shared" si="304"/>
        <v>#VALUE!</v>
      </c>
      <c r="N3168" s="200" t="str" cm="1">
        <f t="array" ref="N3168">INDEX($A:$G, ($B3168*$B$4)+3,COLUMN(F3168))</f>
        <v>Total Interest Charged</v>
      </c>
      <c r="O3168" s="201" t="e">
        <f t="shared" si="302"/>
        <v>#VALUE!</v>
      </c>
    </row>
    <row r="3169" spans="3:15" x14ac:dyDescent="0.25">
      <c r="C3169" s="197" t="e">
        <f t="shared" si="305"/>
        <v>#DIV/0!</v>
      </c>
      <c r="D3169" s="216" t="e">
        <f>IF(F3169="","",IF($B$3='Budget Calculator'!$A$14, 'Loan Calculator'!$L$12-E3169+H3169, IF($B$3='Budget Calculator'!$A$13,  'Loan Calculator'!$N$12-E3169+H3169, IF($B$3='Budget Calculator'!$A$12,  'Loan Calculator'!$P$12-E3169+H3169, 0))))</f>
        <v>#DIV/0!</v>
      </c>
      <c r="E3169" s="217" t="e">
        <f>IF(('Loan Calculator'!$G$4/$B$4)*C3168&gt;=0, ('Loan Calculator'!$G$4/$B$4)*C3168, 1/0)</f>
        <v>#DIV/0!</v>
      </c>
      <c r="F3169" s="200" t="e">
        <f t="shared" si="306"/>
        <v>#DIV/0!</v>
      </c>
      <c r="G3169" s="212" t="e">
        <f t="shared" si="301"/>
        <v>#DIV/0!</v>
      </c>
      <c r="K3169" s="197" t="str" cm="1">
        <f t="array" ref="K3169">INDEX($A:$G, ($B3169*$B$4)+3,COLUMN(C3169))</f>
        <v>Owing</v>
      </c>
      <c r="L3169" s="198" t="e">
        <f t="shared" si="303"/>
        <v>#VALUE!</v>
      </c>
      <c r="M3169" s="199" t="e">
        <f t="shared" si="304"/>
        <v>#VALUE!</v>
      </c>
      <c r="N3169" s="200" t="str" cm="1">
        <f t="array" ref="N3169">INDEX($A:$G, ($B3169*$B$4)+3,COLUMN(F3169))</f>
        <v>Total Interest Charged</v>
      </c>
      <c r="O3169" s="201" t="e">
        <f t="shared" si="302"/>
        <v>#VALUE!</v>
      </c>
    </row>
    <row r="3170" spans="3:15" x14ac:dyDescent="0.25">
      <c r="C3170" s="197" t="e">
        <f t="shared" si="305"/>
        <v>#DIV/0!</v>
      </c>
      <c r="D3170" s="216" t="e">
        <f>IF(F3170="","",IF($B$3='Budget Calculator'!$A$14, 'Loan Calculator'!$L$12-E3170+H3170, IF($B$3='Budget Calculator'!$A$13,  'Loan Calculator'!$N$12-E3170+H3170, IF($B$3='Budget Calculator'!$A$12,  'Loan Calculator'!$P$12-E3170+H3170, 0))))</f>
        <v>#DIV/0!</v>
      </c>
      <c r="E3170" s="217" t="e">
        <f>IF(('Loan Calculator'!$G$4/$B$4)*C3169&gt;=0, ('Loan Calculator'!$G$4/$B$4)*C3169, 1/0)</f>
        <v>#DIV/0!</v>
      </c>
      <c r="F3170" s="200" t="e">
        <f t="shared" si="306"/>
        <v>#DIV/0!</v>
      </c>
      <c r="G3170" s="212" t="e">
        <f t="shared" si="301"/>
        <v>#DIV/0!</v>
      </c>
      <c r="K3170" s="197" t="str" cm="1">
        <f t="array" ref="K3170">INDEX($A:$G, ($B3170*$B$4)+3,COLUMN(C3170))</f>
        <v>Owing</v>
      </c>
      <c r="L3170" s="198" t="e">
        <f t="shared" si="303"/>
        <v>#VALUE!</v>
      </c>
      <c r="M3170" s="199" t="e">
        <f t="shared" si="304"/>
        <v>#VALUE!</v>
      </c>
      <c r="N3170" s="200" t="str" cm="1">
        <f t="array" ref="N3170">INDEX($A:$G, ($B3170*$B$4)+3,COLUMN(F3170))</f>
        <v>Total Interest Charged</v>
      </c>
      <c r="O3170" s="201" t="e">
        <f t="shared" si="302"/>
        <v>#VALUE!</v>
      </c>
    </row>
    <row r="3171" spans="3:15" x14ac:dyDescent="0.25">
      <c r="C3171" s="197" t="e">
        <f t="shared" si="305"/>
        <v>#DIV/0!</v>
      </c>
      <c r="D3171" s="216" t="e">
        <f>IF(F3171="","",IF($B$3='Budget Calculator'!$A$14, 'Loan Calculator'!$L$12-E3171+H3171, IF($B$3='Budget Calculator'!$A$13,  'Loan Calculator'!$N$12-E3171+H3171, IF($B$3='Budget Calculator'!$A$12,  'Loan Calculator'!$P$12-E3171+H3171, 0))))</f>
        <v>#DIV/0!</v>
      </c>
      <c r="E3171" s="217" t="e">
        <f>IF(('Loan Calculator'!$G$4/$B$4)*C3170&gt;=0, ('Loan Calculator'!$G$4/$B$4)*C3170, 1/0)</f>
        <v>#DIV/0!</v>
      </c>
      <c r="F3171" s="200" t="e">
        <f t="shared" si="306"/>
        <v>#DIV/0!</v>
      </c>
      <c r="G3171" s="212" t="e">
        <f t="shared" si="301"/>
        <v>#DIV/0!</v>
      </c>
      <c r="K3171" s="197" t="str" cm="1">
        <f t="array" ref="K3171">INDEX($A:$G, ($B3171*$B$4)+3,COLUMN(C3171))</f>
        <v>Owing</v>
      </c>
      <c r="L3171" s="198" t="e">
        <f t="shared" si="303"/>
        <v>#VALUE!</v>
      </c>
      <c r="M3171" s="199" t="e">
        <f t="shared" si="304"/>
        <v>#VALUE!</v>
      </c>
      <c r="N3171" s="200" t="str" cm="1">
        <f t="array" ref="N3171">INDEX($A:$G, ($B3171*$B$4)+3,COLUMN(F3171))</f>
        <v>Total Interest Charged</v>
      </c>
      <c r="O3171" s="201" t="e">
        <f t="shared" si="302"/>
        <v>#VALUE!</v>
      </c>
    </row>
    <row r="3172" spans="3:15" x14ac:dyDescent="0.25">
      <c r="C3172" s="197" t="e">
        <f t="shared" si="305"/>
        <v>#DIV/0!</v>
      </c>
      <c r="D3172" s="216" t="e">
        <f>IF(F3172="","",IF($B$3='Budget Calculator'!$A$14, 'Loan Calculator'!$L$12-E3172+H3172, IF($B$3='Budget Calculator'!$A$13,  'Loan Calculator'!$N$12-E3172+H3172, IF($B$3='Budget Calculator'!$A$12,  'Loan Calculator'!$P$12-E3172+H3172, 0))))</f>
        <v>#DIV/0!</v>
      </c>
      <c r="E3172" s="217" t="e">
        <f>IF(('Loan Calculator'!$G$4/$B$4)*C3171&gt;=0, ('Loan Calculator'!$G$4/$B$4)*C3171, 1/0)</f>
        <v>#DIV/0!</v>
      </c>
      <c r="F3172" s="200" t="e">
        <f t="shared" si="306"/>
        <v>#DIV/0!</v>
      </c>
      <c r="G3172" s="212" t="e">
        <f t="shared" si="301"/>
        <v>#DIV/0!</v>
      </c>
      <c r="K3172" s="197" t="str" cm="1">
        <f t="array" ref="K3172">INDEX($A:$G, ($B3172*$B$4)+3,COLUMN(C3172))</f>
        <v>Owing</v>
      </c>
      <c r="L3172" s="198" t="e">
        <f t="shared" si="303"/>
        <v>#VALUE!</v>
      </c>
      <c r="M3172" s="199" t="e">
        <f t="shared" si="304"/>
        <v>#VALUE!</v>
      </c>
      <c r="N3172" s="200" t="str" cm="1">
        <f t="array" ref="N3172">INDEX($A:$G, ($B3172*$B$4)+3,COLUMN(F3172))</f>
        <v>Total Interest Charged</v>
      </c>
      <c r="O3172" s="201" t="e">
        <f t="shared" si="302"/>
        <v>#VALUE!</v>
      </c>
    </row>
    <row r="3173" spans="3:15" x14ac:dyDescent="0.25">
      <c r="C3173" s="197" t="e">
        <f t="shared" si="305"/>
        <v>#DIV/0!</v>
      </c>
      <c r="D3173" s="216" t="e">
        <f>IF(F3173="","",IF($B$3='Budget Calculator'!$A$14, 'Loan Calculator'!$L$12-E3173+H3173, IF($B$3='Budget Calculator'!$A$13,  'Loan Calculator'!$N$12-E3173+H3173, IF($B$3='Budget Calculator'!$A$12,  'Loan Calculator'!$P$12-E3173+H3173, 0))))</f>
        <v>#DIV/0!</v>
      </c>
      <c r="E3173" s="217" t="e">
        <f>IF(('Loan Calculator'!$G$4/$B$4)*C3172&gt;=0, ('Loan Calculator'!$G$4/$B$4)*C3172, 1/0)</f>
        <v>#DIV/0!</v>
      </c>
      <c r="F3173" s="200" t="e">
        <f t="shared" si="306"/>
        <v>#DIV/0!</v>
      </c>
      <c r="G3173" s="212" t="e">
        <f t="shared" si="301"/>
        <v>#DIV/0!</v>
      </c>
      <c r="K3173" s="197" t="str" cm="1">
        <f t="array" ref="K3173">INDEX($A:$G, ($B3173*$B$4)+3,COLUMN(C3173))</f>
        <v>Owing</v>
      </c>
      <c r="L3173" s="198" t="e">
        <f t="shared" si="303"/>
        <v>#VALUE!</v>
      </c>
      <c r="M3173" s="199" t="e">
        <f t="shared" si="304"/>
        <v>#VALUE!</v>
      </c>
      <c r="N3173" s="200" t="str" cm="1">
        <f t="array" ref="N3173">INDEX($A:$G, ($B3173*$B$4)+3,COLUMN(F3173))</f>
        <v>Total Interest Charged</v>
      </c>
      <c r="O3173" s="201" t="e">
        <f t="shared" si="302"/>
        <v>#VALUE!</v>
      </c>
    </row>
    <row r="3174" spans="3:15" x14ac:dyDescent="0.25">
      <c r="C3174" s="197" t="e">
        <f t="shared" si="305"/>
        <v>#DIV/0!</v>
      </c>
      <c r="D3174" s="216" t="e">
        <f>IF(F3174="","",IF($B$3='Budget Calculator'!$A$14, 'Loan Calculator'!$L$12-E3174+H3174, IF($B$3='Budget Calculator'!$A$13,  'Loan Calculator'!$N$12-E3174+H3174, IF($B$3='Budget Calculator'!$A$12,  'Loan Calculator'!$P$12-E3174+H3174, 0))))</f>
        <v>#DIV/0!</v>
      </c>
      <c r="E3174" s="217" t="e">
        <f>IF(('Loan Calculator'!$G$4/$B$4)*C3173&gt;=0, ('Loan Calculator'!$G$4/$B$4)*C3173, 1/0)</f>
        <v>#DIV/0!</v>
      </c>
      <c r="F3174" s="200" t="e">
        <f t="shared" si="306"/>
        <v>#DIV/0!</v>
      </c>
      <c r="G3174" s="212" t="e">
        <f t="shared" si="301"/>
        <v>#DIV/0!</v>
      </c>
      <c r="K3174" s="197" t="str" cm="1">
        <f t="array" ref="K3174">INDEX($A:$G, ($B3174*$B$4)+3,COLUMN(C3174))</f>
        <v>Owing</v>
      </c>
      <c r="L3174" s="198" t="e">
        <f t="shared" si="303"/>
        <v>#VALUE!</v>
      </c>
      <c r="M3174" s="199" t="e">
        <f t="shared" si="304"/>
        <v>#VALUE!</v>
      </c>
      <c r="N3174" s="200" t="str" cm="1">
        <f t="array" ref="N3174">INDEX($A:$G, ($B3174*$B$4)+3,COLUMN(F3174))</f>
        <v>Total Interest Charged</v>
      </c>
      <c r="O3174" s="201" t="e">
        <f t="shared" si="302"/>
        <v>#VALUE!</v>
      </c>
    </row>
    <row r="3175" spans="3:15" x14ac:dyDescent="0.25">
      <c r="C3175" s="197" t="e">
        <f t="shared" si="305"/>
        <v>#DIV/0!</v>
      </c>
      <c r="D3175" s="216" t="e">
        <f>IF(F3175="","",IF($B$3='Budget Calculator'!$A$14, 'Loan Calculator'!$L$12-E3175+H3175, IF($B$3='Budget Calculator'!$A$13,  'Loan Calculator'!$N$12-E3175+H3175, IF($B$3='Budget Calculator'!$A$12,  'Loan Calculator'!$P$12-E3175+H3175, 0))))</f>
        <v>#DIV/0!</v>
      </c>
      <c r="E3175" s="217" t="e">
        <f>IF(('Loan Calculator'!$G$4/$B$4)*C3174&gt;=0, ('Loan Calculator'!$G$4/$B$4)*C3174, 1/0)</f>
        <v>#DIV/0!</v>
      </c>
      <c r="F3175" s="200" t="e">
        <f t="shared" si="306"/>
        <v>#DIV/0!</v>
      </c>
      <c r="G3175" s="212" t="e">
        <f t="shared" si="301"/>
        <v>#DIV/0!</v>
      </c>
      <c r="K3175" s="197" t="str" cm="1">
        <f t="array" ref="K3175">INDEX($A:$G, ($B3175*$B$4)+3,COLUMN(C3175))</f>
        <v>Owing</v>
      </c>
      <c r="L3175" s="198" t="e">
        <f t="shared" si="303"/>
        <v>#VALUE!</v>
      </c>
      <c r="M3175" s="199" t="e">
        <f t="shared" si="304"/>
        <v>#VALUE!</v>
      </c>
      <c r="N3175" s="200" t="str" cm="1">
        <f t="array" ref="N3175">INDEX($A:$G, ($B3175*$B$4)+3,COLUMN(F3175))</f>
        <v>Total Interest Charged</v>
      </c>
      <c r="O3175" s="201" t="e">
        <f t="shared" si="302"/>
        <v>#VALUE!</v>
      </c>
    </row>
    <row r="3176" spans="3:15" x14ac:dyDescent="0.25">
      <c r="C3176" s="197" t="e">
        <f t="shared" si="305"/>
        <v>#DIV/0!</v>
      </c>
      <c r="D3176" s="216" t="e">
        <f>IF(F3176="","",IF($B$3='Budget Calculator'!$A$14, 'Loan Calculator'!$L$12-E3176+H3176, IF($B$3='Budget Calculator'!$A$13,  'Loan Calculator'!$N$12-E3176+H3176, IF($B$3='Budget Calculator'!$A$12,  'Loan Calculator'!$P$12-E3176+H3176, 0))))</f>
        <v>#DIV/0!</v>
      </c>
      <c r="E3176" s="217" t="e">
        <f>IF(('Loan Calculator'!$G$4/$B$4)*C3175&gt;=0, ('Loan Calculator'!$G$4/$B$4)*C3175, 1/0)</f>
        <v>#DIV/0!</v>
      </c>
      <c r="F3176" s="200" t="e">
        <f t="shared" si="306"/>
        <v>#DIV/0!</v>
      </c>
      <c r="G3176" s="212" t="e">
        <f t="shared" si="301"/>
        <v>#DIV/0!</v>
      </c>
      <c r="K3176" s="197" t="str" cm="1">
        <f t="array" ref="K3176">INDEX($A:$G, ($B3176*$B$4)+3,COLUMN(C3176))</f>
        <v>Owing</v>
      </c>
      <c r="L3176" s="198" t="e">
        <f t="shared" si="303"/>
        <v>#VALUE!</v>
      </c>
      <c r="M3176" s="199" t="e">
        <f t="shared" si="304"/>
        <v>#VALUE!</v>
      </c>
      <c r="N3176" s="200" t="str" cm="1">
        <f t="array" ref="N3176">INDEX($A:$G, ($B3176*$B$4)+3,COLUMN(F3176))</f>
        <v>Total Interest Charged</v>
      </c>
      <c r="O3176" s="201" t="e">
        <f t="shared" si="302"/>
        <v>#VALUE!</v>
      </c>
    </row>
    <row r="3177" spans="3:15" x14ac:dyDescent="0.25">
      <c r="C3177" s="197" t="e">
        <f t="shared" si="305"/>
        <v>#DIV/0!</v>
      </c>
      <c r="D3177" s="216" t="e">
        <f>IF(F3177="","",IF($B$3='Budget Calculator'!$A$14, 'Loan Calculator'!$L$12-E3177+H3177, IF($B$3='Budget Calculator'!$A$13,  'Loan Calculator'!$N$12-E3177+H3177, IF($B$3='Budget Calculator'!$A$12,  'Loan Calculator'!$P$12-E3177+H3177, 0))))</f>
        <v>#DIV/0!</v>
      </c>
      <c r="E3177" s="217" t="e">
        <f>IF(('Loan Calculator'!$G$4/$B$4)*C3176&gt;=0, ('Loan Calculator'!$G$4/$B$4)*C3176, 1/0)</f>
        <v>#DIV/0!</v>
      </c>
      <c r="F3177" s="200" t="e">
        <f t="shared" si="306"/>
        <v>#DIV/0!</v>
      </c>
      <c r="G3177" s="212" t="e">
        <f t="shared" si="301"/>
        <v>#DIV/0!</v>
      </c>
      <c r="K3177" s="197" t="str" cm="1">
        <f t="array" ref="K3177">INDEX($A:$G, ($B3177*$B$4)+3,COLUMN(C3177))</f>
        <v>Owing</v>
      </c>
      <c r="L3177" s="198" t="e">
        <f t="shared" si="303"/>
        <v>#VALUE!</v>
      </c>
      <c r="M3177" s="199" t="e">
        <f t="shared" si="304"/>
        <v>#VALUE!</v>
      </c>
      <c r="N3177" s="200" t="str" cm="1">
        <f t="array" ref="N3177">INDEX($A:$G, ($B3177*$B$4)+3,COLUMN(F3177))</f>
        <v>Total Interest Charged</v>
      </c>
      <c r="O3177" s="201" t="e">
        <f t="shared" si="302"/>
        <v>#VALUE!</v>
      </c>
    </row>
    <row r="3178" spans="3:15" x14ac:dyDescent="0.25">
      <c r="C3178" s="197" t="e">
        <f t="shared" si="305"/>
        <v>#DIV/0!</v>
      </c>
      <c r="D3178" s="216" t="e">
        <f>IF(F3178="","",IF($B$3='Budget Calculator'!$A$14, 'Loan Calculator'!$L$12-E3178+H3178, IF($B$3='Budget Calculator'!$A$13,  'Loan Calculator'!$N$12-E3178+H3178, IF($B$3='Budget Calculator'!$A$12,  'Loan Calculator'!$P$12-E3178+H3178, 0))))</f>
        <v>#DIV/0!</v>
      </c>
      <c r="E3178" s="217" t="e">
        <f>IF(('Loan Calculator'!$G$4/$B$4)*C3177&gt;=0, ('Loan Calculator'!$G$4/$B$4)*C3177, 1/0)</f>
        <v>#DIV/0!</v>
      </c>
      <c r="F3178" s="200" t="e">
        <f t="shared" si="306"/>
        <v>#DIV/0!</v>
      </c>
      <c r="G3178" s="212" t="e">
        <f t="shared" si="301"/>
        <v>#DIV/0!</v>
      </c>
      <c r="K3178" s="197" t="str" cm="1">
        <f t="array" ref="K3178">INDEX($A:$G, ($B3178*$B$4)+3,COLUMN(C3178))</f>
        <v>Owing</v>
      </c>
      <c r="L3178" s="198" t="e">
        <f t="shared" si="303"/>
        <v>#VALUE!</v>
      </c>
      <c r="M3178" s="199" t="e">
        <f t="shared" si="304"/>
        <v>#VALUE!</v>
      </c>
      <c r="N3178" s="200" t="str" cm="1">
        <f t="array" ref="N3178">INDEX($A:$G, ($B3178*$B$4)+3,COLUMN(F3178))</f>
        <v>Total Interest Charged</v>
      </c>
      <c r="O3178" s="201" t="e">
        <f t="shared" si="302"/>
        <v>#VALUE!</v>
      </c>
    </row>
    <row r="3179" spans="3:15" x14ac:dyDescent="0.25">
      <c r="C3179" s="197" t="e">
        <f t="shared" si="305"/>
        <v>#DIV/0!</v>
      </c>
      <c r="D3179" s="216" t="e">
        <f>IF(F3179="","",IF($B$3='Budget Calculator'!$A$14, 'Loan Calculator'!$L$12-E3179+H3179, IF($B$3='Budget Calculator'!$A$13,  'Loan Calculator'!$N$12-E3179+H3179, IF($B$3='Budget Calculator'!$A$12,  'Loan Calculator'!$P$12-E3179+H3179, 0))))</f>
        <v>#DIV/0!</v>
      </c>
      <c r="E3179" s="217" t="e">
        <f>IF(('Loan Calculator'!$G$4/$B$4)*C3178&gt;=0, ('Loan Calculator'!$G$4/$B$4)*C3178, 1/0)</f>
        <v>#DIV/0!</v>
      </c>
      <c r="F3179" s="200" t="e">
        <f t="shared" si="306"/>
        <v>#DIV/0!</v>
      </c>
      <c r="G3179" s="212" t="e">
        <f t="shared" si="301"/>
        <v>#DIV/0!</v>
      </c>
      <c r="K3179" s="197" t="str" cm="1">
        <f t="array" ref="K3179">INDEX($A:$G, ($B3179*$B$4)+3,COLUMN(C3179))</f>
        <v>Owing</v>
      </c>
      <c r="L3179" s="198" t="e">
        <f t="shared" si="303"/>
        <v>#VALUE!</v>
      </c>
      <c r="M3179" s="199" t="e">
        <f t="shared" si="304"/>
        <v>#VALUE!</v>
      </c>
      <c r="N3179" s="200" t="str" cm="1">
        <f t="array" ref="N3179">INDEX($A:$G, ($B3179*$B$4)+3,COLUMN(F3179))</f>
        <v>Total Interest Charged</v>
      </c>
      <c r="O3179" s="201" t="e">
        <f t="shared" si="302"/>
        <v>#VALUE!</v>
      </c>
    </row>
    <row r="3180" spans="3:15" x14ac:dyDescent="0.25">
      <c r="C3180" s="197" t="e">
        <f t="shared" si="305"/>
        <v>#DIV/0!</v>
      </c>
      <c r="D3180" s="216" t="e">
        <f>IF(F3180="","",IF($B$3='Budget Calculator'!$A$14, 'Loan Calculator'!$L$12-E3180+H3180, IF($B$3='Budget Calculator'!$A$13,  'Loan Calculator'!$N$12-E3180+H3180, IF($B$3='Budget Calculator'!$A$12,  'Loan Calculator'!$P$12-E3180+H3180, 0))))</f>
        <v>#DIV/0!</v>
      </c>
      <c r="E3180" s="217" t="e">
        <f>IF(('Loan Calculator'!$G$4/$B$4)*C3179&gt;=0, ('Loan Calculator'!$G$4/$B$4)*C3179, 1/0)</f>
        <v>#DIV/0!</v>
      </c>
      <c r="F3180" s="200" t="e">
        <f t="shared" si="306"/>
        <v>#DIV/0!</v>
      </c>
      <c r="G3180" s="212" t="e">
        <f t="shared" si="301"/>
        <v>#DIV/0!</v>
      </c>
      <c r="K3180" s="197" t="str" cm="1">
        <f t="array" ref="K3180">INDEX($A:$G, ($B3180*$B$4)+3,COLUMN(C3180))</f>
        <v>Owing</v>
      </c>
      <c r="L3180" s="198" t="e">
        <f t="shared" si="303"/>
        <v>#VALUE!</v>
      </c>
      <c r="M3180" s="199" t="e">
        <f t="shared" si="304"/>
        <v>#VALUE!</v>
      </c>
      <c r="N3180" s="200" t="str" cm="1">
        <f t="array" ref="N3180">INDEX($A:$G, ($B3180*$B$4)+3,COLUMN(F3180))</f>
        <v>Total Interest Charged</v>
      </c>
      <c r="O3180" s="201" t="e">
        <f t="shared" si="302"/>
        <v>#VALUE!</v>
      </c>
    </row>
    <row r="3181" spans="3:15" x14ac:dyDescent="0.25">
      <c r="C3181" s="197" t="e">
        <f t="shared" si="305"/>
        <v>#DIV/0!</v>
      </c>
      <c r="D3181" s="216" t="e">
        <f>IF(F3181="","",IF($B$3='Budget Calculator'!$A$14, 'Loan Calculator'!$L$12-E3181+H3181, IF($B$3='Budget Calculator'!$A$13,  'Loan Calculator'!$N$12-E3181+H3181, IF($B$3='Budget Calculator'!$A$12,  'Loan Calculator'!$P$12-E3181+H3181, 0))))</f>
        <v>#DIV/0!</v>
      </c>
      <c r="E3181" s="217" t="e">
        <f>IF(('Loan Calculator'!$G$4/$B$4)*C3180&gt;=0, ('Loan Calculator'!$G$4/$B$4)*C3180, 1/0)</f>
        <v>#DIV/0!</v>
      </c>
      <c r="F3181" s="200" t="e">
        <f t="shared" si="306"/>
        <v>#DIV/0!</v>
      </c>
      <c r="G3181" s="212" t="e">
        <f t="shared" si="301"/>
        <v>#DIV/0!</v>
      </c>
      <c r="K3181" s="197" t="str" cm="1">
        <f t="array" ref="K3181">INDEX($A:$G, ($B3181*$B$4)+3,COLUMN(C3181))</f>
        <v>Owing</v>
      </c>
      <c r="L3181" s="198" t="e">
        <f t="shared" si="303"/>
        <v>#VALUE!</v>
      </c>
      <c r="M3181" s="199" t="e">
        <f t="shared" si="304"/>
        <v>#VALUE!</v>
      </c>
      <c r="N3181" s="200" t="str" cm="1">
        <f t="array" ref="N3181">INDEX($A:$G, ($B3181*$B$4)+3,COLUMN(F3181))</f>
        <v>Total Interest Charged</v>
      </c>
      <c r="O3181" s="201" t="e">
        <f t="shared" si="302"/>
        <v>#VALUE!</v>
      </c>
    </row>
    <row r="3182" spans="3:15" x14ac:dyDescent="0.25">
      <c r="C3182" s="197" t="e">
        <f t="shared" si="305"/>
        <v>#DIV/0!</v>
      </c>
      <c r="D3182" s="216" t="e">
        <f>IF(F3182="","",IF($B$3='Budget Calculator'!$A$14, 'Loan Calculator'!$L$12-E3182+H3182, IF($B$3='Budget Calculator'!$A$13,  'Loan Calculator'!$N$12-E3182+H3182, IF($B$3='Budget Calculator'!$A$12,  'Loan Calculator'!$P$12-E3182+H3182, 0))))</f>
        <v>#DIV/0!</v>
      </c>
      <c r="E3182" s="217" t="e">
        <f>IF(('Loan Calculator'!$G$4/$B$4)*C3181&gt;=0, ('Loan Calculator'!$G$4/$B$4)*C3181, 1/0)</f>
        <v>#DIV/0!</v>
      </c>
      <c r="F3182" s="200" t="e">
        <f t="shared" si="306"/>
        <v>#DIV/0!</v>
      </c>
      <c r="G3182" s="212" t="e">
        <f t="shared" si="301"/>
        <v>#DIV/0!</v>
      </c>
      <c r="K3182" s="197" t="str" cm="1">
        <f t="array" ref="K3182">INDEX($A:$G, ($B3182*$B$4)+3,COLUMN(C3182))</f>
        <v>Owing</v>
      </c>
      <c r="L3182" s="198" t="e">
        <f t="shared" si="303"/>
        <v>#VALUE!</v>
      </c>
      <c r="M3182" s="199" t="e">
        <f t="shared" si="304"/>
        <v>#VALUE!</v>
      </c>
      <c r="N3182" s="200" t="str" cm="1">
        <f t="array" ref="N3182">INDEX($A:$G, ($B3182*$B$4)+3,COLUMN(F3182))</f>
        <v>Total Interest Charged</v>
      </c>
      <c r="O3182" s="201" t="e">
        <f t="shared" si="302"/>
        <v>#VALUE!</v>
      </c>
    </row>
    <row r="3183" spans="3:15" x14ac:dyDescent="0.25">
      <c r="C3183" s="197" t="e">
        <f t="shared" si="305"/>
        <v>#DIV/0!</v>
      </c>
      <c r="D3183" s="216" t="e">
        <f>IF(F3183="","",IF($B$3='Budget Calculator'!$A$14, 'Loan Calculator'!$L$12-E3183+H3183, IF($B$3='Budget Calculator'!$A$13,  'Loan Calculator'!$N$12-E3183+H3183, IF($B$3='Budget Calculator'!$A$12,  'Loan Calculator'!$P$12-E3183+H3183, 0))))</f>
        <v>#DIV/0!</v>
      </c>
      <c r="E3183" s="217" t="e">
        <f>IF(('Loan Calculator'!$G$4/$B$4)*C3182&gt;=0, ('Loan Calculator'!$G$4/$B$4)*C3182, 1/0)</f>
        <v>#DIV/0!</v>
      </c>
      <c r="F3183" s="200" t="e">
        <f t="shared" si="306"/>
        <v>#DIV/0!</v>
      </c>
      <c r="G3183" s="212" t="e">
        <f t="shared" si="301"/>
        <v>#DIV/0!</v>
      </c>
      <c r="K3183" s="197" t="str" cm="1">
        <f t="array" ref="K3183">INDEX($A:$G, ($B3183*$B$4)+3,COLUMN(C3183))</f>
        <v>Owing</v>
      </c>
      <c r="L3183" s="198" t="e">
        <f t="shared" si="303"/>
        <v>#VALUE!</v>
      </c>
      <c r="M3183" s="199" t="e">
        <f t="shared" si="304"/>
        <v>#VALUE!</v>
      </c>
      <c r="N3183" s="200" t="str" cm="1">
        <f t="array" ref="N3183">INDEX($A:$G, ($B3183*$B$4)+3,COLUMN(F3183))</f>
        <v>Total Interest Charged</v>
      </c>
      <c r="O3183" s="201" t="e">
        <f t="shared" si="302"/>
        <v>#VALUE!</v>
      </c>
    </row>
    <row r="3184" spans="3:15" x14ac:dyDescent="0.25">
      <c r="C3184" s="197" t="e">
        <f t="shared" si="305"/>
        <v>#DIV/0!</v>
      </c>
      <c r="D3184" s="216" t="e">
        <f>IF(F3184="","",IF($B$3='Budget Calculator'!$A$14, 'Loan Calculator'!$L$12-E3184+H3184, IF($B$3='Budget Calculator'!$A$13,  'Loan Calculator'!$N$12-E3184+H3184, IF($B$3='Budget Calculator'!$A$12,  'Loan Calculator'!$P$12-E3184+H3184, 0))))</f>
        <v>#DIV/0!</v>
      </c>
      <c r="E3184" s="217" t="e">
        <f>IF(('Loan Calculator'!$G$4/$B$4)*C3183&gt;=0, ('Loan Calculator'!$G$4/$B$4)*C3183, 1/0)</f>
        <v>#DIV/0!</v>
      </c>
      <c r="F3184" s="200" t="e">
        <f t="shared" si="306"/>
        <v>#DIV/0!</v>
      </c>
      <c r="G3184" s="212" t="e">
        <f t="shared" si="301"/>
        <v>#DIV/0!</v>
      </c>
      <c r="K3184" s="197" t="str" cm="1">
        <f t="array" ref="K3184">INDEX($A:$G, ($B3184*$B$4)+3,COLUMN(C3184))</f>
        <v>Owing</v>
      </c>
      <c r="L3184" s="198" t="e">
        <f t="shared" si="303"/>
        <v>#VALUE!</v>
      </c>
      <c r="M3184" s="199" t="e">
        <f t="shared" si="304"/>
        <v>#VALUE!</v>
      </c>
      <c r="N3184" s="200" t="str" cm="1">
        <f t="array" ref="N3184">INDEX($A:$G, ($B3184*$B$4)+3,COLUMN(F3184))</f>
        <v>Total Interest Charged</v>
      </c>
      <c r="O3184" s="201" t="e">
        <f t="shared" si="302"/>
        <v>#VALUE!</v>
      </c>
    </row>
    <row r="3185" spans="3:15" x14ac:dyDescent="0.25">
      <c r="C3185" s="197" t="e">
        <f t="shared" si="305"/>
        <v>#DIV/0!</v>
      </c>
      <c r="D3185" s="216" t="e">
        <f>IF(F3185="","",IF($B$3='Budget Calculator'!$A$14, 'Loan Calculator'!$L$12-E3185+H3185, IF($B$3='Budget Calculator'!$A$13,  'Loan Calculator'!$N$12-E3185+H3185, IF($B$3='Budget Calculator'!$A$12,  'Loan Calculator'!$P$12-E3185+H3185, 0))))</f>
        <v>#DIV/0!</v>
      </c>
      <c r="E3185" s="217" t="e">
        <f>IF(('Loan Calculator'!$G$4/$B$4)*C3184&gt;=0, ('Loan Calculator'!$G$4/$B$4)*C3184, 1/0)</f>
        <v>#DIV/0!</v>
      </c>
      <c r="F3185" s="200" t="e">
        <f t="shared" si="306"/>
        <v>#DIV/0!</v>
      </c>
      <c r="G3185" s="212" t="e">
        <f t="shared" si="301"/>
        <v>#DIV/0!</v>
      </c>
      <c r="K3185" s="197" t="str" cm="1">
        <f t="array" ref="K3185">INDEX($A:$G, ($B3185*$B$4)+3,COLUMN(C3185))</f>
        <v>Owing</v>
      </c>
      <c r="L3185" s="198" t="e">
        <f t="shared" si="303"/>
        <v>#VALUE!</v>
      </c>
      <c r="M3185" s="199" t="e">
        <f t="shared" si="304"/>
        <v>#VALUE!</v>
      </c>
      <c r="N3185" s="200" t="str" cm="1">
        <f t="array" ref="N3185">INDEX($A:$G, ($B3185*$B$4)+3,COLUMN(F3185))</f>
        <v>Total Interest Charged</v>
      </c>
      <c r="O3185" s="201" t="e">
        <f t="shared" si="302"/>
        <v>#VALUE!</v>
      </c>
    </row>
    <row r="3186" spans="3:15" x14ac:dyDescent="0.25">
      <c r="C3186" s="197" t="e">
        <f t="shared" si="305"/>
        <v>#DIV/0!</v>
      </c>
      <c r="D3186" s="216" t="e">
        <f>IF(F3186="","",IF($B$3='Budget Calculator'!$A$14, 'Loan Calculator'!$L$12-E3186+H3186, IF($B$3='Budget Calculator'!$A$13,  'Loan Calculator'!$N$12-E3186+H3186, IF($B$3='Budget Calculator'!$A$12,  'Loan Calculator'!$P$12-E3186+H3186, 0))))</f>
        <v>#DIV/0!</v>
      </c>
      <c r="E3186" s="217" t="e">
        <f>IF(('Loan Calculator'!$G$4/$B$4)*C3185&gt;=0, ('Loan Calculator'!$G$4/$B$4)*C3185, 1/0)</f>
        <v>#DIV/0!</v>
      </c>
      <c r="F3186" s="200" t="e">
        <f t="shared" si="306"/>
        <v>#DIV/0!</v>
      </c>
      <c r="G3186" s="212" t="e">
        <f t="shared" si="301"/>
        <v>#DIV/0!</v>
      </c>
      <c r="K3186" s="197" t="str" cm="1">
        <f t="array" ref="K3186">INDEX($A:$G, ($B3186*$B$4)+3,COLUMN(C3186))</f>
        <v>Owing</v>
      </c>
      <c r="L3186" s="198" t="e">
        <f t="shared" si="303"/>
        <v>#VALUE!</v>
      </c>
      <c r="M3186" s="199" t="e">
        <f t="shared" si="304"/>
        <v>#VALUE!</v>
      </c>
      <c r="N3186" s="200" t="str" cm="1">
        <f t="array" ref="N3186">INDEX($A:$G, ($B3186*$B$4)+3,COLUMN(F3186))</f>
        <v>Total Interest Charged</v>
      </c>
      <c r="O3186" s="201" t="e">
        <f t="shared" si="302"/>
        <v>#VALUE!</v>
      </c>
    </row>
    <row r="3187" spans="3:15" x14ac:dyDescent="0.25">
      <c r="C3187" s="197" t="e">
        <f t="shared" si="305"/>
        <v>#DIV/0!</v>
      </c>
      <c r="D3187" s="216" t="e">
        <f>IF(F3187="","",IF($B$3='Budget Calculator'!$A$14, 'Loan Calculator'!$L$12-E3187+H3187, IF($B$3='Budget Calculator'!$A$13,  'Loan Calculator'!$N$12-E3187+H3187, IF($B$3='Budget Calculator'!$A$12,  'Loan Calculator'!$P$12-E3187+H3187, 0))))</f>
        <v>#DIV/0!</v>
      </c>
      <c r="E3187" s="217" t="e">
        <f>IF(('Loan Calculator'!$G$4/$B$4)*C3186&gt;=0, ('Loan Calculator'!$G$4/$B$4)*C3186, 1/0)</f>
        <v>#DIV/0!</v>
      </c>
      <c r="F3187" s="200" t="e">
        <f t="shared" si="306"/>
        <v>#DIV/0!</v>
      </c>
      <c r="G3187" s="212" t="e">
        <f t="shared" si="301"/>
        <v>#DIV/0!</v>
      </c>
      <c r="K3187" s="197" t="str" cm="1">
        <f t="array" ref="K3187">INDEX($A:$G, ($B3187*$B$4)+3,COLUMN(C3187))</f>
        <v>Owing</v>
      </c>
      <c r="L3187" s="198" t="e">
        <f t="shared" si="303"/>
        <v>#VALUE!</v>
      </c>
      <c r="M3187" s="199" t="e">
        <f t="shared" si="304"/>
        <v>#VALUE!</v>
      </c>
      <c r="N3187" s="200" t="str" cm="1">
        <f t="array" ref="N3187">INDEX($A:$G, ($B3187*$B$4)+3,COLUMN(F3187))</f>
        <v>Total Interest Charged</v>
      </c>
      <c r="O3187" s="201" t="e">
        <f t="shared" si="302"/>
        <v>#VALUE!</v>
      </c>
    </row>
    <row r="3188" spans="3:15" x14ac:dyDescent="0.25">
      <c r="C3188" s="197" t="e">
        <f t="shared" si="305"/>
        <v>#DIV/0!</v>
      </c>
      <c r="D3188" s="216" t="e">
        <f>IF(F3188="","",IF($B$3='Budget Calculator'!$A$14, 'Loan Calculator'!$L$12-E3188+H3188, IF($B$3='Budget Calculator'!$A$13,  'Loan Calculator'!$N$12-E3188+H3188, IF($B$3='Budget Calculator'!$A$12,  'Loan Calculator'!$P$12-E3188+H3188, 0))))</f>
        <v>#DIV/0!</v>
      </c>
      <c r="E3188" s="217" t="e">
        <f>IF(('Loan Calculator'!$G$4/$B$4)*C3187&gt;=0, ('Loan Calculator'!$G$4/$B$4)*C3187, 1/0)</f>
        <v>#DIV/0!</v>
      </c>
      <c r="F3188" s="200" t="e">
        <f t="shared" si="306"/>
        <v>#DIV/0!</v>
      </c>
      <c r="G3188" s="212" t="e">
        <f t="shared" si="301"/>
        <v>#DIV/0!</v>
      </c>
      <c r="K3188" s="197" t="str" cm="1">
        <f t="array" ref="K3188">INDEX($A:$G, ($B3188*$B$4)+3,COLUMN(C3188))</f>
        <v>Owing</v>
      </c>
      <c r="L3188" s="198" t="e">
        <f t="shared" si="303"/>
        <v>#VALUE!</v>
      </c>
      <c r="M3188" s="199" t="e">
        <f t="shared" si="304"/>
        <v>#VALUE!</v>
      </c>
      <c r="N3188" s="200" t="str" cm="1">
        <f t="array" ref="N3188">INDEX($A:$G, ($B3188*$B$4)+3,COLUMN(F3188))</f>
        <v>Total Interest Charged</v>
      </c>
      <c r="O3188" s="201" t="e">
        <f t="shared" si="302"/>
        <v>#VALUE!</v>
      </c>
    </row>
    <row r="3189" spans="3:15" x14ac:dyDescent="0.25">
      <c r="C3189" s="197" t="e">
        <f t="shared" si="305"/>
        <v>#DIV/0!</v>
      </c>
      <c r="D3189" s="216" t="e">
        <f>IF(F3189="","",IF($B$3='Budget Calculator'!$A$14, 'Loan Calculator'!$L$12-E3189+H3189, IF($B$3='Budget Calculator'!$A$13,  'Loan Calculator'!$N$12-E3189+H3189, IF($B$3='Budget Calculator'!$A$12,  'Loan Calculator'!$P$12-E3189+H3189, 0))))</f>
        <v>#DIV/0!</v>
      </c>
      <c r="E3189" s="217" t="e">
        <f>IF(('Loan Calculator'!$G$4/$B$4)*C3188&gt;=0, ('Loan Calculator'!$G$4/$B$4)*C3188, 1/0)</f>
        <v>#DIV/0!</v>
      </c>
      <c r="F3189" s="200" t="e">
        <f t="shared" si="306"/>
        <v>#DIV/0!</v>
      </c>
      <c r="G3189" s="212" t="e">
        <f t="shared" si="301"/>
        <v>#DIV/0!</v>
      </c>
      <c r="K3189" s="197" t="str" cm="1">
        <f t="array" ref="K3189">INDEX($A:$G, ($B3189*$B$4)+3,COLUMN(C3189))</f>
        <v>Owing</v>
      </c>
      <c r="L3189" s="198" t="e">
        <f t="shared" si="303"/>
        <v>#VALUE!</v>
      </c>
      <c r="M3189" s="199" t="e">
        <f t="shared" si="304"/>
        <v>#VALUE!</v>
      </c>
      <c r="N3189" s="200" t="str" cm="1">
        <f t="array" ref="N3189">INDEX($A:$G, ($B3189*$B$4)+3,COLUMN(F3189))</f>
        <v>Total Interest Charged</v>
      </c>
      <c r="O3189" s="201" t="e">
        <f t="shared" si="302"/>
        <v>#VALUE!</v>
      </c>
    </row>
    <row r="3190" spans="3:15" x14ac:dyDescent="0.25">
      <c r="C3190" s="197" t="e">
        <f t="shared" si="305"/>
        <v>#DIV/0!</v>
      </c>
      <c r="D3190" s="216" t="e">
        <f>IF(F3190="","",IF($B$3='Budget Calculator'!$A$14, 'Loan Calculator'!$L$12-E3190+H3190, IF($B$3='Budget Calculator'!$A$13,  'Loan Calculator'!$N$12-E3190+H3190, IF($B$3='Budget Calculator'!$A$12,  'Loan Calculator'!$P$12-E3190+H3190, 0))))</f>
        <v>#DIV/0!</v>
      </c>
      <c r="E3190" s="217" t="e">
        <f>IF(('Loan Calculator'!$G$4/$B$4)*C3189&gt;=0, ('Loan Calculator'!$G$4/$B$4)*C3189, 1/0)</f>
        <v>#DIV/0!</v>
      </c>
      <c r="F3190" s="200" t="e">
        <f t="shared" si="306"/>
        <v>#DIV/0!</v>
      </c>
      <c r="G3190" s="212" t="e">
        <f t="shared" si="301"/>
        <v>#DIV/0!</v>
      </c>
      <c r="K3190" s="197" t="str" cm="1">
        <f t="array" ref="K3190">INDEX($A:$G, ($B3190*$B$4)+3,COLUMN(C3190))</f>
        <v>Owing</v>
      </c>
      <c r="L3190" s="198" t="e">
        <f t="shared" si="303"/>
        <v>#VALUE!</v>
      </c>
      <c r="M3190" s="199" t="e">
        <f t="shared" si="304"/>
        <v>#VALUE!</v>
      </c>
      <c r="N3190" s="200" t="str" cm="1">
        <f t="array" ref="N3190">INDEX($A:$G, ($B3190*$B$4)+3,COLUMN(F3190))</f>
        <v>Total Interest Charged</v>
      </c>
      <c r="O3190" s="201" t="e">
        <f t="shared" si="302"/>
        <v>#VALUE!</v>
      </c>
    </row>
    <row r="3191" spans="3:15" x14ac:dyDescent="0.25">
      <c r="C3191" s="197" t="e">
        <f t="shared" si="305"/>
        <v>#DIV/0!</v>
      </c>
      <c r="D3191" s="216" t="e">
        <f>IF(F3191="","",IF($B$3='Budget Calculator'!$A$14, 'Loan Calculator'!$L$12-E3191+H3191, IF($B$3='Budget Calculator'!$A$13,  'Loan Calculator'!$N$12-E3191+H3191, IF($B$3='Budget Calculator'!$A$12,  'Loan Calculator'!$P$12-E3191+H3191, 0))))</f>
        <v>#DIV/0!</v>
      </c>
      <c r="E3191" s="217" t="e">
        <f>IF(('Loan Calculator'!$G$4/$B$4)*C3190&gt;=0, ('Loan Calculator'!$G$4/$B$4)*C3190, 1/0)</f>
        <v>#DIV/0!</v>
      </c>
      <c r="F3191" s="200" t="e">
        <f t="shared" si="306"/>
        <v>#DIV/0!</v>
      </c>
      <c r="G3191" s="212" t="e">
        <f t="shared" si="301"/>
        <v>#DIV/0!</v>
      </c>
      <c r="K3191" s="197" t="str" cm="1">
        <f t="array" ref="K3191">INDEX($A:$G, ($B3191*$B$4)+3,COLUMN(C3191))</f>
        <v>Owing</v>
      </c>
      <c r="L3191" s="198" t="e">
        <f t="shared" si="303"/>
        <v>#VALUE!</v>
      </c>
      <c r="M3191" s="199" t="e">
        <f t="shared" si="304"/>
        <v>#VALUE!</v>
      </c>
      <c r="N3191" s="200" t="str" cm="1">
        <f t="array" ref="N3191">INDEX($A:$G, ($B3191*$B$4)+3,COLUMN(F3191))</f>
        <v>Total Interest Charged</v>
      </c>
      <c r="O3191" s="201" t="e">
        <f t="shared" si="302"/>
        <v>#VALUE!</v>
      </c>
    </row>
    <row r="3192" spans="3:15" x14ac:dyDescent="0.25">
      <c r="C3192" s="197" t="e">
        <f t="shared" si="305"/>
        <v>#DIV/0!</v>
      </c>
      <c r="D3192" s="216" t="e">
        <f>IF(F3192="","",IF($B$3='Budget Calculator'!$A$14, 'Loan Calculator'!$L$12-E3192+H3192, IF($B$3='Budget Calculator'!$A$13,  'Loan Calculator'!$N$12-E3192+H3192, IF($B$3='Budget Calculator'!$A$12,  'Loan Calculator'!$P$12-E3192+H3192, 0))))</f>
        <v>#DIV/0!</v>
      </c>
      <c r="E3192" s="217" t="e">
        <f>IF(('Loan Calculator'!$G$4/$B$4)*C3191&gt;=0, ('Loan Calculator'!$G$4/$B$4)*C3191, 1/0)</f>
        <v>#DIV/0!</v>
      </c>
      <c r="F3192" s="200" t="e">
        <f t="shared" si="306"/>
        <v>#DIV/0!</v>
      </c>
      <c r="G3192" s="212" t="e">
        <f t="shared" si="301"/>
        <v>#DIV/0!</v>
      </c>
      <c r="K3192" s="197" t="str" cm="1">
        <f t="array" ref="K3192">INDEX($A:$G, ($B3192*$B$4)+3,COLUMN(C3192))</f>
        <v>Owing</v>
      </c>
      <c r="L3192" s="198" t="e">
        <f t="shared" si="303"/>
        <v>#VALUE!</v>
      </c>
      <c r="M3192" s="199" t="e">
        <f t="shared" si="304"/>
        <v>#VALUE!</v>
      </c>
      <c r="N3192" s="200" t="str" cm="1">
        <f t="array" ref="N3192">INDEX($A:$G, ($B3192*$B$4)+3,COLUMN(F3192))</f>
        <v>Total Interest Charged</v>
      </c>
      <c r="O3192" s="201" t="e">
        <f t="shared" si="302"/>
        <v>#VALUE!</v>
      </c>
    </row>
    <row r="3193" spans="3:15" x14ac:dyDescent="0.25">
      <c r="C3193" s="197" t="e">
        <f t="shared" si="305"/>
        <v>#DIV/0!</v>
      </c>
      <c r="D3193" s="216" t="e">
        <f>IF(F3193="","",IF($B$3='Budget Calculator'!$A$14, 'Loan Calculator'!$L$12-E3193+H3193, IF($B$3='Budget Calculator'!$A$13,  'Loan Calculator'!$N$12-E3193+H3193, IF($B$3='Budget Calculator'!$A$12,  'Loan Calculator'!$P$12-E3193+H3193, 0))))</f>
        <v>#DIV/0!</v>
      </c>
      <c r="E3193" s="217" t="e">
        <f>IF(('Loan Calculator'!$G$4/$B$4)*C3192&gt;=0, ('Loan Calculator'!$G$4/$B$4)*C3192, 1/0)</f>
        <v>#DIV/0!</v>
      </c>
      <c r="F3193" s="200" t="e">
        <f t="shared" si="306"/>
        <v>#DIV/0!</v>
      </c>
      <c r="G3193" s="212" t="e">
        <f t="shared" si="301"/>
        <v>#DIV/0!</v>
      </c>
      <c r="K3193" s="197" t="str" cm="1">
        <f t="array" ref="K3193">INDEX($A:$G, ($B3193*$B$4)+3,COLUMN(C3193))</f>
        <v>Owing</v>
      </c>
      <c r="L3193" s="198" t="e">
        <f t="shared" si="303"/>
        <v>#VALUE!</v>
      </c>
      <c r="M3193" s="199" t="e">
        <f t="shared" si="304"/>
        <v>#VALUE!</v>
      </c>
      <c r="N3193" s="200" t="str" cm="1">
        <f t="array" ref="N3193">INDEX($A:$G, ($B3193*$B$4)+3,COLUMN(F3193))</f>
        <v>Total Interest Charged</v>
      </c>
      <c r="O3193" s="201" t="e">
        <f t="shared" si="302"/>
        <v>#VALUE!</v>
      </c>
    </row>
    <row r="3194" spans="3:15" x14ac:dyDescent="0.25">
      <c r="C3194" s="197" t="e">
        <f t="shared" si="305"/>
        <v>#DIV/0!</v>
      </c>
      <c r="D3194" s="216" t="e">
        <f>IF(F3194="","",IF($B$3='Budget Calculator'!$A$14, 'Loan Calculator'!$L$12-E3194+H3194, IF($B$3='Budget Calculator'!$A$13,  'Loan Calculator'!$N$12-E3194+H3194, IF($B$3='Budget Calculator'!$A$12,  'Loan Calculator'!$P$12-E3194+H3194, 0))))</f>
        <v>#DIV/0!</v>
      </c>
      <c r="E3194" s="217" t="e">
        <f>IF(('Loan Calculator'!$G$4/$B$4)*C3193&gt;=0, ('Loan Calculator'!$G$4/$B$4)*C3193, 1/0)</f>
        <v>#DIV/0!</v>
      </c>
      <c r="F3194" s="200" t="e">
        <f t="shared" si="306"/>
        <v>#DIV/0!</v>
      </c>
      <c r="G3194" s="212" t="e">
        <f t="shared" si="301"/>
        <v>#DIV/0!</v>
      </c>
      <c r="K3194" s="197" t="str" cm="1">
        <f t="array" ref="K3194">INDEX($A:$G, ($B3194*$B$4)+3,COLUMN(C3194))</f>
        <v>Owing</v>
      </c>
      <c r="L3194" s="198" t="e">
        <f t="shared" si="303"/>
        <v>#VALUE!</v>
      </c>
      <c r="M3194" s="199" t="e">
        <f t="shared" si="304"/>
        <v>#VALUE!</v>
      </c>
      <c r="N3194" s="200" t="str" cm="1">
        <f t="array" ref="N3194">INDEX($A:$G, ($B3194*$B$4)+3,COLUMN(F3194))</f>
        <v>Total Interest Charged</v>
      </c>
      <c r="O3194" s="201" t="e">
        <f t="shared" si="302"/>
        <v>#VALUE!</v>
      </c>
    </row>
    <row r="3195" spans="3:15" x14ac:dyDescent="0.25">
      <c r="C3195" s="197" t="e">
        <f t="shared" si="305"/>
        <v>#DIV/0!</v>
      </c>
      <c r="D3195" s="216" t="e">
        <f>IF(F3195="","",IF($B$3='Budget Calculator'!$A$14, 'Loan Calculator'!$L$12-E3195+H3195, IF($B$3='Budget Calculator'!$A$13,  'Loan Calculator'!$N$12-E3195+H3195, IF($B$3='Budget Calculator'!$A$12,  'Loan Calculator'!$P$12-E3195+H3195, 0))))</f>
        <v>#DIV/0!</v>
      </c>
      <c r="E3195" s="217" t="e">
        <f>IF(('Loan Calculator'!$G$4/$B$4)*C3194&gt;=0, ('Loan Calculator'!$G$4/$B$4)*C3194, 1/0)</f>
        <v>#DIV/0!</v>
      </c>
      <c r="F3195" s="200" t="e">
        <f t="shared" si="306"/>
        <v>#DIV/0!</v>
      </c>
      <c r="G3195" s="212" t="e">
        <f t="shared" si="301"/>
        <v>#DIV/0!</v>
      </c>
      <c r="K3195" s="197" t="str" cm="1">
        <f t="array" ref="K3195">INDEX($A:$G, ($B3195*$B$4)+3,COLUMN(C3195))</f>
        <v>Owing</v>
      </c>
      <c r="L3195" s="198" t="e">
        <f t="shared" si="303"/>
        <v>#VALUE!</v>
      </c>
      <c r="M3195" s="199" t="e">
        <f t="shared" si="304"/>
        <v>#VALUE!</v>
      </c>
      <c r="N3195" s="200" t="str" cm="1">
        <f t="array" ref="N3195">INDEX($A:$G, ($B3195*$B$4)+3,COLUMN(F3195))</f>
        <v>Total Interest Charged</v>
      </c>
      <c r="O3195" s="201" t="e">
        <f t="shared" si="302"/>
        <v>#VALUE!</v>
      </c>
    </row>
    <row r="3196" spans="3:15" x14ac:dyDescent="0.25">
      <c r="C3196" s="197" t="e">
        <f t="shared" si="305"/>
        <v>#DIV/0!</v>
      </c>
      <c r="D3196" s="216" t="e">
        <f>IF(F3196="","",IF($B$3='Budget Calculator'!$A$14, 'Loan Calculator'!$L$12-E3196+H3196, IF($B$3='Budget Calculator'!$A$13,  'Loan Calculator'!$N$12-E3196+H3196, IF($B$3='Budget Calculator'!$A$12,  'Loan Calculator'!$P$12-E3196+H3196, 0))))</f>
        <v>#DIV/0!</v>
      </c>
      <c r="E3196" s="217" t="e">
        <f>IF(('Loan Calculator'!$G$4/$B$4)*C3195&gt;=0, ('Loan Calculator'!$G$4/$B$4)*C3195, 1/0)</f>
        <v>#DIV/0!</v>
      </c>
      <c r="F3196" s="200" t="e">
        <f t="shared" si="306"/>
        <v>#DIV/0!</v>
      </c>
      <c r="G3196" s="212" t="e">
        <f t="shared" si="301"/>
        <v>#DIV/0!</v>
      </c>
      <c r="K3196" s="197" t="str" cm="1">
        <f t="array" ref="K3196">INDEX($A:$G, ($B3196*$B$4)+3,COLUMN(C3196))</f>
        <v>Owing</v>
      </c>
      <c r="L3196" s="198" t="e">
        <f t="shared" si="303"/>
        <v>#VALUE!</v>
      </c>
      <c r="M3196" s="199" t="e">
        <f t="shared" si="304"/>
        <v>#VALUE!</v>
      </c>
      <c r="N3196" s="200" t="str" cm="1">
        <f t="array" ref="N3196">INDEX($A:$G, ($B3196*$B$4)+3,COLUMN(F3196))</f>
        <v>Total Interest Charged</v>
      </c>
      <c r="O3196" s="201" t="e">
        <f t="shared" si="302"/>
        <v>#VALUE!</v>
      </c>
    </row>
    <row r="3197" spans="3:15" x14ac:dyDescent="0.25">
      <c r="C3197" s="197" t="e">
        <f t="shared" si="305"/>
        <v>#DIV/0!</v>
      </c>
      <c r="D3197" s="216" t="e">
        <f>IF(F3197="","",IF($B$3='Budget Calculator'!$A$14, 'Loan Calculator'!$L$12-E3197+H3197, IF($B$3='Budget Calculator'!$A$13,  'Loan Calculator'!$N$12-E3197+H3197, IF($B$3='Budget Calculator'!$A$12,  'Loan Calculator'!$P$12-E3197+H3197, 0))))</f>
        <v>#DIV/0!</v>
      </c>
      <c r="E3197" s="217" t="e">
        <f>IF(('Loan Calculator'!$G$4/$B$4)*C3196&gt;=0, ('Loan Calculator'!$G$4/$B$4)*C3196, 1/0)</f>
        <v>#DIV/0!</v>
      </c>
      <c r="F3197" s="200" t="e">
        <f t="shared" si="306"/>
        <v>#DIV/0!</v>
      </c>
      <c r="G3197" s="212" t="e">
        <f t="shared" si="301"/>
        <v>#DIV/0!</v>
      </c>
      <c r="K3197" s="197" t="str" cm="1">
        <f t="array" ref="K3197">INDEX($A:$G, ($B3197*$B$4)+3,COLUMN(C3197))</f>
        <v>Owing</v>
      </c>
      <c r="L3197" s="198" t="e">
        <f t="shared" si="303"/>
        <v>#VALUE!</v>
      </c>
      <c r="M3197" s="199" t="e">
        <f t="shared" si="304"/>
        <v>#VALUE!</v>
      </c>
      <c r="N3197" s="200" t="str" cm="1">
        <f t="array" ref="N3197">INDEX($A:$G, ($B3197*$B$4)+3,COLUMN(F3197))</f>
        <v>Total Interest Charged</v>
      </c>
      <c r="O3197" s="201" t="e">
        <f t="shared" si="302"/>
        <v>#VALUE!</v>
      </c>
    </row>
    <row r="3198" spans="3:15" x14ac:dyDescent="0.25">
      <c r="C3198" s="197" t="e">
        <f t="shared" si="305"/>
        <v>#DIV/0!</v>
      </c>
      <c r="D3198" s="216" t="e">
        <f>IF(F3198="","",IF($B$3='Budget Calculator'!$A$14, 'Loan Calculator'!$L$12-E3198+H3198, IF($B$3='Budget Calculator'!$A$13,  'Loan Calculator'!$N$12-E3198+H3198, IF($B$3='Budget Calculator'!$A$12,  'Loan Calculator'!$P$12-E3198+H3198, 0))))</f>
        <v>#DIV/0!</v>
      </c>
      <c r="E3198" s="217" t="e">
        <f>IF(('Loan Calculator'!$G$4/$B$4)*C3197&gt;=0, ('Loan Calculator'!$G$4/$B$4)*C3197, 1/0)</f>
        <v>#DIV/0!</v>
      </c>
      <c r="F3198" s="200" t="e">
        <f t="shared" si="306"/>
        <v>#DIV/0!</v>
      </c>
      <c r="G3198" s="212" t="e">
        <f t="shared" si="301"/>
        <v>#DIV/0!</v>
      </c>
      <c r="K3198" s="197" t="str" cm="1">
        <f t="array" ref="K3198">INDEX($A:$G, ($B3198*$B$4)+3,COLUMN(C3198))</f>
        <v>Owing</v>
      </c>
      <c r="L3198" s="198" t="e">
        <f t="shared" si="303"/>
        <v>#VALUE!</v>
      </c>
      <c r="M3198" s="199" t="e">
        <f t="shared" si="304"/>
        <v>#VALUE!</v>
      </c>
      <c r="N3198" s="200" t="str" cm="1">
        <f t="array" ref="N3198">INDEX($A:$G, ($B3198*$B$4)+3,COLUMN(F3198))</f>
        <v>Total Interest Charged</v>
      </c>
      <c r="O3198" s="201" t="e">
        <f t="shared" si="302"/>
        <v>#VALUE!</v>
      </c>
    </row>
    <row r="3199" spans="3:15" x14ac:dyDescent="0.25">
      <c r="C3199" s="197" t="e">
        <f t="shared" si="305"/>
        <v>#DIV/0!</v>
      </c>
      <c r="D3199" s="216" t="e">
        <f>IF(F3199="","",IF($B$3='Budget Calculator'!$A$14, 'Loan Calculator'!$L$12-E3199+H3199, IF($B$3='Budget Calculator'!$A$13,  'Loan Calculator'!$N$12-E3199+H3199, IF($B$3='Budget Calculator'!$A$12,  'Loan Calculator'!$P$12-E3199+H3199, 0))))</f>
        <v>#DIV/0!</v>
      </c>
      <c r="E3199" s="217" t="e">
        <f>IF(('Loan Calculator'!$G$4/$B$4)*C3198&gt;=0, ('Loan Calculator'!$G$4/$B$4)*C3198, 1/0)</f>
        <v>#DIV/0!</v>
      </c>
      <c r="F3199" s="200" t="e">
        <f t="shared" si="306"/>
        <v>#DIV/0!</v>
      </c>
      <c r="G3199" s="212" t="e">
        <f t="shared" si="301"/>
        <v>#DIV/0!</v>
      </c>
      <c r="K3199" s="197" t="str" cm="1">
        <f t="array" ref="K3199">INDEX($A:$G, ($B3199*$B$4)+3,COLUMN(C3199))</f>
        <v>Owing</v>
      </c>
      <c r="L3199" s="198" t="e">
        <f t="shared" si="303"/>
        <v>#VALUE!</v>
      </c>
      <c r="M3199" s="199" t="e">
        <f t="shared" si="304"/>
        <v>#VALUE!</v>
      </c>
      <c r="N3199" s="200" t="str" cm="1">
        <f t="array" ref="N3199">INDEX($A:$G, ($B3199*$B$4)+3,COLUMN(F3199))</f>
        <v>Total Interest Charged</v>
      </c>
      <c r="O3199" s="201" t="e">
        <f t="shared" si="302"/>
        <v>#VALUE!</v>
      </c>
    </row>
    <row r="3200" spans="3:15" x14ac:dyDescent="0.25">
      <c r="C3200" s="197" t="e">
        <f t="shared" si="305"/>
        <v>#DIV/0!</v>
      </c>
      <c r="D3200" s="216" t="e">
        <f>IF(F3200="","",IF($B$3='Budget Calculator'!$A$14, 'Loan Calculator'!$L$12-E3200+H3200, IF($B$3='Budget Calculator'!$A$13,  'Loan Calculator'!$N$12-E3200+H3200, IF($B$3='Budget Calculator'!$A$12,  'Loan Calculator'!$P$12-E3200+H3200, 0))))</f>
        <v>#DIV/0!</v>
      </c>
      <c r="E3200" s="217" t="e">
        <f>IF(('Loan Calculator'!$G$4/$B$4)*C3199&gt;=0, ('Loan Calculator'!$G$4/$B$4)*C3199, 1/0)</f>
        <v>#DIV/0!</v>
      </c>
      <c r="F3200" s="200" t="e">
        <f t="shared" si="306"/>
        <v>#DIV/0!</v>
      </c>
      <c r="G3200" s="212" t="e">
        <f t="shared" si="301"/>
        <v>#DIV/0!</v>
      </c>
      <c r="K3200" s="197" t="str" cm="1">
        <f t="array" ref="K3200">INDEX($A:$G, ($B3200*$B$4)+3,COLUMN(C3200))</f>
        <v>Owing</v>
      </c>
      <c r="L3200" s="198" t="e">
        <f t="shared" si="303"/>
        <v>#VALUE!</v>
      </c>
      <c r="M3200" s="199" t="e">
        <f t="shared" si="304"/>
        <v>#VALUE!</v>
      </c>
      <c r="N3200" s="200" t="str" cm="1">
        <f t="array" ref="N3200">INDEX($A:$G, ($B3200*$B$4)+3,COLUMN(F3200))</f>
        <v>Total Interest Charged</v>
      </c>
      <c r="O3200" s="201" t="e">
        <f t="shared" si="302"/>
        <v>#VALUE!</v>
      </c>
    </row>
    <row r="3201" spans="3:15" x14ac:dyDescent="0.25">
      <c r="C3201" s="197" t="e">
        <f t="shared" si="305"/>
        <v>#DIV/0!</v>
      </c>
      <c r="D3201" s="216" t="e">
        <f>IF(F3201="","",IF($B$3='Budget Calculator'!$A$14, 'Loan Calculator'!$L$12-E3201+H3201, IF($B$3='Budget Calculator'!$A$13,  'Loan Calculator'!$N$12-E3201+H3201, IF($B$3='Budget Calculator'!$A$12,  'Loan Calculator'!$P$12-E3201+H3201, 0))))</f>
        <v>#DIV/0!</v>
      </c>
      <c r="E3201" s="217" t="e">
        <f>IF(('Loan Calculator'!$G$4/$B$4)*C3200&gt;=0, ('Loan Calculator'!$G$4/$B$4)*C3200, 1/0)</f>
        <v>#DIV/0!</v>
      </c>
      <c r="F3201" s="200" t="e">
        <f t="shared" si="306"/>
        <v>#DIV/0!</v>
      </c>
      <c r="G3201" s="212" t="e">
        <f t="shared" si="301"/>
        <v>#DIV/0!</v>
      </c>
      <c r="K3201" s="197" t="str" cm="1">
        <f t="array" ref="K3201">INDEX($A:$G, ($B3201*$B$4)+3,COLUMN(C3201))</f>
        <v>Owing</v>
      </c>
      <c r="L3201" s="198" t="e">
        <f t="shared" si="303"/>
        <v>#VALUE!</v>
      </c>
      <c r="M3201" s="199" t="e">
        <f t="shared" si="304"/>
        <v>#VALUE!</v>
      </c>
      <c r="N3201" s="200" t="str" cm="1">
        <f t="array" ref="N3201">INDEX($A:$G, ($B3201*$B$4)+3,COLUMN(F3201))</f>
        <v>Total Interest Charged</v>
      </c>
      <c r="O3201" s="201" t="e">
        <f t="shared" si="302"/>
        <v>#VALUE!</v>
      </c>
    </row>
    <row r="3202" spans="3:15" x14ac:dyDescent="0.25">
      <c r="C3202" s="197" t="e">
        <f t="shared" si="305"/>
        <v>#DIV/0!</v>
      </c>
      <c r="D3202" s="216" t="e">
        <f>IF(F3202="","",IF($B$3='Budget Calculator'!$A$14, 'Loan Calculator'!$L$12-E3202+H3202, IF($B$3='Budget Calculator'!$A$13,  'Loan Calculator'!$N$12-E3202+H3202, IF($B$3='Budget Calculator'!$A$12,  'Loan Calculator'!$P$12-E3202+H3202, 0))))</f>
        <v>#DIV/0!</v>
      </c>
      <c r="E3202" s="217" t="e">
        <f>IF(('Loan Calculator'!$G$4/$B$4)*C3201&gt;=0, ('Loan Calculator'!$G$4/$B$4)*C3201, 1/0)</f>
        <v>#DIV/0!</v>
      </c>
      <c r="F3202" s="200" t="e">
        <f t="shared" si="306"/>
        <v>#DIV/0!</v>
      </c>
      <c r="G3202" s="212" t="e">
        <f t="shared" si="301"/>
        <v>#DIV/0!</v>
      </c>
      <c r="K3202" s="197" t="str" cm="1">
        <f t="array" ref="K3202">INDEX($A:$G, ($B3202*$B$4)+3,COLUMN(C3202))</f>
        <v>Owing</v>
      </c>
      <c r="L3202" s="198" t="e">
        <f t="shared" si="303"/>
        <v>#VALUE!</v>
      </c>
      <c r="M3202" s="199" t="e">
        <f t="shared" si="304"/>
        <v>#VALUE!</v>
      </c>
      <c r="N3202" s="200" t="str" cm="1">
        <f t="array" ref="N3202">INDEX($A:$G, ($B3202*$B$4)+3,COLUMN(F3202))</f>
        <v>Total Interest Charged</v>
      </c>
      <c r="O3202" s="201" t="e">
        <f t="shared" si="302"/>
        <v>#VALUE!</v>
      </c>
    </row>
    <row r="3203" spans="3:15" x14ac:dyDescent="0.25">
      <c r="C3203" s="197" t="e">
        <f t="shared" si="305"/>
        <v>#DIV/0!</v>
      </c>
      <c r="D3203" s="216" t="e">
        <f>IF(F3203="","",IF($B$3='Budget Calculator'!$A$14, 'Loan Calculator'!$L$12-E3203+H3203, IF($B$3='Budget Calculator'!$A$13,  'Loan Calculator'!$N$12-E3203+H3203, IF($B$3='Budget Calculator'!$A$12,  'Loan Calculator'!$P$12-E3203+H3203, 0))))</f>
        <v>#DIV/0!</v>
      </c>
      <c r="E3203" s="217" t="e">
        <f>IF(('Loan Calculator'!$G$4/$B$4)*C3202&gt;=0, ('Loan Calculator'!$G$4/$B$4)*C3202, 1/0)</f>
        <v>#DIV/0!</v>
      </c>
      <c r="F3203" s="200" t="e">
        <f t="shared" si="306"/>
        <v>#DIV/0!</v>
      </c>
      <c r="G3203" s="212" t="e">
        <f t="shared" si="301"/>
        <v>#DIV/0!</v>
      </c>
      <c r="K3203" s="197" t="str" cm="1">
        <f t="array" ref="K3203">INDEX($A:$G, ($B3203*$B$4)+3,COLUMN(C3203))</f>
        <v>Owing</v>
      </c>
      <c r="L3203" s="198" t="e">
        <f t="shared" si="303"/>
        <v>#VALUE!</v>
      </c>
      <c r="M3203" s="199" t="e">
        <f t="shared" si="304"/>
        <v>#VALUE!</v>
      </c>
      <c r="N3203" s="200" t="str" cm="1">
        <f t="array" ref="N3203">INDEX($A:$G, ($B3203*$B$4)+3,COLUMN(F3203))</f>
        <v>Total Interest Charged</v>
      </c>
      <c r="O3203" s="201" t="e">
        <f t="shared" si="302"/>
        <v>#VALUE!</v>
      </c>
    </row>
    <row r="3204" spans="3:15" x14ac:dyDescent="0.25">
      <c r="C3204" s="197" t="e">
        <f t="shared" si="305"/>
        <v>#DIV/0!</v>
      </c>
      <c r="D3204" s="216" t="e">
        <f>IF(F3204="","",IF($B$3='Budget Calculator'!$A$14, 'Loan Calculator'!$L$12-E3204+H3204, IF($B$3='Budget Calculator'!$A$13,  'Loan Calculator'!$N$12-E3204+H3204, IF($B$3='Budget Calculator'!$A$12,  'Loan Calculator'!$P$12-E3204+H3204, 0))))</f>
        <v>#DIV/0!</v>
      </c>
      <c r="E3204" s="217" t="e">
        <f>IF(('Loan Calculator'!$G$4/$B$4)*C3203&gt;=0, ('Loan Calculator'!$G$4/$B$4)*C3203, 1/0)</f>
        <v>#DIV/0!</v>
      </c>
      <c r="F3204" s="200" t="e">
        <f t="shared" si="306"/>
        <v>#DIV/0!</v>
      </c>
      <c r="G3204" s="212" t="e">
        <f t="shared" si="301"/>
        <v>#DIV/0!</v>
      </c>
      <c r="K3204" s="197" t="str" cm="1">
        <f t="array" ref="K3204">INDEX($A:$G, ($B3204*$B$4)+3,COLUMN(C3204))</f>
        <v>Owing</v>
      </c>
      <c r="L3204" s="198" t="e">
        <f t="shared" si="303"/>
        <v>#VALUE!</v>
      </c>
      <c r="M3204" s="199" t="e">
        <f t="shared" si="304"/>
        <v>#VALUE!</v>
      </c>
      <c r="N3204" s="200" t="str" cm="1">
        <f t="array" ref="N3204">INDEX($A:$G, ($B3204*$B$4)+3,COLUMN(F3204))</f>
        <v>Total Interest Charged</v>
      </c>
      <c r="O3204" s="201" t="e">
        <f t="shared" si="302"/>
        <v>#VALUE!</v>
      </c>
    </row>
    <row r="3205" spans="3:15" x14ac:dyDescent="0.25">
      <c r="C3205" s="197" t="e">
        <f t="shared" si="305"/>
        <v>#DIV/0!</v>
      </c>
      <c r="D3205" s="216" t="e">
        <f>IF(F3205="","",IF($B$3='Budget Calculator'!$A$14, 'Loan Calculator'!$L$12-E3205+H3205, IF($B$3='Budget Calculator'!$A$13,  'Loan Calculator'!$N$12-E3205+H3205, IF($B$3='Budget Calculator'!$A$12,  'Loan Calculator'!$P$12-E3205+H3205, 0))))</f>
        <v>#DIV/0!</v>
      </c>
      <c r="E3205" s="217" t="e">
        <f>IF(('Loan Calculator'!$G$4/$B$4)*C3204&gt;=0, ('Loan Calculator'!$G$4/$B$4)*C3204, 1/0)</f>
        <v>#DIV/0!</v>
      </c>
      <c r="F3205" s="200" t="e">
        <f t="shared" si="306"/>
        <v>#DIV/0!</v>
      </c>
      <c r="G3205" s="212" t="e">
        <f t="shared" si="301"/>
        <v>#DIV/0!</v>
      </c>
      <c r="K3205" s="197" t="str" cm="1">
        <f t="array" ref="K3205">INDEX($A:$G, ($B3205*$B$4)+3,COLUMN(C3205))</f>
        <v>Owing</v>
      </c>
      <c r="L3205" s="198" t="e">
        <f t="shared" si="303"/>
        <v>#VALUE!</v>
      </c>
      <c r="M3205" s="199" t="e">
        <f t="shared" si="304"/>
        <v>#VALUE!</v>
      </c>
      <c r="N3205" s="200" t="str" cm="1">
        <f t="array" ref="N3205">INDEX($A:$G, ($B3205*$B$4)+3,COLUMN(F3205))</f>
        <v>Total Interest Charged</v>
      </c>
      <c r="O3205" s="201" t="e">
        <f t="shared" si="302"/>
        <v>#VALUE!</v>
      </c>
    </row>
    <row r="3206" spans="3:15" x14ac:dyDescent="0.25">
      <c r="C3206" s="197" t="e">
        <f t="shared" si="305"/>
        <v>#DIV/0!</v>
      </c>
      <c r="D3206" s="216" t="e">
        <f>IF(F3206="","",IF($B$3='Budget Calculator'!$A$14, 'Loan Calculator'!$L$12-E3206+H3206, IF($B$3='Budget Calculator'!$A$13,  'Loan Calculator'!$N$12-E3206+H3206, IF($B$3='Budget Calculator'!$A$12,  'Loan Calculator'!$P$12-E3206+H3206, 0))))</f>
        <v>#DIV/0!</v>
      </c>
      <c r="E3206" s="217" t="e">
        <f>IF(('Loan Calculator'!$G$4/$B$4)*C3205&gt;=0, ('Loan Calculator'!$G$4/$B$4)*C3205, 1/0)</f>
        <v>#DIV/0!</v>
      </c>
      <c r="F3206" s="200" t="e">
        <f t="shared" si="306"/>
        <v>#DIV/0!</v>
      </c>
      <c r="G3206" s="212" t="e">
        <f t="shared" ref="G3206:G3269" si="307">IF(IFERROR(C3206, 1/0), B3206, IF(C3206=0, B3206, 1/0))</f>
        <v>#DIV/0!</v>
      </c>
      <c r="K3206" s="197" t="str" cm="1">
        <f t="array" ref="K3206">INDEX($A:$G, ($B3206*$B$4)+3,COLUMN(C3206))</f>
        <v>Owing</v>
      </c>
      <c r="L3206" s="198" t="e">
        <f t="shared" si="303"/>
        <v>#VALUE!</v>
      </c>
      <c r="M3206" s="199" t="e">
        <f t="shared" si="304"/>
        <v>#VALUE!</v>
      </c>
      <c r="N3206" s="200" t="str" cm="1">
        <f t="array" ref="N3206">INDEX($A:$G, ($B3206*$B$4)+3,COLUMN(F3206))</f>
        <v>Total Interest Charged</v>
      </c>
      <c r="O3206" s="201" t="e">
        <f t="shared" ref="O3206:O3269" si="308">IF(IFERROR(K3206, 1/0), J3206, IF(K3206=0, J3206, 1/0))</f>
        <v>#VALUE!</v>
      </c>
    </row>
    <row r="3207" spans="3:15" x14ac:dyDescent="0.25">
      <c r="C3207" s="197" t="e">
        <f t="shared" si="305"/>
        <v>#DIV/0!</v>
      </c>
      <c r="D3207" s="216" t="e">
        <f>IF(F3207="","",IF($B$3='Budget Calculator'!$A$14, 'Loan Calculator'!$L$12-E3207+H3207, IF($B$3='Budget Calculator'!$A$13,  'Loan Calculator'!$N$12-E3207+H3207, IF($B$3='Budget Calculator'!$A$12,  'Loan Calculator'!$P$12-E3207+H3207, 0))))</f>
        <v>#DIV/0!</v>
      </c>
      <c r="E3207" s="217" t="e">
        <f>IF(('Loan Calculator'!$G$4/$B$4)*C3206&gt;=0, ('Loan Calculator'!$G$4/$B$4)*C3206, 1/0)</f>
        <v>#DIV/0!</v>
      </c>
      <c r="F3207" s="200" t="e">
        <f t="shared" si="306"/>
        <v>#DIV/0!</v>
      </c>
      <c r="G3207" s="212" t="e">
        <f t="shared" si="307"/>
        <v>#DIV/0!</v>
      </c>
      <c r="K3207" s="197" t="str" cm="1">
        <f t="array" ref="K3207">INDEX($A:$G, ($B3207*$B$4)+3,COLUMN(C3207))</f>
        <v>Owing</v>
      </c>
      <c r="L3207" s="198" t="e">
        <f t="shared" ref="L3207:L3270" si="309">K3206-K3207</f>
        <v>#VALUE!</v>
      </c>
      <c r="M3207" s="199" t="e">
        <f t="shared" ref="M3207:M3270" si="310">N3207-N3206</f>
        <v>#VALUE!</v>
      </c>
      <c r="N3207" s="200" t="str" cm="1">
        <f t="array" ref="N3207">INDEX($A:$G, ($B3207*$B$4)+3,COLUMN(F3207))</f>
        <v>Total Interest Charged</v>
      </c>
      <c r="O3207" s="201" t="e">
        <f t="shared" si="308"/>
        <v>#VALUE!</v>
      </c>
    </row>
    <row r="3208" spans="3:15" x14ac:dyDescent="0.25">
      <c r="C3208" s="197" t="e">
        <f t="shared" si="305"/>
        <v>#DIV/0!</v>
      </c>
      <c r="D3208" s="216" t="e">
        <f>IF(F3208="","",IF($B$3='Budget Calculator'!$A$14, 'Loan Calculator'!$L$12-E3208+H3208, IF($B$3='Budget Calculator'!$A$13,  'Loan Calculator'!$N$12-E3208+H3208, IF($B$3='Budget Calculator'!$A$12,  'Loan Calculator'!$P$12-E3208+H3208, 0))))</f>
        <v>#DIV/0!</v>
      </c>
      <c r="E3208" s="217" t="e">
        <f>IF(('Loan Calculator'!$G$4/$B$4)*C3207&gt;=0, ('Loan Calculator'!$G$4/$B$4)*C3207, 1/0)</f>
        <v>#DIV/0!</v>
      </c>
      <c r="F3208" s="200" t="e">
        <f t="shared" si="306"/>
        <v>#DIV/0!</v>
      </c>
      <c r="G3208" s="212" t="e">
        <f t="shared" si="307"/>
        <v>#DIV/0!</v>
      </c>
      <c r="K3208" s="197" t="str" cm="1">
        <f t="array" ref="K3208">INDEX($A:$G, ($B3208*$B$4)+3,COLUMN(C3208))</f>
        <v>Owing</v>
      </c>
      <c r="L3208" s="198" t="e">
        <f t="shared" si="309"/>
        <v>#VALUE!</v>
      </c>
      <c r="M3208" s="199" t="e">
        <f t="shared" si="310"/>
        <v>#VALUE!</v>
      </c>
      <c r="N3208" s="200" t="str" cm="1">
        <f t="array" ref="N3208">INDEX($A:$G, ($B3208*$B$4)+3,COLUMN(F3208))</f>
        <v>Total Interest Charged</v>
      </c>
      <c r="O3208" s="201" t="e">
        <f t="shared" si="308"/>
        <v>#VALUE!</v>
      </c>
    </row>
    <row r="3209" spans="3:15" x14ac:dyDescent="0.25">
      <c r="C3209" s="197" t="e">
        <f t="shared" si="305"/>
        <v>#DIV/0!</v>
      </c>
      <c r="D3209" s="216" t="e">
        <f>IF(F3209="","",IF($B$3='Budget Calculator'!$A$14, 'Loan Calculator'!$L$12-E3209+H3209, IF($B$3='Budget Calculator'!$A$13,  'Loan Calculator'!$N$12-E3209+H3209, IF($B$3='Budget Calculator'!$A$12,  'Loan Calculator'!$P$12-E3209+H3209, 0))))</f>
        <v>#DIV/0!</v>
      </c>
      <c r="E3209" s="217" t="e">
        <f>IF(('Loan Calculator'!$G$4/$B$4)*C3208&gt;=0, ('Loan Calculator'!$G$4/$B$4)*C3208, 1/0)</f>
        <v>#DIV/0!</v>
      </c>
      <c r="F3209" s="200" t="e">
        <f t="shared" si="306"/>
        <v>#DIV/0!</v>
      </c>
      <c r="G3209" s="212" t="e">
        <f t="shared" si="307"/>
        <v>#DIV/0!</v>
      </c>
      <c r="K3209" s="197" t="str" cm="1">
        <f t="array" ref="K3209">INDEX($A:$G, ($B3209*$B$4)+3,COLUMN(C3209))</f>
        <v>Owing</v>
      </c>
      <c r="L3209" s="198" t="e">
        <f t="shared" si="309"/>
        <v>#VALUE!</v>
      </c>
      <c r="M3209" s="199" t="e">
        <f t="shared" si="310"/>
        <v>#VALUE!</v>
      </c>
      <c r="N3209" s="200" t="str" cm="1">
        <f t="array" ref="N3209">INDEX($A:$G, ($B3209*$B$4)+3,COLUMN(F3209))</f>
        <v>Total Interest Charged</v>
      </c>
      <c r="O3209" s="201" t="e">
        <f t="shared" si="308"/>
        <v>#VALUE!</v>
      </c>
    </row>
    <row r="3210" spans="3:15" x14ac:dyDescent="0.25">
      <c r="C3210" s="197" t="e">
        <f t="shared" si="305"/>
        <v>#DIV/0!</v>
      </c>
      <c r="D3210" s="216" t="e">
        <f>IF(F3210="","",IF($B$3='Budget Calculator'!$A$14, 'Loan Calculator'!$L$12-E3210+H3210, IF($B$3='Budget Calculator'!$A$13,  'Loan Calculator'!$N$12-E3210+H3210, IF($B$3='Budget Calculator'!$A$12,  'Loan Calculator'!$P$12-E3210+H3210, 0))))</f>
        <v>#DIV/0!</v>
      </c>
      <c r="E3210" s="217" t="e">
        <f>IF(('Loan Calculator'!$G$4/$B$4)*C3209&gt;=0, ('Loan Calculator'!$G$4/$B$4)*C3209, 1/0)</f>
        <v>#DIV/0!</v>
      </c>
      <c r="F3210" s="200" t="e">
        <f t="shared" si="306"/>
        <v>#DIV/0!</v>
      </c>
      <c r="G3210" s="212" t="e">
        <f t="shared" si="307"/>
        <v>#DIV/0!</v>
      </c>
      <c r="K3210" s="197" t="str" cm="1">
        <f t="array" ref="K3210">INDEX($A:$G, ($B3210*$B$4)+3,COLUMN(C3210))</f>
        <v>Owing</v>
      </c>
      <c r="L3210" s="198" t="e">
        <f t="shared" si="309"/>
        <v>#VALUE!</v>
      </c>
      <c r="M3210" s="199" t="e">
        <f t="shared" si="310"/>
        <v>#VALUE!</v>
      </c>
      <c r="N3210" s="200" t="str" cm="1">
        <f t="array" ref="N3210">INDEX($A:$G, ($B3210*$B$4)+3,COLUMN(F3210))</f>
        <v>Total Interest Charged</v>
      </c>
      <c r="O3210" s="201" t="e">
        <f t="shared" si="308"/>
        <v>#VALUE!</v>
      </c>
    </row>
    <row r="3211" spans="3:15" x14ac:dyDescent="0.25">
      <c r="C3211" s="197" t="e">
        <f t="shared" si="305"/>
        <v>#DIV/0!</v>
      </c>
      <c r="D3211" s="216" t="e">
        <f>IF(F3211="","",IF($B$3='Budget Calculator'!$A$14, 'Loan Calculator'!$L$12-E3211+H3211, IF($B$3='Budget Calculator'!$A$13,  'Loan Calculator'!$N$12-E3211+H3211, IF($B$3='Budget Calculator'!$A$12,  'Loan Calculator'!$P$12-E3211+H3211, 0))))</f>
        <v>#DIV/0!</v>
      </c>
      <c r="E3211" s="217" t="e">
        <f>IF(('Loan Calculator'!$G$4/$B$4)*C3210&gt;=0, ('Loan Calculator'!$G$4/$B$4)*C3210, 1/0)</f>
        <v>#DIV/0!</v>
      </c>
      <c r="F3211" s="200" t="e">
        <f t="shared" si="306"/>
        <v>#DIV/0!</v>
      </c>
      <c r="G3211" s="212" t="e">
        <f t="shared" si="307"/>
        <v>#DIV/0!</v>
      </c>
      <c r="K3211" s="197" t="str" cm="1">
        <f t="array" ref="K3211">INDEX($A:$G, ($B3211*$B$4)+3,COLUMN(C3211))</f>
        <v>Owing</v>
      </c>
      <c r="L3211" s="198" t="e">
        <f t="shared" si="309"/>
        <v>#VALUE!</v>
      </c>
      <c r="M3211" s="199" t="e">
        <f t="shared" si="310"/>
        <v>#VALUE!</v>
      </c>
      <c r="N3211" s="200" t="str" cm="1">
        <f t="array" ref="N3211">INDEX($A:$G, ($B3211*$B$4)+3,COLUMN(F3211))</f>
        <v>Total Interest Charged</v>
      </c>
      <c r="O3211" s="201" t="e">
        <f t="shared" si="308"/>
        <v>#VALUE!</v>
      </c>
    </row>
    <row r="3212" spans="3:15" x14ac:dyDescent="0.25">
      <c r="C3212" s="197" t="e">
        <f t="shared" si="305"/>
        <v>#DIV/0!</v>
      </c>
      <c r="D3212" s="216" t="e">
        <f>IF(F3212="","",IF($B$3='Budget Calculator'!$A$14, 'Loan Calculator'!$L$12-E3212+H3212, IF($B$3='Budget Calculator'!$A$13,  'Loan Calculator'!$N$12-E3212+H3212, IF($B$3='Budget Calculator'!$A$12,  'Loan Calculator'!$P$12-E3212+H3212, 0))))</f>
        <v>#DIV/0!</v>
      </c>
      <c r="E3212" s="217" t="e">
        <f>IF(('Loan Calculator'!$G$4/$B$4)*C3211&gt;=0, ('Loan Calculator'!$G$4/$B$4)*C3211, 1/0)</f>
        <v>#DIV/0!</v>
      </c>
      <c r="F3212" s="200" t="e">
        <f t="shared" si="306"/>
        <v>#DIV/0!</v>
      </c>
      <c r="G3212" s="212" t="e">
        <f t="shared" si="307"/>
        <v>#DIV/0!</v>
      </c>
      <c r="K3212" s="197" t="str" cm="1">
        <f t="array" ref="K3212">INDEX($A:$G, ($B3212*$B$4)+3,COLUMN(C3212))</f>
        <v>Owing</v>
      </c>
      <c r="L3212" s="198" t="e">
        <f t="shared" si="309"/>
        <v>#VALUE!</v>
      </c>
      <c r="M3212" s="199" t="e">
        <f t="shared" si="310"/>
        <v>#VALUE!</v>
      </c>
      <c r="N3212" s="200" t="str" cm="1">
        <f t="array" ref="N3212">INDEX($A:$G, ($B3212*$B$4)+3,COLUMN(F3212))</f>
        <v>Total Interest Charged</v>
      </c>
      <c r="O3212" s="201" t="e">
        <f t="shared" si="308"/>
        <v>#VALUE!</v>
      </c>
    </row>
    <row r="3213" spans="3:15" x14ac:dyDescent="0.25">
      <c r="C3213" s="197" t="e">
        <f t="shared" si="305"/>
        <v>#DIV/0!</v>
      </c>
      <c r="D3213" s="216" t="e">
        <f>IF(F3213="","",IF($B$3='Budget Calculator'!$A$14, 'Loan Calculator'!$L$12-E3213+H3213, IF($B$3='Budget Calculator'!$A$13,  'Loan Calculator'!$N$12-E3213+H3213, IF($B$3='Budget Calculator'!$A$12,  'Loan Calculator'!$P$12-E3213+H3213, 0))))</f>
        <v>#DIV/0!</v>
      </c>
      <c r="E3213" s="217" t="e">
        <f>IF(('Loan Calculator'!$G$4/$B$4)*C3212&gt;=0, ('Loan Calculator'!$G$4/$B$4)*C3212, 1/0)</f>
        <v>#DIV/0!</v>
      </c>
      <c r="F3213" s="200" t="e">
        <f t="shared" si="306"/>
        <v>#DIV/0!</v>
      </c>
      <c r="G3213" s="212" t="e">
        <f t="shared" si="307"/>
        <v>#DIV/0!</v>
      </c>
      <c r="K3213" s="197" t="str" cm="1">
        <f t="array" ref="K3213">INDEX($A:$G, ($B3213*$B$4)+3,COLUMN(C3213))</f>
        <v>Owing</v>
      </c>
      <c r="L3213" s="198" t="e">
        <f t="shared" si="309"/>
        <v>#VALUE!</v>
      </c>
      <c r="M3213" s="199" t="e">
        <f t="shared" si="310"/>
        <v>#VALUE!</v>
      </c>
      <c r="N3213" s="200" t="str" cm="1">
        <f t="array" ref="N3213">INDEX($A:$G, ($B3213*$B$4)+3,COLUMN(F3213))</f>
        <v>Total Interest Charged</v>
      </c>
      <c r="O3213" s="201" t="e">
        <f t="shared" si="308"/>
        <v>#VALUE!</v>
      </c>
    </row>
    <row r="3214" spans="3:15" x14ac:dyDescent="0.25">
      <c r="C3214" s="197" t="e">
        <f t="shared" si="305"/>
        <v>#DIV/0!</v>
      </c>
      <c r="D3214" s="216" t="e">
        <f>IF(F3214="","",IF($B$3='Budget Calculator'!$A$14, 'Loan Calculator'!$L$12-E3214+H3214, IF($B$3='Budget Calculator'!$A$13,  'Loan Calculator'!$N$12-E3214+H3214, IF($B$3='Budget Calculator'!$A$12,  'Loan Calculator'!$P$12-E3214+H3214, 0))))</f>
        <v>#DIV/0!</v>
      </c>
      <c r="E3214" s="217" t="e">
        <f>IF(('Loan Calculator'!$G$4/$B$4)*C3213&gt;=0, ('Loan Calculator'!$G$4/$B$4)*C3213, 1/0)</f>
        <v>#DIV/0!</v>
      </c>
      <c r="F3214" s="200" t="e">
        <f t="shared" si="306"/>
        <v>#DIV/0!</v>
      </c>
      <c r="G3214" s="212" t="e">
        <f t="shared" si="307"/>
        <v>#DIV/0!</v>
      </c>
      <c r="K3214" s="197" t="str" cm="1">
        <f t="array" ref="K3214">INDEX($A:$G, ($B3214*$B$4)+3,COLUMN(C3214))</f>
        <v>Owing</v>
      </c>
      <c r="L3214" s="198" t="e">
        <f t="shared" si="309"/>
        <v>#VALUE!</v>
      </c>
      <c r="M3214" s="199" t="e">
        <f t="shared" si="310"/>
        <v>#VALUE!</v>
      </c>
      <c r="N3214" s="200" t="str" cm="1">
        <f t="array" ref="N3214">INDEX($A:$G, ($B3214*$B$4)+3,COLUMN(F3214))</f>
        <v>Total Interest Charged</v>
      </c>
      <c r="O3214" s="201" t="e">
        <f t="shared" si="308"/>
        <v>#VALUE!</v>
      </c>
    </row>
    <row r="3215" spans="3:15" x14ac:dyDescent="0.25">
      <c r="C3215" s="197" t="e">
        <f t="shared" si="305"/>
        <v>#DIV/0!</v>
      </c>
      <c r="D3215" s="216" t="e">
        <f>IF(F3215="","",IF($B$3='Budget Calculator'!$A$14, 'Loan Calculator'!$L$12-E3215+H3215, IF($B$3='Budget Calculator'!$A$13,  'Loan Calculator'!$N$12-E3215+H3215, IF($B$3='Budget Calculator'!$A$12,  'Loan Calculator'!$P$12-E3215+H3215, 0))))</f>
        <v>#DIV/0!</v>
      </c>
      <c r="E3215" s="217" t="e">
        <f>IF(('Loan Calculator'!$G$4/$B$4)*C3214&gt;=0, ('Loan Calculator'!$G$4/$B$4)*C3214, 1/0)</f>
        <v>#DIV/0!</v>
      </c>
      <c r="F3215" s="200" t="e">
        <f t="shared" si="306"/>
        <v>#DIV/0!</v>
      </c>
      <c r="G3215" s="212" t="e">
        <f t="shared" si="307"/>
        <v>#DIV/0!</v>
      </c>
      <c r="K3215" s="197" t="str" cm="1">
        <f t="array" ref="K3215">INDEX($A:$G, ($B3215*$B$4)+3,COLUMN(C3215))</f>
        <v>Owing</v>
      </c>
      <c r="L3215" s="198" t="e">
        <f t="shared" si="309"/>
        <v>#VALUE!</v>
      </c>
      <c r="M3215" s="199" t="e">
        <f t="shared" si="310"/>
        <v>#VALUE!</v>
      </c>
      <c r="N3215" s="200" t="str" cm="1">
        <f t="array" ref="N3215">INDEX($A:$G, ($B3215*$B$4)+3,COLUMN(F3215))</f>
        <v>Total Interest Charged</v>
      </c>
      <c r="O3215" s="201" t="e">
        <f t="shared" si="308"/>
        <v>#VALUE!</v>
      </c>
    </row>
    <row r="3216" spans="3:15" x14ac:dyDescent="0.25">
      <c r="C3216" s="197" t="e">
        <f t="shared" si="305"/>
        <v>#DIV/0!</v>
      </c>
      <c r="D3216" s="216" t="e">
        <f>IF(F3216="","",IF($B$3='Budget Calculator'!$A$14, 'Loan Calculator'!$L$12-E3216+H3216, IF($B$3='Budget Calculator'!$A$13,  'Loan Calculator'!$N$12-E3216+H3216, IF($B$3='Budget Calculator'!$A$12,  'Loan Calculator'!$P$12-E3216+H3216, 0))))</f>
        <v>#DIV/0!</v>
      </c>
      <c r="E3216" s="217" t="e">
        <f>IF(('Loan Calculator'!$G$4/$B$4)*C3215&gt;=0, ('Loan Calculator'!$G$4/$B$4)*C3215, 1/0)</f>
        <v>#DIV/0!</v>
      </c>
      <c r="F3216" s="200" t="e">
        <f t="shared" si="306"/>
        <v>#DIV/0!</v>
      </c>
      <c r="G3216" s="212" t="e">
        <f t="shared" si="307"/>
        <v>#DIV/0!</v>
      </c>
      <c r="K3216" s="197" t="str" cm="1">
        <f t="array" ref="K3216">INDEX($A:$G, ($B3216*$B$4)+3,COLUMN(C3216))</f>
        <v>Owing</v>
      </c>
      <c r="L3216" s="198" t="e">
        <f t="shared" si="309"/>
        <v>#VALUE!</v>
      </c>
      <c r="M3216" s="199" t="e">
        <f t="shared" si="310"/>
        <v>#VALUE!</v>
      </c>
      <c r="N3216" s="200" t="str" cm="1">
        <f t="array" ref="N3216">INDEX($A:$G, ($B3216*$B$4)+3,COLUMN(F3216))</f>
        <v>Total Interest Charged</v>
      </c>
      <c r="O3216" s="201" t="e">
        <f t="shared" si="308"/>
        <v>#VALUE!</v>
      </c>
    </row>
    <row r="3217" spans="3:15" x14ac:dyDescent="0.25">
      <c r="C3217" s="197" t="e">
        <f t="shared" si="305"/>
        <v>#DIV/0!</v>
      </c>
      <c r="D3217" s="216" t="e">
        <f>IF(F3217="","",IF($B$3='Budget Calculator'!$A$14, 'Loan Calculator'!$L$12-E3217+H3217, IF($B$3='Budget Calculator'!$A$13,  'Loan Calculator'!$N$12-E3217+H3217, IF($B$3='Budget Calculator'!$A$12,  'Loan Calculator'!$P$12-E3217+H3217, 0))))</f>
        <v>#DIV/0!</v>
      </c>
      <c r="E3217" s="217" t="e">
        <f>IF(('Loan Calculator'!$G$4/$B$4)*C3216&gt;=0, ('Loan Calculator'!$G$4/$B$4)*C3216, 1/0)</f>
        <v>#DIV/0!</v>
      </c>
      <c r="F3217" s="200" t="e">
        <f t="shared" si="306"/>
        <v>#DIV/0!</v>
      </c>
      <c r="G3217" s="212" t="e">
        <f t="shared" si="307"/>
        <v>#DIV/0!</v>
      </c>
      <c r="K3217" s="197" t="str" cm="1">
        <f t="array" ref="K3217">INDEX($A:$G, ($B3217*$B$4)+3,COLUMN(C3217))</f>
        <v>Owing</v>
      </c>
      <c r="L3217" s="198" t="e">
        <f t="shared" si="309"/>
        <v>#VALUE!</v>
      </c>
      <c r="M3217" s="199" t="e">
        <f t="shared" si="310"/>
        <v>#VALUE!</v>
      </c>
      <c r="N3217" s="200" t="str" cm="1">
        <f t="array" ref="N3217">INDEX($A:$G, ($B3217*$B$4)+3,COLUMN(F3217))</f>
        <v>Total Interest Charged</v>
      </c>
      <c r="O3217" s="201" t="e">
        <f t="shared" si="308"/>
        <v>#VALUE!</v>
      </c>
    </row>
    <row r="3218" spans="3:15" x14ac:dyDescent="0.25">
      <c r="C3218" s="197" t="e">
        <f t="shared" si="305"/>
        <v>#DIV/0!</v>
      </c>
      <c r="D3218" s="216" t="e">
        <f>IF(F3218="","",IF($B$3='Budget Calculator'!$A$14, 'Loan Calculator'!$L$12-E3218+H3218, IF($B$3='Budget Calculator'!$A$13,  'Loan Calculator'!$N$12-E3218+H3218, IF($B$3='Budget Calculator'!$A$12,  'Loan Calculator'!$P$12-E3218+H3218, 0))))</f>
        <v>#DIV/0!</v>
      </c>
      <c r="E3218" s="217" t="e">
        <f>IF(('Loan Calculator'!$G$4/$B$4)*C3217&gt;=0, ('Loan Calculator'!$G$4/$B$4)*C3217, 1/0)</f>
        <v>#DIV/0!</v>
      </c>
      <c r="F3218" s="200" t="e">
        <f t="shared" si="306"/>
        <v>#DIV/0!</v>
      </c>
      <c r="G3218" s="212" t="e">
        <f t="shared" si="307"/>
        <v>#DIV/0!</v>
      </c>
      <c r="K3218" s="197" t="str" cm="1">
        <f t="array" ref="K3218">INDEX($A:$G, ($B3218*$B$4)+3,COLUMN(C3218))</f>
        <v>Owing</v>
      </c>
      <c r="L3218" s="198" t="e">
        <f t="shared" si="309"/>
        <v>#VALUE!</v>
      </c>
      <c r="M3218" s="199" t="e">
        <f t="shared" si="310"/>
        <v>#VALUE!</v>
      </c>
      <c r="N3218" s="200" t="str" cm="1">
        <f t="array" ref="N3218">INDEX($A:$G, ($B3218*$B$4)+3,COLUMN(F3218))</f>
        <v>Total Interest Charged</v>
      </c>
      <c r="O3218" s="201" t="e">
        <f t="shared" si="308"/>
        <v>#VALUE!</v>
      </c>
    </row>
    <row r="3219" spans="3:15" x14ac:dyDescent="0.25">
      <c r="C3219" s="197" t="e">
        <f t="shared" si="305"/>
        <v>#DIV/0!</v>
      </c>
      <c r="D3219" s="216" t="e">
        <f>IF(F3219="","",IF($B$3='Budget Calculator'!$A$14, 'Loan Calculator'!$L$12-E3219+H3219, IF($B$3='Budget Calculator'!$A$13,  'Loan Calculator'!$N$12-E3219+H3219, IF($B$3='Budget Calculator'!$A$12,  'Loan Calculator'!$P$12-E3219+H3219, 0))))</f>
        <v>#DIV/0!</v>
      </c>
      <c r="E3219" s="217" t="e">
        <f>IF(('Loan Calculator'!$G$4/$B$4)*C3218&gt;=0, ('Loan Calculator'!$G$4/$B$4)*C3218, 1/0)</f>
        <v>#DIV/0!</v>
      </c>
      <c r="F3219" s="200" t="e">
        <f t="shared" si="306"/>
        <v>#DIV/0!</v>
      </c>
      <c r="G3219" s="212" t="e">
        <f t="shared" si="307"/>
        <v>#DIV/0!</v>
      </c>
      <c r="K3219" s="197" t="str" cm="1">
        <f t="array" ref="K3219">INDEX($A:$G, ($B3219*$B$4)+3,COLUMN(C3219))</f>
        <v>Owing</v>
      </c>
      <c r="L3219" s="198" t="e">
        <f t="shared" si="309"/>
        <v>#VALUE!</v>
      </c>
      <c r="M3219" s="199" t="e">
        <f t="shared" si="310"/>
        <v>#VALUE!</v>
      </c>
      <c r="N3219" s="200" t="str" cm="1">
        <f t="array" ref="N3219">INDEX($A:$G, ($B3219*$B$4)+3,COLUMN(F3219))</f>
        <v>Total Interest Charged</v>
      </c>
      <c r="O3219" s="201" t="e">
        <f t="shared" si="308"/>
        <v>#VALUE!</v>
      </c>
    </row>
    <row r="3220" spans="3:15" x14ac:dyDescent="0.25">
      <c r="C3220" s="197" t="e">
        <f t="shared" si="305"/>
        <v>#DIV/0!</v>
      </c>
      <c r="D3220" s="216" t="e">
        <f>IF(F3220="","",IF($B$3='Budget Calculator'!$A$14, 'Loan Calculator'!$L$12-E3220+H3220, IF($B$3='Budget Calculator'!$A$13,  'Loan Calculator'!$N$12-E3220+H3220, IF($B$3='Budget Calculator'!$A$12,  'Loan Calculator'!$P$12-E3220+H3220, 0))))</f>
        <v>#DIV/0!</v>
      </c>
      <c r="E3220" s="217" t="e">
        <f>IF(('Loan Calculator'!$G$4/$B$4)*C3219&gt;=0, ('Loan Calculator'!$G$4/$B$4)*C3219, 1/0)</f>
        <v>#DIV/0!</v>
      </c>
      <c r="F3220" s="200" t="e">
        <f t="shared" si="306"/>
        <v>#DIV/0!</v>
      </c>
      <c r="G3220" s="212" t="e">
        <f t="shared" si="307"/>
        <v>#DIV/0!</v>
      </c>
      <c r="K3220" s="197" t="str" cm="1">
        <f t="array" ref="K3220">INDEX($A:$G, ($B3220*$B$4)+3,COLUMN(C3220))</f>
        <v>Owing</v>
      </c>
      <c r="L3220" s="198" t="e">
        <f t="shared" si="309"/>
        <v>#VALUE!</v>
      </c>
      <c r="M3220" s="199" t="e">
        <f t="shared" si="310"/>
        <v>#VALUE!</v>
      </c>
      <c r="N3220" s="200" t="str" cm="1">
        <f t="array" ref="N3220">INDEX($A:$G, ($B3220*$B$4)+3,COLUMN(F3220))</f>
        <v>Total Interest Charged</v>
      </c>
      <c r="O3220" s="201" t="e">
        <f t="shared" si="308"/>
        <v>#VALUE!</v>
      </c>
    </row>
    <row r="3221" spans="3:15" x14ac:dyDescent="0.25">
      <c r="C3221" s="197" t="e">
        <f t="shared" si="305"/>
        <v>#DIV/0!</v>
      </c>
      <c r="D3221" s="216" t="e">
        <f>IF(F3221="","",IF($B$3='Budget Calculator'!$A$14, 'Loan Calculator'!$L$12-E3221+H3221, IF($B$3='Budget Calculator'!$A$13,  'Loan Calculator'!$N$12-E3221+H3221, IF($B$3='Budget Calculator'!$A$12,  'Loan Calculator'!$P$12-E3221+H3221, 0))))</f>
        <v>#DIV/0!</v>
      </c>
      <c r="E3221" s="217" t="e">
        <f>IF(('Loan Calculator'!$G$4/$B$4)*C3220&gt;=0, ('Loan Calculator'!$G$4/$B$4)*C3220, 1/0)</f>
        <v>#DIV/0!</v>
      </c>
      <c r="F3221" s="200" t="e">
        <f t="shared" si="306"/>
        <v>#DIV/0!</v>
      </c>
      <c r="G3221" s="212" t="e">
        <f t="shared" si="307"/>
        <v>#DIV/0!</v>
      </c>
      <c r="K3221" s="197" t="str" cm="1">
        <f t="array" ref="K3221">INDEX($A:$G, ($B3221*$B$4)+3,COLUMN(C3221))</f>
        <v>Owing</v>
      </c>
      <c r="L3221" s="198" t="e">
        <f t="shared" si="309"/>
        <v>#VALUE!</v>
      </c>
      <c r="M3221" s="199" t="e">
        <f t="shared" si="310"/>
        <v>#VALUE!</v>
      </c>
      <c r="N3221" s="200" t="str" cm="1">
        <f t="array" ref="N3221">INDEX($A:$G, ($B3221*$B$4)+3,COLUMN(F3221))</f>
        <v>Total Interest Charged</v>
      </c>
      <c r="O3221" s="201" t="e">
        <f t="shared" si="308"/>
        <v>#VALUE!</v>
      </c>
    </row>
    <row r="3222" spans="3:15" x14ac:dyDescent="0.25">
      <c r="C3222" s="197" t="e">
        <f t="shared" si="305"/>
        <v>#DIV/0!</v>
      </c>
      <c r="D3222" s="216" t="e">
        <f>IF(F3222="","",IF($B$3='Budget Calculator'!$A$14, 'Loan Calculator'!$L$12-E3222+H3222, IF($B$3='Budget Calculator'!$A$13,  'Loan Calculator'!$N$12-E3222+H3222, IF($B$3='Budget Calculator'!$A$12,  'Loan Calculator'!$P$12-E3222+H3222, 0))))</f>
        <v>#DIV/0!</v>
      </c>
      <c r="E3222" s="217" t="e">
        <f>IF(('Loan Calculator'!$G$4/$B$4)*C3221&gt;=0, ('Loan Calculator'!$G$4/$B$4)*C3221, 1/0)</f>
        <v>#DIV/0!</v>
      </c>
      <c r="F3222" s="200" t="e">
        <f t="shared" si="306"/>
        <v>#DIV/0!</v>
      </c>
      <c r="G3222" s="212" t="e">
        <f t="shared" si="307"/>
        <v>#DIV/0!</v>
      </c>
      <c r="K3222" s="197" t="str" cm="1">
        <f t="array" ref="K3222">INDEX($A:$G, ($B3222*$B$4)+3,COLUMN(C3222))</f>
        <v>Owing</v>
      </c>
      <c r="L3222" s="198" t="e">
        <f t="shared" si="309"/>
        <v>#VALUE!</v>
      </c>
      <c r="M3222" s="199" t="e">
        <f t="shared" si="310"/>
        <v>#VALUE!</v>
      </c>
      <c r="N3222" s="200" t="str" cm="1">
        <f t="array" ref="N3222">INDEX($A:$G, ($B3222*$B$4)+3,COLUMN(F3222))</f>
        <v>Total Interest Charged</v>
      </c>
      <c r="O3222" s="201" t="e">
        <f t="shared" si="308"/>
        <v>#VALUE!</v>
      </c>
    </row>
    <row r="3223" spans="3:15" x14ac:dyDescent="0.25">
      <c r="C3223" s="197" t="e">
        <f t="shared" si="305"/>
        <v>#DIV/0!</v>
      </c>
      <c r="D3223" s="216" t="e">
        <f>IF(F3223="","",IF($B$3='Budget Calculator'!$A$14, 'Loan Calculator'!$L$12-E3223+H3223, IF($B$3='Budget Calculator'!$A$13,  'Loan Calculator'!$N$12-E3223+H3223, IF($B$3='Budget Calculator'!$A$12,  'Loan Calculator'!$P$12-E3223+H3223, 0))))</f>
        <v>#DIV/0!</v>
      </c>
      <c r="E3223" s="217" t="e">
        <f>IF(('Loan Calculator'!$G$4/$B$4)*C3222&gt;=0, ('Loan Calculator'!$G$4/$B$4)*C3222, 1/0)</f>
        <v>#DIV/0!</v>
      </c>
      <c r="F3223" s="200" t="e">
        <f t="shared" si="306"/>
        <v>#DIV/0!</v>
      </c>
      <c r="G3223" s="212" t="e">
        <f t="shared" si="307"/>
        <v>#DIV/0!</v>
      </c>
      <c r="K3223" s="197" t="str" cm="1">
        <f t="array" ref="K3223">INDEX($A:$G, ($B3223*$B$4)+3,COLUMN(C3223))</f>
        <v>Owing</v>
      </c>
      <c r="L3223" s="198" t="e">
        <f t="shared" si="309"/>
        <v>#VALUE!</v>
      </c>
      <c r="M3223" s="199" t="e">
        <f t="shared" si="310"/>
        <v>#VALUE!</v>
      </c>
      <c r="N3223" s="200" t="str" cm="1">
        <f t="array" ref="N3223">INDEX($A:$G, ($B3223*$B$4)+3,COLUMN(F3223))</f>
        <v>Total Interest Charged</v>
      </c>
      <c r="O3223" s="201" t="e">
        <f t="shared" si="308"/>
        <v>#VALUE!</v>
      </c>
    </row>
    <row r="3224" spans="3:15" x14ac:dyDescent="0.25">
      <c r="C3224" s="197" t="e">
        <f t="shared" ref="C3224:C3287" si="311">IF(F3224="","",C3223-D3224)</f>
        <v>#DIV/0!</v>
      </c>
      <c r="D3224" s="216" t="e">
        <f>IF(F3224="","",IF($B$3='Budget Calculator'!$A$14, 'Loan Calculator'!$L$12-E3224+H3224, IF($B$3='Budget Calculator'!$A$13,  'Loan Calculator'!$N$12-E3224+H3224, IF($B$3='Budget Calculator'!$A$12,  'Loan Calculator'!$P$12-E3224+H3224, 0))))</f>
        <v>#DIV/0!</v>
      </c>
      <c r="E3224" s="217" t="e">
        <f>IF(('Loan Calculator'!$G$4/$B$4)*C3223&gt;=0, ('Loan Calculator'!$G$4/$B$4)*C3223, 1/0)</f>
        <v>#DIV/0!</v>
      </c>
      <c r="F3224" s="200" t="e">
        <f t="shared" ref="F3224:F3287" si="312">IF(F3223="", "", IF(E3224+F3223&gt;F3223, E3224+F3223, ""))</f>
        <v>#DIV/0!</v>
      </c>
      <c r="G3224" s="212" t="e">
        <f t="shared" si="307"/>
        <v>#DIV/0!</v>
      </c>
      <c r="K3224" s="197" t="str" cm="1">
        <f t="array" ref="K3224">INDEX($A:$G, ($B3224*$B$4)+3,COLUMN(C3224))</f>
        <v>Owing</v>
      </c>
      <c r="L3224" s="198" t="e">
        <f t="shared" si="309"/>
        <v>#VALUE!</v>
      </c>
      <c r="M3224" s="199" t="e">
        <f t="shared" si="310"/>
        <v>#VALUE!</v>
      </c>
      <c r="N3224" s="200" t="str" cm="1">
        <f t="array" ref="N3224">INDEX($A:$G, ($B3224*$B$4)+3,COLUMN(F3224))</f>
        <v>Total Interest Charged</v>
      </c>
      <c r="O3224" s="201" t="e">
        <f t="shared" si="308"/>
        <v>#VALUE!</v>
      </c>
    </row>
    <row r="3225" spans="3:15" x14ac:dyDescent="0.25">
      <c r="C3225" s="197" t="e">
        <f t="shared" si="311"/>
        <v>#DIV/0!</v>
      </c>
      <c r="D3225" s="216" t="e">
        <f>IF(F3225="","",IF($B$3='Budget Calculator'!$A$14, 'Loan Calculator'!$L$12-E3225+H3225, IF($B$3='Budget Calculator'!$A$13,  'Loan Calculator'!$N$12-E3225+H3225, IF($B$3='Budget Calculator'!$A$12,  'Loan Calculator'!$P$12-E3225+H3225, 0))))</f>
        <v>#DIV/0!</v>
      </c>
      <c r="E3225" s="217" t="e">
        <f>IF(('Loan Calculator'!$G$4/$B$4)*C3224&gt;=0, ('Loan Calculator'!$G$4/$B$4)*C3224, 1/0)</f>
        <v>#DIV/0!</v>
      </c>
      <c r="F3225" s="200" t="e">
        <f t="shared" si="312"/>
        <v>#DIV/0!</v>
      </c>
      <c r="G3225" s="212" t="e">
        <f t="shared" si="307"/>
        <v>#DIV/0!</v>
      </c>
      <c r="K3225" s="197" t="str" cm="1">
        <f t="array" ref="K3225">INDEX($A:$G, ($B3225*$B$4)+3,COLUMN(C3225))</f>
        <v>Owing</v>
      </c>
      <c r="L3225" s="198" t="e">
        <f t="shared" si="309"/>
        <v>#VALUE!</v>
      </c>
      <c r="M3225" s="199" t="e">
        <f t="shared" si="310"/>
        <v>#VALUE!</v>
      </c>
      <c r="N3225" s="200" t="str" cm="1">
        <f t="array" ref="N3225">INDEX($A:$G, ($B3225*$B$4)+3,COLUMN(F3225))</f>
        <v>Total Interest Charged</v>
      </c>
      <c r="O3225" s="201" t="e">
        <f t="shared" si="308"/>
        <v>#VALUE!</v>
      </c>
    </row>
    <row r="3226" spans="3:15" x14ac:dyDescent="0.25">
      <c r="C3226" s="197" t="e">
        <f t="shared" si="311"/>
        <v>#DIV/0!</v>
      </c>
      <c r="D3226" s="216" t="e">
        <f>IF(F3226="","",IF($B$3='Budget Calculator'!$A$14, 'Loan Calculator'!$L$12-E3226+H3226, IF($B$3='Budget Calculator'!$A$13,  'Loan Calculator'!$N$12-E3226+H3226, IF($B$3='Budget Calculator'!$A$12,  'Loan Calculator'!$P$12-E3226+H3226, 0))))</f>
        <v>#DIV/0!</v>
      </c>
      <c r="E3226" s="217" t="e">
        <f>IF(('Loan Calculator'!$G$4/$B$4)*C3225&gt;=0, ('Loan Calculator'!$G$4/$B$4)*C3225, 1/0)</f>
        <v>#DIV/0!</v>
      </c>
      <c r="F3226" s="200" t="e">
        <f t="shared" si="312"/>
        <v>#DIV/0!</v>
      </c>
      <c r="G3226" s="212" t="e">
        <f t="shared" si="307"/>
        <v>#DIV/0!</v>
      </c>
      <c r="K3226" s="197" t="str" cm="1">
        <f t="array" ref="K3226">INDEX($A:$G, ($B3226*$B$4)+3,COLUMN(C3226))</f>
        <v>Owing</v>
      </c>
      <c r="L3226" s="198" t="e">
        <f t="shared" si="309"/>
        <v>#VALUE!</v>
      </c>
      <c r="M3226" s="199" t="e">
        <f t="shared" si="310"/>
        <v>#VALUE!</v>
      </c>
      <c r="N3226" s="200" t="str" cm="1">
        <f t="array" ref="N3226">INDEX($A:$G, ($B3226*$B$4)+3,COLUMN(F3226))</f>
        <v>Total Interest Charged</v>
      </c>
      <c r="O3226" s="201" t="e">
        <f t="shared" si="308"/>
        <v>#VALUE!</v>
      </c>
    </row>
    <row r="3227" spans="3:15" x14ac:dyDescent="0.25">
      <c r="C3227" s="197" t="e">
        <f t="shared" si="311"/>
        <v>#DIV/0!</v>
      </c>
      <c r="D3227" s="216" t="e">
        <f>IF(F3227="","",IF($B$3='Budget Calculator'!$A$14, 'Loan Calculator'!$L$12-E3227+H3227, IF($B$3='Budget Calculator'!$A$13,  'Loan Calculator'!$N$12-E3227+H3227, IF($B$3='Budget Calculator'!$A$12,  'Loan Calculator'!$P$12-E3227+H3227, 0))))</f>
        <v>#DIV/0!</v>
      </c>
      <c r="E3227" s="217" t="e">
        <f>IF(('Loan Calculator'!$G$4/$B$4)*C3226&gt;=0, ('Loan Calculator'!$G$4/$B$4)*C3226, 1/0)</f>
        <v>#DIV/0!</v>
      </c>
      <c r="F3227" s="200" t="e">
        <f t="shared" si="312"/>
        <v>#DIV/0!</v>
      </c>
      <c r="G3227" s="212" t="e">
        <f t="shared" si="307"/>
        <v>#DIV/0!</v>
      </c>
      <c r="K3227" s="197" t="str" cm="1">
        <f t="array" ref="K3227">INDEX($A:$G, ($B3227*$B$4)+3,COLUMN(C3227))</f>
        <v>Owing</v>
      </c>
      <c r="L3227" s="198" t="e">
        <f t="shared" si="309"/>
        <v>#VALUE!</v>
      </c>
      <c r="M3227" s="199" t="e">
        <f t="shared" si="310"/>
        <v>#VALUE!</v>
      </c>
      <c r="N3227" s="200" t="str" cm="1">
        <f t="array" ref="N3227">INDEX($A:$G, ($B3227*$B$4)+3,COLUMN(F3227))</f>
        <v>Total Interest Charged</v>
      </c>
      <c r="O3227" s="201" t="e">
        <f t="shared" si="308"/>
        <v>#VALUE!</v>
      </c>
    </row>
    <row r="3228" spans="3:15" x14ac:dyDescent="0.25">
      <c r="C3228" s="197" t="e">
        <f t="shared" si="311"/>
        <v>#DIV/0!</v>
      </c>
      <c r="D3228" s="216" t="e">
        <f>IF(F3228="","",IF($B$3='Budget Calculator'!$A$14, 'Loan Calculator'!$L$12-E3228+H3228, IF($B$3='Budget Calculator'!$A$13,  'Loan Calculator'!$N$12-E3228+H3228, IF($B$3='Budget Calculator'!$A$12,  'Loan Calculator'!$P$12-E3228+H3228, 0))))</f>
        <v>#DIV/0!</v>
      </c>
      <c r="E3228" s="217" t="e">
        <f>IF(('Loan Calculator'!$G$4/$B$4)*C3227&gt;=0, ('Loan Calculator'!$G$4/$B$4)*C3227, 1/0)</f>
        <v>#DIV/0!</v>
      </c>
      <c r="F3228" s="200" t="e">
        <f t="shared" si="312"/>
        <v>#DIV/0!</v>
      </c>
      <c r="G3228" s="212" t="e">
        <f t="shared" si="307"/>
        <v>#DIV/0!</v>
      </c>
      <c r="K3228" s="197" t="str" cm="1">
        <f t="array" ref="K3228">INDEX($A:$G, ($B3228*$B$4)+3,COLUMN(C3228))</f>
        <v>Owing</v>
      </c>
      <c r="L3228" s="198" t="e">
        <f t="shared" si="309"/>
        <v>#VALUE!</v>
      </c>
      <c r="M3228" s="199" t="e">
        <f t="shared" si="310"/>
        <v>#VALUE!</v>
      </c>
      <c r="N3228" s="200" t="str" cm="1">
        <f t="array" ref="N3228">INDEX($A:$G, ($B3228*$B$4)+3,COLUMN(F3228))</f>
        <v>Total Interest Charged</v>
      </c>
      <c r="O3228" s="201" t="e">
        <f t="shared" si="308"/>
        <v>#VALUE!</v>
      </c>
    </row>
    <row r="3229" spans="3:15" x14ac:dyDescent="0.25">
      <c r="C3229" s="197" t="e">
        <f t="shared" si="311"/>
        <v>#DIV/0!</v>
      </c>
      <c r="D3229" s="216" t="e">
        <f>IF(F3229="","",IF($B$3='Budget Calculator'!$A$14, 'Loan Calculator'!$L$12-E3229+H3229, IF($B$3='Budget Calculator'!$A$13,  'Loan Calculator'!$N$12-E3229+H3229, IF($B$3='Budget Calculator'!$A$12,  'Loan Calculator'!$P$12-E3229+H3229, 0))))</f>
        <v>#DIV/0!</v>
      </c>
      <c r="E3229" s="217" t="e">
        <f>IF(('Loan Calculator'!$G$4/$B$4)*C3228&gt;=0, ('Loan Calculator'!$G$4/$B$4)*C3228, 1/0)</f>
        <v>#DIV/0!</v>
      </c>
      <c r="F3229" s="200" t="e">
        <f t="shared" si="312"/>
        <v>#DIV/0!</v>
      </c>
      <c r="G3229" s="212" t="e">
        <f t="shared" si="307"/>
        <v>#DIV/0!</v>
      </c>
      <c r="K3229" s="197" t="str" cm="1">
        <f t="array" ref="K3229">INDEX($A:$G, ($B3229*$B$4)+3,COLUMN(C3229))</f>
        <v>Owing</v>
      </c>
      <c r="L3229" s="198" t="e">
        <f t="shared" si="309"/>
        <v>#VALUE!</v>
      </c>
      <c r="M3229" s="199" t="e">
        <f t="shared" si="310"/>
        <v>#VALUE!</v>
      </c>
      <c r="N3229" s="200" t="str" cm="1">
        <f t="array" ref="N3229">INDEX($A:$G, ($B3229*$B$4)+3,COLUMN(F3229))</f>
        <v>Total Interest Charged</v>
      </c>
      <c r="O3229" s="201" t="e">
        <f t="shared" si="308"/>
        <v>#VALUE!</v>
      </c>
    </row>
    <row r="3230" spans="3:15" x14ac:dyDescent="0.25">
      <c r="C3230" s="197" t="e">
        <f t="shared" si="311"/>
        <v>#DIV/0!</v>
      </c>
      <c r="D3230" s="216" t="e">
        <f>IF(F3230="","",IF($B$3='Budget Calculator'!$A$14, 'Loan Calculator'!$L$12-E3230+H3230, IF($B$3='Budget Calculator'!$A$13,  'Loan Calculator'!$N$12-E3230+H3230, IF($B$3='Budget Calculator'!$A$12,  'Loan Calculator'!$P$12-E3230+H3230, 0))))</f>
        <v>#DIV/0!</v>
      </c>
      <c r="E3230" s="217" t="e">
        <f>IF(('Loan Calculator'!$G$4/$B$4)*C3229&gt;=0, ('Loan Calculator'!$G$4/$B$4)*C3229, 1/0)</f>
        <v>#DIV/0!</v>
      </c>
      <c r="F3230" s="200" t="e">
        <f t="shared" si="312"/>
        <v>#DIV/0!</v>
      </c>
      <c r="G3230" s="212" t="e">
        <f t="shared" si="307"/>
        <v>#DIV/0!</v>
      </c>
      <c r="K3230" s="197" t="str" cm="1">
        <f t="array" ref="K3230">INDEX($A:$G, ($B3230*$B$4)+3,COLUMN(C3230))</f>
        <v>Owing</v>
      </c>
      <c r="L3230" s="198" t="e">
        <f t="shared" si="309"/>
        <v>#VALUE!</v>
      </c>
      <c r="M3230" s="199" t="e">
        <f t="shared" si="310"/>
        <v>#VALUE!</v>
      </c>
      <c r="N3230" s="200" t="str" cm="1">
        <f t="array" ref="N3230">INDEX($A:$G, ($B3230*$B$4)+3,COLUMN(F3230))</f>
        <v>Total Interest Charged</v>
      </c>
      <c r="O3230" s="201" t="e">
        <f t="shared" si="308"/>
        <v>#VALUE!</v>
      </c>
    </row>
    <row r="3231" spans="3:15" x14ac:dyDescent="0.25">
      <c r="C3231" s="197" t="e">
        <f t="shared" si="311"/>
        <v>#DIV/0!</v>
      </c>
      <c r="D3231" s="216" t="e">
        <f>IF(F3231="","",IF($B$3='Budget Calculator'!$A$14, 'Loan Calculator'!$L$12-E3231+H3231, IF($B$3='Budget Calculator'!$A$13,  'Loan Calculator'!$N$12-E3231+H3231, IF($B$3='Budget Calculator'!$A$12,  'Loan Calculator'!$P$12-E3231+H3231, 0))))</f>
        <v>#DIV/0!</v>
      </c>
      <c r="E3231" s="217" t="e">
        <f>IF(('Loan Calculator'!$G$4/$B$4)*C3230&gt;=0, ('Loan Calculator'!$G$4/$B$4)*C3230, 1/0)</f>
        <v>#DIV/0!</v>
      </c>
      <c r="F3231" s="200" t="e">
        <f t="shared" si="312"/>
        <v>#DIV/0!</v>
      </c>
      <c r="G3231" s="212" t="e">
        <f t="shared" si="307"/>
        <v>#DIV/0!</v>
      </c>
      <c r="K3231" s="197" t="str" cm="1">
        <f t="array" ref="K3231">INDEX($A:$G, ($B3231*$B$4)+3,COLUMN(C3231))</f>
        <v>Owing</v>
      </c>
      <c r="L3231" s="198" t="e">
        <f t="shared" si="309"/>
        <v>#VALUE!</v>
      </c>
      <c r="M3231" s="199" t="e">
        <f t="shared" si="310"/>
        <v>#VALUE!</v>
      </c>
      <c r="N3231" s="200" t="str" cm="1">
        <f t="array" ref="N3231">INDEX($A:$G, ($B3231*$B$4)+3,COLUMN(F3231))</f>
        <v>Total Interest Charged</v>
      </c>
      <c r="O3231" s="201" t="e">
        <f t="shared" si="308"/>
        <v>#VALUE!</v>
      </c>
    </row>
    <row r="3232" spans="3:15" x14ac:dyDescent="0.25">
      <c r="C3232" s="197" t="e">
        <f t="shared" si="311"/>
        <v>#DIV/0!</v>
      </c>
      <c r="D3232" s="216" t="e">
        <f>IF(F3232="","",IF($B$3='Budget Calculator'!$A$14, 'Loan Calculator'!$L$12-E3232+H3232, IF($B$3='Budget Calculator'!$A$13,  'Loan Calculator'!$N$12-E3232+H3232, IF($B$3='Budget Calculator'!$A$12,  'Loan Calculator'!$P$12-E3232+H3232, 0))))</f>
        <v>#DIV/0!</v>
      </c>
      <c r="E3232" s="217" t="e">
        <f>IF(('Loan Calculator'!$G$4/$B$4)*C3231&gt;=0, ('Loan Calculator'!$G$4/$B$4)*C3231, 1/0)</f>
        <v>#DIV/0!</v>
      </c>
      <c r="F3232" s="200" t="e">
        <f t="shared" si="312"/>
        <v>#DIV/0!</v>
      </c>
      <c r="G3232" s="212" t="e">
        <f t="shared" si="307"/>
        <v>#DIV/0!</v>
      </c>
      <c r="K3232" s="197" t="str" cm="1">
        <f t="array" ref="K3232">INDEX($A:$G, ($B3232*$B$4)+3,COLUMN(C3232))</f>
        <v>Owing</v>
      </c>
      <c r="L3232" s="198" t="e">
        <f t="shared" si="309"/>
        <v>#VALUE!</v>
      </c>
      <c r="M3232" s="199" t="e">
        <f t="shared" si="310"/>
        <v>#VALUE!</v>
      </c>
      <c r="N3232" s="200" t="str" cm="1">
        <f t="array" ref="N3232">INDEX($A:$G, ($B3232*$B$4)+3,COLUMN(F3232))</f>
        <v>Total Interest Charged</v>
      </c>
      <c r="O3232" s="201" t="e">
        <f t="shared" si="308"/>
        <v>#VALUE!</v>
      </c>
    </row>
    <row r="3233" spans="3:15" x14ac:dyDescent="0.25">
      <c r="C3233" s="197" t="e">
        <f t="shared" si="311"/>
        <v>#DIV/0!</v>
      </c>
      <c r="D3233" s="216" t="e">
        <f>IF(F3233="","",IF($B$3='Budget Calculator'!$A$14, 'Loan Calculator'!$L$12-E3233+H3233, IF($B$3='Budget Calculator'!$A$13,  'Loan Calculator'!$N$12-E3233+H3233, IF($B$3='Budget Calculator'!$A$12,  'Loan Calculator'!$P$12-E3233+H3233, 0))))</f>
        <v>#DIV/0!</v>
      </c>
      <c r="E3233" s="217" t="e">
        <f>IF(('Loan Calculator'!$G$4/$B$4)*C3232&gt;=0, ('Loan Calculator'!$G$4/$B$4)*C3232, 1/0)</f>
        <v>#DIV/0!</v>
      </c>
      <c r="F3233" s="200" t="e">
        <f t="shared" si="312"/>
        <v>#DIV/0!</v>
      </c>
      <c r="G3233" s="212" t="e">
        <f t="shared" si="307"/>
        <v>#DIV/0!</v>
      </c>
      <c r="K3233" s="197" t="str" cm="1">
        <f t="array" ref="K3233">INDEX($A:$G, ($B3233*$B$4)+3,COLUMN(C3233))</f>
        <v>Owing</v>
      </c>
      <c r="L3233" s="198" t="e">
        <f t="shared" si="309"/>
        <v>#VALUE!</v>
      </c>
      <c r="M3233" s="199" t="e">
        <f t="shared" si="310"/>
        <v>#VALUE!</v>
      </c>
      <c r="N3233" s="200" t="str" cm="1">
        <f t="array" ref="N3233">INDEX($A:$G, ($B3233*$B$4)+3,COLUMN(F3233))</f>
        <v>Total Interest Charged</v>
      </c>
      <c r="O3233" s="201" t="e">
        <f t="shared" si="308"/>
        <v>#VALUE!</v>
      </c>
    </row>
    <row r="3234" spans="3:15" x14ac:dyDescent="0.25">
      <c r="C3234" s="197" t="e">
        <f t="shared" si="311"/>
        <v>#DIV/0!</v>
      </c>
      <c r="D3234" s="216" t="e">
        <f>IF(F3234="","",IF($B$3='Budget Calculator'!$A$14, 'Loan Calculator'!$L$12-E3234+H3234, IF($B$3='Budget Calculator'!$A$13,  'Loan Calculator'!$N$12-E3234+H3234, IF($B$3='Budget Calculator'!$A$12,  'Loan Calculator'!$P$12-E3234+H3234, 0))))</f>
        <v>#DIV/0!</v>
      </c>
      <c r="E3234" s="217" t="e">
        <f>IF(('Loan Calculator'!$G$4/$B$4)*C3233&gt;=0, ('Loan Calculator'!$G$4/$B$4)*C3233, 1/0)</f>
        <v>#DIV/0!</v>
      </c>
      <c r="F3234" s="200" t="e">
        <f t="shared" si="312"/>
        <v>#DIV/0!</v>
      </c>
      <c r="G3234" s="212" t="e">
        <f t="shared" si="307"/>
        <v>#DIV/0!</v>
      </c>
      <c r="K3234" s="197" t="str" cm="1">
        <f t="array" ref="K3234">INDEX($A:$G, ($B3234*$B$4)+3,COLUMN(C3234))</f>
        <v>Owing</v>
      </c>
      <c r="L3234" s="198" t="e">
        <f t="shared" si="309"/>
        <v>#VALUE!</v>
      </c>
      <c r="M3234" s="199" t="e">
        <f t="shared" si="310"/>
        <v>#VALUE!</v>
      </c>
      <c r="N3234" s="200" t="str" cm="1">
        <f t="array" ref="N3234">INDEX($A:$G, ($B3234*$B$4)+3,COLUMN(F3234))</f>
        <v>Total Interest Charged</v>
      </c>
      <c r="O3234" s="201" t="e">
        <f t="shared" si="308"/>
        <v>#VALUE!</v>
      </c>
    </row>
    <row r="3235" spans="3:15" x14ac:dyDescent="0.25">
      <c r="C3235" s="197" t="e">
        <f t="shared" si="311"/>
        <v>#DIV/0!</v>
      </c>
      <c r="D3235" s="216" t="e">
        <f>IF(F3235="","",IF($B$3='Budget Calculator'!$A$14, 'Loan Calculator'!$L$12-E3235+H3235, IF($B$3='Budget Calculator'!$A$13,  'Loan Calculator'!$N$12-E3235+H3235, IF($B$3='Budget Calculator'!$A$12,  'Loan Calculator'!$P$12-E3235+H3235, 0))))</f>
        <v>#DIV/0!</v>
      </c>
      <c r="E3235" s="217" t="e">
        <f>IF(('Loan Calculator'!$G$4/$B$4)*C3234&gt;=0, ('Loan Calculator'!$G$4/$B$4)*C3234, 1/0)</f>
        <v>#DIV/0!</v>
      </c>
      <c r="F3235" s="200" t="e">
        <f t="shared" si="312"/>
        <v>#DIV/0!</v>
      </c>
      <c r="G3235" s="212" t="e">
        <f t="shared" si="307"/>
        <v>#DIV/0!</v>
      </c>
      <c r="K3235" s="197" t="str" cm="1">
        <f t="array" ref="K3235">INDEX($A:$G, ($B3235*$B$4)+3,COLUMN(C3235))</f>
        <v>Owing</v>
      </c>
      <c r="L3235" s="198" t="e">
        <f t="shared" si="309"/>
        <v>#VALUE!</v>
      </c>
      <c r="M3235" s="199" t="e">
        <f t="shared" si="310"/>
        <v>#VALUE!</v>
      </c>
      <c r="N3235" s="200" t="str" cm="1">
        <f t="array" ref="N3235">INDEX($A:$G, ($B3235*$B$4)+3,COLUMN(F3235))</f>
        <v>Total Interest Charged</v>
      </c>
      <c r="O3235" s="201" t="e">
        <f t="shared" si="308"/>
        <v>#VALUE!</v>
      </c>
    </row>
    <row r="3236" spans="3:15" x14ac:dyDescent="0.25">
      <c r="C3236" s="197" t="e">
        <f t="shared" si="311"/>
        <v>#DIV/0!</v>
      </c>
      <c r="D3236" s="216" t="e">
        <f>IF(F3236="","",IF($B$3='Budget Calculator'!$A$14, 'Loan Calculator'!$L$12-E3236+H3236, IF($B$3='Budget Calculator'!$A$13,  'Loan Calculator'!$N$12-E3236+H3236, IF($B$3='Budget Calculator'!$A$12,  'Loan Calculator'!$P$12-E3236+H3236, 0))))</f>
        <v>#DIV/0!</v>
      </c>
      <c r="E3236" s="217" t="e">
        <f>IF(('Loan Calculator'!$G$4/$B$4)*C3235&gt;=0, ('Loan Calculator'!$G$4/$B$4)*C3235, 1/0)</f>
        <v>#DIV/0!</v>
      </c>
      <c r="F3236" s="200" t="e">
        <f t="shared" si="312"/>
        <v>#DIV/0!</v>
      </c>
      <c r="G3236" s="212" t="e">
        <f t="shared" si="307"/>
        <v>#DIV/0!</v>
      </c>
      <c r="K3236" s="197" t="str" cm="1">
        <f t="array" ref="K3236">INDEX($A:$G, ($B3236*$B$4)+3,COLUMN(C3236))</f>
        <v>Owing</v>
      </c>
      <c r="L3236" s="198" t="e">
        <f t="shared" si="309"/>
        <v>#VALUE!</v>
      </c>
      <c r="M3236" s="199" t="e">
        <f t="shared" si="310"/>
        <v>#VALUE!</v>
      </c>
      <c r="N3236" s="200" t="str" cm="1">
        <f t="array" ref="N3236">INDEX($A:$G, ($B3236*$B$4)+3,COLUMN(F3236))</f>
        <v>Total Interest Charged</v>
      </c>
      <c r="O3236" s="201" t="e">
        <f t="shared" si="308"/>
        <v>#VALUE!</v>
      </c>
    </row>
    <row r="3237" spans="3:15" x14ac:dyDescent="0.25">
      <c r="C3237" s="197" t="e">
        <f t="shared" si="311"/>
        <v>#DIV/0!</v>
      </c>
      <c r="D3237" s="216" t="e">
        <f>IF(F3237="","",IF($B$3='Budget Calculator'!$A$14, 'Loan Calculator'!$L$12-E3237+H3237, IF($B$3='Budget Calculator'!$A$13,  'Loan Calculator'!$N$12-E3237+H3237, IF($B$3='Budget Calculator'!$A$12,  'Loan Calculator'!$P$12-E3237+H3237, 0))))</f>
        <v>#DIV/0!</v>
      </c>
      <c r="E3237" s="217" t="e">
        <f>IF(('Loan Calculator'!$G$4/$B$4)*C3236&gt;=0, ('Loan Calculator'!$G$4/$B$4)*C3236, 1/0)</f>
        <v>#DIV/0!</v>
      </c>
      <c r="F3237" s="200" t="e">
        <f t="shared" si="312"/>
        <v>#DIV/0!</v>
      </c>
      <c r="G3237" s="212" t="e">
        <f t="shared" si="307"/>
        <v>#DIV/0!</v>
      </c>
      <c r="K3237" s="197" t="str" cm="1">
        <f t="array" ref="K3237">INDEX($A:$G, ($B3237*$B$4)+3,COLUMN(C3237))</f>
        <v>Owing</v>
      </c>
      <c r="L3237" s="198" t="e">
        <f t="shared" si="309"/>
        <v>#VALUE!</v>
      </c>
      <c r="M3237" s="199" t="e">
        <f t="shared" si="310"/>
        <v>#VALUE!</v>
      </c>
      <c r="N3237" s="200" t="str" cm="1">
        <f t="array" ref="N3237">INDEX($A:$G, ($B3237*$B$4)+3,COLUMN(F3237))</f>
        <v>Total Interest Charged</v>
      </c>
      <c r="O3237" s="201" t="e">
        <f t="shared" si="308"/>
        <v>#VALUE!</v>
      </c>
    </row>
    <row r="3238" spans="3:15" x14ac:dyDescent="0.25">
      <c r="C3238" s="197" t="e">
        <f t="shared" si="311"/>
        <v>#DIV/0!</v>
      </c>
      <c r="D3238" s="216" t="e">
        <f>IF(F3238="","",IF($B$3='Budget Calculator'!$A$14, 'Loan Calculator'!$L$12-E3238+H3238, IF($B$3='Budget Calculator'!$A$13,  'Loan Calculator'!$N$12-E3238+H3238, IF($B$3='Budget Calculator'!$A$12,  'Loan Calculator'!$P$12-E3238+H3238, 0))))</f>
        <v>#DIV/0!</v>
      </c>
      <c r="E3238" s="217" t="e">
        <f>IF(('Loan Calculator'!$G$4/$B$4)*C3237&gt;=0, ('Loan Calculator'!$G$4/$B$4)*C3237, 1/0)</f>
        <v>#DIV/0!</v>
      </c>
      <c r="F3238" s="200" t="e">
        <f t="shared" si="312"/>
        <v>#DIV/0!</v>
      </c>
      <c r="G3238" s="212" t="e">
        <f t="shared" si="307"/>
        <v>#DIV/0!</v>
      </c>
      <c r="K3238" s="197" t="str" cm="1">
        <f t="array" ref="K3238">INDEX($A:$G, ($B3238*$B$4)+3,COLUMN(C3238))</f>
        <v>Owing</v>
      </c>
      <c r="L3238" s="198" t="e">
        <f t="shared" si="309"/>
        <v>#VALUE!</v>
      </c>
      <c r="M3238" s="199" t="e">
        <f t="shared" si="310"/>
        <v>#VALUE!</v>
      </c>
      <c r="N3238" s="200" t="str" cm="1">
        <f t="array" ref="N3238">INDEX($A:$G, ($B3238*$B$4)+3,COLUMN(F3238))</f>
        <v>Total Interest Charged</v>
      </c>
      <c r="O3238" s="201" t="e">
        <f t="shared" si="308"/>
        <v>#VALUE!</v>
      </c>
    </row>
    <row r="3239" spans="3:15" x14ac:dyDescent="0.25">
      <c r="C3239" s="197" t="e">
        <f t="shared" si="311"/>
        <v>#DIV/0!</v>
      </c>
      <c r="D3239" s="216" t="e">
        <f>IF(F3239="","",IF($B$3='Budget Calculator'!$A$14, 'Loan Calculator'!$L$12-E3239+H3239, IF($B$3='Budget Calculator'!$A$13,  'Loan Calculator'!$N$12-E3239+H3239, IF($B$3='Budget Calculator'!$A$12,  'Loan Calculator'!$P$12-E3239+H3239, 0))))</f>
        <v>#DIV/0!</v>
      </c>
      <c r="E3239" s="217" t="e">
        <f>IF(('Loan Calculator'!$G$4/$B$4)*C3238&gt;=0, ('Loan Calculator'!$G$4/$B$4)*C3238, 1/0)</f>
        <v>#DIV/0!</v>
      </c>
      <c r="F3239" s="200" t="e">
        <f t="shared" si="312"/>
        <v>#DIV/0!</v>
      </c>
      <c r="G3239" s="212" t="e">
        <f t="shared" si="307"/>
        <v>#DIV/0!</v>
      </c>
      <c r="K3239" s="197" t="str" cm="1">
        <f t="array" ref="K3239">INDEX($A:$G, ($B3239*$B$4)+3,COLUMN(C3239))</f>
        <v>Owing</v>
      </c>
      <c r="L3239" s="198" t="e">
        <f t="shared" si="309"/>
        <v>#VALUE!</v>
      </c>
      <c r="M3239" s="199" t="e">
        <f t="shared" si="310"/>
        <v>#VALUE!</v>
      </c>
      <c r="N3239" s="200" t="str" cm="1">
        <f t="array" ref="N3239">INDEX($A:$G, ($B3239*$B$4)+3,COLUMN(F3239))</f>
        <v>Total Interest Charged</v>
      </c>
      <c r="O3239" s="201" t="e">
        <f t="shared" si="308"/>
        <v>#VALUE!</v>
      </c>
    </row>
    <row r="3240" spans="3:15" x14ac:dyDescent="0.25">
      <c r="C3240" s="197" t="e">
        <f t="shared" si="311"/>
        <v>#DIV/0!</v>
      </c>
      <c r="D3240" s="216" t="e">
        <f>IF(F3240="","",IF($B$3='Budget Calculator'!$A$14, 'Loan Calculator'!$L$12-E3240+H3240, IF($B$3='Budget Calculator'!$A$13,  'Loan Calculator'!$N$12-E3240+H3240, IF($B$3='Budget Calculator'!$A$12,  'Loan Calculator'!$P$12-E3240+H3240, 0))))</f>
        <v>#DIV/0!</v>
      </c>
      <c r="E3240" s="217" t="e">
        <f>IF(('Loan Calculator'!$G$4/$B$4)*C3239&gt;=0, ('Loan Calculator'!$G$4/$B$4)*C3239, 1/0)</f>
        <v>#DIV/0!</v>
      </c>
      <c r="F3240" s="200" t="e">
        <f t="shared" si="312"/>
        <v>#DIV/0!</v>
      </c>
      <c r="G3240" s="212" t="e">
        <f t="shared" si="307"/>
        <v>#DIV/0!</v>
      </c>
      <c r="K3240" s="197" t="str" cm="1">
        <f t="array" ref="K3240">INDEX($A:$G, ($B3240*$B$4)+3,COLUMN(C3240))</f>
        <v>Owing</v>
      </c>
      <c r="L3240" s="198" t="e">
        <f t="shared" si="309"/>
        <v>#VALUE!</v>
      </c>
      <c r="M3240" s="199" t="e">
        <f t="shared" si="310"/>
        <v>#VALUE!</v>
      </c>
      <c r="N3240" s="200" t="str" cm="1">
        <f t="array" ref="N3240">INDEX($A:$G, ($B3240*$B$4)+3,COLUMN(F3240))</f>
        <v>Total Interest Charged</v>
      </c>
      <c r="O3240" s="201" t="e">
        <f t="shared" si="308"/>
        <v>#VALUE!</v>
      </c>
    </row>
    <row r="3241" spans="3:15" x14ac:dyDescent="0.25">
      <c r="C3241" s="197" t="e">
        <f t="shared" si="311"/>
        <v>#DIV/0!</v>
      </c>
      <c r="D3241" s="216" t="e">
        <f>IF(F3241="","",IF($B$3='Budget Calculator'!$A$14, 'Loan Calculator'!$L$12-E3241+H3241, IF($B$3='Budget Calculator'!$A$13,  'Loan Calculator'!$N$12-E3241+H3241, IF($B$3='Budget Calculator'!$A$12,  'Loan Calculator'!$P$12-E3241+H3241, 0))))</f>
        <v>#DIV/0!</v>
      </c>
      <c r="E3241" s="217" t="e">
        <f>IF(('Loan Calculator'!$G$4/$B$4)*C3240&gt;=0, ('Loan Calculator'!$G$4/$B$4)*C3240, 1/0)</f>
        <v>#DIV/0!</v>
      </c>
      <c r="F3241" s="200" t="e">
        <f t="shared" si="312"/>
        <v>#DIV/0!</v>
      </c>
      <c r="G3241" s="212" t="e">
        <f t="shared" si="307"/>
        <v>#DIV/0!</v>
      </c>
      <c r="K3241" s="197" t="str" cm="1">
        <f t="array" ref="K3241">INDEX($A:$G, ($B3241*$B$4)+3,COLUMN(C3241))</f>
        <v>Owing</v>
      </c>
      <c r="L3241" s="198" t="e">
        <f t="shared" si="309"/>
        <v>#VALUE!</v>
      </c>
      <c r="M3241" s="199" t="e">
        <f t="shared" si="310"/>
        <v>#VALUE!</v>
      </c>
      <c r="N3241" s="200" t="str" cm="1">
        <f t="array" ref="N3241">INDEX($A:$G, ($B3241*$B$4)+3,COLUMN(F3241))</f>
        <v>Total Interest Charged</v>
      </c>
      <c r="O3241" s="201" t="e">
        <f t="shared" si="308"/>
        <v>#VALUE!</v>
      </c>
    </row>
    <row r="3242" spans="3:15" x14ac:dyDescent="0.25">
      <c r="C3242" s="197" t="e">
        <f t="shared" si="311"/>
        <v>#DIV/0!</v>
      </c>
      <c r="D3242" s="216" t="e">
        <f>IF(F3242="","",IF($B$3='Budget Calculator'!$A$14, 'Loan Calculator'!$L$12-E3242+H3242, IF($B$3='Budget Calculator'!$A$13,  'Loan Calculator'!$N$12-E3242+H3242, IF($B$3='Budget Calculator'!$A$12,  'Loan Calculator'!$P$12-E3242+H3242, 0))))</f>
        <v>#DIV/0!</v>
      </c>
      <c r="E3242" s="217" t="e">
        <f>IF(('Loan Calculator'!$G$4/$B$4)*C3241&gt;=0, ('Loan Calculator'!$G$4/$B$4)*C3241, 1/0)</f>
        <v>#DIV/0!</v>
      </c>
      <c r="F3242" s="200" t="e">
        <f t="shared" si="312"/>
        <v>#DIV/0!</v>
      </c>
      <c r="G3242" s="212" t="e">
        <f t="shared" si="307"/>
        <v>#DIV/0!</v>
      </c>
      <c r="K3242" s="197" t="str" cm="1">
        <f t="array" ref="K3242">INDEX($A:$G, ($B3242*$B$4)+3,COLUMN(C3242))</f>
        <v>Owing</v>
      </c>
      <c r="L3242" s="198" t="e">
        <f t="shared" si="309"/>
        <v>#VALUE!</v>
      </c>
      <c r="M3242" s="199" t="e">
        <f t="shared" si="310"/>
        <v>#VALUE!</v>
      </c>
      <c r="N3242" s="200" t="str" cm="1">
        <f t="array" ref="N3242">INDEX($A:$G, ($B3242*$B$4)+3,COLUMN(F3242))</f>
        <v>Total Interest Charged</v>
      </c>
      <c r="O3242" s="201" t="e">
        <f t="shared" si="308"/>
        <v>#VALUE!</v>
      </c>
    </row>
    <row r="3243" spans="3:15" x14ac:dyDescent="0.25">
      <c r="C3243" s="197" t="e">
        <f t="shared" si="311"/>
        <v>#DIV/0!</v>
      </c>
      <c r="D3243" s="216" t="e">
        <f>IF(F3243="","",IF($B$3='Budget Calculator'!$A$14, 'Loan Calculator'!$L$12-E3243+H3243, IF($B$3='Budget Calculator'!$A$13,  'Loan Calculator'!$N$12-E3243+H3243, IF($B$3='Budget Calculator'!$A$12,  'Loan Calculator'!$P$12-E3243+H3243, 0))))</f>
        <v>#DIV/0!</v>
      </c>
      <c r="E3243" s="217" t="e">
        <f>IF(('Loan Calculator'!$G$4/$B$4)*C3242&gt;=0, ('Loan Calculator'!$G$4/$B$4)*C3242, 1/0)</f>
        <v>#DIV/0!</v>
      </c>
      <c r="F3243" s="200" t="e">
        <f t="shared" si="312"/>
        <v>#DIV/0!</v>
      </c>
      <c r="G3243" s="212" t="e">
        <f t="shared" si="307"/>
        <v>#DIV/0!</v>
      </c>
      <c r="K3243" s="197" t="str" cm="1">
        <f t="array" ref="K3243">INDEX($A:$G, ($B3243*$B$4)+3,COLUMN(C3243))</f>
        <v>Owing</v>
      </c>
      <c r="L3243" s="198" t="e">
        <f t="shared" si="309"/>
        <v>#VALUE!</v>
      </c>
      <c r="M3243" s="199" t="e">
        <f t="shared" si="310"/>
        <v>#VALUE!</v>
      </c>
      <c r="N3243" s="200" t="str" cm="1">
        <f t="array" ref="N3243">INDEX($A:$G, ($B3243*$B$4)+3,COLUMN(F3243))</f>
        <v>Total Interest Charged</v>
      </c>
      <c r="O3243" s="201" t="e">
        <f t="shared" si="308"/>
        <v>#VALUE!</v>
      </c>
    </row>
    <row r="3244" spans="3:15" x14ac:dyDescent="0.25">
      <c r="C3244" s="197" t="e">
        <f t="shared" si="311"/>
        <v>#DIV/0!</v>
      </c>
      <c r="D3244" s="216" t="e">
        <f>IF(F3244="","",IF($B$3='Budget Calculator'!$A$14, 'Loan Calculator'!$L$12-E3244+H3244, IF($B$3='Budget Calculator'!$A$13,  'Loan Calculator'!$N$12-E3244+H3244, IF($B$3='Budget Calculator'!$A$12,  'Loan Calculator'!$P$12-E3244+H3244, 0))))</f>
        <v>#DIV/0!</v>
      </c>
      <c r="E3244" s="217" t="e">
        <f>IF(('Loan Calculator'!$G$4/$B$4)*C3243&gt;=0, ('Loan Calculator'!$G$4/$B$4)*C3243, 1/0)</f>
        <v>#DIV/0!</v>
      </c>
      <c r="F3244" s="200" t="e">
        <f t="shared" si="312"/>
        <v>#DIV/0!</v>
      </c>
      <c r="G3244" s="212" t="e">
        <f t="shared" si="307"/>
        <v>#DIV/0!</v>
      </c>
      <c r="K3244" s="197" t="str" cm="1">
        <f t="array" ref="K3244">INDEX($A:$G, ($B3244*$B$4)+3,COLUMN(C3244))</f>
        <v>Owing</v>
      </c>
      <c r="L3244" s="198" t="e">
        <f t="shared" si="309"/>
        <v>#VALUE!</v>
      </c>
      <c r="M3244" s="199" t="e">
        <f t="shared" si="310"/>
        <v>#VALUE!</v>
      </c>
      <c r="N3244" s="200" t="str" cm="1">
        <f t="array" ref="N3244">INDEX($A:$G, ($B3244*$B$4)+3,COLUMN(F3244))</f>
        <v>Total Interest Charged</v>
      </c>
      <c r="O3244" s="201" t="e">
        <f t="shared" si="308"/>
        <v>#VALUE!</v>
      </c>
    </row>
    <row r="3245" spans="3:15" x14ac:dyDescent="0.25">
      <c r="C3245" s="197" t="e">
        <f t="shared" si="311"/>
        <v>#DIV/0!</v>
      </c>
      <c r="D3245" s="216" t="e">
        <f>IF(F3245="","",IF($B$3='Budget Calculator'!$A$14, 'Loan Calculator'!$L$12-E3245+H3245, IF($B$3='Budget Calculator'!$A$13,  'Loan Calculator'!$N$12-E3245+H3245, IF($B$3='Budget Calculator'!$A$12,  'Loan Calculator'!$P$12-E3245+H3245, 0))))</f>
        <v>#DIV/0!</v>
      </c>
      <c r="E3245" s="217" t="e">
        <f>IF(('Loan Calculator'!$G$4/$B$4)*C3244&gt;=0, ('Loan Calculator'!$G$4/$B$4)*C3244, 1/0)</f>
        <v>#DIV/0!</v>
      </c>
      <c r="F3245" s="200" t="e">
        <f t="shared" si="312"/>
        <v>#DIV/0!</v>
      </c>
      <c r="G3245" s="212" t="e">
        <f t="shared" si="307"/>
        <v>#DIV/0!</v>
      </c>
      <c r="K3245" s="197" t="str" cm="1">
        <f t="array" ref="K3245">INDEX($A:$G, ($B3245*$B$4)+3,COLUMN(C3245))</f>
        <v>Owing</v>
      </c>
      <c r="L3245" s="198" t="e">
        <f t="shared" si="309"/>
        <v>#VALUE!</v>
      </c>
      <c r="M3245" s="199" t="e">
        <f t="shared" si="310"/>
        <v>#VALUE!</v>
      </c>
      <c r="N3245" s="200" t="str" cm="1">
        <f t="array" ref="N3245">INDEX($A:$G, ($B3245*$B$4)+3,COLUMN(F3245))</f>
        <v>Total Interest Charged</v>
      </c>
      <c r="O3245" s="201" t="e">
        <f t="shared" si="308"/>
        <v>#VALUE!</v>
      </c>
    </row>
    <row r="3246" spans="3:15" x14ac:dyDescent="0.25">
      <c r="C3246" s="197" t="e">
        <f t="shared" si="311"/>
        <v>#DIV/0!</v>
      </c>
      <c r="D3246" s="216" t="e">
        <f>IF(F3246="","",IF($B$3='Budget Calculator'!$A$14, 'Loan Calculator'!$L$12-E3246+H3246, IF($B$3='Budget Calculator'!$A$13,  'Loan Calculator'!$N$12-E3246+H3246, IF($B$3='Budget Calculator'!$A$12,  'Loan Calculator'!$P$12-E3246+H3246, 0))))</f>
        <v>#DIV/0!</v>
      </c>
      <c r="E3246" s="217" t="e">
        <f>IF(('Loan Calculator'!$G$4/$B$4)*C3245&gt;=0, ('Loan Calculator'!$G$4/$B$4)*C3245, 1/0)</f>
        <v>#DIV/0!</v>
      </c>
      <c r="F3246" s="200" t="e">
        <f t="shared" si="312"/>
        <v>#DIV/0!</v>
      </c>
      <c r="G3246" s="212" t="e">
        <f t="shared" si="307"/>
        <v>#DIV/0!</v>
      </c>
      <c r="K3246" s="197" t="str" cm="1">
        <f t="array" ref="K3246">INDEX($A:$G, ($B3246*$B$4)+3,COLUMN(C3246))</f>
        <v>Owing</v>
      </c>
      <c r="L3246" s="198" t="e">
        <f t="shared" si="309"/>
        <v>#VALUE!</v>
      </c>
      <c r="M3246" s="199" t="e">
        <f t="shared" si="310"/>
        <v>#VALUE!</v>
      </c>
      <c r="N3246" s="200" t="str" cm="1">
        <f t="array" ref="N3246">INDEX($A:$G, ($B3246*$B$4)+3,COLUMN(F3246))</f>
        <v>Total Interest Charged</v>
      </c>
      <c r="O3246" s="201" t="e">
        <f t="shared" si="308"/>
        <v>#VALUE!</v>
      </c>
    </row>
    <row r="3247" spans="3:15" x14ac:dyDescent="0.25">
      <c r="C3247" s="197" t="e">
        <f t="shared" si="311"/>
        <v>#DIV/0!</v>
      </c>
      <c r="D3247" s="216" t="e">
        <f>IF(F3247="","",IF($B$3='Budget Calculator'!$A$14, 'Loan Calculator'!$L$12-E3247+H3247, IF($B$3='Budget Calculator'!$A$13,  'Loan Calculator'!$N$12-E3247+H3247, IF($B$3='Budget Calculator'!$A$12,  'Loan Calculator'!$P$12-E3247+H3247, 0))))</f>
        <v>#DIV/0!</v>
      </c>
      <c r="E3247" s="217" t="e">
        <f>IF(('Loan Calculator'!$G$4/$B$4)*C3246&gt;=0, ('Loan Calculator'!$G$4/$B$4)*C3246, 1/0)</f>
        <v>#DIV/0!</v>
      </c>
      <c r="F3247" s="200" t="e">
        <f t="shared" si="312"/>
        <v>#DIV/0!</v>
      </c>
      <c r="G3247" s="212" t="e">
        <f t="shared" si="307"/>
        <v>#DIV/0!</v>
      </c>
      <c r="K3247" s="197" t="str" cm="1">
        <f t="array" ref="K3247">INDEX($A:$G, ($B3247*$B$4)+3,COLUMN(C3247))</f>
        <v>Owing</v>
      </c>
      <c r="L3247" s="198" t="e">
        <f t="shared" si="309"/>
        <v>#VALUE!</v>
      </c>
      <c r="M3247" s="199" t="e">
        <f t="shared" si="310"/>
        <v>#VALUE!</v>
      </c>
      <c r="N3247" s="200" t="str" cm="1">
        <f t="array" ref="N3247">INDEX($A:$G, ($B3247*$B$4)+3,COLUMN(F3247))</f>
        <v>Total Interest Charged</v>
      </c>
      <c r="O3247" s="201" t="e">
        <f t="shared" si="308"/>
        <v>#VALUE!</v>
      </c>
    </row>
    <row r="3248" spans="3:15" x14ac:dyDescent="0.25">
      <c r="C3248" s="197" t="e">
        <f t="shared" si="311"/>
        <v>#DIV/0!</v>
      </c>
      <c r="D3248" s="216" t="e">
        <f>IF(F3248="","",IF($B$3='Budget Calculator'!$A$14, 'Loan Calculator'!$L$12-E3248+H3248, IF($B$3='Budget Calculator'!$A$13,  'Loan Calculator'!$N$12-E3248+H3248, IF($B$3='Budget Calculator'!$A$12,  'Loan Calculator'!$P$12-E3248+H3248, 0))))</f>
        <v>#DIV/0!</v>
      </c>
      <c r="E3248" s="217" t="e">
        <f>IF(('Loan Calculator'!$G$4/$B$4)*C3247&gt;=0, ('Loan Calculator'!$G$4/$B$4)*C3247, 1/0)</f>
        <v>#DIV/0!</v>
      </c>
      <c r="F3248" s="200" t="e">
        <f t="shared" si="312"/>
        <v>#DIV/0!</v>
      </c>
      <c r="G3248" s="212" t="e">
        <f t="shared" si="307"/>
        <v>#DIV/0!</v>
      </c>
      <c r="K3248" s="197" t="str" cm="1">
        <f t="array" ref="K3248">INDEX($A:$G, ($B3248*$B$4)+3,COLUMN(C3248))</f>
        <v>Owing</v>
      </c>
      <c r="L3248" s="198" t="e">
        <f t="shared" si="309"/>
        <v>#VALUE!</v>
      </c>
      <c r="M3248" s="199" t="e">
        <f t="shared" si="310"/>
        <v>#VALUE!</v>
      </c>
      <c r="N3248" s="200" t="str" cm="1">
        <f t="array" ref="N3248">INDEX($A:$G, ($B3248*$B$4)+3,COLUMN(F3248))</f>
        <v>Total Interest Charged</v>
      </c>
      <c r="O3248" s="201" t="e">
        <f t="shared" si="308"/>
        <v>#VALUE!</v>
      </c>
    </row>
    <row r="3249" spans="3:15" x14ac:dyDescent="0.25">
      <c r="C3249" s="197" t="e">
        <f t="shared" si="311"/>
        <v>#DIV/0!</v>
      </c>
      <c r="D3249" s="216" t="e">
        <f>IF(F3249="","",IF($B$3='Budget Calculator'!$A$14, 'Loan Calculator'!$L$12-E3249+H3249, IF($B$3='Budget Calculator'!$A$13,  'Loan Calculator'!$N$12-E3249+H3249, IF($B$3='Budget Calculator'!$A$12,  'Loan Calculator'!$P$12-E3249+H3249, 0))))</f>
        <v>#DIV/0!</v>
      </c>
      <c r="E3249" s="217" t="e">
        <f>IF(('Loan Calculator'!$G$4/$B$4)*C3248&gt;=0, ('Loan Calculator'!$G$4/$B$4)*C3248, 1/0)</f>
        <v>#DIV/0!</v>
      </c>
      <c r="F3249" s="200" t="e">
        <f t="shared" si="312"/>
        <v>#DIV/0!</v>
      </c>
      <c r="G3249" s="212" t="e">
        <f t="shared" si="307"/>
        <v>#DIV/0!</v>
      </c>
      <c r="K3249" s="197" t="str" cm="1">
        <f t="array" ref="K3249">INDEX($A:$G, ($B3249*$B$4)+3,COLUMN(C3249))</f>
        <v>Owing</v>
      </c>
      <c r="L3249" s="198" t="e">
        <f t="shared" si="309"/>
        <v>#VALUE!</v>
      </c>
      <c r="M3249" s="199" t="e">
        <f t="shared" si="310"/>
        <v>#VALUE!</v>
      </c>
      <c r="N3249" s="200" t="str" cm="1">
        <f t="array" ref="N3249">INDEX($A:$G, ($B3249*$B$4)+3,COLUMN(F3249))</f>
        <v>Total Interest Charged</v>
      </c>
      <c r="O3249" s="201" t="e">
        <f t="shared" si="308"/>
        <v>#VALUE!</v>
      </c>
    </row>
    <row r="3250" spans="3:15" x14ac:dyDescent="0.25">
      <c r="C3250" s="197" t="e">
        <f t="shared" si="311"/>
        <v>#DIV/0!</v>
      </c>
      <c r="D3250" s="216" t="e">
        <f>IF(F3250="","",IF($B$3='Budget Calculator'!$A$14, 'Loan Calculator'!$L$12-E3250+H3250, IF($B$3='Budget Calculator'!$A$13,  'Loan Calculator'!$N$12-E3250+H3250, IF($B$3='Budget Calculator'!$A$12,  'Loan Calculator'!$P$12-E3250+H3250, 0))))</f>
        <v>#DIV/0!</v>
      </c>
      <c r="E3250" s="217" t="e">
        <f>IF(('Loan Calculator'!$G$4/$B$4)*C3249&gt;=0, ('Loan Calculator'!$G$4/$B$4)*C3249, 1/0)</f>
        <v>#DIV/0!</v>
      </c>
      <c r="F3250" s="200" t="e">
        <f t="shared" si="312"/>
        <v>#DIV/0!</v>
      </c>
      <c r="G3250" s="212" t="e">
        <f t="shared" si="307"/>
        <v>#DIV/0!</v>
      </c>
      <c r="K3250" s="197" t="str" cm="1">
        <f t="array" ref="K3250">INDEX($A:$G, ($B3250*$B$4)+3,COLUMN(C3250))</f>
        <v>Owing</v>
      </c>
      <c r="L3250" s="198" t="e">
        <f t="shared" si="309"/>
        <v>#VALUE!</v>
      </c>
      <c r="M3250" s="199" t="e">
        <f t="shared" si="310"/>
        <v>#VALUE!</v>
      </c>
      <c r="N3250" s="200" t="str" cm="1">
        <f t="array" ref="N3250">INDEX($A:$G, ($B3250*$B$4)+3,COLUMN(F3250))</f>
        <v>Total Interest Charged</v>
      </c>
      <c r="O3250" s="201" t="e">
        <f t="shared" si="308"/>
        <v>#VALUE!</v>
      </c>
    </row>
    <row r="3251" spans="3:15" x14ac:dyDescent="0.25">
      <c r="C3251" s="197" t="e">
        <f t="shared" si="311"/>
        <v>#DIV/0!</v>
      </c>
      <c r="D3251" s="216" t="e">
        <f>IF(F3251="","",IF($B$3='Budget Calculator'!$A$14, 'Loan Calculator'!$L$12-E3251+H3251, IF($B$3='Budget Calculator'!$A$13,  'Loan Calculator'!$N$12-E3251+H3251, IF($B$3='Budget Calculator'!$A$12,  'Loan Calculator'!$P$12-E3251+H3251, 0))))</f>
        <v>#DIV/0!</v>
      </c>
      <c r="E3251" s="217" t="e">
        <f>IF(('Loan Calculator'!$G$4/$B$4)*C3250&gt;=0, ('Loan Calculator'!$G$4/$B$4)*C3250, 1/0)</f>
        <v>#DIV/0!</v>
      </c>
      <c r="F3251" s="200" t="e">
        <f t="shared" si="312"/>
        <v>#DIV/0!</v>
      </c>
      <c r="G3251" s="212" t="e">
        <f t="shared" si="307"/>
        <v>#DIV/0!</v>
      </c>
      <c r="K3251" s="197" t="str" cm="1">
        <f t="array" ref="K3251">INDEX($A:$G, ($B3251*$B$4)+3,COLUMN(C3251))</f>
        <v>Owing</v>
      </c>
      <c r="L3251" s="198" t="e">
        <f t="shared" si="309"/>
        <v>#VALUE!</v>
      </c>
      <c r="M3251" s="199" t="e">
        <f t="shared" si="310"/>
        <v>#VALUE!</v>
      </c>
      <c r="N3251" s="200" t="str" cm="1">
        <f t="array" ref="N3251">INDEX($A:$G, ($B3251*$B$4)+3,COLUMN(F3251))</f>
        <v>Total Interest Charged</v>
      </c>
      <c r="O3251" s="201" t="e">
        <f t="shared" si="308"/>
        <v>#VALUE!</v>
      </c>
    </row>
    <row r="3252" spans="3:15" x14ac:dyDescent="0.25">
      <c r="C3252" s="197" t="e">
        <f t="shared" si="311"/>
        <v>#DIV/0!</v>
      </c>
      <c r="D3252" s="216" t="e">
        <f>IF(F3252="","",IF($B$3='Budget Calculator'!$A$14, 'Loan Calculator'!$L$12-E3252+H3252, IF($B$3='Budget Calculator'!$A$13,  'Loan Calculator'!$N$12-E3252+H3252, IF($B$3='Budget Calculator'!$A$12,  'Loan Calculator'!$P$12-E3252+H3252, 0))))</f>
        <v>#DIV/0!</v>
      </c>
      <c r="E3252" s="217" t="e">
        <f>IF(('Loan Calculator'!$G$4/$B$4)*C3251&gt;=0, ('Loan Calculator'!$G$4/$B$4)*C3251, 1/0)</f>
        <v>#DIV/0!</v>
      </c>
      <c r="F3252" s="200" t="e">
        <f t="shared" si="312"/>
        <v>#DIV/0!</v>
      </c>
      <c r="G3252" s="212" t="e">
        <f t="shared" si="307"/>
        <v>#DIV/0!</v>
      </c>
      <c r="K3252" s="197" t="str" cm="1">
        <f t="array" ref="K3252">INDEX($A:$G, ($B3252*$B$4)+3,COLUMN(C3252))</f>
        <v>Owing</v>
      </c>
      <c r="L3252" s="198" t="e">
        <f t="shared" si="309"/>
        <v>#VALUE!</v>
      </c>
      <c r="M3252" s="199" t="e">
        <f t="shared" si="310"/>
        <v>#VALUE!</v>
      </c>
      <c r="N3252" s="200" t="str" cm="1">
        <f t="array" ref="N3252">INDEX($A:$G, ($B3252*$B$4)+3,COLUMN(F3252))</f>
        <v>Total Interest Charged</v>
      </c>
      <c r="O3252" s="201" t="e">
        <f t="shared" si="308"/>
        <v>#VALUE!</v>
      </c>
    </row>
    <row r="3253" spans="3:15" x14ac:dyDescent="0.25">
      <c r="C3253" s="197" t="e">
        <f t="shared" si="311"/>
        <v>#DIV/0!</v>
      </c>
      <c r="D3253" s="216" t="e">
        <f>IF(F3253="","",IF($B$3='Budget Calculator'!$A$14, 'Loan Calculator'!$L$12-E3253+H3253, IF($B$3='Budget Calculator'!$A$13,  'Loan Calculator'!$N$12-E3253+H3253, IF($B$3='Budget Calculator'!$A$12,  'Loan Calculator'!$P$12-E3253+H3253, 0))))</f>
        <v>#DIV/0!</v>
      </c>
      <c r="E3253" s="217" t="e">
        <f>IF(('Loan Calculator'!$G$4/$B$4)*C3252&gt;=0, ('Loan Calculator'!$G$4/$B$4)*C3252, 1/0)</f>
        <v>#DIV/0!</v>
      </c>
      <c r="F3253" s="200" t="e">
        <f t="shared" si="312"/>
        <v>#DIV/0!</v>
      </c>
      <c r="G3253" s="212" t="e">
        <f t="shared" si="307"/>
        <v>#DIV/0!</v>
      </c>
      <c r="K3253" s="197" t="str" cm="1">
        <f t="array" ref="K3253">INDEX($A:$G, ($B3253*$B$4)+3,COLUMN(C3253))</f>
        <v>Owing</v>
      </c>
      <c r="L3253" s="198" t="e">
        <f t="shared" si="309"/>
        <v>#VALUE!</v>
      </c>
      <c r="M3253" s="199" t="e">
        <f t="shared" si="310"/>
        <v>#VALUE!</v>
      </c>
      <c r="N3253" s="200" t="str" cm="1">
        <f t="array" ref="N3253">INDEX($A:$G, ($B3253*$B$4)+3,COLUMN(F3253))</f>
        <v>Total Interest Charged</v>
      </c>
      <c r="O3253" s="201" t="e">
        <f t="shared" si="308"/>
        <v>#VALUE!</v>
      </c>
    </row>
    <row r="3254" spans="3:15" x14ac:dyDescent="0.25">
      <c r="C3254" s="197" t="e">
        <f t="shared" si="311"/>
        <v>#DIV/0!</v>
      </c>
      <c r="D3254" s="216" t="e">
        <f>IF(F3254="","",IF($B$3='Budget Calculator'!$A$14, 'Loan Calculator'!$L$12-E3254+H3254, IF($B$3='Budget Calculator'!$A$13,  'Loan Calculator'!$N$12-E3254+H3254, IF($B$3='Budget Calculator'!$A$12,  'Loan Calculator'!$P$12-E3254+H3254, 0))))</f>
        <v>#DIV/0!</v>
      </c>
      <c r="E3254" s="217" t="e">
        <f>IF(('Loan Calculator'!$G$4/$B$4)*C3253&gt;=0, ('Loan Calculator'!$G$4/$B$4)*C3253, 1/0)</f>
        <v>#DIV/0!</v>
      </c>
      <c r="F3254" s="200" t="e">
        <f t="shared" si="312"/>
        <v>#DIV/0!</v>
      </c>
      <c r="G3254" s="212" t="e">
        <f t="shared" si="307"/>
        <v>#DIV/0!</v>
      </c>
      <c r="K3254" s="197" t="str" cm="1">
        <f t="array" ref="K3254">INDEX($A:$G, ($B3254*$B$4)+3,COLUMN(C3254))</f>
        <v>Owing</v>
      </c>
      <c r="L3254" s="198" t="e">
        <f t="shared" si="309"/>
        <v>#VALUE!</v>
      </c>
      <c r="M3254" s="199" t="e">
        <f t="shared" si="310"/>
        <v>#VALUE!</v>
      </c>
      <c r="N3254" s="200" t="str" cm="1">
        <f t="array" ref="N3254">INDEX($A:$G, ($B3254*$B$4)+3,COLUMN(F3254))</f>
        <v>Total Interest Charged</v>
      </c>
      <c r="O3254" s="201" t="e">
        <f t="shared" si="308"/>
        <v>#VALUE!</v>
      </c>
    </row>
    <row r="3255" spans="3:15" x14ac:dyDescent="0.25">
      <c r="C3255" s="197" t="e">
        <f t="shared" si="311"/>
        <v>#DIV/0!</v>
      </c>
      <c r="D3255" s="216" t="e">
        <f>IF(F3255="","",IF($B$3='Budget Calculator'!$A$14, 'Loan Calculator'!$L$12-E3255+H3255, IF($B$3='Budget Calculator'!$A$13,  'Loan Calculator'!$N$12-E3255+H3255, IF($B$3='Budget Calculator'!$A$12,  'Loan Calculator'!$P$12-E3255+H3255, 0))))</f>
        <v>#DIV/0!</v>
      </c>
      <c r="E3255" s="217" t="e">
        <f>IF(('Loan Calculator'!$G$4/$B$4)*C3254&gt;=0, ('Loan Calculator'!$G$4/$B$4)*C3254, 1/0)</f>
        <v>#DIV/0!</v>
      </c>
      <c r="F3255" s="200" t="e">
        <f t="shared" si="312"/>
        <v>#DIV/0!</v>
      </c>
      <c r="G3255" s="212" t="e">
        <f t="shared" si="307"/>
        <v>#DIV/0!</v>
      </c>
      <c r="K3255" s="197" t="str" cm="1">
        <f t="array" ref="K3255">INDEX($A:$G, ($B3255*$B$4)+3,COLUMN(C3255))</f>
        <v>Owing</v>
      </c>
      <c r="L3255" s="198" t="e">
        <f t="shared" si="309"/>
        <v>#VALUE!</v>
      </c>
      <c r="M3255" s="199" t="e">
        <f t="shared" si="310"/>
        <v>#VALUE!</v>
      </c>
      <c r="N3255" s="200" t="str" cm="1">
        <f t="array" ref="N3255">INDEX($A:$G, ($B3255*$B$4)+3,COLUMN(F3255))</f>
        <v>Total Interest Charged</v>
      </c>
      <c r="O3255" s="201" t="e">
        <f t="shared" si="308"/>
        <v>#VALUE!</v>
      </c>
    </row>
    <row r="3256" spans="3:15" x14ac:dyDescent="0.25">
      <c r="C3256" s="197" t="e">
        <f t="shared" si="311"/>
        <v>#DIV/0!</v>
      </c>
      <c r="D3256" s="216" t="e">
        <f>IF(F3256="","",IF($B$3='Budget Calculator'!$A$14, 'Loan Calculator'!$L$12-E3256+H3256, IF($B$3='Budget Calculator'!$A$13,  'Loan Calculator'!$N$12-E3256+H3256, IF($B$3='Budget Calculator'!$A$12,  'Loan Calculator'!$P$12-E3256+H3256, 0))))</f>
        <v>#DIV/0!</v>
      </c>
      <c r="E3256" s="217" t="e">
        <f>IF(('Loan Calculator'!$G$4/$B$4)*C3255&gt;=0, ('Loan Calculator'!$G$4/$B$4)*C3255, 1/0)</f>
        <v>#DIV/0!</v>
      </c>
      <c r="F3256" s="200" t="e">
        <f t="shared" si="312"/>
        <v>#DIV/0!</v>
      </c>
      <c r="G3256" s="212" t="e">
        <f t="shared" si="307"/>
        <v>#DIV/0!</v>
      </c>
      <c r="K3256" s="197" t="str" cm="1">
        <f t="array" ref="K3256">INDEX($A:$G, ($B3256*$B$4)+3,COLUMN(C3256))</f>
        <v>Owing</v>
      </c>
      <c r="L3256" s="198" t="e">
        <f t="shared" si="309"/>
        <v>#VALUE!</v>
      </c>
      <c r="M3256" s="199" t="e">
        <f t="shared" si="310"/>
        <v>#VALUE!</v>
      </c>
      <c r="N3256" s="200" t="str" cm="1">
        <f t="array" ref="N3256">INDEX($A:$G, ($B3256*$B$4)+3,COLUMN(F3256))</f>
        <v>Total Interest Charged</v>
      </c>
      <c r="O3256" s="201" t="e">
        <f t="shared" si="308"/>
        <v>#VALUE!</v>
      </c>
    </row>
    <row r="3257" spans="3:15" x14ac:dyDescent="0.25">
      <c r="C3257" s="197" t="e">
        <f t="shared" si="311"/>
        <v>#DIV/0!</v>
      </c>
      <c r="D3257" s="216" t="e">
        <f>IF(F3257="","",IF($B$3='Budget Calculator'!$A$14, 'Loan Calculator'!$L$12-E3257+H3257, IF($B$3='Budget Calculator'!$A$13,  'Loan Calculator'!$N$12-E3257+H3257, IF($B$3='Budget Calculator'!$A$12,  'Loan Calculator'!$P$12-E3257+H3257, 0))))</f>
        <v>#DIV/0!</v>
      </c>
      <c r="E3257" s="217" t="e">
        <f>IF(('Loan Calculator'!$G$4/$B$4)*C3256&gt;=0, ('Loan Calculator'!$G$4/$B$4)*C3256, 1/0)</f>
        <v>#DIV/0!</v>
      </c>
      <c r="F3257" s="200" t="e">
        <f t="shared" si="312"/>
        <v>#DIV/0!</v>
      </c>
      <c r="G3257" s="212" t="e">
        <f t="shared" si="307"/>
        <v>#DIV/0!</v>
      </c>
      <c r="K3257" s="197" t="str" cm="1">
        <f t="array" ref="K3257">INDEX($A:$G, ($B3257*$B$4)+3,COLUMN(C3257))</f>
        <v>Owing</v>
      </c>
      <c r="L3257" s="198" t="e">
        <f t="shared" si="309"/>
        <v>#VALUE!</v>
      </c>
      <c r="M3257" s="199" t="e">
        <f t="shared" si="310"/>
        <v>#VALUE!</v>
      </c>
      <c r="N3257" s="200" t="str" cm="1">
        <f t="array" ref="N3257">INDEX($A:$G, ($B3257*$B$4)+3,COLUMN(F3257))</f>
        <v>Total Interest Charged</v>
      </c>
      <c r="O3257" s="201" t="e">
        <f t="shared" si="308"/>
        <v>#VALUE!</v>
      </c>
    </row>
    <row r="3258" spans="3:15" x14ac:dyDescent="0.25">
      <c r="C3258" s="197" t="e">
        <f t="shared" si="311"/>
        <v>#DIV/0!</v>
      </c>
      <c r="D3258" s="216" t="e">
        <f>IF(F3258="","",IF($B$3='Budget Calculator'!$A$14, 'Loan Calculator'!$L$12-E3258+H3258, IF($B$3='Budget Calculator'!$A$13,  'Loan Calculator'!$N$12-E3258+H3258, IF($B$3='Budget Calculator'!$A$12,  'Loan Calculator'!$P$12-E3258+H3258, 0))))</f>
        <v>#DIV/0!</v>
      </c>
      <c r="E3258" s="217" t="e">
        <f>IF(('Loan Calculator'!$G$4/$B$4)*C3257&gt;=0, ('Loan Calculator'!$G$4/$B$4)*C3257, 1/0)</f>
        <v>#DIV/0!</v>
      </c>
      <c r="F3258" s="200" t="e">
        <f t="shared" si="312"/>
        <v>#DIV/0!</v>
      </c>
      <c r="G3258" s="212" t="e">
        <f t="shared" si="307"/>
        <v>#DIV/0!</v>
      </c>
      <c r="K3258" s="197" t="str" cm="1">
        <f t="array" ref="K3258">INDEX($A:$G, ($B3258*$B$4)+3,COLUMN(C3258))</f>
        <v>Owing</v>
      </c>
      <c r="L3258" s="198" t="e">
        <f t="shared" si="309"/>
        <v>#VALUE!</v>
      </c>
      <c r="M3258" s="199" t="e">
        <f t="shared" si="310"/>
        <v>#VALUE!</v>
      </c>
      <c r="N3258" s="200" t="str" cm="1">
        <f t="array" ref="N3258">INDEX($A:$G, ($B3258*$B$4)+3,COLUMN(F3258))</f>
        <v>Total Interest Charged</v>
      </c>
      <c r="O3258" s="201" t="e">
        <f t="shared" si="308"/>
        <v>#VALUE!</v>
      </c>
    </row>
    <row r="3259" spans="3:15" x14ac:dyDescent="0.25">
      <c r="C3259" s="197" t="e">
        <f t="shared" si="311"/>
        <v>#DIV/0!</v>
      </c>
      <c r="D3259" s="216" t="e">
        <f>IF(F3259="","",IF($B$3='Budget Calculator'!$A$14, 'Loan Calculator'!$L$12-E3259+H3259, IF($B$3='Budget Calculator'!$A$13,  'Loan Calculator'!$N$12-E3259+H3259, IF($B$3='Budget Calculator'!$A$12,  'Loan Calculator'!$P$12-E3259+H3259, 0))))</f>
        <v>#DIV/0!</v>
      </c>
      <c r="E3259" s="217" t="e">
        <f>IF(('Loan Calculator'!$G$4/$B$4)*C3258&gt;=0, ('Loan Calculator'!$G$4/$B$4)*C3258, 1/0)</f>
        <v>#DIV/0!</v>
      </c>
      <c r="F3259" s="200" t="e">
        <f t="shared" si="312"/>
        <v>#DIV/0!</v>
      </c>
      <c r="G3259" s="212" t="e">
        <f t="shared" si="307"/>
        <v>#DIV/0!</v>
      </c>
      <c r="K3259" s="197" t="str" cm="1">
        <f t="array" ref="K3259">INDEX($A:$G, ($B3259*$B$4)+3,COLUMN(C3259))</f>
        <v>Owing</v>
      </c>
      <c r="L3259" s="198" t="e">
        <f t="shared" si="309"/>
        <v>#VALUE!</v>
      </c>
      <c r="M3259" s="199" t="e">
        <f t="shared" si="310"/>
        <v>#VALUE!</v>
      </c>
      <c r="N3259" s="200" t="str" cm="1">
        <f t="array" ref="N3259">INDEX($A:$G, ($B3259*$B$4)+3,COLUMN(F3259))</f>
        <v>Total Interest Charged</v>
      </c>
      <c r="O3259" s="201" t="e">
        <f t="shared" si="308"/>
        <v>#VALUE!</v>
      </c>
    </row>
    <row r="3260" spans="3:15" x14ac:dyDescent="0.25">
      <c r="C3260" s="197" t="e">
        <f t="shared" si="311"/>
        <v>#DIV/0!</v>
      </c>
      <c r="D3260" s="216" t="e">
        <f>IF(F3260="","",IF($B$3='Budget Calculator'!$A$14, 'Loan Calculator'!$L$12-E3260+H3260, IF($B$3='Budget Calculator'!$A$13,  'Loan Calculator'!$N$12-E3260+H3260, IF($B$3='Budget Calculator'!$A$12,  'Loan Calculator'!$P$12-E3260+H3260, 0))))</f>
        <v>#DIV/0!</v>
      </c>
      <c r="E3260" s="217" t="e">
        <f>IF(('Loan Calculator'!$G$4/$B$4)*C3259&gt;=0, ('Loan Calculator'!$G$4/$B$4)*C3259, 1/0)</f>
        <v>#DIV/0!</v>
      </c>
      <c r="F3260" s="200" t="e">
        <f t="shared" si="312"/>
        <v>#DIV/0!</v>
      </c>
      <c r="G3260" s="212" t="e">
        <f t="shared" si="307"/>
        <v>#DIV/0!</v>
      </c>
      <c r="K3260" s="197" t="str" cm="1">
        <f t="array" ref="K3260">INDEX($A:$G, ($B3260*$B$4)+3,COLUMN(C3260))</f>
        <v>Owing</v>
      </c>
      <c r="L3260" s="198" t="e">
        <f t="shared" si="309"/>
        <v>#VALUE!</v>
      </c>
      <c r="M3260" s="199" t="e">
        <f t="shared" si="310"/>
        <v>#VALUE!</v>
      </c>
      <c r="N3260" s="200" t="str" cm="1">
        <f t="array" ref="N3260">INDEX($A:$G, ($B3260*$B$4)+3,COLUMN(F3260))</f>
        <v>Total Interest Charged</v>
      </c>
      <c r="O3260" s="201" t="e">
        <f t="shared" si="308"/>
        <v>#VALUE!</v>
      </c>
    </row>
    <row r="3261" spans="3:15" x14ac:dyDescent="0.25">
      <c r="C3261" s="197" t="e">
        <f t="shared" si="311"/>
        <v>#DIV/0!</v>
      </c>
      <c r="D3261" s="216" t="e">
        <f>IF(F3261="","",IF($B$3='Budget Calculator'!$A$14, 'Loan Calculator'!$L$12-E3261+H3261, IF($B$3='Budget Calculator'!$A$13,  'Loan Calculator'!$N$12-E3261+H3261, IF($B$3='Budget Calculator'!$A$12,  'Loan Calculator'!$P$12-E3261+H3261, 0))))</f>
        <v>#DIV/0!</v>
      </c>
      <c r="E3261" s="217" t="e">
        <f>IF(('Loan Calculator'!$G$4/$B$4)*C3260&gt;=0, ('Loan Calculator'!$G$4/$B$4)*C3260, 1/0)</f>
        <v>#DIV/0!</v>
      </c>
      <c r="F3261" s="200" t="e">
        <f t="shared" si="312"/>
        <v>#DIV/0!</v>
      </c>
      <c r="G3261" s="212" t="e">
        <f t="shared" si="307"/>
        <v>#DIV/0!</v>
      </c>
      <c r="K3261" s="197" t="str" cm="1">
        <f t="array" ref="K3261">INDEX($A:$G, ($B3261*$B$4)+3,COLUMN(C3261))</f>
        <v>Owing</v>
      </c>
      <c r="L3261" s="198" t="e">
        <f t="shared" si="309"/>
        <v>#VALUE!</v>
      </c>
      <c r="M3261" s="199" t="e">
        <f t="shared" si="310"/>
        <v>#VALUE!</v>
      </c>
      <c r="N3261" s="200" t="str" cm="1">
        <f t="array" ref="N3261">INDEX($A:$G, ($B3261*$B$4)+3,COLUMN(F3261))</f>
        <v>Total Interest Charged</v>
      </c>
      <c r="O3261" s="201" t="e">
        <f t="shared" si="308"/>
        <v>#VALUE!</v>
      </c>
    </row>
    <row r="3262" spans="3:15" x14ac:dyDescent="0.25">
      <c r="C3262" s="197" t="e">
        <f t="shared" si="311"/>
        <v>#DIV/0!</v>
      </c>
      <c r="D3262" s="216" t="e">
        <f>IF(F3262="","",IF($B$3='Budget Calculator'!$A$14, 'Loan Calculator'!$L$12-E3262+H3262, IF($B$3='Budget Calculator'!$A$13,  'Loan Calculator'!$N$12-E3262+H3262, IF($B$3='Budget Calculator'!$A$12,  'Loan Calculator'!$P$12-E3262+H3262, 0))))</f>
        <v>#DIV/0!</v>
      </c>
      <c r="E3262" s="217" t="e">
        <f>IF(('Loan Calculator'!$G$4/$B$4)*C3261&gt;=0, ('Loan Calculator'!$G$4/$B$4)*C3261, 1/0)</f>
        <v>#DIV/0!</v>
      </c>
      <c r="F3262" s="200" t="e">
        <f t="shared" si="312"/>
        <v>#DIV/0!</v>
      </c>
      <c r="G3262" s="212" t="e">
        <f t="shared" si="307"/>
        <v>#DIV/0!</v>
      </c>
      <c r="K3262" s="197" t="str" cm="1">
        <f t="array" ref="K3262">INDEX($A:$G, ($B3262*$B$4)+3,COLUMN(C3262))</f>
        <v>Owing</v>
      </c>
      <c r="L3262" s="198" t="e">
        <f t="shared" si="309"/>
        <v>#VALUE!</v>
      </c>
      <c r="M3262" s="199" t="e">
        <f t="shared" si="310"/>
        <v>#VALUE!</v>
      </c>
      <c r="N3262" s="200" t="str" cm="1">
        <f t="array" ref="N3262">INDEX($A:$G, ($B3262*$B$4)+3,COLUMN(F3262))</f>
        <v>Total Interest Charged</v>
      </c>
      <c r="O3262" s="201" t="e">
        <f t="shared" si="308"/>
        <v>#VALUE!</v>
      </c>
    </row>
    <row r="3263" spans="3:15" x14ac:dyDescent="0.25">
      <c r="C3263" s="197" t="e">
        <f t="shared" si="311"/>
        <v>#DIV/0!</v>
      </c>
      <c r="D3263" s="216" t="e">
        <f>IF(F3263="","",IF($B$3='Budget Calculator'!$A$14, 'Loan Calculator'!$L$12-E3263+H3263, IF($B$3='Budget Calculator'!$A$13,  'Loan Calculator'!$N$12-E3263+H3263, IF($B$3='Budget Calculator'!$A$12,  'Loan Calculator'!$P$12-E3263+H3263, 0))))</f>
        <v>#DIV/0!</v>
      </c>
      <c r="E3263" s="217" t="e">
        <f>IF(('Loan Calculator'!$G$4/$B$4)*C3262&gt;=0, ('Loan Calculator'!$G$4/$B$4)*C3262, 1/0)</f>
        <v>#DIV/0!</v>
      </c>
      <c r="F3263" s="200" t="e">
        <f t="shared" si="312"/>
        <v>#DIV/0!</v>
      </c>
      <c r="G3263" s="212" t="e">
        <f t="shared" si="307"/>
        <v>#DIV/0!</v>
      </c>
      <c r="K3263" s="197" t="str" cm="1">
        <f t="array" ref="K3263">INDEX($A:$G, ($B3263*$B$4)+3,COLUMN(C3263))</f>
        <v>Owing</v>
      </c>
      <c r="L3263" s="198" t="e">
        <f t="shared" si="309"/>
        <v>#VALUE!</v>
      </c>
      <c r="M3263" s="199" t="e">
        <f t="shared" si="310"/>
        <v>#VALUE!</v>
      </c>
      <c r="N3263" s="200" t="str" cm="1">
        <f t="array" ref="N3263">INDEX($A:$G, ($B3263*$B$4)+3,COLUMN(F3263))</f>
        <v>Total Interest Charged</v>
      </c>
      <c r="O3263" s="201" t="e">
        <f t="shared" si="308"/>
        <v>#VALUE!</v>
      </c>
    </row>
    <row r="3264" spans="3:15" x14ac:dyDescent="0.25">
      <c r="C3264" s="197" t="e">
        <f t="shared" si="311"/>
        <v>#DIV/0!</v>
      </c>
      <c r="D3264" s="216" t="e">
        <f>IF(F3264="","",IF($B$3='Budget Calculator'!$A$14, 'Loan Calculator'!$L$12-E3264+H3264, IF($B$3='Budget Calculator'!$A$13,  'Loan Calculator'!$N$12-E3264+H3264, IF($B$3='Budget Calculator'!$A$12,  'Loan Calculator'!$P$12-E3264+H3264, 0))))</f>
        <v>#DIV/0!</v>
      </c>
      <c r="E3264" s="217" t="e">
        <f>IF(('Loan Calculator'!$G$4/$B$4)*C3263&gt;=0, ('Loan Calculator'!$G$4/$B$4)*C3263, 1/0)</f>
        <v>#DIV/0!</v>
      </c>
      <c r="F3264" s="200" t="e">
        <f t="shared" si="312"/>
        <v>#DIV/0!</v>
      </c>
      <c r="G3264" s="212" t="e">
        <f t="shared" si="307"/>
        <v>#DIV/0!</v>
      </c>
      <c r="K3264" s="197" t="str" cm="1">
        <f t="array" ref="K3264">INDEX($A:$G, ($B3264*$B$4)+3,COLUMN(C3264))</f>
        <v>Owing</v>
      </c>
      <c r="L3264" s="198" t="e">
        <f t="shared" si="309"/>
        <v>#VALUE!</v>
      </c>
      <c r="M3264" s="199" t="e">
        <f t="shared" si="310"/>
        <v>#VALUE!</v>
      </c>
      <c r="N3264" s="200" t="str" cm="1">
        <f t="array" ref="N3264">INDEX($A:$G, ($B3264*$B$4)+3,COLUMN(F3264))</f>
        <v>Total Interest Charged</v>
      </c>
      <c r="O3264" s="201" t="e">
        <f t="shared" si="308"/>
        <v>#VALUE!</v>
      </c>
    </row>
    <row r="3265" spans="3:15" x14ac:dyDescent="0.25">
      <c r="C3265" s="197" t="e">
        <f t="shared" si="311"/>
        <v>#DIV/0!</v>
      </c>
      <c r="D3265" s="216" t="e">
        <f>IF(F3265="","",IF($B$3='Budget Calculator'!$A$14, 'Loan Calculator'!$L$12-E3265+H3265, IF($B$3='Budget Calculator'!$A$13,  'Loan Calculator'!$N$12-E3265+H3265, IF($B$3='Budget Calculator'!$A$12,  'Loan Calculator'!$P$12-E3265+H3265, 0))))</f>
        <v>#DIV/0!</v>
      </c>
      <c r="E3265" s="217" t="e">
        <f>IF(('Loan Calculator'!$G$4/$B$4)*C3264&gt;=0, ('Loan Calculator'!$G$4/$B$4)*C3264, 1/0)</f>
        <v>#DIV/0!</v>
      </c>
      <c r="F3265" s="200" t="e">
        <f t="shared" si="312"/>
        <v>#DIV/0!</v>
      </c>
      <c r="G3265" s="212" t="e">
        <f t="shared" si="307"/>
        <v>#DIV/0!</v>
      </c>
      <c r="K3265" s="197" t="str" cm="1">
        <f t="array" ref="K3265">INDEX($A:$G, ($B3265*$B$4)+3,COLUMN(C3265))</f>
        <v>Owing</v>
      </c>
      <c r="L3265" s="198" t="e">
        <f t="shared" si="309"/>
        <v>#VALUE!</v>
      </c>
      <c r="M3265" s="199" t="e">
        <f t="shared" si="310"/>
        <v>#VALUE!</v>
      </c>
      <c r="N3265" s="200" t="str" cm="1">
        <f t="array" ref="N3265">INDEX($A:$G, ($B3265*$B$4)+3,COLUMN(F3265))</f>
        <v>Total Interest Charged</v>
      </c>
      <c r="O3265" s="201" t="e">
        <f t="shared" si="308"/>
        <v>#VALUE!</v>
      </c>
    </row>
    <row r="3266" spans="3:15" x14ac:dyDescent="0.25">
      <c r="C3266" s="197" t="e">
        <f t="shared" si="311"/>
        <v>#DIV/0!</v>
      </c>
      <c r="D3266" s="216" t="e">
        <f>IF(F3266="","",IF($B$3='Budget Calculator'!$A$14, 'Loan Calculator'!$L$12-E3266+H3266, IF($B$3='Budget Calculator'!$A$13,  'Loan Calculator'!$N$12-E3266+H3266, IF($B$3='Budget Calculator'!$A$12,  'Loan Calculator'!$P$12-E3266+H3266, 0))))</f>
        <v>#DIV/0!</v>
      </c>
      <c r="E3266" s="217" t="e">
        <f>IF(('Loan Calculator'!$G$4/$B$4)*C3265&gt;=0, ('Loan Calculator'!$G$4/$B$4)*C3265, 1/0)</f>
        <v>#DIV/0!</v>
      </c>
      <c r="F3266" s="200" t="e">
        <f t="shared" si="312"/>
        <v>#DIV/0!</v>
      </c>
      <c r="G3266" s="212" t="e">
        <f t="shared" si="307"/>
        <v>#DIV/0!</v>
      </c>
      <c r="K3266" s="197" t="str" cm="1">
        <f t="array" ref="K3266">INDEX($A:$G, ($B3266*$B$4)+3,COLUMN(C3266))</f>
        <v>Owing</v>
      </c>
      <c r="L3266" s="198" t="e">
        <f t="shared" si="309"/>
        <v>#VALUE!</v>
      </c>
      <c r="M3266" s="199" t="e">
        <f t="shared" si="310"/>
        <v>#VALUE!</v>
      </c>
      <c r="N3266" s="200" t="str" cm="1">
        <f t="array" ref="N3266">INDEX($A:$G, ($B3266*$B$4)+3,COLUMN(F3266))</f>
        <v>Total Interest Charged</v>
      </c>
      <c r="O3266" s="201" t="e">
        <f t="shared" si="308"/>
        <v>#VALUE!</v>
      </c>
    </row>
    <row r="3267" spans="3:15" x14ac:dyDescent="0.25">
      <c r="C3267" s="197" t="e">
        <f t="shared" si="311"/>
        <v>#DIV/0!</v>
      </c>
      <c r="D3267" s="216" t="e">
        <f>IF(F3267="","",IF($B$3='Budget Calculator'!$A$14, 'Loan Calculator'!$L$12-E3267+H3267, IF($B$3='Budget Calculator'!$A$13,  'Loan Calculator'!$N$12-E3267+H3267, IF($B$3='Budget Calculator'!$A$12,  'Loan Calculator'!$P$12-E3267+H3267, 0))))</f>
        <v>#DIV/0!</v>
      </c>
      <c r="E3267" s="217" t="e">
        <f>IF(('Loan Calculator'!$G$4/$B$4)*C3266&gt;=0, ('Loan Calculator'!$G$4/$B$4)*C3266, 1/0)</f>
        <v>#DIV/0!</v>
      </c>
      <c r="F3267" s="200" t="e">
        <f t="shared" si="312"/>
        <v>#DIV/0!</v>
      </c>
      <c r="G3267" s="212" t="e">
        <f t="shared" si="307"/>
        <v>#DIV/0!</v>
      </c>
      <c r="K3267" s="197" t="str" cm="1">
        <f t="array" ref="K3267">INDEX($A:$G, ($B3267*$B$4)+3,COLUMN(C3267))</f>
        <v>Owing</v>
      </c>
      <c r="L3267" s="198" t="e">
        <f t="shared" si="309"/>
        <v>#VALUE!</v>
      </c>
      <c r="M3267" s="199" t="e">
        <f t="shared" si="310"/>
        <v>#VALUE!</v>
      </c>
      <c r="N3267" s="200" t="str" cm="1">
        <f t="array" ref="N3267">INDEX($A:$G, ($B3267*$B$4)+3,COLUMN(F3267))</f>
        <v>Total Interest Charged</v>
      </c>
      <c r="O3267" s="201" t="e">
        <f t="shared" si="308"/>
        <v>#VALUE!</v>
      </c>
    </row>
    <row r="3268" spans="3:15" x14ac:dyDescent="0.25">
      <c r="C3268" s="197" t="e">
        <f t="shared" si="311"/>
        <v>#DIV/0!</v>
      </c>
      <c r="D3268" s="216" t="e">
        <f>IF(F3268="","",IF($B$3='Budget Calculator'!$A$14, 'Loan Calculator'!$L$12-E3268+H3268, IF($B$3='Budget Calculator'!$A$13,  'Loan Calculator'!$N$12-E3268+H3268, IF($B$3='Budget Calculator'!$A$12,  'Loan Calculator'!$P$12-E3268+H3268, 0))))</f>
        <v>#DIV/0!</v>
      </c>
      <c r="E3268" s="217" t="e">
        <f>IF(('Loan Calculator'!$G$4/$B$4)*C3267&gt;=0, ('Loan Calculator'!$G$4/$B$4)*C3267, 1/0)</f>
        <v>#DIV/0!</v>
      </c>
      <c r="F3268" s="200" t="e">
        <f t="shared" si="312"/>
        <v>#DIV/0!</v>
      </c>
      <c r="G3268" s="212" t="e">
        <f t="shared" si="307"/>
        <v>#DIV/0!</v>
      </c>
      <c r="K3268" s="197" t="str" cm="1">
        <f t="array" ref="K3268">INDEX($A:$G, ($B3268*$B$4)+3,COLUMN(C3268))</f>
        <v>Owing</v>
      </c>
      <c r="L3268" s="198" t="e">
        <f t="shared" si="309"/>
        <v>#VALUE!</v>
      </c>
      <c r="M3268" s="199" t="e">
        <f t="shared" si="310"/>
        <v>#VALUE!</v>
      </c>
      <c r="N3268" s="200" t="str" cm="1">
        <f t="array" ref="N3268">INDEX($A:$G, ($B3268*$B$4)+3,COLUMN(F3268))</f>
        <v>Total Interest Charged</v>
      </c>
      <c r="O3268" s="201" t="e">
        <f t="shared" si="308"/>
        <v>#VALUE!</v>
      </c>
    </row>
    <row r="3269" spans="3:15" x14ac:dyDescent="0.25">
      <c r="C3269" s="197" t="e">
        <f t="shared" si="311"/>
        <v>#DIV/0!</v>
      </c>
      <c r="D3269" s="216" t="e">
        <f>IF(F3269="","",IF($B$3='Budget Calculator'!$A$14, 'Loan Calculator'!$L$12-E3269+H3269, IF($B$3='Budget Calculator'!$A$13,  'Loan Calculator'!$N$12-E3269+H3269, IF($B$3='Budget Calculator'!$A$12,  'Loan Calculator'!$P$12-E3269+H3269, 0))))</f>
        <v>#DIV/0!</v>
      </c>
      <c r="E3269" s="217" t="e">
        <f>IF(('Loan Calculator'!$G$4/$B$4)*C3268&gt;=0, ('Loan Calculator'!$G$4/$B$4)*C3268, 1/0)</f>
        <v>#DIV/0!</v>
      </c>
      <c r="F3269" s="200" t="e">
        <f t="shared" si="312"/>
        <v>#DIV/0!</v>
      </c>
      <c r="G3269" s="212" t="e">
        <f t="shared" si="307"/>
        <v>#DIV/0!</v>
      </c>
      <c r="K3269" s="197" t="str" cm="1">
        <f t="array" ref="K3269">INDEX($A:$G, ($B3269*$B$4)+3,COLUMN(C3269))</f>
        <v>Owing</v>
      </c>
      <c r="L3269" s="198" t="e">
        <f t="shared" si="309"/>
        <v>#VALUE!</v>
      </c>
      <c r="M3269" s="199" t="e">
        <f t="shared" si="310"/>
        <v>#VALUE!</v>
      </c>
      <c r="N3269" s="200" t="str" cm="1">
        <f t="array" ref="N3269">INDEX($A:$G, ($B3269*$B$4)+3,COLUMN(F3269))</f>
        <v>Total Interest Charged</v>
      </c>
      <c r="O3269" s="201" t="e">
        <f t="shared" si="308"/>
        <v>#VALUE!</v>
      </c>
    </row>
    <row r="3270" spans="3:15" x14ac:dyDescent="0.25">
      <c r="C3270" s="197" t="e">
        <f t="shared" si="311"/>
        <v>#DIV/0!</v>
      </c>
      <c r="D3270" s="216" t="e">
        <f>IF(F3270="","",IF($B$3='Budget Calculator'!$A$14, 'Loan Calculator'!$L$12-E3270+H3270, IF($B$3='Budget Calculator'!$A$13,  'Loan Calculator'!$N$12-E3270+H3270, IF($B$3='Budget Calculator'!$A$12,  'Loan Calculator'!$P$12-E3270+H3270, 0))))</f>
        <v>#DIV/0!</v>
      </c>
      <c r="E3270" s="217" t="e">
        <f>IF(('Loan Calculator'!$G$4/$B$4)*C3269&gt;=0, ('Loan Calculator'!$G$4/$B$4)*C3269, 1/0)</f>
        <v>#DIV/0!</v>
      </c>
      <c r="F3270" s="200" t="e">
        <f t="shared" si="312"/>
        <v>#DIV/0!</v>
      </c>
      <c r="G3270" s="212" t="e">
        <f t="shared" ref="G3270:G3333" si="313">IF(IFERROR(C3270, 1/0), B3270, IF(C3270=0, B3270, 1/0))</f>
        <v>#DIV/0!</v>
      </c>
      <c r="K3270" s="197" t="str" cm="1">
        <f t="array" ref="K3270">INDEX($A:$G, ($B3270*$B$4)+3,COLUMN(C3270))</f>
        <v>Owing</v>
      </c>
      <c r="L3270" s="198" t="e">
        <f t="shared" si="309"/>
        <v>#VALUE!</v>
      </c>
      <c r="M3270" s="199" t="e">
        <f t="shared" si="310"/>
        <v>#VALUE!</v>
      </c>
      <c r="N3270" s="200" t="str" cm="1">
        <f t="array" ref="N3270">INDEX($A:$G, ($B3270*$B$4)+3,COLUMN(F3270))</f>
        <v>Total Interest Charged</v>
      </c>
      <c r="O3270" s="201" t="e">
        <f t="shared" ref="O3270:O3333" si="314">IF(IFERROR(K3270, 1/0), J3270, IF(K3270=0, J3270, 1/0))</f>
        <v>#VALUE!</v>
      </c>
    </row>
    <row r="3271" spans="3:15" x14ac:dyDescent="0.25">
      <c r="C3271" s="197" t="e">
        <f t="shared" si="311"/>
        <v>#DIV/0!</v>
      </c>
      <c r="D3271" s="216" t="e">
        <f>IF(F3271="","",IF($B$3='Budget Calculator'!$A$14, 'Loan Calculator'!$L$12-E3271+H3271, IF($B$3='Budget Calculator'!$A$13,  'Loan Calculator'!$N$12-E3271+H3271, IF($B$3='Budget Calculator'!$A$12,  'Loan Calculator'!$P$12-E3271+H3271, 0))))</f>
        <v>#DIV/0!</v>
      </c>
      <c r="E3271" s="217" t="e">
        <f>IF(('Loan Calculator'!$G$4/$B$4)*C3270&gt;=0, ('Loan Calculator'!$G$4/$B$4)*C3270, 1/0)</f>
        <v>#DIV/0!</v>
      </c>
      <c r="F3271" s="200" t="e">
        <f t="shared" si="312"/>
        <v>#DIV/0!</v>
      </c>
      <c r="G3271" s="212" t="e">
        <f t="shared" si="313"/>
        <v>#DIV/0!</v>
      </c>
      <c r="K3271" s="197" t="str" cm="1">
        <f t="array" ref="K3271">INDEX($A:$G, ($B3271*$B$4)+3,COLUMN(C3271))</f>
        <v>Owing</v>
      </c>
      <c r="L3271" s="198" t="e">
        <f t="shared" ref="L3271:L3334" si="315">K3270-K3271</f>
        <v>#VALUE!</v>
      </c>
      <c r="M3271" s="199" t="e">
        <f t="shared" ref="M3271:M3334" si="316">N3271-N3270</f>
        <v>#VALUE!</v>
      </c>
      <c r="N3271" s="200" t="str" cm="1">
        <f t="array" ref="N3271">INDEX($A:$G, ($B3271*$B$4)+3,COLUMN(F3271))</f>
        <v>Total Interest Charged</v>
      </c>
      <c r="O3271" s="201" t="e">
        <f t="shared" si="314"/>
        <v>#VALUE!</v>
      </c>
    </row>
    <row r="3272" spans="3:15" x14ac:dyDescent="0.25">
      <c r="C3272" s="197" t="e">
        <f t="shared" si="311"/>
        <v>#DIV/0!</v>
      </c>
      <c r="D3272" s="216" t="e">
        <f>IF(F3272="","",IF($B$3='Budget Calculator'!$A$14, 'Loan Calculator'!$L$12-E3272+H3272, IF($B$3='Budget Calculator'!$A$13,  'Loan Calculator'!$N$12-E3272+H3272, IF($B$3='Budget Calculator'!$A$12,  'Loan Calculator'!$P$12-E3272+H3272, 0))))</f>
        <v>#DIV/0!</v>
      </c>
      <c r="E3272" s="217" t="e">
        <f>IF(('Loan Calculator'!$G$4/$B$4)*C3271&gt;=0, ('Loan Calculator'!$G$4/$B$4)*C3271, 1/0)</f>
        <v>#DIV/0!</v>
      </c>
      <c r="F3272" s="200" t="e">
        <f t="shared" si="312"/>
        <v>#DIV/0!</v>
      </c>
      <c r="G3272" s="212" t="e">
        <f t="shared" si="313"/>
        <v>#DIV/0!</v>
      </c>
      <c r="K3272" s="197" t="str" cm="1">
        <f t="array" ref="K3272">INDEX($A:$G, ($B3272*$B$4)+3,COLUMN(C3272))</f>
        <v>Owing</v>
      </c>
      <c r="L3272" s="198" t="e">
        <f t="shared" si="315"/>
        <v>#VALUE!</v>
      </c>
      <c r="M3272" s="199" t="e">
        <f t="shared" si="316"/>
        <v>#VALUE!</v>
      </c>
      <c r="N3272" s="200" t="str" cm="1">
        <f t="array" ref="N3272">INDEX($A:$G, ($B3272*$B$4)+3,COLUMN(F3272))</f>
        <v>Total Interest Charged</v>
      </c>
      <c r="O3272" s="201" t="e">
        <f t="shared" si="314"/>
        <v>#VALUE!</v>
      </c>
    </row>
    <row r="3273" spans="3:15" x14ac:dyDescent="0.25">
      <c r="C3273" s="197" t="e">
        <f t="shared" si="311"/>
        <v>#DIV/0!</v>
      </c>
      <c r="D3273" s="216" t="e">
        <f>IF(F3273="","",IF($B$3='Budget Calculator'!$A$14, 'Loan Calculator'!$L$12-E3273+H3273, IF($B$3='Budget Calculator'!$A$13,  'Loan Calculator'!$N$12-E3273+H3273, IF($B$3='Budget Calculator'!$A$12,  'Loan Calculator'!$P$12-E3273+H3273, 0))))</f>
        <v>#DIV/0!</v>
      </c>
      <c r="E3273" s="217" t="e">
        <f>IF(('Loan Calculator'!$G$4/$B$4)*C3272&gt;=0, ('Loan Calculator'!$G$4/$B$4)*C3272, 1/0)</f>
        <v>#DIV/0!</v>
      </c>
      <c r="F3273" s="200" t="e">
        <f t="shared" si="312"/>
        <v>#DIV/0!</v>
      </c>
      <c r="G3273" s="212" t="e">
        <f t="shared" si="313"/>
        <v>#DIV/0!</v>
      </c>
      <c r="K3273" s="197" t="str" cm="1">
        <f t="array" ref="K3273">INDEX($A:$G, ($B3273*$B$4)+3,COLUMN(C3273))</f>
        <v>Owing</v>
      </c>
      <c r="L3273" s="198" t="e">
        <f t="shared" si="315"/>
        <v>#VALUE!</v>
      </c>
      <c r="M3273" s="199" t="e">
        <f t="shared" si="316"/>
        <v>#VALUE!</v>
      </c>
      <c r="N3273" s="200" t="str" cm="1">
        <f t="array" ref="N3273">INDEX($A:$G, ($B3273*$B$4)+3,COLUMN(F3273))</f>
        <v>Total Interest Charged</v>
      </c>
      <c r="O3273" s="201" t="e">
        <f t="shared" si="314"/>
        <v>#VALUE!</v>
      </c>
    </row>
    <row r="3274" spans="3:15" x14ac:dyDescent="0.25">
      <c r="C3274" s="197" t="e">
        <f t="shared" si="311"/>
        <v>#DIV/0!</v>
      </c>
      <c r="D3274" s="216" t="e">
        <f>IF(F3274="","",IF($B$3='Budget Calculator'!$A$14, 'Loan Calculator'!$L$12-E3274+H3274, IF($B$3='Budget Calculator'!$A$13,  'Loan Calculator'!$N$12-E3274+H3274, IF($B$3='Budget Calculator'!$A$12,  'Loan Calculator'!$P$12-E3274+H3274, 0))))</f>
        <v>#DIV/0!</v>
      </c>
      <c r="E3274" s="217" t="e">
        <f>IF(('Loan Calculator'!$G$4/$B$4)*C3273&gt;=0, ('Loan Calculator'!$G$4/$B$4)*C3273, 1/0)</f>
        <v>#DIV/0!</v>
      </c>
      <c r="F3274" s="200" t="e">
        <f t="shared" si="312"/>
        <v>#DIV/0!</v>
      </c>
      <c r="G3274" s="212" t="e">
        <f t="shared" si="313"/>
        <v>#DIV/0!</v>
      </c>
      <c r="K3274" s="197" t="str" cm="1">
        <f t="array" ref="K3274">INDEX($A:$G, ($B3274*$B$4)+3,COLUMN(C3274))</f>
        <v>Owing</v>
      </c>
      <c r="L3274" s="198" t="e">
        <f t="shared" si="315"/>
        <v>#VALUE!</v>
      </c>
      <c r="M3274" s="199" t="e">
        <f t="shared" si="316"/>
        <v>#VALUE!</v>
      </c>
      <c r="N3274" s="200" t="str" cm="1">
        <f t="array" ref="N3274">INDEX($A:$G, ($B3274*$B$4)+3,COLUMN(F3274))</f>
        <v>Total Interest Charged</v>
      </c>
      <c r="O3274" s="201" t="e">
        <f t="shared" si="314"/>
        <v>#VALUE!</v>
      </c>
    </row>
    <row r="3275" spans="3:15" x14ac:dyDescent="0.25">
      <c r="C3275" s="197" t="e">
        <f t="shared" si="311"/>
        <v>#DIV/0!</v>
      </c>
      <c r="D3275" s="216" t="e">
        <f>IF(F3275="","",IF($B$3='Budget Calculator'!$A$14, 'Loan Calculator'!$L$12-E3275+H3275, IF($B$3='Budget Calculator'!$A$13,  'Loan Calculator'!$N$12-E3275+H3275, IF($B$3='Budget Calculator'!$A$12,  'Loan Calculator'!$P$12-E3275+H3275, 0))))</f>
        <v>#DIV/0!</v>
      </c>
      <c r="E3275" s="217" t="e">
        <f>IF(('Loan Calculator'!$G$4/$B$4)*C3274&gt;=0, ('Loan Calculator'!$G$4/$B$4)*C3274, 1/0)</f>
        <v>#DIV/0!</v>
      </c>
      <c r="F3275" s="200" t="e">
        <f t="shared" si="312"/>
        <v>#DIV/0!</v>
      </c>
      <c r="G3275" s="212" t="e">
        <f t="shared" si="313"/>
        <v>#DIV/0!</v>
      </c>
      <c r="K3275" s="197" t="str" cm="1">
        <f t="array" ref="K3275">INDEX($A:$G, ($B3275*$B$4)+3,COLUMN(C3275))</f>
        <v>Owing</v>
      </c>
      <c r="L3275" s="198" t="e">
        <f t="shared" si="315"/>
        <v>#VALUE!</v>
      </c>
      <c r="M3275" s="199" t="e">
        <f t="shared" si="316"/>
        <v>#VALUE!</v>
      </c>
      <c r="N3275" s="200" t="str" cm="1">
        <f t="array" ref="N3275">INDEX($A:$G, ($B3275*$B$4)+3,COLUMN(F3275))</f>
        <v>Total Interest Charged</v>
      </c>
      <c r="O3275" s="201" t="e">
        <f t="shared" si="314"/>
        <v>#VALUE!</v>
      </c>
    </row>
    <row r="3276" spans="3:15" x14ac:dyDescent="0.25">
      <c r="C3276" s="197" t="e">
        <f t="shared" si="311"/>
        <v>#DIV/0!</v>
      </c>
      <c r="D3276" s="216" t="e">
        <f>IF(F3276="","",IF($B$3='Budget Calculator'!$A$14, 'Loan Calculator'!$L$12-E3276+H3276, IF($B$3='Budget Calculator'!$A$13,  'Loan Calculator'!$N$12-E3276+H3276, IF($B$3='Budget Calculator'!$A$12,  'Loan Calculator'!$P$12-E3276+H3276, 0))))</f>
        <v>#DIV/0!</v>
      </c>
      <c r="E3276" s="217" t="e">
        <f>IF(('Loan Calculator'!$G$4/$B$4)*C3275&gt;=0, ('Loan Calculator'!$G$4/$B$4)*C3275, 1/0)</f>
        <v>#DIV/0!</v>
      </c>
      <c r="F3276" s="200" t="e">
        <f t="shared" si="312"/>
        <v>#DIV/0!</v>
      </c>
      <c r="G3276" s="212" t="e">
        <f t="shared" si="313"/>
        <v>#DIV/0!</v>
      </c>
      <c r="K3276" s="197" t="str" cm="1">
        <f t="array" ref="K3276">INDEX($A:$G, ($B3276*$B$4)+3,COLUMN(C3276))</f>
        <v>Owing</v>
      </c>
      <c r="L3276" s="198" t="e">
        <f t="shared" si="315"/>
        <v>#VALUE!</v>
      </c>
      <c r="M3276" s="199" t="e">
        <f t="shared" si="316"/>
        <v>#VALUE!</v>
      </c>
      <c r="N3276" s="200" t="str" cm="1">
        <f t="array" ref="N3276">INDEX($A:$G, ($B3276*$B$4)+3,COLUMN(F3276))</f>
        <v>Total Interest Charged</v>
      </c>
      <c r="O3276" s="201" t="e">
        <f t="shared" si="314"/>
        <v>#VALUE!</v>
      </c>
    </row>
    <row r="3277" spans="3:15" x14ac:dyDescent="0.25">
      <c r="C3277" s="197" t="e">
        <f t="shared" si="311"/>
        <v>#DIV/0!</v>
      </c>
      <c r="D3277" s="216" t="e">
        <f>IF(F3277="","",IF($B$3='Budget Calculator'!$A$14, 'Loan Calculator'!$L$12-E3277+H3277, IF($B$3='Budget Calculator'!$A$13,  'Loan Calculator'!$N$12-E3277+H3277, IF($B$3='Budget Calculator'!$A$12,  'Loan Calculator'!$P$12-E3277+H3277, 0))))</f>
        <v>#DIV/0!</v>
      </c>
      <c r="E3277" s="217" t="e">
        <f>IF(('Loan Calculator'!$G$4/$B$4)*C3276&gt;=0, ('Loan Calculator'!$G$4/$B$4)*C3276, 1/0)</f>
        <v>#DIV/0!</v>
      </c>
      <c r="F3277" s="200" t="e">
        <f t="shared" si="312"/>
        <v>#DIV/0!</v>
      </c>
      <c r="G3277" s="212" t="e">
        <f t="shared" si="313"/>
        <v>#DIV/0!</v>
      </c>
      <c r="K3277" s="197" t="str" cm="1">
        <f t="array" ref="K3277">INDEX($A:$G, ($B3277*$B$4)+3,COLUMN(C3277))</f>
        <v>Owing</v>
      </c>
      <c r="L3277" s="198" t="e">
        <f t="shared" si="315"/>
        <v>#VALUE!</v>
      </c>
      <c r="M3277" s="199" t="e">
        <f t="shared" si="316"/>
        <v>#VALUE!</v>
      </c>
      <c r="N3277" s="200" t="str" cm="1">
        <f t="array" ref="N3277">INDEX($A:$G, ($B3277*$B$4)+3,COLUMN(F3277))</f>
        <v>Total Interest Charged</v>
      </c>
      <c r="O3277" s="201" t="e">
        <f t="shared" si="314"/>
        <v>#VALUE!</v>
      </c>
    </row>
    <row r="3278" spans="3:15" x14ac:dyDescent="0.25">
      <c r="C3278" s="197" t="e">
        <f t="shared" si="311"/>
        <v>#DIV/0!</v>
      </c>
      <c r="D3278" s="216" t="e">
        <f>IF(F3278="","",IF($B$3='Budget Calculator'!$A$14, 'Loan Calculator'!$L$12-E3278+H3278, IF($B$3='Budget Calculator'!$A$13,  'Loan Calculator'!$N$12-E3278+H3278, IF($B$3='Budget Calculator'!$A$12,  'Loan Calculator'!$P$12-E3278+H3278, 0))))</f>
        <v>#DIV/0!</v>
      </c>
      <c r="E3278" s="217" t="e">
        <f>IF(('Loan Calculator'!$G$4/$B$4)*C3277&gt;=0, ('Loan Calculator'!$G$4/$B$4)*C3277, 1/0)</f>
        <v>#DIV/0!</v>
      </c>
      <c r="F3278" s="200" t="e">
        <f t="shared" si="312"/>
        <v>#DIV/0!</v>
      </c>
      <c r="G3278" s="212" t="e">
        <f t="shared" si="313"/>
        <v>#DIV/0!</v>
      </c>
      <c r="K3278" s="197" t="str" cm="1">
        <f t="array" ref="K3278">INDEX($A:$G, ($B3278*$B$4)+3,COLUMN(C3278))</f>
        <v>Owing</v>
      </c>
      <c r="L3278" s="198" t="e">
        <f t="shared" si="315"/>
        <v>#VALUE!</v>
      </c>
      <c r="M3278" s="199" t="e">
        <f t="shared" si="316"/>
        <v>#VALUE!</v>
      </c>
      <c r="N3278" s="200" t="str" cm="1">
        <f t="array" ref="N3278">INDEX($A:$G, ($B3278*$B$4)+3,COLUMN(F3278))</f>
        <v>Total Interest Charged</v>
      </c>
      <c r="O3278" s="201" t="e">
        <f t="shared" si="314"/>
        <v>#VALUE!</v>
      </c>
    </row>
    <row r="3279" spans="3:15" x14ac:dyDescent="0.25">
      <c r="C3279" s="197" t="e">
        <f t="shared" si="311"/>
        <v>#DIV/0!</v>
      </c>
      <c r="D3279" s="216" t="e">
        <f>IF(F3279="","",IF($B$3='Budget Calculator'!$A$14, 'Loan Calculator'!$L$12-E3279+H3279, IF($B$3='Budget Calculator'!$A$13,  'Loan Calculator'!$N$12-E3279+H3279, IF($B$3='Budget Calculator'!$A$12,  'Loan Calculator'!$P$12-E3279+H3279, 0))))</f>
        <v>#DIV/0!</v>
      </c>
      <c r="E3279" s="217" t="e">
        <f>IF(('Loan Calculator'!$G$4/$B$4)*C3278&gt;=0, ('Loan Calculator'!$G$4/$B$4)*C3278, 1/0)</f>
        <v>#DIV/0!</v>
      </c>
      <c r="F3279" s="200" t="e">
        <f t="shared" si="312"/>
        <v>#DIV/0!</v>
      </c>
      <c r="G3279" s="212" t="e">
        <f t="shared" si="313"/>
        <v>#DIV/0!</v>
      </c>
      <c r="K3279" s="197" t="str" cm="1">
        <f t="array" ref="K3279">INDEX($A:$G, ($B3279*$B$4)+3,COLUMN(C3279))</f>
        <v>Owing</v>
      </c>
      <c r="L3279" s="198" t="e">
        <f t="shared" si="315"/>
        <v>#VALUE!</v>
      </c>
      <c r="M3279" s="199" t="e">
        <f t="shared" si="316"/>
        <v>#VALUE!</v>
      </c>
      <c r="N3279" s="200" t="str" cm="1">
        <f t="array" ref="N3279">INDEX($A:$G, ($B3279*$B$4)+3,COLUMN(F3279))</f>
        <v>Total Interest Charged</v>
      </c>
      <c r="O3279" s="201" t="e">
        <f t="shared" si="314"/>
        <v>#VALUE!</v>
      </c>
    </row>
    <row r="3280" spans="3:15" x14ac:dyDescent="0.25">
      <c r="C3280" s="197" t="e">
        <f t="shared" si="311"/>
        <v>#DIV/0!</v>
      </c>
      <c r="D3280" s="216" t="e">
        <f>IF(F3280="","",IF($B$3='Budget Calculator'!$A$14, 'Loan Calculator'!$L$12-E3280+H3280, IF($B$3='Budget Calculator'!$A$13,  'Loan Calculator'!$N$12-E3280+H3280, IF($B$3='Budget Calculator'!$A$12,  'Loan Calculator'!$P$12-E3280+H3280, 0))))</f>
        <v>#DIV/0!</v>
      </c>
      <c r="E3280" s="217" t="e">
        <f>IF(('Loan Calculator'!$G$4/$B$4)*C3279&gt;=0, ('Loan Calculator'!$G$4/$B$4)*C3279, 1/0)</f>
        <v>#DIV/0!</v>
      </c>
      <c r="F3280" s="200" t="e">
        <f t="shared" si="312"/>
        <v>#DIV/0!</v>
      </c>
      <c r="G3280" s="212" t="e">
        <f t="shared" si="313"/>
        <v>#DIV/0!</v>
      </c>
      <c r="K3280" s="197" t="str" cm="1">
        <f t="array" ref="K3280">INDEX($A:$G, ($B3280*$B$4)+3,COLUMN(C3280))</f>
        <v>Owing</v>
      </c>
      <c r="L3280" s="198" t="e">
        <f t="shared" si="315"/>
        <v>#VALUE!</v>
      </c>
      <c r="M3280" s="199" t="e">
        <f t="shared" si="316"/>
        <v>#VALUE!</v>
      </c>
      <c r="N3280" s="200" t="str" cm="1">
        <f t="array" ref="N3280">INDEX($A:$G, ($B3280*$B$4)+3,COLUMN(F3280))</f>
        <v>Total Interest Charged</v>
      </c>
      <c r="O3280" s="201" t="e">
        <f t="shared" si="314"/>
        <v>#VALUE!</v>
      </c>
    </row>
    <row r="3281" spans="3:15" x14ac:dyDescent="0.25">
      <c r="C3281" s="197" t="e">
        <f t="shared" si="311"/>
        <v>#DIV/0!</v>
      </c>
      <c r="D3281" s="216" t="e">
        <f>IF(F3281="","",IF($B$3='Budget Calculator'!$A$14, 'Loan Calculator'!$L$12-E3281+H3281, IF($B$3='Budget Calculator'!$A$13,  'Loan Calculator'!$N$12-E3281+H3281, IF($B$3='Budget Calculator'!$A$12,  'Loan Calculator'!$P$12-E3281+H3281, 0))))</f>
        <v>#DIV/0!</v>
      </c>
      <c r="E3281" s="217" t="e">
        <f>IF(('Loan Calculator'!$G$4/$B$4)*C3280&gt;=0, ('Loan Calculator'!$G$4/$B$4)*C3280, 1/0)</f>
        <v>#DIV/0!</v>
      </c>
      <c r="F3281" s="200" t="e">
        <f t="shared" si="312"/>
        <v>#DIV/0!</v>
      </c>
      <c r="G3281" s="212" t="e">
        <f t="shared" si="313"/>
        <v>#DIV/0!</v>
      </c>
      <c r="K3281" s="197" t="str" cm="1">
        <f t="array" ref="K3281">INDEX($A:$G, ($B3281*$B$4)+3,COLUMN(C3281))</f>
        <v>Owing</v>
      </c>
      <c r="L3281" s="198" t="e">
        <f t="shared" si="315"/>
        <v>#VALUE!</v>
      </c>
      <c r="M3281" s="199" t="e">
        <f t="shared" si="316"/>
        <v>#VALUE!</v>
      </c>
      <c r="N3281" s="200" t="str" cm="1">
        <f t="array" ref="N3281">INDEX($A:$G, ($B3281*$B$4)+3,COLUMN(F3281))</f>
        <v>Total Interest Charged</v>
      </c>
      <c r="O3281" s="201" t="e">
        <f t="shared" si="314"/>
        <v>#VALUE!</v>
      </c>
    </row>
    <row r="3282" spans="3:15" x14ac:dyDescent="0.25">
      <c r="C3282" s="197" t="e">
        <f t="shared" si="311"/>
        <v>#DIV/0!</v>
      </c>
      <c r="D3282" s="216" t="e">
        <f>IF(F3282="","",IF($B$3='Budget Calculator'!$A$14, 'Loan Calculator'!$L$12-E3282+H3282, IF($B$3='Budget Calculator'!$A$13,  'Loan Calculator'!$N$12-E3282+H3282, IF($B$3='Budget Calculator'!$A$12,  'Loan Calculator'!$P$12-E3282+H3282, 0))))</f>
        <v>#DIV/0!</v>
      </c>
      <c r="E3282" s="217" t="e">
        <f>IF(('Loan Calculator'!$G$4/$B$4)*C3281&gt;=0, ('Loan Calculator'!$G$4/$B$4)*C3281, 1/0)</f>
        <v>#DIV/0!</v>
      </c>
      <c r="F3282" s="200" t="e">
        <f t="shared" si="312"/>
        <v>#DIV/0!</v>
      </c>
      <c r="G3282" s="212" t="e">
        <f t="shared" si="313"/>
        <v>#DIV/0!</v>
      </c>
      <c r="K3282" s="197" t="str" cm="1">
        <f t="array" ref="K3282">INDEX($A:$G, ($B3282*$B$4)+3,COLUMN(C3282))</f>
        <v>Owing</v>
      </c>
      <c r="L3282" s="198" t="e">
        <f t="shared" si="315"/>
        <v>#VALUE!</v>
      </c>
      <c r="M3282" s="199" t="e">
        <f t="shared" si="316"/>
        <v>#VALUE!</v>
      </c>
      <c r="N3282" s="200" t="str" cm="1">
        <f t="array" ref="N3282">INDEX($A:$G, ($B3282*$B$4)+3,COLUMN(F3282))</f>
        <v>Total Interest Charged</v>
      </c>
      <c r="O3282" s="201" t="e">
        <f t="shared" si="314"/>
        <v>#VALUE!</v>
      </c>
    </row>
    <row r="3283" spans="3:15" x14ac:dyDescent="0.25">
      <c r="C3283" s="197" t="e">
        <f t="shared" si="311"/>
        <v>#DIV/0!</v>
      </c>
      <c r="D3283" s="216" t="e">
        <f>IF(F3283="","",IF($B$3='Budget Calculator'!$A$14, 'Loan Calculator'!$L$12-E3283+H3283, IF($B$3='Budget Calculator'!$A$13,  'Loan Calculator'!$N$12-E3283+H3283, IF($B$3='Budget Calculator'!$A$12,  'Loan Calculator'!$P$12-E3283+H3283, 0))))</f>
        <v>#DIV/0!</v>
      </c>
      <c r="E3283" s="217" t="e">
        <f>IF(('Loan Calculator'!$G$4/$B$4)*C3282&gt;=0, ('Loan Calculator'!$G$4/$B$4)*C3282, 1/0)</f>
        <v>#DIV/0!</v>
      </c>
      <c r="F3283" s="200" t="e">
        <f t="shared" si="312"/>
        <v>#DIV/0!</v>
      </c>
      <c r="G3283" s="212" t="e">
        <f t="shared" si="313"/>
        <v>#DIV/0!</v>
      </c>
      <c r="K3283" s="197" t="str" cm="1">
        <f t="array" ref="K3283">INDEX($A:$G, ($B3283*$B$4)+3,COLUMN(C3283))</f>
        <v>Owing</v>
      </c>
      <c r="L3283" s="198" t="e">
        <f t="shared" si="315"/>
        <v>#VALUE!</v>
      </c>
      <c r="M3283" s="199" t="e">
        <f t="shared" si="316"/>
        <v>#VALUE!</v>
      </c>
      <c r="N3283" s="200" t="str" cm="1">
        <f t="array" ref="N3283">INDEX($A:$G, ($B3283*$B$4)+3,COLUMN(F3283))</f>
        <v>Total Interest Charged</v>
      </c>
      <c r="O3283" s="201" t="e">
        <f t="shared" si="314"/>
        <v>#VALUE!</v>
      </c>
    </row>
    <row r="3284" spans="3:15" x14ac:dyDescent="0.25">
      <c r="C3284" s="197" t="e">
        <f t="shared" si="311"/>
        <v>#DIV/0!</v>
      </c>
      <c r="D3284" s="216" t="e">
        <f>IF(F3284="","",IF($B$3='Budget Calculator'!$A$14, 'Loan Calculator'!$L$12-E3284+H3284, IF($B$3='Budget Calculator'!$A$13,  'Loan Calculator'!$N$12-E3284+H3284, IF($B$3='Budget Calculator'!$A$12,  'Loan Calculator'!$P$12-E3284+H3284, 0))))</f>
        <v>#DIV/0!</v>
      </c>
      <c r="E3284" s="217" t="e">
        <f>IF(('Loan Calculator'!$G$4/$B$4)*C3283&gt;=0, ('Loan Calculator'!$G$4/$B$4)*C3283, 1/0)</f>
        <v>#DIV/0!</v>
      </c>
      <c r="F3284" s="200" t="e">
        <f t="shared" si="312"/>
        <v>#DIV/0!</v>
      </c>
      <c r="G3284" s="212" t="e">
        <f t="shared" si="313"/>
        <v>#DIV/0!</v>
      </c>
      <c r="K3284" s="197" t="str" cm="1">
        <f t="array" ref="K3284">INDEX($A:$G, ($B3284*$B$4)+3,COLUMN(C3284))</f>
        <v>Owing</v>
      </c>
      <c r="L3284" s="198" t="e">
        <f t="shared" si="315"/>
        <v>#VALUE!</v>
      </c>
      <c r="M3284" s="199" t="e">
        <f t="shared" si="316"/>
        <v>#VALUE!</v>
      </c>
      <c r="N3284" s="200" t="str" cm="1">
        <f t="array" ref="N3284">INDEX($A:$G, ($B3284*$B$4)+3,COLUMN(F3284))</f>
        <v>Total Interest Charged</v>
      </c>
      <c r="O3284" s="201" t="e">
        <f t="shared" si="314"/>
        <v>#VALUE!</v>
      </c>
    </row>
    <row r="3285" spans="3:15" x14ac:dyDescent="0.25">
      <c r="C3285" s="197" t="e">
        <f t="shared" si="311"/>
        <v>#DIV/0!</v>
      </c>
      <c r="D3285" s="216" t="e">
        <f>IF(F3285="","",IF($B$3='Budget Calculator'!$A$14, 'Loan Calculator'!$L$12-E3285+H3285, IF($B$3='Budget Calculator'!$A$13,  'Loan Calculator'!$N$12-E3285+H3285, IF($B$3='Budget Calculator'!$A$12,  'Loan Calculator'!$P$12-E3285+H3285, 0))))</f>
        <v>#DIV/0!</v>
      </c>
      <c r="E3285" s="217" t="e">
        <f>IF(('Loan Calculator'!$G$4/$B$4)*C3284&gt;=0, ('Loan Calculator'!$G$4/$B$4)*C3284, 1/0)</f>
        <v>#DIV/0!</v>
      </c>
      <c r="F3285" s="200" t="e">
        <f t="shared" si="312"/>
        <v>#DIV/0!</v>
      </c>
      <c r="G3285" s="212" t="e">
        <f t="shared" si="313"/>
        <v>#DIV/0!</v>
      </c>
      <c r="K3285" s="197" t="str" cm="1">
        <f t="array" ref="K3285">INDEX($A:$G, ($B3285*$B$4)+3,COLUMN(C3285))</f>
        <v>Owing</v>
      </c>
      <c r="L3285" s="198" t="e">
        <f t="shared" si="315"/>
        <v>#VALUE!</v>
      </c>
      <c r="M3285" s="199" t="e">
        <f t="shared" si="316"/>
        <v>#VALUE!</v>
      </c>
      <c r="N3285" s="200" t="str" cm="1">
        <f t="array" ref="N3285">INDEX($A:$G, ($B3285*$B$4)+3,COLUMN(F3285))</f>
        <v>Total Interest Charged</v>
      </c>
      <c r="O3285" s="201" t="e">
        <f t="shared" si="314"/>
        <v>#VALUE!</v>
      </c>
    </row>
    <row r="3286" spans="3:15" x14ac:dyDescent="0.25">
      <c r="C3286" s="197" t="e">
        <f t="shared" si="311"/>
        <v>#DIV/0!</v>
      </c>
      <c r="D3286" s="216" t="e">
        <f>IF(F3286="","",IF($B$3='Budget Calculator'!$A$14, 'Loan Calculator'!$L$12-E3286+H3286, IF($B$3='Budget Calculator'!$A$13,  'Loan Calculator'!$N$12-E3286+H3286, IF($B$3='Budget Calculator'!$A$12,  'Loan Calculator'!$P$12-E3286+H3286, 0))))</f>
        <v>#DIV/0!</v>
      </c>
      <c r="E3286" s="217" t="e">
        <f>IF(('Loan Calculator'!$G$4/$B$4)*C3285&gt;=0, ('Loan Calculator'!$G$4/$B$4)*C3285, 1/0)</f>
        <v>#DIV/0!</v>
      </c>
      <c r="F3286" s="200" t="e">
        <f t="shared" si="312"/>
        <v>#DIV/0!</v>
      </c>
      <c r="G3286" s="212" t="e">
        <f t="shared" si="313"/>
        <v>#DIV/0!</v>
      </c>
      <c r="K3286" s="197" t="str" cm="1">
        <f t="array" ref="K3286">INDEX($A:$G, ($B3286*$B$4)+3,COLUMN(C3286))</f>
        <v>Owing</v>
      </c>
      <c r="L3286" s="198" t="e">
        <f t="shared" si="315"/>
        <v>#VALUE!</v>
      </c>
      <c r="M3286" s="199" t="e">
        <f t="shared" si="316"/>
        <v>#VALUE!</v>
      </c>
      <c r="N3286" s="200" t="str" cm="1">
        <f t="array" ref="N3286">INDEX($A:$G, ($B3286*$B$4)+3,COLUMN(F3286))</f>
        <v>Total Interest Charged</v>
      </c>
      <c r="O3286" s="201" t="e">
        <f t="shared" si="314"/>
        <v>#VALUE!</v>
      </c>
    </row>
    <row r="3287" spans="3:15" x14ac:dyDescent="0.25">
      <c r="C3287" s="197" t="e">
        <f t="shared" si="311"/>
        <v>#DIV/0!</v>
      </c>
      <c r="D3287" s="216" t="e">
        <f>IF(F3287="","",IF($B$3='Budget Calculator'!$A$14, 'Loan Calculator'!$L$12-E3287+H3287, IF($B$3='Budget Calculator'!$A$13,  'Loan Calculator'!$N$12-E3287+H3287, IF($B$3='Budget Calculator'!$A$12,  'Loan Calculator'!$P$12-E3287+H3287, 0))))</f>
        <v>#DIV/0!</v>
      </c>
      <c r="E3287" s="217" t="e">
        <f>IF(('Loan Calculator'!$G$4/$B$4)*C3286&gt;=0, ('Loan Calculator'!$G$4/$B$4)*C3286, 1/0)</f>
        <v>#DIV/0!</v>
      </c>
      <c r="F3287" s="200" t="e">
        <f t="shared" si="312"/>
        <v>#DIV/0!</v>
      </c>
      <c r="G3287" s="212" t="e">
        <f t="shared" si="313"/>
        <v>#DIV/0!</v>
      </c>
      <c r="K3287" s="197" t="str" cm="1">
        <f t="array" ref="K3287">INDEX($A:$G, ($B3287*$B$4)+3,COLUMN(C3287))</f>
        <v>Owing</v>
      </c>
      <c r="L3287" s="198" t="e">
        <f t="shared" si="315"/>
        <v>#VALUE!</v>
      </c>
      <c r="M3287" s="199" t="e">
        <f t="shared" si="316"/>
        <v>#VALUE!</v>
      </c>
      <c r="N3287" s="200" t="str" cm="1">
        <f t="array" ref="N3287">INDEX($A:$G, ($B3287*$B$4)+3,COLUMN(F3287))</f>
        <v>Total Interest Charged</v>
      </c>
      <c r="O3287" s="201" t="e">
        <f t="shared" si="314"/>
        <v>#VALUE!</v>
      </c>
    </row>
    <row r="3288" spans="3:15" x14ac:dyDescent="0.25">
      <c r="C3288" s="197" t="e">
        <f t="shared" ref="C3288:C3351" si="317">IF(F3288="","",C3287-D3288)</f>
        <v>#DIV/0!</v>
      </c>
      <c r="D3288" s="216" t="e">
        <f>IF(F3288="","",IF($B$3='Budget Calculator'!$A$14, 'Loan Calculator'!$L$12-E3288+H3288, IF($B$3='Budget Calculator'!$A$13,  'Loan Calculator'!$N$12-E3288+H3288, IF($B$3='Budget Calculator'!$A$12,  'Loan Calculator'!$P$12-E3288+H3288, 0))))</f>
        <v>#DIV/0!</v>
      </c>
      <c r="E3288" s="217" t="e">
        <f>IF(('Loan Calculator'!$G$4/$B$4)*C3287&gt;=0, ('Loan Calculator'!$G$4/$B$4)*C3287, 1/0)</f>
        <v>#DIV/0!</v>
      </c>
      <c r="F3288" s="200" t="e">
        <f t="shared" ref="F3288:F3351" si="318">IF(F3287="", "", IF(E3288+F3287&gt;F3287, E3288+F3287, ""))</f>
        <v>#DIV/0!</v>
      </c>
      <c r="G3288" s="212" t="e">
        <f t="shared" si="313"/>
        <v>#DIV/0!</v>
      </c>
      <c r="K3288" s="197" t="str" cm="1">
        <f t="array" ref="K3288">INDEX($A:$G, ($B3288*$B$4)+3,COLUMN(C3288))</f>
        <v>Owing</v>
      </c>
      <c r="L3288" s="198" t="e">
        <f t="shared" si="315"/>
        <v>#VALUE!</v>
      </c>
      <c r="M3288" s="199" t="e">
        <f t="shared" si="316"/>
        <v>#VALUE!</v>
      </c>
      <c r="N3288" s="200" t="str" cm="1">
        <f t="array" ref="N3288">INDEX($A:$G, ($B3288*$B$4)+3,COLUMN(F3288))</f>
        <v>Total Interest Charged</v>
      </c>
      <c r="O3288" s="201" t="e">
        <f t="shared" si="314"/>
        <v>#VALUE!</v>
      </c>
    </row>
    <row r="3289" spans="3:15" x14ac:dyDescent="0.25">
      <c r="C3289" s="197" t="e">
        <f t="shared" si="317"/>
        <v>#DIV/0!</v>
      </c>
      <c r="D3289" s="216" t="e">
        <f>IF(F3289="","",IF($B$3='Budget Calculator'!$A$14, 'Loan Calculator'!$L$12-E3289+H3289, IF($B$3='Budget Calculator'!$A$13,  'Loan Calculator'!$N$12-E3289+H3289, IF($B$3='Budget Calculator'!$A$12,  'Loan Calculator'!$P$12-E3289+H3289, 0))))</f>
        <v>#DIV/0!</v>
      </c>
      <c r="E3289" s="217" t="e">
        <f>IF(('Loan Calculator'!$G$4/$B$4)*C3288&gt;=0, ('Loan Calculator'!$G$4/$B$4)*C3288, 1/0)</f>
        <v>#DIV/0!</v>
      </c>
      <c r="F3289" s="200" t="e">
        <f t="shared" si="318"/>
        <v>#DIV/0!</v>
      </c>
      <c r="G3289" s="212" t="e">
        <f t="shared" si="313"/>
        <v>#DIV/0!</v>
      </c>
      <c r="K3289" s="197" t="str" cm="1">
        <f t="array" ref="K3289">INDEX($A:$G, ($B3289*$B$4)+3,COLUMN(C3289))</f>
        <v>Owing</v>
      </c>
      <c r="L3289" s="198" t="e">
        <f t="shared" si="315"/>
        <v>#VALUE!</v>
      </c>
      <c r="M3289" s="199" t="e">
        <f t="shared" si="316"/>
        <v>#VALUE!</v>
      </c>
      <c r="N3289" s="200" t="str" cm="1">
        <f t="array" ref="N3289">INDEX($A:$G, ($B3289*$B$4)+3,COLUMN(F3289))</f>
        <v>Total Interest Charged</v>
      </c>
      <c r="O3289" s="201" t="e">
        <f t="shared" si="314"/>
        <v>#VALUE!</v>
      </c>
    </row>
    <row r="3290" spans="3:15" x14ac:dyDescent="0.25">
      <c r="C3290" s="197" t="e">
        <f t="shared" si="317"/>
        <v>#DIV/0!</v>
      </c>
      <c r="D3290" s="216" t="e">
        <f>IF(F3290="","",IF($B$3='Budget Calculator'!$A$14, 'Loan Calculator'!$L$12-E3290+H3290, IF($B$3='Budget Calculator'!$A$13,  'Loan Calculator'!$N$12-E3290+H3290, IF($B$3='Budget Calculator'!$A$12,  'Loan Calculator'!$P$12-E3290+H3290, 0))))</f>
        <v>#DIV/0!</v>
      </c>
      <c r="E3290" s="217" t="e">
        <f>IF(('Loan Calculator'!$G$4/$B$4)*C3289&gt;=0, ('Loan Calculator'!$G$4/$B$4)*C3289, 1/0)</f>
        <v>#DIV/0!</v>
      </c>
      <c r="F3290" s="200" t="e">
        <f t="shared" si="318"/>
        <v>#DIV/0!</v>
      </c>
      <c r="G3290" s="212" t="e">
        <f t="shared" si="313"/>
        <v>#DIV/0!</v>
      </c>
      <c r="K3290" s="197" t="str" cm="1">
        <f t="array" ref="K3290">INDEX($A:$G, ($B3290*$B$4)+3,COLUMN(C3290))</f>
        <v>Owing</v>
      </c>
      <c r="L3290" s="198" t="e">
        <f t="shared" si="315"/>
        <v>#VALUE!</v>
      </c>
      <c r="M3290" s="199" t="e">
        <f t="shared" si="316"/>
        <v>#VALUE!</v>
      </c>
      <c r="N3290" s="200" t="str" cm="1">
        <f t="array" ref="N3290">INDEX($A:$G, ($B3290*$B$4)+3,COLUMN(F3290))</f>
        <v>Total Interest Charged</v>
      </c>
      <c r="O3290" s="201" t="e">
        <f t="shared" si="314"/>
        <v>#VALUE!</v>
      </c>
    </row>
    <row r="3291" spans="3:15" x14ac:dyDescent="0.25">
      <c r="C3291" s="197" t="e">
        <f t="shared" si="317"/>
        <v>#DIV/0!</v>
      </c>
      <c r="D3291" s="216" t="e">
        <f>IF(F3291="","",IF($B$3='Budget Calculator'!$A$14, 'Loan Calculator'!$L$12-E3291+H3291, IF($B$3='Budget Calculator'!$A$13,  'Loan Calculator'!$N$12-E3291+H3291, IF($B$3='Budget Calculator'!$A$12,  'Loan Calculator'!$P$12-E3291+H3291, 0))))</f>
        <v>#DIV/0!</v>
      </c>
      <c r="E3291" s="217" t="e">
        <f>IF(('Loan Calculator'!$G$4/$B$4)*C3290&gt;=0, ('Loan Calculator'!$G$4/$B$4)*C3290, 1/0)</f>
        <v>#DIV/0!</v>
      </c>
      <c r="F3291" s="200" t="e">
        <f t="shared" si="318"/>
        <v>#DIV/0!</v>
      </c>
      <c r="G3291" s="212" t="e">
        <f t="shared" si="313"/>
        <v>#DIV/0!</v>
      </c>
      <c r="K3291" s="197" t="str" cm="1">
        <f t="array" ref="K3291">INDEX($A:$G, ($B3291*$B$4)+3,COLUMN(C3291))</f>
        <v>Owing</v>
      </c>
      <c r="L3291" s="198" t="e">
        <f t="shared" si="315"/>
        <v>#VALUE!</v>
      </c>
      <c r="M3291" s="199" t="e">
        <f t="shared" si="316"/>
        <v>#VALUE!</v>
      </c>
      <c r="N3291" s="200" t="str" cm="1">
        <f t="array" ref="N3291">INDEX($A:$G, ($B3291*$B$4)+3,COLUMN(F3291))</f>
        <v>Total Interest Charged</v>
      </c>
      <c r="O3291" s="201" t="e">
        <f t="shared" si="314"/>
        <v>#VALUE!</v>
      </c>
    </row>
    <row r="3292" spans="3:15" x14ac:dyDescent="0.25">
      <c r="C3292" s="197" t="e">
        <f t="shared" si="317"/>
        <v>#DIV/0!</v>
      </c>
      <c r="D3292" s="216" t="e">
        <f>IF(F3292="","",IF($B$3='Budget Calculator'!$A$14, 'Loan Calculator'!$L$12-E3292+H3292, IF($B$3='Budget Calculator'!$A$13,  'Loan Calculator'!$N$12-E3292+H3292, IF($B$3='Budget Calculator'!$A$12,  'Loan Calculator'!$P$12-E3292+H3292, 0))))</f>
        <v>#DIV/0!</v>
      </c>
      <c r="E3292" s="217" t="e">
        <f>IF(('Loan Calculator'!$G$4/$B$4)*C3291&gt;=0, ('Loan Calculator'!$G$4/$B$4)*C3291, 1/0)</f>
        <v>#DIV/0!</v>
      </c>
      <c r="F3292" s="200" t="e">
        <f t="shared" si="318"/>
        <v>#DIV/0!</v>
      </c>
      <c r="G3292" s="212" t="e">
        <f t="shared" si="313"/>
        <v>#DIV/0!</v>
      </c>
      <c r="K3292" s="197" t="str" cm="1">
        <f t="array" ref="K3292">INDEX($A:$G, ($B3292*$B$4)+3,COLUMN(C3292))</f>
        <v>Owing</v>
      </c>
      <c r="L3292" s="198" t="e">
        <f t="shared" si="315"/>
        <v>#VALUE!</v>
      </c>
      <c r="M3292" s="199" t="e">
        <f t="shared" si="316"/>
        <v>#VALUE!</v>
      </c>
      <c r="N3292" s="200" t="str" cm="1">
        <f t="array" ref="N3292">INDEX($A:$G, ($B3292*$B$4)+3,COLUMN(F3292))</f>
        <v>Total Interest Charged</v>
      </c>
      <c r="O3292" s="201" t="e">
        <f t="shared" si="314"/>
        <v>#VALUE!</v>
      </c>
    </row>
    <row r="3293" spans="3:15" x14ac:dyDescent="0.25">
      <c r="C3293" s="197" t="e">
        <f t="shared" si="317"/>
        <v>#DIV/0!</v>
      </c>
      <c r="D3293" s="216" t="e">
        <f>IF(F3293="","",IF($B$3='Budget Calculator'!$A$14, 'Loan Calculator'!$L$12-E3293+H3293, IF($B$3='Budget Calculator'!$A$13,  'Loan Calculator'!$N$12-E3293+H3293, IF($B$3='Budget Calculator'!$A$12,  'Loan Calculator'!$P$12-E3293+H3293, 0))))</f>
        <v>#DIV/0!</v>
      </c>
      <c r="E3293" s="217" t="e">
        <f>IF(('Loan Calculator'!$G$4/$B$4)*C3292&gt;=0, ('Loan Calculator'!$G$4/$B$4)*C3292, 1/0)</f>
        <v>#DIV/0!</v>
      </c>
      <c r="F3293" s="200" t="e">
        <f t="shared" si="318"/>
        <v>#DIV/0!</v>
      </c>
      <c r="G3293" s="212" t="e">
        <f t="shared" si="313"/>
        <v>#DIV/0!</v>
      </c>
      <c r="K3293" s="197" t="str" cm="1">
        <f t="array" ref="K3293">INDEX($A:$G, ($B3293*$B$4)+3,COLUMN(C3293))</f>
        <v>Owing</v>
      </c>
      <c r="L3293" s="198" t="e">
        <f t="shared" si="315"/>
        <v>#VALUE!</v>
      </c>
      <c r="M3293" s="199" t="e">
        <f t="shared" si="316"/>
        <v>#VALUE!</v>
      </c>
      <c r="N3293" s="200" t="str" cm="1">
        <f t="array" ref="N3293">INDEX($A:$G, ($B3293*$B$4)+3,COLUMN(F3293))</f>
        <v>Total Interest Charged</v>
      </c>
      <c r="O3293" s="201" t="e">
        <f t="shared" si="314"/>
        <v>#VALUE!</v>
      </c>
    </row>
    <row r="3294" spans="3:15" x14ac:dyDescent="0.25">
      <c r="C3294" s="197" t="e">
        <f t="shared" si="317"/>
        <v>#DIV/0!</v>
      </c>
      <c r="D3294" s="216" t="e">
        <f>IF(F3294="","",IF($B$3='Budget Calculator'!$A$14, 'Loan Calculator'!$L$12-E3294+H3294, IF($B$3='Budget Calculator'!$A$13,  'Loan Calculator'!$N$12-E3294+H3294, IF($B$3='Budget Calculator'!$A$12,  'Loan Calculator'!$P$12-E3294+H3294, 0))))</f>
        <v>#DIV/0!</v>
      </c>
      <c r="E3294" s="217" t="e">
        <f>IF(('Loan Calculator'!$G$4/$B$4)*C3293&gt;=0, ('Loan Calculator'!$G$4/$B$4)*C3293, 1/0)</f>
        <v>#DIV/0!</v>
      </c>
      <c r="F3294" s="200" t="e">
        <f t="shared" si="318"/>
        <v>#DIV/0!</v>
      </c>
      <c r="G3294" s="212" t="e">
        <f t="shared" si="313"/>
        <v>#DIV/0!</v>
      </c>
      <c r="K3294" s="197" t="str" cm="1">
        <f t="array" ref="K3294">INDEX($A:$G, ($B3294*$B$4)+3,COLUMN(C3294))</f>
        <v>Owing</v>
      </c>
      <c r="L3294" s="198" t="e">
        <f t="shared" si="315"/>
        <v>#VALUE!</v>
      </c>
      <c r="M3294" s="199" t="e">
        <f t="shared" si="316"/>
        <v>#VALUE!</v>
      </c>
      <c r="N3294" s="200" t="str" cm="1">
        <f t="array" ref="N3294">INDEX($A:$G, ($B3294*$B$4)+3,COLUMN(F3294))</f>
        <v>Total Interest Charged</v>
      </c>
      <c r="O3294" s="201" t="e">
        <f t="shared" si="314"/>
        <v>#VALUE!</v>
      </c>
    </row>
    <row r="3295" spans="3:15" x14ac:dyDescent="0.25">
      <c r="C3295" s="197" t="e">
        <f t="shared" si="317"/>
        <v>#DIV/0!</v>
      </c>
      <c r="D3295" s="216" t="e">
        <f>IF(F3295="","",IF($B$3='Budget Calculator'!$A$14, 'Loan Calculator'!$L$12-E3295+H3295, IF($B$3='Budget Calculator'!$A$13,  'Loan Calculator'!$N$12-E3295+H3295, IF($B$3='Budget Calculator'!$A$12,  'Loan Calculator'!$P$12-E3295+H3295, 0))))</f>
        <v>#DIV/0!</v>
      </c>
      <c r="E3295" s="217" t="e">
        <f>IF(('Loan Calculator'!$G$4/$B$4)*C3294&gt;=0, ('Loan Calculator'!$G$4/$B$4)*C3294, 1/0)</f>
        <v>#DIV/0!</v>
      </c>
      <c r="F3295" s="200" t="e">
        <f t="shared" si="318"/>
        <v>#DIV/0!</v>
      </c>
      <c r="G3295" s="212" t="e">
        <f t="shared" si="313"/>
        <v>#DIV/0!</v>
      </c>
      <c r="K3295" s="197" t="str" cm="1">
        <f t="array" ref="K3295">INDEX($A:$G, ($B3295*$B$4)+3,COLUMN(C3295))</f>
        <v>Owing</v>
      </c>
      <c r="L3295" s="198" t="e">
        <f t="shared" si="315"/>
        <v>#VALUE!</v>
      </c>
      <c r="M3295" s="199" t="e">
        <f t="shared" si="316"/>
        <v>#VALUE!</v>
      </c>
      <c r="N3295" s="200" t="str" cm="1">
        <f t="array" ref="N3295">INDEX($A:$G, ($B3295*$B$4)+3,COLUMN(F3295))</f>
        <v>Total Interest Charged</v>
      </c>
      <c r="O3295" s="201" t="e">
        <f t="shared" si="314"/>
        <v>#VALUE!</v>
      </c>
    </row>
    <row r="3296" spans="3:15" x14ac:dyDescent="0.25">
      <c r="C3296" s="197" t="e">
        <f t="shared" si="317"/>
        <v>#DIV/0!</v>
      </c>
      <c r="D3296" s="216" t="e">
        <f>IF(F3296="","",IF($B$3='Budget Calculator'!$A$14, 'Loan Calculator'!$L$12-E3296+H3296, IF($B$3='Budget Calculator'!$A$13,  'Loan Calculator'!$N$12-E3296+H3296, IF($B$3='Budget Calculator'!$A$12,  'Loan Calculator'!$P$12-E3296+H3296, 0))))</f>
        <v>#DIV/0!</v>
      </c>
      <c r="E3296" s="217" t="e">
        <f>IF(('Loan Calculator'!$G$4/$B$4)*C3295&gt;=0, ('Loan Calculator'!$G$4/$B$4)*C3295, 1/0)</f>
        <v>#DIV/0!</v>
      </c>
      <c r="F3296" s="200" t="e">
        <f t="shared" si="318"/>
        <v>#DIV/0!</v>
      </c>
      <c r="G3296" s="212" t="e">
        <f t="shared" si="313"/>
        <v>#DIV/0!</v>
      </c>
      <c r="K3296" s="197" t="str" cm="1">
        <f t="array" ref="K3296">INDEX($A:$G, ($B3296*$B$4)+3,COLUMN(C3296))</f>
        <v>Owing</v>
      </c>
      <c r="L3296" s="198" t="e">
        <f t="shared" si="315"/>
        <v>#VALUE!</v>
      </c>
      <c r="M3296" s="199" t="e">
        <f t="shared" si="316"/>
        <v>#VALUE!</v>
      </c>
      <c r="N3296" s="200" t="str" cm="1">
        <f t="array" ref="N3296">INDEX($A:$G, ($B3296*$B$4)+3,COLUMN(F3296))</f>
        <v>Total Interest Charged</v>
      </c>
      <c r="O3296" s="201" t="e">
        <f t="shared" si="314"/>
        <v>#VALUE!</v>
      </c>
    </row>
    <row r="3297" spans="3:15" x14ac:dyDescent="0.25">
      <c r="C3297" s="197" t="e">
        <f t="shared" si="317"/>
        <v>#DIV/0!</v>
      </c>
      <c r="D3297" s="216" t="e">
        <f>IF(F3297="","",IF($B$3='Budget Calculator'!$A$14, 'Loan Calculator'!$L$12-E3297+H3297, IF($B$3='Budget Calculator'!$A$13,  'Loan Calculator'!$N$12-E3297+H3297, IF($B$3='Budget Calculator'!$A$12,  'Loan Calculator'!$P$12-E3297+H3297, 0))))</f>
        <v>#DIV/0!</v>
      </c>
      <c r="E3297" s="217" t="e">
        <f>IF(('Loan Calculator'!$G$4/$B$4)*C3296&gt;=0, ('Loan Calculator'!$G$4/$B$4)*C3296, 1/0)</f>
        <v>#DIV/0!</v>
      </c>
      <c r="F3297" s="200" t="e">
        <f t="shared" si="318"/>
        <v>#DIV/0!</v>
      </c>
      <c r="G3297" s="212" t="e">
        <f t="shared" si="313"/>
        <v>#DIV/0!</v>
      </c>
      <c r="K3297" s="197" t="str" cm="1">
        <f t="array" ref="K3297">INDEX($A:$G, ($B3297*$B$4)+3,COLUMN(C3297))</f>
        <v>Owing</v>
      </c>
      <c r="L3297" s="198" t="e">
        <f t="shared" si="315"/>
        <v>#VALUE!</v>
      </c>
      <c r="M3297" s="199" t="e">
        <f t="shared" si="316"/>
        <v>#VALUE!</v>
      </c>
      <c r="N3297" s="200" t="str" cm="1">
        <f t="array" ref="N3297">INDEX($A:$G, ($B3297*$B$4)+3,COLUMN(F3297))</f>
        <v>Total Interest Charged</v>
      </c>
      <c r="O3297" s="201" t="e">
        <f t="shared" si="314"/>
        <v>#VALUE!</v>
      </c>
    </row>
    <row r="3298" spans="3:15" x14ac:dyDescent="0.25">
      <c r="C3298" s="197" t="e">
        <f t="shared" si="317"/>
        <v>#DIV/0!</v>
      </c>
      <c r="D3298" s="216" t="e">
        <f>IF(F3298="","",IF($B$3='Budget Calculator'!$A$14, 'Loan Calculator'!$L$12-E3298+H3298, IF($B$3='Budget Calculator'!$A$13,  'Loan Calculator'!$N$12-E3298+H3298, IF($B$3='Budget Calculator'!$A$12,  'Loan Calculator'!$P$12-E3298+H3298, 0))))</f>
        <v>#DIV/0!</v>
      </c>
      <c r="E3298" s="217" t="e">
        <f>IF(('Loan Calculator'!$G$4/$B$4)*C3297&gt;=0, ('Loan Calculator'!$G$4/$B$4)*C3297, 1/0)</f>
        <v>#DIV/0!</v>
      </c>
      <c r="F3298" s="200" t="e">
        <f t="shared" si="318"/>
        <v>#DIV/0!</v>
      </c>
      <c r="G3298" s="212" t="e">
        <f t="shared" si="313"/>
        <v>#DIV/0!</v>
      </c>
      <c r="K3298" s="197" t="str" cm="1">
        <f t="array" ref="K3298">INDEX($A:$G, ($B3298*$B$4)+3,COLUMN(C3298))</f>
        <v>Owing</v>
      </c>
      <c r="L3298" s="198" t="e">
        <f t="shared" si="315"/>
        <v>#VALUE!</v>
      </c>
      <c r="M3298" s="199" t="e">
        <f t="shared" si="316"/>
        <v>#VALUE!</v>
      </c>
      <c r="N3298" s="200" t="str" cm="1">
        <f t="array" ref="N3298">INDEX($A:$G, ($B3298*$B$4)+3,COLUMN(F3298))</f>
        <v>Total Interest Charged</v>
      </c>
      <c r="O3298" s="201" t="e">
        <f t="shared" si="314"/>
        <v>#VALUE!</v>
      </c>
    </row>
    <row r="3299" spans="3:15" x14ac:dyDescent="0.25">
      <c r="C3299" s="197" t="e">
        <f t="shared" si="317"/>
        <v>#DIV/0!</v>
      </c>
      <c r="D3299" s="216" t="e">
        <f>IF(F3299="","",IF($B$3='Budget Calculator'!$A$14, 'Loan Calculator'!$L$12-E3299+H3299, IF($B$3='Budget Calculator'!$A$13,  'Loan Calculator'!$N$12-E3299+H3299, IF($B$3='Budget Calculator'!$A$12,  'Loan Calculator'!$P$12-E3299+H3299, 0))))</f>
        <v>#DIV/0!</v>
      </c>
      <c r="E3299" s="217" t="e">
        <f>IF(('Loan Calculator'!$G$4/$B$4)*C3298&gt;=0, ('Loan Calculator'!$G$4/$B$4)*C3298, 1/0)</f>
        <v>#DIV/0!</v>
      </c>
      <c r="F3299" s="200" t="e">
        <f t="shared" si="318"/>
        <v>#DIV/0!</v>
      </c>
      <c r="G3299" s="212" t="e">
        <f t="shared" si="313"/>
        <v>#DIV/0!</v>
      </c>
      <c r="K3299" s="197" t="str" cm="1">
        <f t="array" ref="K3299">INDEX($A:$G, ($B3299*$B$4)+3,COLUMN(C3299))</f>
        <v>Owing</v>
      </c>
      <c r="L3299" s="198" t="e">
        <f t="shared" si="315"/>
        <v>#VALUE!</v>
      </c>
      <c r="M3299" s="199" t="e">
        <f t="shared" si="316"/>
        <v>#VALUE!</v>
      </c>
      <c r="N3299" s="200" t="str" cm="1">
        <f t="array" ref="N3299">INDEX($A:$G, ($B3299*$B$4)+3,COLUMN(F3299))</f>
        <v>Total Interest Charged</v>
      </c>
      <c r="O3299" s="201" t="e">
        <f t="shared" si="314"/>
        <v>#VALUE!</v>
      </c>
    </row>
    <row r="3300" spans="3:15" x14ac:dyDescent="0.25">
      <c r="C3300" s="197" t="e">
        <f t="shared" si="317"/>
        <v>#DIV/0!</v>
      </c>
      <c r="D3300" s="216" t="e">
        <f>IF(F3300="","",IF($B$3='Budget Calculator'!$A$14, 'Loan Calculator'!$L$12-E3300+H3300, IF($B$3='Budget Calculator'!$A$13,  'Loan Calculator'!$N$12-E3300+H3300, IF($B$3='Budget Calculator'!$A$12,  'Loan Calculator'!$P$12-E3300+H3300, 0))))</f>
        <v>#DIV/0!</v>
      </c>
      <c r="E3300" s="217" t="e">
        <f>IF(('Loan Calculator'!$G$4/$B$4)*C3299&gt;=0, ('Loan Calculator'!$G$4/$B$4)*C3299, 1/0)</f>
        <v>#DIV/0!</v>
      </c>
      <c r="F3300" s="200" t="e">
        <f t="shared" si="318"/>
        <v>#DIV/0!</v>
      </c>
      <c r="G3300" s="212" t="e">
        <f t="shared" si="313"/>
        <v>#DIV/0!</v>
      </c>
      <c r="K3300" s="197" t="str" cm="1">
        <f t="array" ref="K3300">INDEX($A:$G, ($B3300*$B$4)+3,COLUMN(C3300))</f>
        <v>Owing</v>
      </c>
      <c r="L3300" s="198" t="e">
        <f t="shared" si="315"/>
        <v>#VALUE!</v>
      </c>
      <c r="M3300" s="199" t="e">
        <f t="shared" si="316"/>
        <v>#VALUE!</v>
      </c>
      <c r="N3300" s="200" t="str" cm="1">
        <f t="array" ref="N3300">INDEX($A:$G, ($B3300*$B$4)+3,COLUMN(F3300))</f>
        <v>Total Interest Charged</v>
      </c>
      <c r="O3300" s="201" t="e">
        <f t="shared" si="314"/>
        <v>#VALUE!</v>
      </c>
    </row>
    <row r="3301" spans="3:15" x14ac:dyDescent="0.25">
      <c r="C3301" s="197" t="e">
        <f t="shared" si="317"/>
        <v>#DIV/0!</v>
      </c>
      <c r="D3301" s="216" t="e">
        <f>IF(F3301="","",IF($B$3='Budget Calculator'!$A$14, 'Loan Calculator'!$L$12-E3301+H3301, IF($B$3='Budget Calculator'!$A$13,  'Loan Calculator'!$N$12-E3301+H3301, IF($B$3='Budget Calculator'!$A$12,  'Loan Calculator'!$P$12-E3301+H3301, 0))))</f>
        <v>#DIV/0!</v>
      </c>
      <c r="E3301" s="217" t="e">
        <f>IF(('Loan Calculator'!$G$4/$B$4)*C3300&gt;=0, ('Loan Calculator'!$G$4/$B$4)*C3300, 1/0)</f>
        <v>#DIV/0!</v>
      </c>
      <c r="F3301" s="200" t="e">
        <f t="shared" si="318"/>
        <v>#DIV/0!</v>
      </c>
      <c r="G3301" s="212" t="e">
        <f t="shared" si="313"/>
        <v>#DIV/0!</v>
      </c>
      <c r="K3301" s="197" t="str" cm="1">
        <f t="array" ref="K3301">INDEX($A:$G, ($B3301*$B$4)+3,COLUMN(C3301))</f>
        <v>Owing</v>
      </c>
      <c r="L3301" s="198" t="e">
        <f t="shared" si="315"/>
        <v>#VALUE!</v>
      </c>
      <c r="M3301" s="199" t="e">
        <f t="shared" si="316"/>
        <v>#VALUE!</v>
      </c>
      <c r="N3301" s="200" t="str" cm="1">
        <f t="array" ref="N3301">INDEX($A:$G, ($B3301*$B$4)+3,COLUMN(F3301))</f>
        <v>Total Interest Charged</v>
      </c>
      <c r="O3301" s="201" t="e">
        <f t="shared" si="314"/>
        <v>#VALUE!</v>
      </c>
    </row>
    <row r="3302" spans="3:15" x14ac:dyDescent="0.25">
      <c r="C3302" s="197" t="e">
        <f t="shared" si="317"/>
        <v>#DIV/0!</v>
      </c>
      <c r="D3302" s="216" t="e">
        <f>IF(F3302="","",IF($B$3='Budget Calculator'!$A$14, 'Loan Calculator'!$L$12-E3302+H3302, IF($B$3='Budget Calculator'!$A$13,  'Loan Calculator'!$N$12-E3302+H3302, IF($B$3='Budget Calculator'!$A$12,  'Loan Calculator'!$P$12-E3302+H3302, 0))))</f>
        <v>#DIV/0!</v>
      </c>
      <c r="E3302" s="217" t="e">
        <f>IF(('Loan Calculator'!$G$4/$B$4)*C3301&gt;=0, ('Loan Calculator'!$G$4/$B$4)*C3301, 1/0)</f>
        <v>#DIV/0!</v>
      </c>
      <c r="F3302" s="200" t="e">
        <f t="shared" si="318"/>
        <v>#DIV/0!</v>
      </c>
      <c r="G3302" s="212" t="e">
        <f t="shared" si="313"/>
        <v>#DIV/0!</v>
      </c>
      <c r="K3302" s="197" t="str" cm="1">
        <f t="array" ref="K3302">INDEX($A:$G, ($B3302*$B$4)+3,COLUMN(C3302))</f>
        <v>Owing</v>
      </c>
      <c r="L3302" s="198" t="e">
        <f t="shared" si="315"/>
        <v>#VALUE!</v>
      </c>
      <c r="M3302" s="199" t="e">
        <f t="shared" si="316"/>
        <v>#VALUE!</v>
      </c>
      <c r="N3302" s="200" t="str" cm="1">
        <f t="array" ref="N3302">INDEX($A:$G, ($B3302*$B$4)+3,COLUMN(F3302))</f>
        <v>Total Interest Charged</v>
      </c>
      <c r="O3302" s="201" t="e">
        <f t="shared" si="314"/>
        <v>#VALUE!</v>
      </c>
    </row>
    <row r="3303" spans="3:15" x14ac:dyDescent="0.25">
      <c r="C3303" s="197" t="e">
        <f t="shared" si="317"/>
        <v>#DIV/0!</v>
      </c>
      <c r="D3303" s="216" t="e">
        <f>IF(F3303="","",IF($B$3='Budget Calculator'!$A$14, 'Loan Calculator'!$L$12-E3303+H3303, IF($B$3='Budget Calculator'!$A$13,  'Loan Calculator'!$N$12-E3303+H3303, IF($B$3='Budget Calculator'!$A$12,  'Loan Calculator'!$P$12-E3303+H3303, 0))))</f>
        <v>#DIV/0!</v>
      </c>
      <c r="E3303" s="217" t="e">
        <f>IF(('Loan Calculator'!$G$4/$B$4)*C3302&gt;=0, ('Loan Calculator'!$G$4/$B$4)*C3302, 1/0)</f>
        <v>#DIV/0!</v>
      </c>
      <c r="F3303" s="200" t="e">
        <f t="shared" si="318"/>
        <v>#DIV/0!</v>
      </c>
      <c r="G3303" s="212" t="e">
        <f t="shared" si="313"/>
        <v>#DIV/0!</v>
      </c>
      <c r="K3303" s="197" t="str" cm="1">
        <f t="array" ref="K3303">INDEX($A:$G, ($B3303*$B$4)+3,COLUMN(C3303))</f>
        <v>Owing</v>
      </c>
      <c r="L3303" s="198" t="e">
        <f t="shared" si="315"/>
        <v>#VALUE!</v>
      </c>
      <c r="M3303" s="199" t="e">
        <f t="shared" si="316"/>
        <v>#VALUE!</v>
      </c>
      <c r="N3303" s="200" t="str" cm="1">
        <f t="array" ref="N3303">INDEX($A:$G, ($B3303*$B$4)+3,COLUMN(F3303))</f>
        <v>Total Interest Charged</v>
      </c>
      <c r="O3303" s="201" t="e">
        <f t="shared" si="314"/>
        <v>#VALUE!</v>
      </c>
    </row>
    <row r="3304" spans="3:15" x14ac:dyDescent="0.25">
      <c r="C3304" s="197" t="e">
        <f t="shared" si="317"/>
        <v>#DIV/0!</v>
      </c>
      <c r="D3304" s="216" t="e">
        <f>IF(F3304="","",IF($B$3='Budget Calculator'!$A$14, 'Loan Calculator'!$L$12-E3304+H3304, IF($B$3='Budget Calculator'!$A$13,  'Loan Calculator'!$N$12-E3304+H3304, IF($B$3='Budget Calculator'!$A$12,  'Loan Calculator'!$P$12-E3304+H3304, 0))))</f>
        <v>#DIV/0!</v>
      </c>
      <c r="E3304" s="217" t="e">
        <f>IF(('Loan Calculator'!$G$4/$B$4)*C3303&gt;=0, ('Loan Calculator'!$G$4/$B$4)*C3303, 1/0)</f>
        <v>#DIV/0!</v>
      </c>
      <c r="F3304" s="200" t="e">
        <f t="shared" si="318"/>
        <v>#DIV/0!</v>
      </c>
      <c r="G3304" s="212" t="e">
        <f t="shared" si="313"/>
        <v>#DIV/0!</v>
      </c>
      <c r="K3304" s="197" t="str" cm="1">
        <f t="array" ref="K3304">INDEX($A:$G, ($B3304*$B$4)+3,COLUMN(C3304))</f>
        <v>Owing</v>
      </c>
      <c r="L3304" s="198" t="e">
        <f t="shared" si="315"/>
        <v>#VALUE!</v>
      </c>
      <c r="M3304" s="199" t="e">
        <f t="shared" si="316"/>
        <v>#VALUE!</v>
      </c>
      <c r="N3304" s="200" t="str" cm="1">
        <f t="array" ref="N3304">INDEX($A:$G, ($B3304*$B$4)+3,COLUMN(F3304))</f>
        <v>Total Interest Charged</v>
      </c>
      <c r="O3304" s="201" t="e">
        <f t="shared" si="314"/>
        <v>#VALUE!</v>
      </c>
    </row>
    <row r="3305" spans="3:15" x14ac:dyDescent="0.25">
      <c r="C3305" s="197" t="e">
        <f t="shared" si="317"/>
        <v>#DIV/0!</v>
      </c>
      <c r="D3305" s="216" t="e">
        <f>IF(F3305="","",IF($B$3='Budget Calculator'!$A$14, 'Loan Calculator'!$L$12-E3305+H3305, IF($B$3='Budget Calculator'!$A$13,  'Loan Calculator'!$N$12-E3305+H3305, IF($B$3='Budget Calculator'!$A$12,  'Loan Calculator'!$P$12-E3305+H3305, 0))))</f>
        <v>#DIV/0!</v>
      </c>
      <c r="E3305" s="217" t="e">
        <f>IF(('Loan Calculator'!$G$4/$B$4)*C3304&gt;=0, ('Loan Calculator'!$G$4/$B$4)*C3304, 1/0)</f>
        <v>#DIV/0!</v>
      </c>
      <c r="F3305" s="200" t="e">
        <f t="shared" si="318"/>
        <v>#DIV/0!</v>
      </c>
      <c r="G3305" s="212" t="e">
        <f t="shared" si="313"/>
        <v>#DIV/0!</v>
      </c>
      <c r="K3305" s="197" t="str" cm="1">
        <f t="array" ref="K3305">INDEX($A:$G, ($B3305*$B$4)+3,COLUMN(C3305))</f>
        <v>Owing</v>
      </c>
      <c r="L3305" s="198" t="e">
        <f t="shared" si="315"/>
        <v>#VALUE!</v>
      </c>
      <c r="M3305" s="199" t="e">
        <f t="shared" si="316"/>
        <v>#VALUE!</v>
      </c>
      <c r="N3305" s="200" t="str" cm="1">
        <f t="array" ref="N3305">INDEX($A:$G, ($B3305*$B$4)+3,COLUMN(F3305))</f>
        <v>Total Interest Charged</v>
      </c>
      <c r="O3305" s="201" t="e">
        <f t="shared" si="314"/>
        <v>#VALUE!</v>
      </c>
    </row>
    <row r="3306" spans="3:15" x14ac:dyDescent="0.25">
      <c r="C3306" s="197" t="e">
        <f t="shared" si="317"/>
        <v>#DIV/0!</v>
      </c>
      <c r="D3306" s="216" t="e">
        <f>IF(F3306="","",IF($B$3='Budget Calculator'!$A$14, 'Loan Calculator'!$L$12-E3306+H3306, IF($B$3='Budget Calculator'!$A$13,  'Loan Calculator'!$N$12-E3306+H3306, IF($B$3='Budget Calculator'!$A$12,  'Loan Calculator'!$P$12-E3306+H3306, 0))))</f>
        <v>#DIV/0!</v>
      </c>
      <c r="E3306" s="217" t="e">
        <f>IF(('Loan Calculator'!$G$4/$B$4)*C3305&gt;=0, ('Loan Calculator'!$G$4/$B$4)*C3305, 1/0)</f>
        <v>#DIV/0!</v>
      </c>
      <c r="F3306" s="200" t="e">
        <f t="shared" si="318"/>
        <v>#DIV/0!</v>
      </c>
      <c r="G3306" s="212" t="e">
        <f t="shared" si="313"/>
        <v>#DIV/0!</v>
      </c>
      <c r="K3306" s="197" t="str" cm="1">
        <f t="array" ref="K3306">INDEX($A:$G, ($B3306*$B$4)+3,COLUMN(C3306))</f>
        <v>Owing</v>
      </c>
      <c r="L3306" s="198" t="e">
        <f t="shared" si="315"/>
        <v>#VALUE!</v>
      </c>
      <c r="M3306" s="199" t="e">
        <f t="shared" si="316"/>
        <v>#VALUE!</v>
      </c>
      <c r="N3306" s="200" t="str" cm="1">
        <f t="array" ref="N3306">INDEX($A:$G, ($B3306*$B$4)+3,COLUMN(F3306))</f>
        <v>Total Interest Charged</v>
      </c>
      <c r="O3306" s="201" t="e">
        <f t="shared" si="314"/>
        <v>#VALUE!</v>
      </c>
    </row>
    <row r="3307" spans="3:15" x14ac:dyDescent="0.25">
      <c r="C3307" s="197" t="e">
        <f t="shared" si="317"/>
        <v>#DIV/0!</v>
      </c>
      <c r="D3307" s="216" t="e">
        <f>IF(F3307="","",IF($B$3='Budget Calculator'!$A$14, 'Loan Calculator'!$L$12-E3307+H3307, IF($B$3='Budget Calculator'!$A$13,  'Loan Calculator'!$N$12-E3307+H3307, IF($B$3='Budget Calculator'!$A$12,  'Loan Calculator'!$P$12-E3307+H3307, 0))))</f>
        <v>#DIV/0!</v>
      </c>
      <c r="E3307" s="217" t="e">
        <f>IF(('Loan Calculator'!$G$4/$B$4)*C3306&gt;=0, ('Loan Calculator'!$G$4/$B$4)*C3306, 1/0)</f>
        <v>#DIV/0!</v>
      </c>
      <c r="F3307" s="200" t="e">
        <f t="shared" si="318"/>
        <v>#DIV/0!</v>
      </c>
      <c r="G3307" s="212" t="e">
        <f t="shared" si="313"/>
        <v>#DIV/0!</v>
      </c>
      <c r="K3307" s="197" t="str" cm="1">
        <f t="array" ref="K3307">INDEX($A:$G, ($B3307*$B$4)+3,COLUMN(C3307))</f>
        <v>Owing</v>
      </c>
      <c r="L3307" s="198" t="e">
        <f t="shared" si="315"/>
        <v>#VALUE!</v>
      </c>
      <c r="M3307" s="199" t="e">
        <f t="shared" si="316"/>
        <v>#VALUE!</v>
      </c>
      <c r="N3307" s="200" t="str" cm="1">
        <f t="array" ref="N3307">INDEX($A:$G, ($B3307*$B$4)+3,COLUMN(F3307))</f>
        <v>Total Interest Charged</v>
      </c>
      <c r="O3307" s="201" t="e">
        <f t="shared" si="314"/>
        <v>#VALUE!</v>
      </c>
    </row>
    <row r="3308" spans="3:15" x14ac:dyDescent="0.25">
      <c r="C3308" s="197" t="e">
        <f t="shared" si="317"/>
        <v>#DIV/0!</v>
      </c>
      <c r="D3308" s="216" t="e">
        <f>IF(F3308="","",IF($B$3='Budget Calculator'!$A$14, 'Loan Calculator'!$L$12-E3308+H3308, IF($B$3='Budget Calculator'!$A$13,  'Loan Calculator'!$N$12-E3308+H3308, IF($B$3='Budget Calculator'!$A$12,  'Loan Calculator'!$P$12-E3308+H3308, 0))))</f>
        <v>#DIV/0!</v>
      </c>
      <c r="E3308" s="217" t="e">
        <f>IF(('Loan Calculator'!$G$4/$B$4)*C3307&gt;=0, ('Loan Calculator'!$G$4/$B$4)*C3307, 1/0)</f>
        <v>#DIV/0!</v>
      </c>
      <c r="F3308" s="200" t="e">
        <f t="shared" si="318"/>
        <v>#DIV/0!</v>
      </c>
      <c r="G3308" s="212" t="e">
        <f t="shared" si="313"/>
        <v>#DIV/0!</v>
      </c>
      <c r="K3308" s="197" t="str" cm="1">
        <f t="array" ref="K3308">INDEX($A:$G, ($B3308*$B$4)+3,COLUMN(C3308))</f>
        <v>Owing</v>
      </c>
      <c r="L3308" s="198" t="e">
        <f t="shared" si="315"/>
        <v>#VALUE!</v>
      </c>
      <c r="M3308" s="199" t="e">
        <f t="shared" si="316"/>
        <v>#VALUE!</v>
      </c>
      <c r="N3308" s="200" t="str" cm="1">
        <f t="array" ref="N3308">INDEX($A:$G, ($B3308*$B$4)+3,COLUMN(F3308))</f>
        <v>Total Interest Charged</v>
      </c>
      <c r="O3308" s="201" t="e">
        <f t="shared" si="314"/>
        <v>#VALUE!</v>
      </c>
    </row>
    <row r="3309" spans="3:15" x14ac:dyDescent="0.25">
      <c r="C3309" s="197" t="e">
        <f t="shared" si="317"/>
        <v>#DIV/0!</v>
      </c>
      <c r="D3309" s="216" t="e">
        <f>IF(F3309="","",IF($B$3='Budget Calculator'!$A$14, 'Loan Calculator'!$L$12-E3309+H3309, IF($B$3='Budget Calculator'!$A$13,  'Loan Calculator'!$N$12-E3309+H3309, IF($B$3='Budget Calculator'!$A$12,  'Loan Calculator'!$P$12-E3309+H3309, 0))))</f>
        <v>#DIV/0!</v>
      </c>
      <c r="E3309" s="217" t="e">
        <f>IF(('Loan Calculator'!$G$4/$B$4)*C3308&gt;=0, ('Loan Calculator'!$G$4/$B$4)*C3308, 1/0)</f>
        <v>#DIV/0!</v>
      </c>
      <c r="F3309" s="200" t="e">
        <f t="shared" si="318"/>
        <v>#DIV/0!</v>
      </c>
      <c r="G3309" s="212" t="e">
        <f t="shared" si="313"/>
        <v>#DIV/0!</v>
      </c>
      <c r="K3309" s="197" t="str" cm="1">
        <f t="array" ref="K3309">INDEX($A:$G, ($B3309*$B$4)+3,COLUMN(C3309))</f>
        <v>Owing</v>
      </c>
      <c r="L3309" s="198" t="e">
        <f t="shared" si="315"/>
        <v>#VALUE!</v>
      </c>
      <c r="M3309" s="199" t="e">
        <f t="shared" si="316"/>
        <v>#VALUE!</v>
      </c>
      <c r="N3309" s="200" t="str" cm="1">
        <f t="array" ref="N3309">INDEX($A:$G, ($B3309*$B$4)+3,COLUMN(F3309))</f>
        <v>Total Interest Charged</v>
      </c>
      <c r="O3309" s="201" t="e">
        <f t="shared" si="314"/>
        <v>#VALUE!</v>
      </c>
    </row>
    <row r="3310" spans="3:15" x14ac:dyDescent="0.25">
      <c r="C3310" s="197" t="e">
        <f t="shared" si="317"/>
        <v>#DIV/0!</v>
      </c>
      <c r="D3310" s="216" t="e">
        <f>IF(F3310="","",IF($B$3='Budget Calculator'!$A$14, 'Loan Calculator'!$L$12-E3310+H3310, IF($B$3='Budget Calculator'!$A$13,  'Loan Calculator'!$N$12-E3310+H3310, IF($B$3='Budget Calculator'!$A$12,  'Loan Calculator'!$P$12-E3310+H3310, 0))))</f>
        <v>#DIV/0!</v>
      </c>
      <c r="E3310" s="217" t="e">
        <f>IF(('Loan Calculator'!$G$4/$B$4)*C3309&gt;=0, ('Loan Calculator'!$G$4/$B$4)*C3309, 1/0)</f>
        <v>#DIV/0!</v>
      </c>
      <c r="F3310" s="200" t="e">
        <f t="shared" si="318"/>
        <v>#DIV/0!</v>
      </c>
      <c r="G3310" s="212" t="e">
        <f t="shared" si="313"/>
        <v>#DIV/0!</v>
      </c>
      <c r="K3310" s="197" t="str" cm="1">
        <f t="array" ref="K3310">INDEX($A:$G, ($B3310*$B$4)+3,COLUMN(C3310))</f>
        <v>Owing</v>
      </c>
      <c r="L3310" s="198" t="e">
        <f t="shared" si="315"/>
        <v>#VALUE!</v>
      </c>
      <c r="M3310" s="199" t="e">
        <f t="shared" si="316"/>
        <v>#VALUE!</v>
      </c>
      <c r="N3310" s="200" t="str" cm="1">
        <f t="array" ref="N3310">INDEX($A:$G, ($B3310*$B$4)+3,COLUMN(F3310))</f>
        <v>Total Interest Charged</v>
      </c>
      <c r="O3310" s="201" t="e">
        <f t="shared" si="314"/>
        <v>#VALUE!</v>
      </c>
    </row>
    <row r="3311" spans="3:15" x14ac:dyDescent="0.25">
      <c r="C3311" s="197" t="e">
        <f t="shared" si="317"/>
        <v>#DIV/0!</v>
      </c>
      <c r="D3311" s="216" t="e">
        <f>IF(F3311="","",IF($B$3='Budget Calculator'!$A$14, 'Loan Calculator'!$L$12-E3311+H3311, IF($B$3='Budget Calculator'!$A$13,  'Loan Calculator'!$N$12-E3311+H3311, IF($B$3='Budget Calculator'!$A$12,  'Loan Calculator'!$P$12-E3311+H3311, 0))))</f>
        <v>#DIV/0!</v>
      </c>
      <c r="E3311" s="217" t="e">
        <f>IF(('Loan Calculator'!$G$4/$B$4)*C3310&gt;=0, ('Loan Calculator'!$G$4/$B$4)*C3310, 1/0)</f>
        <v>#DIV/0!</v>
      </c>
      <c r="F3311" s="200" t="e">
        <f t="shared" si="318"/>
        <v>#DIV/0!</v>
      </c>
      <c r="G3311" s="212" t="e">
        <f t="shared" si="313"/>
        <v>#DIV/0!</v>
      </c>
      <c r="K3311" s="197" t="str" cm="1">
        <f t="array" ref="K3311">INDEX($A:$G, ($B3311*$B$4)+3,COLUMN(C3311))</f>
        <v>Owing</v>
      </c>
      <c r="L3311" s="198" t="e">
        <f t="shared" si="315"/>
        <v>#VALUE!</v>
      </c>
      <c r="M3311" s="199" t="e">
        <f t="shared" si="316"/>
        <v>#VALUE!</v>
      </c>
      <c r="N3311" s="200" t="str" cm="1">
        <f t="array" ref="N3311">INDEX($A:$G, ($B3311*$B$4)+3,COLUMN(F3311))</f>
        <v>Total Interest Charged</v>
      </c>
      <c r="O3311" s="201" t="e">
        <f t="shared" si="314"/>
        <v>#VALUE!</v>
      </c>
    </row>
    <row r="3312" spans="3:15" x14ac:dyDescent="0.25">
      <c r="C3312" s="197" t="e">
        <f t="shared" si="317"/>
        <v>#DIV/0!</v>
      </c>
      <c r="D3312" s="216" t="e">
        <f>IF(F3312="","",IF($B$3='Budget Calculator'!$A$14, 'Loan Calculator'!$L$12-E3312+H3312, IF($B$3='Budget Calculator'!$A$13,  'Loan Calculator'!$N$12-E3312+H3312, IF($B$3='Budget Calculator'!$A$12,  'Loan Calculator'!$P$12-E3312+H3312, 0))))</f>
        <v>#DIV/0!</v>
      </c>
      <c r="E3312" s="217" t="e">
        <f>IF(('Loan Calculator'!$G$4/$B$4)*C3311&gt;=0, ('Loan Calculator'!$G$4/$B$4)*C3311, 1/0)</f>
        <v>#DIV/0!</v>
      </c>
      <c r="F3312" s="200" t="e">
        <f t="shared" si="318"/>
        <v>#DIV/0!</v>
      </c>
      <c r="G3312" s="212" t="e">
        <f t="shared" si="313"/>
        <v>#DIV/0!</v>
      </c>
      <c r="K3312" s="197" t="str" cm="1">
        <f t="array" ref="K3312">INDEX($A:$G, ($B3312*$B$4)+3,COLUMN(C3312))</f>
        <v>Owing</v>
      </c>
      <c r="L3312" s="198" t="e">
        <f t="shared" si="315"/>
        <v>#VALUE!</v>
      </c>
      <c r="M3312" s="199" t="e">
        <f t="shared" si="316"/>
        <v>#VALUE!</v>
      </c>
      <c r="N3312" s="200" t="str" cm="1">
        <f t="array" ref="N3312">INDEX($A:$G, ($B3312*$B$4)+3,COLUMN(F3312))</f>
        <v>Total Interest Charged</v>
      </c>
      <c r="O3312" s="201" t="e">
        <f t="shared" si="314"/>
        <v>#VALUE!</v>
      </c>
    </row>
    <row r="3313" spans="3:15" x14ac:dyDescent="0.25">
      <c r="C3313" s="197" t="e">
        <f t="shared" si="317"/>
        <v>#DIV/0!</v>
      </c>
      <c r="D3313" s="216" t="e">
        <f>IF(F3313="","",IF($B$3='Budget Calculator'!$A$14, 'Loan Calculator'!$L$12-E3313+H3313, IF($B$3='Budget Calculator'!$A$13,  'Loan Calculator'!$N$12-E3313+H3313, IF($B$3='Budget Calculator'!$A$12,  'Loan Calculator'!$P$12-E3313+H3313, 0))))</f>
        <v>#DIV/0!</v>
      </c>
      <c r="E3313" s="217" t="e">
        <f>IF(('Loan Calculator'!$G$4/$B$4)*C3312&gt;=0, ('Loan Calculator'!$G$4/$B$4)*C3312, 1/0)</f>
        <v>#DIV/0!</v>
      </c>
      <c r="F3313" s="200" t="e">
        <f t="shared" si="318"/>
        <v>#DIV/0!</v>
      </c>
      <c r="G3313" s="212" t="e">
        <f t="shared" si="313"/>
        <v>#DIV/0!</v>
      </c>
      <c r="K3313" s="197" t="str" cm="1">
        <f t="array" ref="K3313">INDEX($A:$G, ($B3313*$B$4)+3,COLUMN(C3313))</f>
        <v>Owing</v>
      </c>
      <c r="L3313" s="198" t="e">
        <f t="shared" si="315"/>
        <v>#VALUE!</v>
      </c>
      <c r="M3313" s="199" t="e">
        <f t="shared" si="316"/>
        <v>#VALUE!</v>
      </c>
      <c r="N3313" s="200" t="str" cm="1">
        <f t="array" ref="N3313">INDEX($A:$G, ($B3313*$B$4)+3,COLUMN(F3313))</f>
        <v>Total Interest Charged</v>
      </c>
      <c r="O3313" s="201" t="e">
        <f t="shared" si="314"/>
        <v>#VALUE!</v>
      </c>
    </row>
    <row r="3314" spans="3:15" x14ac:dyDescent="0.25">
      <c r="C3314" s="197" t="e">
        <f t="shared" si="317"/>
        <v>#DIV/0!</v>
      </c>
      <c r="D3314" s="216" t="e">
        <f>IF(F3314="","",IF($B$3='Budget Calculator'!$A$14, 'Loan Calculator'!$L$12-E3314+H3314, IF($B$3='Budget Calculator'!$A$13,  'Loan Calculator'!$N$12-E3314+H3314, IF($B$3='Budget Calculator'!$A$12,  'Loan Calculator'!$P$12-E3314+H3314, 0))))</f>
        <v>#DIV/0!</v>
      </c>
      <c r="E3314" s="217" t="e">
        <f>IF(('Loan Calculator'!$G$4/$B$4)*C3313&gt;=0, ('Loan Calculator'!$G$4/$B$4)*C3313, 1/0)</f>
        <v>#DIV/0!</v>
      </c>
      <c r="F3314" s="200" t="e">
        <f t="shared" si="318"/>
        <v>#DIV/0!</v>
      </c>
      <c r="G3314" s="212" t="e">
        <f t="shared" si="313"/>
        <v>#DIV/0!</v>
      </c>
      <c r="K3314" s="197" t="str" cm="1">
        <f t="array" ref="K3314">INDEX($A:$G, ($B3314*$B$4)+3,COLUMN(C3314))</f>
        <v>Owing</v>
      </c>
      <c r="L3314" s="198" t="e">
        <f t="shared" si="315"/>
        <v>#VALUE!</v>
      </c>
      <c r="M3314" s="199" t="e">
        <f t="shared" si="316"/>
        <v>#VALUE!</v>
      </c>
      <c r="N3314" s="200" t="str" cm="1">
        <f t="array" ref="N3314">INDEX($A:$G, ($B3314*$B$4)+3,COLUMN(F3314))</f>
        <v>Total Interest Charged</v>
      </c>
      <c r="O3314" s="201" t="e">
        <f t="shared" si="314"/>
        <v>#VALUE!</v>
      </c>
    </row>
    <row r="3315" spans="3:15" x14ac:dyDescent="0.25">
      <c r="C3315" s="197" t="e">
        <f t="shared" si="317"/>
        <v>#DIV/0!</v>
      </c>
      <c r="D3315" s="216" t="e">
        <f>IF(F3315="","",IF($B$3='Budget Calculator'!$A$14, 'Loan Calculator'!$L$12-E3315+H3315, IF($B$3='Budget Calculator'!$A$13,  'Loan Calculator'!$N$12-E3315+H3315, IF($B$3='Budget Calculator'!$A$12,  'Loan Calculator'!$P$12-E3315+H3315, 0))))</f>
        <v>#DIV/0!</v>
      </c>
      <c r="E3315" s="217" t="e">
        <f>IF(('Loan Calculator'!$G$4/$B$4)*C3314&gt;=0, ('Loan Calculator'!$G$4/$B$4)*C3314, 1/0)</f>
        <v>#DIV/0!</v>
      </c>
      <c r="F3315" s="200" t="e">
        <f t="shared" si="318"/>
        <v>#DIV/0!</v>
      </c>
      <c r="G3315" s="212" t="e">
        <f t="shared" si="313"/>
        <v>#DIV/0!</v>
      </c>
      <c r="K3315" s="197" t="str" cm="1">
        <f t="array" ref="K3315">INDEX($A:$G, ($B3315*$B$4)+3,COLUMN(C3315))</f>
        <v>Owing</v>
      </c>
      <c r="L3315" s="198" t="e">
        <f t="shared" si="315"/>
        <v>#VALUE!</v>
      </c>
      <c r="M3315" s="199" t="e">
        <f t="shared" si="316"/>
        <v>#VALUE!</v>
      </c>
      <c r="N3315" s="200" t="str" cm="1">
        <f t="array" ref="N3315">INDEX($A:$G, ($B3315*$B$4)+3,COLUMN(F3315))</f>
        <v>Total Interest Charged</v>
      </c>
      <c r="O3315" s="201" t="e">
        <f t="shared" si="314"/>
        <v>#VALUE!</v>
      </c>
    </row>
    <row r="3316" spans="3:15" x14ac:dyDescent="0.25">
      <c r="C3316" s="197" t="e">
        <f t="shared" si="317"/>
        <v>#DIV/0!</v>
      </c>
      <c r="D3316" s="216" t="e">
        <f>IF(F3316="","",IF($B$3='Budget Calculator'!$A$14, 'Loan Calculator'!$L$12-E3316+H3316, IF($B$3='Budget Calculator'!$A$13,  'Loan Calculator'!$N$12-E3316+H3316, IF($B$3='Budget Calculator'!$A$12,  'Loan Calculator'!$P$12-E3316+H3316, 0))))</f>
        <v>#DIV/0!</v>
      </c>
      <c r="E3316" s="217" t="e">
        <f>IF(('Loan Calculator'!$G$4/$B$4)*C3315&gt;=0, ('Loan Calculator'!$G$4/$B$4)*C3315, 1/0)</f>
        <v>#DIV/0!</v>
      </c>
      <c r="F3316" s="200" t="e">
        <f t="shared" si="318"/>
        <v>#DIV/0!</v>
      </c>
      <c r="G3316" s="212" t="e">
        <f t="shared" si="313"/>
        <v>#DIV/0!</v>
      </c>
      <c r="K3316" s="197" t="str" cm="1">
        <f t="array" ref="K3316">INDEX($A:$G, ($B3316*$B$4)+3,COLUMN(C3316))</f>
        <v>Owing</v>
      </c>
      <c r="L3316" s="198" t="e">
        <f t="shared" si="315"/>
        <v>#VALUE!</v>
      </c>
      <c r="M3316" s="199" t="e">
        <f t="shared" si="316"/>
        <v>#VALUE!</v>
      </c>
      <c r="N3316" s="200" t="str" cm="1">
        <f t="array" ref="N3316">INDEX($A:$G, ($B3316*$B$4)+3,COLUMN(F3316))</f>
        <v>Total Interest Charged</v>
      </c>
      <c r="O3316" s="201" t="e">
        <f t="shared" si="314"/>
        <v>#VALUE!</v>
      </c>
    </row>
    <row r="3317" spans="3:15" x14ac:dyDescent="0.25">
      <c r="C3317" s="197" t="e">
        <f t="shared" si="317"/>
        <v>#DIV/0!</v>
      </c>
      <c r="D3317" s="216" t="e">
        <f>IF(F3317="","",IF($B$3='Budget Calculator'!$A$14, 'Loan Calculator'!$L$12-E3317+H3317, IF($B$3='Budget Calculator'!$A$13,  'Loan Calculator'!$N$12-E3317+H3317, IF($B$3='Budget Calculator'!$A$12,  'Loan Calculator'!$P$12-E3317+H3317, 0))))</f>
        <v>#DIV/0!</v>
      </c>
      <c r="E3317" s="217" t="e">
        <f>IF(('Loan Calculator'!$G$4/$B$4)*C3316&gt;=0, ('Loan Calculator'!$G$4/$B$4)*C3316, 1/0)</f>
        <v>#DIV/0!</v>
      </c>
      <c r="F3317" s="200" t="e">
        <f t="shared" si="318"/>
        <v>#DIV/0!</v>
      </c>
      <c r="G3317" s="212" t="e">
        <f t="shared" si="313"/>
        <v>#DIV/0!</v>
      </c>
      <c r="K3317" s="197" t="str" cm="1">
        <f t="array" ref="K3317">INDEX($A:$G, ($B3317*$B$4)+3,COLUMN(C3317))</f>
        <v>Owing</v>
      </c>
      <c r="L3317" s="198" t="e">
        <f t="shared" si="315"/>
        <v>#VALUE!</v>
      </c>
      <c r="M3317" s="199" t="e">
        <f t="shared" si="316"/>
        <v>#VALUE!</v>
      </c>
      <c r="N3317" s="200" t="str" cm="1">
        <f t="array" ref="N3317">INDEX($A:$G, ($B3317*$B$4)+3,COLUMN(F3317))</f>
        <v>Total Interest Charged</v>
      </c>
      <c r="O3317" s="201" t="e">
        <f t="shared" si="314"/>
        <v>#VALUE!</v>
      </c>
    </row>
    <row r="3318" spans="3:15" x14ac:dyDescent="0.25">
      <c r="C3318" s="197" t="e">
        <f t="shared" si="317"/>
        <v>#DIV/0!</v>
      </c>
      <c r="D3318" s="216" t="e">
        <f>IF(F3318="","",IF($B$3='Budget Calculator'!$A$14, 'Loan Calculator'!$L$12-E3318+H3318, IF($B$3='Budget Calculator'!$A$13,  'Loan Calculator'!$N$12-E3318+H3318, IF($B$3='Budget Calculator'!$A$12,  'Loan Calculator'!$P$12-E3318+H3318, 0))))</f>
        <v>#DIV/0!</v>
      </c>
      <c r="E3318" s="217" t="e">
        <f>IF(('Loan Calculator'!$G$4/$B$4)*C3317&gt;=0, ('Loan Calculator'!$G$4/$B$4)*C3317, 1/0)</f>
        <v>#DIV/0!</v>
      </c>
      <c r="F3318" s="200" t="e">
        <f t="shared" si="318"/>
        <v>#DIV/0!</v>
      </c>
      <c r="G3318" s="212" t="e">
        <f t="shared" si="313"/>
        <v>#DIV/0!</v>
      </c>
      <c r="K3318" s="197" t="str" cm="1">
        <f t="array" ref="K3318">INDEX($A:$G, ($B3318*$B$4)+3,COLUMN(C3318))</f>
        <v>Owing</v>
      </c>
      <c r="L3318" s="198" t="e">
        <f t="shared" si="315"/>
        <v>#VALUE!</v>
      </c>
      <c r="M3318" s="199" t="e">
        <f t="shared" si="316"/>
        <v>#VALUE!</v>
      </c>
      <c r="N3318" s="200" t="str" cm="1">
        <f t="array" ref="N3318">INDEX($A:$G, ($B3318*$B$4)+3,COLUMN(F3318))</f>
        <v>Total Interest Charged</v>
      </c>
      <c r="O3318" s="201" t="e">
        <f t="shared" si="314"/>
        <v>#VALUE!</v>
      </c>
    </row>
    <row r="3319" spans="3:15" x14ac:dyDescent="0.25">
      <c r="C3319" s="197" t="e">
        <f t="shared" si="317"/>
        <v>#DIV/0!</v>
      </c>
      <c r="D3319" s="216" t="e">
        <f>IF(F3319="","",IF($B$3='Budget Calculator'!$A$14, 'Loan Calculator'!$L$12-E3319+H3319, IF($B$3='Budget Calculator'!$A$13,  'Loan Calculator'!$N$12-E3319+H3319, IF($B$3='Budget Calculator'!$A$12,  'Loan Calculator'!$P$12-E3319+H3319, 0))))</f>
        <v>#DIV/0!</v>
      </c>
      <c r="E3319" s="217" t="e">
        <f>IF(('Loan Calculator'!$G$4/$B$4)*C3318&gt;=0, ('Loan Calculator'!$G$4/$B$4)*C3318, 1/0)</f>
        <v>#DIV/0!</v>
      </c>
      <c r="F3319" s="200" t="e">
        <f t="shared" si="318"/>
        <v>#DIV/0!</v>
      </c>
      <c r="G3319" s="212" t="e">
        <f t="shared" si="313"/>
        <v>#DIV/0!</v>
      </c>
      <c r="K3319" s="197" t="str" cm="1">
        <f t="array" ref="K3319">INDEX($A:$G, ($B3319*$B$4)+3,COLUMN(C3319))</f>
        <v>Owing</v>
      </c>
      <c r="L3319" s="198" t="e">
        <f t="shared" si="315"/>
        <v>#VALUE!</v>
      </c>
      <c r="M3319" s="199" t="e">
        <f t="shared" si="316"/>
        <v>#VALUE!</v>
      </c>
      <c r="N3319" s="200" t="str" cm="1">
        <f t="array" ref="N3319">INDEX($A:$G, ($B3319*$B$4)+3,COLUMN(F3319))</f>
        <v>Total Interest Charged</v>
      </c>
      <c r="O3319" s="201" t="e">
        <f t="shared" si="314"/>
        <v>#VALUE!</v>
      </c>
    </row>
    <row r="3320" spans="3:15" x14ac:dyDescent="0.25">
      <c r="C3320" s="197" t="e">
        <f t="shared" si="317"/>
        <v>#DIV/0!</v>
      </c>
      <c r="D3320" s="216" t="e">
        <f>IF(F3320="","",IF($B$3='Budget Calculator'!$A$14, 'Loan Calculator'!$L$12-E3320+H3320, IF($B$3='Budget Calculator'!$A$13,  'Loan Calculator'!$N$12-E3320+H3320, IF($B$3='Budget Calculator'!$A$12,  'Loan Calculator'!$P$12-E3320+H3320, 0))))</f>
        <v>#DIV/0!</v>
      </c>
      <c r="E3320" s="217" t="e">
        <f>IF(('Loan Calculator'!$G$4/$B$4)*C3319&gt;=0, ('Loan Calculator'!$G$4/$B$4)*C3319, 1/0)</f>
        <v>#DIV/0!</v>
      </c>
      <c r="F3320" s="200" t="e">
        <f t="shared" si="318"/>
        <v>#DIV/0!</v>
      </c>
      <c r="G3320" s="212" t="e">
        <f t="shared" si="313"/>
        <v>#DIV/0!</v>
      </c>
      <c r="K3320" s="197" t="str" cm="1">
        <f t="array" ref="K3320">INDEX($A:$G, ($B3320*$B$4)+3,COLUMN(C3320))</f>
        <v>Owing</v>
      </c>
      <c r="L3320" s="198" t="e">
        <f t="shared" si="315"/>
        <v>#VALUE!</v>
      </c>
      <c r="M3320" s="199" t="e">
        <f t="shared" si="316"/>
        <v>#VALUE!</v>
      </c>
      <c r="N3320" s="200" t="str" cm="1">
        <f t="array" ref="N3320">INDEX($A:$G, ($B3320*$B$4)+3,COLUMN(F3320))</f>
        <v>Total Interest Charged</v>
      </c>
      <c r="O3320" s="201" t="e">
        <f t="shared" si="314"/>
        <v>#VALUE!</v>
      </c>
    </row>
    <row r="3321" spans="3:15" x14ac:dyDescent="0.25">
      <c r="C3321" s="197" t="e">
        <f t="shared" si="317"/>
        <v>#DIV/0!</v>
      </c>
      <c r="D3321" s="216" t="e">
        <f>IF(F3321="","",IF($B$3='Budget Calculator'!$A$14, 'Loan Calculator'!$L$12-E3321+H3321, IF($B$3='Budget Calculator'!$A$13,  'Loan Calculator'!$N$12-E3321+H3321, IF($B$3='Budget Calculator'!$A$12,  'Loan Calculator'!$P$12-E3321+H3321, 0))))</f>
        <v>#DIV/0!</v>
      </c>
      <c r="E3321" s="217" t="e">
        <f>IF(('Loan Calculator'!$G$4/$B$4)*C3320&gt;=0, ('Loan Calculator'!$G$4/$B$4)*C3320, 1/0)</f>
        <v>#DIV/0!</v>
      </c>
      <c r="F3321" s="200" t="e">
        <f t="shared" si="318"/>
        <v>#DIV/0!</v>
      </c>
      <c r="G3321" s="212" t="e">
        <f t="shared" si="313"/>
        <v>#DIV/0!</v>
      </c>
      <c r="K3321" s="197" t="str" cm="1">
        <f t="array" ref="K3321">INDEX($A:$G, ($B3321*$B$4)+3,COLUMN(C3321))</f>
        <v>Owing</v>
      </c>
      <c r="L3321" s="198" t="e">
        <f t="shared" si="315"/>
        <v>#VALUE!</v>
      </c>
      <c r="M3321" s="199" t="e">
        <f t="shared" si="316"/>
        <v>#VALUE!</v>
      </c>
      <c r="N3321" s="200" t="str" cm="1">
        <f t="array" ref="N3321">INDEX($A:$G, ($B3321*$B$4)+3,COLUMN(F3321))</f>
        <v>Total Interest Charged</v>
      </c>
      <c r="O3321" s="201" t="e">
        <f t="shared" si="314"/>
        <v>#VALUE!</v>
      </c>
    </row>
    <row r="3322" spans="3:15" x14ac:dyDescent="0.25">
      <c r="C3322" s="197" t="e">
        <f t="shared" si="317"/>
        <v>#DIV/0!</v>
      </c>
      <c r="D3322" s="216" t="e">
        <f>IF(F3322="","",IF($B$3='Budget Calculator'!$A$14, 'Loan Calculator'!$L$12-E3322+H3322, IF($B$3='Budget Calculator'!$A$13,  'Loan Calculator'!$N$12-E3322+H3322, IF($B$3='Budget Calculator'!$A$12,  'Loan Calculator'!$P$12-E3322+H3322, 0))))</f>
        <v>#DIV/0!</v>
      </c>
      <c r="E3322" s="217" t="e">
        <f>IF(('Loan Calculator'!$G$4/$B$4)*C3321&gt;=0, ('Loan Calculator'!$G$4/$B$4)*C3321, 1/0)</f>
        <v>#DIV/0!</v>
      </c>
      <c r="F3322" s="200" t="e">
        <f t="shared" si="318"/>
        <v>#DIV/0!</v>
      </c>
      <c r="G3322" s="212" t="e">
        <f t="shared" si="313"/>
        <v>#DIV/0!</v>
      </c>
      <c r="K3322" s="197" t="str" cm="1">
        <f t="array" ref="K3322">INDEX($A:$G, ($B3322*$B$4)+3,COLUMN(C3322))</f>
        <v>Owing</v>
      </c>
      <c r="L3322" s="198" t="e">
        <f t="shared" si="315"/>
        <v>#VALUE!</v>
      </c>
      <c r="M3322" s="199" t="e">
        <f t="shared" si="316"/>
        <v>#VALUE!</v>
      </c>
      <c r="N3322" s="200" t="str" cm="1">
        <f t="array" ref="N3322">INDEX($A:$G, ($B3322*$B$4)+3,COLUMN(F3322))</f>
        <v>Total Interest Charged</v>
      </c>
      <c r="O3322" s="201" t="e">
        <f t="shared" si="314"/>
        <v>#VALUE!</v>
      </c>
    </row>
    <row r="3323" spans="3:15" x14ac:dyDescent="0.25">
      <c r="C3323" s="197" t="e">
        <f t="shared" si="317"/>
        <v>#DIV/0!</v>
      </c>
      <c r="D3323" s="216" t="e">
        <f>IF(F3323="","",IF($B$3='Budget Calculator'!$A$14, 'Loan Calculator'!$L$12-E3323+H3323, IF($B$3='Budget Calculator'!$A$13,  'Loan Calculator'!$N$12-E3323+H3323, IF($B$3='Budget Calculator'!$A$12,  'Loan Calculator'!$P$12-E3323+H3323, 0))))</f>
        <v>#DIV/0!</v>
      </c>
      <c r="E3323" s="217" t="e">
        <f>IF(('Loan Calculator'!$G$4/$B$4)*C3322&gt;=0, ('Loan Calculator'!$G$4/$B$4)*C3322, 1/0)</f>
        <v>#DIV/0!</v>
      </c>
      <c r="F3323" s="200" t="e">
        <f t="shared" si="318"/>
        <v>#DIV/0!</v>
      </c>
      <c r="G3323" s="212" t="e">
        <f t="shared" si="313"/>
        <v>#DIV/0!</v>
      </c>
      <c r="K3323" s="197" t="str" cm="1">
        <f t="array" ref="K3323">INDEX($A:$G, ($B3323*$B$4)+3,COLUMN(C3323))</f>
        <v>Owing</v>
      </c>
      <c r="L3323" s="198" t="e">
        <f t="shared" si="315"/>
        <v>#VALUE!</v>
      </c>
      <c r="M3323" s="199" t="e">
        <f t="shared" si="316"/>
        <v>#VALUE!</v>
      </c>
      <c r="N3323" s="200" t="str" cm="1">
        <f t="array" ref="N3323">INDEX($A:$G, ($B3323*$B$4)+3,COLUMN(F3323))</f>
        <v>Total Interest Charged</v>
      </c>
      <c r="O3323" s="201" t="e">
        <f t="shared" si="314"/>
        <v>#VALUE!</v>
      </c>
    </row>
    <row r="3324" spans="3:15" x14ac:dyDescent="0.25">
      <c r="C3324" s="197" t="e">
        <f t="shared" si="317"/>
        <v>#DIV/0!</v>
      </c>
      <c r="D3324" s="216" t="e">
        <f>IF(F3324="","",IF($B$3='Budget Calculator'!$A$14, 'Loan Calculator'!$L$12-E3324+H3324, IF($B$3='Budget Calculator'!$A$13,  'Loan Calculator'!$N$12-E3324+H3324, IF($B$3='Budget Calculator'!$A$12,  'Loan Calculator'!$P$12-E3324+H3324, 0))))</f>
        <v>#DIV/0!</v>
      </c>
      <c r="E3324" s="217" t="e">
        <f>IF(('Loan Calculator'!$G$4/$B$4)*C3323&gt;=0, ('Loan Calculator'!$G$4/$B$4)*C3323, 1/0)</f>
        <v>#DIV/0!</v>
      </c>
      <c r="F3324" s="200" t="e">
        <f t="shared" si="318"/>
        <v>#DIV/0!</v>
      </c>
      <c r="G3324" s="212" t="e">
        <f t="shared" si="313"/>
        <v>#DIV/0!</v>
      </c>
      <c r="K3324" s="197" t="str" cm="1">
        <f t="array" ref="K3324">INDEX($A:$G, ($B3324*$B$4)+3,COLUMN(C3324))</f>
        <v>Owing</v>
      </c>
      <c r="L3324" s="198" t="e">
        <f t="shared" si="315"/>
        <v>#VALUE!</v>
      </c>
      <c r="M3324" s="199" t="e">
        <f t="shared" si="316"/>
        <v>#VALUE!</v>
      </c>
      <c r="N3324" s="200" t="str" cm="1">
        <f t="array" ref="N3324">INDEX($A:$G, ($B3324*$B$4)+3,COLUMN(F3324))</f>
        <v>Total Interest Charged</v>
      </c>
      <c r="O3324" s="201" t="e">
        <f t="shared" si="314"/>
        <v>#VALUE!</v>
      </c>
    </row>
    <row r="3325" spans="3:15" x14ac:dyDescent="0.25">
      <c r="C3325" s="197" t="e">
        <f t="shared" si="317"/>
        <v>#DIV/0!</v>
      </c>
      <c r="D3325" s="216" t="e">
        <f>IF(F3325="","",IF($B$3='Budget Calculator'!$A$14, 'Loan Calculator'!$L$12-E3325+H3325, IF($B$3='Budget Calculator'!$A$13,  'Loan Calculator'!$N$12-E3325+H3325, IF($B$3='Budget Calculator'!$A$12,  'Loan Calculator'!$P$12-E3325+H3325, 0))))</f>
        <v>#DIV/0!</v>
      </c>
      <c r="E3325" s="217" t="e">
        <f>IF(('Loan Calculator'!$G$4/$B$4)*C3324&gt;=0, ('Loan Calculator'!$G$4/$B$4)*C3324, 1/0)</f>
        <v>#DIV/0!</v>
      </c>
      <c r="F3325" s="200" t="e">
        <f t="shared" si="318"/>
        <v>#DIV/0!</v>
      </c>
      <c r="G3325" s="212" t="e">
        <f t="shared" si="313"/>
        <v>#DIV/0!</v>
      </c>
      <c r="K3325" s="197" t="str" cm="1">
        <f t="array" ref="K3325">INDEX($A:$G, ($B3325*$B$4)+3,COLUMN(C3325))</f>
        <v>Owing</v>
      </c>
      <c r="L3325" s="198" t="e">
        <f t="shared" si="315"/>
        <v>#VALUE!</v>
      </c>
      <c r="M3325" s="199" t="e">
        <f t="shared" si="316"/>
        <v>#VALUE!</v>
      </c>
      <c r="N3325" s="200" t="str" cm="1">
        <f t="array" ref="N3325">INDEX($A:$G, ($B3325*$B$4)+3,COLUMN(F3325))</f>
        <v>Total Interest Charged</v>
      </c>
      <c r="O3325" s="201" t="e">
        <f t="shared" si="314"/>
        <v>#VALUE!</v>
      </c>
    </row>
    <row r="3326" spans="3:15" x14ac:dyDescent="0.25">
      <c r="C3326" s="197" t="e">
        <f t="shared" si="317"/>
        <v>#DIV/0!</v>
      </c>
      <c r="D3326" s="216" t="e">
        <f>IF(F3326="","",IF($B$3='Budget Calculator'!$A$14, 'Loan Calculator'!$L$12-E3326+H3326, IF($B$3='Budget Calculator'!$A$13,  'Loan Calculator'!$N$12-E3326+H3326, IF($B$3='Budget Calculator'!$A$12,  'Loan Calculator'!$P$12-E3326+H3326, 0))))</f>
        <v>#DIV/0!</v>
      </c>
      <c r="E3326" s="217" t="e">
        <f>IF(('Loan Calculator'!$G$4/$B$4)*C3325&gt;=0, ('Loan Calculator'!$G$4/$B$4)*C3325, 1/0)</f>
        <v>#DIV/0!</v>
      </c>
      <c r="F3326" s="200" t="e">
        <f t="shared" si="318"/>
        <v>#DIV/0!</v>
      </c>
      <c r="G3326" s="212" t="e">
        <f t="shared" si="313"/>
        <v>#DIV/0!</v>
      </c>
      <c r="K3326" s="197" t="str" cm="1">
        <f t="array" ref="K3326">INDEX($A:$G, ($B3326*$B$4)+3,COLUMN(C3326))</f>
        <v>Owing</v>
      </c>
      <c r="L3326" s="198" t="e">
        <f t="shared" si="315"/>
        <v>#VALUE!</v>
      </c>
      <c r="M3326" s="199" t="e">
        <f t="shared" si="316"/>
        <v>#VALUE!</v>
      </c>
      <c r="N3326" s="200" t="str" cm="1">
        <f t="array" ref="N3326">INDEX($A:$G, ($B3326*$B$4)+3,COLUMN(F3326))</f>
        <v>Total Interest Charged</v>
      </c>
      <c r="O3326" s="201" t="e">
        <f t="shared" si="314"/>
        <v>#VALUE!</v>
      </c>
    </row>
    <row r="3327" spans="3:15" x14ac:dyDescent="0.25">
      <c r="C3327" s="197" t="e">
        <f t="shared" si="317"/>
        <v>#DIV/0!</v>
      </c>
      <c r="D3327" s="216" t="e">
        <f>IF(F3327="","",IF($B$3='Budget Calculator'!$A$14, 'Loan Calculator'!$L$12-E3327+H3327, IF($B$3='Budget Calculator'!$A$13,  'Loan Calculator'!$N$12-E3327+H3327, IF($B$3='Budget Calculator'!$A$12,  'Loan Calculator'!$P$12-E3327+H3327, 0))))</f>
        <v>#DIV/0!</v>
      </c>
      <c r="E3327" s="217" t="e">
        <f>IF(('Loan Calculator'!$G$4/$B$4)*C3326&gt;=0, ('Loan Calculator'!$G$4/$B$4)*C3326, 1/0)</f>
        <v>#DIV/0!</v>
      </c>
      <c r="F3327" s="200" t="e">
        <f t="shared" si="318"/>
        <v>#DIV/0!</v>
      </c>
      <c r="G3327" s="212" t="e">
        <f t="shared" si="313"/>
        <v>#DIV/0!</v>
      </c>
      <c r="K3327" s="197" t="str" cm="1">
        <f t="array" ref="K3327">INDEX($A:$G, ($B3327*$B$4)+3,COLUMN(C3327))</f>
        <v>Owing</v>
      </c>
      <c r="L3327" s="198" t="e">
        <f t="shared" si="315"/>
        <v>#VALUE!</v>
      </c>
      <c r="M3327" s="199" t="e">
        <f t="shared" si="316"/>
        <v>#VALUE!</v>
      </c>
      <c r="N3327" s="200" t="str" cm="1">
        <f t="array" ref="N3327">INDEX($A:$G, ($B3327*$B$4)+3,COLUMN(F3327))</f>
        <v>Total Interest Charged</v>
      </c>
      <c r="O3327" s="201" t="e">
        <f t="shared" si="314"/>
        <v>#VALUE!</v>
      </c>
    </row>
    <row r="3328" spans="3:15" x14ac:dyDescent="0.25">
      <c r="C3328" s="197" t="e">
        <f t="shared" si="317"/>
        <v>#DIV/0!</v>
      </c>
      <c r="D3328" s="216" t="e">
        <f>IF(F3328="","",IF($B$3='Budget Calculator'!$A$14, 'Loan Calculator'!$L$12-E3328+H3328, IF($B$3='Budget Calculator'!$A$13,  'Loan Calculator'!$N$12-E3328+H3328, IF($B$3='Budget Calculator'!$A$12,  'Loan Calculator'!$P$12-E3328+H3328, 0))))</f>
        <v>#DIV/0!</v>
      </c>
      <c r="E3328" s="217" t="e">
        <f>IF(('Loan Calculator'!$G$4/$B$4)*C3327&gt;=0, ('Loan Calculator'!$G$4/$B$4)*C3327, 1/0)</f>
        <v>#DIV/0!</v>
      </c>
      <c r="F3328" s="200" t="e">
        <f t="shared" si="318"/>
        <v>#DIV/0!</v>
      </c>
      <c r="G3328" s="212" t="e">
        <f t="shared" si="313"/>
        <v>#DIV/0!</v>
      </c>
      <c r="K3328" s="197" t="str" cm="1">
        <f t="array" ref="K3328">INDEX($A:$G, ($B3328*$B$4)+3,COLUMN(C3328))</f>
        <v>Owing</v>
      </c>
      <c r="L3328" s="198" t="e">
        <f t="shared" si="315"/>
        <v>#VALUE!</v>
      </c>
      <c r="M3328" s="199" t="e">
        <f t="shared" si="316"/>
        <v>#VALUE!</v>
      </c>
      <c r="N3328" s="200" t="str" cm="1">
        <f t="array" ref="N3328">INDEX($A:$G, ($B3328*$B$4)+3,COLUMN(F3328))</f>
        <v>Total Interest Charged</v>
      </c>
      <c r="O3328" s="201" t="e">
        <f t="shared" si="314"/>
        <v>#VALUE!</v>
      </c>
    </row>
    <row r="3329" spans="3:15" x14ac:dyDescent="0.25">
      <c r="C3329" s="197" t="e">
        <f t="shared" si="317"/>
        <v>#DIV/0!</v>
      </c>
      <c r="D3329" s="216" t="e">
        <f>IF(F3329="","",IF($B$3='Budget Calculator'!$A$14, 'Loan Calculator'!$L$12-E3329+H3329, IF($B$3='Budget Calculator'!$A$13,  'Loan Calculator'!$N$12-E3329+H3329, IF($B$3='Budget Calculator'!$A$12,  'Loan Calculator'!$P$12-E3329+H3329, 0))))</f>
        <v>#DIV/0!</v>
      </c>
      <c r="E3329" s="217" t="e">
        <f>IF(('Loan Calculator'!$G$4/$B$4)*C3328&gt;=0, ('Loan Calculator'!$G$4/$B$4)*C3328, 1/0)</f>
        <v>#DIV/0!</v>
      </c>
      <c r="F3329" s="200" t="e">
        <f t="shared" si="318"/>
        <v>#DIV/0!</v>
      </c>
      <c r="G3329" s="212" t="e">
        <f t="shared" si="313"/>
        <v>#DIV/0!</v>
      </c>
      <c r="K3329" s="197" t="str" cm="1">
        <f t="array" ref="K3329">INDEX($A:$G, ($B3329*$B$4)+3,COLUMN(C3329))</f>
        <v>Owing</v>
      </c>
      <c r="L3329" s="198" t="e">
        <f t="shared" si="315"/>
        <v>#VALUE!</v>
      </c>
      <c r="M3329" s="199" t="e">
        <f t="shared" si="316"/>
        <v>#VALUE!</v>
      </c>
      <c r="N3329" s="200" t="str" cm="1">
        <f t="array" ref="N3329">INDEX($A:$G, ($B3329*$B$4)+3,COLUMN(F3329))</f>
        <v>Total Interest Charged</v>
      </c>
      <c r="O3329" s="201" t="e">
        <f t="shared" si="314"/>
        <v>#VALUE!</v>
      </c>
    </row>
    <row r="3330" spans="3:15" x14ac:dyDescent="0.25">
      <c r="C3330" s="197" t="e">
        <f t="shared" si="317"/>
        <v>#DIV/0!</v>
      </c>
      <c r="D3330" s="216" t="e">
        <f>IF(F3330="","",IF($B$3='Budget Calculator'!$A$14, 'Loan Calculator'!$L$12-E3330+H3330, IF($B$3='Budget Calculator'!$A$13,  'Loan Calculator'!$N$12-E3330+H3330, IF($B$3='Budget Calculator'!$A$12,  'Loan Calculator'!$P$12-E3330+H3330, 0))))</f>
        <v>#DIV/0!</v>
      </c>
      <c r="E3330" s="217" t="e">
        <f>IF(('Loan Calculator'!$G$4/$B$4)*C3329&gt;=0, ('Loan Calculator'!$G$4/$B$4)*C3329, 1/0)</f>
        <v>#DIV/0!</v>
      </c>
      <c r="F3330" s="200" t="e">
        <f t="shared" si="318"/>
        <v>#DIV/0!</v>
      </c>
      <c r="G3330" s="212" t="e">
        <f t="shared" si="313"/>
        <v>#DIV/0!</v>
      </c>
      <c r="K3330" s="197" t="str" cm="1">
        <f t="array" ref="K3330">INDEX($A:$G, ($B3330*$B$4)+3,COLUMN(C3330))</f>
        <v>Owing</v>
      </c>
      <c r="L3330" s="198" t="e">
        <f t="shared" si="315"/>
        <v>#VALUE!</v>
      </c>
      <c r="M3330" s="199" t="e">
        <f t="shared" si="316"/>
        <v>#VALUE!</v>
      </c>
      <c r="N3330" s="200" t="str" cm="1">
        <f t="array" ref="N3330">INDEX($A:$G, ($B3330*$B$4)+3,COLUMN(F3330))</f>
        <v>Total Interest Charged</v>
      </c>
      <c r="O3330" s="201" t="e">
        <f t="shared" si="314"/>
        <v>#VALUE!</v>
      </c>
    </row>
    <row r="3331" spans="3:15" x14ac:dyDescent="0.25">
      <c r="C3331" s="197" t="e">
        <f t="shared" si="317"/>
        <v>#DIV/0!</v>
      </c>
      <c r="D3331" s="216" t="e">
        <f>IF(F3331="","",IF($B$3='Budget Calculator'!$A$14, 'Loan Calculator'!$L$12-E3331+H3331, IF($B$3='Budget Calculator'!$A$13,  'Loan Calculator'!$N$12-E3331+H3331, IF($B$3='Budget Calculator'!$A$12,  'Loan Calculator'!$P$12-E3331+H3331, 0))))</f>
        <v>#DIV/0!</v>
      </c>
      <c r="E3331" s="217" t="e">
        <f>IF(('Loan Calculator'!$G$4/$B$4)*C3330&gt;=0, ('Loan Calculator'!$G$4/$B$4)*C3330, 1/0)</f>
        <v>#DIV/0!</v>
      </c>
      <c r="F3331" s="200" t="e">
        <f t="shared" si="318"/>
        <v>#DIV/0!</v>
      </c>
      <c r="G3331" s="212" t="e">
        <f t="shared" si="313"/>
        <v>#DIV/0!</v>
      </c>
      <c r="K3331" s="197" t="str" cm="1">
        <f t="array" ref="K3331">INDEX($A:$G, ($B3331*$B$4)+3,COLUMN(C3331))</f>
        <v>Owing</v>
      </c>
      <c r="L3331" s="198" t="e">
        <f t="shared" si="315"/>
        <v>#VALUE!</v>
      </c>
      <c r="M3331" s="199" t="e">
        <f t="shared" si="316"/>
        <v>#VALUE!</v>
      </c>
      <c r="N3331" s="200" t="str" cm="1">
        <f t="array" ref="N3331">INDEX($A:$G, ($B3331*$B$4)+3,COLUMN(F3331))</f>
        <v>Total Interest Charged</v>
      </c>
      <c r="O3331" s="201" t="e">
        <f t="shared" si="314"/>
        <v>#VALUE!</v>
      </c>
    </row>
    <row r="3332" spans="3:15" x14ac:dyDescent="0.25">
      <c r="C3332" s="197" t="e">
        <f t="shared" si="317"/>
        <v>#DIV/0!</v>
      </c>
      <c r="D3332" s="216" t="e">
        <f>IF(F3332="","",IF($B$3='Budget Calculator'!$A$14, 'Loan Calculator'!$L$12-E3332+H3332, IF($B$3='Budget Calculator'!$A$13,  'Loan Calculator'!$N$12-E3332+H3332, IF($B$3='Budget Calculator'!$A$12,  'Loan Calculator'!$P$12-E3332+H3332, 0))))</f>
        <v>#DIV/0!</v>
      </c>
      <c r="E3332" s="217" t="e">
        <f>IF(('Loan Calculator'!$G$4/$B$4)*C3331&gt;=0, ('Loan Calculator'!$G$4/$B$4)*C3331, 1/0)</f>
        <v>#DIV/0!</v>
      </c>
      <c r="F3332" s="200" t="e">
        <f t="shared" si="318"/>
        <v>#DIV/0!</v>
      </c>
      <c r="G3332" s="212" t="e">
        <f t="shared" si="313"/>
        <v>#DIV/0!</v>
      </c>
      <c r="K3332" s="197" t="str" cm="1">
        <f t="array" ref="K3332">INDEX($A:$G, ($B3332*$B$4)+3,COLUMN(C3332))</f>
        <v>Owing</v>
      </c>
      <c r="L3332" s="198" t="e">
        <f t="shared" si="315"/>
        <v>#VALUE!</v>
      </c>
      <c r="M3332" s="199" t="e">
        <f t="shared" si="316"/>
        <v>#VALUE!</v>
      </c>
      <c r="N3332" s="200" t="str" cm="1">
        <f t="array" ref="N3332">INDEX($A:$G, ($B3332*$B$4)+3,COLUMN(F3332))</f>
        <v>Total Interest Charged</v>
      </c>
      <c r="O3332" s="201" t="e">
        <f t="shared" si="314"/>
        <v>#VALUE!</v>
      </c>
    </row>
    <row r="3333" spans="3:15" x14ac:dyDescent="0.25">
      <c r="C3333" s="197" t="e">
        <f t="shared" si="317"/>
        <v>#DIV/0!</v>
      </c>
      <c r="D3333" s="216" t="e">
        <f>IF(F3333="","",IF($B$3='Budget Calculator'!$A$14, 'Loan Calculator'!$L$12-E3333+H3333, IF($B$3='Budget Calculator'!$A$13,  'Loan Calculator'!$N$12-E3333+H3333, IF($B$3='Budget Calculator'!$A$12,  'Loan Calculator'!$P$12-E3333+H3333, 0))))</f>
        <v>#DIV/0!</v>
      </c>
      <c r="E3333" s="217" t="e">
        <f>IF(('Loan Calculator'!$G$4/$B$4)*C3332&gt;=0, ('Loan Calculator'!$G$4/$B$4)*C3332, 1/0)</f>
        <v>#DIV/0!</v>
      </c>
      <c r="F3333" s="200" t="e">
        <f t="shared" si="318"/>
        <v>#DIV/0!</v>
      </c>
      <c r="G3333" s="212" t="e">
        <f t="shared" si="313"/>
        <v>#DIV/0!</v>
      </c>
      <c r="K3333" s="197" t="str" cm="1">
        <f t="array" ref="K3333">INDEX($A:$G, ($B3333*$B$4)+3,COLUMN(C3333))</f>
        <v>Owing</v>
      </c>
      <c r="L3333" s="198" t="e">
        <f t="shared" si="315"/>
        <v>#VALUE!</v>
      </c>
      <c r="M3333" s="199" t="e">
        <f t="shared" si="316"/>
        <v>#VALUE!</v>
      </c>
      <c r="N3333" s="200" t="str" cm="1">
        <f t="array" ref="N3333">INDEX($A:$G, ($B3333*$B$4)+3,COLUMN(F3333))</f>
        <v>Total Interest Charged</v>
      </c>
      <c r="O3333" s="201" t="e">
        <f t="shared" si="314"/>
        <v>#VALUE!</v>
      </c>
    </row>
    <row r="3334" spans="3:15" x14ac:dyDescent="0.25">
      <c r="C3334" s="197" t="e">
        <f t="shared" si="317"/>
        <v>#DIV/0!</v>
      </c>
      <c r="D3334" s="216" t="e">
        <f>IF(F3334="","",IF($B$3='Budget Calculator'!$A$14, 'Loan Calculator'!$L$12-E3334+H3334, IF($B$3='Budget Calculator'!$A$13,  'Loan Calculator'!$N$12-E3334+H3334, IF($B$3='Budget Calculator'!$A$12,  'Loan Calculator'!$P$12-E3334+H3334, 0))))</f>
        <v>#DIV/0!</v>
      </c>
      <c r="E3334" s="217" t="e">
        <f>IF(('Loan Calculator'!$G$4/$B$4)*C3333&gt;=0, ('Loan Calculator'!$G$4/$B$4)*C3333, 1/0)</f>
        <v>#DIV/0!</v>
      </c>
      <c r="F3334" s="200" t="e">
        <f t="shared" si="318"/>
        <v>#DIV/0!</v>
      </c>
      <c r="G3334" s="212" t="e">
        <f t="shared" ref="G3334:G3397" si="319">IF(IFERROR(C3334, 1/0), B3334, IF(C3334=0, B3334, 1/0))</f>
        <v>#DIV/0!</v>
      </c>
      <c r="K3334" s="197" t="str" cm="1">
        <f t="array" ref="K3334">INDEX($A:$G, ($B3334*$B$4)+3,COLUMN(C3334))</f>
        <v>Owing</v>
      </c>
      <c r="L3334" s="198" t="e">
        <f t="shared" si="315"/>
        <v>#VALUE!</v>
      </c>
      <c r="M3334" s="199" t="e">
        <f t="shared" si="316"/>
        <v>#VALUE!</v>
      </c>
      <c r="N3334" s="200" t="str" cm="1">
        <f t="array" ref="N3334">INDEX($A:$G, ($B3334*$B$4)+3,COLUMN(F3334))</f>
        <v>Total Interest Charged</v>
      </c>
      <c r="O3334" s="201" t="e">
        <f t="shared" ref="O3334:O3397" si="320">IF(IFERROR(K3334, 1/0), J3334, IF(K3334=0, J3334, 1/0))</f>
        <v>#VALUE!</v>
      </c>
    </row>
    <row r="3335" spans="3:15" x14ac:dyDescent="0.25">
      <c r="C3335" s="197" t="e">
        <f t="shared" si="317"/>
        <v>#DIV/0!</v>
      </c>
      <c r="D3335" s="216" t="e">
        <f>IF(F3335="","",IF($B$3='Budget Calculator'!$A$14, 'Loan Calculator'!$L$12-E3335+H3335, IF($B$3='Budget Calculator'!$A$13,  'Loan Calculator'!$N$12-E3335+H3335, IF($B$3='Budget Calculator'!$A$12,  'Loan Calculator'!$P$12-E3335+H3335, 0))))</f>
        <v>#DIV/0!</v>
      </c>
      <c r="E3335" s="217" t="e">
        <f>IF(('Loan Calculator'!$G$4/$B$4)*C3334&gt;=0, ('Loan Calculator'!$G$4/$B$4)*C3334, 1/0)</f>
        <v>#DIV/0!</v>
      </c>
      <c r="F3335" s="200" t="e">
        <f t="shared" si="318"/>
        <v>#DIV/0!</v>
      </c>
      <c r="G3335" s="212" t="e">
        <f t="shared" si="319"/>
        <v>#DIV/0!</v>
      </c>
      <c r="K3335" s="197" t="str" cm="1">
        <f t="array" ref="K3335">INDEX($A:$G, ($B3335*$B$4)+3,COLUMN(C3335))</f>
        <v>Owing</v>
      </c>
      <c r="L3335" s="198" t="e">
        <f t="shared" ref="L3335:L3398" si="321">K3334-K3335</f>
        <v>#VALUE!</v>
      </c>
      <c r="M3335" s="199" t="e">
        <f t="shared" ref="M3335:M3398" si="322">N3335-N3334</f>
        <v>#VALUE!</v>
      </c>
      <c r="N3335" s="200" t="str" cm="1">
        <f t="array" ref="N3335">INDEX($A:$G, ($B3335*$B$4)+3,COLUMN(F3335))</f>
        <v>Total Interest Charged</v>
      </c>
      <c r="O3335" s="201" t="e">
        <f t="shared" si="320"/>
        <v>#VALUE!</v>
      </c>
    </row>
    <row r="3336" spans="3:15" x14ac:dyDescent="0.25">
      <c r="C3336" s="197" t="e">
        <f t="shared" si="317"/>
        <v>#DIV/0!</v>
      </c>
      <c r="D3336" s="216" t="e">
        <f>IF(F3336="","",IF($B$3='Budget Calculator'!$A$14, 'Loan Calculator'!$L$12-E3336+H3336, IF($B$3='Budget Calculator'!$A$13,  'Loan Calculator'!$N$12-E3336+H3336, IF($B$3='Budget Calculator'!$A$12,  'Loan Calculator'!$P$12-E3336+H3336, 0))))</f>
        <v>#DIV/0!</v>
      </c>
      <c r="E3336" s="217" t="e">
        <f>IF(('Loan Calculator'!$G$4/$B$4)*C3335&gt;=0, ('Loan Calculator'!$G$4/$B$4)*C3335, 1/0)</f>
        <v>#DIV/0!</v>
      </c>
      <c r="F3336" s="200" t="e">
        <f t="shared" si="318"/>
        <v>#DIV/0!</v>
      </c>
      <c r="G3336" s="212" t="e">
        <f t="shared" si="319"/>
        <v>#DIV/0!</v>
      </c>
      <c r="K3336" s="197" t="str" cm="1">
        <f t="array" ref="K3336">INDEX($A:$G, ($B3336*$B$4)+3,COLUMN(C3336))</f>
        <v>Owing</v>
      </c>
      <c r="L3336" s="198" t="e">
        <f t="shared" si="321"/>
        <v>#VALUE!</v>
      </c>
      <c r="M3336" s="199" t="e">
        <f t="shared" si="322"/>
        <v>#VALUE!</v>
      </c>
      <c r="N3336" s="200" t="str" cm="1">
        <f t="array" ref="N3336">INDEX($A:$G, ($B3336*$B$4)+3,COLUMN(F3336))</f>
        <v>Total Interest Charged</v>
      </c>
      <c r="O3336" s="201" t="e">
        <f t="shared" si="320"/>
        <v>#VALUE!</v>
      </c>
    </row>
    <row r="3337" spans="3:15" x14ac:dyDescent="0.25">
      <c r="C3337" s="197" t="e">
        <f t="shared" si="317"/>
        <v>#DIV/0!</v>
      </c>
      <c r="D3337" s="216" t="e">
        <f>IF(F3337="","",IF($B$3='Budget Calculator'!$A$14, 'Loan Calculator'!$L$12-E3337+H3337, IF($B$3='Budget Calculator'!$A$13,  'Loan Calculator'!$N$12-E3337+H3337, IF($B$3='Budget Calculator'!$A$12,  'Loan Calculator'!$P$12-E3337+H3337, 0))))</f>
        <v>#DIV/0!</v>
      </c>
      <c r="E3337" s="217" t="e">
        <f>IF(('Loan Calculator'!$G$4/$B$4)*C3336&gt;=0, ('Loan Calculator'!$G$4/$B$4)*C3336, 1/0)</f>
        <v>#DIV/0!</v>
      </c>
      <c r="F3337" s="200" t="e">
        <f t="shared" si="318"/>
        <v>#DIV/0!</v>
      </c>
      <c r="G3337" s="212" t="e">
        <f t="shared" si="319"/>
        <v>#DIV/0!</v>
      </c>
      <c r="K3337" s="197" t="str" cm="1">
        <f t="array" ref="K3337">INDEX($A:$G, ($B3337*$B$4)+3,COLUMN(C3337))</f>
        <v>Owing</v>
      </c>
      <c r="L3337" s="198" t="e">
        <f t="shared" si="321"/>
        <v>#VALUE!</v>
      </c>
      <c r="M3337" s="199" t="e">
        <f t="shared" si="322"/>
        <v>#VALUE!</v>
      </c>
      <c r="N3337" s="200" t="str" cm="1">
        <f t="array" ref="N3337">INDEX($A:$G, ($B3337*$B$4)+3,COLUMN(F3337))</f>
        <v>Total Interest Charged</v>
      </c>
      <c r="O3337" s="201" t="e">
        <f t="shared" si="320"/>
        <v>#VALUE!</v>
      </c>
    </row>
    <row r="3338" spans="3:15" x14ac:dyDescent="0.25">
      <c r="C3338" s="197" t="e">
        <f t="shared" si="317"/>
        <v>#DIV/0!</v>
      </c>
      <c r="D3338" s="216" t="e">
        <f>IF(F3338="","",IF($B$3='Budget Calculator'!$A$14, 'Loan Calculator'!$L$12-E3338+H3338, IF($B$3='Budget Calculator'!$A$13,  'Loan Calculator'!$N$12-E3338+H3338, IF($B$3='Budget Calculator'!$A$12,  'Loan Calculator'!$P$12-E3338+H3338, 0))))</f>
        <v>#DIV/0!</v>
      </c>
      <c r="E3338" s="217" t="e">
        <f>IF(('Loan Calculator'!$G$4/$B$4)*C3337&gt;=0, ('Loan Calculator'!$G$4/$B$4)*C3337, 1/0)</f>
        <v>#DIV/0!</v>
      </c>
      <c r="F3338" s="200" t="e">
        <f t="shared" si="318"/>
        <v>#DIV/0!</v>
      </c>
      <c r="G3338" s="212" t="e">
        <f t="shared" si="319"/>
        <v>#DIV/0!</v>
      </c>
      <c r="K3338" s="197" t="str" cm="1">
        <f t="array" ref="K3338">INDEX($A:$G, ($B3338*$B$4)+3,COLUMN(C3338))</f>
        <v>Owing</v>
      </c>
      <c r="L3338" s="198" t="e">
        <f t="shared" si="321"/>
        <v>#VALUE!</v>
      </c>
      <c r="M3338" s="199" t="e">
        <f t="shared" si="322"/>
        <v>#VALUE!</v>
      </c>
      <c r="N3338" s="200" t="str" cm="1">
        <f t="array" ref="N3338">INDEX($A:$G, ($B3338*$B$4)+3,COLUMN(F3338))</f>
        <v>Total Interest Charged</v>
      </c>
      <c r="O3338" s="201" t="e">
        <f t="shared" si="320"/>
        <v>#VALUE!</v>
      </c>
    </row>
    <row r="3339" spans="3:15" x14ac:dyDescent="0.25">
      <c r="C3339" s="197" t="e">
        <f t="shared" si="317"/>
        <v>#DIV/0!</v>
      </c>
      <c r="D3339" s="216" t="e">
        <f>IF(F3339="","",IF($B$3='Budget Calculator'!$A$14, 'Loan Calculator'!$L$12-E3339+H3339, IF($B$3='Budget Calculator'!$A$13,  'Loan Calculator'!$N$12-E3339+H3339, IF($B$3='Budget Calculator'!$A$12,  'Loan Calculator'!$P$12-E3339+H3339, 0))))</f>
        <v>#DIV/0!</v>
      </c>
      <c r="E3339" s="217" t="e">
        <f>IF(('Loan Calculator'!$G$4/$B$4)*C3338&gt;=0, ('Loan Calculator'!$G$4/$B$4)*C3338, 1/0)</f>
        <v>#DIV/0!</v>
      </c>
      <c r="F3339" s="200" t="e">
        <f t="shared" si="318"/>
        <v>#DIV/0!</v>
      </c>
      <c r="G3339" s="212" t="e">
        <f t="shared" si="319"/>
        <v>#DIV/0!</v>
      </c>
      <c r="K3339" s="197" t="str" cm="1">
        <f t="array" ref="K3339">INDEX($A:$G, ($B3339*$B$4)+3,COLUMN(C3339))</f>
        <v>Owing</v>
      </c>
      <c r="L3339" s="198" t="e">
        <f t="shared" si="321"/>
        <v>#VALUE!</v>
      </c>
      <c r="M3339" s="199" t="e">
        <f t="shared" si="322"/>
        <v>#VALUE!</v>
      </c>
      <c r="N3339" s="200" t="str" cm="1">
        <f t="array" ref="N3339">INDEX($A:$G, ($B3339*$B$4)+3,COLUMN(F3339))</f>
        <v>Total Interest Charged</v>
      </c>
      <c r="O3339" s="201" t="e">
        <f t="shared" si="320"/>
        <v>#VALUE!</v>
      </c>
    </row>
    <row r="3340" spans="3:15" x14ac:dyDescent="0.25">
      <c r="C3340" s="197" t="e">
        <f t="shared" si="317"/>
        <v>#DIV/0!</v>
      </c>
      <c r="D3340" s="216" t="e">
        <f>IF(F3340="","",IF($B$3='Budget Calculator'!$A$14, 'Loan Calculator'!$L$12-E3340+H3340, IF($B$3='Budget Calculator'!$A$13,  'Loan Calculator'!$N$12-E3340+H3340, IF($B$3='Budget Calculator'!$A$12,  'Loan Calculator'!$P$12-E3340+H3340, 0))))</f>
        <v>#DIV/0!</v>
      </c>
      <c r="E3340" s="217" t="e">
        <f>IF(('Loan Calculator'!$G$4/$B$4)*C3339&gt;=0, ('Loan Calculator'!$G$4/$B$4)*C3339, 1/0)</f>
        <v>#DIV/0!</v>
      </c>
      <c r="F3340" s="200" t="e">
        <f t="shared" si="318"/>
        <v>#DIV/0!</v>
      </c>
      <c r="G3340" s="212" t="e">
        <f t="shared" si="319"/>
        <v>#DIV/0!</v>
      </c>
      <c r="K3340" s="197" t="str" cm="1">
        <f t="array" ref="K3340">INDEX($A:$G, ($B3340*$B$4)+3,COLUMN(C3340))</f>
        <v>Owing</v>
      </c>
      <c r="L3340" s="198" t="e">
        <f t="shared" si="321"/>
        <v>#VALUE!</v>
      </c>
      <c r="M3340" s="199" t="e">
        <f t="shared" si="322"/>
        <v>#VALUE!</v>
      </c>
      <c r="N3340" s="200" t="str" cm="1">
        <f t="array" ref="N3340">INDEX($A:$G, ($B3340*$B$4)+3,COLUMN(F3340))</f>
        <v>Total Interest Charged</v>
      </c>
      <c r="O3340" s="201" t="e">
        <f t="shared" si="320"/>
        <v>#VALUE!</v>
      </c>
    </row>
    <row r="3341" spans="3:15" x14ac:dyDescent="0.25">
      <c r="C3341" s="197" t="e">
        <f t="shared" si="317"/>
        <v>#DIV/0!</v>
      </c>
      <c r="D3341" s="216" t="e">
        <f>IF(F3341="","",IF($B$3='Budget Calculator'!$A$14, 'Loan Calculator'!$L$12-E3341+H3341, IF($B$3='Budget Calculator'!$A$13,  'Loan Calculator'!$N$12-E3341+H3341, IF($B$3='Budget Calculator'!$A$12,  'Loan Calculator'!$P$12-E3341+H3341, 0))))</f>
        <v>#DIV/0!</v>
      </c>
      <c r="E3341" s="217" t="e">
        <f>IF(('Loan Calculator'!$G$4/$B$4)*C3340&gt;=0, ('Loan Calculator'!$G$4/$B$4)*C3340, 1/0)</f>
        <v>#DIV/0!</v>
      </c>
      <c r="F3341" s="200" t="e">
        <f t="shared" si="318"/>
        <v>#DIV/0!</v>
      </c>
      <c r="G3341" s="212" t="e">
        <f t="shared" si="319"/>
        <v>#DIV/0!</v>
      </c>
      <c r="K3341" s="197" t="str" cm="1">
        <f t="array" ref="K3341">INDEX($A:$G, ($B3341*$B$4)+3,COLUMN(C3341))</f>
        <v>Owing</v>
      </c>
      <c r="L3341" s="198" t="e">
        <f t="shared" si="321"/>
        <v>#VALUE!</v>
      </c>
      <c r="M3341" s="199" t="e">
        <f t="shared" si="322"/>
        <v>#VALUE!</v>
      </c>
      <c r="N3341" s="200" t="str" cm="1">
        <f t="array" ref="N3341">INDEX($A:$G, ($B3341*$B$4)+3,COLUMN(F3341))</f>
        <v>Total Interest Charged</v>
      </c>
      <c r="O3341" s="201" t="e">
        <f t="shared" si="320"/>
        <v>#VALUE!</v>
      </c>
    </row>
    <row r="3342" spans="3:15" x14ac:dyDescent="0.25">
      <c r="C3342" s="197" t="e">
        <f t="shared" si="317"/>
        <v>#DIV/0!</v>
      </c>
      <c r="D3342" s="216" t="e">
        <f>IF(F3342="","",IF($B$3='Budget Calculator'!$A$14, 'Loan Calculator'!$L$12-E3342+H3342, IF($B$3='Budget Calculator'!$A$13,  'Loan Calculator'!$N$12-E3342+H3342, IF($B$3='Budget Calculator'!$A$12,  'Loan Calculator'!$P$12-E3342+H3342, 0))))</f>
        <v>#DIV/0!</v>
      </c>
      <c r="E3342" s="217" t="e">
        <f>IF(('Loan Calculator'!$G$4/$B$4)*C3341&gt;=0, ('Loan Calculator'!$G$4/$B$4)*C3341, 1/0)</f>
        <v>#DIV/0!</v>
      </c>
      <c r="F3342" s="200" t="e">
        <f t="shared" si="318"/>
        <v>#DIV/0!</v>
      </c>
      <c r="G3342" s="212" t="e">
        <f t="shared" si="319"/>
        <v>#DIV/0!</v>
      </c>
      <c r="K3342" s="197" t="str" cm="1">
        <f t="array" ref="K3342">INDEX($A:$G, ($B3342*$B$4)+3,COLUMN(C3342))</f>
        <v>Owing</v>
      </c>
      <c r="L3342" s="198" t="e">
        <f t="shared" si="321"/>
        <v>#VALUE!</v>
      </c>
      <c r="M3342" s="199" t="e">
        <f t="shared" si="322"/>
        <v>#VALUE!</v>
      </c>
      <c r="N3342" s="200" t="str" cm="1">
        <f t="array" ref="N3342">INDEX($A:$G, ($B3342*$B$4)+3,COLUMN(F3342))</f>
        <v>Total Interest Charged</v>
      </c>
      <c r="O3342" s="201" t="e">
        <f t="shared" si="320"/>
        <v>#VALUE!</v>
      </c>
    </row>
    <row r="3343" spans="3:15" x14ac:dyDescent="0.25">
      <c r="C3343" s="197" t="e">
        <f t="shared" si="317"/>
        <v>#DIV/0!</v>
      </c>
      <c r="D3343" s="216" t="e">
        <f>IF(F3343="","",IF($B$3='Budget Calculator'!$A$14, 'Loan Calculator'!$L$12-E3343+H3343, IF($B$3='Budget Calculator'!$A$13,  'Loan Calculator'!$N$12-E3343+H3343, IF($B$3='Budget Calculator'!$A$12,  'Loan Calculator'!$P$12-E3343+H3343, 0))))</f>
        <v>#DIV/0!</v>
      </c>
      <c r="E3343" s="217" t="e">
        <f>IF(('Loan Calculator'!$G$4/$B$4)*C3342&gt;=0, ('Loan Calculator'!$G$4/$B$4)*C3342, 1/0)</f>
        <v>#DIV/0!</v>
      </c>
      <c r="F3343" s="200" t="e">
        <f t="shared" si="318"/>
        <v>#DIV/0!</v>
      </c>
      <c r="G3343" s="212" t="e">
        <f t="shared" si="319"/>
        <v>#DIV/0!</v>
      </c>
      <c r="K3343" s="197" t="str" cm="1">
        <f t="array" ref="K3343">INDEX($A:$G, ($B3343*$B$4)+3,COLUMN(C3343))</f>
        <v>Owing</v>
      </c>
      <c r="L3343" s="198" t="e">
        <f t="shared" si="321"/>
        <v>#VALUE!</v>
      </c>
      <c r="M3343" s="199" t="e">
        <f t="shared" si="322"/>
        <v>#VALUE!</v>
      </c>
      <c r="N3343" s="200" t="str" cm="1">
        <f t="array" ref="N3343">INDEX($A:$G, ($B3343*$B$4)+3,COLUMN(F3343))</f>
        <v>Total Interest Charged</v>
      </c>
      <c r="O3343" s="201" t="e">
        <f t="shared" si="320"/>
        <v>#VALUE!</v>
      </c>
    </row>
    <row r="3344" spans="3:15" x14ac:dyDescent="0.25">
      <c r="C3344" s="197" t="e">
        <f t="shared" si="317"/>
        <v>#DIV/0!</v>
      </c>
      <c r="D3344" s="216" t="e">
        <f>IF(F3344="","",IF($B$3='Budget Calculator'!$A$14, 'Loan Calculator'!$L$12-E3344+H3344, IF($B$3='Budget Calculator'!$A$13,  'Loan Calculator'!$N$12-E3344+H3344, IF($B$3='Budget Calculator'!$A$12,  'Loan Calculator'!$P$12-E3344+H3344, 0))))</f>
        <v>#DIV/0!</v>
      </c>
      <c r="E3344" s="217" t="e">
        <f>IF(('Loan Calculator'!$G$4/$B$4)*C3343&gt;=0, ('Loan Calculator'!$G$4/$B$4)*C3343, 1/0)</f>
        <v>#DIV/0!</v>
      </c>
      <c r="F3344" s="200" t="e">
        <f t="shared" si="318"/>
        <v>#DIV/0!</v>
      </c>
      <c r="G3344" s="212" t="e">
        <f t="shared" si="319"/>
        <v>#DIV/0!</v>
      </c>
      <c r="K3344" s="197" t="str" cm="1">
        <f t="array" ref="K3344">INDEX($A:$G, ($B3344*$B$4)+3,COLUMN(C3344))</f>
        <v>Owing</v>
      </c>
      <c r="L3344" s="198" t="e">
        <f t="shared" si="321"/>
        <v>#VALUE!</v>
      </c>
      <c r="M3344" s="199" t="e">
        <f t="shared" si="322"/>
        <v>#VALUE!</v>
      </c>
      <c r="N3344" s="200" t="str" cm="1">
        <f t="array" ref="N3344">INDEX($A:$G, ($B3344*$B$4)+3,COLUMN(F3344))</f>
        <v>Total Interest Charged</v>
      </c>
      <c r="O3344" s="201" t="e">
        <f t="shared" si="320"/>
        <v>#VALUE!</v>
      </c>
    </row>
    <row r="3345" spans="3:15" x14ac:dyDescent="0.25">
      <c r="C3345" s="197" t="e">
        <f t="shared" si="317"/>
        <v>#DIV/0!</v>
      </c>
      <c r="D3345" s="216" t="e">
        <f>IF(F3345="","",IF($B$3='Budget Calculator'!$A$14, 'Loan Calculator'!$L$12-E3345+H3345, IF($B$3='Budget Calculator'!$A$13,  'Loan Calculator'!$N$12-E3345+H3345, IF($B$3='Budget Calculator'!$A$12,  'Loan Calculator'!$P$12-E3345+H3345, 0))))</f>
        <v>#DIV/0!</v>
      </c>
      <c r="E3345" s="217" t="e">
        <f>IF(('Loan Calculator'!$G$4/$B$4)*C3344&gt;=0, ('Loan Calculator'!$G$4/$B$4)*C3344, 1/0)</f>
        <v>#DIV/0!</v>
      </c>
      <c r="F3345" s="200" t="e">
        <f t="shared" si="318"/>
        <v>#DIV/0!</v>
      </c>
      <c r="G3345" s="212" t="e">
        <f t="shared" si="319"/>
        <v>#DIV/0!</v>
      </c>
      <c r="K3345" s="197" t="str" cm="1">
        <f t="array" ref="K3345">INDEX($A:$G, ($B3345*$B$4)+3,COLUMN(C3345))</f>
        <v>Owing</v>
      </c>
      <c r="L3345" s="198" t="e">
        <f t="shared" si="321"/>
        <v>#VALUE!</v>
      </c>
      <c r="M3345" s="199" t="e">
        <f t="shared" si="322"/>
        <v>#VALUE!</v>
      </c>
      <c r="N3345" s="200" t="str" cm="1">
        <f t="array" ref="N3345">INDEX($A:$G, ($B3345*$B$4)+3,COLUMN(F3345))</f>
        <v>Total Interest Charged</v>
      </c>
      <c r="O3345" s="201" t="e">
        <f t="shared" si="320"/>
        <v>#VALUE!</v>
      </c>
    </row>
    <row r="3346" spans="3:15" x14ac:dyDescent="0.25">
      <c r="C3346" s="197" t="e">
        <f t="shared" si="317"/>
        <v>#DIV/0!</v>
      </c>
      <c r="D3346" s="216" t="e">
        <f>IF(F3346="","",IF($B$3='Budget Calculator'!$A$14, 'Loan Calculator'!$L$12-E3346+H3346, IF($B$3='Budget Calculator'!$A$13,  'Loan Calculator'!$N$12-E3346+H3346, IF($B$3='Budget Calculator'!$A$12,  'Loan Calculator'!$P$12-E3346+H3346, 0))))</f>
        <v>#DIV/0!</v>
      </c>
      <c r="E3346" s="217" t="e">
        <f>IF(('Loan Calculator'!$G$4/$B$4)*C3345&gt;=0, ('Loan Calculator'!$G$4/$B$4)*C3345, 1/0)</f>
        <v>#DIV/0!</v>
      </c>
      <c r="F3346" s="200" t="e">
        <f t="shared" si="318"/>
        <v>#DIV/0!</v>
      </c>
      <c r="G3346" s="212" t="e">
        <f t="shared" si="319"/>
        <v>#DIV/0!</v>
      </c>
      <c r="K3346" s="197" t="str" cm="1">
        <f t="array" ref="K3346">INDEX($A:$G, ($B3346*$B$4)+3,COLUMN(C3346))</f>
        <v>Owing</v>
      </c>
      <c r="L3346" s="198" t="e">
        <f t="shared" si="321"/>
        <v>#VALUE!</v>
      </c>
      <c r="M3346" s="199" t="e">
        <f t="shared" si="322"/>
        <v>#VALUE!</v>
      </c>
      <c r="N3346" s="200" t="str" cm="1">
        <f t="array" ref="N3346">INDEX($A:$G, ($B3346*$B$4)+3,COLUMN(F3346))</f>
        <v>Total Interest Charged</v>
      </c>
      <c r="O3346" s="201" t="e">
        <f t="shared" si="320"/>
        <v>#VALUE!</v>
      </c>
    </row>
    <row r="3347" spans="3:15" x14ac:dyDescent="0.25">
      <c r="C3347" s="197" t="e">
        <f t="shared" si="317"/>
        <v>#DIV/0!</v>
      </c>
      <c r="D3347" s="216" t="e">
        <f>IF(F3347="","",IF($B$3='Budget Calculator'!$A$14, 'Loan Calculator'!$L$12-E3347+H3347, IF($B$3='Budget Calculator'!$A$13,  'Loan Calculator'!$N$12-E3347+H3347, IF($B$3='Budget Calculator'!$A$12,  'Loan Calculator'!$P$12-E3347+H3347, 0))))</f>
        <v>#DIV/0!</v>
      </c>
      <c r="E3347" s="217" t="e">
        <f>IF(('Loan Calculator'!$G$4/$B$4)*C3346&gt;=0, ('Loan Calculator'!$G$4/$B$4)*C3346, 1/0)</f>
        <v>#DIV/0!</v>
      </c>
      <c r="F3347" s="200" t="e">
        <f t="shared" si="318"/>
        <v>#DIV/0!</v>
      </c>
      <c r="G3347" s="212" t="e">
        <f t="shared" si="319"/>
        <v>#DIV/0!</v>
      </c>
      <c r="K3347" s="197" t="str" cm="1">
        <f t="array" ref="K3347">INDEX($A:$G, ($B3347*$B$4)+3,COLUMN(C3347))</f>
        <v>Owing</v>
      </c>
      <c r="L3347" s="198" t="e">
        <f t="shared" si="321"/>
        <v>#VALUE!</v>
      </c>
      <c r="M3347" s="199" t="e">
        <f t="shared" si="322"/>
        <v>#VALUE!</v>
      </c>
      <c r="N3347" s="200" t="str" cm="1">
        <f t="array" ref="N3347">INDEX($A:$G, ($B3347*$B$4)+3,COLUMN(F3347))</f>
        <v>Total Interest Charged</v>
      </c>
      <c r="O3347" s="201" t="e">
        <f t="shared" si="320"/>
        <v>#VALUE!</v>
      </c>
    </row>
    <row r="3348" spans="3:15" x14ac:dyDescent="0.25">
      <c r="C3348" s="197" t="e">
        <f t="shared" si="317"/>
        <v>#DIV/0!</v>
      </c>
      <c r="D3348" s="216" t="e">
        <f>IF(F3348="","",IF($B$3='Budget Calculator'!$A$14, 'Loan Calculator'!$L$12-E3348+H3348, IF($B$3='Budget Calculator'!$A$13,  'Loan Calculator'!$N$12-E3348+H3348, IF($B$3='Budget Calculator'!$A$12,  'Loan Calculator'!$P$12-E3348+H3348, 0))))</f>
        <v>#DIV/0!</v>
      </c>
      <c r="E3348" s="217" t="e">
        <f>IF(('Loan Calculator'!$G$4/$B$4)*C3347&gt;=0, ('Loan Calculator'!$G$4/$B$4)*C3347, 1/0)</f>
        <v>#DIV/0!</v>
      </c>
      <c r="F3348" s="200" t="e">
        <f t="shared" si="318"/>
        <v>#DIV/0!</v>
      </c>
      <c r="G3348" s="212" t="e">
        <f t="shared" si="319"/>
        <v>#DIV/0!</v>
      </c>
      <c r="K3348" s="197" t="str" cm="1">
        <f t="array" ref="K3348">INDEX($A:$G, ($B3348*$B$4)+3,COLUMN(C3348))</f>
        <v>Owing</v>
      </c>
      <c r="L3348" s="198" t="e">
        <f t="shared" si="321"/>
        <v>#VALUE!</v>
      </c>
      <c r="M3348" s="199" t="e">
        <f t="shared" si="322"/>
        <v>#VALUE!</v>
      </c>
      <c r="N3348" s="200" t="str" cm="1">
        <f t="array" ref="N3348">INDEX($A:$G, ($B3348*$B$4)+3,COLUMN(F3348))</f>
        <v>Total Interest Charged</v>
      </c>
      <c r="O3348" s="201" t="e">
        <f t="shared" si="320"/>
        <v>#VALUE!</v>
      </c>
    </row>
    <row r="3349" spans="3:15" x14ac:dyDescent="0.25">
      <c r="C3349" s="197" t="e">
        <f t="shared" si="317"/>
        <v>#DIV/0!</v>
      </c>
      <c r="D3349" s="216" t="e">
        <f>IF(F3349="","",IF($B$3='Budget Calculator'!$A$14, 'Loan Calculator'!$L$12-E3349+H3349, IF($B$3='Budget Calculator'!$A$13,  'Loan Calculator'!$N$12-E3349+H3349, IF($B$3='Budget Calculator'!$A$12,  'Loan Calculator'!$P$12-E3349+H3349, 0))))</f>
        <v>#DIV/0!</v>
      </c>
      <c r="E3349" s="217" t="e">
        <f>IF(('Loan Calculator'!$G$4/$B$4)*C3348&gt;=0, ('Loan Calculator'!$G$4/$B$4)*C3348, 1/0)</f>
        <v>#DIV/0!</v>
      </c>
      <c r="F3349" s="200" t="e">
        <f t="shared" si="318"/>
        <v>#DIV/0!</v>
      </c>
      <c r="G3349" s="212" t="e">
        <f t="shared" si="319"/>
        <v>#DIV/0!</v>
      </c>
      <c r="K3349" s="197" t="str" cm="1">
        <f t="array" ref="K3349">INDEX($A:$G, ($B3349*$B$4)+3,COLUMN(C3349))</f>
        <v>Owing</v>
      </c>
      <c r="L3349" s="198" t="e">
        <f t="shared" si="321"/>
        <v>#VALUE!</v>
      </c>
      <c r="M3349" s="199" t="e">
        <f t="shared" si="322"/>
        <v>#VALUE!</v>
      </c>
      <c r="N3349" s="200" t="str" cm="1">
        <f t="array" ref="N3349">INDEX($A:$G, ($B3349*$B$4)+3,COLUMN(F3349))</f>
        <v>Total Interest Charged</v>
      </c>
      <c r="O3349" s="201" t="e">
        <f t="shared" si="320"/>
        <v>#VALUE!</v>
      </c>
    </row>
    <row r="3350" spans="3:15" x14ac:dyDescent="0.25">
      <c r="C3350" s="197" t="e">
        <f t="shared" si="317"/>
        <v>#DIV/0!</v>
      </c>
      <c r="D3350" s="216" t="e">
        <f>IF(F3350="","",IF($B$3='Budget Calculator'!$A$14, 'Loan Calculator'!$L$12-E3350+H3350, IF($B$3='Budget Calculator'!$A$13,  'Loan Calculator'!$N$12-E3350+H3350, IF($B$3='Budget Calculator'!$A$12,  'Loan Calculator'!$P$12-E3350+H3350, 0))))</f>
        <v>#DIV/0!</v>
      </c>
      <c r="E3350" s="217" t="e">
        <f>IF(('Loan Calculator'!$G$4/$B$4)*C3349&gt;=0, ('Loan Calculator'!$G$4/$B$4)*C3349, 1/0)</f>
        <v>#DIV/0!</v>
      </c>
      <c r="F3350" s="200" t="e">
        <f t="shared" si="318"/>
        <v>#DIV/0!</v>
      </c>
      <c r="G3350" s="212" t="e">
        <f t="shared" si="319"/>
        <v>#DIV/0!</v>
      </c>
      <c r="K3350" s="197" t="str" cm="1">
        <f t="array" ref="K3350">INDEX($A:$G, ($B3350*$B$4)+3,COLUMN(C3350))</f>
        <v>Owing</v>
      </c>
      <c r="L3350" s="198" t="e">
        <f t="shared" si="321"/>
        <v>#VALUE!</v>
      </c>
      <c r="M3350" s="199" t="e">
        <f t="shared" si="322"/>
        <v>#VALUE!</v>
      </c>
      <c r="N3350" s="200" t="str" cm="1">
        <f t="array" ref="N3350">INDEX($A:$G, ($B3350*$B$4)+3,COLUMN(F3350))</f>
        <v>Total Interest Charged</v>
      </c>
      <c r="O3350" s="201" t="e">
        <f t="shared" si="320"/>
        <v>#VALUE!</v>
      </c>
    </row>
    <row r="3351" spans="3:15" x14ac:dyDescent="0.25">
      <c r="C3351" s="197" t="e">
        <f t="shared" si="317"/>
        <v>#DIV/0!</v>
      </c>
      <c r="D3351" s="216" t="e">
        <f>IF(F3351="","",IF($B$3='Budget Calculator'!$A$14, 'Loan Calculator'!$L$12-E3351+H3351, IF($B$3='Budget Calculator'!$A$13,  'Loan Calculator'!$N$12-E3351+H3351, IF($B$3='Budget Calculator'!$A$12,  'Loan Calculator'!$P$12-E3351+H3351, 0))))</f>
        <v>#DIV/0!</v>
      </c>
      <c r="E3351" s="217" t="e">
        <f>IF(('Loan Calculator'!$G$4/$B$4)*C3350&gt;=0, ('Loan Calculator'!$G$4/$B$4)*C3350, 1/0)</f>
        <v>#DIV/0!</v>
      </c>
      <c r="F3351" s="200" t="e">
        <f t="shared" si="318"/>
        <v>#DIV/0!</v>
      </c>
      <c r="G3351" s="212" t="e">
        <f t="shared" si="319"/>
        <v>#DIV/0!</v>
      </c>
      <c r="K3351" s="197" t="str" cm="1">
        <f t="array" ref="K3351">INDEX($A:$G, ($B3351*$B$4)+3,COLUMN(C3351))</f>
        <v>Owing</v>
      </c>
      <c r="L3351" s="198" t="e">
        <f t="shared" si="321"/>
        <v>#VALUE!</v>
      </c>
      <c r="M3351" s="199" t="e">
        <f t="shared" si="322"/>
        <v>#VALUE!</v>
      </c>
      <c r="N3351" s="200" t="str" cm="1">
        <f t="array" ref="N3351">INDEX($A:$G, ($B3351*$B$4)+3,COLUMN(F3351))</f>
        <v>Total Interest Charged</v>
      </c>
      <c r="O3351" s="201" t="e">
        <f t="shared" si="320"/>
        <v>#VALUE!</v>
      </c>
    </row>
    <row r="3352" spans="3:15" x14ac:dyDescent="0.25">
      <c r="C3352" s="197" t="e">
        <f t="shared" ref="C3352:C3415" si="323">IF(F3352="","",C3351-D3352)</f>
        <v>#DIV/0!</v>
      </c>
      <c r="D3352" s="216" t="e">
        <f>IF(F3352="","",IF($B$3='Budget Calculator'!$A$14, 'Loan Calculator'!$L$12-E3352+H3352, IF($B$3='Budget Calculator'!$A$13,  'Loan Calculator'!$N$12-E3352+H3352, IF($B$3='Budget Calculator'!$A$12,  'Loan Calculator'!$P$12-E3352+H3352, 0))))</f>
        <v>#DIV/0!</v>
      </c>
      <c r="E3352" s="217" t="e">
        <f>IF(('Loan Calculator'!$G$4/$B$4)*C3351&gt;=0, ('Loan Calculator'!$G$4/$B$4)*C3351, 1/0)</f>
        <v>#DIV/0!</v>
      </c>
      <c r="F3352" s="200" t="e">
        <f t="shared" ref="F3352:F3415" si="324">IF(F3351="", "", IF(E3352+F3351&gt;F3351, E3352+F3351, ""))</f>
        <v>#DIV/0!</v>
      </c>
      <c r="G3352" s="212" t="e">
        <f t="shared" si="319"/>
        <v>#DIV/0!</v>
      </c>
      <c r="K3352" s="197" t="str" cm="1">
        <f t="array" ref="K3352">INDEX($A:$G, ($B3352*$B$4)+3,COLUMN(C3352))</f>
        <v>Owing</v>
      </c>
      <c r="L3352" s="198" t="e">
        <f t="shared" si="321"/>
        <v>#VALUE!</v>
      </c>
      <c r="M3352" s="199" t="e">
        <f t="shared" si="322"/>
        <v>#VALUE!</v>
      </c>
      <c r="N3352" s="200" t="str" cm="1">
        <f t="array" ref="N3352">INDEX($A:$G, ($B3352*$B$4)+3,COLUMN(F3352))</f>
        <v>Total Interest Charged</v>
      </c>
      <c r="O3352" s="201" t="e">
        <f t="shared" si="320"/>
        <v>#VALUE!</v>
      </c>
    </row>
    <row r="3353" spans="3:15" x14ac:dyDescent="0.25">
      <c r="C3353" s="197" t="e">
        <f t="shared" si="323"/>
        <v>#DIV/0!</v>
      </c>
      <c r="D3353" s="216" t="e">
        <f>IF(F3353="","",IF($B$3='Budget Calculator'!$A$14, 'Loan Calculator'!$L$12-E3353+H3353, IF($B$3='Budget Calculator'!$A$13,  'Loan Calculator'!$N$12-E3353+H3353, IF($B$3='Budget Calculator'!$A$12,  'Loan Calculator'!$P$12-E3353+H3353, 0))))</f>
        <v>#DIV/0!</v>
      </c>
      <c r="E3353" s="217" t="e">
        <f>IF(('Loan Calculator'!$G$4/$B$4)*C3352&gt;=0, ('Loan Calculator'!$G$4/$B$4)*C3352, 1/0)</f>
        <v>#DIV/0!</v>
      </c>
      <c r="F3353" s="200" t="e">
        <f t="shared" si="324"/>
        <v>#DIV/0!</v>
      </c>
      <c r="G3353" s="212" t="e">
        <f t="shared" si="319"/>
        <v>#DIV/0!</v>
      </c>
      <c r="K3353" s="197" t="str" cm="1">
        <f t="array" ref="K3353">INDEX($A:$G, ($B3353*$B$4)+3,COLUMN(C3353))</f>
        <v>Owing</v>
      </c>
      <c r="L3353" s="198" t="e">
        <f t="shared" si="321"/>
        <v>#VALUE!</v>
      </c>
      <c r="M3353" s="199" t="e">
        <f t="shared" si="322"/>
        <v>#VALUE!</v>
      </c>
      <c r="N3353" s="200" t="str" cm="1">
        <f t="array" ref="N3353">INDEX($A:$G, ($B3353*$B$4)+3,COLUMN(F3353))</f>
        <v>Total Interest Charged</v>
      </c>
      <c r="O3353" s="201" t="e">
        <f t="shared" si="320"/>
        <v>#VALUE!</v>
      </c>
    </row>
    <row r="3354" spans="3:15" x14ac:dyDescent="0.25">
      <c r="C3354" s="197" t="e">
        <f t="shared" si="323"/>
        <v>#DIV/0!</v>
      </c>
      <c r="D3354" s="216" t="e">
        <f>IF(F3354="","",IF($B$3='Budget Calculator'!$A$14, 'Loan Calculator'!$L$12-E3354+H3354, IF($B$3='Budget Calculator'!$A$13,  'Loan Calculator'!$N$12-E3354+H3354, IF($B$3='Budget Calculator'!$A$12,  'Loan Calculator'!$P$12-E3354+H3354, 0))))</f>
        <v>#DIV/0!</v>
      </c>
      <c r="E3354" s="217" t="e">
        <f>IF(('Loan Calculator'!$G$4/$B$4)*C3353&gt;=0, ('Loan Calculator'!$G$4/$B$4)*C3353, 1/0)</f>
        <v>#DIV/0!</v>
      </c>
      <c r="F3354" s="200" t="e">
        <f t="shared" si="324"/>
        <v>#DIV/0!</v>
      </c>
      <c r="G3354" s="212" t="e">
        <f t="shared" si="319"/>
        <v>#DIV/0!</v>
      </c>
      <c r="K3354" s="197" t="str" cm="1">
        <f t="array" ref="K3354">INDEX($A:$G, ($B3354*$B$4)+3,COLUMN(C3354))</f>
        <v>Owing</v>
      </c>
      <c r="L3354" s="198" t="e">
        <f t="shared" si="321"/>
        <v>#VALUE!</v>
      </c>
      <c r="M3354" s="199" t="e">
        <f t="shared" si="322"/>
        <v>#VALUE!</v>
      </c>
      <c r="N3354" s="200" t="str" cm="1">
        <f t="array" ref="N3354">INDEX($A:$G, ($B3354*$B$4)+3,COLUMN(F3354))</f>
        <v>Total Interest Charged</v>
      </c>
      <c r="O3354" s="201" t="e">
        <f t="shared" si="320"/>
        <v>#VALUE!</v>
      </c>
    </row>
    <row r="3355" spans="3:15" x14ac:dyDescent="0.25">
      <c r="C3355" s="197" t="e">
        <f t="shared" si="323"/>
        <v>#DIV/0!</v>
      </c>
      <c r="D3355" s="216" t="e">
        <f>IF(F3355="","",IF($B$3='Budget Calculator'!$A$14, 'Loan Calculator'!$L$12-E3355+H3355, IF($B$3='Budget Calculator'!$A$13,  'Loan Calculator'!$N$12-E3355+H3355, IF($B$3='Budget Calculator'!$A$12,  'Loan Calculator'!$P$12-E3355+H3355, 0))))</f>
        <v>#DIV/0!</v>
      </c>
      <c r="E3355" s="217" t="e">
        <f>IF(('Loan Calculator'!$G$4/$B$4)*C3354&gt;=0, ('Loan Calculator'!$G$4/$B$4)*C3354, 1/0)</f>
        <v>#DIV/0!</v>
      </c>
      <c r="F3355" s="200" t="e">
        <f t="shared" si="324"/>
        <v>#DIV/0!</v>
      </c>
      <c r="G3355" s="212" t="e">
        <f t="shared" si="319"/>
        <v>#DIV/0!</v>
      </c>
      <c r="K3355" s="197" t="str" cm="1">
        <f t="array" ref="K3355">INDEX($A:$G, ($B3355*$B$4)+3,COLUMN(C3355))</f>
        <v>Owing</v>
      </c>
      <c r="L3355" s="198" t="e">
        <f t="shared" si="321"/>
        <v>#VALUE!</v>
      </c>
      <c r="M3355" s="199" t="e">
        <f t="shared" si="322"/>
        <v>#VALUE!</v>
      </c>
      <c r="N3355" s="200" t="str" cm="1">
        <f t="array" ref="N3355">INDEX($A:$G, ($B3355*$B$4)+3,COLUMN(F3355))</f>
        <v>Total Interest Charged</v>
      </c>
      <c r="O3355" s="201" t="e">
        <f t="shared" si="320"/>
        <v>#VALUE!</v>
      </c>
    </row>
    <row r="3356" spans="3:15" x14ac:dyDescent="0.25">
      <c r="C3356" s="197" t="e">
        <f t="shared" si="323"/>
        <v>#DIV/0!</v>
      </c>
      <c r="D3356" s="216" t="e">
        <f>IF(F3356="","",IF($B$3='Budget Calculator'!$A$14, 'Loan Calculator'!$L$12-E3356+H3356, IF($B$3='Budget Calculator'!$A$13,  'Loan Calculator'!$N$12-E3356+H3356, IF($B$3='Budget Calculator'!$A$12,  'Loan Calculator'!$P$12-E3356+H3356, 0))))</f>
        <v>#DIV/0!</v>
      </c>
      <c r="E3356" s="217" t="e">
        <f>IF(('Loan Calculator'!$G$4/$B$4)*C3355&gt;=0, ('Loan Calculator'!$G$4/$B$4)*C3355, 1/0)</f>
        <v>#DIV/0!</v>
      </c>
      <c r="F3356" s="200" t="e">
        <f t="shared" si="324"/>
        <v>#DIV/0!</v>
      </c>
      <c r="G3356" s="212" t="e">
        <f t="shared" si="319"/>
        <v>#DIV/0!</v>
      </c>
      <c r="K3356" s="197" t="str" cm="1">
        <f t="array" ref="K3356">INDEX($A:$G, ($B3356*$B$4)+3,COLUMN(C3356))</f>
        <v>Owing</v>
      </c>
      <c r="L3356" s="198" t="e">
        <f t="shared" si="321"/>
        <v>#VALUE!</v>
      </c>
      <c r="M3356" s="199" t="e">
        <f t="shared" si="322"/>
        <v>#VALUE!</v>
      </c>
      <c r="N3356" s="200" t="str" cm="1">
        <f t="array" ref="N3356">INDEX($A:$G, ($B3356*$B$4)+3,COLUMN(F3356))</f>
        <v>Total Interest Charged</v>
      </c>
      <c r="O3356" s="201" t="e">
        <f t="shared" si="320"/>
        <v>#VALUE!</v>
      </c>
    </row>
    <row r="3357" spans="3:15" x14ac:dyDescent="0.25">
      <c r="C3357" s="197" t="e">
        <f t="shared" si="323"/>
        <v>#DIV/0!</v>
      </c>
      <c r="D3357" s="216" t="e">
        <f>IF(F3357="","",IF($B$3='Budget Calculator'!$A$14, 'Loan Calculator'!$L$12-E3357+H3357, IF($B$3='Budget Calculator'!$A$13,  'Loan Calculator'!$N$12-E3357+H3357, IF($B$3='Budget Calculator'!$A$12,  'Loan Calculator'!$P$12-E3357+H3357, 0))))</f>
        <v>#DIV/0!</v>
      </c>
      <c r="E3357" s="217" t="e">
        <f>IF(('Loan Calculator'!$G$4/$B$4)*C3356&gt;=0, ('Loan Calculator'!$G$4/$B$4)*C3356, 1/0)</f>
        <v>#DIV/0!</v>
      </c>
      <c r="F3357" s="200" t="e">
        <f t="shared" si="324"/>
        <v>#DIV/0!</v>
      </c>
      <c r="G3357" s="212" t="e">
        <f t="shared" si="319"/>
        <v>#DIV/0!</v>
      </c>
      <c r="K3357" s="197" t="str" cm="1">
        <f t="array" ref="K3357">INDEX($A:$G, ($B3357*$B$4)+3,COLUMN(C3357))</f>
        <v>Owing</v>
      </c>
      <c r="L3357" s="198" t="e">
        <f t="shared" si="321"/>
        <v>#VALUE!</v>
      </c>
      <c r="M3357" s="199" t="e">
        <f t="shared" si="322"/>
        <v>#VALUE!</v>
      </c>
      <c r="N3357" s="200" t="str" cm="1">
        <f t="array" ref="N3357">INDEX($A:$G, ($B3357*$B$4)+3,COLUMN(F3357))</f>
        <v>Total Interest Charged</v>
      </c>
      <c r="O3357" s="201" t="e">
        <f t="shared" si="320"/>
        <v>#VALUE!</v>
      </c>
    </row>
    <row r="3358" spans="3:15" x14ac:dyDescent="0.25">
      <c r="C3358" s="197" t="e">
        <f t="shared" si="323"/>
        <v>#DIV/0!</v>
      </c>
      <c r="D3358" s="216" t="e">
        <f>IF(F3358="","",IF($B$3='Budget Calculator'!$A$14, 'Loan Calculator'!$L$12-E3358+H3358, IF($B$3='Budget Calculator'!$A$13,  'Loan Calculator'!$N$12-E3358+H3358, IF($B$3='Budget Calculator'!$A$12,  'Loan Calculator'!$P$12-E3358+H3358, 0))))</f>
        <v>#DIV/0!</v>
      </c>
      <c r="E3358" s="217" t="e">
        <f>IF(('Loan Calculator'!$G$4/$B$4)*C3357&gt;=0, ('Loan Calculator'!$G$4/$B$4)*C3357, 1/0)</f>
        <v>#DIV/0!</v>
      </c>
      <c r="F3358" s="200" t="e">
        <f t="shared" si="324"/>
        <v>#DIV/0!</v>
      </c>
      <c r="G3358" s="212" t="e">
        <f t="shared" si="319"/>
        <v>#DIV/0!</v>
      </c>
      <c r="K3358" s="197" t="str" cm="1">
        <f t="array" ref="K3358">INDEX($A:$G, ($B3358*$B$4)+3,COLUMN(C3358))</f>
        <v>Owing</v>
      </c>
      <c r="L3358" s="198" t="e">
        <f t="shared" si="321"/>
        <v>#VALUE!</v>
      </c>
      <c r="M3358" s="199" t="e">
        <f t="shared" si="322"/>
        <v>#VALUE!</v>
      </c>
      <c r="N3358" s="200" t="str" cm="1">
        <f t="array" ref="N3358">INDEX($A:$G, ($B3358*$B$4)+3,COLUMN(F3358))</f>
        <v>Total Interest Charged</v>
      </c>
      <c r="O3358" s="201" t="e">
        <f t="shared" si="320"/>
        <v>#VALUE!</v>
      </c>
    </row>
    <row r="3359" spans="3:15" x14ac:dyDescent="0.25">
      <c r="C3359" s="197" t="e">
        <f t="shared" si="323"/>
        <v>#DIV/0!</v>
      </c>
      <c r="D3359" s="216" t="e">
        <f>IF(F3359="","",IF($B$3='Budget Calculator'!$A$14, 'Loan Calculator'!$L$12-E3359+H3359, IF($B$3='Budget Calculator'!$A$13,  'Loan Calculator'!$N$12-E3359+H3359, IF($B$3='Budget Calculator'!$A$12,  'Loan Calculator'!$P$12-E3359+H3359, 0))))</f>
        <v>#DIV/0!</v>
      </c>
      <c r="E3359" s="217" t="e">
        <f>IF(('Loan Calculator'!$G$4/$B$4)*C3358&gt;=0, ('Loan Calculator'!$G$4/$B$4)*C3358, 1/0)</f>
        <v>#DIV/0!</v>
      </c>
      <c r="F3359" s="200" t="e">
        <f t="shared" si="324"/>
        <v>#DIV/0!</v>
      </c>
      <c r="G3359" s="212" t="e">
        <f t="shared" si="319"/>
        <v>#DIV/0!</v>
      </c>
      <c r="K3359" s="197" t="str" cm="1">
        <f t="array" ref="K3359">INDEX($A:$G, ($B3359*$B$4)+3,COLUMN(C3359))</f>
        <v>Owing</v>
      </c>
      <c r="L3359" s="198" t="e">
        <f t="shared" si="321"/>
        <v>#VALUE!</v>
      </c>
      <c r="M3359" s="199" t="e">
        <f t="shared" si="322"/>
        <v>#VALUE!</v>
      </c>
      <c r="N3359" s="200" t="str" cm="1">
        <f t="array" ref="N3359">INDEX($A:$G, ($B3359*$B$4)+3,COLUMN(F3359))</f>
        <v>Total Interest Charged</v>
      </c>
      <c r="O3359" s="201" t="e">
        <f t="shared" si="320"/>
        <v>#VALUE!</v>
      </c>
    </row>
    <row r="3360" spans="3:15" x14ac:dyDescent="0.25">
      <c r="C3360" s="197" t="e">
        <f t="shared" si="323"/>
        <v>#DIV/0!</v>
      </c>
      <c r="D3360" s="216" t="e">
        <f>IF(F3360="","",IF($B$3='Budget Calculator'!$A$14, 'Loan Calculator'!$L$12-E3360+H3360, IF($B$3='Budget Calculator'!$A$13,  'Loan Calculator'!$N$12-E3360+H3360, IF($B$3='Budget Calculator'!$A$12,  'Loan Calculator'!$P$12-E3360+H3360, 0))))</f>
        <v>#DIV/0!</v>
      </c>
      <c r="E3360" s="217" t="e">
        <f>IF(('Loan Calculator'!$G$4/$B$4)*C3359&gt;=0, ('Loan Calculator'!$G$4/$B$4)*C3359, 1/0)</f>
        <v>#DIV/0!</v>
      </c>
      <c r="F3360" s="200" t="e">
        <f t="shared" si="324"/>
        <v>#DIV/0!</v>
      </c>
      <c r="G3360" s="212" t="e">
        <f t="shared" si="319"/>
        <v>#DIV/0!</v>
      </c>
      <c r="K3360" s="197" t="str" cm="1">
        <f t="array" ref="K3360">INDEX($A:$G, ($B3360*$B$4)+3,COLUMN(C3360))</f>
        <v>Owing</v>
      </c>
      <c r="L3360" s="198" t="e">
        <f t="shared" si="321"/>
        <v>#VALUE!</v>
      </c>
      <c r="M3360" s="199" t="e">
        <f t="shared" si="322"/>
        <v>#VALUE!</v>
      </c>
      <c r="N3360" s="200" t="str" cm="1">
        <f t="array" ref="N3360">INDEX($A:$G, ($B3360*$B$4)+3,COLUMN(F3360))</f>
        <v>Total Interest Charged</v>
      </c>
      <c r="O3360" s="201" t="e">
        <f t="shared" si="320"/>
        <v>#VALUE!</v>
      </c>
    </row>
    <row r="3361" spans="3:15" x14ac:dyDescent="0.25">
      <c r="C3361" s="197" t="e">
        <f t="shared" si="323"/>
        <v>#DIV/0!</v>
      </c>
      <c r="D3361" s="216" t="e">
        <f>IF(F3361="","",IF($B$3='Budget Calculator'!$A$14, 'Loan Calculator'!$L$12-E3361+H3361, IF($B$3='Budget Calculator'!$A$13,  'Loan Calculator'!$N$12-E3361+H3361, IF($B$3='Budget Calculator'!$A$12,  'Loan Calculator'!$P$12-E3361+H3361, 0))))</f>
        <v>#DIV/0!</v>
      </c>
      <c r="E3361" s="217" t="e">
        <f>IF(('Loan Calculator'!$G$4/$B$4)*C3360&gt;=0, ('Loan Calculator'!$G$4/$B$4)*C3360, 1/0)</f>
        <v>#DIV/0!</v>
      </c>
      <c r="F3361" s="200" t="e">
        <f t="shared" si="324"/>
        <v>#DIV/0!</v>
      </c>
      <c r="G3361" s="212" t="e">
        <f t="shared" si="319"/>
        <v>#DIV/0!</v>
      </c>
      <c r="K3361" s="197" t="str" cm="1">
        <f t="array" ref="K3361">INDEX($A:$G, ($B3361*$B$4)+3,COLUMN(C3361))</f>
        <v>Owing</v>
      </c>
      <c r="L3361" s="198" t="e">
        <f t="shared" si="321"/>
        <v>#VALUE!</v>
      </c>
      <c r="M3361" s="199" t="e">
        <f t="shared" si="322"/>
        <v>#VALUE!</v>
      </c>
      <c r="N3361" s="200" t="str" cm="1">
        <f t="array" ref="N3361">INDEX($A:$G, ($B3361*$B$4)+3,COLUMN(F3361))</f>
        <v>Total Interest Charged</v>
      </c>
      <c r="O3361" s="201" t="e">
        <f t="shared" si="320"/>
        <v>#VALUE!</v>
      </c>
    </row>
    <row r="3362" spans="3:15" x14ac:dyDescent="0.25">
      <c r="C3362" s="197" t="e">
        <f t="shared" si="323"/>
        <v>#DIV/0!</v>
      </c>
      <c r="D3362" s="216" t="e">
        <f>IF(F3362="","",IF($B$3='Budget Calculator'!$A$14, 'Loan Calculator'!$L$12-E3362+H3362, IF($B$3='Budget Calculator'!$A$13,  'Loan Calculator'!$N$12-E3362+H3362, IF($B$3='Budget Calculator'!$A$12,  'Loan Calculator'!$P$12-E3362+H3362, 0))))</f>
        <v>#DIV/0!</v>
      </c>
      <c r="E3362" s="217" t="e">
        <f>IF(('Loan Calculator'!$G$4/$B$4)*C3361&gt;=0, ('Loan Calculator'!$G$4/$B$4)*C3361, 1/0)</f>
        <v>#DIV/0!</v>
      </c>
      <c r="F3362" s="200" t="e">
        <f t="shared" si="324"/>
        <v>#DIV/0!</v>
      </c>
      <c r="G3362" s="212" t="e">
        <f t="shared" si="319"/>
        <v>#DIV/0!</v>
      </c>
      <c r="K3362" s="197" t="str" cm="1">
        <f t="array" ref="K3362">INDEX($A:$G, ($B3362*$B$4)+3,COLUMN(C3362))</f>
        <v>Owing</v>
      </c>
      <c r="L3362" s="198" t="e">
        <f t="shared" si="321"/>
        <v>#VALUE!</v>
      </c>
      <c r="M3362" s="199" t="e">
        <f t="shared" si="322"/>
        <v>#VALUE!</v>
      </c>
      <c r="N3362" s="200" t="str" cm="1">
        <f t="array" ref="N3362">INDEX($A:$G, ($B3362*$B$4)+3,COLUMN(F3362))</f>
        <v>Total Interest Charged</v>
      </c>
      <c r="O3362" s="201" t="e">
        <f t="shared" si="320"/>
        <v>#VALUE!</v>
      </c>
    </row>
    <row r="3363" spans="3:15" x14ac:dyDescent="0.25">
      <c r="C3363" s="197" t="e">
        <f t="shared" si="323"/>
        <v>#DIV/0!</v>
      </c>
      <c r="D3363" s="216" t="e">
        <f>IF(F3363="","",IF($B$3='Budget Calculator'!$A$14, 'Loan Calculator'!$L$12-E3363+H3363, IF($B$3='Budget Calculator'!$A$13,  'Loan Calculator'!$N$12-E3363+H3363, IF($B$3='Budget Calculator'!$A$12,  'Loan Calculator'!$P$12-E3363+H3363, 0))))</f>
        <v>#DIV/0!</v>
      </c>
      <c r="E3363" s="217" t="e">
        <f>IF(('Loan Calculator'!$G$4/$B$4)*C3362&gt;=0, ('Loan Calculator'!$G$4/$B$4)*C3362, 1/0)</f>
        <v>#DIV/0!</v>
      </c>
      <c r="F3363" s="200" t="e">
        <f t="shared" si="324"/>
        <v>#DIV/0!</v>
      </c>
      <c r="G3363" s="212" t="e">
        <f t="shared" si="319"/>
        <v>#DIV/0!</v>
      </c>
      <c r="K3363" s="197" t="str" cm="1">
        <f t="array" ref="K3363">INDEX($A:$G, ($B3363*$B$4)+3,COLUMN(C3363))</f>
        <v>Owing</v>
      </c>
      <c r="L3363" s="198" t="e">
        <f t="shared" si="321"/>
        <v>#VALUE!</v>
      </c>
      <c r="M3363" s="199" t="e">
        <f t="shared" si="322"/>
        <v>#VALUE!</v>
      </c>
      <c r="N3363" s="200" t="str" cm="1">
        <f t="array" ref="N3363">INDEX($A:$G, ($B3363*$B$4)+3,COLUMN(F3363))</f>
        <v>Total Interest Charged</v>
      </c>
      <c r="O3363" s="201" t="e">
        <f t="shared" si="320"/>
        <v>#VALUE!</v>
      </c>
    </row>
    <row r="3364" spans="3:15" x14ac:dyDescent="0.25">
      <c r="C3364" s="197" t="e">
        <f t="shared" si="323"/>
        <v>#DIV/0!</v>
      </c>
      <c r="D3364" s="216" t="e">
        <f>IF(F3364="","",IF($B$3='Budget Calculator'!$A$14, 'Loan Calculator'!$L$12-E3364+H3364, IF($B$3='Budget Calculator'!$A$13,  'Loan Calculator'!$N$12-E3364+H3364, IF($B$3='Budget Calculator'!$A$12,  'Loan Calculator'!$P$12-E3364+H3364, 0))))</f>
        <v>#DIV/0!</v>
      </c>
      <c r="E3364" s="217" t="e">
        <f>IF(('Loan Calculator'!$G$4/$B$4)*C3363&gt;=0, ('Loan Calculator'!$G$4/$B$4)*C3363, 1/0)</f>
        <v>#DIV/0!</v>
      </c>
      <c r="F3364" s="200" t="e">
        <f t="shared" si="324"/>
        <v>#DIV/0!</v>
      </c>
      <c r="G3364" s="212" t="e">
        <f t="shared" si="319"/>
        <v>#DIV/0!</v>
      </c>
      <c r="K3364" s="197" t="str" cm="1">
        <f t="array" ref="K3364">INDEX($A:$G, ($B3364*$B$4)+3,COLUMN(C3364))</f>
        <v>Owing</v>
      </c>
      <c r="L3364" s="198" t="e">
        <f t="shared" si="321"/>
        <v>#VALUE!</v>
      </c>
      <c r="M3364" s="199" t="e">
        <f t="shared" si="322"/>
        <v>#VALUE!</v>
      </c>
      <c r="N3364" s="200" t="str" cm="1">
        <f t="array" ref="N3364">INDEX($A:$G, ($B3364*$B$4)+3,COLUMN(F3364))</f>
        <v>Total Interest Charged</v>
      </c>
      <c r="O3364" s="201" t="e">
        <f t="shared" si="320"/>
        <v>#VALUE!</v>
      </c>
    </row>
    <row r="3365" spans="3:15" x14ac:dyDescent="0.25">
      <c r="C3365" s="197" t="e">
        <f t="shared" si="323"/>
        <v>#DIV/0!</v>
      </c>
      <c r="D3365" s="216" t="e">
        <f>IF(F3365="","",IF($B$3='Budget Calculator'!$A$14, 'Loan Calculator'!$L$12-E3365+H3365, IF($B$3='Budget Calculator'!$A$13,  'Loan Calculator'!$N$12-E3365+H3365, IF($B$3='Budget Calculator'!$A$12,  'Loan Calculator'!$P$12-E3365+H3365, 0))))</f>
        <v>#DIV/0!</v>
      </c>
      <c r="E3365" s="217" t="e">
        <f>IF(('Loan Calculator'!$G$4/$B$4)*C3364&gt;=0, ('Loan Calculator'!$G$4/$B$4)*C3364, 1/0)</f>
        <v>#DIV/0!</v>
      </c>
      <c r="F3365" s="200" t="e">
        <f t="shared" si="324"/>
        <v>#DIV/0!</v>
      </c>
      <c r="G3365" s="212" t="e">
        <f t="shared" si="319"/>
        <v>#DIV/0!</v>
      </c>
      <c r="K3365" s="197" t="str" cm="1">
        <f t="array" ref="K3365">INDEX($A:$G, ($B3365*$B$4)+3,COLUMN(C3365))</f>
        <v>Owing</v>
      </c>
      <c r="L3365" s="198" t="e">
        <f t="shared" si="321"/>
        <v>#VALUE!</v>
      </c>
      <c r="M3365" s="199" t="e">
        <f t="shared" si="322"/>
        <v>#VALUE!</v>
      </c>
      <c r="N3365" s="200" t="str" cm="1">
        <f t="array" ref="N3365">INDEX($A:$G, ($B3365*$B$4)+3,COLUMN(F3365))</f>
        <v>Total Interest Charged</v>
      </c>
      <c r="O3365" s="201" t="e">
        <f t="shared" si="320"/>
        <v>#VALUE!</v>
      </c>
    </row>
    <row r="3366" spans="3:15" x14ac:dyDescent="0.25">
      <c r="C3366" s="197" t="e">
        <f t="shared" si="323"/>
        <v>#DIV/0!</v>
      </c>
      <c r="D3366" s="216" t="e">
        <f>IF(F3366="","",IF($B$3='Budget Calculator'!$A$14, 'Loan Calculator'!$L$12-E3366+H3366, IF($B$3='Budget Calculator'!$A$13,  'Loan Calculator'!$N$12-E3366+H3366, IF($B$3='Budget Calculator'!$A$12,  'Loan Calculator'!$P$12-E3366+H3366, 0))))</f>
        <v>#DIV/0!</v>
      </c>
      <c r="E3366" s="217" t="e">
        <f>IF(('Loan Calculator'!$G$4/$B$4)*C3365&gt;=0, ('Loan Calculator'!$G$4/$B$4)*C3365, 1/0)</f>
        <v>#DIV/0!</v>
      </c>
      <c r="F3366" s="200" t="e">
        <f t="shared" si="324"/>
        <v>#DIV/0!</v>
      </c>
      <c r="G3366" s="212" t="e">
        <f t="shared" si="319"/>
        <v>#DIV/0!</v>
      </c>
      <c r="K3366" s="197" t="str" cm="1">
        <f t="array" ref="K3366">INDEX($A:$G, ($B3366*$B$4)+3,COLUMN(C3366))</f>
        <v>Owing</v>
      </c>
      <c r="L3366" s="198" t="e">
        <f t="shared" si="321"/>
        <v>#VALUE!</v>
      </c>
      <c r="M3366" s="199" t="e">
        <f t="shared" si="322"/>
        <v>#VALUE!</v>
      </c>
      <c r="N3366" s="200" t="str" cm="1">
        <f t="array" ref="N3366">INDEX($A:$G, ($B3366*$B$4)+3,COLUMN(F3366))</f>
        <v>Total Interest Charged</v>
      </c>
      <c r="O3366" s="201" t="e">
        <f t="shared" si="320"/>
        <v>#VALUE!</v>
      </c>
    </row>
    <row r="3367" spans="3:15" x14ac:dyDescent="0.25">
      <c r="C3367" s="197" t="e">
        <f t="shared" si="323"/>
        <v>#DIV/0!</v>
      </c>
      <c r="D3367" s="216" t="e">
        <f>IF(F3367="","",IF($B$3='Budget Calculator'!$A$14, 'Loan Calculator'!$L$12-E3367+H3367, IF($B$3='Budget Calculator'!$A$13,  'Loan Calculator'!$N$12-E3367+H3367, IF($B$3='Budget Calculator'!$A$12,  'Loan Calculator'!$P$12-E3367+H3367, 0))))</f>
        <v>#DIV/0!</v>
      </c>
      <c r="E3367" s="217" t="e">
        <f>IF(('Loan Calculator'!$G$4/$B$4)*C3366&gt;=0, ('Loan Calculator'!$G$4/$B$4)*C3366, 1/0)</f>
        <v>#DIV/0!</v>
      </c>
      <c r="F3367" s="200" t="e">
        <f t="shared" si="324"/>
        <v>#DIV/0!</v>
      </c>
      <c r="G3367" s="212" t="e">
        <f t="shared" si="319"/>
        <v>#DIV/0!</v>
      </c>
      <c r="K3367" s="197" t="str" cm="1">
        <f t="array" ref="K3367">INDEX($A:$G, ($B3367*$B$4)+3,COLUMN(C3367))</f>
        <v>Owing</v>
      </c>
      <c r="L3367" s="198" t="e">
        <f t="shared" si="321"/>
        <v>#VALUE!</v>
      </c>
      <c r="M3367" s="199" t="e">
        <f t="shared" si="322"/>
        <v>#VALUE!</v>
      </c>
      <c r="N3367" s="200" t="str" cm="1">
        <f t="array" ref="N3367">INDEX($A:$G, ($B3367*$B$4)+3,COLUMN(F3367))</f>
        <v>Total Interest Charged</v>
      </c>
      <c r="O3367" s="201" t="e">
        <f t="shared" si="320"/>
        <v>#VALUE!</v>
      </c>
    </row>
    <row r="3368" spans="3:15" x14ac:dyDescent="0.25">
      <c r="C3368" s="197" t="e">
        <f t="shared" si="323"/>
        <v>#DIV/0!</v>
      </c>
      <c r="D3368" s="216" t="e">
        <f>IF(F3368="","",IF($B$3='Budget Calculator'!$A$14, 'Loan Calculator'!$L$12-E3368+H3368, IF($B$3='Budget Calculator'!$A$13,  'Loan Calculator'!$N$12-E3368+H3368, IF($B$3='Budget Calculator'!$A$12,  'Loan Calculator'!$P$12-E3368+H3368, 0))))</f>
        <v>#DIV/0!</v>
      </c>
      <c r="E3368" s="217" t="e">
        <f>IF(('Loan Calculator'!$G$4/$B$4)*C3367&gt;=0, ('Loan Calculator'!$G$4/$B$4)*C3367, 1/0)</f>
        <v>#DIV/0!</v>
      </c>
      <c r="F3368" s="200" t="e">
        <f t="shared" si="324"/>
        <v>#DIV/0!</v>
      </c>
      <c r="G3368" s="212" t="e">
        <f t="shared" si="319"/>
        <v>#DIV/0!</v>
      </c>
      <c r="K3368" s="197" t="str" cm="1">
        <f t="array" ref="K3368">INDEX($A:$G, ($B3368*$B$4)+3,COLUMN(C3368))</f>
        <v>Owing</v>
      </c>
      <c r="L3368" s="198" t="e">
        <f t="shared" si="321"/>
        <v>#VALUE!</v>
      </c>
      <c r="M3368" s="199" t="e">
        <f t="shared" si="322"/>
        <v>#VALUE!</v>
      </c>
      <c r="N3368" s="200" t="str" cm="1">
        <f t="array" ref="N3368">INDEX($A:$G, ($B3368*$B$4)+3,COLUMN(F3368))</f>
        <v>Total Interest Charged</v>
      </c>
      <c r="O3368" s="201" t="e">
        <f t="shared" si="320"/>
        <v>#VALUE!</v>
      </c>
    </row>
    <row r="3369" spans="3:15" x14ac:dyDescent="0.25">
      <c r="C3369" s="197" t="e">
        <f t="shared" si="323"/>
        <v>#DIV/0!</v>
      </c>
      <c r="D3369" s="216" t="e">
        <f>IF(F3369="","",IF($B$3='Budget Calculator'!$A$14, 'Loan Calculator'!$L$12-E3369+H3369, IF($B$3='Budget Calculator'!$A$13,  'Loan Calculator'!$N$12-E3369+H3369, IF($B$3='Budget Calculator'!$A$12,  'Loan Calculator'!$P$12-E3369+H3369, 0))))</f>
        <v>#DIV/0!</v>
      </c>
      <c r="E3369" s="217" t="e">
        <f>IF(('Loan Calculator'!$G$4/$B$4)*C3368&gt;=0, ('Loan Calculator'!$G$4/$B$4)*C3368, 1/0)</f>
        <v>#DIV/0!</v>
      </c>
      <c r="F3369" s="200" t="e">
        <f t="shared" si="324"/>
        <v>#DIV/0!</v>
      </c>
      <c r="G3369" s="212" t="e">
        <f t="shared" si="319"/>
        <v>#DIV/0!</v>
      </c>
      <c r="K3369" s="197" t="str" cm="1">
        <f t="array" ref="K3369">INDEX($A:$G, ($B3369*$B$4)+3,COLUMN(C3369))</f>
        <v>Owing</v>
      </c>
      <c r="L3369" s="198" t="e">
        <f t="shared" si="321"/>
        <v>#VALUE!</v>
      </c>
      <c r="M3369" s="199" t="e">
        <f t="shared" si="322"/>
        <v>#VALUE!</v>
      </c>
      <c r="N3369" s="200" t="str" cm="1">
        <f t="array" ref="N3369">INDEX($A:$G, ($B3369*$B$4)+3,COLUMN(F3369))</f>
        <v>Total Interest Charged</v>
      </c>
      <c r="O3369" s="201" t="e">
        <f t="shared" si="320"/>
        <v>#VALUE!</v>
      </c>
    </row>
    <row r="3370" spans="3:15" x14ac:dyDescent="0.25">
      <c r="C3370" s="197" t="e">
        <f t="shared" si="323"/>
        <v>#DIV/0!</v>
      </c>
      <c r="D3370" s="216" t="e">
        <f>IF(F3370="","",IF($B$3='Budget Calculator'!$A$14, 'Loan Calculator'!$L$12-E3370+H3370, IF($B$3='Budget Calculator'!$A$13,  'Loan Calculator'!$N$12-E3370+H3370, IF($B$3='Budget Calculator'!$A$12,  'Loan Calculator'!$P$12-E3370+H3370, 0))))</f>
        <v>#DIV/0!</v>
      </c>
      <c r="E3370" s="217" t="e">
        <f>IF(('Loan Calculator'!$G$4/$B$4)*C3369&gt;=0, ('Loan Calculator'!$G$4/$B$4)*C3369, 1/0)</f>
        <v>#DIV/0!</v>
      </c>
      <c r="F3370" s="200" t="e">
        <f t="shared" si="324"/>
        <v>#DIV/0!</v>
      </c>
      <c r="G3370" s="212" t="e">
        <f t="shared" si="319"/>
        <v>#DIV/0!</v>
      </c>
      <c r="K3370" s="197" t="str" cm="1">
        <f t="array" ref="K3370">INDEX($A:$G, ($B3370*$B$4)+3,COLUMN(C3370))</f>
        <v>Owing</v>
      </c>
      <c r="L3370" s="198" t="e">
        <f t="shared" si="321"/>
        <v>#VALUE!</v>
      </c>
      <c r="M3370" s="199" t="e">
        <f t="shared" si="322"/>
        <v>#VALUE!</v>
      </c>
      <c r="N3370" s="200" t="str" cm="1">
        <f t="array" ref="N3370">INDEX($A:$G, ($B3370*$B$4)+3,COLUMN(F3370))</f>
        <v>Total Interest Charged</v>
      </c>
      <c r="O3370" s="201" t="e">
        <f t="shared" si="320"/>
        <v>#VALUE!</v>
      </c>
    </row>
    <row r="3371" spans="3:15" x14ac:dyDescent="0.25">
      <c r="C3371" s="197" t="e">
        <f t="shared" si="323"/>
        <v>#DIV/0!</v>
      </c>
      <c r="D3371" s="216" t="e">
        <f>IF(F3371="","",IF($B$3='Budget Calculator'!$A$14, 'Loan Calculator'!$L$12-E3371+H3371, IF($B$3='Budget Calculator'!$A$13,  'Loan Calculator'!$N$12-E3371+H3371, IF($B$3='Budget Calculator'!$A$12,  'Loan Calculator'!$P$12-E3371+H3371, 0))))</f>
        <v>#DIV/0!</v>
      </c>
      <c r="E3371" s="217" t="e">
        <f>IF(('Loan Calculator'!$G$4/$B$4)*C3370&gt;=0, ('Loan Calculator'!$G$4/$B$4)*C3370, 1/0)</f>
        <v>#DIV/0!</v>
      </c>
      <c r="F3371" s="200" t="e">
        <f t="shared" si="324"/>
        <v>#DIV/0!</v>
      </c>
      <c r="G3371" s="212" t="e">
        <f t="shared" si="319"/>
        <v>#DIV/0!</v>
      </c>
      <c r="K3371" s="197" t="str" cm="1">
        <f t="array" ref="K3371">INDEX($A:$G, ($B3371*$B$4)+3,COLUMN(C3371))</f>
        <v>Owing</v>
      </c>
      <c r="L3371" s="198" t="e">
        <f t="shared" si="321"/>
        <v>#VALUE!</v>
      </c>
      <c r="M3371" s="199" t="e">
        <f t="shared" si="322"/>
        <v>#VALUE!</v>
      </c>
      <c r="N3371" s="200" t="str" cm="1">
        <f t="array" ref="N3371">INDEX($A:$G, ($B3371*$B$4)+3,COLUMN(F3371))</f>
        <v>Total Interest Charged</v>
      </c>
      <c r="O3371" s="201" t="e">
        <f t="shared" si="320"/>
        <v>#VALUE!</v>
      </c>
    </row>
    <row r="3372" spans="3:15" x14ac:dyDescent="0.25">
      <c r="C3372" s="197" t="e">
        <f t="shared" si="323"/>
        <v>#DIV/0!</v>
      </c>
      <c r="D3372" s="216" t="e">
        <f>IF(F3372="","",IF($B$3='Budget Calculator'!$A$14, 'Loan Calculator'!$L$12-E3372+H3372, IF($B$3='Budget Calculator'!$A$13,  'Loan Calculator'!$N$12-E3372+H3372, IF($B$3='Budget Calculator'!$A$12,  'Loan Calculator'!$P$12-E3372+H3372, 0))))</f>
        <v>#DIV/0!</v>
      </c>
      <c r="E3372" s="217" t="e">
        <f>IF(('Loan Calculator'!$G$4/$B$4)*C3371&gt;=0, ('Loan Calculator'!$G$4/$B$4)*C3371, 1/0)</f>
        <v>#DIV/0!</v>
      </c>
      <c r="F3372" s="200" t="e">
        <f t="shared" si="324"/>
        <v>#DIV/0!</v>
      </c>
      <c r="G3372" s="212" t="e">
        <f t="shared" si="319"/>
        <v>#DIV/0!</v>
      </c>
      <c r="K3372" s="197" t="str" cm="1">
        <f t="array" ref="K3372">INDEX($A:$G, ($B3372*$B$4)+3,COLUMN(C3372))</f>
        <v>Owing</v>
      </c>
      <c r="L3372" s="198" t="e">
        <f t="shared" si="321"/>
        <v>#VALUE!</v>
      </c>
      <c r="M3372" s="199" t="e">
        <f t="shared" si="322"/>
        <v>#VALUE!</v>
      </c>
      <c r="N3372" s="200" t="str" cm="1">
        <f t="array" ref="N3372">INDEX($A:$G, ($B3372*$B$4)+3,COLUMN(F3372))</f>
        <v>Total Interest Charged</v>
      </c>
      <c r="O3372" s="201" t="e">
        <f t="shared" si="320"/>
        <v>#VALUE!</v>
      </c>
    </row>
    <row r="3373" spans="3:15" x14ac:dyDescent="0.25">
      <c r="C3373" s="197" t="e">
        <f t="shared" si="323"/>
        <v>#DIV/0!</v>
      </c>
      <c r="D3373" s="216" t="e">
        <f>IF(F3373="","",IF($B$3='Budget Calculator'!$A$14, 'Loan Calculator'!$L$12-E3373+H3373, IF($B$3='Budget Calculator'!$A$13,  'Loan Calculator'!$N$12-E3373+H3373, IF($B$3='Budget Calculator'!$A$12,  'Loan Calculator'!$P$12-E3373+H3373, 0))))</f>
        <v>#DIV/0!</v>
      </c>
      <c r="E3373" s="217" t="e">
        <f>IF(('Loan Calculator'!$G$4/$B$4)*C3372&gt;=0, ('Loan Calculator'!$G$4/$B$4)*C3372, 1/0)</f>
        <v>#DIV/0!</v>
      </c>
      <c r="F3373" s="200" t="e">
        <f t="shared" si="324"/>
        <v>#DIV/0!</v>
      </c>
      <c r="G3373" s="212" t="e">
        <f t="shared" si="319"/>
        <v>#DIV/0!</v>
      </c>
      <c r="K3373" s="197" t="str" cm="1">
        <f t="array" ref="K3373">INDEX($A:$G, ($B3373*$B$4)+3,COLUMN(C3373))</f>
        <v>Owing</v>
      </c>
      <c r="L3373" s="198" t="e">
        <f t="shared" si="321"/>
        <v>#VALUE!</v>
      </c>
      <c r="M3373" s="199" t="e">
        <f t="shared" si="322"/>
        <v>#VALUE!</v>
      </c>
      <c r="N3373" s="200" t="str" cm="1">
        <f t="array" ref="N3373">INDEX($A:$G, ($B3373*$B$4)+3,COLUMN(F3373))</f>
        <v>Total Interest Charged</v>
      </c>
      <c r="O3373" s="201" t="e">
        <f t="shared" si="320"/>
        <v>#VALUE!</v>
      </c>
    </row>
    <row r="3374" spans="3:15" x14ac:dyDescent="0.25">
      <c r="C3374" s="197" t="e">
        <f t="shared" si="323"/>
        <v>#DIV/0!</v>
      </c>
      <c r="D3374" s="216" t="e">
        <f>IF(F3374="","",IF($B$3='Budget Calculator'!$A$14, 'Loan Calculator'!$L$12-E3374+H3374, IF($B$3='Budget Calculator'!$A$13,  'Loan Calculator'!$N$12-E3374+H3374, IF($B$3='Budget Calculator'!$A$12,  'Loan Calculator'!$P$12-E3374+H3374, 0))))</f>
        <v>#DIV/0!</v>
      </c>
      <c r="E3374" s="217" t="e">
        <f>IF(('Loan Calculator'!$G$4/$B$4)*C3373&gt;=0, ('Loan Calculator'!$G$4/$B$4)*C3373, 1/0)</f>
        <v>#DIV/0!</v>
      </c>
      <c r="F3374" s="200" t="e">
        <f t="shared" si="324"/>
        <v>#DIV/0!</v>
      </c>
      <c r="G3374" s="212" t="e">
        <f t="shared" si="319"/>
        <v>#DIV/0!</v>
      </c>
      <c r="K3374" s="197" t="str" cm="1">
        <f t="array" ref="K3374">INDEX($A:$G, ($B3374*$B$4)+3,COLUMN(C3374))</f>
        <v>Owing</v>
      </c>
      <c r="L3374" s="198" t="e">
        <f t="shared" si="321"/>
        <v>#VALUE!</v>
      </c>
      <c r="M3374" s="199" t="e">
        <f t="shared" si="322"/>
        <v>#VALUE!</v>
      </c>
      <c r="N3374" s="200" t="str" cm="1">
        <f t="array" ref="N3374">INDEX($A:$G, ($B3374*$B$4)+3,COLUMN(F3374))</f>
        <v>Total Interest Charged</v>
      </c>
      <c r="O3374" s="201" t="e">
        <f t="shared" si="320"/>
        <v>#VALUE!</v>
      </c>
    </row>
    <row r="3375" spans="3:15" x14ac:dyDescent="0.25">
      <c r="C3375" s="197" t="e">
        <f t="shared" si="323"/>
        <v>#DIV/0!</v>
      </c>
      <c r="D3375" s="216" t="e">
        <f>IF(F3375="","",IF($B$3='Budget Calculator'!$A$14, 'Loan Calculator'!$L$12-E3375+H3375, IF($B$3='Budget Calculator'!$A$13,  'Loan Calculator'!$N$12-E3375+H3375, IF($B$3='Budget Calculator'!$A$12,  'Loan Calculator'!$P$12-E3375+H3375, 0))))</f>
        <v>#DIV/0!</v>
      </c>
      <c r="E3375" s="217" t="e">
        <f>IF(('Loan Calculator'!$G$4/$B$4)*C3374&gt;=0, ('Loan Calculator'!$G$4/$B$4)*C3374, 1/0)</f>
        <v>#DIV/0!</v>
      </c>
      <c r="F3375" s="200" t="e">
        <f t="shared" si="324"/>
        <v>#DIV/0!</v>
      </c>
      <c r="G3375" s="212" t="e">
        <f t="shared" si="319"/>
        <v>#DIV/0!</v>
      </c>
      <c r="K3375" s="197" t="str" cm="1">
        <f t="array" ref="K3375">INDEX($A:$G, ($B3375*$B$4)+3,COLUMN(C3375))</f>
        <v>Owing</v>
      </c>
      <c r="L3375" s="198" t="e">
        <f t="shared" si="321"/>
        <v>#VALUE!</v>
      </c>
      <c r="M3375" s="199" t="e">
        <f t="shared" si="322"/>
        <v>#VALUE!</v>
      </c>
      <c r="N3375" s="200" t="str" cm="1">
        <f t="array" ref="N3375">INDEX($A:$G, ($B3375*$B$4)+3,COLUMN(F3375))</f>
        <v>Total Interest Charged</v>
      </c>
      <c r="O3375" s="201" t="e">
        <f t="shared" si="320"/>
        <v>#VALUE!</v>
      </c>
    </row>
    <row r="3376" spans="3:15" x14ac:dyDescent="0.25">
      <c r="C3376" s="197" t="e">
        <f t="shared" si="323"/>
        <v>#DIV/0!</v>
      </c>
      <c r="D3376" s="216" t="e">
        <f>IF(F3376="","",IF($B$3='Budget Calculator'!$A$14, 'Loan Calculator'!$L$12-E3376+H3376, IF($B$3='Budget Calculator'!$A$13,  'Loan Calculator'!$N$12-E3376+H3376, IF($B$3='Budget Calculator'!$A$12,  'Loan Calculator'!$P$12-E3376+H3376, 0))))</f>
        <v>#DIV/0!</v>
      </c>
      <c r="E3376" s="217" t="e">
        <f>IF(('Loan Calculator'!$G$4/$B$4)*C3375&gt;=0, ('Loan Calculator'!$G$4/$B$4)*C3375, 1/0)</f>
        <v>#DIV/0!</v>
      </c>
      <c r="F3376" s="200" t="e">
        <f t="shared" si="324"/>
        <v>#DIV/0!</v>
      </c>
      <c r="G3376" s="212" t="e">
        <f t="shared" si="319"/>
        <v>#DIV/0!</v>
      </c>
      <c r="K3376" s="197" t="str" cm="1">
        <f t="array" ref="K3376">INDEX($A:$G, ($B3376*$B$4)+3,COLUMN(C3376))</f>
        <v>Owing</v>
      </c>
      <c r="L3376" s="198" t="e">
        <f t="shared" si="321"/>
        <v>#VALUE!</v>
      </c>
      <c r="M3376" s="199" t="e">
        <f t="shared" si="322"/>
        <v>#VALUE!</v>
      </c>
      <c r="N3376" s="200" t="str" cm="1">
        <f t="array" ref="N3376">INDEX($A:$G, ($B3376*$B$4)+3,COLUMN(F3376))</f>
        <v>Total Interest Charged</v>
      </c>
      <c r="O3376" s="201" t="e">
        <f t="shared" si="320"/>
        <v>#VALUE!</v>
      </c>
    </row>
    <row r="3377" spans="3:15" x14ac:dyDescent="0.25">
      <c r="C3377" s="197" t="e">
        <f t="shared" si="323"/>
        <v>#DIV/0!</v>
      </c>
      <c r="D3377" s="216" t="e">
        <f>IF(F3377="","",IF($B$3='Budget Calculator'!$A$14, 'Loan Calculator'!$L$12-E3377+H3377, IF($B$3='Budget Calculator'!$A$13,  'Loan Calculator'!$N$12-E3377+H3377, IF($B$3='Budget Calculator'!$A$12,  'Loan Calculator'!$P$12-E3377+H3377, 0))))</f>
        <v>#DIV/0!</v>
      </c>
      <c r="E3377" s="217" t="e">
        <f>IF(('Loan Calculator'!$G$4/$B$4)*C3376&gt;=0, ('Loan Calculator'!$G$4/$B$4)*C3376, 1/0)</f>
        <v>#DIV/0!</v>
      </c>
      <c r="F3377" s="200" t="e">
        <f t="shared" si="324"/>
        <v>#DIV/0!</v>
      </c>
      <c r="G3377" s="212" t="e">
        <f t="shared" si="319"/>
        <v>#DIV/0!</v>
      </c>
      <c r="K3377" s="197" t="str" cm="1">
        <f t="array" ref="K3377">INDEX($A:$G, ($B3377*$B$4)+3,COLUMN(C3377))</f>
        <v>Owing</v>
      </c>
      <c r="L3377" s="198" t="e">
        <f t="shared" si="321"/>
        <v>#VALUE!</v>
      </c>
      <c r="M3377" s="199" t="e">
        <f t="shared" si="322"/>
        <v>#VALUE!</v>
      </c>
      <c r="N3377" s="200" t="str" cm="1">
        <f t="array" ref="N3377">INDEX($A:$G, ($B3377*$B$4)+3,COLUMN(F3377))</f>
        <v>Total Interest Charged</v>
      </c>
      <c r="O3377" s="201" t="e">
        <f t="shared" si="320"/>
        <v>#VALUE!</v>
      </c>
    </row>
    <row r="3378" spans="3:15" x14ac:dyDescent="0.25">
      <c r="C3378" s="197" t="e">
        <f t="shared" si="323"/>
        <v>#DIV/0!</v>
      </c>
      <c r="D3378" s="216" t="e">
        <f>IF(F3378="","",IF($B$3='Budget Calculator'!$A$14, 'Loan Calculator'!$L$12-E3378+H3378, IF($B$3='Budget Calculator'!$A$13,  'Loan Calculator'!$N$12-E3378+H3378, IF($B$3='Budget Calculator'!$A$12,  'Loan Calculator'!$P$12-E3378+H3378, 0))))</f>
        <v>#DIV/0!</v>
      </c>
      <c r="E3378" s="217" t="e">
        <f>IF(('Loan Calculator'!$G$4/$B$4)*C3377&gt;=0, ('Loan Calculator'!$G$4/$B$4)*C3377, 1/0)</f>
        <v>#DIV/0!</v>
      </c>
      <c r="F3378" s="200" t="e">
        <f t="shared" si="324"/>
        <v>#DIV/0!</v>
      </c>
      <c r="G3378" s="212" t="e">
        <f t="shared" si="319"/>
        <v>#DIV/0!</v>
      </c>
      <c r="K3378" s="197" t="str" cm="1">
        <f t="array" ref="K3378">INDEX($A:$G, ($B3378*$B$4)+3,COLUMN(C3378))</f>
        <v>Owing</v>
      </c>
      <c r="L3378" s="198" t="e">
        <f t="shared" si="321"/>
        <v>#VALUE!</v>
      </c>
      <c r="M3378" s="199" t="e">
        <f t="shared" si="322"/>
        <v>#VALUE!</v>
      </c>
      <c r="N3378" s="200" t="str" cm="1">
        <f t="array" ref="N3378">INDEX($A:$G, ($B3378*$B$4)+3,COLUMN(F3378))</f>
        <v>Total Interest Charged</v>
      </c>
      <c r="O3378" s="201" t="e">
        <f t="shared" si="320"/>
        <v>#VALUE!</v>
      </c>
    </row>
    <row r="3379" spans="3:15" x14ac:dyDescent="0.25">
      <c r="C3379" s="197" t="e">
        <f t="shared" si="323"/>
        <v>#DIV/0!</v>
      </c>
      <c r="D3379" s="216" t="e">
        <f>IF(F3379="","",IF($B$3='Budget Calculator'!$A$14, 'Loan Calculator'!$L$12-E3379+H3379, IF($B$3='Budget Calculator'!$A$13,  'Loan Calculator'!$N$12-E3379+H3379, IF($B$3='Budget Calculator'!$A$12,  'Loan Calculator'!$P$12-E3379+H3379, 0))))</f>
        <v>#DIV/0!</v>
      </c>
      <c r="E3379" s="217" t="e">
        <f>IF(('Loan Calculator'!$G$4/$B$4)*C3378&gt;=0, ('Loan Calculator'!$G$4/$B$4)*C3378, 1/0)</f>
        <v>#DIV/0!</v>
      </c>
      <c r="F3379" s="200" t="e">
        <f t="shared" si="324"/>
        <v>#DIV/0!</v>
      </c>
      <c r="G3379" s="212" t="e">
        <f t="shared" si="319"/>
        <v>#DIV/0!</v>
      </c>
      <c r="K3379" s="197" t="str" cm="1">
        <f t="array" ref="K3379">INDEX($A:$G, ($B3379*$B$4)+3,COLUMN(C3379))</f>
        <v>Owing</v>
      </c>
      <c r="L3379" s="198" t="e">
        <f t="shared" si="321"/>
        <v>#VALUE!</v>
      </c>
      <c r="M3379" s="199" t="e">
        <f t="shared" si="322"/>
        <v>#VALUE!</v>
      </c>
      <c r="N3379" s="200" t="str" cm="1">
        <f t="array" ref="N3379">INDEX($A:$G, ($B3379*$B$4)+3,COLUMN(F3379))</f>
        <v>Total Interest Charged</v>
      </c>
      <c r="O3379" s="201" t="e">
        <f t="shared" si="320"/>
        <v>#VALUE!</v>
      </c>
    </row>
    <row r="3380" spans="3:15" x14ac:dyDescent="0.25">
      <c r="C3380" s="197" t="e">
        <f t="shared" si="323"/>
        <v>#DIV/0!</v>
      </c>
      <c r="D3380" s="216" t="e">
        <f>IF(F3380="","",IF($B$3='Budget Calculator'!$A$14, 'Loan Calculator'!$L$12-E3380+H3380, IF($B$3='Budget Calculator'!$A$13,  'Loan Calculator'!$N$12-E3380+H3380, IF($B$3='Budget Calculator'!$A$12,  'Loan Calculator'!$P$12-E3380+H3380, 0))))</f>
        <v>#DIV/0!</v>
      </c>
      <c r="E3380" s="217" t="e">
        <f>IF(('Loan Calculator'!$G$4/$B$4)*C3379&gt;=0, ('Loan Calculator'!$G$4/$B$4)*C3379, 1/0)</f>
        <v>#DIV/0!</v>
      </c>
      <c r="F3380" s="200" t="e">
        <f t="shared" si="324"/>
        <v>#DIV/0!</v>
      </c>
      <c r="G3380" s="212" t="e">
        <f t="shared" si="319"/>
        <v>#DIV/0!</v>
      </c>
      <c r="K3380" s="197" t="str" cm="1">
        <f t="array" ref="K3380">INDEX($A:$G, ($B3380*$B$4)+3,COLUMN(C3380))</f>
        <v>Owing</v>
      </c>
      <c r="L3380" s="198" t="e">
        <f t="shared" si="321"/>
        <v>#VALUE!</v>
      </c>
      <c r="M3380" s="199" t="e">
        <f t="shared" si="322"/>
        <v>#VALUE!</v>
      </c>
      <c r="N3380" s="200" t="str" cm="1">
        <f t="array" ref="N3380">INDEX($A:$G, ($B3380*$B$4)+3,COLUMN(F3380))</f>
        <v>Total Interest Charged</v>
      </c>
      <c r="O3380" s="201" t="e">
        <f t="shared" si="320"/>
        <v>#VALUE!</v>
      </c>
    </row>
    <row r="3381" spans="3:15" x14ac:dyDescent="0.25">
      <c r="C3381" s="197" t="e">
        <f t="shared" si="323"/>
        <v>#DIV/0!</v>
      </c>
      <c r="D3381" s="216" t="e">
        <f>IF(F3381="","",IF($B$3='Budget Calculator'!$A$14, 'Loan Calculator'!$L$12-E3381+H3381, IF($B$3='Budget Calculator'!$A$13,  'Loan Calculator'!$N$12-E3381+H3381, IF($B$3='Budget Calculator'!$A$12,  'Loan Calculator'!$P$12-E3381+H3381, 0))))</f>
        <v>#DIV/0!</v>
      </c>
      <c r="E3381" s="217" t="e">
        <f>IF(('Loan Calculator'!$G$4/$B$4)*C3380&gt;=0, ('Loan Calculator'!$G$4/$B$4)*C3380, 1/0)</f>
        <v>#DIV/0!</v>
      </c>
      <c r="F3381" s="200" t="e">
        <f t="shared" si="324"/>
        <v>#DIV/0!</v>
      </c>
      <c r="G3381" s="212" t="e">
        <f t="shared" si="319"/>
        <v>#DIV/0!</v>
      </c>
      <c r="K3381" s="197" t="str" cm="1">
        <f t="array" ref="K3381">INDEX($A:$G, ($B3381*$B$4)+3,COLUMN(C3381))</f>
        <v>Owing</v>
      </c>
      <c r="L3381" s="198" t="e">
        <f t="shared" si="321"/>
        <v>#VALUE!</v>
      </c>
      <c r="M3381" s="199" t="e">
        <f t="shared" si="322"/>
        <v>#VALUE!</v>
      </c>
      <c r="N3381" s="200" t="str" cm="1">
        <f t="array" ref="N3381">INDEX($A:$G, ($B3381*$B$4)+3,COLUMN(F3381))</f>
        <v>Total Interest Charged</v>
      </c>
      <c r="O3381" s="201" t="e">
        <f t="shared" si="320"/>
        <v>#VALUE!</v>
      </c>
    </row>
    <row r="3382" spans="3:15" x14ac:dyDescent="0.25">
      <c r="C3382" s="197" t="e">
        <f t="shared" si="323"/>
        <v>#DIV/0!</v>
      </c>
      <c r="D3382" s="216" t="e">
        <f>IF(F3382="","",IF($B$3='Budget Calculator'!$A$14, 'Loan Calculator'!$L$12-E3382+H3382, IF($B$3='Budget Calculator'!$A$13,  'Loan Calculator'!$N$12-E3382+H3382, IF($B$3='Budget Calculator'!$A$12,  'Loan Calculator'!$P$12-E3382+H3382, 0))))</f>
        <v>#DIV/0!</v>
      </c>
      <c r="E3382" s="217" t="e">
        <f>IF(('Loan Calculator'!$G$4/$B$4)*C3381&gt;=0, ('Loan Calculator'!$G$4/$B$4)*C3381, 1/0)</f>
        <v>#DIV/0!</v>
      </c>
      <c r="F3382" s="200" t="e">
        <f t="shared" si="324"/>
        <v>#DIV/0!</v>
      </c>
      <c r="G3382" s="212" t="e">
        <f t="shared" si="319"/>
        <v>#DIV/0!</v>
      </c>
      <c r="K3382" s="197" t="str" cm="1">
        <f t="array" ref="K3382">INDEX($A:$G, ($B3382*$B$4)+3,COLUMN(C3382))</f>
        <v>Owing</v>
      </c>
      <c r="L3382" s="198" t="e">
        <f t="shared" si="321"/>
        <v>#VALUE!</v>
      </c>
      <c r="M3382" s="199" t="e">
        <f t="shared" si="322"/>
        <v>#VALUE!</v>
      </c>
      <c r="N3382" s="200" t="str" cm="1">
        <f t="array" ref="N3382">INDEX($A:$G, ($B3382*$B$4)+3,COLUMN(F3382))</f>
        <v>Total Interest Charged</v>
      </c>
      <c r="O3382" s="201" t="e">
        <f t="shared" si="320"/>
        <v>#VALUE!</v>
      </c>
    </row>
    <row r="3383" spans="3:15" x14ac:dyDescent="0.25">
      <c r="C3383" s="197" t="e">
        <f t="shared" si="323"/>
        <v>#DIV/0!</v>
      </c>
      <c r="D3383" s="216" t="e">
        <f>IF(F3383="","",IF($B$3='Budget Calculator'!$A$14, 'Loan Calculator'!$L$12-E3383+H3383, IF($B$3='Budget Calculator'!$A$13,  'Loan Calculator'!$N$12-E3383+H3383, IF($B$3='Budget Calculator'!$A$12,  'Loan Calculator'!$P$12-E3383+H3383, 0))))</f>
        <v>#DIV/0!</v>
      </c>
      <c r="E3383" s="217" t="e">
        <f>IF(('Loan Calculator'!$G$4/$B$4)*C3382&gt;=0, ('Loan Calculator'!$G$4/$B$4)*C3382, 1/0)</f>
        <v>#DIV/0!</v>
      </c>
      <c r="F3383" s="200" t="e">
        <f t="shared" si="324"/>
        <v>#DIV/0!</v>
      </c>
      <c r="G3383" s="212" t="e">
        <f t="shared" si="319"/>
        <v>#DIV/0!</v>
      </c>
      <c r="K3383" s="197" t="str" cm="1">
        <f t="array" ref="K3383">INDEX($A:$G, ($B3383*$B$4)+3,COLUMN(C3383))</f>
        <v>Owing</v>
      </c>
      <c r="L3383" s="198" t="e">
        <f t="shared" si="321"/>
        <v>#VALUE!</v>
      </c>
      <c r="M3383" s="199" t="e">
        <f t="shared" si="322"/>
        <v>#VALUE!</v>
      </c>
      <c r="N3383" s="200" t="str" cm="1">
        <f t="array" ref="N3383">INDEX($A:$G, ($B3383*$B$4)+3,COLUMN(F3383))</f>
        <v>Total Interest Charged</v>
      </c>
      <c r="O3383" s="201" t="e">
        <f t="shared" si="320"/>
        <v>#VALUE!</v>
      </c>
    </row>
    <row r="3384" spans="3:15" x14ac:dyDescent="0.25">
      <c r="C3384" s="197" t="e">
        <f t="shared" si="323"/>
        <v>#DIV/0!</v>
      </c>
      <c r="D3384" s="216" t="e">
        <f>IF(F3384="","",IF($B$3='Budget Calculator'!$A$14, 'Loan Calculator'!$L$12-E3384+H3384, IF($B$3='Budget Calculator'!$A$13,  'Loan Calculator'!$N$12-E3384+H3384, IF($B$3='Budget Calculator'!$A$12,  'Loan Calculator'!$P$12-E3384+H3384, 0))))</f>
        <v>#DIV/0!</v>
      </c>
      <c r="E3384" s="217" t="e">
        <f>IF(('Loan Calculator'!$G$4/$B$4)*C3383&gt;=0, ('Loan Calculator'!$G$4/$B$4)*C3383, 1/0)</f>
        <v>#DIV/0!</v>
      </c>
      <c r="F3384" s="200" t="e">
        <f t="shared" si="324"/>
        <v>#DIV/0!</v>
      </c>
      <c r="G3384" s="212" t="e">
        <f t="shared" si="319"/>
        <v>#DIV/0!</v>
      </c>
      <c r="K3384" s="197" t="str" cm="1">
        <f t="array" ref="K3384">INDEX($A:$G, ($B3384*$B$4)+3,COLUMN(C3384))</f>
        <v>Owing</v>
      </c>
      <c r="L3384" s="198" t="e">
        <f t="shared" si="321"/>
        <v>#VALUE!</v>
      </c>
      <c r="M3384" s="199" t="e">
        <f t="shared" si="322"/>
        <v>#VALUE!</v>
      </c>
      <c r="N3384" s="200" t="str" cm="1">
        <f t="array" ref="N3384">INDEX($A:$G, ($B3384*$B$4)+3,COLUMN(F3384))</f>
        <v>Total Interest Charged</v>
      </c>
      <c r="O3384" s="201" t="e">
        <f t="shared" si="320"/>
        <v>#VALUE!</v>
      </c>
    </row>
    <row r="3385" spans="3:15" x14ac:dyDescent="0.25">
      <c r="C3385" s="197" t="e">
        <f t="shared" si="323"/>
        <v>#DIV/0!</v>
      </c>
      <c r="D3385" s="216" t="e">
        <f>IF(F3385="","",IF($B$3='Budget Calculator'!$A$14, 'Loan Calculator'!$L$12-E3385+H3385, IF($B$3='Budget Calculator'!$A$13,  'Loan Calculator'!$N$12-E3385+H3385, IF($B$3='Budget Calculator'!$A$12,  'Loan Calculator'!$P$12-E3385+H3385, 0))))</f>
        <v>#DIV/0!</v>
      </c>
      <c r="E3385" s="217" t="e">
        <f>IF(('Loan Calculator'!$G$4/$B$4)*C3384&gt;=0, ('Loan Calculator'!$G$4/$B$4)*C3384, 1/0)</f>
        <v>#DIV/0!</v>
      </c>
      <c r="F3385" s="200" t="e">
        <f t="shared" si="324"/>
        <v>#DIV/0!</v>
      </c>
      <c r="G3385" s="212" t="e">
        <f t="shared" si="319"/>
        <v>#DIV/0!</v>
      </c>
      <c r="K3385" s="197" t="str" cm="1">
        <f t="array" ref="K3385">INDEX($A:$G, ($B3385*$B$4)+3,COLUMN(C3385))</f>
        <v>Owing</v>
      </c>
      <c r="L3385" s="198" t="e">
        <f t="shared" si="321"/>
        <v>#VALUE!</v>
      </c>
      <c r="M3385" s="199" t="e">
        <f t="shared" si="322"/>
        <v>#VALUE!</v>
      </c>
      <c r="N3385" s="200" t="str" cm="1">
        <f t="array" ref="N3385">INDEX($A:$G, ($B3385*$B$4)+3,COLUMN(F3385))</f>
        <v>Total Interest Charged</v>
      </c>
      <c r="O3385" s="201" t="e">
        <f t="shared" si="320"/>
        <v>#VALUE!</v>
      </c>
    </row>
    <row r="3386" spans="3:15" x14ac:dyDescent="0.25">
      <c r="C3386" s="197" t="e">
        <f t="shared" si="323"/>
        <v>#DIV/0!</v>
      </c>
      <c r="D3386" s="216" t="e">
        <f>IF(F3386="","",IF($B$3='Budget Calculator'!$A$14, 'Loan Calculator'!$L$12-E3386+H3386, IF($B$3='Budget Calculator'!$A$13,  'Loan Calculator'!$N$12-E3386+H3386, IF($B$3='Budget Calculator'!$A$12,  'Loan Calculator'!$P$12-E3386+H3386, 0))))</f>
        <v>#DIV/0!</v>
      </c>
      <c r="E3386" s="217" t="e">
        <f>IF(('Loan Calculator'!$G$4/$B$4)*C3385&gt;=0, ('Loan Calculator'!$G$4/$B$4)*C3385, 1/0)</f>
        <v>#DIV/0!</v>
      </c>
      <c r="F3386" s="200" t="e">
        <f t="shared" si="324"/>
        <v>#DIV/0!</v>
      </c>
      <c r="G3386" s="212" t="e">
        <f t="shared" si="319"/>
        <v>#DIV/0!</v>
      </c>
      <c r="K3386" s="197" t="str" cm="1">
        <f t="array" ref="K3386">INDEX($A:$G, ($B3386*$B$4)+3,COLUMN(C3386))</f>
        <v>Owing</v>
      </c>
      <c r="L3386" s="198" t="e">
        <f t="shared" si="321"/>
        <v>#VALUE!</v>
      </c>
      <c r="M3386" s="199" t="e">
        <f t="shared" si="322"/>
        <v>#VALUE!</v>
      </c>
      <c r="N3386" s="200" t="str" cm="1">
        <f t="array" ref="N3386">INDEX($A:$G, ($B3386*$B$4)+3,COLUMN(F3386))</f>
        <v>Total Interest Charged</v>
      </c>
      <c r="O3386" s="201" t="e">
        <f t="shared" si="320"/>
        <v>#VALUE!</v>
      </c>
    </row>
    <row r="3387" spans="3:15" x14ac:dyDescent="0.25">
      <c r="C3387" s="197" t="e">
        <f t="shared" si="323"/>
        <v>#DIV/0!</v>
      </c>
      <c r="D3387" s="216" t="e">
        <f>IF(F3387="","",IF($B$3='Budget Calculator'!$A$14, 'Loan Calculator'!$L$12-E3387+H3387, IF($B$3='Budget Calculator'!$A$13,  'Loan Calculator'!$N$12-E3387+H3387, IF($B$3='Budget Calculator'!$A$12,  'Loan Calculator'!$P$12-E3387+H3387, 0))))</f>
        <v>#DIV/0!</v>
      </c>
      <c r="E3387" s="217" t="e">
        <f>IF(('Loan Calculator'!$G$4/$B$4)*C3386&gt;=0, ('Loan Calculator'!$G$4/$B$4)*C3386, 1/0)</f>
        <v>#DIV/0!</v>
      </c>
      <c r="F3387" s="200" t="e">
        <f t="shared" si="324"/>
        <v>#DIV/0!</v>
      </c>
      <c r="G3387" s="212" t="e">
        <f t="shared" si="319"/>
        <v>#DIV/0!</v>
      </c>
      <c r="K3387" s="197" t="str" cm="1">
        <f t="array" ref="K3387">INDEX($A:$G, ($B3387*$B$4)+3,COLUMN(C3387))</f>
        <v>Owing</v>
      </c>
      <c r="L3387" s="198" t="e">
        <f t="shared" si="321"/>
        <v>#VALUE!</v>
      </c>
      <c r="M3387" s="199" t="e">
        <f t="shared" si="322"/>
        <v>#VALUE!</v>
      </c>
      <c r="N3387" s="200" t="str" cm="1">
        <f t="array" ref="N3387">INDEX($A:$G, ($B3387*$B$4)+3,COLUMN(F3387))</f>
        <v>Total Interest Charged</v>
      </c>
      <c r="O3387" s="201" t="e">
        <f t="shared" si="320"/>
        <v>#VALUE!</v>
      </c>
    </row>
    <row r="3388" spans="3:15" x14ac:dyDescent="0.25">
      <c r="C3388" s="197" t="e">
        <f t="shared" si="323"/>
        <v>#DIV/0!</v>
      </c>
      <c r="D3388" s="216" t="e">
        <f>IF(F3388="","",IF($B$3='Budget Calculator'!$A$14, 'Loan Calculator'!$L$12-E3388+H3388, IF($B$3='Budget Calculator'!$A$13,  'Loan Calculator'!$N$12-E3388+H3388, IF($B$3='Budget Calculator'!$A$12,  'Loan Calculator'!$P$12-E3388+H3388, 0))))</f>
        <v>#DIV/0!</v>
      </c>
      <c r="E3388" s="217" t="e">
        <f>IF(('Loan Calculator'!$G$4/$B$4)*C3387&gt;=0, ('Loan Calculator'!$G$4/$B$4)*C3387, 1/0)</f>
        <v>#DIV/0!</v>
      </c>
      <c r="F3388" s="200" t="e">
        <f t="shared" si="324"/>
        <v>#DIV/0!</v>
      </c>
      <c r="G3388" s="212" t="e">
        <f t="shared" si="319"/>
        <v>#DIV/0!</v>
      </c>
      <c r="K3388" s="197" t="str" cm="1">
        <f t="array" ref="K3388">INDEX($A:$G, ($B3388*$B$4)+3,COLUMN(C3388))</f>
        <v>Owing</v>
      </c>
      <c r="L3388" s="198" t="e">
        <f t="shared" si="321"/>
        <v>#VALUE!</v>
      </c>
      <c r="M3388" s="199" t="e">
        <f t="shared" si="322"/>
        <v>#VALUE!</v>
      </c>
      <c r="N3388" s="200" t="str" cm="1">
        <f t="array" ref="N3388">INDEX($A:$G, ($B3388*$B$4)+3,COLUMN(F3388))</f>
        <v>Total Interest Charged</v>
      </c>
      <c r="O3388" s="201" t="e">
        <f t="shared" si="320"/>
        <v>#VALUE!</v>
      </c>
    </row>
    <row r="3389" spans="3:15" x14ac:dyDescent="0.25">
      <c r="C3389" s="197" t="e">
        <f t="shared" si="323"/>
        <v>#DIV/0!</v>
      </c>
      <c r="D3389" s="216" t="e">
        <f>IF(F3389="","",IF($B$3='Budget Calculator'!$A$14, 'Loan Calculator'!$L$12-E3389+H3389, IF($B$3='Budget Calculator'!$A$13,  'Loan Calculator'!$N$12-E3389+H3389, IF($B$3='Budget Calculator'!$A$12,  'Loan Calculator'!$P$12-E3389+H3389, 0))))</f>
        <v>#DIV/0!</v>
      </c>
      <c r="E3389" s="217" t="e">
        <f>IF(('Loan Calculator'!$G$4/$B$4)*C3388&gt;=0, ('Loan Calculator'!$G$4/$B$4)*C3388, 1/0)</f>
        <v>#DIV/0!</v>
      </c>
      <c r="F3389" s="200" t="e">
        <f t="shared" si="324"/>
        <v>#DIV/0!</v>
      </c>
      <c r="G3389" s="212" t="e">
        <f t="shared" si="319"/>
        <v>#DIV/0!</v>
      </c>
      <c r="K3389" s="197" t="str" cm="1">
        <f t="array" ref="K3389">INDEX($A:$G, ($B3389*$B$4)+3,COLUMN(C3389))</f>
        <v>Owing</v>
      </c>
      <c r="L3389" s="198" t="e">
        <f t="shared" si="321"/>
        <v>#VALUE!</v>
      </c>
      <c r="M3389" s="199" t="e">
        <f t="shared" si="322"/>
        <v>#VALUE!</v>
      </c>
      <c r="N3389" s="200" t="str" cm="1">
        <f t="array" ref="N3389">INDEX($A:$G, ($B3389*$B$4)+3,COLUMN(F3389))</f>
        <v>Total Interest Charged</v>
      </c>
      <c r="O3389" s="201" t="e">
        <f t="shared" si="320"/>
        <v>#VALUE!</v>
      </c>
    </row>
    <row r="3390" spans="3:15" x14ac:dyDescent="0.25">
      <c r="C3390" s="197" t="e">
        <f t="shared" si="323"/>
        <v>#DIV/0!</v>
      </c>
      <c r="D3390" s="216" t="e">
        <f>IF(F3390="","",IF($B$3='Budget Calculator'!$A$14, 'Loan Calculator'!$L$12-E3390+H3390, IF($B$3='Budget Calculator'!$A$13,  'Loan Calculator'!$N$12-E3390+H3390, IF($B$3='Budget Calculator'!$A$12,  'Loan Calculator'!$P$12-E3390+H3390, 0))))</f>
        <v>#DIV/0!</v>
      </c>
      <c r="E3390" s="217" t="e">
        <f>IF(('Loan Calculator'!$G$4/$B$4)*C3389&gt;=0, ('Loan Calculator'!$G$4/$B$4)*C3389, 1/0)</f>
        <v>#DIV/0!</v>
      </c>
      <c r="F3390" s="200" t="e">
        <f t="shared" si="324"/>
        <v>#DIV/0!</v>
      </c>
      <c r="G3390" s="212" t="e">
        <f t="shared" si="319"/>
        <v>#DIV/0!</v>
      </c>
      <c r="K3390" s="197" t="str" cm="1">
        <f t="array" ref="K3390">INDEX($A:$G, ($B3390*$B$4)+3,COLUMN(C3390))</f>
        <v>Owing</v>
      </c>
      <c r="L3390" s="198" t="e">
        <f t="shared" si="321"/>
        <v>#VALUE!</v>
      </c>
      <c r="M3390" s="199" t="e">
        <f t="shared" si="322"/>
        <v>#VALUE!</v>
      </c>
      <c r="N3390" s="200" t="str" cm="1">
        <f t="array" ref="N3390">INDEX($A:$G, ($B3390*$B$4)+3,COLUMN(F3390))</f>
        <v>Total Interest Charged</v>
      </c>
      <c r="O3390" s="201" t="e">
        <f t="shared" si="320"/>
        <v>#VALUE!</v>
      </c>
    </row>
    <row r="3391" spans="3:15" x14ac:dyDescent="0.25">
      <c r="C3391" s="197" t="e">
        <f t="shared" si="323"/>
        <v>#DIV/0!</v>
      </c>
      <c r="D3391" s="216" t="e">
        <f>IF(F3391="","",IF($B$3='Budget Calculator'!$A$14, 'Loan Calculator'!$L$12-E3391+H3391, IF($B$3='Budget Calculator'!$A$13,  'Loan Calculator'!$N$12-E3391+H3391, IF($B$3='Budget Calculator'!$A$12,  'Loan Calculator'!$P$12-E3391+H3391, 0))))</f>
        <v>#DIV/0!</v>
      </c>
      <c r="E3391" s="217" t="e">
        <f>IF(('Loan Calculator'!$G$4/$B$4)*C3390&gt;=0, ('Loan Calculator'!$G$4/$B$4)*C3390, 1/0)</f>
        <v>#DIV/0!</v>
      </c>
      <c r="F3391" s="200" t="e">
        <f t="shared" si="324"/>
        <v>#DIV/0!</v>
      </c>
      <c r="G3391" s="212" t="e">
        <f t="shared" si="319"/>
        <v>#DIV/0!</v>
      </c>
      <c r="K3391" s="197" t="str" cm="1">
        <f t="array" ref="K3391">INDEX($A:$G, ($B3391*$B$4)+3,COLUMN(C3391))</f>
        <v>Owing</v>
      </c>
      <c r="L3391" s="198" t="e">
        <f t="shared" si="321"/>
        <v>#VALUE!</v>
      </c>
      <c r="M3391" s="199" t="e">
        <f t="shared" si="322"/>
        <v>#VALUE!</v>
      </c>
      <c r="N3391" s="200" t="str" cm="1">
        <f t="array" ref="N3391">INDEX($A:$G, ($B3391*$B$4)+3,COLUMN(F3391))</f>
        <v>Total Interest Charged</v>
      </c>
      <c r="O3391" s="201" t="e">
        <f t="shared" si="320"/>
        <v>#VALUE!</v>
      </c>
    </row>
    <row r="3392" spans="3:15" x14ac:dyDescent="0.25">
      <c r="C3392" s="197" t="e">
        <f t="shared" si="323"/>
        <v>#DIV/0!</v>
      </c>
      <c r="D3392" s="216" t="e">
        <f>IF(F3392="","",IF($B$3='Budget Calculator'!$A$14, 'Loan Calculator'!$L$12-E3392+H3392, IF($B$3='Budget Calculator'!$A$13,  'Loan Calculator'!$N$12-E3392+H3392, IF($B$3='Budget Calculator'!$A$12,  'Loan Calculator'!$P$12-E3392+H3392, 0))))</f>
        <v>#DIV/0!</v>
      </c>
      <c r="E3392" s="217" t="e">
        <f>IF(('Loan Calculator'!$G$4/$B$4)*C3391&gt;=0, ('Loan Calculator'!$G$4/$B$4)*C3391, 1/0)</f>
        <v>#DIV/0!</v>
      </c>
      <c r="F3392" s="200" t="e">
        <f t="shared" si="324"/>
        <v>#DIV/0!</v>
      </c>
      <c r="G3392" s="212" t="e">
        <f t="shared" si="319"/>
        <v>#DIV/0!</v>
      </c>
      <c r="K3392" s="197" t="str" cm="1">
        <f t="array" ref="K3392">INDEX($A:$G, ($B3392*$B$4)+3,COLUMN(C3392))</f>
        <v>Owing</v>
      </c>
      <c r="L3392" s="198" t="e">
        <f t="shared" si="321"/>
        <v>#VALUE!</v>
      </c>
      <c r="M3392" s="199" t="e">
        <f t="shared" si="322"/>
        <v>#VALUE!</v>
      </c>
      <c r="N3392" s="200" t="str" cm="1">
        <f t="array" ref="N3392">INDEX($A:$G, ($B3392*$B$4)+3,COLUMN(F3392))</f>
        <v>Total Interest Charged</v>
      </c>
      <c r="O3392" s="201" t="e">
        <f t="shared" si="320"/>
        <v>#VALUE!</v>
      </c>
    </row>
    <row r="3393" spans="3:15" x14ac:dyDescent="0.25">
      <c r="C3393" s="197" t="e">
        <f t="shared" si="323"/>
        <v>#DIV/0!</v>
      </c>
      <c r="D3393" s="216" t="e">
        <f>IF(F3393="","",IF($B$3='Budget Calculator'!$A$14, 'Loan Calculator'!$L$12-E3393+H3393, IF($B$3='Budget Calculator'!$A$13,  'Loan Calculator'!$N$12-E3393+H3393, IF($B$3='Budget Calculator'!$A$12,  'Loan Calculator'!$P$12-E3393+H3393, 0))))</f>
        <v>#DIV/0!</v>
      </c>
      <c r="E3393" s="217" t="e">
        <f>IF(('Loan Calculator'!$G$4/$B$4)*C3392&gt;=0, ('Loan Calculator'!$G$4/$B$4)*C3392, 1/0)</f>
        <v>#DIV/0!</v>
      </c>
      <c r="F3393" s="200" t="e">
        <f t="shared" si="324"/>
        <v>#DIV/0!</v>
      </c>
      <c r="G3393" s="212" t="e">
        <f t="shared" si="319"/>
        <v>#DIV/0!</v>
      </c>
      <c r="K3393" s="197" t="str" cm="1">
        <f t="array" ref="K3393">INDEX($A:$G, ($B3393*$B$4)+3,COLUMN(C3393))</f>
        <v>Owing</v>
      </c>
      <c r="L3393" s="198" t="e">
        <f t="shared" si="321"/>
        <v>#VALUE!</v>
      </c>
      <c r="M3393" s="199" t="e">
        <f t="shared" si="322"/>
        <v>#VALUE!</v>
      </c>
      <c r="N3393" s="200" t="str" cm="1">
        <f t="array" ref="N3393">INDEX($A:$G, ($B3393*$B$4)+3,COLUMN(F3393))</f>
        <v>Total Interest Charged</v>
      </c>
      <c r="O3393" s="201" t="e">
        <f t="shared" si="320"/>
        <v>#VALUE!</v>
      </c>
    </row>
    <row r="3394" spans="3:15" x14ac:dyDescent="0.25">
      <c r="C3394" s="197" t="e">
        <f t="shared" si="323"/>
        <v>#DIV/0!</v>
      </c>
      <c r="D3394" s="216" t="e">
        <f>IF(F3394="","",IF($B$3='Budget Calculator'!$A$14, 'Loan Calculator'!$L$12-E3394+H3394, IF($B$3='Budget Calculator'!$A$13,  'Loan Calculator'!$N$12-E3394+H3394, IF($B$3='Budget Calculator'!$A$12,  'Loan Calculator'!$P$12-E3394+H3394, 0))))</f>
        <v>#DIV/0!</v>
      </c>
      <c r="E3394" s="217" t="e">
        <f>IF(('Loan Calculator'!$G$4/$B$4)*C3393&gt;=0, ('Loan Calculator'!$G$4/$B$4)*C3393, 1/0)</f>
        <v>#DIV/0!</v>
      </c>
      <c r="F3394" s="200" t="e">
        <f t="shared" si="324"/>
        <v>#DIV/0!</v>
      </c>
      <c r="G3394" s="212" t="e">
        <f t="shared" si="319"/>
        <v>#DIV/0!</v>
      </c>
      <c r="K3394" s="197" t="str" cm="1">
        <f t="array" ref="K3394">INDEX($A:$G, ($B3394*$B$4)+3,COLUMN(C3394))</f>
        <v>Owing</v>
      </c>
      <c r="L3394" s="198" t="e">
        <f t="shared" si="321"/>
        <v>#VALUE!</v>
      </c>
      <c r="M3394" s="199" t="e">
        <f t="shared" si="322"/>
        <v>#VALUE!</v>
      </c>
      <c r="N3394" s="200" t="str" cm="1">
        <f t="array" ref="N3394">INDEX($A:$G, ($B3394*$B$4)+3,COLUMN(F3394))</f>
        <v>Total Interest Charged</v>
      </c>
      <c r="O3394" s="201" t="e">
        <f t="shared" si="320"/>
        <v>#VALUE!</v>
      </c>
    </row>
    <row r="3395" spans="3:15" x14ac:dyDescent="0.25">
      <c r="C3395" s="197" t="e">
        <f t="shared" si="323"/>
        <v>#DIV/0!</v>
      </c>
      <c r="D3395" s="216" t="e">
        <f>IF(F3395="","",IF($B$3='Budget Calculator'!$A$14, 'Loan Calculator'!$L$12-E3395+H3395, IF($B$3='Budget Calculator'!$A$13,  'Loan Calculator'!$N$12-E3395+H3395, IF($B$3='Budget Calculator'!$A$12,  'Loan Calculator'!$P$12-E3395+H3395, 0))))</f>
        <v>#DIV/0!</v>
      </c>
      <c r="E3395" s="217" t="e">
        <f>IF(('Loan Calculator'!$G$4/$B$4)*C3394&gt;=0, ('Loan Calculator'!$G$4/$B$4)*C3394, 1/0)</f>
        <v>#DIV/0!</v>
      </c>
      <c r="F3395" s="200" t="e">
        <f t="shared" si="324"/>
        <v>#DIV/0!</v>
      </c>
      <c r="G3395" s="212" t="e">
        <f t="shared" si="319"/>
        <v>#DIV/0!</v>
      </c>
      <c r="K3395" s="197" t="str" cm="1">
        <f t="array" ref="K3395">INDEX($A:$G, ($B3395*$B$4)+3,COLUMN(C3395))</f>
        <v>Owing</v>
      </c>
      <c r="L3395" s="198" t="e">
        <f t="shared" si="321"/>
        <v>#VALUE!</v>
      </c>
      <c r="M3395" s="199" t="e">
        <f t="shared" si="322"/>
        <v>#VALUE!</v>
      </c>
      <c r="N3395" s="200" t="str" cm="1">
        <f t="array" ref="N3395">INDEX($A:$G, ($B3395*$B$4)+3,COLUMN(F3395))</f>
        <v>Total Interest Charged</v>
      </c>
      <c r="O3395" s="201" t="e">
        <f t="shared" si="320"/>
        <v>#VALUE!</v>
      </c>
    </row>
    <row r="3396" spans="3:15" x14ac:dyDescent="0.25">
      <c r="C3396" s="197" t="e">
        <f t="shared" si="323"/>
        <v>#DIV/0!</v>
      </c>
      <c r="D3396" s="216" t="e">
        <f>IF(F3396="","",IF($B$3='Budget Calculator'!$A$14, 'Loan Calculator'!$L$12-E3396+H3396, IF($B$3='Budget Calculator'!$A$13,  'Loan Calculator'!$N$12-E3396+H3396, IF($B$3='Budget Calculator'!$A$12,  'Loan Calculator'!$P$12-E3396+H3396, 0))))</f>
        <v>#DIV/0!</v>
      </c>
      <c r="E3396" s="217" t="e">
        <f>IF(('Loan Calculator'!$G$4/$B$4)*C3395&gt;=0, ('Loan Calculator'!$G$4/$B$4)*C3395, 1/0)</f>
        <v>#DIV/0!</v>
      </c>
      <c r="F3396" s="200" t="e">
        <f t="shared" si="324"/>
        <v>#DIV/0!</v>
      </c>
      <c r="G3396" s="212" t="e">
        <f t="shared" si="319"/>
        <v>#DIV/0!</v>
      </c>
      <c r="K3396" s="197" t="str" cm="1">
        <f t="array" ref="K3396">INDEX($A:$G, ($B3396*$B$4)+3,COLUMN(C3396))</f>
        <v>Owing</v>
      </c>
      <c r="L3396" s="198" t="e">
        <f t="shared" si="321"/>
        <v>#VALUE!</v>
      </c>
      <c r="M3396" s="199" t="e">
        <f t="shared" si="322"/>
        <v>#VALUE!</v>
      </c>
      <c r="N3396" s="200" t="str" cm="1">
        <f t="array" ref="N3396">INDEX($A:$G, ($B3396*$B$4)+3,COLUMN(F3396))</f>
        <v>Total Interest Charged</v>
      </c>
      <c r="O3396" s="201" t="e">
        <f t="shared" si="320"/>
        <v>#VALUE!</v>
      </c>
    </row>
    <row r="3397" spans="3:15" x14ac:dyDescent="0.25">
      <c r="C3397" s="197" t="e">
        <f t="shared" si="323"/>
        <v>#DIV/0!</v>
      </c>
      <c r="D3397" s="216" t="e">
        <f>IF(F3397="","",IF($B$3='Budget Calculator'!$A$14, 'Loan Calculator'!$L$12-E3397+H3397, IF($B$3='Budget Calculator'!$A$13,  'Loan Calculator'!$N$12-E3397+H3397, IF($B$3='Budget Calculator'!$A$12,  'Loan Calculator'!$P$12-E3397+H3397, 0))))</f>
        <v>#DIV/0!</v>
      </c>
      <c r="E3397" s="217" t="e">
        <f>IF(('Loan Calculator'!$G$4/$B$4)*C3396&gt;=0, ('Loan Calculator'!$G$4/$B$4)*C3396, 1/0)</f>
        <v>#DIV/0!</v>
      </c>
      <c r="F3397" s="200" t="e">
        <f t="shared" si="324"/>
        <v>#DIV/0!</v>
      </c>
      <c r="G3397" s="212" t="e">
        <f t="shared" si="319"/>
        <v>#DIV/0!</v>
      </c>
      <c r="K3397" s="197" t="str" cm="1">
        <f t="array" ref="K3397">INDEX($A:$G, ($B3397*$B$4)+3,COLUMN(C3397))</f>
        <v>Owing</v>
      </c>
      <c r="L3397" s="198" t="e">
        <f t="shared" si="321"/>
        <v>#VALUE!</v>
      </c>
      <c r="M3397" s="199" t="e">
        <f t="shared" si="322"/>
        <v>#VALUE!</v>
      </c>
      <c r="N3397" s="200" t="str" cm="1">
        <f t="array" ref="N3397">INDEX($A:$G, ($B3397*$B$4)+3,COLUMN(F3397))</f>
        <v>Total Interest Charged</v>
      </c>
      <c r="O3397" s="201" t="e">
        <f t="shared" si="320"/>
        <v>#VALUE!</v>
      </c>
    </row>
    <row r="3398" spans="3:15" x14ac:dyDescent="0.25">
      <c r="C3398" s="197" t="e">
        <f t="shared" si="323"/>
        <v>#DIV/0!</v>
      </c>
      <c r="D3398" s="216" t="e">
        <f>IF(F3398="","",IF($B$3='Budget Calculator'!$A$14, 'Loan Calculator'!$L$12-E3398+H3398, IF($B$3='Budget Calculator'!$A$13,  'Loan Calculator'!$N$12-E3398+H3398, IF($B$3='Budget Calculator'!$A$12,  'Loan Calculator'!$P$12-E3398+H3398, 0))))</f>
        <v>#DIV/0!</v>
      </c>
      <c r="E3398" s="217" t="e">
        <f>IF(('Loan Calculator'!$G$4/$B$4)*C3397&gt;=0, ('Loan Calculator'!$G$4/$B$4)*C3397, 1/0)</f>
        <v>#DIV/0!</v>
      </c>
      <c r="F3398" s="200" t="e">
        <f t="shared" si="324"/>
        <v>#DIV/0!</v>
      </c>
      <c r="G3398" s="212" t="e">
        <f t="shared" ref="G3398:G3461" si="325">IF(IFERROR(C3398, 1/0), B3398, IF(C3398=0, B3398, 1/0))</f>
        <v>#DIV/0!</v>
      </c>
      <c r="K3398" s="197" t="str" cm="1">
        <f t="array" ref="K3398">INDEX($A:$G, ($B3398*$B$4)+3,COLUMN(C3398))</f>
        <v>Owing</v>
      </c>
      <c r="L3398" s="198" t="e">
        <f t="shared" si="321"/>
        <v>#VALUE!</v>
      </c>
      <c r="M3398" s="199" t="e">
        <f t="shared" si="322"/>
        <v>#VALUE!</v>
      </c>
      <c r="N3398" s="200" t="str" cm="1">
        <f t="array" ref="N3398">INDEX($A:$G, ($B3398*$B$4)+3,COLUMN(F3398))</f>
        <v>Total Interest Charged</v>
      </c>
      <c r="O3398" s="201" t="e">
        <f t="shared" ref="O3398:O3461" si="326">IF(IFERROR(K3398, 1/0), J3398, IF(K3398=0, J3398, 1/0))</f>
        <v>#VALUE!</v>
      </c>
    </row>
    <row r="3399" spans="3:15" x14ac:dyDescent="0.25">
      <c r="C3399" s="197" t="e">
        <f t="shared" si="323"/>
        <v>#DIV/0!</v>
      </c>
      <c r="D3399" s="216" t="e">
        <f>IF(F3399="","",IF($B$3='Budget Calculator'!$A$14, 'Loan Calculator'!$L$12-E3399+H3399, IF($B$3='Budget Calculator'!$A$13,  'Loan Calculator'!$N$12-E3399+H3399, IF($B$3='Budget Calculator'!$A$12,  'Loan Calculator'!$P$12-E3399+H3399, 0))))</f>
        <v>#DIV/0!</v>
      </c>
      <c r="E3399" s="217" t="e">
        <f>IF(('Loan Calculator'!$G$4/$B$4)*C3398&gt;=0, ('Loan Calculator'!$G$4/$B$4)*C3398, 1/0)</f>
        <v>#DIV/0!</v>
      </c>
      <c r="F3399" s="200" t="e">
        <f t="shared" si="324"/>
        <v>#DIV/0!</v>
      </c>
      <c r="G3399" s="212" t="e">
        <f t="shared" si="325"/>
        <v>#DIV/0!</v>
      </c>
      <c r="K3399" s="197" t="str" cm="1">
        <f t="array" ref="K3399">INDEX($A:$G, ($B3399*$B$4)+3,COLUMN(C3399))</f>
        <v>Owing</v>
      </c>
      <c r="L3399" s="198" t="e">
        <f t="shared" ref="L3399:L3462" si="327">K3398-K3399</f>
        <v>#VALUE!</v>
      </c>
      <c r="M3399" s="199" t="e">
        <f t="shared" ref="M3399:M3462" si="328">N3399-N3398</f>
        <v>#VALUE!</v>
      </c>
      <c r="N3399" s="200" t="str" cm="1">
        <f t="array" ref="N3399">INDEX($A:$G, ($B3399*$B$4)+3,COLUMN(F3399))</f>
        <v>Total Interest Charged</v>
      </c>
      <c r="O3399" s="201" t="e">
        <f t="shared" si="326"/>
        <v>#VALUE!</v>
      </c>
    </row>
    <row r="3400" spans="3:15" x14ac:dyDescent="0.25">
      <c r="C3400" s="197" t="e">
        <f t="shared" si="323"/>
        <v>#DIV/0!</v>
      </c>
      <c r="D3400" s="216" t="e">
        <f>IF(F3400="","",IF($B$3='Budget Calculator'!$A$14, 'Loan Calculator'!$L$12-E3400+H3400, IF($B$3='Budget Calculator'!$A$13,  'Loan Calculator'!$N$12-E3400+H3400, IF($B$3='Budget Calculator'!$A$12,  'Loan Calculator'!$P$12-E3400+H3400, 0))))</f>
        <v>#DIV/0!</v>
      </c>
      <c r="E3400" s="217" t="e">
        <f>IF(('Loan Calculator'!$G$4/$B$4)*C3399&gt;=0, ('Loan Calculator'!$G$4/$B$4)*C3399, 1/0)</f>
        <v>#DIV/0!</v>
      </c>
      <c r="F3400" s="200" t="e">
        <f t="shared" si="324"/>
        <v>#DIV/0!</v>
      </c>
      <c r="G3400" s="212" t="e">
        <f t="shared" si="325"/>
        <v>#DIV/0!</v>
      </c>
      <c r="K3400" s="197" t="str" cm="1">
        <f t="array" ref="K3400">INDEX($A:$G, ($B3400*$B$4)+3,COLUMN(C3400))</f>
        <v>Owing</v>
      </c>
      <c r="L3400" s="198" t="e">
        <f t="shared" si="327"/>
        <v>#VALUE!</v>
      </c>
      <c r="M3400" s="199" t="e">
        <f t="shared" si="328"/>
        <v>#VALUE!</v>
      </c>
      <c r="N3400" s="200" t="str" cm="1">
        <f t="array" ref="N3400">INDEX($A:$G, ($B3400*$B$4)+3,COLUMN(F3400))</f>
        <v>Total Interest Charged</v>
      </c>
      <c r="O3400" s="201" t="e">
        <f t="shared" si="326"/>
        <v>#VALUE!</v>
      </c>
    </row>
    <row r="3401" spans="3:15" x14ac:dyDescent="0.25">
      <c r="C3401" s="197" t="e">
        <f t="shared" si="323"/>
        <v>#DIV/0!</v>
      </c>
      <c r="D3401" s="216" t="e">
        <f>IF(F3401="","",IF($B$3='Budget Calculator'!$A$14, 'Loan Calculator'!$L$12-E3401+H3401, IF($B$3='Budget Calculator'!$A$13,  'Loan Calculator'!$N$12-E3401+H3401, IF($B$3='Budget Calculator'!$A$12,  'Loan Calculator'!$P$12-E3401+H3401, 0))))</f>
        <v>#DIV/0!</v>
      </c>
      <c r="E3401" s="217" t="e">
        <f>IF(('Loan Calculator'!$G$4/$B$4)*C3400&gt;=0, ('Loan Calculator'!$G$4/$B$4)*C3400, 1/0)</f>
        <v>#DIV/0!</v>
      </c>
      <c r="F3401" s="200" t="e">
        <f t="shared" si="324"/>
        <v>#DIV/0!</v>
      </c>
      <c r="G3401" s="212" t="e">
        <f t="shared" si="325"/>
        <v>#DIV/0!</v>
      </c>
      <c r="K3401" s="197" t="str" cm="1">
        <f t="array" ref="K3401">INDEX($A:$G, ($B3401*$B$4)+3,COLUMN(C3401))</f>
        <v>Owing</v>
      </c>
      <c r="L3401" s="198" t="e">
        <f t="shared" si="327"/>
        <v>#VALUE!</v>
      </c>
      <c r="M3401" s="199" t="e">
        <f t="shared" si="328"/>
        <v>#VALUE!</v>
      </c>
      <c r="N3401" s="200" t="str" cm="1">
        <f t="array" ref="N3401">INDEX($A:$G, ($B3401*$B$4)+3,COLUMN(F3401))</f>
        <v>Total Interest Charged</v>
      </c>
      <c r="O3401" s="201" t="e">
        <f t="shared" si="326"/>
        <v>#VALUE!</v>
      </c>
    </row>
    <row r="3402" spans="3:15" x14ac:dyDescent="0.25">
      <c r="C3402" s="197" t="e">
        <f t="shared" si="323"/>
        <v>#DIV/0!</v>
      </c>
      <c r="D3402" s="216" t="e">
        <f>IF(F3402="","",IF($B$3='Budget Calculator'!$A$14, 'Loan Calculator'!$L$12-E3402+H3402, IF($B$3='Budget Calculator'!$A$13,  'Loan Calculator'!$N$12-E3402+H3402, IF($B$3='Budget Calculator'!$A$12,  'Loan Calculator'!$P$12-E3402+H3402, 0))))</f>
        <v>#DIV/0!</v>
      </c>
      <c r="E3402" s="217" t="e">
        <f>IF(('Loan Calculator'!$G$4/$B$4)*C3401&gt;=0, ('Loan Calculator'!$G$4/$B$4)*C3401, 1/0)</f>
        <v>#DIV/0!</v>
      </c>
      <c r="F3402" s="200" t="e">
        <f t="shared" si="324"/>
        <v>#DIV/0!</v>
      </c>
      <c r="G3402" s="212" t="e">
        <f t="shared" si="325"/>
        <v>#DIV/0!</v>
      </c>
      <c r="K3402" s="197" t="str" cm="1">
        <f t="array" ref="K3402">INDEX($A:$G, ($B3402*$B$4)+3,COLUMN(C3402))</f>
        <v>Owing</v>
      </c>
      <c r="L3402" s="198" t="e">
        <f t="shared" si="327"/>
        <v>#VALUE!</v>
      </c>
      <c r="M3402" s="199" t="e">
        <f t="shared" si="328"/>
        <v>#VALUE!</v>
      </c>
      <c r="N3402" s="200" t="str" cm="1">
        <f t="array" ref="N3402">INDEX($A:$G, ($B3402*$B$4)+3,COLUMN(F3402))</f>
        <v>Total Interest Charged</v>
      </c>
      <c r="O3402" s="201" t="e">
        <f t="shared" si="326"/>
        <v>#VALUE!</v>
      </c>
    </row>
    <row r="3403" spans="3:15" x14ac:dyDescent="0.25">
      <c r="C3403" s="197" t="e">
        <f t="shared" si="323"/>
        <v>#DIV/0!</v>
      </c>
      <c r="D3403" s="216" t="e">
        <f>IF(F3403="","",IF($B$3='Budget Calculator'!$A$14, 'Loan Calculator'!$L$12-E3403+H3403, IF($B$3='Budget Calculator'!$A$13,  'Loan Calculator'!$N$12-E3403+H3403, IF($B$3='Budget Calculator'!$A$12,  'Loan Calculator'!$P$12-E3403+H3403, 0))))</f>
        <v>#DIV/0!</v>
      </c>
      <c r="E3403" s="217" t="e">
        <f>IF(('Loan Calculator'!$G$4/$B$4)*C3402&gt;=0, ('Loan Calculator'!$G$4/$B$4)*C3402, 1/0)</f>
        <v>#DIV/0!</v>
      </c>
      <c r="F3403" s="200" t="e">
        <f t="shared" si="324"/>
        <v>#DIV/0!</v>
      </c>
      <c r="G3403" s="212" t="e">
        <f t="shared" si="325"/>
        <v>#DIV/0!</v>
      </c>
      <c r="K3403" s="197" t="str" cm="1">
        <f t="array" ref="K3403">INDEX($A:$G, ($B3403*$B$4)+3,COLUMN(C3403))</f>
        <v>Owing</v>
      </c>
      <c r="L3403" s="198" t="e">
        <f t="shared" si="327"/>
        <v>#VALUE!</v>
      </c>
      <c r="M3403" s="199" t="e">
        <f t="shared" si="328"/>
        <v>#VALUE!</v>
      </c>
      <c r="N3403" s="200" t="str" cm="1">
        <f t="array" ref="N3403">INDEX($A:$G, ($B3403*$B$4)+3,COLUMN(F3403))</f>
        <v>Total Interest Charged</v>
      </c>
      <c r="O3403" s="201" t="e">
        <f t="shared" si="326"/>
        <v>#VALUE!</v>
      </c>
    </row>
    <row r="3404" spans="3:15" x14ac:dyDescent="0.25">
      <c r="C3404" s="197" t="e">
        <f t="shared" si="323"/>
        <v>#DIV/0!</v>
      </c>
      <c r="D3404" s="216" t="e">
        <f>IF(F3404="","",IF($B$3='Budget Calculator'!$A$14, 'Loan Calculator'!$L$12-E3404+H3404, IF($B$3='Budget Calculator'!$A$13,  'Loan Calculator'!$N$12-E3404+H3404, IF($B$3='Budget Calculator'!$A$12,  'Loan Calculator'!$P$12-E3404+H3404, 0))))</f>
        <v>#DIV/0!</v>
      </c>
      <c r="E3404" s="217" t="e">
        <f>IF(('Loan Calculator'!$G$4/$B$4)*C3403&gt;=0, ('Loan Calculator'!$G$4/$B$4)*C3403, 1/0)</f>
        <v>#DIV/0!</v>
      </c>
      <c r="F3404" s="200" t="e">
        <f t="shared" si="324"/>
        <v>#DIV/0!</v>
      </c>
      <c r="G3404" s="212" t="e">
        <f t="shared" si="325"/>
        <v>#DIV/0!</v>
      </c>
      <c r="K3404" s="197" t="str" cm="1">
        <f t="array" ref="K3404">INDEX($A:$G, ($B3404*$B$4)+3,COLUMN(C3404))</f>
        <v>Owing</v>
      </c>
      <c r="L3404" s="198" t="e">
        <f t="shared" si="327"/>
        <v>#VALUE!</v>
      </c>
      <c r="M3404" s="199" t="e">
        <f t="shared" si="328"/>
        <v>#VALUE!</v>
      </c>
      <c r="N3404" s="200" t="str" cm="1">
        <f t="array" ref="N3404">INDEX($A:$G, ($B3404*$B$4)+3,COLUMN(F3404))</f>
        <v>Total Interest Charged</v>
      </c>
      <c r="O3404" s="201" t="e">
        <f t="shared" si="326"/>
        <v>#VALUE!</v>
      </c>
    </row>
    <row r="3405" spans="3:15" x14ac:dyDescent="0.25">
      <c r="C3405" s="197" t="e">
        <f t="shared" si="323"/>
        <v>#DIV/0!</v>
      </c>
      <c r="D3405" s="216" t="e">
        <f>IF(F3405="","",IF($B$3='Budget Calculator'!$A$14, 'Loan Calculator'!$L$12-E3405+H3405, IF($B$3='Budget Calculator'!$A$13,  'Loan Calculator'!$N$12-E3405+H3405, IF($B$3='Budget Calculator'!$A$12,  'Loan Calculator'!$P$12-E3405+H3405, 0))))</f>
        <v>#DIV/0!</v>
      </c>
      <c r="E3405" s="217" t="e">
        <f>IF(('Loan Calculator'!$G$4/$B$4)*C3404&gt;=0, ('Loan Calculator'!$G$4/$B$4)*C3404, 1/0)</f>
        <v>#DIV/0!</v>
      </c>
      <c r="F3405" s="200" t="e">
        <f t="shared" si="324"/>
        <v>#DIV/0!</v>
      </c>
      <c r="G3405" s="212" t="e">
        <f t="shared" si="325"/>
        <v>#DIV/0!</v>
      </c>
      <c r="K3405" s="197" t="str" cm="1">
        <f t="array" ref="K3405">INDEX($A:$G, ($B3405*$B$4)+3,COLUMN(C3405))</f>
        <v>Owing</v>
      </c>
      <c r="L3405" s="198" t="e">
        <f t="shared" si="327"/>
        <v>#VALUE!</v>
      </c>
      <c r="M3405" s="199" t="e">
        <f t="shared" si="328"/>
        <v>#VALUE!</v>
      </c>
      <c r="N3405" s="200" t="str" cm="1">
        <f t="array" ref="N3405">INDEX($A:$G, ($B3405*$B$4)+3,COLUMN(F3405))</f>
        <v>Total Interest Charged</v>
      </c>
      <c r="O3405" s="201" t="e">
        <f t="shared" si="326"/>
        <v>#VALUE!</v>
      </c>
    </row>
    <row r="3406" spans="3:15" x14ac:dyDescent="0.25">
      <c r="C3406" s="197" t="e">
        <f t="shared" si="323"/>
        <v>#DIV/0!</v>
      </c>
      <c r="D3406" s="216" t="e">
        <f>IF(F3406="","",IF($B$3='Budget Calculator'!$A$14, 'Loan Calculator'!$L$12-E3406+H3406, IF($B$3='Budget Calculator'!$A$13,  'Loan Calculator'!$N$12-E3406+H3406, IF($B$3='Budget Calculator'!$A$12,  'Loan Calculator'!$P$12-E3406+H3406, 0))))</f>
        <v>#DIV/0!</v>
      </c>
      <c r="E3406" s="217" t="e">
        <f>IF(('Loan Calculator'!$G$4/$B$4)*C3405&gt;=0, ('Loan Calculator'!$G$4/$B$4)*C3405, 1/0)</f>
        <v>#DIV/0!</v>
      </c>
      <c r="F3406" s="200" t="e">
        <f t="shared" si="324"/>
        <v>#DIV/0!</v>
      </c>
      <c r="G3406" s="212" t="e">
        <f t="shared" si="325"/>
        <v>#DIV/0!</v>
      </c>
      <c r="K3406" s="197" t="str" cm="1">
        <f t="array" ref="K3406">INDEX($A:$G, ($B3406*$B$4)+3,COLUMN(C3406))</f>
        <v>Owing</v>
      </c>
      <c r="L3406" s="198" t="e">
        <f t="shared" si="327"/>
        <v>#VALUE!</v>
      </c>
      <c r="M3406" s="199" t="e">
        <f t="shared" si="328"/>
        <v>#VALUE!</v>
      </c>
      <c r="N3406" s="200" t="str" cm="1">
        <f t="array" ref="N3406">INDEX($A:$G, ($B3406*$B$4)+3,COLUMN(F3406))</f>
        <v>Total Interest Charged</v>
      </c>
      <c r="O3406" s="201" t="e">
        <f t="shared" si="326"/>
        <v>#VALUE!</v>
      </c>
    </row>
    <row r="3407" spans="3:15" x14ac:dyDescent="0.25">
      <c r="C3407" s="197" t="e">
        <f t="shared" si="323"/>
        <v>#DIV/0!</v>
      </c>
      <c r="D3407" s="216" t="e">
        <f>IF(F3407="","",IF($B$3='Budget Calculator'!$A$14, 'Loan Calculator'!$L$12-E3407+H3407, IF($B$3='Budget Calculator'!$A$13,  'Loan Calculator'!$N$12-E3407+H3407, IF($B$3='Budget Calculator'!$A$12,  'Loan Calculator'!$P$12-E3407+H3407, 0))))</f>
        <v>#DIV/0!</v>
      </c>
      <c r="E3407" s="217" t="e">
        <f>IF(('Loan Calculator'!$G$4/$B$4)*C3406&gt;=0, ('Loan Calculator'!$G$4/$B$4)*C3406, 1/0)</f>
        <v>#DIV/0!</v>
      </c>
      <c r="F3407" s="200" t="e">
        <f t="shared" si="324"/>
        <v>#DIV/0!</v>
      </c>
      <c r="G3407" s="212" t="e">
        <f t="shared" si="325"/>
        <v>#DIV/0!</v>
      </c>
      <c r="K3407" s="197" t="str" cm="1">
        <f t="array" ref="K3407">INDEX($A:$G, ($B3407*$B$4)+3,COLUMN(C3407))</f>
        <v>Owing</v>
      </c>
      <c r="L3407" s="198" t="e">
        <f t="shared" si="327"/>
        <v>#VALUE!</v>
      </c>
      <c r="M3407" s="199" t="e">
        <f t="shared" si="328"/>
        <v>#VALUE!</v>
      </c>
      <c r="N3407" s="200" t="str" cm="1">
        <f t="array" ref="N3407">INDEX($A:$G, ($B3407*$B$4)+3,COLUMN(F3407))</f>
        <v>Total Interest Charged</v>
      </c>
      <c r="O3407" s="201" t="e">
        <f t="shared" si="326"/>
        <v>#VALUE!</v>
      </c>
    </row>
    <row r="3408" spans="3:15" x14ac:dyDescent="0.25">
      <c r="C3408" s="197" t="e">
        <f t="shared" si="323"/>
        <v>#DIV/0!</v>
      </c>
      <c r="D3408" s="216" t="e">
        <f>IF(F3408="","",IF($B$3='Budget Calculator'!$A$14, 'Loan Calculator'!$L$12-E3408+H3408, IF($B$3='Budget Calculator'!$A$13,  'Loan Calculator'!$N$12-E3408+H3408, IF($B$3='Budget Calculator'!$A$12,  'Loan Calculator'!$P$12-E3408+H3408, 0))))</f>
        <v>#DIV/0!</v>
      </c>
      <c r="E3408" s="217" t="e">
        <f>IF(('Loan Calculator'!$G$4/$B$4)*C3407&gt;=0, ('Loan Calculator'!$G$4/$B$4)*C3407, 1/0)</f>
        <v>#DIV/0!</v>
      </c>
      <c r="F3408" s="200" t="e">
        <f t="shared" si="324"/>
        <v>#DIV/0!</v>
      </c>
      <c r="G3408" s="212" t="e">
        <f t="shared" si="325"/>
        <v>#DIV/0!</v>
      </c>
      <c r="K3408" s="197" t="str" cm="1">
        <f t="array" ref="K3408">INDEX($A:$G, ($B3408*$B$4)+3,COLUMN(C3408))</f>
        <v>Owing</v>
      </c>
      <c r="L3408" s="198" t="e">
        <f t="shared" si="327"/>
        <v>#VALUE!</v>
      </c>
      <c r="M3408" s="199" t="e">
        <f t="shared" si="328"/>
        <v>#VALUE!</v>
      </c>
      <c r="N3408" s="200" t="str" cm="1">
        <f t="array" ref="N3408">INDEX($A:$G, ($B3408*$B$4)+3,COLUMN(F3408))</f>
        <v>Total Interest Charged</v>
      </c>
      <c r="O3408" s="201" t="e">
        <f t="shared" si="326"/>
        <v>#VALUE!</v>
      </c>
    </row>
    <row r="3409" spans="3:15" x14ac:dyDescent="0.25">
      <c r="C3409" s="197" t="e">
        <f t="shared" si="323"/>
        <v>#DIV/0!</v>
      </c>
      <c r="D3409" s="216" t="e">
        <f>IF(F3409="","",IF($B$3='Budget Calculator'!$A$14, 'Loan Calculator'!$L$12-E3409+H3409, IF($B$3='Budget Calculator'!$A$13,  'Loan Calculator'!$N$12-E3409+H3409, IF($B$3='Budget Calculator'!$A$12,  'Loan Calculator'!$P$12-E3409+H3409, 0))))</f>
        <v>#DIV/0!</v>
      </c>
      <c r="E3409" s="217" t="e">
        <f>IF(('Loan Calculator'!$G$4/$B$4)*C3408&gt;=0, ('Loan Calculator'!$G$4/$B$4)*C3408, 1/0)</f>
        <v>#DIV/0!</v>
      </c>
      <c r="F3409" s="200" t="e">
        <f t="shared" si="324"/>
        <v>#DIV/0!</v>
      </c>
      <c r="G3409" s="212" t="e">
        <f t="shared" si="325"/>
        <v>#DIV/0!</v>
      </c>
      <c r="K3409" s="197" t="str" cm="1">
        <f t="array" ref="K3409">INDEX($A:$G, ($B3409*$B$4)+3,COLUMN(C3409))</f>
        <v>Owing</v>
      </c>
      <c r="L3409" s="198" t="e">
        <f t="shared" si="327"/>
        <v>#VALUE!</v>
      </c>
      <c r="M3409" s="199" t="e">
        <f t="shared" si="328"/>
        <v>#VALUE!</v>
      </c>
      <c r="N3409" s="200" t="str" cm="1">
        <f t="array" ref="N3409">INDEX($A:$G, ($B3409*$B$4)+3,COLUMN(F3409))</f>
        <v>Total Interest Charged</v>
      </c>
      <c r="O3409" s="201" t="e">
        <f t="shared" si="326"/>
        <v>#VALUE!</v>
      </c>
    </row>
    <row r="3410" spans="3:15" x14ac:dyDescent="0.25">
      <c r="C3410" s="197" t="e">
        <f t="shared" si="323"/>
        <v>#DIV/0!</v>
      </c>
      <c r="D3410" s="216" t="e">
        <f>IF(F3410="","",IF($B$3='Budget Calculator'!$A$14, 'Loan Calculator'!$L$12-E3410+H3410, IF($B$3='Budget Calculator'!$A$13,  'Loan Calculator'!$N$12-E3410+H3410, IF($B$3='Budget Calculator'!$A$12,  'Loan Calculator'!$P$12-E3410+H3410, 0))))</f>
        <v>#DIV/0!</v>
      </c>
      <c r="E3410" s="217" t="e">
        <f>IF(('Loan Calculator'!$G$4/$B$4)*C3409&gt;=0, ('Loan Calculator'!$G$4/$B$4)*C3409, 1/0)</f>
        <v>#DIV/0!</v>
      </c>
      <c r="F3410" s="200" t="e">
        <f t="shared" si="324"/>
        <v>#DIV/0!</v>
      </c>
      <c r="G3410" s="212" t="e">
        <f t="shared" si="325"/>
        <v>#DIV/0!</v>
      </c>
      <c r="K3410" s="197" t="str" cm="1">
        <f t="array" ref="K3410">INDEX($A:$G, ($B3410*$B$4)+3,COLUMN(C3410))</f>
        <v>Owing</v>
      </c>
      <c r="L3410" s="198" t="e">
        <f t="shared" si="327"/>
        <v>#VALUE!</v>
      </c>
      <c r="M3410" s="199" t="e">
        <f t="shared" si="328"/>
        <v>#VALUE!</v>
      </c>
      <c r="N3410" s="200" t="str" cm="1">
        <f t="array" ref="N3410">INDEX($A:$G, ($B3410*$B$4)+3,COLUMN(F3410))</f>
        <v>Total Interest Charged</v>
      </c>
      <c r="O3410" s="201" t="e">
        <f t="shared" si="326"/>
        <v>#VALUE!</v>
      </c>
    </row>
    <row r="3411" spans="3:15" x14ac:dyDescent="0.25">
      <c r="C3411" s="197" t="e">
        <f t="shared" si="323"/>
        <v>#DIV/0!</v>
      </c>
      <c r="D3411" s="216" t="e">
        <f>IF(F3411="","",IF($B$3='Budget Calculator'!$A$14, 'Loan Calculator'!$L$12-E3411+H3411, IF($B$3='Budget Calculator'!$A$13,  'Loan Calculator'!$N$12-E3411+H3411, IF($B$3='Budget Calculator'!$A$12,  'Loan Calculator'!$P$12-E3411+H3411, 0))))</f>
        <v>#DIV/0!</v>
      </c>
      <c r="E3411" s="217" t="e">
        <f>IF(('Loan Calculator'!$G$4/$B$4)*C3410&gt;=0, ('Loan Calculator'!$G$4/$B$4)*C3410, 1/0)</f>
        <v>#DIV/0!</v>
      </c>
      <c r="F3411" s="200" t="e">
        <f t="shared" si="324"/>
        <v>#DIV/0!</v>
      </c>
      <c r="G3411" s="212" t="e">
        <f t="shared" si="325"/>
        <v>#DIV/0!</v>
      </c>
      <c r="K3411" s="197" t="str" cm="1">
        <f t="array" ref="K3411">INDEX($A:$G, ($B3411*$B$4)+3,COLUMN(C3411))</f>
        <v>Owing</v>
      </c>
      <c r="L3411" s="198" t="e">
        <f t="shared" si="327"/>
        <v>#VALUE!</v>
      </c>
      <c r="M3411" s="199" t="e">
        <f t="shared" si="328"/>
        <v>#VALUE!</v>
      </c>
      <c r="N3411" s="200" t="str" cm="1">
        <f t="array" ref="N3411">INDEX($A:$G, ($B3411*$B$4)+3,COLUMN(F3411))</f>
        <v>Total Interest Charged</v>
      </c>
      <c r="O3411" s="201" t="e">
        <f t="shared" si="326"/>
        <v>#VALUE!</v>
      </c>
    </row>
    <row r="3412" spans="3:15" x14ac:dyDescent="0.25">
      <c r="C3412" s="197" t="e">
        <f t="shared" si="323"/>
        <v>#DIV/0!</v>
      </c>
      <c r="D3412" s="216" t="e">
        <f>IF(F3412="","",IF($B$3='Budget Calculator'!$A$14, 'Loan Calculator'!$L$12-E3412+H3412, IF($B$3='Budget Calculator'!$A$13,  'Loan Calculator'!$N$12-E3412+H3412, IF($B$3='Budget Calculator'!$A$12,  'Loan Calculator'!$P$12-E3412+H3412, 0))))</f>
        <v>#DIV/0!</v>
      </c>
      <c r="E3412" s="217" t="e">
        <f>IF(('Loan Calculator'!$G$4/$B$4)*C3411&gt;=0, ('Loan Calculator'!$G$4/$B$4)*C3411, 1/0)</f>
        <v>#DIV/0!</v>
      </c>
      <c r="F3412" s="200" t="e">
        <f t="shared" si="324"/>
        <v>#DIV/0!</v>
      </c>
      <c r="G3412" s="212" t="e">
        <f t="shared" si="325"/>
        <v>#DIV/0!</v>
      </c>
      <c r="K3412" s="197" t="str" cm="1">
        <f t="array" ref="K3412">INDEX($A:$G, ($B3412*$B$4)+3,COLUMN(C3412))</f>
        <v>Owing</v>
      </c>
      <c r="L3412" s="198" t="e">
        <f t="shared" si="327"/>
        <v>#VALUE!</v>
      </c>
      <c r="M3412" s="199" t="e">
        <f t="shared" si="328"/>
        <v>#VALUE!</v>
      </c>
      <c r="N3412" s="200" t="str" cm="1">
        <f t="array" ref="N3412">INDEX($A:$G, ($B3412*$B$4)+3,COLUMN(F3412))</f>
        <v>Total Interest Charged</v>
      </c>
      <c r="O3412" s="201" t="e">
        <f t="shared" si="326"/>
        <v>#VALUE!</v>
      </c>
    </row>
    <row r="3413" spans="3:15" x14ac:dyDescent="0.25">
      <c r="C3413" s="197" t="e">
        <f t="shared" si="323"/>
        <v>#DIV/0!</v>
      </c>
      <c r="D3413" s="216" t="e">
        <f>IF(F3413="","",IF($B$3='Budget Calculator'!$A$14, 'Loan Calculator'!$L$12-E3413+H3413, IF($B$3='Budget Calculator'!$A$13,  'Loan Calculator'!$N$12-E3413+H3413, IF($B$3='Budget Calculator'!$A$12,  'Loan Calculator'!$P$12-E3413+H3413, 0))))</f>
        <v>#DIV/0!</v>
      </c>
      <c r="E3413" s="217" t="e">
        <f>IF(('Loan Calculator'!$G$4/$B$4)*C3412&gt;=0, ('Loan Calculator'!$G$4/$B$4)*C3412, 1/0)</f>
        <v>#DIV/0!</v>
      </c>
      <c r="F3413" s="200" t="e">
        <f t="shared" si="324"/>
        <v>#DIV/0!</v>
      </c>
      <c r="G3413" s="212" t="e">
        <f t="shared" si="325"/>
        <v>#DIV/0!</v>
      </c>
      <c r="K3413" s="197" t="str" cm="1">
        <f t="array" ref="K3413">INDEX($A:$G, ($B3413*$B$4)+3,COLUMN(C3413))</f>
        <v>Owing</v>
      </c>
      <c r="L3413" s="198" t="e">
        <f t="shared" si="327"/>
        <v>#VALUE!</v>
      </c>
      <c r="M3413" s="199" t="e">
        <f t="shared" si="328"/>
        <v>#VALUE!</v>
      </c>
      <c r="N3413" s="200" t="str" cm="1">
        <f t="array" ref="N3413">INDEX($A:$G, ($B3413*$B$4)+3,COLUMN(F3413))</f>
        <v>Total Interest Charged</v>
      </c>
      <c r="O3413" s="201" t="e">
        <f t="shared" si="326"/>
        <v>#VALUE!</v>
      </c>
    </row>
    <row r="3414" spans="3:15" x14ac:dyDescent="0.25">
      <c r="C3414" s="197" t="e">
        <f t="shared" si="323"/>
        <v>#DIV/0!</v>
      </c>
      <c r="D3414" s="216" t="e">
        <f>IF(F3414="","",IF($B$3='Budget Calculator'!$A$14, 'Loan Calculator'!$L$12-E3414+H3414, IF($B$3='Budget Calculator'!$A$13,  'Loan Calculator'!$N$12-E3414+H3414, IF($B$3='Budget Calculator'!$A$12,  'Loan Calculator'!$P$12-E3414+H3414, 0))))</f>
        <v>#DIV/0!</v>
      </c>
      <c r="E3414" s="217" t="e">
        <f>IF(('Loan Calculator'!$G$4/$B$4)*C3413&gt;=0, ('Loan Calculator'!$G$4/$B$4)*C3413, 1/0)</f>
        <v>#DIV/0!</v>
      </c>
      <c r="F3414" s="200" t="e">
        <f t="shared" si="324"/>
        <v>#DIV/0!</v>
      </c>
      <c r="G3414" s="212" t="e">
        <f t="shared" si="325"/>
        <v>#DIV/0!</v>
      </c>
      <c r="K3414" s="197" t="str" cm="1">
        <f t="array" ref="K3414">INDEX($A:$G, ($B3414*$B$4)+3,COLUMN(C3414))</f>
        <v>Owing</v>
      </c>
      <c r="L3414" s="198" t="e">
        <f t="shared" si="327"/>
        <v>#VALUE!</v>
      </c>
      <c r="M3414" s="199" t="e">
        <f t="shared" si="328"/>
        <v>#VALUE!</v>
      </c>
      <c r="N3414" s="200" t="str" cm="1">
        <f t="array" ref="N3414">INDEX($A:$G, ($B3414*$B$4)+3,COLUMN(F3414))</f>
        <v>Total Interest Charged</v>
      </c>
      <c r="O3414" s="201" t="e">
        <f t="shared" si="326"/>
        <v>#VALUE!</v>
      </c>
    </row>
    <row r="3415" spans="3:15" x14ac:dyDescent="0.25">
      <c r="C3415" s="197" t="e">
        <f t="shared" si="323"/>
        <v>#DIV/0!</v>
      </c>
      <c r="D3415" s="216" t="e">
        <f>IF(F3415="","",IF($B$3='Budget Calculator'!$A$14, 'Loan Calculator'!$L$12-E3415+H3415, IF($B$3='Budget Calculator'!$A$13,  'Loan Calculator'!$N$12-E3415+H3415, IF($B$3='Budget Calculator'!$A$12,  'Loan Calculator'!$P$12-E3415+H3415, 0))))</f>
        <v>#DIV/0!</v>
      </c>
      <c r="E3415" s="217" t="e">
        <f>IF(('Loan Calculator'!$G$4/$B$4)*C3414&gt;=0, ('Loan Calculator'!$G$4/$B$4)*C3414, 1/0)</f>
        <v>#DIV/0!</v>
      </c>
      <c r="F3415" s="200" t="e">
        <f t="shared" si="324"/>
        <v>#DIV/0!</v>
      </c>
      <c r="G3415" s="212" t="e">
        <f t="shared" si="325"/>
        <v>#DIV/0!</v>
      </c>
      <c r="K3415" s="197" t="str" cm="1">
        <f t="array" ref="K3415">INDEX($A:$G, ($B3415*$B$4)+3,COLUMN(C3415))</f>
        <v>Owing</v>
      </c>
      <c r="L3415" s="198" t="e">
        <f t="shared" si="327"/>
        <v>#VALUE!</v>
      </c>
      <c r="M3415" s="199" t="e">
        <f t="shared" si="328"/>
        <v>#VALUE!</v>
      </c>
      <c r="N3415" s="200" t="str" cm="1">
        <f t="array" ref="N3415">INDEX($A:$G, ($B3415*$B$4)+3,COLUMN(F3415))</f>
        <v>Total Interest Charged</v>
      </c>
      <c r="O3415" s="201" t="e">
        <f t="shared" si="326"/>
        <v>#VALUE!</v>
      </c>
    </row>
    <row r="3416" spans="3:15" x14ac:dyDescent="0.25">
      <c r="C3416" s="197" t="e">
        <f t="shared" ref="C3416:C3479" si="329">IF(F3416="","",C3415-D3416)</f>
        <v>#DIV/0!</v>
      </c>
      <c r="D3416" s="216" t="e">
        <f>IF(F3416="","",IF($B$3='Budget Calculator'!$A$14, 'Loan Calculator'!$L$12-E3416+H3416, IF($B$3='Budget Calculator'!$A$13,  'Loan Calculator'!$N$12-E3416+H3416, IF($B$3='Budget Calculator'!$A$12,  'Loan Calculator'!$P$12-E3416+H3416, 0))))</f>
        <v>#DIV/0!</v>
      </c>
      <c r="E3416" s="217" t="e">
        <f>IF(('Loan Calculator'!$G$4/$B$4)*C3415&gt;=0, ('Loan Calculator'!$G$4/$B$4)*C3415, 1/0)</f>
        <v>#DIV/0!</v>
      </c>
      <c r="F3416" s="200" t="e">
        <f t="shared" ref="F3416:F3479" si="330">IF(F3415="", "", IF(E3416+F3415&gt;F3415, E3416+F3415, ""))</f>
        <v>#DIV/0!</v>
      </c>
      <c r="G3416" s="212" t="e">
        <f t="shared" si="325"/>
        <v>#DIV/0!</v>
      </c>
      <c r="K3416" s="197" t="str" cm="1">
        <f t="array" ref="K3416">INDEX($A:$G, ($B3416*$B$4)+3,COLUMN(C3416))</f>
        <v>Owing</v>
      </c>
      <c r="L3416" s="198" t="e">
        <f t="shared" si="327"/>
        <v>#VALUE!</v>
      </c>
      <c r="M3416" s="199" t="e">
        <f t="shared" si="328"/>
        <v>#VALUE!</v>
      </c>
      <c r="N3416" s="200" t="str" cm="1">
        <f t="array" ref="N3416">INDEX($A:$G, ($B3416*$B$4)+3,COLUMN(F3416))</f>
        <v>Total Interest Charged</v>
      </c>
      <c r="O3416" s="201" t="e">
        <f t="shared" si="326"/>
        <v>#VALUE!</v>
      </c>
    </row>
    <row r="3417" spans="3:15" x14ac:dyDescent="0.25">
      <c r="C3417" s="197" t="e">
        <f t="shared" si="329"/>
        <v>#DIV/0!</v>
      </c>
      <c r="D3417" s="216" t="e">
        <f>IF(F3417="","",IF($B$3='Budget Calculator'!$A$14, 'Loan Calculator'!$L$12-E3417+H3417, IF($B$3='Budget Calculator'!$A$13,  'Loan Calculator'!$N$12-E3417+H3417, IF($B$3='Budget Calculator'!$A$12,  'Loan Calculator'!$P$12-E3417+H3417, 0))))</f>
        <v>#DIV/0!</v>
      </c>
      <c r="E3417" s="217" t="e">
        <f>IF(('Loan Calculator'!$G$4/$B$4)*C3416&gt;=0, ('Loan Calculator'!$G$4/$B$4)*C3416, 1/0)</f>
        <v>#DIV/0!</v>
      </c>
      <c r="F3417" s="200" t="e">
        <f t="shared" si="330"/>
        <v>#DIV/0!</v>
      </c>
      <c r="G3417" s="212" t="e">
        <f t="shared" si="325"/>
        <v>#DIV/0!</v>
      </c>
      <c r="K3417" s="197" t="str" cm="1">
        <f t="array" ref="K3417">INDEX($A:$G, ($B3417*$B$4)+3,COLUMN(C3417))</f>
        <v>Owing</v>
      </c>
      <c r="L3417" s="198" t="e">
        <f t="shared" si="327"/>
        <v>#VALUE!</v>
      </c>
      <c r="M3417" s="199" t="e">
        <f t="shared" si="328"/>
        <v>#VALUE!</v>
      </c>
      <c r="N3417" s="200" t="str" cm="1">
        <f t="array" ref="N3417">INDEX($A:$G, ($B3417*$B$4)+3,COLUMN(F3417))</f>
        <v>Total Interest Charged</v>
      </c>
      <c r="O3417" s="201" t="e">
        <f t="shared" si="326"/>
        <v>#VALUE!</v>
      </c>
    </row>
    <row r="3418" spans="3:15" x14ac:dyDescent="0.25">
      <c r="C3418" s="197" t="e">
        <f t="shared" si="329"/>
        <v>#DIV/0!</v>
      </c>
      <c r="D3418" s="216" t="e">
        <f>IF(F3418="","",IF($B$3='Budget Calculator'!$A$14, 'Loan Calculator'!$L$12-E3418+H3418, IF($B$3='Budget Calculator'!$A$13,  'Loan Calculator'!$N$12-E3418+H3418, IF($B$3='Budget Calculator'!$A$12,  'Loan Calculator'!$P$12-E3418+H3418, 0))))</f>
        <v>#DIV/0!</v>
      </c>
      <c r="E3418" s="217" t="e">
        <f>IF(('Loan Calculator'!$G$4/$B$4)*C3417&gt;=0, ('Loan Calculator'!$G$4/$B$4)*C3417, 1/0)</f>
        <v>#DIV/0!</v>
      </c>
      <c r="F3418" s="200" t="e">
        <f t="shared" si="330"/>
        <v>#DIV/0!</v>
      </c>
      <c r="G3418" s="212" t="e">
        <f t="shared" si="325"/>
        <v>#DIV/0!</v>
      </c>
      <c r="K3418" s="197" t="str" cm="1">
        <f t="array" ref="K3418">INDEX($A:$G, ($B3418*$B$4)+3,COLUMN(C3418))</f>
        <v>Owing</v>
      </c>
      <c r="L3418" s="198" t="e">
        <f t="shared" si="327"/>
        <v>#VALUE!</v>
      </c>
      <c r="M3418" s="199" t="e">
        <f t="shared" si="328"/>
        <v>#VALUE!</v>
      </c>
      <c r="N3418" s="200" t="str" cm="1">
        <f t="array" ref="N3418">INDEX($A:$G, ($B3418*$B$4)+3,COLUMN(F3418))</f>
        <v>Total Interest Charged</v>
      </c>
      <c r="O3418" s="201" t="e">
        <f t="shared" si="326"/>
        <v>#VALUE!</v>
      </c>
    </row>
    <row r="3419" spans="3:15" x14ac:dyDescent="0.25">
      <c r="C3419" s="197" t="e">
        <f t="shared" si="329"/>
        <v>#DIV/0!</v>
      </c>
      <c r="D3419" s="216" t="e">
        <f>IF(F3419="","",IF($B$3='Budget Calculator'!$A$14, 'Loan Calculator'!$L$12-E3419+H3419, IF($B$3='Budget Calculator'!$A$13,  'Loan Calculator'!$N$12-E3419+H3419, IF($B$3='Budget Calculator'!$A$12,  'Loan Calculator'!$P$12-E3419+H3419, 0))))</f>
        <v>#DIV/0!</v>
      </c>
      <c r="E3419" s="217" t="e">
        <f>IF(('Loan Calculator'!$G$4/$B$4)*C3418&gt;=0, ('Loan Calculator'!$G$4/$B$4)*C3418, 1/0)</f>
        <v>#DIV/0!</v>
      </c>
      <c r="F3419" s="200" t="e">
        <f t="shared" si="330"/>
        <v>#DIV/0!</v>
      </c>
      <c r="G3419" s="212" t="e">
        <f t="shared" si="325"/>
        <v>#DIV/0!</v>
      </c>
      <c r="K3419" s="197" t="str" cm="1">
        <f t="array" ref="K3419">INDEX($A:$G, ($B3419*$B$4)+3,COLUMN(C3419))</f>
        <v>Owing</v>
      </c>
      <c r="L3419" s="198" t="e">
        <f t="shared" si="327"/>
        <v>#VALUE!</v>
      </c>
      <c r="M3419" s="199" t="e">
        <f t="shared" si="328"/>
        <v>#VALUE!</v>
      </c>
      <c r="N3419" s="200" t="str" cm="1">
        <f t="array" ref="N3419">INDEX($A:$G, ($B3419*$B$4)+3,COLUMN(F3419))</f>
        <v>Total Interest Charged</v>
      </c>
      <c r="O3419" s="201" t="e">
        <f t="shared" si="326"/>
        <v>#VALUE!</v>
      </c>
    </row>
    <row r="3420" spans="3:15" x14ac:dyDescent="0.25">
      <c r="C3420" s="197" t="e">
        <f t="shared" si="329"/>
        <v>#DIV/0!</v>
      </c>
      <c r="D3420" s="216" t="e">
        <f>IF(F3420="","",IF($B$3='Budget Calculator'!$A$14, 'Loan Calculator'!$L$12-E3420+H3420, IF($B$3='Budget Calculator'!$A$13,  'Loan Calculator'!$N$12-E3420+H3420, IF($B$3='Budget Calculator'!$A$12,  'Loan Calculator'!$P$12-E3420+H3420, 0))))</f>
        <v>#DIV/0!</v>
      </c>
      <c r="E3420" s="217" t="e">
        <f>IF(('Loan Calculator'!$G$4/$B$4)*C3419&gt;=0, ('Loan Calculator'!$G$4/$B$4)*C3419, 1/0)</f>
        <v>#DIV/0!</v>
      </c>
      <c r="F3420" s="200" t="e">
        <f t="shared" si="330"/>
        <v>#DIV/0!</v>
      </c>
      <c r="G3420" s="212" t="e">
        <f t="shared" si="325"/>
        <v>#DIV/0!</v>
      </c>
      <c r="K3420" s="197" t="str" cm="1">
        <f t="array" ref="K3420">INDEX($A:$G, ($B3420*$B$4)+3,COLUMN(C3420))</f>
        <v>Owing</v>
      </c>
      <c r="L3420" s="198" t="e">
        <f t="shared" si="327"/>
        <v>#VALUE!</v>
      </c>
      <c r="M3420" s="199" t="e">
        <f t="shared" si="328"/>
        <v>#VALUE!</v>
      </c>
      <c r="N3420" s="200" t="str" cm="1">
        <f t="array" ref="N3420">INDEX($A:$G, ($B3420*$B$4)+3,COLUMN(F3420))</f>
        <v>Total Interest Charged</v>
      </c>
      <c r="O3420" s="201" t="e">
        <f t="shared" si="326"/>
        <v>#VALUE!</v>
      </c>
    </row>
    <row r="3421" spans="3:15" x14ac:dyDescent="0.25">
      <c r="C3421" s="197" t="e">
        <f t="shared" si="329"/>
        <v>#DIV/0!</v>
      </c>
      <c r="D3421" s="216" t="e">
        <f>IF(F3421="","",IF($B$3='Budget Calculator'!$A$14, 'Loan Calculator'!$L$12-E3421+H3421, IF($B$3='Budget Calculator'!$A$13,  'Loan Calculator'!$N$12-E3421+H3421, IF($B$3='Budget Calculator'!$A$12,  'Loan Calculator'!$P$12-E3421+H3421, 0))))</f>
        <v>#DIV/0!</v>
      </c>
      <c r="E3421" s="217" t="e">
        <f>IF(('Loan Calculator'!$G$4/$B$4)*C3420&gt;=0, ('Loan Calculator'!$G$4/$B$4)*C3420, 1/0)</f>
        <v>#DIV/0!</v>
      </c>
      <c r="F3421" s="200" t="e">
        <f t="shared" si="330"/>
        <v>#DIV/0!</v>
      </c>
      <c r="G3421" s="212" t="e">
        <f t="shared" si="325"/>
        <v>#DIV/0!</v>
      </c>
      <c r="K3421" s="197" t="str" cm="1">
        <f t="array" ref="K3421">INDEX($A:$G, ($B3421*$B$4)+3,COLUMN(C3421))</f>
        <v>Owing</v>
      </c>
      <c r="L3421" s="198" t="e">
        <f t="shared" si="327"/>
        <v>#VALUE!</v>
      </c>
      <c r="M3421" s="199" t="e">
        <f t="shared" si="328"/>
        <v>#VALUE!</v>
      </c>
      <c r="N3421" s="200" t="str" cm="1">
        <f t="array" ref="N3421">INDEX($A:$G, ($B3421*$B$4)+3,COLUMN(F3421))</f>
        <v>Total Interest Charged</v>
      </c>
      <c r="O3421" s="201" t="e">
        <f t="shared" si="326"/>
        <v>#VALUE!</v>
      </c>
    </row>
    <row r="3422" spans="3:15" x14ac:dyDescent="0.25">
      <c r="C3422" s="197" t="e">
        <f t="shared" si="329"/>
        <v>#DIV/0!</v>
      </c>
      <c r="D3422" s="216" t="e">
        <f>IF(F3422="","",IF($B$3='Budget Calculator'!$A$14, 'Loan Calculator'!$L$12-E3422+H3422, IF($B$3='Budget Calculator'!$A$13,  'Loan Calculator'!$N$12-E3422+H3422, IF($B$3='Budget Calculator'!$A$12,  'Loan Calculator'!$P$12-E3422+H3422, 0))))</f>
        <v>#DIV/0!</v>
      </c>
      <c r="E3422" s="217" t="e">
        <f>IF(('Loan Calculator'!$G$4/$B$4)*C3421&gt;=0, ('Loan Calculator'!$G$4/$B$4)*C3421, 1/0)</f>
        <v>#DIV/0!</v>
      </c>
      <c r="F3422" s="200" t="e">
        <f t="shared" si="330"/>
        <v>#DIV/0!</v>
      </c>
      <c r="G3422" s="212" t="e">
        <f t="shared" si="325"/>
        <v>#DIV/0!</v>
      </c>
      <c r="K3422" s="197" t="str" cm="1">
        <f t="array" ref="K3422">INDEX($A:$G, ($B3422*$B$4)+3,COLUMN(C3422))</f>
        <v>Owing</v>
      </c>
      <c r="L3422" s="198" t="e">
        <f t="shared" si="327"/>
        <v>#VALUE!</v>
      </c>
      <c r="M3422" s="199" t="e">
        <f t="shared" si="328"/>
        <v>#VALUE!</v>
      </c>
      <c r="N3422" s="200" t="str" cm="1">
        <f t="array" ref="N3422">INDEX($A:$G, ($B3422*$B$4)+3,COLUMN(F3422))</f>
        <v>Total Interest Charged</v>
      </c>
      <c r="O3422" s="201" t="e">
        <f t="shared" si="326"/>
        <v>#VALUE!</v>
      </c>
    </row>
    <row r="3423" spans="3:15" x14ac:dyDescent="0.25">
      <c r="C3423" s="197" t="e">
        <f t="shared" si="329"/>
        <v>#DIV/0!</v>
      </c>
      <c r="D3423" s="216" t="e">
        <f>IF(F3423="","",IF($B$3='Budget Calculator'!$A$14, 'Loan Calculator'!$L$12-E3423+H3423, IF($B$3='Budget Calculator'!$A$13,  'Loan Calculator'!$N$12-E3423+H3423, IF($B$3='Budget Calculator'!$A$12,  'Loan Calculator'!$P$12-E3423+H3423, 0))))</f>
        <v>#DIV/0!</v>
      </c>
      <c r="E3423" s="217" t="e">
        <f>IF(('Loan Calculator'!$G$4/$B$4)*C3422&gt;=0, ('Loan Calculator'!$G$4/$B$4)*C3422, 1/0)</f>
        <v>#DIV/0!</v>
      </c>
      <c r="F3423" s="200" t="e">
        <f t="shared" si="330"/>
        <v>#DIV/0!</v>
      </c>
      <c r="G3423" s="212" t="e">
        <f t="shared" si="325"/>
        <v>#DIV/0!</v>
      </c>
      <c r="K3423" s="197" t="str" cm="1">
        <f t="array" ref="K3423">INDEX($A:$G, ($B3423*$B$4)+3,COLUMN(C3423))</f>
        <v>Owing</v>
      </c>
      <c r="L3423" s="198" t="e">
        <f t="shared" si="327"/>
        <v>#VALUE!</v>
      </c>
      <c r="M3423" s="199" t="e">
        <f t="shared" si="328"/>
        <v>#VALUE!</v>
      </c>
      <c r="N3423" s="200" t="str" cm="1">
        <f t="array" ref="N3423">INDEX($A:$G, ($B3423*$B$4)+3,COLUMN(F3423))</f>
        <v>Total Interest Charged</v>
      </c>
      <c r="O3423" s="201" t="e">
        <f t="shared" si="326"/>
        <v>#VALUE!</v>
      </c>
    </row>
    <row r="3424" spans="3:15" x14ac:dyDescent="0.25">
      <c r="C3424" s="197" t="e">
        <f t="shared" si="329"/>
        <v>#DIV/0!</v>
      </c>
      <c r="D3424" s="216" t="e">
        <f>IF(F3424="","",IF($B$3='Budget Calculator'!$A$14, 'Loan Calculator'!$L$12-E3424+H3424, IF($B$3='Budget Calculator'!$A$13,  'Loan Calculator'!$N$12-E3424+H3424, IF($B$3='Budget Calculator'!$A$12,  'Loan Calculator'!$P$12-E3424+H3424, 0))))</f>
        <v>#DIV/0!</v>
      </c>
      <c r="E3424" s="217" t="e">
        <f>IF(('Loan Calculator'!$G$4/$B$4)*C3423&gt;=0, ('Loan Calculator'!$G$4/$B$4)*C3423, 1/0)</f>
        <v>#DIV/0!</v>
      </c>
      <c r="F3424" s="200" t="e">
        <f t="shared" si="330"/>
        <v>#DIV/0!</v>
      </c>
      <c r="G3424" s="212" t="e">
        <f t="shared" si="325"/>
        <v>#DIV/0!</v>
      </c>
      <c r="K3424" s="197" t="str" cm="1">
        <f t="array" ref="K3424">INDEX($A:$G, ($B3424*$B$4)+3,COLUMN(C3424))</f>
        <v>Owing</v>
      </c>
      <c r="L3424" s="198" t="e">
        <f t="shared" si="327"/>
        <v>#VALUE!</v>
      </c>
      <c r="M3424" s="199" t="e">
        <f t="shared" si="328"/>
        <v>#VALUE!</v>
      </c>
      <c r="N3424" s="200" t="str" cm="1">
        <f t="array" ref="N3424">INDEX($A:$G, ($B3424*$B$4)+3,COLUMN(F3424))</f>
        <v>Total Interest Charged</v>
      </c>
      <c r="O3424" s="201" t="e">
        <f t="shared" si="326"/>
        <v>#VALUE!</v>
      </c>
    </row>
    <row r="3425" spans="3:15" x14ac:dyDescent="0.25">
      <c r="C3425" s="197" t="e">
        <f t="shared" si="329"/>
        <v>#DIV/0!</v>
      </c>
      <c r="D3425" s="216" t="e">
        <f>IF(F3425="","",IF($B$3='Budget Calculator'!$A$14, 'Loan Calculator'!$L$12-E3425+H3425, IF($B$3='Budget Calculator'!$A$13,  'Loan Calculator'!$N$12-E3425+H3425, IF($B$3='Budget Calculator'!$A$12,  'Loan Calculator'!$P$12-E3425+H3425, 0))))</f>
        <v>#DIV/0!</v>
      </c>
      <c r="E3425" s="217" t="e">
        <f>IF(('Loan Calculator'!$G$4/$B$4)*C3424&gt;=0, ('Loan Calculator'!$G$4/$B$4)*C3424, 1/0)</f>
        <v>#DIV/0!</v>
      </c>
      <c r="F3425" s="200" t="e">
        <f t="shared" si="330"/>
        <v>#DIV/0!</v>
      </c>
      <c r="G3425" s="212" t="e">
        <f t="shared" si="325"/>
        <v>#DIV/0!</v>
      </c>
      <c r="K3425" s="197" t="str" cm="1">
        <f t="array" ref="K3425">INDEX($A:$G, ($B3425*$B$4)+3,COLUMN(C3425))</f>
        <v>Owing</v>
      </c>
      <c r="L3425" s="198" t="e">
        <f t="shared" si="327"/>
        <v>#VALUE!</v>
      </c>
      <c r="M3425" s="199" t="e">
        <f t="shared" si="328"/>
        <v>#VALUE!</v>
      </c>
      <c r="N3425" s="200" t="str" cm="1">
        <f t="array" ref="N3425">INDEX($A:$G, ($B3425*$B$4)+3,COLUMN(F3425))</f>
        <v>Total Interest Charged</v>
      </c>
      <c r="O3425" s="201" t="e">
        <f t="shared" si="326"/>
        <v>#VALUE!</v>
      </c>
    </row>
    <row r="3426" spans="3:15" x14ac:dyDescent="0.25">
      <c r="C3426" s="197" t="e">
        <f t="shared" si="329"/>
        <v>#DIV/0!</v>
      </c>
      <c r="D3426" s="216" t="e">
        <f>IF(F3426="","",IF($B$3='Budget Calculator'!$A$14, 'Loan Calculator'!$L$12-E3426+H3426, IF($B$3='Budget Calculator'!$A$13,  'Loan Calculator'!$N$12-E3426+H3426, IF($B$3='Budget Calculator'!$A$12,  'Loan Calculator'!$P$12-E3426+H3426, 0))))</f>
        <v>#DIV/0!</v>
      </c>
      <c r="E3426" s="217" t="e">
        <f>IF(('Loan Calculator'!$G$4/$B$4)*C3425&gt;=0, ('Loan Calculator'!$G$4/$B$4)*C3425, 1/0)</f>
        <v>#DIV/0!</v>
      </c>
      <c r="F3426" s="200" t="e">
        <f t="shared" si="330"/>
        <v>#DIV/0!</v>
      </c>
      <c r="G3426" s="212" t="e">
        <f t="shared" si="325"/>
        <v>#DIV/0!</v>
      </c>
      <c r="K3426" s="197" t="str" cm="1">
        <f t="array" ref="K3426">INDEX($A:$G, ($B3426*$B$4)+3,COLUMN(C3426))</f>
        <v>Owing</v>
      </c>
      <c r="L3426" s="198" t="e">
        <f t="shared" si="327"/>
        <v>#VALUE!</v>
      </c>
      <c r="M3426" s="199" t="e">
        <f t="shared" si="328"/>
        <v>#VALUE!</v>
      </c>
      <c r="N3426" s="200" t="str" cm="1">
        <f t="array" ref="N3426">INDEX($A:$G, ($B3426*$B$4)+3,COLUMN(F3426))</f>
        <v>Total Interest Charged</v>
      </c>
      <c r="O3426" s="201" t="e">
        <f t="shared" si="326"/>
        <v>#VALUE!</v>
      </c>
    </row>
    <row r="3427" spans="3:15" x14ac:dyDescent="0.25">
      <c r="C3427" s="197" t="e">
        <f t="shared" si="329"/>
        <v>#DIV/0!</v>
      </c>
      <c r="D3427" s="216" t="e">
        <f>IF(F3427="","",IF($B$3='Budget Calculator'!$A$14, 'Loan Calculator'!$L$12-E3427+H3427, IF($B$3='Budget Calculator'!$A$13,  'Loan Calculator'!$N$12-E3427+H3427, IF($B$3='Budget Calculator'!$A$12,  'Loan Calculator'!$P$12-E3427+H3427, 0))))</f>
        <v>#DIV/0!</v>
      </c>
      <c r="E3427" s="217" t="e">
        <f>IF(('Loan Calculator'!$G$4/$B$4)*C3426&gt;=0, ('Loan Calculator'!$G$4/$B$4)*C3426, 1/0)</f>
        <v>#DIV/0!</v>
      </c>
      <c r="F3427" s="200" t="e">
        <f t="shared" si="330"/>
        <v>#DIV/0!</v>
      </c>
      <c r="G3427" s="212" t="e">
        <f t="shared" si="325"/>
        <v>#DIV/0!</v>
      </c>
      <c r="K3427" s="197" t="str" cm="1">
        <f t="array" ref="K3427">INDEX($A:$G, ($B3427*$B$4)+3,COLUMN(C3427))</f>
        <v>Owing</v>
      </c>
      <c r="L3427" s="198" t="e">
        <f t="shared" si="327"/>
        <v>#VALUE!</v>
      </c>
      <c r="M3427" s="199" t="e">
        <f t="shared" si="328"/>
        <v>#VALUE!</v>
      </c>
      <c r="N3427" s="200" t="str" cm="1">
        <f t="array" ref="N3427">INDEX($A:$G, ($B3427*$B$4)+3,COLUMN(F3427))</f>
        <v>Total Interest Charged</v>
      </c>
      <c r="O3427" s="201" t="e">
        <f t="shared" si="326"/>
        <v>#VALUE!</v>
      </c>
    </row>
    <row r="3428" spans="3:15" x14ac:dyDescent="0.25">
      <c r="C3428" s="197" t="e">
        <f t="shared" si="329"/>
        <v>#DIV/0!</v>
      </c>
      <c r="D3428" s="216" t="e">
        <f>IF(F3428="","",IF($B$3='Budget Calculator'!$A$14, 'Loan Calculator'!$L$12-E3428+H3428, IF($B$3='Budget Calculator'!$A$13,  'Loan Calculator'!$N$12-E3428+H3428, IF($B$3='Budget Calculator'!$A$12,  'Loan Calculator'!$P$12-E3428+H3428, 0))))</f>
        <v>#DIV/0!</v>
      </c>
      <c r="E3428" s="217" t="e">
        <f>IF(('Loan Calculator'!$G$4/$B$4)*C3427&gt;=0, ('Loan Calculator'!$G$4/$B$4)*C3427, 1/0)</f>
        <v>#DIV/0!</v>
      </c>
      <c r="F3428" s="200" t="e">
        <f t="shared" si="330"/>
        <v>#DIV/0!</v>
      </c>
      <c r="G3428" s="212" t="e">
        <f t="shared" si="325"/>
        <v>#DIV/0!</v>
      </c>
      <c r="K3428" s="197" t="str" cm="1">
        <f t="array" ref="K3428">INDEX($A:$G, ($B3428*$B$4)+3,COLUMN(C3428))</f>
        <v>Owing</v>
      </c>
      <c r="L3428" s="198" t="e">
        <f t="shared" si="327"/>
        <v>#VALUE!</v>
      </c>
      <c r="M3428" s="199" t="e">
        <f t="shared" si="328"/>
        <v>#VALUE!</v>
      </c>
      <c r="N3428" s="200" t="str" cm="1">
        <f t="array" ref="N3428">INDEX($A:$G, ($B3428*$B$4)+3,COLUMN(F3428))</f>
        <v>Total Interest Charged</v>
      </c>
      <c r="O3428" s="201" t="e">
        <f t="shared" si="326"/>
        <v>#VALUE!</v>
      </c>
    </row>
    <row r="3429" spans="3:15" x14ac:dyDescent="0.25">
      <c r="C3429" s="197" t="e">
        <f t="shared" si="329"/>
        <v>#DIV/0!</v>
      </c>
      <c r="D3429" s="216" t="e">
        <f>IF(F3429="","",IF($B$3='Budget Calculator'!$A$14, 'Loan Calculator'!$L$12-E3429+H3429, IF($B$3='Budget Calculator'!$A$13,  'Loan Calculator'!$N$12-E3429+H3429, IF($B$3='Budget Calculator'!$A$12,  'Loan Calculator'!$P$12-E3429+H3429, 0))))</f>
        <v>#DIV/0!</v>
      </c>
      <c r="E3429" s="217" t="e">
        <f>IF(('Loan Calculator'!$G$4/$B$4)*C3428&gt;=0, ('Loan Calculator'!$G$4/$B$4)*C3428, 1/0)</f>
        <v>#DIV/0!</v>
      </c>
      <c r="F3429" s="200" t="e">
        <f t="shared" si="330"/>
        <v>#DIV/0!</v>
      </c>
      <c r="G3429" s="212" t="e">
        <f t="shared" si="325"/>
        <v>#DIV/0!</v>
      </c>
      <c r="K3429" s="197" t="str" cm="1">
        <f t="array" ref="K3429">INDEX($A:$G, ($B3429*$B$4)+3,COLUMN(C3429))</f>
        <v>Owing</v>
      </c>
      <c r="L3429" s="198" t="e">
        <f t="shared" si="327"/>
        <v>#VALUE!</v>
      </c>
      <c r="M3429" s="199" t="e">
        <f t="shared" si="328"/>
        <v>#VALUE!</v>
      </c>
      <c r="N3429" s="200" t="str" cm="1">
        <f t="array" ref="N3429">INDEX($A:$G, ($B3429*$B$4)+3,COLUMN(F3429))</f>
        <v>Total Interest Charged</v>
      </c>
      <c r="O3429" s="201" t="e">
        <f t="shared" si="326"/>
        <v>#VALUE!</v>
      </c>
    </row>
    <row r="3430" spans="3:15" x14ac:dyDescent="0.25">
      <c r="C3430" s="197" t="e">
        <f t="shared" si="329"/>
        <v>#DIV/0!</v>
      </c>
      <c r="D3430" s="216" t="e">
        <f>IF(F3430="","",IF($B$3='Budget Calculator'!$A$14, 'Loan Calculator'!$L$12-E3430+H3430, IF($B$3='Budget Calculator'!$A$13,  'Loan Calculator'!$N$12-E3430+H3430, IF($B$3='Budget Calculator'!$A$12,  'Loan Calculator'!$P$12-E3430+H3430, 0))))</f>
        <v>#DIV/0!</v>
      </c>
      <c r="E3430" s="217" t="e">
        <f>IF(('Loan Calculator'!$G$4/$B$4)*C3429&gt;=0, ('Loan Calculator'!$G$4/$B$4)*C3429, 1/0)</f>
        <v>#DIV/0!</v>
      </c>
      <c r="F3430" s="200" t="e">
        <f t="shared" si="330"/>
        <v>#DIV/0!</v>
      </c>
      <c r="G3430" s="212" t="e">
        <f t="shared" si="325"/>
        <v>#DIV/0!</v>
      </c>
      <c r="K3430" s="197" t="str" cm="1">
        <f t="array" ref="K3430">INDEX($A:$G, ($B3430*$B$4)+3,COLUMN(C3430))</f>
        <v>Owing</v>
      </c>
      <c r="L3430" s="198" t="e">
        <f t="shared" si="327"/>
        <v>#VALUE!</v>
      </c>
      <c r="M3430" s="199" t="e">
        <f t="shared" si="328"/>
        <v>#VALUE!</v>
      </c>
      <c r="N3430" s="200" t="str" cm="1">
        <f t="array" ref="N3430">INDEX($A:$G, ($B3430*$B$4)+3,COLUMN(F3430))</f>
        <v>Total Interest Charged</v>
      </c>
      <c r="O3430" s="201" t="e">
        <f t="shared" si="326"/>
        <v>#VALUE!</v>
      </c>
    </row>
    <row r="3431" spans="3:15" x14ac:dyDescent="0.25">
      <c r="C3431" s="197" t="e">
        <f t="shared" si="329"/>
        <v>#DIV/0!</v>
      </c>
      <c r="D3431" s="216" t="e">
        <f>IF(F3431="","",IF($B$3='Budget Calculator'!$A$14, 'Loan Calculator'!$L$12-E3431+H3431, IF($B$3='Budget Calculator'!$A$13,  'Loan Calculator'!$N$12-E3431+H3431, IF($B$3='Budget Calculator'!$A$12,  'Loan Calculator'!$P$12-E3431+H3431, 0))))</f>
        <v>#DIV/0!</v>
      </c>
      <c r="E3431" s="217" t="e">
        <f>IF(('Loan Calculator'!$G$4/$B$4)*C3430&gt;=0, ('Loan Calculator'!$G$4/$B$4)*C3430, 1/0)</f>
        <v>#DIV/0!</v>
      </c>
      <c r="F3431" s="200" t="e">
        <f t="shared" si="330"/>
        <v>#DIV/0!</v>
      </c>
      <c r="G3431" s="212" t="e">
        <f t="shared" si="325"/>
        <v>#DIV/0!</v>
      </c>
      <c r="K3431" s="197" t="str" cm="1">
        <f t="array" ref="K3431">INDEX($A:$G, ($B3431*$B$4)+3,COLUMN(C3431))</f>
        <v>Owing</v>
      </c>
      <c r="L3431" s="198" t="e">
        <f t="shared" si="327"/>
        <v>#VALUE!</v>
      </c>
      <c r="M3431" s="199" t="e">
        <f t="shared" si="328"/>
        <v>#VALUE!</v>
      </c>
      <c r="N3431" s="200" t="str" cm="1">
        <f t="array" ref="N3431">INDEX($A:$G, ($B3431*$B$4)+3,COLUMN(F3431))</f>
        <v>Total Interest Charged</v>
      </c>
      <c r="O3431" s="201" t="e">
        <f t="shared" si="326"/>
        <v>#VALUE!</v>
      </c>
    </row>
    <row r="3432" spans="3:15" x14ac:dyDescent="0.25">
      <c r="C3432" s="197" t="e">
        <f t="shared" si="329"/>
        <v>#DIV/0!</v>
      </c>
      <c r="D3432" s="216" t="e">
        <f>IF(F3432="","",IF($B$3='Budget Calculator'!$A$14, 'Loan Calculator'!$L$12-E3432+H3432, IF($B$3='Budget Calculator'!$A$13,  'Loan Calculator'!$N$12-E3432+H3432, IF($B$3='Budget Calculator'!$A$12,  'Loan Calculator'!$P$12-E3432+H3432, 0))))</f>
        <v>#DIV/0!</v>
      </c>
      <c r="E3432" s="217" t="e">
        <f>IF(('Loan Calculator'!$G$4/$B$4)*C3431&gt;=0, ('Loan Calculator'!$G$4/$B$4)*C3431, 1/0)</f>
        <v>#DIV/0!</v>
      </c>
      <c r="F3432" s="200" t="e">
        <f t="shared" si="330"/>
        <v>#DIV/0!</v>
      </c>
      <c r="G3432" s="212" t="e">
        <f t="shared" si="325"/>
        <v>#DIV/0!</v>
      </c>
      <c r="K3432" s="197" t="str" cm="1">
        <f t="array" ref="K3432">INDEX($A:$G, ($B3432*$B$4)+3,COLUMN(C3432))</f>
        <v>Owing</v>
      </c>
      <c r="L3432" s="198" t="e">
        <f t="shared" si="327"/>
        <v>#VALUE!</v>
      </c>
      <c r="M3432" s="199" t="e">
        <f t="shared" si="328"/>
        <v>#VALUE!</v>
      </c>
      <c r="N3432" s="200" t="str" cm="1">
        <f t="array" ref="N3432">INDEX($A:$G, ($B3432*$B$4)+3,COLUMN(F3432))</f>
        <v>Total Interest Charged</v>
      </c>
      <c r="O3432" s="201" t="e">
        <f t="shared" si="326"/>
        <v>#VALUE!</v>
      </c>
    </row>
    <row r="3433" spans="3:15" x14ac:dyDescent="0.25">
      <c r="C3433" s="197" t="e">
        <f t="shared" si="329"/>
        <v>#DIV/0!</v>
      </c>
      <c r="D3433" s="216" t="e">
        <f>IF(F3433="","",IF($B$3='Budget Calculator'!$A$14, 'Loan Calculator'!$L$12-E3433+H3433, IF($B$3='Budget Calculator'!$A$13,  'Loan Calculator'!$N$12-E3433+H3433, IF($B$3='Budget Calculator'!$A$12,  'Loan Calculator'!$P$12-E3433+H3433, 0))))</f>
        <v>#DIV/0!</v>
      </c>
      <c r="E3433" s="217" t="e">
        <f>IF(('Loan Calculator'!$G$4/$B$4)*C3432&gt;=0, ('Loan Calculator'!$G$4/$B$4)*C3432, 1/0)</f>
        <v>#DIV/0!</v>
      </c>
      <c r="F3433" s="200" t="e">
        <f t="shared" si="330"/>
        <v>#DIV/0!</v>
      </c>
      <c r="G3433" s="212" t="e">
        <f t="shared" si="325"/>
        <v>#DIV/0!</v>
      </c>
      <c r="K3433" s="197" t="str" cm="1">
        <f t="array" ref="K3433">INDEX($A:$G, ($B3433*$B$4)+3,COLUMN(C3433))</f>
        <v>Owing</v>
      </c>
      <c r="L3433" s="198" t="e">
        <f t="shared" si="327"/>
        <v>#VALUE!</v>
      </c>
      <c r="M3433" s="199" t="e">
        <f t="shared" si="328"/>
        <v>#VALUE!</v>
      </c>
      <c r="N3433" s="200" t="str" cm="1">
        <f t="array" ref="N3433">INDEX($A:$G, ($B3433*$B$4)+3,COLUMN(F3433))</f>
        <v>Total Interest Charged</v>
      </c>
      <c r="O3433" s="201" t="e">
        <f t="shared" si="326"/>
        <v>#VALUE!</v>
      </c>
    </row>
    <row r="3434" spans="3:15" x14ac:dyDescent="0.25">
      <c r="C3434" s="197" t="e">
        <f t="shared" si="329"/>
        <v>#DIV/0!</v>
      </c>
      <c r="D3434" s="216" t="e">
        <f>IF(F3434="","",IF($B$3='Budget Calculator'!$A$14, 'Loan Calculator'!$L$12-E3434+H3434, IF($B$3='Budget Calculator'!$A$13,  'Loan Calculator'!$N$12-E3434+H3434, IF($B$3='Budget Calculator'!$A$12,  'Loan Calculator'!$P$12-E3434+H3434, 0))))</f>
        <v>#DIV/0!</v>
      </c>
      <c r="E3434" s="217" t="e">
        <f>IF(('Loan Calculator'!$G$4/$B$4)*C3433&gt;=0, ('Loan Calculator'!$G$4/$B$4)*C3433, 1/0)</f>
        <v>#DIV/0!</v>
      </c>
      <c r="F3434" s="200" t="e">
        <f t="shared" si="330"/>
        <v>#DIV/0!</v>
      </c>
      <c r="G3434" s="212" t="e">
        <f t="shared" si="325"/>
        <v>#DIV/0!</v>
      </c>
      <c r="K3434" s="197" t="str" cm="1">
        <f t="array" ref="K3434">INDEX($A:$G, ($B3434*$B$4)+3,COLUMN(C3434))</f>
        <v>Owing</v>
      </c>
      <c r="L3434" s="198" t="e">
        <f t="shared" si="327"/>
        <v>#VALUE!</v>
      </c>
      <c r="M3434" s="199" t="e">
        <f t="shared" si="328"/>
        <v>#VALUE!</v>
      </c>
      <c r="N3434" s="200" t="str" cm="1">
        <f t="array" ref="N3434">INDEX($A:$G, ($B3434*$B$4)+3,COLUMN(F3434))</f>
        <v>Total Interest Charged</v>
      </c>
      <c r="O3434" s="201" t="e">
        <f t="shared" si="326"/>
        <v>#VALUE!</v>
      </c>
    </row>
    <row r="3435" spans="3:15" x14ac:dyDescent="0.25">
      <c r="C3435" s="197" t="e">
        <f t="shared" si="329"/>
        <v>#DIV/0!</v>
      </c>
      <c r="D3435" s="216" t="e">
        <f>IF(F3435="","",IF($B$3='Budget Calculator'!$A$14, 'Loan Calculator'!$L$12-E3435+H3435, IF($B$3='Budget Calculator'!$A$13,  'Loan Calculator'!$N$12-E3435+H3435, IF($B$3='Budget Calculator'!$A$12,  'Loan Calculator'!$P$12-E3435+H3435, 0))))</f>
        <v>#DIV/0!</v>
      </c>
      <c r="E3435" s="217" t="e">
        <f>IF(('Loan Calculator'!$G$4/$B$4)*C3434&gt;=0, ('Loan Calculator'!$G$4/$B$4)*C3434, 1/0)</f>
        <v>#DIV/0!</v>
      </c>
      <c r="F3435" s="200" t="e">
        <f t="shared" si="330"/>
        <v>#DIV/0!</v>
      </c>
      <c r="G3435" s="212" t="e">
        <f t="shared" si="325"/>
        <v>#DIV/0!</v>
      </c>
      <c r="K3435" s="197" t="str" cm="1">
        <f t="array" ref="K3435">INDEX($A:$G, ($B3435*$B$4)+3,COLUMN(C3435))</f>
        <v>Owing</v>
      </c>
      <c r="L3435" s="198" t="e">
        <f t="shared" si="327"/>
        <v>#VALUE!</v>
      </c>
      <c r="M3435" s="199" t="e">
        <f t="shared" si="328"/>
        <v>#VALUE!</v>
      </c>
      <c r="N3435" s="200" t="str" cm="1">
        <f t="array" ref="N3435">INDEX($A:$G, ($B3435*$B$4)+3,COLUMN(F3435))</f>
        <v>Total Interest Charged</v>
      </c>
      <c r="O3435" s="201" t="e">
        <f t="shared" si="326"/>
        <v>#VALUE!</v>
      </c>
    </row>
    <row r="3436" spans="3:15" x14ac:dyDescent="0.25">
      <c r="C3436" s="197" t="e">
        <f t="shared" si="329"/>
        <v>#DIV/0!</v>
      </c>
      <c r="D3436" s="216" t="e">
        <f>IF(F3436="","",IF($B$3='Budget Calculator'!$A$14, 'Loan Calculator'!$L$12-E3436+H3436, IF($B$3='Budget Calculator'!$A$13,  'Loan Calculator'!$N$12-E3436+H3436, IF($B$3='Budget Calculator'!$A$12,  'Loan Calculator'!$P$12-E3436+H3436, 0))))</f>
        <v>#DIV/0!</v>
      </c>
      <c r="E3436" s="217" t="e">
        <f>IF(('Loan Calculator'!$G$4/$B$4)*C3435&gt;=0, ('Loan Calculator'!$G$4/$B$4)*C3435, 1/0)</f>
        <v>#DIV/0!</v>
      </c>
      <c r="F3436" s="200" t="e">
        <f t="shared" si="330"/>
        <v>#DIV/0!</v>
      </c>
      <c r="G3436" s="212" t="e">
        <f t="shared" si="325"/>
        <v>#DIV/0!</v>
      </c>
      <c r="K3436" s="197" t="str" cm="1">
        <f t="array" ref="K3436">INDEX($A:$G, ($B3436*$B$4)+3,COLUMN(C3436))</f>
        <v>Owing</v>
      </c>
      <c r="L3436" s="198" t="e">
        <f t="shared" si="327"/>
        <v>#VALUE!</v>
      </c>
      <c r="M3436" s="199" t="e">
        <f t="shared" si="328"/>
        <v>#VALUE!</v>
      </c>
      <c r="N3436" s="200" t="str" cm="1">
        <f t="array" ref="N3436">INDEX($A:$G, ($B3436*$B$4)+3,COLUMN(F3436))</f>
        <v>Total Interest Charged</v>
      </c>
      <c r="O3436" s="201" t="e">
        <f t="shared" si="326"/>
        <v>#VALUE!</v>
      </c>
    </row>
    <row r="3437" spans="3:15" x14ac:dyDescent="0.25">
      <c r="C3437" s="197" t="e">
        <f t="shared" si="329"/>
        <v>#DIV/0!</v>
      </c>
      <c r="D3437" s="216" t="e">
        <f>IF(F3437="","",IF($B$3='Budget Calculator'!$A$14, 'Loan Calculator'!$L$12-E3437+H3437, IF($B$3='Budget Calculator'!$A$13,  'Loan Calculator'!$N$12-E3437+H3437, IF($B$3='Budget Calculator'!$A$12,  'Loan Calculator'!$P$12-E3437+H3437, 0))))</f>
        <v>#DIV/0!</v>
      </c>
      <c r="E3437" s="217" t="e">
        <f>IF(('Loan Calculator'!$G$4/$B$4)*C3436&gt;=0, ('Loan Calculator'!$G$4/$B$4)*C3436, 1/0)</f>
        <v>#DIV/0!</v>
      </c>
      <c r="F3437" s="200" t="e">
        <f t="shared" si="330"/>
        <v>#DIV/0!</v>
      </c>
      <c r="G3437" s="212" t="e">
        <f t="shared" si="325"/>
        <v>#DIV/0!</v>
      </c>
      <c r="K3437" s="197" t="str" cm="1">
        <f t="array" ref="K3437">INDEX($A:$G, ($B3437*$B$4)+3,COLUMN(C3437))</f>
        <v>Owing</v>
      </c>
      <c r="L3437" s="198" t="e">
        <f t="shared" si="327"/>
        <v>#VALUE!</v>
      </c>
      <c r="M3437" s="199" t="e">
        <f t="shared" si="328"/>
        <v>#VALUE!</v>
      </c>
      <c r="N3437" s="200" t="str" cm="1">
        <f t="array" ref="N3437">INDEX($A:$G, ($B3437*$B$4)+3,COLUMN(F3437))</f>
        <v>Total Interest Charged</v>
      </c>
      <c r="O3437" s="201" t="e">
        <f t="shared" si="326"/>
        <v>#VALUE!</v>
      </c>
    </row>
    <row r="3438" spans="3:15" x14ac:dyDescent="0.25">
      <c r="C3438" s="197" t="e">
        <f t="shared" si="329"/>
        <v>#DIV/0!</v>
      </c>
      <c r="D3438" s="216" t="e">
        <f>IF(F3438="","",IF($B$3='Budget Calculator'!$A$14, 'Loan Calculator'!$L$12-E3438+H3438, IF($B$3='Budget Calculator'!$A$13,  'Loan Calculator'!$N$12-E3438+H3438, IF($B$3='Budget Calculator'!$A$12,  'Loan Calculator'!$P$12-E3438+H3438, 0))))</f>
        <v>#DIV/0!</v>
      </c>
      <c r="E3438" s="217" t="e">
        <f>IF(('Loan Calculator'!$G$4/$B$4)*C3437&gt;=0, ('Loan Calculator'!$G$4/$B$4)*C3437, 1/0)</f>
        <v>#DIV/0!</v>
      </c>
      <c r="F3438" s="200" t="e">
        <f t="shared" si="330"/>
        <v>#DIV/0!</v>
      </c>
      <c r="G3438" s="212" t="e">
        <f t="shared" si="325"/>
        <v>#DIV/0!</v>
      </c>
      <c r="K3438" s="197" t="str" cm="1">
        <f t="array" ref="K3438">INDEX($A:$G, ($B3438*$B$4)+3,COLUMN(C3438))</f>
        <v>Owing</v>
      </c>
      <c r="L3438" s="198" t="e">
        <f t="shared" si="327"/>
        <v>#VALUE!</v>
      </c>
      <c r="M3438" s="199" t="e">
        <f t="shared" si="328"/>
        <v>#VALUE!</v>
      </c>
      <c r="N3438" s="200" t="str" cm="1">
        <f t="array" ref="N3438">INDEX($A:$G, ($B3438*$B$4)+3,COLUMN(F3438))</f>
        <v>Total Interest Charged</v>
      </c>
      <c r="O3438" s="201" t="e">
        <f t="shared" si="326"/>
        <v>#VALUE!</v>
      </c>
    </row>
    <row r="3439" spans="3:15" x14ac:dyDescent="0.25">
      <c r="C3439" s="197" t="e">
        <f t="shared" si="329"/>
        <v>#DIV/0!</v>
      </c>
      <c r="D3439" s="216" t="e">
        <f>IF(F3439="","",IF($B$3='Budget Calculator'!$A$14, 'Loan Calculator'!$L$12-E3439+H3439, IF($B$3='Budget Calculator'!$A$13,  'Loan Calculator'!$N$12-E3439+H3439, IF($B$3='Budget Calculator'!$A$12,  'Loan Calculator'!$P$12-E3439+H3439, 0))))</f>
        <v>#DIV/0!</v>
      </c>
      <c r="E3439" s="217" t="e">
        <f>IF(('Loan Calculator'!$G$4/$B$4)*C3438&gt;=0, ('Loan Calculator'!$G$4/$B$4)*C3438, 1/0)</f>
        <v>#DIV/0!</v>
      </c>
      <c r="F3439" s="200" t="e">
        <f t="shared" si="330"/>
        <v>#DIV/0!</v>
      </c>
      <c r="G3439" s="212" t="e">
        <f t="shared" si="325"/>
        <v>#DIV/0!</v>
      </c>
      <c r="K3439" s="197" t="str" cm="1">
        <f t="array" ref="K3439">INDEX($A:$G, ($B3439*$B$4)+3,COLUMN(C3439))</f>
        <v>Owing</v>
      </c>
      <c r="L3439" s="198" t="e">
        <f t="shared" si="327"/>
        <v>#VALUE!</v>
      </c>
      <c r="M3439" s="199" t="e">
        <f t="shared" si="328"/>
        <v>#VALUE!</v>
      </c>
      <c r="N3439" s="200" t="str" cm="1">
        <f t="array" ref="N3439">INDEX($A:$G, ($B3439*$B$4)+3,COLUMN(F3439))</f>
        <v>Total Interest Charged</v>
      </c>
      <c r="O3439" s="201" t="e">
        <f t="shared" si="326"/>
        <v>#VALUE!</v>
      </c>
    </row>
    <row r="3440" spans="3:15" x14ac:dyDescent="0.25">
      <c r="C3440" s="197" t="e">
        <f t="shared" si="329"/>
        <v>#DIV/0!</v>
      </c>
      <c r="D3440" s="216" t="e">
        <f>IF(F3440="","",IF($B$3='Budget Calculator'!$A$14, 'Loan Calculator'!$L$12-E3440+H3440, IF($B$3='Budget Calculator'!$A$13,  'Loan Calculator'!$N$12-E3440+H3440, IF($B$3='Budget Calculator'!$A$12,  'Loan Calculator'!$P$12-E3440+H3440, 0))))</f>
        <v>#DIV/0!</v>
      </c>
      <c r="E3440" s="217" t="e">
        <f>IF(('Loan Calculator'!$G$4/$B$4)*C3439&gt;=0, ('Loan Calculator'!$G$4/$B$4)*C3439, 1/0)</f>
        <v>#DIV/0!</v>
      </c>
      <c r="F3440" s="200" t="e">
        <f t="shared" si="330"/>
        <v>#DIV/0!</v>
      </c>
      <c r="G3440" s="212" t="e">
        <f t="shared" si="325"/>
        <v>#DIV/0!</v>
      </c>
      <c r="K3440" s="197" t="str" cm="1">
        <f t="array" ref="K3440">INDEX($A:$G, ($B3440*$B$4)+3,COLUMN(C3440))</f>
        <v>Owing</v>
      </c>
      <c r="L3440" s="198" t="e">
        <f t="shared" si="327"/>
        <v>#VALUE!</v>
      </c>
      <c r="M3440" s="199" t="e">
        <f t="shared" si="328"/>
        <v>#VALUE!</v>
      </c>
      <c r="N3440" s="200" t="str" cm="1">
        <f t="array" ref="N3440">INDEX($A:$G, ($B3440*$B$4)+3,COLUMN(F3440))</f>
        <v>Total Interest Charged</v>
      </c>
      <c r="O3440" s="201" t="e">
        <f t="shared" si="326"/>
        <v>#VALUE!</v>
      </c>
    </row>
    <row r="3441" spans="3:15" x14ac:dyDescent="0.25">
      <c r="C3441" s="197" t="e">
        <f t="shared" si="329"/>
        <v>#DIV/0!</v>
      </c>
      <c r="D3441" s="216" t="e">
        <f>IF(F3441="","",IF($B$3='Budget Calculator'!$A$14, 'Loan Calculator'!$L$12-E3441+H3441, IF($B$3='Budget Calculator'!$A$13,  'Loan Calculator'!$N$12-E3441+H3441, IF($B$3='Budget Calculator'!$A$12,  'Loan Calculator'!$P$12-E3441+H3441, 0))))</f>
        <v>#DIV/0!</v>
      </c>
      <c r="E3441" s="217" t="e">
        <f>IF(('Loan Calculator'!$G$4/$B$4)*C3440&gt;=0, ('Loan Calculator'!$G$4/$B$4)*C3440, 1/0)</f>
        <v>#DIV/0!</v>
      </c>
      <c r="F3441" s="200" t="e">
        <f t="shared" si="330"/>
        <v>#DIV/0!</v>
      </c>
      <c r="G3441" s="212" t="e">
        <f t="shared" si="325"/>
        <v>#DIV/0!</v>
      </c>
      <c r="K3441" s="197" t="str" cm="1">
        <f t="array" ref="K3441">INDEX($A:$G, ($B3441*$B$4)+3,COLUMN(C3441))</f>
        <v>Owing</v>
      </c>
      <c r="L3441" s="198" t="e">
        <f t="shared" si="327"/>
        <v>#VALUE!</v>
      </c>
      <c r="M3441" s="199" t="e">
        <f t="shared" si="328"/>
        <v>#VALUE!</v>
      </c>
      <c r="N3441" s="200" t="str" cm="1">
        <f t="array" ref="N3441">INDEX($A:$G, ($B3441*$B$4)+3,COLUMN(F3441))</f>
        <v>Total Interest Charged</v>
      </c>
      <c r="O3441" s="201" t="e">
        <f t="shared" si="326"/>
        <v>#VALUE!</v>
      </c>
    </row>
    <row r="3442" spans="3:15" x14ac:dyDescent="0.25">
      <c r="C3442" s="197" t="e">
        <f t="shared" si="329"/>
        <v>#DIV/0!</v>
      </c>
      <c r="D3442" s="216" t="e">
        <f>IF(F3442="","",IF($B$3='Budget Calculator'!$A$14, 'Loan Calculator'!$L$12-E3442+H3442, IF($B$3='Budget Calculator'!$A$13,  'Loan Calculator'!$N$12-E3442+H3442, IF($B$3='Budget Calculator'!$A$12,  'Loan Calculator'!$P$12-E3442+H3442, 0))))</f>
        <v>#DIV/0!</v>
      </c>
      <c r="E3442" s="217" t="e">
        <f>IF(('Loan Calculator'!$G$4/$B$4)*C3441&gt;=0, ('Loan Calculator'!$G$4/$B$4)*C3441, 1/0)</f>
        <v>#DIV/0!</v>
      </c>
      <c r="F3442" s="200" t="e">
        <f t="shared" si="330"/>
        <v>#DIV/0!</v>
      </c>
      <c r="G3442" s="212" t="e">
        <f t="shared" si="325"/>
        <v>#DIV/0!</v>
      </c>
      <c r="K3442" s="197" t="str" cm="1">
        <f t="array" ref="K3442">INDEX($A:$G, ($B3442*$B$4)+3,COLUMN(C3442))</f>
        <v>Owing</v>
      </c>
      <c r="L3442" s="198" t="e">
        <f t="shared" si="327"/>
        <v>#VALUE!</v>
      </c>
      <c r="M3442" s="199" t="e">
        <f t="shared" si="328"/>
        <v>#VALUE!</v>
      </c>
      <c r="N3442" s="200" t="str" cm="1">
        <f t="array" ref="N3442">INDEX($A:$G, ($B3442*$B$4)+3,COLUMN(F3442))</f>
        <v>Total Interest Charged</v>
      </c>
      <c r="O3442" s="201" t="e">
        <f t="shared" si="326"/>
        <v>#VALUE!</v>
      </c>
    </row>
    <row r="3443" spans="3:15" x14ac:dyDescent="0.25">
      <c r="C3443" s="197" t="e">
        <f t="shared" si="329"/>
        <v>#DIV/0!</v>
      </c>
      <c r="D3443" s="216" t="e">
        <f>IF(F3443="","",IF($B$3='Budget Calculator'!$A$14, 'Loan Calculator'!$L$12-E3443+H3443, IF($B$3='Budget Calculator'!$A$13,  'Loan Calculator'!$N$12-E3443+H3443, IF($B$3='Budget Calculator'!$A$12,  'Loan Calculator'!$P$12-E3443+H3443, 0))))</f>
        <v>#DIV/0!</v>
      </c>
      <c r="E3443" s="217" t="e">
        <f>IF(('Loan Calculator'!$G$4/$B$4)*C3442&gt;=0, ('Loan Calculator'!$G$4/$B$4)*C3442, 1/0)</f>
        <v>#DIV/0!</v>
      </c>
      <c r="F3443" s="200" t="e">
        <f t="shared" si="330"/>
        <v>#DIV/0!</v>
      </c>
      <c r="G3443" s="212" t="e">
        <f t="shared" si="325"/>
        <v>#DIV/0!</v>
      </c>
      <c r="K3443" s="197" t="str" cm="1">
        <f t="array" ref="K3443">INDEX($A:$G, ($B3443*$B$4)+3,COLUMN(C3443))</f>
        <v>Owing</v>
      </c>
      <c r="L3443" s="198" t="e">
        <f t="shared" si="327"/>
        <v>#VALUE!</v>
      </c>
      <c r="M3443" s="199" t="e">
        <f t="shared" si="328"/>
        <v>#VALUE!</v>
      </c>
      <c r="N3443" s="200" t="str" cm="1">
        <f t="array" ref="N3443">INDEX($A:$G, ($B3443*$B$4)+3,COLUMN(F3443))</f>
        <v>Total Interest Charged</v>
      </c>
      <c r="O3443" s="201" t="e">
        <f t="shared" si="326"/>
        <v>#VALUE!</v>
      </c>
    </row>
    <row r="3444" spans="3:15" x14ac:dyDescent="0.25">
      <c r="C3444" s="197" t="e">
        <f t="shared" si="329"/>
        <v>#DIV/0!</v>
      </c>
      <c r="D3444" s="216" t="e">
        <f>IF(F3444="","",IF($B$3='Budget Calculator'!$A$14, 'Loan Calculator'!$L$12-E3444+H3444, IF($B$3='Budget Calculator'!$A$13,  'Loan Calculator'!$N$12-E3444+H3444, IF($B$3='Budget Calculator'!$A$12,  'Loan Calculator'!$P$12-E3444+H3444, 0))))</f>
        <v>#DIV/0!</v>
      </c>
      <c r="E3444" s="217" t="e">
        <f>IF(('Loan Calculator'!$G$4/$B$4)*C3443&gt;=0, ('Loan Calculator'!$G$4/$B$4)*C3443, 1/0)</f>
        <v>#DIV/0!</v>
      </c>
      <c r="F3444" s="200" t="e">
        <f t="shared" si="330"/>
        <v>#DIV/0!</v>
      </c>
      <c r="G3444" s="212" t="e">
        <f t="shared" si="325"/>
        <v>#DIV/0!</v>
      </c>
      <c r="K3444" s="197" t="str" cm="1">
        <f t="array" ref="K3444">INDEX($A:$G, ($B3444*$B$4)+3,COLUMN(C3444))</f>
        <v>Owing</v>
      </c>
      <c r="L3444" s="198" t="e">
        <f t="shared" si="327"/>
        <v>#VALUE!</v>
      </c>
      <c r="M3444" s="199" t="e">
        <f t="shared" si="328"/>
        <v>#VALUE!</v>
      </c>
      <c r="N3444" s="200" t="str" cm="1">
        <f t="array" ref="N3444">INDEX($A:$G, ($B3444*$B$4)+3,COLUMN(F3444))</f>
        <v>Total Interest Charged</v>
      </c>
      <c r="O3444" s="201" t="e">
        <f t="shared" si="326"/>
        <v>#VALUE!</v>
      </c>
    </row>
    <row r="3445" spans="3:15" x14ac:dyDescent="0.25">
      <c r="C3445" s="197" t="e">
        <f t="shared" si="329"/>
        <v>#DIV/0!</v>
      </c>
      <c r="D3445" s="216" t="e">
        <f>IF(F3445="","",IF($B$3='Budget Calculator'!$A$14, 'Loan Calculator'!$L$12-E3445+H3445, IF($B$3='Budget Calculator'!$A$13,  'Loan Calculator'!$N$12-E3445+H3445, IF($B$3='Budget Calculator'!$A$12,  'Loan Calculator'!$P$12-E3445+H3445, 0))))</f>
        <v>#DIV/0!</v>
      </c>
      <c r="E3445" s="217" t="e">
        <f>IF(('Loan Calculator'!$G$4/$B$4)*C3444&gt;=0, ('Loan Calculator'!$G$4/$B$4)*C3444, 1/0)</f>
        <v>#DIV/0!</v>
      </c>
      <c r="F3445" s="200" t="e">
        <f t="shared" si="330"/>
        <v>#DIV/0!</v>
      </c>
      <c r="G3445" s="212" t="e">
        <f t="shared" si="325"/>
        <v>#DIV/0!</v>
      </c>
      <c r="K3445" s="197" t="str" cm="1">
        <f t="array" ref="K3445">INDEX($A:$G, ($B3445*$B$4)+3,COLUMN(C3445))</f>
        <v>Owing</v>
      </c>
      <c r="L3445" s="198" t="e">
        <f t="shared" si="327"/>
        <v>#VALUE!</v>
      </c>
      <c r="M3445" s="199" t="e">
        <f t="shared" si="328"/>
        <v>#VALUE!</v>
      </c>
      <c r="N3445" s="200" t="str" cm="1">
        <f t="array" ref="N3445">INDEX($A:$G, ($B3445*$B$4)+3,COLUMN(F3445))</f>
        <v>Total Interest Charged</v>
      </c>
      <c r="O3445" s="201" t="e">
        <f t="shared" si="326"/>
        <v>#VALUE!</v>
      </c>
    </row>
    <row r="3446" spans="3:15" x14ac:dyDescent="0.25">
      <c r="C3446" s="197" t="e">
        <f t="shared" si="329"/>
        <v>#DIV/0!</v>
      </c>
      <c r="D3446" s="216" t="e">
        <f>IF(F3446="","",IF($B$3='Budget Calculator'!$A$14, 'Loan Calculator'!$L$12-E3446+H3446, IF($B$3='Budget Calculator'!$A$13,  'Loan Calculator'!$N$12-E3446+H3446, IF($B$3='Budget Calculator'!$A$12,  'Loan Calculator'!$P$12-E3446+H3446, 0))))</f>
        <v>#DIV/0!</v>
      </c>
      <c r="E3446" s="217" t="e">
        <f>IF(('Loan Calculator'!$G$4/$B$4)*C3445&gt;=0, ('Loan Calculator'!$G$4/$B$4)*C3445, 1/0)</f>
        <v>#DIV/0!</v>
      </c>
      <c r="F3446" s="200" t="e">
        <f t="shared" si="330"/>
        <v>#DIV/0!</v>
      </c>
      <c r="G3446" s="212" t="e">
        <f t="shared" si="325"/>
        <v>#DIV/0!</v>
      </c>
      <c r="K3446" s="197" t="str" cm="1">
        <f t="array" ref="K3446">INDEX($A:$G, ($B3446*$B$4)+3,COLUMN(C3446))</f>
        <v>Owing</v>
      </c>
      <c r="L3446" s="198" t="e">
        <f t="shared" si="327"/>
        <v>#VALUE!</v>
      </c>
      <c r="M3446" s="199" t="e">
        <f t="shared" si="328"/>
        <v>#VALUE!</v>
      </c>
      <c r="N3446" s="200" t="str" cm="1">
        <f t="array" ref="N3446">INDEX($A:$G, ($B3446*$B$4)+3,COLUMN(F3446))</f>
        <v>Total Interest Charged</v>
      </c>
      <c r="O3446" s="201" t="e">
        <f t="shared" si="326"/>
        <v>#VALUE!</v>
      </c>
    </row>
    <row r="3447" spans="3:15" x14ac:dyDescent="0.25">
      <c r="C3447" s="197" t="e">
        <f t="shared" si="329"/>
        <v>#DIV/0!</v>
      </c>
      <c r="D3447" s="216" t="e">
        <f>IF(F3447="","",IF($B$3='Budget Calculator'!$A$14, 'Loan Calculator'!$L$12-E3447+H3447, IF($B$3='Budget Calculator'!$A$13,  'Loan Calculator'!$N$12-E3447+H3447, IF($B$3='Budget Calculator'!$A$12,  'Loan Calculator'!$P$12-E3447+H3447, 0))))</f>
        <v>#DIV/0!</v>
      </c>
      <c r="E3447" s="217" t="e">
        <f>IF(('Loan Calculator'!$G$4/$B$4)*C3446&gt;=0, ('Loan Calculator'!$G$4/$B$4)*C3446, 1/0)</f>
        <v>#DIV/0!</v>
      </c>
      <c r="F3447" s="200" t="e">
        <f t="shared" si="330"/>
        <v>#DIV/0!</v>
      </c>
      <c r="G3447" s="212" t="e">
        <f t="shared" si="325"/>
        <v>#DIV/0!</v>
      </c>
      <c r="K3447" s="197" t="str" cm="1">
        <f t="array" ref="K3447">INDEX($A:$G, ($B3447*$B$4)+3,COLUMN(C3447))</f>
        <v>Owing</v>
      </c>
      <c r="L3447" s="198" t="e">
        <f t="shared" si="327"/>
        <v>#VALUE!</v>
      </c>
      <c r="M3447" s="199" t="e">
        <f t="shared" si="328"/>
        <v>#VALUE!</v>
      </c>
      <c r="N3447" s="200" t="str" cm="1">
        <f t="array" ref="N3447">INDEX($A:$G, ($B3447*$B$4)+3,COLUMN(F3447))</f>
        <v>Total Interest Charged</v>
      </c>
      <c r="O3447" s="201" t="e">
        <f t="shared" si="326"/>
        <v>#VALUE!</v>
      </c>
    </row>
    <row r="3448" spans="3:15" x14ac:dyDescent="0.25">
      <c r="C3448" s="197" t="e">
        <f t="shared" si="329"/>
        <v>#DIV/0!</v>
      </c>
      <c r="D3448" s="216" t="e">
        <f>IF(F3448="","",IF($B$3='Budget Calculator'!$A$14, 'Loan Calculator'!$L$12-E3448+H3448, IF($B$3='Budget Calculator'!$A$13,  'Loan Calculator'!$N$12-E3448+H3448, IF($B$3='Budget Calculator'!$A$12,  'Loan Calculator'!$P$12-E3448+H3448, 0))))</f>
        <v>#DIV/0!</v>
      </c>
      <c r="E3448" s="217" t="e">
        <f>IF(('Loan Calculator'!$G$4/$B$4)*C3447&gt;=0, ('Loan Calculator'!$G$4/$B$4)*C3447, 1/0)</f>
        <v>#DIV/0!</v>
      </c>
      <c r="F3448" s="200" t="e">
        <f t="shared" si="330"/>
        <v>#DIV/0!</v>
      </c>
      <c r="G3448" s="212" t="e">
        <f t="shared" si="325"/>
        <v>#DIV/0!</v>
      </c>
      <c r="K3448" s="197" t="str" cm="1">
        <f t="array" ref="K3448">INDEX($A:$G, ($B3448*$B$4)+3,COLUMN(C3448))</f>
        <v>Owing</v>
      </c>
      <c r="L3448" s="198" t="e">
        <f t="shared" si="327"/>
        <v>#VALUE!</v>
      </c>
      <c r="M3448" s="199" t="e">
        <f t="shared" si="328"/>
        <v>#VALUE!</v>
      </c>
      <c r="N3448" s="200" t="str" cm="1">
        <f t="array" ref="N3448">INDEX($A:$G, ($B3448*$B$4)+3,COLUMN(F3448))</f>
        <v>Total Interest Charged</v>
      </c>
      <c r="O3448" s="201" t="e">
        <f t="shared" si="326"/>
        <v>#VALUE!</v>
      </c>
    </row>
    <row r="3449" spans="3:15" x14ac:dyDescent="0.25">
      <c r="C3449" s="197" t="e">
        <f t="shared" si="329"/>
        <v>#DIV/0!</v>
      </c>
      <c r="D3449" s="216" t="e">
        <f>IF(F3449="","",IF($B$3='Budget Calculator'!$A$14, 'Loan Calculator'!$L$12-E3449+H3449, IF($B$3='Budget Calculator'!$A$13,  'Loan Calculator'!$N$12-E3449+H3449, IF($B$3='Budget Calculator'!$A$12,  'Loan Calculator'!$P$12-E3449+H3449, 0))))</f>
        <v>#DIV/0!</v>
      </c>
      <c r="E3449" s="217" t="e">
        <f>IF(('Loan Calculator'!$G$4/$B$4)*C3448&gt;=0, ('Loan Calculator'!$G$4/$B$4)*C3448, 1/0)</f>
        <v>#DIV/0!</v>
      </c>
      <c r="F3449" s="200" t="e">
        <f t="shared" si="330"/>
        <v>#DIV/0!</v>
      </c>
      <c r="G3449" s="212" t="e">
        <f t="shared" si="325"/>
        <v>#DIV/0!</v>
      </c>
      <c r="K3449" s="197" t="str" cm="1">
        <f t="array" ref="K3449">INDEX($A:$G, ($B3449*$B$4)+3,COLUMN(C3449))</f>
        <v>Owing</v>
      </c>
      <c r="L3449" s="198" t="e">
        <f t="shared" si="327"/>
        <v>#VALUE!</v>
      </c>
      <c r="M3449" s="199" t="e">
        <f t="shared" si="328"/>
        <v>#VALUE!</v>
      </c>
      <c r="N3449" s="200" t="str" cm="1">
        <f t="array" ref="N3449">INDEX($A:$G, ($B3449*$B$4)+3,COLUMN(F3449))</f>
        <v>Total Interest Charged</v>
      </c>
      <c r="O3449" s="201" t="e">
        <f t="shared" si="326"/>
        <v>#VALUE!</v>
      </c>
    </row>
    <row r="3450" spans="3:15" x14ac:dyDescent="0.25">
      <c r="C3450" s="197" t="e">
        <f t="shared" si="329"/>
        <v>#DIV/0!</v>
      </c>
      <c r="D3450" s="216" t="e">
        <f>IF(F3450="","",IF($B$3='Budget Calculator'!$A$14, 'Loan Calculator'!$L$12-E3450+H3450, IF($B$3='Budget Calculator'!$A$13,  'Loan Calculator'!$N$12-E3450+H3450, IF($B$3='Budget Calculator'!$A$12,  'Loan Calculator'!$P$12-E3450+H3450, 0))))</f>
        <v>#DIV/0!</v>
      </c>
      <c r="E3450" s="217" t="e">
        <f>IF(('Loan Calculator'!$G$4/$B$4)*C3449&gt;=0, ('Loan Calculator'!$G$4/$B$4)*C3449, 1/0)</f>
        <v>#DIV/0!</v>
      </c>
      <c r="F3450" s="200" t="e">
        <f t="shared" si="330"/>
        <v>#DIV/0!</v>
      </c>
      <c r="G3450" s="212" t="e">
        <f t="shared" si="325"/>
        <v>#DIV/0!</v>
      </c>
      <c r="K3450" s="197" t="str" cm="1">
        <f t="array" ref="K3450">INDEX($A:$G, ($B3450*$B$4)+3,COLUMN(C3450))</f>
        <v>Owing</v>
      </c>
      <c r="L3450" s="198" t="e">
        <f t="shared" si="327"/>
        <v>#VALUE!</v>
      </c>
      <c r="M3450" s="199" t="e">
        <f t="shared" si="328"/>
        <v>#VALUE!</v>
      </c>
      <c r="N3450" s="200" t="str" cm="1">
        <f t="array" ref="N3450">INDEX($A:$G, ($B3450*$B$4)+3,COLUMN(F3450))</f>
        <v>Total Interest Charged</v>
      </c>
      <c r="O3450" s="201" t="e">
        <f t="shared" si="326"/>
        <v>#VALUE!</v>
      </c>
    </row>
    <row r="3451" spans="3:15" x14ac:dyDescent="0.25">
      <c r="C3451" s="197" t="e">
        <f t="shared" si="329"/>
        <v>#DIV/0!</v>
      </c>
      <c r="D3451" s="216" t="e">
        <f>IF(F3451="","",IF($B$3='Budget Calculator'!$A$14, 'Loan Calculator'!$L$12-E3451+H3451, IF($B$3='Budget Calculator'!$A$13,  'Loan Calculator'!$N$12-E3451+H3451, IF($B$3='Budget Calculator'!$A$12,  'Loan Calculator'!$P$12-E3451+H3451, 0))))</f>
        <v>#DIV/0!</v>
      </c>
      <c r="E3451" s="217" t="e">
        <f>IF(('Loan Calculator'!$G$4/$B$4)*C3450&gt;=0, ('Loan Calculator'!$G$4/$B$4)*C3450, 1/0)</f>
        <v>#DIV/0!</v>
      </c>
      <c r="F3451" s="200" t="e">
        <f t="shared" si="330"/>
        <v>#DIV/0!</v>
      </c>
      <c r="G3451" s="212" t="e">
        <f t="shared" si="325"/>
        <v>#DIV/0!</v>
      </c>
      <c r="K3451" s="197" t="str" cm="1">
        <f t="array" ref="K3451">INDEX($A:$G, ($B3451*$B$4)+3,COLUMN(C3451))</f>
        <v>Owing</v>
      </c>
      <c r="L3451" s="198" t="e">
        <f t="shared" si="327"/>
        <v>#VALUE!</v>
      </c>
      <c r="M3451" s="199" t="e">
        <f t="shared" si="328"/>
        <v>#VALUE!</v>
      </c>
      <c r="N3451" s="200" t="str" cm="1">
        <f t="array" ref="N3451">INDEX($A:$G, ($B3451*$B$4)+3,COLUMN(F3451))</f>
        <v>Total Interest Charged</v>
      </c>
      <c r="O3451" s="201" t="e">
        <f t="shared" si="326"/>
        <v>#VALUE!</v>
      </c>
    </row>
    <row r="3452" spans="3:15" x14ac:dyDescent="0.25">
      <c r="C3452" s="197" t="e">
        <f t="shared" si="329"/>
        <v>#DIV/0!</v>
      </c>
      <c r="D3452" s="216" t="e">
        <f>IF(F3452="","",IF($B$3='Budget Calculator'!$A$14, 'Loan Calculator'!$L$12-E3452+H3452, IF($B$3='Budget Calculator'!$A$13,  'Loan Calculator'!$N$12-E3452+H3452, IF($B$3='Budget Calculator'!$A$12,  'Loan Calculator'!$P$12-E3452+H3452, 0))))</f>
        <v>#DIV/0!</v>
      </c>
      <c r="E3452" s="217" t="e">
        <f>IF(('Loan Calculator'!$G$4/$B$4)*C3451&gt;=0, ('Loan Calculator'!$G$4/$B$4)*C3451, 1/0)</f>
        <v>#DIV/0!</v>
      </c>
      <c r="F3452" s="200" t="e">
        <f t="shared" si="330"/>
        <v>#DIV/0!</v>
      </c>
      <c r="G3452" s="212" t="e">
        <f t="shared" si="325"/>
        <v>#DIV/0!</v>
      </c>
      <c r="K3452" s="197" t="str" cm="1">
        <f t="array" ref="K3452">INDEX($A:$G, ($B3452*$B$4)+3,COLUMN(C3452))</f>
        <v>Owing</v>
      </c>
      <c r="L3452" s="198" t="e">
        <f t="shared" si="327"/>
        <v>#VALUE!</v>
      </c>
      <c r="M3452" s="199" t="e">
        <f t="shared" si="328"/>
        <v>#VALUE!</v>
      </c>
      <c r="N3452" s="200" t="str" cm="1">
        <f t="array" ref="N3452">INDEX($A:$G, ($B3452*$B$4)+3,COLUMN(F3452))</f>
        <v>Total Interest Charged</v>
      </c>
      <c r="O3452" s="201" t="e">
        <f t="shared" si="326"/>
        <v>#VALUE!</v>
      </c>
    </row>
    <row r="3453" spans="3:15" x14ac:dyDescent="0.25">
      <c r="C3453" s="197" t="e">
        <f t="shared" si="329"/>
        <v>#DIV/0!</v>
      </c>
      <c r="D3453" s="216" t="e">
        <f>IF(F3453="","",IF($B$3='Budget Calculator'!$A$14, 'Loan Calculator'!$L$12-E3453+H3453, IF($B$3='Budget Calculator'!$A$13,  'Loan Calculator'!$N$12-E3453+H3453, IF($B$3='Budget Calculator'!$A$12,  'Loan Calculator'!$P$12-E3453+H3453, 0))))</f>
        <v>#DIV/0!</v>
      </c>
      <c r="E3453" s="217" t="e">
        <f>IF(('Loan Calculator'!$G$4/$B$4)*C3452&gt;=0, ('Loan Calculator'!$G$4/$B$4)*C3452, 1/0)</f>
        <v>#DIV/0!</v>
      </c>
      <c r="F3453" s="200" t="e">
        <f t="shared" si="330"/>
        <v>#DIV/0!</v>
      </c>
      <c r="G3453" s="212" t="e">
        <f t="shared" si="325"/>
        <v>#DIV/0!</v>
      </c>
      <c r="K3453" s="197" t="str" cm="1">
        <f t="array" ref="K3453">INDEX($A:$G, ($B3453*$B$4)+3,COLUMN(C3453))</f>
        <v>Owing</v>
      </c>
      <c r="L3453" s="198" t="e">
        <f t="shared" si="327"/>
        <v>#VALUE!</v>
      </c>
      <c r="M3453" s="199" t="e">
        <f t="shared" si="328"/>
        <v>#VALUE!</v>
      </c>
      <c r="N3453" s="200" t="str" cm="1">
        <f t="array" ref="N3453">INDEX($A:$G, ($B3453*$B$4)+3,COLUMN(F3453))</f>
        <v>Total Interest Charged</v>
      </c>
      <c r="O3453" s="201" t="e">
        <f t="shared" si="326"/>
        <v>#VALUE!</v>
      </c>
    </row>
    <row r="3454" spans="3:15" x14ac:dyDescent="0.25">
      <c r="C3454" s="197" t="e">
        <f t="shared" si="329"/>
        <v>#DIV/0!</v>
      </c>
      <c r="D3454" s="216" t="e">
        <f>IF(F3454="","",IF($B$3='Budget Calculator'!$A$14, 'Loan Calculator'!$L$12-E3454+H3454, IF($B$3='Budget Calculator'!$A$13,  'Loan Calculator'!$N$12-E3454+H3454, IF($B$3='Budget Calculator'!$A$12,  'Loan Calculator'!$P$12-E3454+H3454, 0))))</f>
        <v>#DIV/0!</v>
      </c>
      <c r="E3454" s="217" t="e">
        <f>IF(('Loan Calculator'!$G$4/$B$4)*C3453&gt;=0, ('Loan Calculator'!$G$4/$B$4)*C3453, 1/0)</f>
        <v>#DIV/0!</v>
      </c>
      <c r="F3454" s="200" t="e">
        <f t="shared" si="330"/>
        <v>#DIV/0!</v>
      </c>
      <c r="G3454" s="212" t="e">
        <f t="shared" si="325"/>
        <v>#DIV/0!</v>
      </c>
      <c r="K3454" s="197" t="str" cm="1">
        <f t="array" ref="K3454">INDEX($A:$G, ($B3454*$B$4)+3,COLUMN(C3454))</f>
        <v>Owing</v>
      </c>
      <c r="L3454" s="198" t="e">
        <f t="shared" si="327"/>
        <v>#VALUE!</v>
      </c>
      <c r="M3454" s="199" t="e">
        <f t="shared" si="328"/>
        <v>#VALUE!</v>
      </c>
      <c r="N3454" s="200" t="str" cm="1">
        <f t="array" ref="N3454">INDEX($A:$G, ($B3454*$B$4)+3,COLUMN(F3454))</f>
        <v>Total Interest Charged</v>
      </c>
      <c r="O3454" s="201" t="e">
        <f t="shared" si="326"/>
        <v>#VALUE!</v>
      </c>
    </row>
    <row r="3455" spans="3:15" x14ac:dyDescent="0.25">
      <c r="C3455" s="197" t="e">
        <f t="shared" si="329"/>
        <v>#DIV/0!</v>
      </c>
      <c r="D3455" s="216" t="e">
        <f>IF(F3455="","",IF($B$3='Budget Calculator'!$A$14, 'Loan Calculator'!$L$12-E3455+H3455, IF($B$3='Budget Calculator'!$A$13,  'Loan Calculator'!$N$12-E3455+H3455, IF($B$3='Budget Calculator'!$A$12,  'Loan Calculator'!$P$12-E3455+H3455, 0))))</f>
        <v>#DIV/0!</v>
      </c>
      <c r="E3455" s="217" t="e">
        <f>IF(('Loan Calculator'!$G$4/$B$4)*C3454&gt;=0, ('Loan Calculator'!$G$4/$B$4)*C3454, 1/0)</f>
        <v>#DIV/0!</v>
      </c>
      <c r="F3455" s="200" t="e">
        <f t="shared" si="330"/>
        <v>#DIV/0!</v>
      </c>
      <c r="G3455" s="212" t="e">
        <f t="shared" si="325"/>
        <v>#DIV/0!</v>
      </c>
      <c r="K3455" s="197" t="str" cm="1">
        <f t="array" ref="K3455">INDEX($A:$G, ($B3455*$B$4)+3,COLUMN(C3455))</f>
        <v>Owing</v>
      </c>
      <c r="L3455" s="198" t="e">
        <f t="shared" si="327"/>
        <v>#VALUE!</v>
      </c>
      <c r="M3455" s="199" t="e">
        <f t="shared" si="328"/>
        <v>#VALUE!</v>
      </c>
      <c r="N3455" s="200" t="str" cm="1">
        <f t="array" ref="N3455">INDEX($A:$G, ($B3455*$B$4)+3,COLUMN(F3455))</f>
        <v>Total Interest Charged</v>
      </c>
      <c r="O3455" s="201" t="e">
        <f t="shared" si="326"/>
        <v>#VALUE!</v>
      </c>
    </row>
    <row r="3456" spans="3:15" x14ac:dyDescent="0.25">
      <c r="C3456" s="197" t="e">
        <f t="shared" si="329"/>
        <v>#DIV/0!</v>
      </c>
      <c r="D3456" s="216" t="e">
        <f>IF(F3456="","",IF($B$3='Budget Calculator'!$A$14, 'Loan Calculator'!$L$12-E3456+H3456, IF($B$3='Budget Calculator'!$A$13,  'Loan Calculator'!$N$12-E3456+H3456, IF($B$3='Budget Calculator'!$A$12,  'Loan Calculator'!$P$12-E3456+H3456, 0))))</f>
        <v>#DIV/0!</v>
      </c>
      <c r="E3456" s="217" t="e">
        <f>IF(('Loan Calculator'!$G$4/$B$4)*C3455&gt;=0, ('Loan Calculator'!$G$4/$B$4)*C3455, 1/0)</f>
        <v>#DIV/0!</v>
      </c>
      <c r="F3456" s="200" t="e">
        <f t="shared" si="330"/>
        <v>#DIV/0!</v>
      </c>
      <c r="G3456" s="212" t="e">
        <f t="shared" si="325"/>
        <v>#DIV/0!</v>
      </c>
      <c r="K3456" s="197" t="str" cm="1">
        <f t="array" ref="K3456">INDEX($A:$G, ($B3456*$B$4)+3,COLUMN(C3456))</f>
        <v>Owing</v>
      </c>
      <c r="L3456" s="198" t="e">
        <f t="shared" si="327"/>
        <v>#VALUE!</v>
      </c>
      <c r="M3456" s="199" t="e">
        <f t="shared" si="328"/>
        <v>#VALUE!</v>
      </c>
      <c r="N3456" s="200" t="str" cm="1">
        <f t="array" ref="N3456">INDEX($A:$G, ($B3456*$B$4)+3,COLUMN(F3456))</f>
        <v>Total Interest Charged</v>
      </c>
      <c r="O3456" s="201" t="e">
        <f t="shared" si="326"/>
        <v>#VALUE!</v>
      </c>
    </row>
    <row r="3457" spans="3:15" x14ac:dyDescent="0.25">
      <c r="C3457" s="197" t="e">
        <f t="shared" si="329"/>
        <v>#DIV/0!</v>
      </c>
      <c r="D3457" s="216" t="e">
        <f>IF(F3457="","",IF($B$3='Budget Calculator'!$A$14, 'Loan Calculator'!$L$12-E3457+H3457, IF($B$3='Budget Calculator'!$A$13,  'Loan Calculator'!$N$12-E3457+H3457, IF($B$3='Budget Calculator'!$A$12,  'Loan Calculator'!$P$12-E3457+H3457, 0))))</f>
        <v>#DIV/0!</v>
      </c>
      <c r="E3457" s="217" t="e">
        <f>IF(('Loan Calculator'!$G$4/$B$4)*C3456&gt;=0, ('Loan Calculator'!$G$4/$B$4)*C3456, 1/0)</f>
        <v>#DIV/0!</v>
      </c>
      <c r="F3457" s="200" t="e">
        <f t="shared" si="330"/>
        <v>#DIV/0!</v>
      </c>
      <c r="G3457" s="212" t="e">
        <f t="shared" si="325"/>
        <v>#DIV/0!</v>
      </c>
      <c r="K3457" s="197" t="str" cm="1">
        <f t="array" ref="K3457">INDEX($A:$G, ($B3457*$B$4)+3,COLUMN(C3457))</f>
        <v>Owing</v>
      </c>
      <c r="L3457" s="198" t="e">
        <f t="shared" si="327"/>
        <v>#VALUE!</v>
      </c>
      <c r="M3457" s="199" t="e">
        <f t="shared" si="328"/>
        <v>#VALUE!</v>
      </c>
      <c r="N3457" s="200" t="str" cm="1">
        <f t="array" ref="N3457">INDEX($A:$G, ($B3457*$B$4)+3,COLUMN(F3457))</f>
        <v>Total Interest Charged</v>
      </c>
      <c r="O3457" s="201" t="e">
        <f t="shared" si="326"/>
        <v>#VALUE!</v>
      </c>
    </row>
    <row r="3458" spans="3:15" x14ac:dyDescent="0.25">
      <c r="C3458" s="197" t="e">
        <f t="shared" si="329"/>
        <v>#DIV/0!</v>
      </c>
      <c r="D3458" s="216" t="e">
        <f>IF(F3458="","",IF($B$3='Budget Calculator'!$A$14, 'Loan Calculator'!$L$12-E3458+H3458, IF($B$3='Budget Calculator'!$A$13,  'Loan Calculator'!$N$12-E3458+H3458, IF($B$3='Budget Calculator'!$A$12,  'Loan Calculator'!$P$12-E3458+H3458, 0))))</f>
        <v>#DIV/0!</v>
      </c>
      <c r="E3458" s="217" t="e">
        <f>IF(('Loan Calculator'!$G$4/$B$4)*C3457&gt;=0, ('Loan Calculator'!$G$4/$B$4)*C3457, 1/0)</f>
        <v>#DIV/0!</v>
      </c>
      <c r="F3458" s="200" t="e">
        <f t="shared" si="330"/>
        <v>#DIV/0!</v>
      </c>
      <c r="G3458" s="212" t="e">
        <f t="shared" si="325"/>
        <v>#DIV/0!</v>
      </c>
      <c r="K3458" s="197" t="str" cm="1">
        <f t="array" ref="K3458">INDEX($A:$G, ($B3458*$B$4)+3,COLUMN(C3458))</f>
        <v>Owing</v>
      </c>
      <c r="L3458" s="198" t="e">
        <f t="shared" si="327"/>
        <v>#VALUE!</v>
      </c>
      <c r="M3458" s="199" t="e">
        <f t="shared" si="328"/>
        <v>#VALUE!</v>
      </c>
      <c r="N3458" s="200" t="str" cm="1">
        <f t="array" ref="N3458">INDEX($A:$G, ($B3458*$B$4)+3,COLUMN(F3458))</f>
        <v>Total Interest Charged</v>
      </c>
      <c r="O3458" s="201" t="e">
        <f t="shared" si="326"/>
        <v>#VALUE!</v>
      </c>
    </row>
    <row r="3459" spans="3:15" x14ac:dyDescent="0.25">
      <c r="C3459" s="197" t="e">
        <f t="shared" si="329"/>
        <v>#DIV/0!</v>
      </c>
      <c r="D3459" s="216" t="e">
        <f>IF(F3459="","",IF($B$3='Budget Calculator'!$A$14, 'Loan Calculator'!$L$12-E3459+H3459, IF($B$3='Budget Calculator'!$A$13,  'Loan Calculator'!$N$12-E3459+H3459, IF($B$3='Budget Calculator'!$A$12,  'Loan Calculator'!$P$12-E3459+H3459, 0))))</f>
        <v>#DIV/0!</v>
      </c>
      <c r="E3459" s="217" t="e">
        <f>IF(('Loan Calculator'!$G$4/$B$4)*C3458&gt;=0, ('Loan Calculator'!$G$4/$B$4)*C3458, 1/0)</f>
        <v>#DIV/0!</v>
      </c>
      <c r="F3459" s="200" t="e">
        <f t="shared" si="330"/>
        <v>#DIV/0!</v>
      </c>
      <c r="G3459" s="212" t="e">
        <f t="shared" si="325"/>
        <v>#DIV/0!</v>
      </c>
      <c r="K3459" s="197" t="str" cm="1">
        <f t="array" ref="K3459">INDEX($A:$G, ($B3459*$B$4)+3,COLUMN(C3459))</f>
        <v>Owing</v>
      </c>
      <c r="L3459" s="198" t="e">
        <f t="shared" si="327"/>
        <v>#VALUE!</v>
      </c>
      <c r="M3459" s="199" t="e">
        <f t="shared" si="328"/>
        <v>#VALUE!</v>
      </c>
      <c r="N3459" s="200" t="str" cm="1">
        <f t="array" ref="N3459">INDEX($A:$G, ($B3459*$B$4)+3,COLUMN(F3459))</f>
        <v>Total Interest Charged</v>
      </c>
      <c r="O3459" s="201" t="e">
        <f t="shared" si="326"/>
        <v>#VALUE!</v>
      </c>
    </row>
    <row r="3460" spans="3:15" x14ac:dyDescent="0.25">
      <c r="C3460" s="197" t="e">
        <f t="shared" si="329"/>
        <v>#DIV/0!</v>
      </c>
      <c r="D3460" s="216" t="e">
        <f>IF(F3460="","",IF($B$3='Budget Calculator'!$A$14, 'Loan Calculator'!$L$12-E3460+H3460, IF($B$3='Budget Calculator'!$A$13,  'Loan Calculator'!$N$12-E3460+H3460, IF($B$3='Budget Calculator'!$A$12,  'Loan Calculator'!$P$12-E3460+H3460, 0))))</f>
        <v>#DIV/0!</v>
      </c>
      <c r="E3460" s="217" t="e">
        <f>IF(('Loan Calculator'!$G$4/$B$4)*C3459&gt;=0, ('Loan Calculator'!$G$4/$B$4)*C3459, 1/0)</f>
        <v>#DIV/0!</v>
      </c>
      <c r="F3460" s="200" t="e">
        <f t="shared" si="330"/>
        <v>#DIV/0!</v>
      </c>
      <c r="G3460" s="212" t="e">
        <f t="shared" si="325"/>
        <v>#DIV/0!</v>
      </c>
      <c r="K3460" s="197" t="str" cm="1">
        <f t="array" ref="K3460">INDEX($A:$G, ($B3460*$B$4)+3,COLUMN(C3460))</f>
        <v>Owing</v>
      </c>
      <c r="L3460" s="198" t="e">
        <f t="shared" si="327"/>
        <v>#VALUE!</v>
      </c>
      <c r="M3460" s="199" t="e">
        <f t="shared" si="328"/>
        <v>#VALUE!</v>
      </c>
      <c r="N3460" s="200" t="str" cm="1">
        <f t="array" ref="N3460">INDEX($A:$G, ($B3460*$B$4)+3,COLUMN(F3460))</f>
        <v>Total Interest Charged</v>
      </c>
      <c r="O3460" s="201" t="e">
        <f t="shared" si="326"/>
        <v>#VALUE!</v>
      </c>
    </row>
    <row r="3461" spans="3:15" x14ac:dyDescent="0.25">
      <c r="C3461" s="197" t="e">
        <f t="shared" si="329"/>
        <v>#DIV/0!</v>
      </c>
      <c r="D3461" s="216" t="e">
        <f>IF(F3461="","",IF($B$3='Budget Calculator'!$A$14, 'Loan Calculator'!$L$12-E3461+H3461, IF($B$3='Budget Calculator'!$A$13,  'Loan Calculator'!$N$12-E3461+H3461, IF($B$3='Budget Calculator'!$A$12,  'Loan Calculator'!$P$12-E3461+H3461, 0))))</f>
        <v>#DIV/0!</v>
      </c>
      <c r="E3461" s="217" t="e">
        <f>IF(('Loan Calculator'!$G$4/$B$4)*C3460&gt;=0, ('Loan Calculator'!$G$4/$B$4)*C3460, 1/0)</f>
        <v>#DIV/0!</v>
      </c>
      <c r="F3461" s="200" t="e">
        <f t="shared" si="330"/>
        <v>#DIV/0!</v>
      </c>
      <c r="G3461" s="212" t="e">
        <f t="shared" si="325"/>
        <v>#DIV/0!</v>
      </c>
      <c r="K3461" s="197" t="str" cm="1">
        <f t="array" ref="K3461">INDEX($A:$G, ($B3461*$B$4)+3,COLUMN(C3461))</f>
        <v>Owing</v>
      </c>
      <c r="L3461" s="198" t="e">
        <f t="shared" si="327"/>
        <v>#VALUE!</v>
      </c>
      <c r="M3461" s="199" t="e">
        <f t="shared" si="328"/>
        <v>#VALUE!</v>
      </c>
      <c r="N3461" s="200" t="str" cm="1">
        <f t="array" ref="N3461">INDEX($A:$G, ($B3461*$B$4)+3,COLUMN(F3461))</f>
        <v>Total Interest Charged</v>
      </c>
      <c r="O3461" s="201" t="e">
        <f t="shared" si="326"/>
        <v>#VALUE!</v>
      </c>
    </row>
    <row r="3462" spans="3:15" x14ac:dyDescent="0.25">
      <c r="C3462" s="197" t="e">
        <f t="shared" si="329"/>
        <v>#DIV/0!</v>
      </c>
      <c r="D3462" s="216" t="e">
        <f>IF(F3462="","",IF($B$3='Budget Calculator'!$A$14, 'Loan Calculator'!$L$12-E3462+H3462, IF($B$3='Budget Calculator'!$A$13,  'Loan Calculator'!$N$12-E3462+H3462, IF($B$3='Budget Calculator'!$A$12,  'Loan Calculator'!$P$12-E3462+H3462, 0))))</f>
        <v>#DIV/0!</v>
      </c>
      <c r="E3462" s="217" t="e">
        <f>IF(('Loan Calculator'!$G$4/$B$4)*C3461&gt;=0, ('Loan Calculator'!$G$4/$B$4)*C3461, 1/0)</f>
        <v>#DIV/0!</v>
      </c>
      <c r="F3462" s="200" t="e">
        <f t="shared" si="330"/>
        <v>#DIV/0!</v>
      </c>
      <c r="G3462" s="212" t="e">
        <f t="shared" ref="G3462:G3525" si="331">IF(IFERROR(C3462, 1/0), B3462, IF(C3462=0, B3462, 1/0))</f>
        <v>#DIV/0!</v>
      </c>
      <c r="K3462" s="197" t="str" cm="1">
        <f t="array" ref="K3462">INDEX($A:$G, ($B3462*$B$4)+3,COLUMN(C3462))</f>
        <v>Owing</v>
      </c>
      <c r="L3462" s="198" t="e">
        <f t="shared" si="327"/>
        <v>#VALUE!</v>
      </c>
      <c r="M3462" s="199" t="e">
        <f t="shared" si="328"/>
        <v>#VALUE!</v>
      </c>
      <c r="N3462" s="200" t="str" cm="1">
        <f t="array" ref="N3462">INDEX($A:$G, ($B3462*$B$4)+3,COLUMN(F3462))</f>
        <v>Total Interest Charged</v>
      </c>
      <c r="O3462" s="201" t="e">
        <f t="shared" ref="O3462:O3525" si="332">IF(IFERROR(K3462, 1/0), J3462, IF(K3462=0, J3462, 1/0))</f>
        <v>#VALUE!</v>
      </c>
    </row>
    <row r="3463" spans="3:15" x14ac:dyDescent="0.25">
      <c r="C3463" s="197" t="e">
        <f t="shared" si="329"/>
        <v>#DIV/0!</v>
      </c>
      <c r="D3463" s="216" t="e">
        <f>IF(F3463="","",IF($B$3='Budget Calculator'!$A$14, 'Loan Calculator'!$L$12-E3463+H3463, IF($B$3='Budget Calculator'!$A$13,  'Loan Calculator'!$N$12-E3463+H3463, IF($B$3='Budget Calculator'!$A$12,  'Loan Calculator'!$P$12-E3463+H3463, 0))))</f>
        <v>#DIV/0!</v>
      </c>
      <c r="E3463" s="217" t="e">
        <f>IF(('Loan Calculator'!$G$4/$B$4)*C3462&gt;=0, ('Loan Calculator'!$G$4/$B$4)*C3462, 1/0)</f>
        <v>#DIV/0!</v>
      </c>
      <c r="F3463" s="200" t="e">
        <f t="shared" si="330"/>
        <v>#DIV/0!</v>
      </c>
      <c r="G3463" s="212" t="e">
        <f t="shared" si="331"/>
        <v>#DIV/0!</v>
      </c>
      <c r="K3463" s="197" t="str" cm="1">
        <f t="array" ref="K3463">INDEX($A:$G, ($B3463*$B$4)+3,COLUMN(C3463))</f>
        <v>Owing</v>
      </c>
      <c r="L3463" s="198" t="e">
        <f t="shared" ref="L3463:L3526" si="333">K3462-K3463</f>
        <v>#VALUE!</v>
      </c>
      <c r="M3463" s="199" t="e">
        <f t="shared" ref="M3463:M3526" si="334">N3463-N3462</f>
        <v>#VALUE!</v>
      </c>
      <c r="N3463" s="200" t="str" cm="1">
        <f t="array" ref="N3463">INDEX($A:$G, ($B3463*$B$4)+3,COLUMN(F3463))</f>
        <v>Total Interest Charged</v>
      </c>
      <c r="O3463" s="201" t="e">
        <f t="shared" si="332"/>
        <v>#VALUE!</v>
      </c>
    </row>
    <row r="3464" spans="3:15" x14ac:dyDescent="0.25">
      <c r="C3464" s="197" t="e">
        <f t="shared" si="329"/>
        <v>#DIV/0!</v>
      </c>
      <c r="D3464" s="216" t="e">
        <f>IF(F3464="","",IF($B$3='Budget Calculator'!$A$14, 'Loan Calculator'!$L$12-E3464+H3464, IF($B$3='Budget Calculator'!$A$13,  'Loan Calculator'!$N$12-E3464+H3464, IF($B$3='Budget Calculator'!$A$12,  'Loan Calculator'!$P$12-E3464+H3464, 0))))</f>
        <v>#DIV/0!</v>
      </c>
      <c r="E3464" s="217" t="e">
        <f>IF(('Loan Calculator'!$G$4/$B$4)*C3463&gt;=0, ('Loan Calculator'!$G$4/$B$4)*C3463, 1/0)</f>
        <v>#DIV/0!</v>
      </c>
      <c r="F3464" s="200" t="e">
        <f t="shared" si="330"/>
        <v>#DIV/0!</v>
      </c>
      <c r="G3464" s="212" t="e">
        <f t="shared" si="331"/>
        <v>#DIV/0!</v>
      </c>
      <c r="K3464" s="197" t="str" cm="1">
        <f t="array" ref="K3464">INDEX($A:$G, ($B3464*$B$4)+3,COLUMN(C3464))</f>
        <v>Owing</v>
      </c>
      <c r="L3464" s="198" t="e">
        <f t="shared" si="333"/>
        <v>#VALUE!</v>
      </c>
      <c r="M3464" s="199" t="e">
        <f t="shared" si="334"/>
        <v>#VALUE!</v>
      </c>
      <c r="N3464" s="200" t="str" cm="1">
        <f t="array" ref="N3464">INDEX($A:$G, ($B3464*$B$4)+3,COLUMN(F3464))</f>
        <v>Total Interest Charged</v>
      </c>
      <c r="O3464" s="201" t="e">
        <f t="shared" si="332"/>
        <v>#VALUE!</v>
      </c>
    </row>
    <row r="3465" spans="3:15" x14ac:dyDescent="0.25">
      <c r="C3465" s="197" t="e">
        <f t="shared" si="329"/>
        <v>#DIV/0!</v>
      </c>
      <c r="D3465" s="216" t="e">
        <f>IF(F3465="","",IF($B$3='Budget Calculator'!$A$14, 'Loan Calculator'!$L$12-E3465+H3465, IF($B$3='Budget Calculator'!$A$13,  'Loan Calculator'!$N$12-E3465+H3465, IF($B$3='Budget Calculator'!$A$12,  'Loan Calculator'!$P$12-E3465+H3465, 0))))</f>
        <v>#DIV/0!</v>
      </c>
      <c r="E3465" s="217" t="e">
        <f>IF(('Loan Calculator'!$G$4/$B$4)*C3464&gt;=0, ('Loan Calculator'!$G$4/$B$4)*C3464, 1/0)</f>
        <v>#DIV/0!</v>
      </c>
      <c r="F3465" s="200" t="e">
        <f t="shared" si="330"/>
        <v>#DIV/0!</v>
      </c>
      <c r="G3465" s="212" t="e">
        <f t="shared" si="331"/>
        <v>#DIV/0!</v>
      </c>
      <c r="K3465" s="197" t="str" cm="1">
        <f t="array" ref="K3465">INDEX($A:$G, ($B3465*$B$4)+3,COLUMN(C3465))</f>
        <v>Owing</v>
      </c>
      <c r="L3465" s="198" t="e">
        <f t="shared" si="333"/>
        <v>#VALUE!</v>
      </c>
      <c r="M3465" s="199" t="e">
        <f t="shared" si="334"/>
        <v>#VALUE!</v>
      </c>
      <c r="N3465" s="200" t="str" cm="1">
        <f t="array" ref="N3465">INDEX($A:$G, ($B3465*$B$4)+3,COLUMN(F3465))</f>
        <v>Total Interest Charged</v>
      </c>
      <c r="O3465" s="201" t="e">
        <f t="shared" si="332"/>
        <v>#VALUE!</v>
      </c>
    </row>
    <row r="3466" spans="3:15" x14ac:dyDescent="0.25">
      <c r="C3466" s="197" t="e">
        <f t="shared" si="329"/>
        <v>#DIV/0!</v>
      </c>
      <c r="D3466" s="216" t="e">
        <f>IF(F3466="","",IF($B$3='Budget Calculator'!$A$14, 'Loan Calculator'!$L$12-E3466+H3466, IF($B$3='Budget Calculator'!$A$13,  'Loan Calculator'!$N$12-E3466+H3466, IF($B$3='Budget Calculator'!$A$12,  'Loan Calculator'!$P$12-E3466+H3466, 0))))</f>
        <v>#DIV/0!</v>
      </c>
      <c r="E3466" s="217" t="e">
        <f>IF(('Loan Calculator'!$G$4/$B$4)*C3465&gt;=0, ('Loan Calculator'!$G$4/$B$4)*C3465, 1/0)</f>
        <v>#DIV/0!</v>
      </c>
      <c r="F3466" s="200" t="e">
        <f t="shared" si="330"/>
        <v>#DIV/0!</v>
      </c>
      <c r="G3466" s="212" t="e">
        <f t="shared" si="331"/>
        <v>#DIV/0!</v>
      </c>
      <c r="K3466" s="197" t="str" cm="1">
        <f t="array" ref="K3466">INDEX($A:$G, ($B3466*$B$4)+3,COLUMN(C3466))</f>
        <v>Owing</v>
      </c>
      <c r="L3466" s="198" t="e">
        <f t="shared" si="333"/>
        <v>#VALUE!</v>
      </c>
      <c r="M3466" s="199" t="e">
        <f t="shared" si="334"/>
        <v>#VALUE!</v>
      </c>
      <c r="N3466" s="200" t="str" cm="1">
        <f t="array" ref="N3466">INDEX($A:$G, ($B3466*$B$4)+3,COLUMN(F3466))</f>
        <v>Total Interest Charged</v>
      </c>
      <c r="O3466" s="201" t="e">
        <f t="shared" si="332"/>
        <v>#VALUE!</v>
      </c>
    </row>
    <row r="3467" spans="3:15" x14ac:dyDescent="0.25">
      <c r="C3467" s="197" t="e">
        <f t="shared" si="329"/>
        <v>#DIV/0!</v>
      </c>
      <c r="D3467" s="216" t="e">
        <f>IF(F3467="","",IF($B$3='Budget Calculator'!$A$14, 'Loan Calculator'!$L$12-E3467+H3467, IF($B$3='Budget Calculator'!$A$13,  'Loan Calculator'!$N$12-E3467+H3467, IF($B$3='Budget Calculator'!$A$12,  'Loan Calculator'!$P$12-E3467+H3467, 0))))</f>
        <v>#DIV/0!</v>
      </c>
      <c r="E3467" s="217" t="e">
        <f>IF(('Loan Calculator'!$G$4/$B$4)*C3466&gt;=0, ('Loan Calculator'!$G$4/$B$4)*C3466, 1/0)</f>
        <v>#DIV/0!</v>
      </c>
      <c r="F3467" s="200" t="e">
        <f t="shared" si="330"/>
        <v>#DIV/0!</v>
      </c>
      <c r="G3467" s="212" t="e">
        <f t="shared" si="331"/>
        <v>#DIV/0!</v>
      </c>
      <c r="K3467" s="197" t="str" cm="1">
        <f t="array" ref="K3467">INDEX($A:$G, ($B3467*$B$4)+3,COLUMN(C3467))</f>
        <v>Owing</v>
      </c>
      <c r="L3467" s="198" t="e">
        <f t="shared" si="333"/>
        <v>#VALUE!</v>
      </c>
      <c r="M3467" s="199" t="e">
        <f t="shared" si="334"/>
        <v>#VALUE!</v>
      </c>
      <c r="N3467" s="200" t="str" cm="1">
        <f t="array" ref="N3467">INDEX($A:$G, ($B3467*$B$4)+3,COLUMN(F3467))</f>
        <v>Total Interest Charged</v>
      </c>
      <c r="O3467" s="201" t="e">
        <f t="shared" si="332"/>
        <v>#VALUE!</v>
      </c>
    </row>
    <row r="3468" spans="3:15" x14ac:dyDescent="0.25">
      <c r="C3468" s="197" t="e">
        <f t="shared" si="329"/>
        <v>#DIV/0!</v>
      </c>
      <c r="D3468" s="216" t="e">
        <f>IF(F3468="","",IF($B$3='Budget Calculator'!$A$14, 'Loan Calculator'!$L$12-E3468+H3468, IF($B$3='Budget Calculator'!$A$13,  'Loan Calculator'!$N$12-E3468+H3468, IF($B$3='Budget Calculator'!$A$12,  'Loan Calculator'!$P$12-E3468+H3468, 0))))</f>
        <v>#DIV/0!</v>
      </c>
      <c r="E3468" s="217" t="e">
        <f>IF(('Loan Calculator'!$G$4/$B$4)*C3467&gt;=0, ('Loan Calculator'!$G$4/$B$4)*C3467, 1/0)</f>
        <v>#DIV/0!</v>
      </c>
      <c r="F3468" s="200" t="e">
        <f t="shared" si="330"/>
        <v>#DIV/0!</v>
      </c>
      <c r="G3468" s="212" t="e">
        <f t="shared" si="331"/>
        <v>#DIV/0!</v>
      </c>
      <c r="K3468" s="197" t="str" cm="1">
        <f t="array" ref="K3468">INDEX($A:$G, ($B3468*$B$4)+3,COLUMN(C3468))</f>
        <v>Owing</v>
      </c>
      <c r="L3468" s="198" t="e">
        <f t="shared" si="333"/>
        <v>#VALUE!</v>
      </c>
      <c r="M3468" s="199" t="e">
        <f t="shared" si="334"/>
        <v>#VALUE!</v>
      </c>
      <c r="N3468" s="200" t="str" cm="1">
        <f t="array" ref="N3468">INDEX($A:$G, ($B3468*$B$4)+3,COLUMN(F3468))</f>
        <v>Total Interest Charged</v>
      </c>
      <c r="O3468" s="201" t="e">
        <f t="shared" si="332"/>
        <v>#VALUE!</v>
      </c>
    </row>
    <row r="3469" spans="3:15" x14ac:dyDescent="0.25">
      <c r="C3469" s="197" t="e">
        <f t="shared" si="329"/>
        <v>#DIV/0!</v>
      </c>
      <c r="D3469" s="216" t="e">
        <f>IF(F3469="","",IF($B$3='Budget Calculator'!$A$14, 'Loan Calculator'!$L$12-E3469+H3469, IF($B$3='Budget Calculator'!$A$13,  'Loan Calculator'!$N$12-E3469+H3469, IF($B$3='Budget Calculator'!$A$12,  'Loan Calculator'!$P$12-E3469+H3469, 0))))</f>
        <v>#DIV/0!</v>
      </c>
      <c r="E3469" s="217" t="e">
        <f>IF(('Loan Calculator'!$G$4/$B$4)*C3468&gt;=0, ('Loan Calculator'!$G$4/$B$4)*C3468, 1/0)</f>
        <v>#DIV/0!</v>
      </c>
      <c r="F3469" s="200" t="e">
        <f t="shared" si="330"/>
        <v>#DIV/0!</v>
      </c>
      <c r="G3469" s="212" t="e">
        <f t="shared" si="331"/>
        <v>#DIV/0!</v>
      </c>
      <c r="K3469" s="197" t="str" cm="1">
        <f t="array" ref="K3469">INDEX($A:$G, ($B3469*$B$4)+3,COLUMN(C3469))</f>
        <v>Owing</v>
      </c>
      <c r="L3469" s="198" t="e">
        <f t="shared" si="333"/>
        <v>#VALUE!</v>
      </c>
      <c r="M3469" s="199" t="e">
        <f t="shared" si="334"/>
        <v>#VALUE!</v>
      </c>
      <c r="N3469" s="200" t="str" cm="1">
        <f t="array" ref="N3469">INDEX($A:$G, ($B3469*$B$4)+3,COLUMN(F3469))</f>
        <v>Total Interest Charged</v>
      </c>
      <c r="O3469" s="201" t="e">
        <f t="shared" si="332"/>
        <v>#VALUE!</v>
      </c>
    </row>
    <row r="3470" spans="3:15" x14ac:dyDescent="0.25">
      <c r="C3470" s="197" t="e">
        <f t="shared" si="329"/>
        <v>#DIV/0!</v>
      </c>
      <c r="D3470" s="216" t="e">
        <f>IF(F3470="","",IF($B$3='Budget Calculator'!$A$14, 'Loan Calculator'!$L$12-E3470+H3470, IF($B$3='Budget Calculator'!$A$13,  'Loan Calculator'!$N$12-E3470+H3470, IF($B$3='Budget Calculator'!$A$12,  'Loan Calculator'!$P$12-E3470+H3470, 0))))</f>
        <v>#DIV/0!</v>
      </c>
      <c r="E3470" s="217" t="e">
        <f>IF(('Loan Calculator'!$G$4/$B$4)*C3469&gt;=0, ('Loan Calculator'!$G$4/$B$4)*C3469, 1/0)</f>
        <v>#DIV/0!</v>
      </c>
      <c r="F3470" s="200" t="e">
        <f t="shared" si="330"/>
        <v>#DIV/0!</v>
      </c>
      <c r="G3470" s="212" t="e">
        <f t="shared" si="331"/>
        <v>#DIV/0!</v>
      </c>
      <c r="K3470" s="197" t="str" cm="1">
        <f t="array" ref="K3470">INDEX($A:$G, ($B3470*$B$4)+3,COLUMN(C3470))</f>
        <v>Owing</v>
      </c>
      <c r="L3470" s="198" t="e">
        <f t="shared" si="333"/>
        <v>#VALUE!</v>
      </c>
      <c r="M3470" s="199" t="e">
        <f t="shared" si="334"/>
        <v>#VALUE!</v>
      </c>
      <c r="N3470" s="200" t="str" cm="1">
        <f t="array" ref="N3470">INDEX($A:$G, ($B3470*$B$4)+3,COLUMN(F3470))</f>
        <v>Total Interest Charged</v>
      </c>
      <c r="O3470" s="201" t="e">
        <f t="shared" si="332"/>
        <v>#VALUE!</v>
      </c>
    </row>
    <row r="3471" spans="3:15" x14ac:dyDescent="0.25">
      <c r="C3471" s="197" t="e">
        <f t="shared" si="329"/>
        <v>#DIV/0!</v>
      </c>
      <c r="D3471" s="216" t="e">
        <f>IF(F3471="","",IF($B$3='Budget Calculator'!$A$14, 'Loan Calculator'!$L$12-E3471+H3471, IF($B$3='Budget Calculator'!$A$13,  'Loan Calculator'!$N$12-E3471+H3471, IF($B$3='Budget Calculator'!$A$12,  'Loan Calculator'!$P$12-E3471+H3471, 0))))</f>
        <v>#DIV/0!</v>
      </c>
      <c r="E3471" s="217" t="e">
        <f>IF(('Loan Calculator'!$G$4/$B$4)*C3470&gt;=0, ('Loan Calculator'!$G$4/$B$4)*C3470, 1/0)</f>
        <v>#DIV/0!</v>
      </c>
      <c r="F3471" s="200" t="e">
        <f t="shared" si="330"/>
        <v>#DIV/0!</v>
      </c>
      <c r="G3471" s="212" t="e">
        <f t="shared" si="331"/>
        <v>#DIV/0!</v>
      </c>
      <c r="K3471" s="197" t="str" cm="1">
        <f t="array" ref="K3471">INDEX($A:$G, ($B3471*$B$4)+3,COLUMN(C3471))</f>
        <v>Owing</v>
      </c>
      <c r="L3471" s="198" t="e">
        <f t="shared" si="333"/>
        <v>#VALUE!</v>
      </c>
      <c r="M3471" s="199" t="e">
        <f t="shared" si="334"/>
        <v>#VALUE!</v>
      </c>
      <c r="N3471" s="200" t="str" cm="1">
        <f t="array" ref="N3471">INDEX($A:$G, ($B3471*$B$4)+3,COLUMN(F3471))</f>
        <v>Total Interest Charged</v>
      </c>
      <c r="O3471" s="201" t="e">
        <f t="shared" si="332"/>
        <v>#VALUE!</v>
      </c>
    </row>
    <row r="3472" spans="3:15" x14ac:dyDescent="0.25">
      <c r="C3472" s="197" t="e">
        <f t="shared" si="329"/>
        <v>#DIV/0!</v>
      </c>
      <c r="D3472" s="216" t="e">
        <f>IF(F3472="","",IF($B$3='Budget Calculator'!$A$14, 'Loan Calculator'!$L$12-E3472+H3472, IF($B$3='Budget Calculator'!$A$13,  'Loan Calculator'!$N$12-E3472+H3472, IF($B$3='Budget Calculator'!$A$12,  'Loan Calculator'!$P$12-E3472+H3472, 0))))</f>
        <v>#DIV/0!</v>
      </c>
      <c r="E3472" s="217" t="e">
        <f>IF(('Loan Calculator'!$G$4/$B$4)*C3471&gt;=0, ('Loan Calculator'!$G$4/$B$4)*C3471, 1/0)</f>
        <v>#DIV/0!</v>
      </c>
      <c r="F3472" s="200" t="e">
        <f t="shared" si="330"/>
        <v>#DIV/0!</v>
      </c>
      <c r="G3472" s="212" t="e">
        <f t="shared" si="331"/>
        <v>#DIV/0!</v>
      </c>
      <c r="K3472" s="197" t="str" cm="1">
        <f t="array" ref="K3472">INDEX($A:$G, ($B3472*$B$4)+3,COLUMN(C3472))</f>
        <v>Owing</v>
      </c>
      <c r="L3472" s="198" t="e">
        <f t="shared" si="333"/>
        <v>#VALUE!</v>
      </c>
      <c r="M3472" s="199" t="e">
        <f t="shared" si="334"/>
        <v>#VALUE!</v>
      </c>
      <c r="N3472" s="200" t="str" cm="1">
        <f t="array" ref="N3472">INDEX($A:$G, ($B3472*$B$4)+3,COLUMN(F3472))</f>
        <v>Total Interest Charged</v>
      </c>
      <c r="O3472" s="201" t="e">
        <f t="shared" si="332"/>
        <v>#VALUE!</v>
      </c>
    </row>
    <row r="3473" spans="3:15" x14ac:dyDescent="0.25">
      <c r="C3473" s="197" t="e">
        <f t="shared" si="329"/>
        <v>#DIV/0!</v>
      </c>
      <c r="D3473" s="216" t="e">
        <f>IF(F3473="","",IF($B$3='Budget Calculator'!$A$14, 'Loan Calculator'!$L$12-E3473+H3473, IF($B$3='Budget Calculator'!$A$13,  'Loan Calculator'!$N$12-E3473+H3473, IF($B$3='Budget Calculator'!$A$12,  'Loan Calculator'!$P$12-E3473+H3473, 0))))</f>
        <v>#DIV/0!</v>
      </c>
      <c r="E3473" s="217" t="e">
        <f>IF(('Loan Calculator'!$G$4/$B$4)*C3472&gt;=0, ('Loan Calculator'!$G$4/$B$4)*C3472, 1/0)</f>
        <v>#DIV/0!</v>
      </c>
      <c r="F3473" s="200" t="e">
        <f t="shared" si="330"/>
        <v>#DIV/0!</v>
      </c>
      <c r="G3473" s="212" t="e">
        <f t="shared" si="331"/>
        <v>#DIV/0!</v>
      </c>
      <c r="K3473" s="197" t="str" cm="1">
        <f t="array" ref="K3473">INDEX($A:$G, ($B3473*$B$4)+3,COLUMN(C3473))</f>
        <v>Owing</v>
      </c>
      <c r="L3473" s="198" t="e">
        <f t="shared" si="333"/>
        <v>#VALUE!</v>
      </c>
      <c r="M3473" s="199" t="e">
        <f t="shared" si="334"/>
        <v>#VALUE!</v>
      </c>
      <c r="N3473" s="200" t="str" cm="1">
        <f t="array" ref="N3473">INDEX($A:$G, ($B3473*$B$4)+3,COLUMN(F3473))</f>
        <v>Total Interest Charged</v>
      </c>
      <c r="O3473" s="201" t="e">
        <f t="shared" si="332"/>
        <v>#VALUE!</v>
      </c>
    </row>
    <row r="3474" spans="3:15" x14ac:dyDescent="0.25">
      <c r="C3474" s="197" t="e">
        <f t="shared" si="329"/>
        <v>#DIV/0!</v>
      </c>
      <c r="D3474" s="216" t="e">
        <f>IF(F3474="","",IF($B$3='Budget Calculator'!$A$14, 'Loan Calculator'!$L$12-E3474+H3474, IF($B$3='Budget Calculator'!$A$13,  'Loan Calculator'!$N$12-E3474+H3474, IF($B$3='Budget Calculator'!$A$12,  'Loan Calculator'!$P$12-E3474+H3474, 0))))</f>
        <v>#DIV/0!</v>
      </c>
      <c r="E3474" s="217" t="e">
        <f>IF(('Loan Calculator'!$G$4/$B$4)*C3473&gt;=0, ('Loan Calculator'!$G$4/$B$4)*C3473, 1/0)</f>
        <v>#DIV/0!</v>
      </c>
      <c r="F3474" s="200" t="e">
        <f t="shared" si="330"/>
        <v>#DIV/0!</v>
      </c>
      <c r="G3474" s="212" t="e">
        <f t="shared" si="331"/>
        <v>#DIV/0!</v>
      </c>
      <c r="K3474" s="197" t="str" cm="1">
        <f t="array" ref="K3474">INDEX($A:$G, ($B3474*$B$4)+3,COLUMN(C3474))</f>
        <v>Owing</v>
      </c>
      <c r="L3474" s="198" t="e">
        <f t="shared" si="333"/>
        <v>#VALUE!</v>
      </c>
      <c r="M3474" s="199" t="e">
        <f t="shared" si="334"/>
        <v>#VALUE!</v>
      </c>
      <c r="N3474" s="200" t="str" cm="1">
        <f t="array" ref="N3474">INDEX($A:$G, ($B3474*$B$4)+3,COLUMN(F3474))</f>
        <v>Total Interest Charged</v>
      </c>
      <c r="O3474" s="201" t="e">
        <f t="shared" si="332"/>
        <v>#VALUE!</v>
      </c>
    </row>
    <row r="3475" spans="3:15" x14ac:dyDescent="0.25">
      <c r="C3475" s="197" t="e">
        <f t="shared" si="329"/>
        <v>#DIV/0!</v>
      </c>
      <c r="D3475" s="216" t="e">
        <f>IF(F3475="","",IF($B$3='Budget Calculator'!$A$14, 'Loan Calculator'!$L$12-E3475+H3475, IF($B$3='Budget Calculator'!$A$13,  'Loan Calculator'!$N$12-E3475+H3475, IF($B$3='Budget Calculator'!$A$12,  'Loan Calculator'!$P$12-E3475+H3475, 0))))</f>
        <v>#DIV/0!</v>
      </c>
      <c r="E3475" s="217" t="e">
        <f>IF(('Loan Calculator'!$G$4/$B$4)*C3474&gt;=0, ('Loan Calculator'!$G$4/$B$4)*C3474, 1/0)</f>
        <v>#DIV/0!</v>
      </c>
      <c r="F3475" s="200" t="e">
        <f t="shared" si="330"/>
        <v>#DIV/0!</v>
      </c>
      <c r="G3475" s="212" t="e">
        <f t="shared" si="331"/>
        <v>#DIV/0!</v>
      </c>
      <c r="K3475" s="197" t="str" cm="1">
        <f t="array" ref="K3475">INDEX($A:$G, ($B3475*$B$4)+3,COLUMN(C3475))</f>
        <v>Owing</v>
      </c>
      <c r="L3475" s="198" t="e">
        <f t="shared" si="333"/>
        <v>#VALUE!</v>
      </c>
      <c r="M3475" s="199" t="e">
        <f t="shared" si="334"/>
        <v>#VALUE!</v>
      </c>
      <c r="N3475" s="200" t="str" cm="1">
        <f t="array" ref="N3475">INDEX($A:$G, ($B3475*$B$4)+3,COLUMN(F3475))</f>
        <v>Total Interest Charged</v>
      </c>
      <c r="O3475" s="201" t="e">
        <f t="shared" si="332"/>
        <v>#VALUE!</v>
      </c>
    </row>
    <row r="3476" spans="3:15" x14ac:dyDescent="0.25">
      <c r="C3476" s="197" t="e">
        <f t="shared" si="329"/>
        <v>#DIV/0!</v>
      </c>
      <c r="D3476" s="216" t="e">
        <f>IF(F3476="","",IF($B$3='Budget Calculator'!$A$14, 'Loan Calculator'!$L$12-E3476+H3476, IF($B$3='Budget Calculator'!$A$13,  'Loan Calculator'!$N$12-E3476+H3476, IF($B$3='Budget Calculator'!$A$12,  'Loan Calculator'!$P$12-E3476+H3476, 0))))</f>
        <v>#DIV/0!</v>
      </c>
      <c r="E3476" s="217" t="e">
        <f>IF(('Loan Calculator'!$G$4/$B$4)*C3475&gt;=0, ('Loan Calculator'!$G$4/$B$4)*C3475, 1/0)</f>
        <v>#DIV/0!</v>
      </c>
      <c r="F3476" s="200" t="e">
        <f t="shared" si="330"/>
        <v>#DIV/0!</v>
      </c>
      <c r="G3476" s="212" t="e">
        <f t="shared" si="331"/>
        <v>#DIV/0!</v>
      </c>
      <c r="K3476" s="197" t="str" cm="1">
        <f t="array" ref="K3476">INDEX($A:$G, ($B3476*$B$4)+3,COLUMN(C3476))</f>
        <v>Owing</v>
      </c>
      <c r="L3476" s="198" t="e">
        <f t="shared" si="333"/>
        <v>#VALUE!</v>
      </c>
      <c r="M3476" s="199" t="e">
        <f t="shared" si="334"/>
        <v>#VALUE!</v>
      </c>
      <c r="N3476" s="200" t="str" cm="1">
        <f t="array" ref="N3476">INDEX($A:$G, ($B3476*$B$4)+3,COLUMN(F3476))</f>
        <v>Total Interest Charged</v>
      </c>
      <c r="O3476" s="201" t="e">
        <f t="shared" si="332"/>
        <v>#VALUE!</v>
      </c>
    </row>
    <row r="3477" spans="3:15" x14ac:dyDescent="0.25">
      <c r="C3477" s="197" t="e">
        <f t="shared" si="329"/>
        <v>#DIV/0!</v>
      </c>
      <c r="D3477" s="216" t="e">
        <f>IF(F3477="","",IF($B$3='Budget Calculator'!$A$14, 'Loan Calculator'!$L$12-E3477+H3477, IF($B$3='Budget Calculator'!$A$13,  'Loan Calculator'!$N$12-E3477+H3477, IF($B$3='Budget Calculator'!$A$12,  'Loan Calculator'!$P$12-E3477+H3477, 0))))</f>
        <v>#DIV/0!</v>
      </c>
      <c r="E3477" s="217" t="e">
        <f>IF(('Loan Calculator'!$G$4/$B$4)*C3476&gt;=0, ('Loan Calculator'!$G$4/$B$4)*C3476, 1/0)</f>
        <v>#DIV/0!</v>
      </c>
      <c r="F3477" s="200" t="e">
        <f t="shared" si="330"/>
        <v>#DIV/0!</v>
      </c>
      <c r="G3477" s="212" t="e">
        <f t="shared" si="331"/>
        <v>#DIV/0!</v>
      </c>
      <c r="K3477" s="197" t="str" cm="1">
        <f t="array" ref="K3477">INDEX($A:$G, ($B3477*$B$4)+3,COLUMN(C3477))</f>
        <v>Owing</v>
      </c>
      <c r="L3477" s="198" t="e">
        <f t="shared" si="333"/>
        <v>#VALUE!</v>
      </c>
      <c r="M3477" s="199" t="e">
        <f t="shared" si="334"/>
        <v>#VALUE!</v>
      </c>
      <c r="N3477" s="200" t="str" cm="1">
        <f t="array" ref="N3477">INDEX($A:$G, ($B3477*$B$4)+3,COLUMN(F3477))</f>
        <v>Total Interest Charged</v>
      </c>
      <c r="O3477" s="201" t="e">
        <f t="shared" si="332"/>
        <v>#VALUE!</v>
      </c>
    </row>
    <row r="3478" spans="3:15" x14ac:dyDescent="0.25">
      <c r="C3478" s="197" t="e">
        <f t="shared" si="329"/>
        <v>#DIV/0!</v>
      </c>
      <c r="D3478" s="216" t="e">
        <f>IF(F3478="","",IF($B$3='Budget Calculator'!$A$14, 'Loan Calculator'!$L$12-E3478+H3478, IF($B$3='Budget Calculator'!$A$13,  'Loan Calculator'!$N$12-E3478+H3478, IF($B$3='Budget Calculator'!$A$12,  'Loan Calculator'!$P$12-E3478+H3478, 0))))</f>
        <v>#DIV/0!</v>
      </c>
      <c r="E3478" s="217" t="e">
        <f>IF(('Loan Calculator'!$G$4/$B$4)*C3477&gt;=0, ('Loan Calculator'!$G$4/$B$4)*C3477, 1/0)</f>
        <v>#DIV/0!</v>
      </c>
      <c r="F3478" s="200" t="e">
        <f t="shared" si="330"/>
        <v>#DIV/0!</v>
      </c>
      <c r="G3478" s="212" t="e">
        <f t="shared" si="331"/>
        <v>#DIV/0!</v>
      </c>
      <c r="K3478" s="197" t="str" cm="1">
        <f t="array" ref="K3478">INDEX($A:$G, ($B3478*$B$4)+3,COLUMN(C3478))</f>
        <v>Owing</v>
      </c>
      <c r="L3478" s="198" t="e">
        <f t="shared" si="333"/>
        <v>#VALUE!</v>
      </c>
      <c r="M3478" s="199" t="e">
        <f t="shared" si="334"/>
        <v>#VALUE!</v>
      </c>
      <c r="N3478" s="200" t="str" cm="1">
        <f t="array" ref="N3478">INDEX($A:$G, ($B3478*$B$4)+3,COLUMN(F3478))</f>
        <v>Total Interest Charged</v>
      </c>
      <c r="O3478" s="201" t="e">
        <f t="shared" si="332"/>
        <v>#VALUE!</v>
      </c>
    </row>
    <row r="3479" spans="3:15" x14ac:dyDescent="0.25">
      <c r="C3479" s="197" t="e">
        <f t="shared" si="329"/>
        <v>#DIV/0!</v>
      </c>
      <c r="D3479" s="216" t="e">
        <f>IF(F3479="","",IF($B$3='Budget Calculator'!$A$14, 'Loan Calculator'!$L$12-E3479+H3479, IF($B$3='Budget Calculator'!$A$13,  'Loan Calculator'!$N$12-E3479+H3479, IF($B$3='Budget Calculator'!$A$12,  'Loan Calculator'!$P$12-E3479+H3479, 0))))</f>
        <v>#DIV/0!</v>
      </c>
      <c r="E3479" s="217" t="e">
        <f>IF(('Loan Calculator'!$G$4/$B$4)*C3478&gt;=0, ('Loan Calculator'!$G$4/$B$4)*C3478, 1/0)</f>
        <v>#DIV/0!</v>
      </c>
      <c r="F3479" s="200" t="e">
        <f t="shared" si="330"/>
        <v>#DIV/0!</v>
      </c>
      <c r="G3479" s="212" t="e">
        <f t="shared" si="331"/>
        <v>#DIV/0!</v>
      </c>
      <c r="K3479" s="197" t="str" cm="1">
        <f t="array" ref="K3479">INDEX($A:$G, ($B3479*$B$4)+3,COLUMN(C3479))</f>
        <v>Owing</v>
      </c>
      <c r="L3479" s="198" t="e">
        <f t="shared" si="333"/>
        <v>#VALUE!</v>
      </c>
      <c r="M3479" s="199" t="e">
        <f t="shared" si="334"/>
        <v>#VALUE!</v>
      </c>
      <c r="N3479" s="200" t="str" cm="1">
        <f t="array" ref="N3479">INDEX($A:$G, ($B3479*$B$4)+3,COLUMN(F3479))</f>
        <v>Total Interest Charged</v>
      </c>
      <c r="O3479" s="201" t="e">
        <f t="shared" si="332"/>
        <v>#VALUE!</v>
      </c>
    </row>
    <row r="3480" spans="3:15" x14ac:dyDescent="0.25">
      <c r="C3480" s="197" t="e">
        <f t="shared" ref="C3480:C3543" si="335">IF(F3480="","",C3479-D3480)</f>
        <v>#DIV/0!</v>
      </c>
      <c r="D3480" s="216" t="e">
        <f>IF(F3480="","",IF($B$3='Budget Calculator'!$A$14, 'Loan Calculator'!$L$12-E3480+H3480, IF($B$3='Budget Calculator'!$A$13,  'Loan Calculator'!$N$12-E3480+H3480, IF($B$3='Budget Calculator'!$A$12,  'Loan Calculator'!$P$12-E3480+H3480, 0))))</f>
        <v>#DIV/0!</v>
      </c>
      <c r="E3480" s="217" t="e">
        <f>IF(('Loan Calculator'!$G$4/$B$4)*C3479&gt;=0, ('Loan Calculator'!$G$4/$B$4)*C3479, 1/0)</f>
        <v>#DIV/0!</v>
      </c>
      <c r="F3480" s="200" t="e">
        <f t="shared" ref="F3480:F3543" si="336">IF(F3479="", "", IF(E3480+F3479&gt;F3479, E3480+F3479, ""))</f>
        <v>#DIV/0!</v>
      </c>
      <c r="G3480" s="212" t="e">
        <f t="shared" si="331"/>
        <v>#DIV/0!</v>
      </c>
      <c r="K3480" s="197" t="str" cm="1">
        <f t="array" ref="K3480">INDEX($A:$G, ($B3480*$B$4)+3,COLUMN(C3480))</f>
        <v>Owing</v>
      </c>
      <c r="L3480" s="198" t="e">
        <f t="shared" si="333"/>
        <v>#VALUE!</v>
      </c>
      <c r="M3480" s="199" t="e">
        <f t="shared" si="334"/>
        <v>#VALUE!</v>
      </c>
      <c r="N3480" s="200" t="str" cm="1">
        <f t="array" ref="N3480">INDEX($A:$G, ($B3480*$B$4)+3,COLUMN(F3480))</f>
        <v>Total Interest Charged</v>
      </c>
      <c r="O3480" s="201" t="e">
        <f t="shared" si="332"/>
        <v>#VALUE!</v>
      </c>
    </row>
    <row r="3481" spans="3:15" x14ac:dyDescent="0.25">
      <c r="C3481" s="197" t="e">
        <f t="shared" si="335"/>
        <v>#DIV/0!</v>
      </c>
      <c r="D3481" s="216" t="e">
        <f>IF(F3481="","",IF($B$3='Budget Calculator'!$A$14, 'Loan Calculator'!$L$12-E3481+H3481, IF($B$3='Budget Calculator'!$A$13,  'Loan Calculator'!$N$12-E3481+H3481, IF($B$3='Budget Calculator'!$A$12,  'Loan Calculator'!$P$12-E3481+H3481, 0))))</f>
        <v>#DIV/0!</v>
      </c>
      <c r="E3481" s="217" t="e">
        <f>IF(('Loan Calculator'!$G$4/$B$4)*C3480&gt;=0, ('Loan Calculator'!$G$4/$B$4)*C3480, 1/0)</f>
        <v>#DIV/0!</v>
      </c>
      <c r="F3481" s="200" t="e">
        <f t="shared" si="336"/>
        <v>#DIV/0!</v>
      </c>
      <c r="G3481" s="212" t="e">
        <f t="shared" si="331"/>
        <v>#DIV/0!</v>
      </c>
      <c r="K3481" s="197" t="str" cm="1">
        <f t="array" ref="K3481">INDEX($A:$G, ($B3481*$B$4)+3,COLUMN(C3481))</f>
        <v>Owing</v>
      </c>
      <c r="L3481" s="198" t="e">
        <f t="shared" si="333"/>
        <v>#VALUE!</v>
      </c>
      <c r="M3481" s="199" t="e">
        <f t="shared" si="334"/>
        <v>#VALUE!</v>
      </c>
      <c r="N3481" s="200" t="str" cm="1">
        <f t="array" ref="N3481">INDEX($A:$G, ($B3481*$B$4)+3,COLUMN(F3481))</f>
        <v>Total Interest Charged</v>
      </c>
      <c r="O3481" s="201" t="e">
        <f t="shared" si="332"/>
        <v>#VALUE!</v>
      </c>
    </row>
    <row r="3482" spans="3:15" x14ac:dyDescent="0.25">
      <c r="C3482" s="197" t="e">
        <f t="shared" si="335"/>
        <v>#DIV/0!</v>
      </c>
      <c r="D3482" s="216" t="e">
        <f>IF(F3482="","",IF($B$3='Budget Calculator'!$A$14, 'Loan Calculator'!$L$12-E3482+H3482, IF($B$3='Budget Calculator'!$A$13,  'Loan Calculator'!$N$12-E3482+H3482, IF($B$3='Budget Calculator'!$A$12,  'Loan Calculator'!$P$12-E3482+H3482, 0))))</f>
        <v>#DIV/0!</v>
      </c>
      <c r="E3482" s="217" t="e">
        <f>IF(('Loan Calculator'!$G$4/$B$4)*C3481&gt;=0, ('Loan Calculator'!$G$4/$B$4)*C3481, 1/0)</f>
        <v>#DIV/0!</v>
      </c>
      <c r="F3482" s="200" t="e">
        <f t="shared" si="336"/>
        <v>#DIV/0!</v>
      </c>
      <c r="G3482" s="212" t="e">
        <f t="shared" si="331"/>
        <v>#DIV/0!</v>
      </c>
      <c r="K3482" s="197" t="str" cm="1">
        <f t="array" ref="K3482">INDEX($A:$G, ($B3482*$B$4)+3,COLUMN(C3482))</f>
        <v>Owing</v>
      </c>
      <c r="L3482" s="198" t="e">
        <f t="shared" si="333"/>
        <v>#VALUE!</v>
      </c>
      <c r="M3482" s="199" t="e">
        <f t="shared" si="334"/>
        <v>#VALUE!</v>
      </c>
      <c r="N3482" s="200" t="str" cm="1">
        <f t="array" ref="N3482">INDEX($A:$G, ($B3482*$B$4)+3,COLUMN(F3482))</f>
        <v>Total Interest Charged</v>
      </c>
      <c r="O3482" s="201" t="e">
        <f t="shared" si="332"/>
        <v>#VALUE!</v>
      </c>
    </row>
    <row r="3483" spans="3:15" x14ac:dyDescent="0.25">
      <c r="C3483" s="197" t="e">
        <f t="shared" si="335"/>
        <v>#DIV/0!</v>
      </c>
      <c r="D3483" s="216" t="e">
        <f>IF(F3483="","",IF($B$3='Budget Calculator'!$A$14, 'Loan Calculator'!$L$12-E3483+H3483, IF($B$3='Budget Calculator'!$A$13,  'Loan Calculator'!$N$12-E3483+H3483, IF($B$3='Budget Calculator'!$A$12,  'Loan Calculator'!$P$12-E3483+H3483, 0))))</f>
        <v>#DIV/0!</v>
      </c>
      <c r="E3483" s="217" t="e">
        <f>IF(('Loan Calculator'!$G$4/$B$4)*C3482&gt;=0, ('Loan Calculator'!$G$4/$B$4)*C3482, 1/0)</f>
        <v>#DIV/0!</v>
      </c>
      <c r="F3483" s="200" t="e">
        <f t="shared" si="336"/>
        <v>#DIV/0!</v>
      </c>
      <c r="G3483" s="212" t="e">
        <f t="shared" si="331"/>
        <v>#DIV/0!</v>
      </c>
      <c r="K3483" s="197" t="str" cm="1">
        <f t="array" ref="K3483">INDEX($A:$G, ($B3483*$B$4)+3,COLUMN(C3483))</f>
        <v>Owing</v>
      </c>
      <c r="L3483" s="198" t="e">
        <f t="shared" si="333"/>
        <v>#VALUE!</v>
      </c>
      <c r="M3483" s="199" t="e">
        <f t="shared" si="334"/>
        <v>#VALUE!</v>
      </c>
      <c r="N3483" s="200" t="str" cm="1">
        <f t="array" ref="N3483">INDEX($A:$G, ($B3483*$B$4)+3,COLUMN(F3483))</f>
        <v>Total Interest Charged</v>
      </c>
      <c r="O3483" s="201" t="e">
        <f t="shared" si="332"/>
        <v>#VALUE!</v>
      </c>
    </row>
    <row r="3484" spans="3:15" x14ac:dyDescent="0.25">
      <c r="C3484" s="197" t="e">
        <f t="shared" si="335"/>
        <v>#DIV/0!</v>
      </c>
      <c r="D3484" s="216" t="e">
        <f>IF(F3484="","",IF($B$3='Budget Calculator'!$A$14, 'Loan Calculator'!$L$12-E3484+H3484, IF($B$3='Budget Calculator'!$A$13,  'Loan Calculator'!$N$12-E3484+H3484, IF($B$3='Budget Calculator'!$A$12,  'Loan Calculator'!$P$12-E3484+H3484, 0))))</f>
        <v>#DIV/0!</v>
      </c>
      <c r="E3484" s="217" t="e">
        <f>IF(('Loan Calculator'!$G$4/$B$4)*C3483&gt;=0, ('Loan Calculator'!$G$4/$B$4)*C3483, 1/0)</f>
        <v>#DIV/0!</v>
      </c>
      <c r="F3484" s="200" t="e">
        <f t="shared" si="336"/>
        <v>#DIV/0!</v>
      </c>
      <c r="G3484" s="212" t="e">
        <f t="shared" si="331"/>
        <v>#DIV/0!</v>
      </c>
      <c r="K3484" s="197" t="str" cm="1">
        <f t="array" ref="K3484">INDEX($A:$G, ($B3484*$B$4)+3,COLUMN(C3484))</f>
        <v>Owing</v>
      </c>
      <c r="L3484" s="198" t="e">
        <f t="shared" si="333"/>
        <v>#VALUE!</v>
      </c>
      <c r="M3484" s="199" t="e">
        <f t="shared" si="334"/>
        <v>#VALUE!</v>
      </c>
      <c r="N3484" s="200" t="str" cm="1">
        <f t="array" ref="N3484">INDEX($A:$G, ($B3484*$B$4)+3,COLUMN(F3484))</f>
        <v>Total Interest Charged</v>
      </c>
      <c r="O3484" s="201" t="e">
        <f t="shared" si="332"/>
        <v>#VALUE!</v>
      </c>
    </row>
    <row r="3485" spans="3:15" x14ac:dyDescent="0.25">
      <c r="C3485" s="197" t="e">
        <f t="shared" si="335"/>
        <v>#DIV/0!</v>
      </c>
      <c r="D3485" s="216" t="e">
        <f>IF(F3485="","",IF($B$3='Budget Calculator'!$A$14, 'Loan Calculator'!$L$12-E3485+H3485, IF($B$3='Budget Calculator'!$A$13,  'Loan Calculator'!$N$12-E3485+H3485, IF($B$3='Budget Calculator'!$A$12,  'Loan Calculator'!$P$12-E3485+H3485, 0))))</f>
        <v>#DIV/0!</v>
      </c>
      <c r="E3485" s="217" t="e">
        <f>IF(('Loan Calculator'!$G$4/$B$4)*C3484&gt;=0, ('Loan Calculator'!$G$4/$B$4)*C3484, 1/0)</f>
        <v>#DIV/0!</v>
      </c>
      <c r="F3485" s="200" t="e">
        <f t="shared" si="336"/>
        <v>#DIV/0!</v>
      </c>
      <c r="G3485" s="212" t="e">
        <f t="shared" si="331"/>
        <v>#DIV/0!</v>
      </c>
      <c r="K3485" s="197" t="str" cm="1">
        <f t="array" ref="K3485">INDEX($A:$G, ($B3485*$B$4)+3,COLUMN(C3485))</f>
        <v>Owing</v>
      </c>
      <c r="L3485" s="198" t="e">
        <f t="shared" si="333"/>
        <v>#VALUE!</v>
      </c>
      <c r="M3485" s="199" t="e">
        <f t="shared" si="334"/>
        <v>#VALUE!</v>
      </c>
      <c r="N3485" s="200" t="str" cm="1">
        <f t="array" ref="N3485">INDEX($A:$G, ($B3485*$B$4)+3,COLUMN(F3485))</f>
        <v>Total Interest Charged</v>
      </c>
      <c r="O3485" s="201" t="e">
        <f t="shared" si="332"/>
        <v>#VALUE!</v>
      </c>
    </row>
    <row r="3486" spans="3:15" x14ac:dyDescent="0.25">
      <c r="C3486" s="197" t="e">
        <f t="shared" si="335"/>
        <v>#DIV/0!</v>
      </c>
      <c r="D3486" s="216" t="e">
        <f>IF(F3486="","",IF($B$3='Budget Calculator'!$A$14, 'Loan Calculator'!$L$12-E3486+H3486, IF($B$3='Budget Calculator'!$A$13,  'Loan Calculator'!$N$12-E3486+H3486, IF($B$3='Budget Calculator'!$A$12,  'Loan Calculator'!$P$12-E3486+H3486, 0))))</f>
        <v>#DIV/0!</v>
      </c>
      <c r="E3486" s="217" t="e">
        <f>IF(('Loan Calculator'!$G$4/$B$4)*C3485&gt;=0, ('Loan Calculator'!$G$4/$B$4)*C3485, 1/0)</f>
        <v>#DIV/0!</v>
      </c>
      <c r="F3486" s="200" t="e">
        <f t="shared" si="336"/>
        <v>#DIV/0!</v>
      </c>
      <c r="G3486" s="212" t="e">
        <f t="shared" si="331"/>
        <v>#DIV/0!</v>
      </c>
      <c r="K3486" s="197" t="str" cm="1">
        <f t="array" ref="K3486">INDEX($A:$G, ($B3486*$B$4)+3,COLUMN(C3486))</f>
        <v>Owing</v>
      </c>
      <c r="L3486" s="198" t="e">
        <f t="shared" si="333"/>
        <v>#VALUE!</v>
      </c>
      <c r="M3486" s="199" t="e">
        <f t="shared" si="334"/>
        <v>#VALUE!</v>
      </c>
      <c r="N3486" s="200" t="str" cm="1">
        <f t="array" ref="N3486">INDEX($A:$G, ($B3486*$B$4)+3,COLUMN(F3486))</f>
        <v>Total Interest Charged</v>
      </c>
      <c r="O3486" s="201" t="e">
        <f t="shared" si="332"/>
        <v>#VALUE!</v>
      </c>
    </row>
    <row r="3487" spans="3:15" x14ac:dyDescent="0.25">
      <c r="C3487" s="197" t="e">
        <f t="shared" si="335"/>
        <v>#DIV/0!</v>
      </c>
      <c r="D3487" s="216" t="e">
        <f>IF(F3487="","",IF($B$3='Budget Calculator'!$A$14, 'Loan Calculator'!$L$12-E3487+H3487, IF($B$3='Budget Calculator'!$A$13,  'Loan Calculator'!$N$12-E3487+H3487, IF($B$3='Budget Calculator'!$A$12,  'Loan Calculator'!$P$12-E3487+H3487, 0))))</f>
        <v>#DIV/0!</v>
      </c>
      <c r="E3487" s="217" t="e">
        <f>IF(('Loan Calculator'!$G$4/$B$4)*C3486&gt;=0, ('Loan Calculator'!$G$4/$B$4)*C3486, 1/0)</f>
        <v>#DIV/0!</v>
      </c>
      <c r="F3487" s="200" t="e">
        <f t="shared" si="336"/>
        <v>#DIV/0!</v>
      </c>
      <c r="G3487" s="212" t="e">
        <f t="shared" si="331"/>
        <v>#DIV/0!</v>
      </c>
      <c r="K3487" s="197" t="str" cm="1">
        <f t="array" ref="K3487">INDEX($A:$G, ($B3487*$B$4)+3,COLUMN(C3487))</f>
        <v>Owing</v>
      </c>
      <c r="L3487" s="198" t="e">
        <f t="shared" si="333"/>
        <v>#VALUE!</v>
      </c>
      <c r="M3487" s="199" t="e">
        <f t="shared" si="334"/>
        <v>#VALUE!</v>
      </c>
      <c r="N3487" s="200" t="str" cm="1">
        <f t="array" ref="N3487">INDEX($A:$G, ($B3487*$B$4)+3,COLUMN(F3487))</f>
        <v>Total Interest Charged</v>
      </c>
      <c r="O3487" s="201" t="e">
        <f t="shared" si="332"/>
        <v>#VALUE!</v>
      </c>
    </row>
    <row r="3488" spans="3:15" x14ac:dyDescent="0.25">
      <c r="C3488" s="197" t="e">
        <f t="shared" si="335"/>
        <v>#DIV/0!</v>
      </c>
      <c r="D3488" s="216" t="e">
        <f>IF(F3488="","",IF($B$3='Budget Calculator'!$A$14, 'Loan Calculator'!$L$12-E3488+H3488, IF($B$3='Budget Calculator'!$A$13,  'Loan Calculator'!$N$12-E3488+H3488, IF($B$3='Budget Calculator'!$A$12,  'Loan Calculator'!$P$12-E3488+H3488, 0))))</f>
        <v>#DIV/0!</v>
      </c>
      <c r="E3488" s="217" t="e">
        <f>IF(('Loan Calculator'!$G$4/$B$4)*C3487&gt;=0, ('Loan Calculator'!$G$4/$B$4)*C3487, 1/0)</f>
        <v>#DIV/0!</v>
      </c>
      <c r="F3488" s="200" t="e">
        <f t="shared" si="336"/>
        <v>#DIV/0!</v>
      </c>
      <c r="G3488" s="212" t="e">
        <f t="shared" si="331"/>
        <v>#DIV/0!</v>
      </c>
      <c r="K3488" s="197" t="str" cm="1">
        <f t="array" ref="K3488">INDEX($A:$G, ($B3488*$B$4)+3,COLUMN(C3488))</f>
        <v>Owing</v>
      </c>
      <c r="L3488" s="198" t="e">
        <f t="shared" si="333"/>
        <v>#VALUE!</v>
      </c>
      <c r="M3488" s="199" t="e">
        <f t="shared" si="334"/>
        <v>#VALUE!</v>
      </c>
      <c r="N3488" s="200" t="str" cm="1">
        <f t="array" ref="N3488">INDEX($A:$G, ($B3488*$B$4)+3,COLUMN(F3488))</f>
        <v>Total Interest Charged</v>
      </c>
      <c r="O3488" s="201" t="e">
        <f t="shared" si="332"/>
        <v>#VALUE!</v>
      </c>
    </row>
    <row r="3489" spans="3:15" x14ac:dyDescent="0.25">
      <c r="C3489" s="197" t="e">
        <f t="shared" si="335"/>
        <v>#DIV/0!</v>
      </c>
      <c r="D3489" s="216" t="e">
        <f>IF(F3489="","",IF($B$3='Budget Calculator'!$A$14, 'Loan Calculator'!$L$12-E3489+H3489, IF($B$3='Budget Calculator'!$A$13,  'Loan Calculator'!$N$12-E3489+H3489, IF($B$3='Budget Calculator'!$A$12,  'Loan Calculator'!$P$12-E3489+H3489, 0))))</f>
        <v>#DIV/0!</v>
      </c>
      <c r="E3489" s="217" t="e">
        <f>IF(('Loan Calculator'!$G$4/$B$4)*C3488&gt;=0, ('Loan Calculator'!$G$4/$B$4)*C3488, 1/0)</f>
        <v>#DIV/0!</v>
      </c>
      <c r="F3489" s="200" t="e">
        <f t="shared" si="336"/>
        <v>#DIV/0!</v>
      </c>
      <c r="G3489" s="212" t="e">
        <f t="shared" si="331"/>
        <v>#DIV/0!</v>
      </c>
      <c r="K3489" s="197" t="str" cm="1">
        <f t="array" ref="K3489">INDEX($A:$G, ($B3489*$B$4)+3,COLUMN(C3489))</f>
        <v>Owing</v>
      </c>
      <c r="L3489" s="198" t="e">
        <f t="shared" si="333"/>
        <v>#VALUE!</v>
      </c>
      <c r="M3489" s="199" t="e">
        <f t="shared" si="334"/>
        <v>#VALUE!</v>
      </c>
      <c r="N3489" s="200" t="str" cm="1">
        <f t="array" ref="N3489">INDEX($A:$G, ($B3489*$B$4)+3,COLUMN(F3489))</f>
        <v>Total Interest Charged</v>
      </c>
      <c r="O3489" s="201" t="e">
        <f t="shared" si="332"/>
        <v>#VALUE!</v>
      </c>
    </row>
    <row r="3490" spans="3:15" x14ac:dyDescent="0.25">
      <c r="C3490" s="197" t="e">
        <f t="shared" si="335"/>
        <v>#DIV/0!</v>
      </c>
      <c r="D3490" s="216" t="e">
        <f>IF(F3490="","",IF($B$3='Budget Calculator'!$A$14, 'Loan Calculator'!$L$12-E3490+H3490, IF($B$3='Budget Calculator'!$A$13,  'Loan Calculator'!$N$12-E3490+H3490, IF($B$3='Budget Calculator'!$A$12,  'Loan Calculator'!$P$12-E3490+H3490, 0))))</f>
        <v>#DIV/0!</v>
      </c>
      <c r="E3490" s="217" t="e">
        <f>IF(('Loan Calculator'!$G$4/$B$4)*C3489&gt;=0, ('Loan Calculator'!$G$4/$B$4)*C3489, 1/0)</f>
        <v>#DIV/0!</v>
      </c>
      <c r="F3490" s="200" t="e">
        <f t="shared" si="336"/>
        <v>#DIV/0!</v>
      </c>
      <c r="G3490" s="212" t="e">
        <f t="shared" si="331"/>
        <v>#DIV/0!</v>
      </c>
      <c r="K3490" s="197" t="str" cm="1">
        <f t="array" ref="K3490">INDEX($A:$G, ($B3490*$B$4)+3,COLUMN(C3490))</f>
        <v>Owing</v>
      </c>
      <c r="L3490" s="198" t="e">
        <f t="shared" si="333"/>
        <v>#VALUE!</v>
      </c>
      <c r="M3490" s="199" t="e">
        <f t="shared" si="334"/>
        <v>#VALUE!</v>
      </c>
      <c r="N3490" s="200" t="str" cm="1">
        <f t="array" ref="N3490">INDEX($A:$G, ($B3490*$B$4)+3,COLUMN(F3490))</f>
        <v>Total Interest Charged</v>
      </c>
      <c r="O3490" s="201" t="e">
        <f t="shared" si="332"/>
        <v>#VALUE!</v>
      </c>
    </row>
    <row r="3491" spans="3:15" x14ac:dyDescent="0.25">
      <c r="C3491" s="197" t="e">
        <f t="shared" si="335"/>
        <v>#DIV/0!</v>
      </c>
      <c r="D3491" s="216" t="e">
        <f>IF(F3491="","",IF($B$3='Budget Calculator'!$A$14, 'Loan Calculator'!$L$12-E3491+H3491, IF($B$3='Budget Calculator'!$A$13,  'Loan Calculator'!$N$12-E3491+H3491, IF($B$3='Budget Calculator'!$A$12,  'Loan Calculator'!$P$12-E3491+H3491, 0))))</f>
        <v>#DIV/0!</v>
      </c>
      <c r="E3491" s="217" t="e">
        <f>IF(('Loan Calculator'!$G$4/$B$4)*C3490&gt;=0, ('Loan Calculator'!$G$4/$B$4)*C3490, 1/0)</f>
        <v>#DIV/0!</v>
      </c>
      <c r="F3491" s="200" t="e">
        <f t="shared" si="336"/>
        <v>#DIV/0!</v>
      </c>
      <c r="G3491" s="212" t="e">
        <f t="shared" si="331"/>
        <v>#DIV/0!</v>
      </c>
      <c r="K3491" s="197" t="str" cm="1">
        <f t="array" ref="K3491">INDEX($A:$G, ($B3491*$B$4)+3,COLUMN(C3491))</f>
        <v>Owing</v>
      </c>
      <c r="L3491" s="198" t="e">
        <f t="shared" si="333"/>
        <v>#VALUE!</v>
      </c>
      <c r="M3491" s="199" t="e">
        <f t="shared" si="334"/>
        <v>#VALUE!</v>
      </c>
      <c r="N3491" s="200" t="str" cm="1">
        <f t="array" ref="N3491">INDEX($A:$G, ($B3491*$B$4)+3,COLUMN(F3491))</f>
        <v>Total Interest Charged</v>
      </c>
      <c r="O3491" s="201" t="e">
        <f t="shared" si="332"/>
        <v>#VALUE!</v>
      </c>
    </row>
    <row r="3492" spans="3:15" x14ac:dyDescent="0.25">
      <c r="C3492" s="197" t="e">
        <f t="shared" si="335"/>
        <v>#DIV/0!</v>
      </c>
      <c r="D3492" s="216" t="e">
        <f>IF(F3492="","",IF($B$3='Budget Calculator'!$A$14, 'Loan Calculator'!$L$12-E3492+H3492, IF($B$3='Budget Calculator'!$A$13,  'Loan Calculator'!$N$12-E3492+H3492, IF($B$3='Budget Calculator'!$A$12,  'Loan Calculator'!$P$12-E3492+H3492, 0))))</f>
        <v>#DIV/0!</v>
      </c>
      <c r="E3492" s="217" t="e">
        <f>IF(('Loan Calculator'!$G$4/$B$4)*C3491&gt;=0, ('Loan Calculator'!$G$4/$B$4)*C3491, 1/0)</f>
        <v>#DIV/0!</v>
      </c>
      <c r="F3492" s="200" t="e">
        <f t="shared" si="336"/>
        <v>#DIV/0!</v>
      </c>
      <c r="G3492" s="212" t="e">
        <f t="shared" si="331"/>
        <v>#DIV/0!</v>
      </c>
      <c r="K3492" s="197" t="str" cm="1">
        <f t="array" ref="K3492">INDEX($A:$G, ($B3492*$B$4)+3,COLUMN(C3492))</f>
        <v>Owing</v>
      </c>
      <c r="L3492" s="198" t="e">
        <f t="shared" si="333"/>
        <v>#VALUE!</v>
      </c>
      <c r="M3492" s="199" t="e">
        <f t="shared" si="334"/>
        <v>#VALUE!</v>
      </c>
      <c r="N3492" s="200" t="str" cm="1">
        <f t="array" ref="N3492">INDEX($A:$G, ($B3492*$B$4)+3,COLUMN(F3492))</f>
        <v>Total Interest Charged</v>
      </c>
      <c r="O3492" s="201" t="e">
        <f t="shared" si="332"/>
        <v>#VALUE!</v>
      </c>
    </row>
    <row r="3493" spans="3:15" x14ac:dyDescent="0.25">
      <c r="C3493" s="197" t="e">
        <f t="shared" si="335"/>
        <v>#DIV/0!</v>
      </c>
      <c r="D3493" s="216" t="e">
        <f>IF(F3493="","",IF($B$3='Budget Calculator'!$A$14, 'Loan Calculator'!$L$12-E3493+H3493, IF($B$3='Budget Calculator'!$A$13,  'Loan Calculator'!$N$12-E3493+H3493, IF($B$3='Budget Calculator'!$A$12,  'Loan Calculator'!$P$12-E3493+H3493, 0))))</f>
        <v>#DIV/0!</v>
      </c>
      <c r="E3493" s="217" t="e">
        <f>IF(('Loan Calculator'!$G$4/$B$4)*C3492&gt;=0, ('Loan Calculator'!$G$4/$B$4)*C3492, 1/0)</f>
        <v>#DIV/0!</v>
      </c>
      <c r="F3493" s="200" t="e">
        <f t="shared" si="336"/>
        <v>#DIV/0!</v>
      </c>
      <c r="G3493" s="212" t="e">
        <f t="shared" si="331"/>
        <v>#DIV/0!</v>
      </c>
      <c r="K3493" s="197" t="str" cm="1">
        <f t="array" ref="K3493">INDEX($A:$G, ($B3493*$B$4)+3,COLUMN(C3493))</f>
        <v>Owing</v>
      </c>
      <c r="L3493" s="198" t="e">
        <f t="shared" si="333"/>
        <v>#VALUE!</v>
      </c>
      <c r="M3493" s="199" t="e">
        <f t="shared" si="334"/>
        <v>#VALUE!</v>
      </c>
      <c r="N3493" s="200" t="str" cm="1">
        <f t="array" ref="N3493">INDEX($A:$G, ($B3493*$B$4)+3,COLUMN(F3493))</f>
        <v>Total Interest Charged</v>
      </c>
      <c r="O3493" s="201" t="e">
        <f t="shared" si="332"/>
        <v>#VALUE!</v>
      </c>
    </row>
    <row r="3494" spans="3:15" x14ac:dyDescent="0.25">
      <c r="C3494" s="197" t="e">
        <f t="shared" si="335"/>
        <v>#DIV/0!</v>
      </c>
      <c r="D3494" s="216" t="e">
        <f>IF(F3494="","",IF($B$3='Budget Calculator'!$A$14, 'Loan Calculator'!$L$12-E3494+H3494, IF($B$3='Budget Calculator'!$A$13,  'Loan Calculator'!$N$12-E3494+H3494, IF($B$3='Budget Calculator'!$A$12,  'Loan Calculator'!$P$12-E3494+H3494, 0))))</f>
        <v>#DIV/0!</v>
      </c>
      <c r="E3494" s="217" t="e">
        <f>IF(('Loan Calculator'!$G$4/$B$4)*C3493&gt;=0, ('Loan Calculator'!$G$4/$B$4)*C3493, 1/0)</f>
        <v>#DIV/0!</v>
      </c>
      <c r="F3494" s="200" t="e">
        <f t="shared" si="336"/>
        <v>#DIV/0!</v>
      </c>
      <c r="G3494" s="212" t="e">
        <f t="shared" si="331"/>
        <v>#DIV/0!</v>
      </c>
      <c r="K3494" s="197" t="str" cm="1">
        <f t="array" ref="K3494">INDEX($A:$G, ($B3494*$B$4)+3,COLUMN(C3494))</f>
        <v>Owing</v>
      </c>
      <c r="L3494" s="198" t="e">
        <f t="shared" si="333"/>
        <v>#VALUE!</v>
      </c>
      <c r="M3494" s="199" t="e">
        <f t="shared" si="334"/>
        <v>#VALUE!</v>
      </c>
      <c r="N3494" s="200" t="str" cm="1">
        <f t="array" ref="N3494">INDEX($A:$G, ($B3494*$B$4)+3,COLUMN(F3494))</f>
        <v>Total Interest Charged</v>
      </c>
      <c r="O3494" s="201" t="e">
        <f t="shared" si="332"/>
        <v>#VALUE!</v>
      </c>
    </row>
    <row r="3495" spans="3:15" x14ac:dyDescent="0.25">
      <c r="C3495" s="197" t="e">
        <f t="shared" si="335"/>
        <v>#DIV/0!</v>
      </c>
      <c r="D3495" s="216" t="e">
        <f>IF(F3495="","",IF($B$3='Budget Calculator'!$A$14, 'Loan Calculator'!$L$12-E3495+H3495, IF($B$3='Budget Calculator'!$A$13,  'Loan Calculator'!$N$12-E3495+H3495, IF($B$3='Budget Calculator'!$A$12,  'Loan Calculator'!$P$12-E3495+H3495, 0))))</f>
        <v>#DIV/0!</v>
      </c>
      <c r="E3495" s="217" t="e">
        <f>IF(('Loan Calculator'!$G$4/$B$4)*C3494&gt;=0, ('Loan Calculator'!$G$4/$B$4)*C3494, 1/0)</f>
        <v>#DIV/0!</v>
      </c>
      <c r="F3495" s="200" t="e">
        <f t="shared" si="336"/>
        <v>#DIV/0!</v>
      </c>
      <c r="G3495" s="212" t="e">
        <f t="shared" si="331"/>
        <v>#DIV/0!</v>
      </c>
      <c r="K3495" s="197" t="str" cm="1">
        <f t="array" ref="K3495">INDEX($A:$G, ($B3495*$B$4)+3,COLUMN(C3495))</f>
        <v>Owing</v>
      </c>
      <c r="L3495" s="198" t="e">
        <f t="shared" si="333"/>
        <v>#VALUE!</v>
      </c>
      <c r="M3495" s="199" t="e">
        <f t="shared" si="334"/>
        <v>#VALUE!</v>
      </c>
      <c r="N3495" s="200" t="str" cm="1">
        <f t="array" ref="N3495">INDEX($A:$G, ($B3495*$B$4)+3,COLUMN(F3495))</f>
        <v>Total Interest Charged</v>
      </c>
      <c r="O3495" s="201" t="e">
        <f t="shared" si="332"/>
        <v>#VALUE!</v>
      </c>
    </row>
    <row r="3496" spans="3:15" x14ac:dyDescent="0.25">
      <c r="C3496" s="197" t="e">
        <f t="shared" si="335"/>
        <v>#DIV/0!</v>
      </c>
      <c r="D3496" s="216" t="e">
        <f>IF(F3496="","",IF($B$3='Budget Calculator'!$A$14, 'Loan Calculator'!$L$12-E3496+H3496, IF($B$3='Budget Calculator'!$A$13,  'Loan Calculator'!$N$12-E3496+H3496, IF($B$3='Budget Calculator'!$A$12,  'Loan Calculator'!$P$12-E3496+H3496, 0))))</f>
        <v>#DIV/0!</v>
      </c>
      <c r="E3496" s="217" t="e">
        <f>IF(('Loan Calculator'!$G$4/$B$4)*C3495&gt;=0, ('Loan Calculator'!$G$4/$B$4)*C3495, 1/0)</f>
        <v>#DIV/0!</v>
      </c>
      <c r="F3496" s="200" t="e">
        <f t="shared" si="336"/>
        <v>#DIV/0!</v>
      </c>
      <c r="G3496" s="212" t="e">
        <f t="shared" si="331"/>
        <v>#DIV/0!</v>
      </c>
      <c r="K3496" s="197" t="str" cm="1">
        <f t="array" ref="K3496">INDEX($A:$G, ($B3496*$B$4)+3,COLUMN(C3496))</f>
        <v>Owing</v>
      </c>
      <c r="L3496" s="198" t="e">
        <f t="shared" si="333"/>
        <v>#VALUE!</v>
      </c>
      <c r="M3496" s="199" t="e">
        <f t="shared" si="334"/>
        <v>#VALUE!</v>
      </c>
      <c r="N3496" s="200" t="str" cm="1">
        <f t="array" ref="N3496">INDEX($A:$G, ($B3496*$B$4)+3,COLUMN(F3496))</f>
        <v>Total Interest Charged</v>
      </c>
      <c r="O3496" s="201" t="e">
        <f t="shared" si="332"/>
        <v>#VALUE!</v>
      </c>
    </row>
    <row r="3497" spans="3:15" x14ac:dyDescent="0.25">
      <c r="C3497" s="197" t="e">
        <f t="shared" si="335"/>
        <v>#DIV/0!</v>
      </c>
      <c r="D3497" s="216" t="e">
        <f>IF(F3497="","",IF($B$3='Budget Calculator'!$A$14, 'Loan Calculator'!$L$12-E3497+H3497, IF($B$3='Budget Calculator'!$A$13,  'Loan Calculator'!$N$12-E3497+H3497, IF($B$3='Budget Calculator'!$A$12,  'Loan Calculator'!$P$12-E3497+H3497, 0))))</f>
        <v>#DIV/0!</v>
      </c>
      <c r="E3497" s="217" t="e">
        <f>IF(('Loan Calculator'!$G$4/$B$4)*C3496&gt;=0, ('Loan Calculator'!$G$4/$B$4)*C3496, 1/0)</f>
        <v>#DIV/0!</v>
      </c>
      <c r="F3497" s="200" t="e">
        <f t="shared" si="336"/>
        <v>#DIV/0!</v>
      </c>
      <c r="G3497" s="212" t="e">
        <f t="shared" si="331"/>
        <v>#DIV/0!</v>
      </c>
      <c r="K3497" s="197" t="str" cm="1">
        <f t="array" ref="K3497">INDEX($A:$G, ($B3497*$B$4)+3,COLUMN(C3497))</f>
        <v>Owing</v>
      </c>
      <c r="L3497" s="198" t="e">
        <f t="shared" si="333"/>
        <v>#VALUE!</v>
      </c>
      <c r="M3497" s="199" t="e">
        <f t="shared" si="334"/>
        <v>#VALUE!</v>
      </c>
      <c r="N3497" s="200" t="str" cm="1">
        <f t="array" ref="N3497">INDEX($A:$G, ($B3497*$B$4)+3,COLUMN(F3497))</f>
        <v>Total Interest Charged</v>
      </c>
      <c r="O3497" s="201" t="e">
        <f t="shared" si="332"/>
        <v>#VALUE!</v>
      </c>
    </row>
    <row r="3498" spans="3:15" x14ac:dyDescent="0.25">
      <c r="C3498" s="197" t="e">
        <f t="shared" si="335"/>
        <v>#DIV/0!</v>
      </c>
      <c r="D3498" s="216" t="e">
        <f>IF(F3498="","",IF($B$3='Budget Calculator'!$A$14, 'Loan Calculator'!$L$12-E3498+H3498, IF($B$3='Budget Calculator'!$A$13,  'Loan Calculator'!$N$12-E3498+H3498, IF($B$3='Budget Calculator'!$A$12,  'Loan Calculator'!$P$12-E3498+H3498, 0))))</f>
        <v>#DIV/0!</v>
      </c>
      <c r="E3498" s="217" t="e">
        <f>IF(('Loan Calculator'!$G$4/$B$4)*C3497&gt;=0, ('Loan Calculator'!$G$4/$B$4)*C3497, 1/0)</f>
        <v>#DIV/0!</v>
      </c>
      <c r="F3498" s="200" t="e">
        <f t="shared" si="336"/>
        <v>#DIV/0!</v>
      </c>
      <c r="G3498" s="212" t="e">
        <f t="shared" si="331"/>
        <v>#DIV/0!</v>
      </c>
      <c r="K3498" s="197" t="str" cm="1">
        <f t="array" ref="K3498">INDEX($A:$G, ($B3498*$B$4)+3,COLUMN(C3498))</f>
        <v>Owing</v>
      </c>
      <c r="L3498" s="198" t="e">
        <f t="shared" si="333"/>
        <v>#VALUE!</v>
      </c>
      <c r="M3498" s="199" t="e">
        <f t="shared" si="334"/>
        <v>#VALUE!</v>
      </c>
      <c r="N3498" s="200" t="str" cm="1">
        <f t="array" ref="N3498">INDEX($A:$G, ($B3498*$B$4)+3,COLUMN(F3498))</f>
        <v>Total Interest Charged</v>
      </c>
      <c r="O3498" s="201" t="e">
        <f t="shared" si="332"/>
        <v>#VALUE!</v>
      </c>
    </row>
    <row r="3499" spans="3:15" x14ac:dyDescent="0.25">
      <c r="C3499" s="197" t="e">
        <f t="shared" si="335"/>
        <v>#DIV/0!</v>
      </c>
      <c r="D3499" s="216" t="e">
        <f>IF(F3499="","",IF($B$3='Budget Calculator'!$A$14, 'Loan Calculator'!$L$12-E3499+H3499, IF($B$3='Budget Calculator'!$A$13,  'Loan Calculator'!$N$12-E3499+H3499, IF($B$3='Budget Calculator'!$A$12,  'Loan Calculator'!$P$12-E3499+H3499, 0))))</f>
        <v>#DIV/0!</v>
      </c>
      <c r="E3499" s="217" t="e">
        <f>IF(('Loan Calculator'!$G$4/$B$4)*C3498&gt;=0, ('Loan Calculator'!$G$4/$B$4)*C3498, 1/0)</f>
        <v>#DIV/0!</v>
      </c>
      <c r="F3499" s="200" t="e">
        <f t="shared" si="336"/>
        <v>#DIV/0!</v>
      </c>
      <c r="G3499" s="212" t="e">
        <f t="shared" si="331"/>
        <v>#DIV/0!</v>
      </c>
      <c r="K3499" s="197" t="str" cm="1">
        <f t="array" ref="K3499">INDEX($A:$G, ($B3499*$B$4)+3,COLUMN(C3499))</f>
        <v>Owing</v>
      </c>
      <c r="L3499" s="198" t="e">
        <f t="shared" si="333"/>
        <v>#VALUE!</v>
      </c>
      <c r="M3499" s="199" t="e">
        <f t="shared" si="334"/>
        <v>#VALUE!</v>
      </c>
      <c r="N3499" s="200" t="str" cm="1">
        <f t="array" ref="N3499">INDEX($A:$G, ($B3499*$B$4)+3,COLUMN(F3499))</f>
        <v>Total Interest Charged</v>
      </c>
      <c r="O3499" s="201" t="e">
        <f t="shared" si="332"/>
        <v>#VALUE!</v>
      </c>
    </row>
    <row r="3500" spans="3:15" x14ac:dyDescent="0.25">
      <c r="C3500" s="197" t="e">
        <f t="shared" si="335"/>
        <v>#DIV/0!</v>
      </c>
      <c r="D3500" s="216" t="e">
        <f>IF(F3500="","",IF($B$3='Budget Calculator'!$A$14, 'Loan Calculator'!$L$12-E3500+H3500, IF($B$3='Budget Calculator'!$A$13,  'Loan Calculator'!$N$12-E3500+H3500, IF($B$3='Budget Calculator'!$A$12,  'Loan Calculator'!$P$12-E3500+H3500, 0))))</f>
        <v>#DIV/0!</v>
      </c>
      <c r="E3500" s="217" t="e">
        <f>IF(('Loan Calculator'!$G$4/$B$4)*C3499&gt;=0, ('Loan Calculator'!$G$4/$B$4)*C3499, 1/0)</f>
        <v>#DIV/0!</v>
      </c>
      <c r="F3500" s="200" t="e">
        <f t="shared" si="336"/>
        <v>#DIV/0!</v>
      </c>
      <c r="G3500" s="212" t="e">
        <f t="shared" si="331"/>
        <v>#DIV/0!</v>
      </c>
      <c r="K3500" s="197" t="str" cm="1">
        <f t="array" ref="K3500">INDEX($A:$G, ($B3500*$B$4)+3,COLUMN(C3500))</f>
        <v>Owing</v>
      </c>
      <c r="L3500" s="198" t="e">
        <f t="shared" si="333"/>
        <v>#VALUE!</v>
      </c>
      <c r="M3500" s="199" t="e">
        <f t="shared" si="334"/>
        <v>#VALUE!</v>
      </c>
      <c r="N3500" s="200" t="str" cm="1">
        <f t="array" ref="N3500">INDEX($A:$G, ($B3500*$B$4)+3,COLUMN(F3500))</f>
        <v>Total Interest Charged</v>
      </c>
      <c r="O3500" s="201" t="e">
        <f t="shared" si="332"/>
        <v>#VALUE!</v>
      </c>
    </row>
    <row r="3501" spans="3:15" x14ac:dyDescent="0.25">
      <c r="C3501" s="197" t="e">
        <f t="shared" si="335"/>
        <v>#DIV/0!</v>
      </c>
      <c r="D3501" s="216" t="e">
        <f>IF(F3501="","",IF($B$3='Budget Calculator'!$A$14, 'Loan Calculator'!$L$12-E3501+H3501, IF($B$3='Budget Calculator'!$A$13,  'Loan Calculator'!$N$12-E3501+H3501, IF($B$3='Budget Calculator'!$A$12,  'Loan Calculator'!$P$12-E3501+H3501, 0))))</f>
        <v>#DIV/0!</v>
      </c>
      <c r="E3501" s="217" t="e">
        <f>IF(('Loan Calculator'!$G$4/$B$4)*C3500&gt;=0, ('Loan Calculator'!$G$4/$B$4)*C3500, 1/0)</f>
        <v>#DIV/0!</v>
      </c>
      <c r="F3501" s="200" t="e">
        <f t="shared" si="336"/>
        <v>#DIV/0!</v>
      </c>
      <c r="G3501" s="212" t="e">
        <f t="shared" si="331"/>
        <v>#DIV/0!</v>
      </c>
      <c r="K3501" s="197" t="str" cm="1">
        <f t="array" ref="K3501">INDEX($A:$G, ($B3501*$B$4)+3,COLUMN(C3501))</f>
        <v>Owing</v>
      </c>
      <c r="L3501" s="198" t="e">
        <f t="shared" si="333"/>
        <v>#VALUE!</v>
      </c>
      <c r="M3501" s="199" t="e">
        <f t="shared" si="334"/>
        <v>#VALUE!</v>
      </c>
      <c r="N3501" s="200" t="str" cm="1">
        <f t="array" ref="N3501">INDEX($A:$G, ($B3501*$B$4)+3,COLUMN(F3501))</f>
        <v>Total Interest Charged</v>
      </c>
      <c r="O3501" s="201" t="e">
        <f t="shared" si="332"/>
        <v>#VALUE!</v>
      </c>
    </row>
    <row r="3502" spans="3:15" x14ac:dyDescent="0.25">
      <c r="C3502" s="197" t="e">
        <f t="shared" si="335"/>
        <v>#DIV/0!</v>
      </c>
      <c r="D3502" s="216" t="e">
        <f>IF(F3502="","",IF($B$3='Budget Calculator'!$A$14, 'Loan Calculator'!$L$12-E3502+H3502, IF($B$3='Budget Calculator'!$A$13,  'Loan Calculator'!$N$12-E3502+H3502, IF($B$3='Budget Calculator'!$A$12,  'Loan Calculator'!$P$12-E3502+H3502, 0))))</f>
        <v>#DIV/0!</v>
      </c>
      <c r="E3502" s="217" t="e">
        <f>IF(('Loan Calculator'!$G$4/$B$4)*C3501&gt;=0, ('Loan Calculator'!$G$4/$B$4)*C3501, 1/0)</f>
        <v>#DIV/0!</v>
      </c>
      <c r="F3502" s="200" t="e">
        <f t="shared" si="336"/>
        <v>#DIV/0!</v>
      </c>
      <c r="G3502" s="212" t="e">
        <f t="shared" si="331"/>
        <v>#DIV/0!</v>
      </c>
      <c r="K3502" s="197" t="str" cm="1">
        <f t="array" ref="K3502">INDEX($A:$G, ($B3502*$B$4)+3,COLUMN(C3502))</f>
        <v>Owing</v>
      </c>
      <c r="L3502" s="198" t="e">
        <f t="shared" si="333"/>
        <v>#VALUE!</v>
      </c>
      <c r="M3502" s="199" t="e">
        <f t="shared" si="334"/>
        <v>#VALUE!</v>
      </c>
      <c r="N3502" s="200" t="str" cm="1">
        <f t="array" ref="N3502">INDEX($A:$G, ($B3502*$B$4)+3,COLUMN(F3502))</f>
        <v>Total Interest Charged</v>
      </c>
      <c r="O3502" s="201" t="e">
        <f t="shared" si="332"/>
        <v>#VALUE!</v>
      </c>
    </row>
    <row r="3503" spans="3:15" x14ac:dyDescent="0.25">
      <c r="C3503" s="197" t="e">
        <f t="shared" si="335"/>
        <v>#DIV/0!</v>
      </c>
      <c r="D3503" s="216" t="e">
        <f>IF(F3503="","",IF($B$3='Budget Calculator'!$A$14, 'Loan Calculator'!$L$12-E3503+H3503, IF($B$3='Budget Calculator'!$A$13,  'Loan Calculator'!$N$12-E3503+H3503, IF($B$3='Budget Calculator'!$A$12,  'Loan Calculator'!$P$12-E3503+H3503, 0))))</f>
        <v>#DIV/0!</v>
      </c>
      <c r="E3503" s="217" t="e">
        <f>IF(('Loan Calculator'!$G$4/$B$4)*C3502&gt;=0, ('Loan Calculator'!$G$4/$B$4)*C3502, 1/0)</f>
        <v>#DIV/0!</v>
      </c>
      <c r="F3503" s="200" t="e">
        <f t="shared" si="336"/>
        <v>#DIV/0!</v>
      </c>
      <c r="G3503" s="212" t="e">
        <f t="shared" si="331"/>
        <v>#DIV/0!</v>
      </c>
      <c r="K3503" s="197" t="str" cm="1">
        <f t="array" ref="K3503">INDEX($A:$G, ($B3503*$B$4)+3,COLUMN(C3503))</f>
        <v>Owing</v>
      </c>
      <c r="L3503" s="198" t="e">
        <f t="shared" si="333"/>
        <v>#VALUE!</v>
      </c>
      <c r="M3503" s="199" t="e">
        <f t="shared" si="334"/>
        <v>#VALUE!</v>
      </c>
      <c r="N3503" s="200" t="str" cm="1">
        <f t="array" ref="N3503">INDEX($A:$G, ($B3503*$B$4)+3,COLUMN(F3503))</f>
        <v>Total Interest Charged</v>
      </c>
      <c r="O3503" s="201" t="e">
        <f t="shared" si="332"/>
        <v>#VALUE!</v>
      </c>
    </row>
    <row r="3504" spans="3:15" x14ac:dyDescent="0.25">
      <c r="C3504" s="197" t="e">
        <f t="shared" si="335"/>
        <v>#DIV/0!</v>
      </c>
      <c r="D3504" s="216" t="e">
        <f>IF(F3504="","",IF($B$3='Budget Calculator'!$A$14, 'Loan Calculator'!$L$12-E3504+H3504, IF($B$3='Budget Calculator'!$A$13,  'Loan Calculator'!$N$12-E3504+H3504, IF($B$3='Budget Calculator'!$A$12,  'Loan Calculator'!$P$12-E3504+H3504, 0))))</f>
        <v>#DIV/0!</v>
      </c>
      <c r="E3504" s="217" t="e">
        <f>IF(('Loan Calculator'!$G$4/$B$4)*C3503&gt;=0, ('Loan Calculator'!$G$4/$B$4)*C3503, 1/0)</f>
        <v>#DIV/0!</v>
      </c>
      <c r="F3504" s="200" t="e">
        <f t="shared" si="336"/>
        <v>#DIV/0!</v>
      </c>
      <c r="G3504" s="212" t="e">
        <f t="shared" si="331"/>
        <v>#DIV/0!</v>
      </c>
      <c r="K3504" s="197" t="str" cm="1">
        <f t="array" ref="K3504">INDEX($A:$G, ($B3504*$B$4)+3,COLUMN(C3504))</f>
        <v>Owing</v>
      </c>
      <c r="L3504" s="198" t="e">
        <f t="shared" si="333"/>
        <v>#VALUE!</v>
      </c>
      <c r="M3504" s="199" t="e">
        <f t="shared" si="334"/>
        <v>#VALUE!</v>
      </c>
      <c r="N3504" s="200" t="str" cm="1">
        <f t="array" ref="N3504">INDEX($A:$G, ($B3504*$B$4)+3,COLUMN(F3504))</f>
        <v>Total Interest Charged</v>
      </c>
      <c r="O3504" s="201" t="e">
        <f t="shared" si="332"/>
        <v>#VALUE!</v>
      </c>
    </row>
    <row r="3505" spans="3:15" x14ac:dyDescent="0.25">
      <c r="C3505" s="197" t="e">
        <f t="shared" si="335"/>
        <v>#DIV/0!</v>
      </c>
      <c r="D3505" s="216" t="e">
        <f>IF(F3505="","",IF($B$3='Budget Calculator'!$A$14, 'Loan Calculator'!$L$12-E3505+H3505, IF($B$3='Budget Calculator'!$A$13,  'Loan Calculator'!$N$12-E3505+H3505, IF($B$3='Budget Calculator'!$A$12,  'Loan Calculator'!$P$12-E3505+H3505, 0))))</f>
        <v>#DIV/0!</v>
      </c>
      <c r="E3505" s="217" t="e">
        <f>IF(('Loan Calculator'!$G$4/$B$4)*C3504&gt;=0, ('Loan Calculator'!$G$4/$B$4)*C3504, 1/0)</f>
        <v>#DIV/0!</v>
      </c>
      <c r="F3505" s="200" t="e">
        <f t="shared" si="336"/>
        <v>#DIV/0!</v>
      </c>
      <c r="G3505" s="212" t="e">
        <f t="shared" si="331"/>
        <v>#DIV/0!</v>
      </c>
      <c r="K3505" s="197" t="str" cm="1">
        <f t="array" ref="K3505">INDEX($A:$G, ($B3505*$B$4)+3,COLUMN(C3505))</f>
        <v>Owing</v>
      </c>
      <c r="L3505" s="198" t="e">
        <f t="shared" si="333"/>
        <v>#VALUE!</v>
      </c>
      <c r="M3505" s="199" t="e">
        <f t="shared" si="334"/>
        <v>#VALUE!</v>
      </c>
      <c r="N3505" s="200" t="str" cm="1">
        <f t="array" ref="N3505">INDEX($A:$G, ($B3505*$B$4)+3,COLUMN(F3505))</f>
        <v>Total Interest Charged</v>
      </c>
      <c r="O3505" s="201" t="e">
        <f t="shared" si="332"/>
        <v>#VALUE!</v>
      </c>
    </row>
    <row r="3506" spans="3:15" x14ac:dyDescent="0.25">
      <c r="C3506" s="197" t="e">
        <f t="shared" si="335"/>
        <v>#DIV/0!</v>
      </c>
      <c r="D3506" s="216" t="e">
        <f>IF(F3506="","",IF($B$3='Budget Calculator'!$A$14, 'Loan Calculator'!$L$12-E3506+H3506, IF($B$3='Budget Calculator'!$A$13,  'Loan Calculator'!$N$12-E3506+H3506, IF($B$3='Budget Calculator'!$A$12,  'Loan Calculator'!$P$12-E3506+H3506, 0))))</f>
        <v>#DIV/0!</v>
      </c>
      <c r="E3506" s="217" t="e">
        <f>IF(('Loan Calculator'!$G$4/$B$4)*C3505&gt;=0, ('Loan Calculator'!$G$4/$B$4)*C3505, 1/0)</f>
        <v>#DIV/0!</v>
      </c>
      <c r="F3506" s="200" t="e">
        <f t="shared" si="336"/>
        <v>#DIV/0!</v>
      </c>
      <c r="G3506" s="212" t="e">
        <f t="shared" si="331"/>
        <v>#DIV/0!</v>
      </c>
      <c r="K3506" s="197" t="str" cm="1">
        <f t="array" ref="K3506">INDEX($A:$G, ($B3506*$B$4)+3,COLUMN(C3506))</f>
        <v>Owing</v>
      </c>
      <c r="L3506" s="198" t="e">
        <f t="shared" si="333"/>
        <v>#VALUE!</v>
      </c>
      <c r="M3506" s="199" t="e">
        <f t="shared" si="334"/>
        <v>#VALUE!</v>
      </c>
      <c r="N3506" s="200" t="str" cm="1">
        <f t="array" ref="N3506">INDEX($A:$G, ($B3506*$B$4)+3,COLUMN(F3506))</f>
        <v>Total Interest Charged</v>
      </c>
      <c r="O3506" s="201" t="e">
        <f t="shared" si="332"/>
        <v>#VALUE!</v>
      </c>
    </row>
    <row r="3507" spans="3:15" x14ac:dyDescent="0.25">
      <c r="C3507" s="197" t="e">
        <f t="shared" si="335"/>
        <v>#DIV/0!</v>
      </c>
      <c r="D3507" s="216" t="e">
        <f>IF(F3507="","",IF($B$3='Budget Calculator'!$A$14, 'Loan Calculator'!$L$12-E3507+H3507, IF($B$3='Budget Calculator'!$A$13,  'Loan Calculator'!$N$12-E3507+H3507, IF($B$3='Budget Calculator'!$A$12,  'Loan Calculator'!$P$12-E3507+H3507, 0))))</f>
        <v>#DIV/0!</v>
      </c>
      <c r="E3507" s="217" t="e">
        <f>IF(('Loan Calculator'!$G$4/$B$4)*C3506&gt;=0, ('Loan Calculator'!$G$4/$B$4)*C3506, 1/0)</f>
        <v>#DIV/0!</v>
      </c>
      <c r="F3507" s="200" t="e">
        <f t="shared" si="336"/>
        <v>#DIV/0!</v>
      </c>
      <c r="G3507" s="212" t="e">
        <f t="shared" si="331"/>
        <v>#DIV/0!</v>
      </c>
      <c r="K3507" s="197" t="str" cm="1">
        <f t="array" ref="K3507">INDEX($A:$G, ($B3507*$B$4)+3,COLUMN(C3507))</f>
        <v>Owing</v>
      </c>
      <c r="L3507" s="198" t="e">
        <f t="shared" si="333"/>
        <v>#VALUE!</v>
      </c>
      <c r="M3507" s="199" t="e">
        <f t="shared" si="334"/>
        <v>#VALUE!</v>
      </c>
      <c r="N3507" s="200" t="str" cm="1">
        <f t="array" ref="N3507">INDEX($A:$G, ($B3507*$B$4)+3,COLUMN(F3507))</f>
        <v>Total Interest Charged</v>
      </c>
      <c r="O3507" s="201" t="e">
        <f t="shared" si="332"/>
        <v>#VALUE!</v>
      </c>
    </row>
    <row r="3508" spans="3:15" x14ac:dyDescent="0.25">
      <c r="C3508" s="197" t="e">
        <f t="shared" si="335"/>
        <v>#DIV/0!</v>
      </c>
      <c r="D3508" s="216" t="e">
        <f>IF(F3508="","",IF($B$3='Budget Calculator'!$A$14, 'Loan Calculator'!$L$12-E3508+H3508, IF($B$3='Budget Calculator'!$A$13,  'Loan Calculator'!$N$12-E3508+H3508, IF($B$3='Budget Calculator'!$A$12,  'Loan Calculator'!$P$12-E3508+H3508, 0))))</f>
        <v>#DIV/0!</v>
      </c>
      <c r="E3508" s="217" t="e">
        <f>IF(('Loan Calculator'!$G$4/$B$4)*C3507&gt;=0, ('Loan Calculator'!$G$4/$B$4)*C3507, 1/0)</f>
        <v>#DIV/0!</v>
      </c>
      <c r="F3508" s="200" t="e">
        <f t="shared" si="336"/>
        <v>#DIV/0!</v>
      </c>
      <c r="G3508" s="212" t="e">
        <f t="shared" si="331"/>
        <v>#DIV/0!</v>
      </c>
      <c r="K3508" s="197" t="str" cm="1">
        <f t="array" ref="K3508">INDEX($A:$G, ($B3508*$B$4)+3,COLUMN(C3508))</f>
        <v>Owing</v>
      </c>
      <c r="L3508" s="198" t="e">
        <f t="shared" si="333"/>
        <v>#VALUE!</v>
      </c>
      <c r="M3508" s="199" t="e">
        <f t="shared" si="334"/>
        <v>#VALUE!</v>
      </c>
      <c r="N3508" s="200" t="str" cm="1">
        <f t="array" ref="N3508">INDEX($A:$G, ($B3508*$B$4)+3,COLUMN(F3508))</f>
        <v>Total Interest Charged</v>
      </c>
      <c r="O3508" s="201" t="e">
        <f t="shared" si="332"/>
        <v>#VALUE!</v>
      </c>
    </row>
    <row r="3509" spans="3:15" x14ac:dyDescent="0.25">
      <c r="C3509" s="197" t="e">
        <f t="shared" si="335"/>
        <v>#DIV/0!</v>
      </c>
      <c r="D3509" s="216" t="e">
        <f>IF(F3509="","",IF($B$3='Budget Calculator'!$A$14, 'Loan Calculator'!$L$12-E3509+H3509, IF($B$3='Budget Calculator'!$A$13,  'Loan Calculator'!$N$12-E3509+H3509, IF($B$3='Budget Calculator'!$A$12,  'Loan Calculator'!$P$12-E3509+H3509, 0))))</f>
        <v>#DIV/0!</v>
      </c>
      <c r="E3509" s="217" t="e">
        <f>IF(('Loan Calculator'!$G$4/$B$4)*C3508&gt;=0, ('Loan Calculator'!$G$4/$B$4)*C3508, 1/0)</f>
        <v>#DIV/0!</v>
      </c>
      <c r="F3509" s="200" t="e">
        <f t="shared" si="336"/>
        <v>#DIV/0!</v>
      </c>
      <c r="G3509" s="212" t="e">
        <f t="shared" si="331"/>
        <v>#DIV/0!</v>
      </c>
      <c r="K3509" s="197" t="str" cm="1">
        <f t="array" ref="K3509">INDEX($A:$G, ($B3509*$B$4)+3,COLUMN(C3509))</f>
        <v>Owing</v>
      </c>
      <c r="L3509" s="198" t="e">
        <f t="shared" si="333"/>
        <v>#VALUE!</v>
      </c>
      <c r="M3509" s="199" t="e">
        <f t="shared" si="334"/>
        <v>#VALUE!</v>
      </c>
      <c r="N3509" s="200" t="str" cm="1">
        <f t="array" ref="N3509">INDEX($A:$G, ($B3509*$B$4)+3,COLUMN(F3509))</f>
        <v>Total Interest Charged</v>
      </c>
      <c r="O3509" s="201" t="e">
        <f t="shared" si="332"/>
        <v>#VALUE!</v>
      </c>
    </row>
    <row r="3510" spans="3:15" x14ac:dyDescent="0.25">
      <c r="C3510" s="197" t="e">
        <f t="shared" si="335"/>
        <v>#DIV/0!</v>
      </c>
      <c r="D3510" s="216" t="e">
        <f>IF(F3510="","",IF($B$3='Budget Calculator'!$A$14, 'Loan Calculator'!$L$12-E3510+H3510, IF($B$3='Budget Calculator'!$A$13,  'Loan Calculator'!$N$12-E3510+H3510, IF($B$3='Budget Calculator'!$A$12,  'Loan Calculator'!$P$12-E3510+H3510, 0))))</f>
        <v>#DIV/0!</v>
      </c>
      <c r="E3510" s="217" t="e">
        <f>IF(('Loan Calculator'!$G$4/$B$4)*C3509&gt;=0, ('Loan Calculator'!$G$4/$B$4)*C3509, 1/0)</f>
        <v>#DIV/0!</v>
      </c>
      <c r="F3510" s="200" t="e">
        <f t="shared" si="336"/>
        <v>#DIV/0!</v>
      </c>
      <c r="G3510" s="212" t="e">
        <f t="shared" si="331"/>
        <v>#DIV/0!</v>
      </c>
      <c r="K3510" s="197" t="str" cm="1">
        <f t="array" ref="K3510">INDEX($A:$G, ($B3510*$B$4)+3,COLUMN(C3510))</f>
        <v>Owing</v>
      </c>
      <c r="L3510" s="198" t="e">
        <f t="shared" si="333"/>
        <v>#VALUE!</v>
      </c>
      <c r="M3510" s="199" t="e">
        <f t="shared" si="334"/>
        <v>#VALUE!</v>
      </c>
      <c r="N3510" s="200" t="str" cm="1">
        <f t="array" ref="N3510">INDEX($A:$G, ($B3510*$B$4)+3,COLUMN(F3510))</f>
        <v>Total Interest Charged</v>
      </c>
      <c r="O3510" s="201" t="e">
        <f t="shared" si="332"/>
        <v>#VALUE!</v>
      </c>
    </row>
    <row r="3511" spans="3:15" x14ac:dyDescent="0.25">
      <c r="C3511" s="197" t="e">
        <f t="shared" si="335"/>
        <v>#DIV/0!</v>
      </c>
      <c r="D3511" s="216" t="e">
        <f>IF(F3511="","",IF($B$3='Budget Calculator'!$A$14, 'Loan Calculator'!$L$12-E3511+H3511, IF($B$3='Budget Calculator'!$A$13,  'Loan Calculator'!$N$12-E3511+H3511, IF($B$3='Budget Calculator'!$A$12,  'Loan Calculator'!$P$12-E3511+H3511, 0))))</f>
        <v>#DIV/0!</v>
      </c>
      <c r="E3511" s="217" t="e">
        <f>IF(('Loan Calculator'!$G$4/$B$4)*C3510&gt;=0, ('Loan Calculator'!$G$4/$B$4)*C3510, 1/0)</f>
        <v>#DIV/0!</v>
      </c>
      <c r="F3511" s="200" t="e">
        <f t="shared" si="336"/>
        <v>#DIV/0!</v>
      </c>
      <c r="G3511" s="212" t="e">
        <f t="shared" si="331"/>
        <v>#DIV/0!</v>
      </c>
      <c r="K3511" s="197" t="str" cm="1">
        <f t="array" ref="K3511">INDEX($A:$G, ($B3511*$B$4)+3,COLUMN(C3511))</f>
        <v>Owing</v>
      </c>
      <c r="L3511" s="198" t="e">
        <f t="shared" si="333"/>
        <v>#VALUE!</v>
      </c>
      <c r="M3511" s="199" t="e">
        <f t="shared" si="334"/>
        <v>#VALUE!</v>
      </c>
      <c r="N3511" s="200" t="str" cm="1">
        <f t="array" ref="N3511">INDEX($A:$G, ($B3511*$B$4)+3,COLUMN(F3511))</f>
        <v>Total Interest Charged</v>
      </c>
      <c r="O3511" s="201" t="e">
        <f t="shared" si="332"/>
        <v>#VALUE!</v>
      </c>
    </row>
    <row r="3512" spans="3:15" x14ac:dyDescent="0.25">
      <c r="C3512" s="197" t="e">
        <f t="shared" si="335"/>
        <v>#DIV/0!</v>
      </c>
      <c r="D3512" s="216" t="e">
        <f>IF(F3512="","",IF($B$3='Budget Calculator'!$A$14, 'Loan Calculator'!$L$12-E3512+H3512, IF($B$3='Budget Calculator'!$A$13,  'Loan Calculator'!$N$12-E3512+H3512, IF($B$3='Budget Calculator'!$A$12,  'Loan Calculator'!$P$12-E3512+H3512, 0))))</f>
        <v>#DIV/0!</v>
      </c>
      <c r="E3512" s="217" t="e">
        <f>IF(('Loan Calculator'!$G$4/$B$4)*C3511&gt;=0, ('Loan Calculator'!$G$4/$B$4)*C3511, 1/0)</f>
        <v>#DIV/0!</v>
      </c>
      <c r="F3512" s="200" t="e">
        <f t="shared" si="336"/>
        <v>#DIV/0!</v>
      </c>
      <c r="G3512" s="212" t="e">
        <f t="shared" si="331"/>
        <v>#DIV/0!</v>
      </c>
      <c r="K3512" s="197" t="str" cm="1">
        <f t="array" ref="K3512">INDEX($A:$G, ($B3512*$B$4)+3,COLUMN(C3512))</f>
        <v>Owing</v>
      </c>
      <c r="L3512" s="198" t="e">
        <f t="shared" si="333"/>
        <v>#VALUE!</v>
      </c>
      <c r="M3512" s="199" t="e">
        <f t="shared" si="334"/>
        <v>#VALUE!</v>
      </c>
      <c r="N3512" s="200" t="str" cm="1">
        <f t="array" ref="N3512">INDEX($A:$G, ($B3512*$B$4)+3,COLUMN(F3512))</f>
        <v>Total Interest Charged</v>
      </c>
      <c r="O3512" s="201" t="e">
        <f t="shared" si="332"/>
        <v>#VALUE!</v>
      </c>
    </row>
    <row r="3513" spans="3:15" x14ac:dyDescent="0.25">
      <c r="C3513" s="197" t="e">
        <f t="shared" si="335"/>
        <v>#DIV/0!</v>
      </c>
      <c r="D3513" s="216" t="e">
        <f>IF(F3513="","",IF($B$3='Budget Calculator'!$A$14, 'Loan Calculator'!$L$12-E3513+H3513, IF($B$3='Budget Calculator'!$A$13,  'Loan Calculator'!$N$12-E3513+H3513, IF($B$3='Budget Calculator'!$A$12,  'Loan Calculator'!$P$12-E3513+H3513, 0))))</f>
        <v>#DIV/0!</v>
      </c>
      <c r="E3513" s="217" t="e">
        <f>IF(('Loan Calculator'!$G$4/$B$4)*C3512&gt;=0, ('Loan Calculator'!$G$4/$B$4)*C3512, 1/0)</f>
        <v>#DIV/0!</v>
      </c>
      <c r="F3513" s="200" t="e">
        <f t="shared" si="336"/>
        <v>#DIV/0!</v>
      </c>
      <c r="G3513" s="212" t="e">
        <f t="shared" si="331"/>
        <v>#DIV/0!</v>
      </c>
      <c r="K3513" s="197" t="str" cm="1">
        <f t="array" ref="K3513">INDEX($A:$G, ($B3513*$B$4)+3,COLUMN(C3513))</f>
        <v>Owing</v>
      </c>
      <c r="L3513" s="198" t="e">
        <f t="shared" si="333"/>
        <v>#VALUE!</v>
      </c>
      <c r="M3513" s="199" t="e">
        <f t="shared" si="334"/>
        <v>#VALUE!</v>
      </c>
      <c r="N3513" s="200" t="str" cm="1">
        <f t="array" ref="N3513">INDEX($A:$G, ($B3513*$B$4)+3,COLUMN(F3513))</f>
        <v>Total Interest Charged</v>
      </c>
      <c r="O3513" s="201" t="e">
        <f t="shared" si="332"/>
        <v>#VALUE!</v>
      </c>
    </row>
    <row r="3514" spans="3:15" x14ac:dyDescent="0.25">
      <c r="C3514" s="197" t="e">
        <f t="shared" si="335"/>
        <v>#DIV/0!</v>
      </c>
      <c r="D3514" s="216" t="e">
        <f>IF(F3514="","",IF($B$3='Budget Calculator'!$A$14, 'Loan Calculator'!$L$12-E3514+H3514, IF($B$3='Budget Calculator'!$A$13,  'Loan Calculator'!$N$12-E3514+H3514, IF($B$3='Budget Calculator'!$A$12,  'Loan Calculator'!$P$12-E3514+H3514, 0))))</f>
        <v>#DIV/0!</v>
      </c>
      <c r="E3514" s="217" t="e">
        <f>IF(('Loan Calculator'!$G$4/$B$4)*C3513&gt;=0, ('Loan Calculator'!$G$4/$B$4)*C3513, 1/0)</f>
        <v>#DIV/0!</v>
      </c>
      <c r="F3514" s="200" t="e">
        <f t="shared" si="336"/>
        <v>#DIV/0!</v>
      </c>
      <c r="G3514" s="212" t="e">
        <f t="shared" si="331"/>
        <v>#DIV/0!</v>
      </c>
      <c r="K3514" s="197" t="str" cm="1">
        <f t="array" ref="K3514">INDEX($A:$G, ($B3514*$B$4)+3,COLUMN(C3514))</f>
        <v>Owing</v>
      </c>
      <c r="L3514" s="198" t="e">
        <f t="shared" si="333"/>
        <v>#VALUE!</v>
      </c>
      <c r="M3514" s="199" t="e">
        <f t="shared" si="334"/>
        <v>#VALUE!</v>
      </c>
      <c r="N3514" s="200" t="str" cm="1">
        <f t="array" ref="N3514">INDEX($A:$G, ($B3514*$B$4)+3,COLUMN(F3514))</f>
        <v>Total Interest Charged</v>
      </c>
      <c r="O3514" s="201" t="e">
        <f t="shared" si="332"/>
        <v>#VALUE!</v>
      </c>
    </row>
    <row r="3515" spans="3:15" x14ac:dyDescent="0.25">
      <c r="C3515" s="197" t="e">
        <f t="shared" si="335"/>
        <v>#DIV/0!</v>
      </c>
      <c r="D3515" s="216" t="e">
        <f>IF(F3515="","",IF($B$3='Budget Calculator'!$A$14, 'Loan Calculator'!$L$12-E3515+H3515, IF($B$3='Budget Calculator'!$A$13,  'Loan Calculator'!$N$12-E3515+H3515, IF($B$3='Budget Calculator'!$A$12,  'Loan Calculator'!$P$12-E3515+H3515, 0))))</f>
        <v>#DIV/0!</v>
      </c>
      <c r="E3515" s="217" t="e">
        <f>IF(('Loan Calculator'!$G$4/$B$4)*C3514&gt;=0, ('Loan Calculator'!$G$4/$B$4)*C3514, 1/0)</f>
        <v>#DIV/0!</v>
      </c>
      <c r="F3515" s="200" t="e">
        <f t="shared" si="336"/>
        <v>#DIV/0!</v>
      </c>
      <c r="G3515" s="212" t="e">
        <f t="shared" si="331"/>
        <v>#DIV/0!</v>
      </c>
      <c r="K3515" s="197" t="str" cm="1">
        <f t="array" ref="K3515">INDEX($A:$G, ($B3515*$B$4)+3,COLUMN(C3515))</f>
        <v>Owing</v>
      </c>
      <c r="L3515" s="198" t="e">
        <f t="shared" si="333"/>
        <v>#VALUE!</v>
      </c>
      <c r="M3515" s="199" t="e">
        <f t="shared" si="334"/>
        <v>#VALUE!</v>
      </c>
      <c r="N3515" s="200" t="str" cm="1">
        <f t="array" ref="N3515">INDEX($A:$G, ($B3515*$B$4)+3,COLUMN(F3515))</f>
        <v>Total Interest Charged</v>
      </c>
      <c r="O3515" s="201" t="e">
        <f t="shared" si="332"/>
        <v>#VALUE!</v>
      </c>
    </row>
    <row r="3516" spans="3:15" x14ac:dyDescent="0.25">
      <c r="C3516" s="197" t="e">
        <f t="shared" si="335"/>
        <v>#DIV/0!</v>
      </c>
      <c r="D3516" s="216" t="e">
        <f>IF(F3516="","",IF($B$3='Budget Calculator'!$A$14, 'Loan Calculator'!$L$12-E3516+H3516, IF($B$3='Budget Calculator'!$A$13,  'Loan Calculator'!$N$12-E3516+H3516, IF($B$3='Budget Calculator'!$A$12,  'Loan Calculator'!$P$12-E3516+H3516, 0))))</f>
        <v>#DIV/0!</v>
      </c>
      <c r="E3516" s="217" t="e">
        <f>IF(('Loan Calculator'!$G$4/$B$4)*C3515&gt;=0, ('Loan Calculator'!$G$4/$B$4)*C3515, 1/0)</f>
        <v>#DIV/0!</v>
      </c>
      <c r="F3516" s="200" t="e">
        <f t="shared" si="336"/>
        <v>#DIV/0!</v>
      </c>
      <c r="G3516" s="212" t="e">
        <f t="shared" si="331"/>
        <v>#DIV/0!</v>
      </c>
      <c r="K3516" s="197" t="str" cm="1">
        <f t="array" ref="K3516">INDEX($A:$G, ($B3516*$B$4)+3,COLUMN(C3516))</f>
        <v>Owing</v>
      </c>
      <c r="L3516" s="198" t="e">
        <f t="shared" si="333"/>
        <v>#VALUE!</v>
      </c>
      <c r="M3516" s="199" t="e">
        <f t="shared" si="334"/>
        <v>#VALUE!</v>
      </c>
      <c r="N3516" s="200" t="str" cm="1">
        <f t="array" ref="N3516">INDEX($A:$G, ($B3516*$B$4)+3,COLUMN(F3516))</f>
        <v>Total Interest Charged</v>
      </c>
      <c r="O3516" s="201" t="e">
        <f t="shared" si="332"/>
        <v>#VALUE!</v>
      </c>
    </row>
    <row r="3517" spans="3:15" x14ac:dyDescent="0.25">
      <c r="C3517" s="197" t="e">
        <f t="shared" si="335"/>
        <v>#DIV/0!</v>
      </c>
      <c r="D3517" s="216" t="e">
        <f>IF(F3517="","",IF($B$3='Budget Calculator'!$A$14, 'Loan Calculator'!$L$12-E3517+H3517, IF($B$3='Budget Calculator'!$A$13,  'Loan Calculator'!$N$12-E3517+H3517, IF($B$3='Budget Calculator'!$A$12,  'Loan Calculator'!$P$12-E3517+H3517, 0))))</f>
        <v>#DIV/0!</v>
      </c>
      <c r="E3517" s="217" t="e">
        <f>IF(('Loan Calculator'!$G$4/$B$4)*C3516&gt;=0, ('Loan Calculator'!$G$4/$B$4)*C3516, 1/0)</f>
        <v>#DIV/0!</v>
      </c>
      <c r="F3517" s="200" t="e">
        <f t="shared" si="336"/>
        <v>#DIV/0!</v>
      </c>
      <c r="G3517" s="212" t="e">
        <f t="shared" si="331"/>
        <v>#DIV/0!</v>
      </c>
      <c r="K3517" s="197" t="str" cm="1">
        <f t="array" ref="K3517">INDEX($A:$G, ($B3517*$B$4)+3,COLUMN(C3517))</f>
        <v>Owing</v>
      </c>
      <c r="L3517" s="198" t="e">
        <f t="shared" si="333"/>
        <v>#VALUE!</v>
      </c>
      <c r="M3517" s="199" t="e">
        <f t="shared" si="334"/>
        <v>#VALUE!</v>
      </c>
      <c r="N3517" s="200" t="str" cm="1">
        <f t="array" ref="N3517">INDEX($A:$G, ($B3517*$B$4)+3,COLUMN(F3517))</f>
        <v>Total Interest Charged</v>
      </c>
      <c r="O3517" s="201" t="e">
        <f t="shared" si="332"/>
        <v>#VALUE!</v>
      </c>
    </row>
    <row r="3518" spans="3:15" x14ac:dyDescent="0.25">
      <c r="C3518" s="197" t="e">
        <f t="shared" si="335"/>
        <v>#DIV/0!</v>
      </c>
      <c r="D3518" s="216" t="e">
        <f>IF(F3518="","",IF($B$3='Budget Calculator'!$A$14, 'Loan Calculator'!$L$12-E3518+H3518, IF($B$3='Budget Calculator'!$A$13,  'Loan Calculator'!$N$12-E3518+H3518, IF($B$3='Budget Calculator'!$A$12,  'Loan Calculator'!$P$12-E3518+H3518, 0))))</f>
        <v>#DIV/0!</v>
      </c>
      <c r="E3518" s="217" t="e">
        <f>IF(('Loan Calculator'!$G$4/$B$4)*C3517&gt;=0, ('Loan Calculator'!$G$4/$B$4)*C3517, 1/0)</f>
        <v>#DIV/0!</v>
      </c>
      <c r="F3518" s="200" t="e">
        <f t="shared" si="336"/>
        <v>#DIV/0!</v>
      </c>
      <c r="G3518" s="212" t="e">
        <f t="shared" si="331"/>
        <v>#DIV/0!</v>
      </c>
      <c r="K3518" s="197" t="str" cm="1">
        <f t="array" ref="K3518">INDEX($A:$G, ($B3518*$B$4)+3,COLUMN(C3518))</f>
        <v>Owing</v>
      </c>
      <c r="L3518" s="198" t="e">
        <f t="shared" si="333"/>
        <v>#VALUE!</v>
      </c>
      <c r="M3518" s="199" t="e">
        <f t="shared" si="334"/>
        <v>#VALUE!</v>
      </c>
      <c r="N3518" s="200" t="str" cm="1">
        <f t="array" ref="N3518">INDEX($A:$G, ($B3518*$B$4)+3,COLUMN(F3518))</f>
        <v>Total Interest Charged</v>
      </c>
      <c r="O3518" s="201" t="e">
        <f t="shared" si="332"/>
        <v>#VALUE!</v>
      </c>
    </row>
    <row r="3519" spans="3:15" x14ac:dyDescent="0.25">
      <c r="C3519" s="197" t="e">
        <f t="shared" si="335"/>
        <v>#DIV/0!</v>
      </c>
      <c r="D3519" s="216" t="e">
        <f>IF(F3519="","",IF($B$3='Budget Calculator'!$A$14, 'Loan Calculator'!$L$12-E3519+H3519, IF($B$3='Budget Calculator'!$A$13,  'Loan Calculator'!$N$12-E3519+H3519, IF($B$3='Budget Calculator'!$A$12,  'Loan Calculator'!$P$12-E3519+H3519, 0))))</f>
        <v>#DIV/0!</v>
      </c>
      <c r="E3519" s="217" t="e">
        <f>IF(('Loan Calculator'!$G$4/$B$4)*C3518&gt;=0, ('Loan Calculator'!$G$4/$B$4)*C3518, 1/0)</f>
        <v>#DIV/0!</v>
      </c>
      <c r="F3519" s="200" t="e">
        <f t="shared" si="336"/>
        <v>#DIV/0!</v>
      </c>
      <c r="G3519" s="212" t="e">
        <f t="shared" si="331"/>
        <v>#DIV/0!</v>
      </c>
      <c r="K3519" s="197" t="str" cm="1">
        <f t="array" ref="K3519">INDEX($A:$G, ($B3519*$B$4)+3,COLUMN(C3519))</f>
        <v>Owing</v>
      </c>
      <c r="L3519" s="198" t="e">
        <f t="shared" si="333"/>
        <v>#VALUE!</v>
      </c>
      <c r="M3519" s="199" t="e">
        <f t="shared" si="334"/>
        <v>#VALUE!</v>
      </c>
      <c r="N3519" s="200" t="str" cm="1">
        <f t="array" ref="N3519">INDEX($A:$G, ($B3519*$B$4)+3,COLUMN(F3519))</f>
        <v>Total Interest Charged</v>
      </c>
      <c r="O3519" s="201" t="e">
        <f t="shared" si="332"/>
        <v>#VALUE!</v>
      </c>
    </row>
    <row r="3520" spans="3:15" x14ac:dyDescent="0.25">
      <c r="C3520" s="197" t="e">
        <f t="shared" si="335"/>
        <v>#DIV/0!</v>
      </c>
      <c r="D3520" s="216" t="e">
        <f>IF(F3520="","",IF($B$3='Budget Calculator'!$A$14, 'Loan Calculator'!$L$12-E3520+H3520, IF($B$3='Budget Calculator'!$A$13,  'Loan Calculator'!$N$12-E3520+H3520, IF($B$3='Budget Calculator'!$A$12,  'Loan Calculator'!$P$12-E3520+H3520, 0))))</f>
        <v>#DIV/0!</v>
      </c>
      <c r="E3520" s="217" t="e">
        <f>IF(('Loan Calculator'!$G$4/$B$4)*C3519&gt;=0, ('Loan Calculator'!$G$4/$B$4)*C3519, 1/0)</f>
        <v>#DIV/0!</v>
      </c>
      <c r="F3520" s="200" t="e">
        <f t="shared" si="336"/>
        <v>#DIV/0!</v>
      </c>
      <c r="G3520" s="212" t="e">
        <f t="shared" si="331"/>
        <v>#DIV/0!</v>
      </c>
      <c r="K3520" s="197" t="str" cm="1">
        <f t="array" ref="K3520">INDEX($A:$G, ($B3520*$B$4)+3,COLUMN(C3520))</f>
        <v>Owing</v>
      </c>
      <c r="L3520" s="198" t="e">
        <f t="shared" si="333"/>
        <v>#VALUE!</v>
      </c>
      <c r="M3520" s="199" t="e">
        <f t="shared" si="334"/>
        <v>#VALUE!</v>
      </c>
      <c r="N3520" s="200" t="str" cm="1">
        <f t="array" ref="N3520">INDEX($A:$G, ($B3520*$B$4)+3,COLUMN(F3520))</f>
        <v>Total Interest Charged</v>
      </c>
      <c r="O3520" s="201" t="e">
        <f t="shared" si="332"/>
        <v>#VALUE!</v>
      </c>
    </row>
    <row r="3521" spans="3:15" x14ac:dyDescent="0.25">
      <c r="C3521" s="197" t="e">
        <f t="shared" si="335"/>
        <v>#DIV/0!</v>
      </c>
      <c r="D3521" s="216" t="e">
        <f>IF(F3521="","",IF($B$3='Budget Calculator'!$A$14, 'Loan Calculator'!$L$12-E3521+H3521, IF($B$3='Budget Calculator'!$A$13,  'Loan Calculator'!$N$12-E3521+H3521, IF($B$3='Budget Calculator'!$A$12,  'Loan Calculator'!$P$12-E3521+H3521, 0))))</f>
        <v>#DIV/0!</v>
      </c>
      <c r="E3521" s="217" t="e">
        <f>IF(('Loan Calculator'!$G$4/$B$4)*C3520&gt;=0, ('Loan Calculator'!$G$4/$B$4)*C3520, 1/0)</f>
        <v>#DIV/0!</v>
      </c>
      <c r="F3521" s="200" t="e">
        <f t="shared" si="336"/>
        <v>#DIV/0!</v>
      </c>
      <c r="G3521" s="212" t="e">
        <f t="shared" si="331"/>
        <v>#DIV/0!</v>
      </c>
      <c r="K3521" s="197" t="str" cm="1">
        <f t="array" ref="K3521">INDEX($A:$G, ($B3521*$B$4)+3,COLUMN(C3521))</f>
        <v>Owing</v>
      </c>
      <c r="L3521" s="198" t="e">
        <f t="shared" si="333"/>
        <v>#VALUE!</v>
      </c>
      <c r="M3521" s="199" t="e">
        <f t="shared" si="334"/>
        <v>#VALUE!</v>
      </c>
      <c r="N3521" s="200" t="str" cm="1">
        <f t="array" ref="N3521">INDEX($A:$G, ($B3521*$B$4)+3,COLUMN(F3521))</f>
        <v>Total Interest Charged</v>
      </c>
      <c r="O3521" s="201" t="e">
        <f t="shared" si="332"/>
        <v>#VALUE!</v>
      </c>
    </row>
    <row r="3522" spans="3:15" x14ac:dyDescent="0.25">
      <c r="C3522" s="197" t="e">
        <f t="shared" si="335"/>
        <v>#DIV/0!</v>
      </c>
      <c r="D3522" s="216" t="e">
        <f>IF(F3522="","",IF($B$3='Budget Calculator'!$A$14, 'Loan Calculator'!$L$12-E3522+H3522, IF($B$3='Budget Calculator'!$A$13,  'Loan Calculator'!$N$12-E3522+H3522, IF($B$3='Budget Calculator'!$A$12,  'Loan Calculator'!$P$12-E3522+H3522, 0))))</f>
        <v>#DIV/0!</v>
      </c>
      <c r="E3522" s="217" t="e">
        <f>IF(('Loan Calculator'!$G$4/$B$4)*C3521&gt;=0, ('Loan Calculator'!$G$4/$B$4)*C3521, 1/0)</f>
        <v>#DIV/0!</v>
      </c>
      <c r="F3522" s="200" t="e">
        <f t="shared" si="336"/>
        <v>#DIV/0!</v>
      </c>
      <c r="G3522" s="212" t="e">
        <f t="shared" si="331"/>
        <v>#DIV/0!</v>
      </c>
      <c r="K3522" s="197" t="str" cm="1">
        <f t="array" ref="K3522">INDEX($A:$G, ($B3522*$B$4)+3,COLUMN(C3522))</f>
        <v>Owing</v>
      </c>
      <c r="L3522" s="198" t="e">
        <f t="shared" si="333"/>
        <v>#VALUE!</v>
      </c>
      <c r="M3522" s="199" t="e">
        <f t="shared" si="334"/>
        <v>#VALUE!</v>
      </c>
      <c r="N3522" s="200" t="str" cm="1">
        <f t="array" ref="N3522">INDEX($A:$G, ($B3522*$B$4)+3,COLUMN(F3522))</f>
        <v>Total Interest Charged</v>
      </c>
      <c r="O3522" s="201" t="e">
        <f t="shared" si="332"/>
        <v>#VALUE!</v>
      </c>
    </row>
    <row r="3523" spans="3:15" x14ac:dyDescent="0.25">
      <c r="C3523" s="197" t="e">
        <f t="shared" si="335"/>
        <v>#DIV/0!</v>
      </c>
      <c r="D3523" s="216" t="e">
        <f>IF(F3523="","",IF($B$3='Budget Calculator'!$A$14, 'Loan Calculator'!$L$12-E3523+H3523, IF($B$3='Budget Calculator'!$A$13,  'Loan Calculator'!$N$12-E3523+H3523, IF($B$3='Budget Calculator'!$A$12,  'Loan Calculator'!$P$12-E3523+H3523, 0))))</f>
        <v>#DIV/0!</v>
      </c>
      <c r="E3523" s="217" t="e">
        <f>IF(('Loan Calculator'!$G$4/$B$4)*C3522&gt;=0, ('Loan Calculator'!$G$4/$B$4)*C3522, 1/0)</f>
        <v>#DIV/0!</v>
      </c>
      <c r="F3523" s="200" t="e">
        <f t="shared" si="336"/>
        <v>#DIV/0!</v>
      </c>
      <c r="G3523" s="212" t="e">
        <f t="shared" si="331"/>
        <v>#DIV/0!</v>
      </c>
      <c r="K3523" s="197" t="str" cm="1">
        <f t="array" ref="K3523">INDEX($A:$G, ($B3523*$B$4)+3,COLUMN(C3523))</f>
        <v>Owing</v>
      </c>
      <c r="L3523" s="198" t="e">
        <f t="shared" si="333"/>
        <v>#VALUE!</v>
      </c>
      <c r="M3523" s="199" t="e">
        <f t="shared" si="334"/>
        <v>#VALUE!</v>
      </c>
      <c r="N3523" s="200" t="str" cm="1">
        <f t="array" ref="N3523">INDEX($A:$G, ($B3523*$B$4)+3,COLUMN(F3523))</f>
        <v>Total Interest Charged</v>
      </c>
      <c r="O3523" s="201" t="e">
        <f t="shared" si="332"/>
        <v>#VALUE!</v>
      </c>
    </row>
    <row r="3524" spans="3:15" x14ac:dyDescent="0.25">
      <c r="C3524" s="197" t="e">
        <f t="shared" si="335"/>
        <v>#DIV/0!</v>
      </c>
      <c r="D3524" s="216" t="e">
        <f>IF(F3524="","",IF($B$3='Budget Calculator'!$A$14, 'Loan Calculator'!$L$12-E3524+H3524, IF($B$3='Budget Calculator'!$A$13,  'Loan Calculator'!$N$12-E3524+H3524, IF($B$3='Budget Calculator'!$A$12,  'Loan Calculator'!$P$12-E3524+H3524, 0))))</f>
        <v>#DIV/0!</v>
      </c>
      <c r="E3524" s="217" t="e">
        <f>IF(('Loan Calculator'!$G$4/$B$4)*C3523&gt;=0, ('Loan Calculator'!$G$4/$B$4)*C3523, 1/0)</f>
        <v>#DIV/0!</v>
      </c>
      <c r="F3524" s="200" t="e">
        <f t="shared" si="336"/>
        <v>#DIV/0!</v>
      </c>
      <c r="G3524" s="212" t="e">
        <f t="shared" si="331"/>
        <v>#DIV/0!</v>
      </c>
      <c r="K3524" s="197" t="str" cm="1">
        <f t="array" ref="K3524">INDEX($A:$G, ($B3524*$B$4)+3,COLUMN(C3524))</f>
        <v>Owing</v>
      </c>
      <c r="L3524" s="198" t="e">
        <f t="shared" si="333"/>
        <v>#VALUE!</v>
      </c>
      <c r="M3524" s="199" t="e">
        <f t="shared" si="334"/>
        <v>#VALUE!</v>
      </c>
      <c r="N3524" s="200" t="str" cm="1">
        <f t="array" ref="N3524">INDEX($A:$G, ($B3524*$B$4)+3,COLUMN(F3524))</f>
        <v>Total Interest Charged</v>
      </c>
      <c r="O3524" s="201" t="e">
        <f t="shared" si="332"/>
        <v>#VALUE!</v>
      </c>
    </row>
    <row r="3525" spans="3:15" x14ac:dyDescent="0.25">
      <c r="C3525" s="197" t="e">
        <f t="shared" si="335"/>
        <v>#DIV/0!</v>
      </c>
      <c r="D3525" s="216" t="e">
        <f>IF(F3525="","",IF($B$3='Budget Calculator'!$A$14, 'Loan Calculator'!$L$12-E3525+H3525, IF($B$3='Budget Calculator'!$A$13,  'Loan Calculator'!$N$12-E3525+H3525, IF($B$3='Budget Calculator'!$A$12,  'Loan Calculator'!$P$12-E3525+H3525, 0))))</f>
        <v>#DIV/0!</v>
      </c>
      <c r="E3525" s="217" t="e">
        <f>IF(('Loan Calculator'!$G$4/$B$4)*C3524&gt;=0, ('Loan Calculator'!$G$4/$B$4)*C3524, 1/0)</f>
        <v>#DIV/0!</v>
      </c>
      <c r="F3525" s="200" t="e">
        <f t="shared" si="336"/>
        <v>#DIV/0!</v>
      </c>
      <c r="G3525" s="212" t="e">
        <f t="shared" si="331"/>
        <v>#DIV/0!</v>
      </c>
      <c r="K3525" s="197" t="str" cm="1">
        <f t="array" ref="K3525">INDEX($A:$G, ($B3525*$B$4)+3,COLUMN(C3525))</f>
        <v>Owing</v>
      </c>
      <c r="L3525" s="198" t="e">
        <f t="shared" si="333"/>
        <v>#VALUE!</v>
      </c>
      <c r="M3525" s="199" t="e">
        <f t="shared" si="334"/>
        <v>#VALUE!</v>
      </c>
      <c r="N3525" s="200" t="str" cm="1">
        <f t="array" ref="N3525">INDEX($A:$G, ($B3525*$B$4)+3,COLUMN(F3525))</f>
        <v>Total Interest Charged</v>
      </c>
      <c r="O3525" s="201" t="e">
        <f t="shared" si="332"/>
        <v>#VALUE!</v>
      </c>
    </row>
    <row r="3526" spans="3:15" x14ac:dyDescent="0.25">
      <c r="C3526" s="197" t="e">
        <f t="shared" si="335"/>
        <v>#DIV/0!</v>
      </c>
      <c r="D3526" s="216" t="e">
        <f>IF(F3526="","",IF($B$3='Budget Calculator'!$A$14, 'Loan Calculator'!$L$12-E3526+H3526, IF($B$3='Budget Calculator'!$A$13,  'Loan Calculator'!$N$12-E3526+H3526, IF($B$3='Budget Calculator'!$A$12,  'Loan Calculator'!$P$12-E3526+H3526, 0))))</f>
        <v>#DIV/0!</v>
      </c>
      <c r="E3526" s="217" t="e">
        <f>IF(('Loan Calculator'!$G$4/$B$4)*C3525&gt;=0, ('Loan Calculator'!$G$4/$B$4)*C3525, 1/0)</f>
        <v>#DIV/0!</v>
      </c>
      <c r="F3526" s="200" t="e">
        <f t="shared" si="336"/>
        <v>#DIV/0!</v>
      </c>
      <c r="G3526" s="212" t="e">
        <f t="shared" ref="G3526:G3589" si="337">IF(IFERROR(C3526, 1/0), B3526, IF(C3526=0, B3526, 1/0))</f>
        <v>#DIV/0!</v>
      </c>
      <c r="K3526" s="197" t="str" cm="1">
        <f t="array" ref="K3526">INDEX($A:$G, ($B3526*$B$4)+3,COLUMN(C3526))</f>
        <v>Owing</v>
      </c>
      <c r="L3526" s="198" t="e">
        <f t="shared" si="333"/>
        <v>#VALUE!</v>
      </c>
      <c r="M3526" s="199" t="e">
        <f t="shared" si="334"/>
        <v>#VALUE!</v>
      </c>
      <c r="N3526" s="200" t="str" cm="1">
        <f t="array" ref="N3526">INDEX($A:$G, ($B3526*$B$4)+3,COLUMN(F3526))</f>
        <v>Total Interest Charged</v>
      </c>
      <c r="O3526" s="201" t="e">
        <f t="shared" ref="O3526:O3589" si="338">IF(IFERROR(K3526, 1/0), J3526, IF(K3526=0, J3526, 1/0))</f>
        <v>#VALUE!</v>
      </c>
    </row>
    <row r="3527" spans="3:15" x14ac:dyDescent="0.25">
      <c r="C3527" s="197" t="e">
        <f t="shared" si="335"/>
        <v>#DIV/0!</v>
      </c>
      <c r="D3527" s="216" t="e">
        <f>IF(F3527="","",IF($B$3='Budget Calculator'!$A$14, 'Loan Calculator'!$L$12-E3527+H3527, IF($B$3='Budget Calculator'!$A$13,  'Loan Calculator'!$N$12-E3527+H3527, IF($B$3='Budget Calculator'!$A$12,  'Loan Calculator'!$P$12-E3527+H3527, 0))))</f>
        <v>#DIV/0!</v>
      </c>
      <c r="E3527" s="217" t="e">
        <f>IF(('Loan Calculator'!$G$4/$B$4)*C3526&gt;=0, ('Loan Calculator'!$G$4/$B$4)*C3526, 1/0)</f>
        <v>#DIV/0!</v>
      </c>
      <c r="F3527" s="200" t="e">
        <f t="shared" si="336"/>
        <v>#DIV/0!</v>
      </c>
      <c r="G3527" s="212" t="e">
        <f t="shared" si="337"/>
        <v>#DIV/0!</v>
      </c>
      <c r="K3527" s="197" t="str" cm="1">
        <f t="array" ref="K3527">INDEX($A:$G, ($B3527*$B$4)+3,COLUMN(C3527))</f>
        <v>Owing</v>
      </c>
      <c r="L3527" s="198" t="e">
        <f t="shared" ref="L3527:L3590" si="339">K3526-K3527</f>
        <v>#VALUE!</v>
      </c>
      <c r="M3527" s="199" t="e">
        <f t="shared" ref="M3527:M3590" si="340">N3527-N3526</f>
        <v>#VALUE!</v>
      </c>
      <c r="N3527" s="200" t="str" cm="1">
        <f t="array" ref="N3527">INDEX($A:$G, ($B3527*$B$4)+3,COLUMN(F3527))</f>
        <v>Total Interest Charged</v>
      </c>
      <c r="O3527" s="201" t="e">
        <f t="shared" si="338"/>
        <v>#VALUE!</v>
      </c>
    </row>
    <row r="3528" spans="3:15" x14ac:dyDescent="0.25">
      <c r="C3528" s="197" t="e">
        <f t="shared" si="335"/>
        <v>#DIV/0!</v>
      </c>
      <c r="D3528" s="216" t="e">
        <f>IF(F3528="","",IF($B$3='Budget Calculator'!$A$14, 'Loan Calculator'!$L$12-E3528+H3528, IF($B$3='Budget Calculator'!$A$13,  'Loan Calculator'!$N$12-E3528+H3528, IF($B$3='Budget Calculator'!$A$12,  'Loan Calculator'!$P$12-E3528+H3528, 0))))</f>
        <v>#DIV/0!</v>
      </c>
      <c r="E3528" s="217" t="e">
        <f>IF(('Loan Calculator'!$G$4/$B$4)*C3527&gt;=0, ('Loan Calculator'!$G$4/$B$4)*C3527, 1/0)</f>
        <v>#DIV/0!</v>
      </c>
      <c r="F3528" s="200" t="e">
        <f t="shared" si="336"/>
        <v>#DIV/0!</v>
      </c>
      <c r="G3528" s="212" t="e">
        <f t="shared" si="337"/>
        <v>#DIV/0!</v>
      </c>
      <c r="K3528" s="197" t="str" cm="1">
        <f t="array" ref="K3528">INDEX($A:$G, ($B3528*$B$4)+3,COLUMN(C3528))</f>
        <v>Owing</v>
      </c>
      <c r="L3528" s="198" t="e">
        <f t="shared" si="339"/>
        <v>#VALUE!</v>
      </c>
      <c r="M3528" s="199" t="e">
        <f t="shared" si="340"/>
        <v>#VALUE!</v>
      </c>
      <c r="N3528" s="200" t="str" cm="1">
        <f t="array" ref="N3528">INDEX($A:$G, ($B3528*$B$4)+3,COLUMN(F3528))</f>
        <v>Total Interest Charged</v>
      </c>
      <c r="O3528" s="201" t="e">
        <f t="shared" si="338"/>
        <v>#VALUE!</v>
      </c>
    </row>
    <row r="3529" spans="3:15" x14ac:dyDescent="0.25">
      <c r="C3529" s="197" t="e">
        <f t="shared" si="335"/>
        <v>#DIV/0!</v>
      </c>
      <c r="D3529" s="216" t="e">
        <f>IF(F3529="","",IF($B$3='Budget Calculator'!$A$14, 'Loan Calculator'!$L$12-E3529+H3529, IF($B$3='Budget Calculator'!$A$13,  'Loan Calculator'!$N$12-E3529+H3529, IF($B$3='Budget Calculator'!$A$12,  'Loan Calculator'!$P$12-E3529+H3529, 0))))</f>
        <v>#DIV/0!</v>
      </c>
      <c r="E3529" s="217" t="e">
        <f>IF(('Loan Calculator'!$G$4/$B$4)*C3528&gt;=0, ('Loan Calculator'!$G$4/$B$4)*C3528, 1/0)</f>
        <v>#DIV/0!</v>
      </c>
      <c r="F3529" s="200" t="e">
        <f t="shared" si="336"/>
        <v>#DIV/0!</v>
      </c>
      <c r="G3529" s="212" t="e">
        <f t="shared" si="337"/>
        <v>#DIV/0!</v>
      </c>
      <c r="K3529" s="197" t="str" cm="1">
        <f t="array" ref="K3529">INDEX($A:$G, ($B3529*$B$4)+3,COLUMN(C3529))</f>
        <v>Owing</v>
      </c>
      <c r="L3529" s="198" t="e">
        <f t="shared" si="339"/>
        <v>#VALUE!</v>
      </c>
      <c r="M3529" s="199" t="e">
        <f t="shared" si="340"/>
        <v>#VALUE!</v>
      </c>
      <c r="N3529" s="200" t="str" cm="1">
        <f t="array" ref="N3529">INDEX($A:$G, ($B3529*$B$4)+3,COLUMN(F3529))</f>
        <v>Total Interest Charged</v>
      </c>
      <c r="O3529" s="201" t="e">
        <f t="shared" si="338"/>
        <v>#VALUE!</v>
      </c>
    </row>
    <row r="3530" spans="3:15" x14ac:dyDescent="0.25">
      <c r="C3530" s="197" t="e">
        <f t="shared" si="335"/>
        <v>#DIV/0!</v>
      </c>
      <c r="D3530" s="216" t="e">
        <f>IF(F3530="","",IF($B$3='Budget Calculator'!$A$14, 'Loan Calculator'!$L$12-E3530+H3530, IF($B$3='Budget Calculator'!$A$13,  'Loan Calculator'!$N$12-E3530+H3530, IF($B$3='Budget Calculator'!$A$12,  'Loan Calculator'!$P$12-E3530+H3530, 0))))</f>
        <v>#DIV/0!</v>
      </c>
      <c r="E3530" s="217" t="e">
        <f>IF(('Loan Calculator'!$G$4/$B$4)*C3529&gt;=0, ('Loan Calculator'!$G$4/$B$4)*C3529, 1/0)</f>
        <v>#DIV/0!</v>
      </c>
      <c r="F3530" s="200" t="e">
        <f t="shared" si="336"/>
        <v>#DIV/0!</v>
      </c>
      <c r="G3530" s="212" t="e">
        <f t="shared" si="337"/>
        <v>#DIV/0!</v>
      </c>
      <c r="K3530" s="197" t="str" cm="1">
        <f t="array" ref="K3530">INDEX($A:$G, ($B3530*$B$4)+3,COLUMN(C3530))</f>
        <v>Owing</v>
      </c>
      <c r="L3530" s="198" t="e">
        <f t="shared" si="339"/>
        <v>#VALUE!</v>
      </c>
      <c r="M3530" s="199" t="e">
        <f t="shared" si="340"/>
        <v>#VALUE!</v>
      </c>
      <c r="N3530" s="200" t="str" cm="1">
        <f t="array" ref="N3530">INDEX($A:$G, ($B3530*$B$4)+3,COLUMN(F3530))</f>
        <v>Total Interest Charged</v>
      </c>
      <c r="O3530" s="201" t="e">
        <f t="shared" si="338"/>
        <v>#VALUE!</v>
      </c>
    </row>
    <row r="3531" spans="3:15" x14ac:dyDescent="0.25">
      <c r="C3531" s="197" t="e">
        <f t="shared" si="335"/>
        <v>#DIV/0!</v>
      </c>
      <c r="D3531" s="216" t="e">
        <f>IF(F3531="","",IF($B$3='Budget Calculator'!$A$14, 'Loan Calculator'!$L$12-E3531+H3531, IF($B$3='Budget Calculator'!$A$13,  'Loan Calculator'!$N$12-E3531+H3531, IF($B$3='Budget Calculator'!$A$12,  'Loan Calculator'!$P$12-E3531+H3531, 0))))</f>
        <v>#DIV/0!</v>
      </c>
      <c r="E3531" s="217" t="e">
        <f>IF(('Loan Calculator'!$G$4/$B$4)*C3530&gt;=0, ('Loan Calculator'!$G$4/$B$4)*C3530, 1/0)</f>
        <v>#DIV/0!</v>
      </c>
      <c r="F3531" s="200" t="e">
        <f t="shared" si="336"/>
        <v>#DIV/0!</v>
      </c>
      <c r="G3531" s="212" t="e">
        <f t="shared" si="337"/>
        <v>#DIV/0!</v>
      </c>
      <c r="K3531" s="197" t="str" cm="1">
        <f t="array" ref="K3531">INDEX($A:$G, ($B3531*$B$4)+3,COLUMN(C3531))</f>
        <v>Owing</v>
      </c>
      <c r="L3531" s="198" t="e">
        <f t="shared" si="339"/>
        <v>#VALUE!</v>
      </c>
      <c r="M3531" s="199" t="e">
        <f t="shared" si="340"/>
        <v>#VALUE!</v>
      </c>
      <c r="N3531" s="200" t="str" cm="1">
        <f t="array" ref="N3531">INDEX($A:$G, ($B3531*$B$4)+3,COLUMN(F3531))</f>
        <v>Total Interest Charged</v>
      </c>
      <c r="O3531" s="201" t="e">
        <f t="shared" si="338"/>
        <v>#VALUE!</v>
      </c>
    </row>
    <row r="3532" spans="3:15" x14ac:dyDescent="0.25">
      <c r="C3532" s="197" t="e">
        <f t="shared" si="335"/>
        <v>#DIV/0!</v>
      </c>
      <c r="D3532" s="216" t="e">
        <f>IF(F3532="","",IF($B$3='Budget Calculator'!$A$14, 'Loan Calculator'!$L$12-E3532+H3532, IF($B$3='Budget Calculator'!$A$13,  'Loan Calculator'!$N$12-E3532+H3532, IF($B$3='Budget Calculator'!$A$12,  'Loan Calculator'!$P$12-E3532+H3532, 0))))</f>
        <v>#DIV/0!</v>
      </c>
      <c r="E3532" s="217" t="e">
        <f>IF(('Loan Calculator'!$G$4/$B$4)*C3531&gt;=0, ('Loan Calculator'!$G$4/$B$4)*C3531, 1/0)</f>
        <v>#DIV/0!</v>
      </c>
      <c r="F3532" s="200" t="e">
        <f t="shared" si="336"/>
        <v>#DIV/0!</v>
      </c>
      <c r="G3532" s="212" t="e">
        <f t="shared" si="337"/>
        <v>#DIV/0!</v>
      </c>
      <c r="K3532" s="197" t="str" cm="1">
        <f t="array" ref="K3532">INDEX($A:$G, ($B3532*$B$4)+3,COLUMN(C3532))</f>
        <v>Owing</v>
      </c>
      <c r="L3532" s="198" t="e">
        <f t="shared" si="339"/>
        <v>#VALUE!</v>
      </c>
      <c r="M3532" s="199" t="e">
        <f t="shared" si="340"/>
        <v>#VALUE!</v>
      </c>
      <c r="N3532" s="200" t="str" cm="1">
        <f t="array" ref="N3532">INDEX($A:$G, ($B3532*$B$4)+3,COLUMN(F3532))</f>
        <v>Total Interest Charged</v>
      </c>
      <c r="O3532" s="201" t="e">
        <f t="shared" si="338"/>
        <v>#VALUE!</v>
      </c>
    </row>
    <row r="3533" spans="3:15" x14ac:dyDescent="0.25">
      <c r="C3533" s="197" t="e">
        <f t="shared" si="335"/>
        <v>#DIV/0!</v>
      </c>
      <c r="D3533" s="216" t="e">
        <f>IF(F3533="","",IF($B$3='Budget Calculator'!$A$14, 'Loan Calculator'!$L$12-E3533+H3533, IF($B$3='Budget Calculator'!$A$13,  'Loan Calculator'!$N$12-E3533+H3533, IF($B$3='Budget Calculator'!$A$12,  'Loan Calculator'!$P$12-E3533+H3533, 0))))</f>
        <v>#DIV/0!</v>
      </c>
      <c r="E3533" s="217" t="e">
        <f>IF(('Loan Calculator'!$G$4/$B$4)*C3532&gt;=0, ('Loan Calculator'!$G$4/$B$4)*C3532, 1/0)</f>
        <v>#DIV/0!</v>
      </c>
      <c r="F3533" s="200" t="e">
        <f t="shared" si="336"/>
        <v>#DIV/0!</v>
      </c>
      <c r="G3533" s="212" t="e">
        <f t="shared" si="337"/>
        <v>#DIV/0!</v>
      </c>
      <c r="K3533" s="197" t="str" cm="1">
        <f t="array" ref="K3533">INDEX($A:$G, ($B3533*$B$4)+3,COLUMN(C3533))</f>
        <v>Owing</v>
      </c>
      <c r="L3533" s="198" t="e">
        <f t="shared" si="339"/>
        <v>#VALUE!</v>
      </c>
      <c r="M3533" s="199" t="e">
        <f t="shared" si="340"/>
        <v>#VALUE!</v>
      </c>
      <c r="N3533" s="200" t="str" cm="1">
        <f t="array" ref="N3533">INDEX($A:$G, ($B3533*$B$4)+3,COLUMN(F3533))</f>
        <v>Total Interest Charged</v>
      </c>
      <c r="O3533" s="201" t="e">
        <f t="shared" si="338"/>
        <v>#VALUE!</v>
      </c>
    </row>
    <row r="3534" spans="3:15" x14ac:dyDescent="0.25">
      <c r="C3534" s="197" t="e">
        <f t="shared" si="335"/>
        <v>#DIV/0!</v>
      </c>
      <c r="D3534" s="216" t="e">
        <f>IF(F3534="","",IF($B$3='Budget Calculator'!$A$14, 'Loan Calculator'!$L$12-E3534+H3534, IF($B$3='Budget Calculator'!$A$13,  'Loan Calculator'!$N$12-E3534+H3534, IF($B$3='Budget Calculator'!$A$12,  'Loan Calculator'!$P$12-E3534+H3534, 0))))</f>
        <v>#DIV/0!</v>
      </c>
      <c r="E3534" s="217" t="e">
        <f>IF(('Loan Calculator'!$G$4/$B$4)*C3533&gt;=0, ('Loan Calculator'!$G$4/$B$4)*C3533, 1/0)</f>
        <v>#DIV/0!</v>
      </c>
      <c r="F3534" s="200" t="e">
        <f t="shared" si="336"/>
        <v>#DIV/0!</v>
      </c>
      <c r="G3534" s="212" t="e">
        <f t="shared" si="337"/>
        <v>#DIV/0!</v>
      </c>
      <c r="K3534" s="197" t="str" cm="1">
        <f t="array" ref="K3534">INDEX($A:$G, ($B3534*$B$4)+3,COLUMN(C3534))</f>
        <v>Owing</v>
      </c>
      <c r="L3534" s="198" t="e">
        <f t="shared" si="339"/>
        <v>#VALUE!</v>
      </c>
      <c r="M3534" s="199" t="e">
        <f t="shared" si="340"/>
        <v>#VALUE!</v>
      </c>
      <c r="N3534" s="200" t="str" cm="1">
        <f t="array" ref="N3534">INDEX($A:$G, ($B3534*$B$4)+3,COLUMN(F3534))</f>
        <v>Total Interest Charged</v>
      </c>
      <c r="O3534" s="201" t="e">
        <f t="shared" si="338"/>
        <v>#VALUE!</v>
      </c>
    </row>
    <row r="3535" spans="3:15" x14ac:dyDescent="0.25">
      <c r="C3535" s="197" t="e">
        <f t="shared" si="335"/>
        <v>#DIV/0!</v>
      </c>
      <c r="D3535" s="216" t="e">
        <f>IF(F3535="","",IF($B$3='Budget Calculator'!$A$14, 'Loan Calculator'!$L$12-E3535+H3535, IF($B$3='Budget Calculator'!$A$13,  'Loan Calculator'!$N$12-E3535+H3535, IF($B$3='Budget Calculator'!$A$12,  'Loan Calculator'!$P$12-E3535+H3535, 0))))</f>
        <v>#DIV/0!</v>
      </c>
      <c r="E3535" s="217" t="e">
        <f>IF(('Loan Calculator'!$G$4/$B$4)*C3534&gt;=0, ('Loan Calculator'!$G$4/$B$4)*C3534, 1/0)</f>
        <v>#DIV/0!</v>
      </c>
      <c r="F3535" s="200" t="e">
        <f t="shared" si="336"/>
        <v>#DIV/0!</v>
      </c>
      <c r="G3535" s="212" t="e">
        <f t="shared" si="337"/>
        <v>#DIV/0!</v>
      </c>
      <c r="K3535" s="197" t="str" cm="1">
        <f t="array" ref="K3535">INDEX($A:$G, ($B3535*$B$4)+3,COLUMN(C3535))</f>
        <v>Owing</v>
      </c>
      <c r="L3535" s="198" t="e">
        <f t="shared" si="339"/>
        <v>#VALUE!</v>
      </c>
      <c r="M3535" s="199" t="e">
        <f t="shared" si="340"/>
        <v>#VALUE!</v>
      </c>
      <c r="N3535" s="200" t="str" cm="1">
        <f t="array" ref="N3535">INDEX($A:$G, ($B3535*$B$4)+3,COLUMN(F3535))</f>
        <v>Total Interest Charged</v>
      </c>
      <c r="O3535" s="201" t="e">
        <f t="shared" si="338"/>
        <v>#VALUE!</v>
      </c>
    </row>
    <row r="3536" spans="3:15" x14ac:dyDescent="0.25">
      <c r="C3536" s="197" t="e">
        <f t="shared" si="335"/>
        <v>#DIV/0!</v>
      </c>
      <c r="D3536" s="216" t="e">
        <f>IF(F3536="","",IF($B$3='Budget Calculator'!$A$14, 'Loan Calculator'!$L$12-E3536+H3536, IF($B$3='Budget Calculator'!$A$13,  'Loan Calculator'!$N$12-E3536+H3536, IF($B$3='Budget Calculator'!$A$12,  'Loan Calculator'!$P$12-E3536+H3536, 0))))</f>
        <v>#DIV/0!</v>
      </c>
      <c r="E3536" s="217" t="e">
        <f>IF(('Loan Calculator'!$G$4/$B$4)*C3535&gt;=0, ('Loan Calculator'!$G$4/$B$4)*C3535, 1/0)</f>
        <v>#DIV/0!</v>
      </c>
      <c r="F3536" s="200" t="e">
        <f t="shared" si="336"/>
        <v>#DIV/0!</v>
      </c>
      <c r="G3536" s="212" t="e">
        <f t="shared" si="337"/>
        <v>#DIV/0!</v>
      </c>
      <c r="K3536" s="197" t="str" cm="1">
        <f t="array" ref="K3536">INDEX($A:$G, ($B3536*$B$4)+3,COLUMN(C3536))</f>
        <v>Owing</v>
      </c>
      <c r="L3536" s="198" t="e">
        <f t="shared" si="339"/>
        <v>#VALUE!</v>
      </c>
      <c r="M3536" s="199" t="e">
        <f t="shared" si="340"/>
        <v>#VALUE!</v>
      </c>
      <c r="N3536" s="200" t="str" cm="1">
        <f t="array" ref="N3536">INDEX($A:$G, ($B3536*$B$4)+3,COLUMN(F3536))</f>
        <v>Total Interest Charged</v>
      </c>
      <c r="O3536" s="201" t="e">
        <f t="shared" si="338"/>
        <v>#VALUE!</v>
      </c>
    </row>
    <row r="3537" spans="3:15" x14ac:dyDescent="0.25">
      <c r="C3537" s="197" t="e">
        <f t="shared" si="335"/>
        <v>#DIV/0!</v>
      </c>
      <c r="D3537" s="216" t="e">
        <f>IF(F3537="","",IF($B$3='Budget Calculator'!$A$14, 'Loan Calculator'!$L$12-E3537+H3537, IF($B$3='Budget Calculator'!$A$13,  'Loan Calculator'!$N$12-E3537+H3537, IF($B$3='Budget Calculator'!$A$12,  'Loan Calculator'!$P$12-E3537+H3537, 0))))</f>
        <v>#DIV/0!</v>
      </c>
      <c r="E3537" s="217" t="e">
        <f>IF(('Loan Calculator'!$G$4/$B$4)*C3536&gt;=0, ('Loan Calculator'!$G$4/$B$4)*C3536, 1/0)</f>
        <v>#DIV/0!</v>
      </c>
      <c r="F3537" s="200" t="e">
        <f t="shared" si="336"/>
        <v>#DIV/0!</v>
      </c>
      <c r="G3537" s="212" t="e">
        <f t="shared" si="337"/>
        <v>#DIV/0!</v>
      </c>
      <c r="K3537" s="197" t="str" cm="1">
        <f t="array" ref="K3537">INDEX($A:$G, ($B3537*$B$4)+3,COLUMN(C3537))</f>
        <v>Owing</v>
      </c>
      <c r="L3537" s="198" t="e">
        <f t="shared" si="339"/>
        <v>#VALUE!</v>
      </c>
      <c r="M3537" s="199" t="e">
        <f t="shared" si="340"/>
        <v>#VALUE!</v>
      </c>
      <c r="N3537" s="200" t="str" cm="1">
        <f t="array" ref="N3537">INDEX($A:$G, ($B3537*$B$4)+3,COLUMN(F3537))</f>
        <v>Total Interest Charged</v>
      </c>
      <c r="O3537" s="201" t="e">
        <f t="shared" si="338"/>
        <v>#VALUE!</v>
      </c>
    </row>
    <row r="3538" spans="3:15" x14ac:dyDescent="0.25">
      <c r="C3538" s="197" t="e">
        <f t="shared" si="335"/>
        <v>#DIV/0!</v>
      </c>
      <c r="D3538" s="216" t="e">
        <f>IF(F3538="","",IF($B$3='Budget Calculator'!$A$14, 'Loan Calculator'!$L$12-E3538+H3538, IF($B$3='Budget Calculator'!$A$13,  'Loan Calculator'!$N$12-E3538+H3538, IF($B$3='Budget Calculator'!$A$12,  'Loan Calculator'!$P$12-E3538+H3538, 0))))</f>
        <v>#DIV/0!</v>
      </c>
      <c r="E3538" s="217" t="e">
        <f>IF(('Loan Calculator'!$G$4/$B$4)*C3537&gt;=0, ('Loan Calculator'!$G$4/$B$4)*C3537, 1/0)</f>
        <v>#DIV/0!</v>
      </c>
      <c r="F3538" s="200" t="e">
        <f t="shared" si="336"/>
        <v>#DIV/0!</v>
      </c>
      <c r="G3538" s="212" t="e">
        <f t="shared" si="337"/>
        <v>#DIV/0!</v>
      </c>
      <c r="K3538" s="197" t="str" cm="1">
        <f t="array" ref="K3538">INDEX($A:$G, ($B3538*$B$4)+3,COLUMN(C3538))</f>
        <v>Owing</v>
      </c>
      <c r="L3538" s="198" t="e">
        <f t="shared" si="339"/>
        <v>#VALUE!</v>
      </c>
      <c r="M3538" s="199" t="e">
        <f t="shared" si="340"/>
        <v>#VALUE!</v>
      </c>
      <c r="N3538" s="200" t="str" cm="1">
        <f t="array" ref="N3538">INDEX($A:$G, ($B3538*$B$4)+3,COLUMN(F3538))</f>
        <v>Total Interest Charged</v>
      </c>
      <c r="O3538" s="201" t="e">
        <f t="shared" si="338"/>
        <v>#VALUE!</v>
      </c>
    </row>
    <row r="3539" spans="3:15" x14ac:dyDescent="0.25">
      <c r="C3539" s="197" t="e">
        <f t="shared" si="335"/>
        <v>#DIV/0!</v>
      </c>
      <c r="D3539" s="216" t="e">
        <f>IF(F3539="","",IF($B$3='Budget Calculator'!$A$14, 'Loan Calculator'!$L$12-E3539+H3539, IF($B$3='Budget Calculator'!$A$13,  'Loan Calculator'!$N$12-E3539+H3539, IF($B$3='Budget Calculator'!$A$12,  'Loan Calculator'!$P$12-E3539+H3539, 0))))</f>
        <v>#DIV/0!</v>
      </c>
      <c r="E3539" s="217" t="e">
        <f>IF(('Loan Calculator'!$G$4/$B$4)*C3538&gt;=0, ('Loan Calculator'!$G$4/$B$4)*C3538, 1/0)</f>
        <v>#DIV/0!</v>
      </c>
      <c r="F3539" s="200" t="e">
        <f t="shared" si="336"/>
        <v>#DIV/0!</v>
      </c>
      <c r="G3539" s="212" t="e">
        <f t="shared" si="337"/>
        <v>#DIV/0!</v>
      </c>
      <c r="K3539" s="197" t="str" cm="1">
        <f t="array" ref="K3539">INDEX($A:$G, ($B3539*$B$4)+3,COLUMN(C3539))</f>
        <v>Owing</v>
      </c>
      <c r="L3539" s="198" t="e">
        <f t="shared" si="339"/>
        <v>#VALUE!</v>
      </c>
      <c r="M3539" s="199" t="e">
        <f t="shared" si="340"/>
        <v>#VALUE!</v>
      </c>
      <c r="N3539" s="200" t="str" cm="1">
        <f t="array" ref="N3539">INDEX($A:$G, ($B3539*$B$4)+3,COLUMN(F3539))</f>
        <v>Total Interest Charged</v>
      </c>
      <c r="O3539" s="201" t="e">
        <f t="shared" si="338"/>
        <v>#VALUE!</v>
      </c>
    </row>
    <row r="3540" spans="3:15" x14ac:dyDescent="0.25">
      <c r="C3540" s="197" t="e">
        <f t="shared" si="335"/>
        <v>#DIV/0!</v>
      </c>
      <c r="D3540" s="216" t="e">
        <f>IF(F3540="","",IF($B$3='Budget Calculator'!$A$14, 'Loan Calculator'!$L$12-E3540+H3540, IF($B$3='Budget Calculator'!$A$13,  'Loan Calculator'!$N$12-E3540+H3540, IF($B$3='Budget Calculator'!$A$12,  'Loan Calculator'!$P$12-E3540+H3540, 0))))</f>
        <v>#DIV/0!</v>
      </c>
      <c r="E3540" s="217" t="e">
        <f>IF(('Loan Calculator'!$G$4/$B$4)*C3539&gt;=0, ('Loan Calculator'!$G$4/$B$4)*C3539, 1/0)</f>
        <v>#DIV/0!</v>
      </c>
      <c r="F3540" s="200" t="e">
        <f t="shared" si="336"/>
        <v>#DIV/0!</v>
      </c>
      <c r="G3540" s="212" t="e">
        <f t="shared" si="337"/>
        <v>#DIV/0!</v>
      </c>
      <c r="K3540" s="197" t="str" cm="1">
        <f t="array" ref="K3540">INDEX($A:$G, ($B3540*$B$4)+3,COLUMN(C3540))</f>
        <v>Owing</v>
      </c>
      <c r="L3540" s="198" t="e">
        <f t="shared" si="339"/>
        <v>#VALUE!</v>
      </c>
      <c r="M3540" s="199" t="e">
        <f t="shared" si="340"/>
        <v>#VALUE!</v>
      </c>
      <c r="N3540" s="200" t="str" cm="1">
        <f t="array" ref="N3540">INDEX($A:$G, ($B3540*$B$4)+3,COLUMN(F3540))</f>
        <v>Total Interest Charged</v>
      </c>
      <c r="O3540" s="201" t="e">
        <f t="shared" si="338"/>
        <v>#VALUE!</v>
      </c>
    </row>
    <row r="3541" spans="3:15" x14ac:dyDescent="0.25">
      <c r="C3541" s="197" t="e">
        <f t="shared" si="335"/>
        <v>#DIV/0!</v>
      </c>
      <c r="D3541" s="216" t="e">
        <f>IF(F3541="","",IF($B$3='Budget Calculator'!$A$14, 'Loan Calculator'!$L$12-E3541+H3541, IF($B$3='Budget Calculator'!$A$13,  'Loan Calculator'!$N$12-E3541+H3541, IF($B$3='Budget Calculator'!$A$12,  'Loan Calculator'!$P$12-E3541+H3541, 0))))</f>
        <v>#DIV/0!</v>
      </c>
      <c r="E3541" s="217" t="e">
        <f>IF(('Loan Calculator'!$G$4/$B$4)*C3540&gt;=0, ('Loan Calculator'!$G$4/$B$4)*C3540, 1/0)</f>
        <v>#DIV/0!</v>
      </c>
      <c r="F3541" s="200" t="e">
        <f t="shared" si="336"/>
        <v>#DIV/0!</v>
      </c>
      <c r="G3541" s="212" t="e">
        <f t="shared" si="337"/>
        <v>#DIV/0!</v>
      </c>
      <c r="K3541" s="197" t="str" cm="1">
        <f t="array" ref="K3541">INDEX($A:$G, ($B3541*$B$4)+3,COLUMN(C3541))</f>
        <v>Owing</v>
      </c>
      <c r="L3541" s="198" t="e">
        <f t="shared" si="339"/>
        <v>#VALUE!</v>
      </c>
      <c r="M3541" s="199" t="e">
        <f t="shared" si="340"/>
        <v>#VALUE!</v>
      </c>
      <c r="N3541" s="200" t="str" cm="1">
        <f t="array" ref="N3541">INDEX($A:$G, ($B3541*$B$4)+3,COLUMN(F3541))</f>
        <v>Total Interest Charged</v>
      </c>
      <c r="O3541" s="201" t="e">
        <f t="shared" si="338"/>
        <v>#VALUE!</v>
      </c>
    </row>
    <row r="3542" spans="3:15" x14ac:dyDescent="0.25">
      <c r="C3542" s="197" t="e">
        <f t="shared" si="335"/>
        <v>#DIV/0!</v>
      </c>
      <c r="D3542" s="216" t="e">
        <f>IF(F3542="","",IF($B$3='Budget Calculator'!$A$14, 'Loan Calculator'!$L$12-E3542+H3542, IF($B$3='Budget Calculator'!$A$13,  'Loan Calculator'!$N$12-E3542+H3542, IF($B$3='Budget Calculator'!$A$12,  'Loan Calculator'!$P$12-E3542+H3542, 0))))</f>
        <v>#DIV/0!</v>
      </c>
      <c r="E3542" s="217" t="e">
        <f>IF(('Loan Calculator'!$G$4/$B$4)*C3541&gt;=0, ('Loan Calculator'!$G$4/$B$4)*C3541, 1/0)</f>
        <v>#DIV/0!</v>
      </c>
      <c r="F3542" s="200" t="e">
        <f t="shared" si="336"/>
        <v>#DIV/0!</v>
      </c>
      <c r="G3542" s="212" t="e">
        <f t="shared" si="337"/>
        <v>#DIV/0!</v>
      </c>
      <c r="K3542" s="197" t="str" cm="1">
        <f t="array" ref="K3542">INDEX($A:$G, ($B3542*$B$4)+3,COLUMN(C3542))</f>
        <v>Owing</v>
      </c>
      <c r="L3542" s="198" t="e">
        <f t="shared" si="339"/>
        <v>#VALUE!</v>
      </c>
      <c r="M3542" s="199" t="e">
        <f t="shared" si="340"/>
        <v>#VALUE!</v>
      </c>
      <c r="N3542" s="200" t="str" cm="1">
        <f t="array" ref="N3542">INDEX($A:$G, ($B3542*$B$4)+3,COLUMN(F3542))</f>
        <v>Total Interest Charged</v>
      </c>
      <c r="O3542" s="201" t="e">
        <f t="shared" si="338"/>
        <v>#VALUE!</v>
      </c>
    </row>
    <row r="3543" spans="3:15" x14ac:dyDescent="0.25">
      <c r="C3543" s="197" t="e">
        <f t="shared" si="335"/>
        <v>#DIV/0!</v>
      </c>
      <c r="D3543" s="216" t="e">
        <f>IF(F3543="","",IF($B$3='Budget Calculator'!$A$14, 'Loan Calculator'!$L$12-E3543+H3543, IF($B$3='Budget Calculator'!$A$13,  'Loan Calculator'!$N$12-E3543+H3543, IF($B$3='Budget Calculator'!$A$12,  'Loan Calculator'!$P$12-E3543+H3543, 0))))</f>
        <v>#DIV/0!</v>
      </c>
      <c r="E3543" s="217" t="e">
        <f>IF(('Loan Calculator'!$G$4/$B$4)*C3542&gt;=0, ('Loan Calculator'!$G$4/$B$4)*C3542, 1/0)</f>
        <v>#DIV/0!</v>
      </c>
      <c r="F3543" s="200" t="e">
        <f t="shared" si="336"/>
        <v>#DIV/0!</v>
      </c>
      <c r="G3543" s="212" t="e">
        <f t="shared" si="337"/>
        <v>#DIV/0!</v>
      </c>
      <c r="K3543" s="197" t="str" cm="1">
        <f t="array" ref="K3543">INDEX($A:$G, ($B3543*$B$4)+3,COLUMN(C3543))</f>
        <v>Owing</v>
      </c>
      <c r="L3543" s="198" t="e">
        <f t="shared" si="339"/>
        <v>#VALUE!</v>
      </c>
      <c r="M3543" s="199" t="e">
        <f t="shared" si="340"/>
        <v>#VALUE!</v>
      </c>
      <c r="N3543" s="200" t="str" cm="1">
        <f t="array" ref="N3543">INDEX($A:$G, ($B3543*$B$4)+3,COLUMN(F3543))</f>
        <v>Total Interest Charged</v>
      </c>
      <c r="O3543" s="201" t="e">
        <f t="shared" si="338"/>
        <v>#VALUE!</v>
      </c>
    </row>
    <row r="3544" spans="3:15" x14ac:dyDescent="0.25">
      <c r="C3544" s="197" t="e">
        <f t="shared" ref="C3544:C3607" si="341">IF(F3544="","",C3543-D3544)</f>
        <v>#DIV/0!</v>
      </c>
      <c r="D3544" s="216" t="e">
        <f>IF(F3544="","",IF($B$3='Budget Calculator'!$A$14, 'Loan Calculator'!$L$12-E3544+H3544, IF($B$3='Budget Calculator'!$A$13,  'Loan Calculator'!$N$12-E3544+H3544, IF($B$3='Budget Calculator'!$A$12,  'Loan Calculator'!$P$12-E3544+H3544, 0))))</f>
        <v>#DIV/0!</v>
      </c>
      <c r="E3544" s="217" t="e">
        <f>IF(('Loan Calculator'!$G$4/$B$4)*C3543&gt;=0, ('Loan Calculator'!$G$4/$B$4)*C3543, 1/0)</f>
        <v>#DIV/0!</v>
      </c>
      <c r="F3544" s="200" t="e">
        <f t="shared" ref="F3544:F3607" si="342">IF(F3543="", "", IF(E3544+F3543&gt;F3543, E3544+F3543, ""))</f>
        <v>#DIV/0!</v>
      </c>
      <c r="G3544" s="212" t="e">
        <f t="shared" si="337"/>
        <v>#DIV/0!</v>
      </c>
      <c r="K3544" s="197" t="str" cm="1">
        <f t="array" ref="K3544">INDEX($A:$G, ($B3544*$B$4)+3,COLUMN(C3544))</f>
        <v>Owing</v>
      </c>
      <c r="L3544" s="198" t="e">
        <f t="shared" si="339"/>
        <v>#VALUE!</v>
      </c>
      <c r="M3544" s="199" t="e">
        <f t="shared" si="340"/>
        <v>#VALUE!</v>
      </c>
      <c r="N3544" s="200" t="str" cm="1">
        <f t="array" ref="N3544">INDEX($A:$G, ($B3544*$B$4)+3,COLUMN(F3544))</f>
        <v>Total Interest Charged</v>
      </c>
      <c r="O3544" s="201" t="e">
        <f t="shared" si="338"/>
        <v>#VALUE!</v>
      </c>
    </row>
    <row r="3545" spans="3:15" x14ac:dyDescent="0.25">
      <c r="C3545" s="197" t="e">
        <f t="shared" si="341"/>
        <v>#DIV/0!</v>
      </c>
      <c r="D3545" s="216" t="e">
        <f>IF(F3545="","",IF($B$3='Budget Calculator'!$A$14, 'Loan Calculator'!$L$12-E3545+H3545, IF($B$3='Budget Calculator'!$A$13,  'Loan Calculator'!$N$12-E3545+H3545, IF($B$3='Budget Calculator'!$A$12,  'Loan Calculator'!$P$12-E3545+H3545, 0))))</f>
        <v>#DIV/0!</v>
      </c>
      <c r="E3545" s="217" t="e">
        <f>IF(('Loan Calculator'!$G$4/$B$4)*C3544&gt;=0, ('Loan Calculator'!$G$4/$B$4)*C3544, 1/0)</f>
        <v>#DIV/0!</v>
      </c>
      <c r="F3545" s="200" t="e">
        <f t="shared" si="342"/>
        <v>#DIV/0!</v>
      </c>
      <c r="G3545" s="212" t="e">
        <f t="shared" si="337"/>
        <v>#DIV/0!</v>
      </c>
      <c r="K3545" s="197" t="str" cm="1">
        <f t="array" ref="K3545">INDEX($A:$G, ($B3545*$B$4)+3,COLUMN(C3545))</f>
        <v>Owing</v>
      </c>
      <c r="L3545" s="198" t="e">
        <f t="shared" si="339"/>
        <v>#VALUE!</v>
      </c>
      <c r="M3545" s="199" t="e">
        <f t="shared" si="340"/>
        <v>#VALUE!</v>
      </c>
      <c r="N3545" s="200" t="str" cm="1">
        <f t="array" ref="N3545">INDEX($A:$G, ($B3545*$B$4)+3,COLUMN(F3545))</f>
        <v>Total Interest Charged</v>
      </c>
      <c r="O3545" s="201" t="e">
        <f t="shared" si="338"/>
        <v>#VALUE!</v>
      </c>
    </row>
    <row r="3546" spans="3:15" x14ac:dyDescent="0.25">
      <c r="C3546" s="197" t="e">
        <f t="shared" si="341"/>
        <v>#DIV/0!</v>
      </c>
      <c r="D3546" s="216" t="e">
        <f>IF(F3546="","",IF($B$3='Budget Calculator'!$A$14, 'Loan Calculator'!$L$12-E3546+H3546, IF($B$3='Budget Calculator'!$A$13,  'Loan Calculator'!$N$12-E3546+H3546, IF($B$3='Budget Calculator'!$A$12,  'Loan Calculator'!$P$12-E3546+H3546, 0))))</f>
        <v>#DIV/0!</v>
      </c>
      <c r="E3546" s="217" t="e">
        <f>IF(('Loan Calculator'!$G$4/$B$4)*C3545&gt;=0, ('Loan Calculator'!$G$4/$B$4)*C3545, 1/0)</f>
        <v>#DIV/0!</v>
      </c>
      <c r="F3546" s="200" t="e">
        <f t="shared" si="342"/>
        <v>#DIV/0!</v>
      </c>
      <c r="G3546" s="212" t="e">
        <f t="shared" si="337"/>
        <v>#DIV/0!</v>
      </c>
      <c r="K3546" s="197" t="str" cm="1">
        <f t="array" ref="K3546">INDEX($A:$G, ($B3546*$B$4)+3,COLUMN(C3546))</f>
        <v>Owing</v>
      </c>
      <c r="L3546" s="198" t="e">
        <f t="shared" si="339"/>
        <v>#VALUE!</v>
      </c>
      <c r="M3546" s="199" t="e">
        <f t="shared" si="340"/>
        <v>#VALUE!</v>
      </c>
      <c r="N3546" s="200" t="str" cm="1">
        <f t="array" ref="N3546">INDEX($A:$G, ($B3546*$B$4)+3,COLUMN(F3546))</f>
        <v>Total Interest Charged</v>
      </c>
      <c r="O3546" s="201" t="e">
        <f t="shared" si="338"/>
        <v>#VALUE!</v>
      </c>
    </row>
    <row r="3547" spans="3:15" x14ac:dyDescent="0.25">
      <c r="C3547" s="197" t="e">
        <f t="shared" si="341"/>
        <v>#DIV/0!</v>
      </c>
      <c r="D3547" s="216" t="e">
        <f>IF(F3547="","",IF($B$3='Budget Calculator'!$A$14, 'Loan Calculator'!$L$12-E3547+H3547, IF($B$3='Budget Calculator'!$A$13,  'Loan Calculator'!$N$12-E3547+H3547, IF($B$3='Budget Calculator'!$A$12,  'Loan Calculator'!$P$12-E3547+H3547, 0))))</f>
        <v>#DIV/0!</v>
      </c>
      <c r="E3547" s="217" t="e">
        <f>IF(('Loan Calculator'!$G$4/$B$4)*C3546&gt;=0, ('Loan Calculator'!$G$4/$B$4)*C3546, 1/0)</f>
        <v>#DIV/0!</v>
      </c>
      <c r="F3547" s="200" t="e">
        <f t="shared" si="342"/>
        <v>#DIV/0!</v>
      </c>
      <c r="G3547" s="212" t="e">
        <f t="shared" si="337"/>
        <v>#DIV/0!</v>
      </c>
      <c r="K3547" s="197" t="str" cm="1">
        <f t="array" ref="K3547">INDEX($A:$G, ($B3547*$B$4)+3,COLUMN(C3547))</f>
        <v>Owing</v>
      </c>
      <c r="L3547" s="198" t="e">
        <f t="shared" si="339"/>
        <v>#VALUE!</v>
      </c>
      <c r="M3547" s="199" t="e">
        <f t="shared" si="340"/>
        <v>#VALUE!</v>
      </c>
      <c r="N3547" s="200" t="str" cm="1">
        <f t="array" ref="N3547">INDEX($A:$G, ($B3547*$B$4)+3,COLUMN(F3547))</f>
        <v>Total Interest Charged</v>
      </c>
      <c r="O3547" s="201" t="e">
        <f t="shared" si="338"/>
        <v>#VALUE!</v>
      </c>
    </row>
    <row r="3548" spans="3:15" x14ac:dyDescent="0.25">
      <c r="C3548" s="197" t="e">
        <f t="shared" si="341"/>
        <v>#DIV/0!</v>
      </c>
      <c r="D3548" s="216" t="e">
        <f>IF(F3548="","",IF($B$3='Budget Calculator'!$A$14, 'Loan Calculator'!$L$12-E3548+H3548, IF($B$3='Budget Calculator'!$A$13,  'Loan Calculator'!$N$12-E3548+H3548, IF($B$3='Budget Calculator'!$A$12,  'Loan Calculator'!$P$12-E3548+H3548, 0))))</f>
        <v>#DIV/0!</v>
      </c>
      <c r="E3548" s="217" t="e">
        <f>IF(('Loan Calculator'!$G$4/$B$4)*C3547&gt;=0, ('Loan Calculator'!$G$4/$B$4)*C3547, 1/0)</f>
        <v>#DIV/0!</v>
      </c>
      <c r="F3548" s="200" t="e">
        <f t="shared" si="342"/>
        <v>#DIV/0!</v>
      </c>
      <c r="G3548" s="212" t="e">
        <f t="shared" si="337"/>
        <v>#DIV/0!</v>
      </c>
      <c r="K3548" s="197" t="str" cm="1">
        <f t="array" ref="K3548">INDEX($A:$G, ($B3548*$B$4)+3,COLUMN(C3548))</f>
        <v>Owing</v>
      </c>
      <c r="L3548" s="198" t="e">
        <f t="shared" si="339"/>
        <v>#VALUE!</v>
      </c>
      <c r="M3548" s="199" t="e">
        <f t="shared" si="340"/>
        <v>#VALUE!</v>
      </c>
      <c r="N3548" s="200" t="str" cm="1">
        <f t="array" ref="N3548">INDEX($A:$G, ($B3548*$B$4)+3,COLUMN(F3548))</f>
        <v>Total Interest Charged</v>
      </c>
      <c r="O3548" s="201" t="e">
        <f t="shared" si="338"/>
        <v>#VALUE!</v>
      </c>
    </row>
    <row r="3549" spans="3:15" x14ac:dyDescent="0.25">
      <c r="C3549" s="197" t="e">
        <f t="shared" si="341"/>
        <v>#DIV/0!</v>
      </c>
      <c r="D3549" s="216" t="e">
        <f>IF(F3549="","",IF($B$3='Budget Calculator'!$A$14, 'Loan Calculator'!$L$12-E3549+H3549, IF($B$3='Budget Calculator'!$A$13,  'Loan Calculator'!$N$12-E3549+H3549, IF($B$3='Budget Calculator'!$A$12,  'Loan Calculator'!$P$12-E3549+H3549, 0))))</f>
        <v>#DIV/0!</v>
      </c>
      <c r="E3549" s="217" t="e">
        <f>IF(('Loan Calculator'!$G$4/$B$4)*C3548&gt;=0, ('Loan Calculator'!$G$4/$B$4)*C3548, 1/0)</f>
        <v>#DIV/0!</v>
      </c>
      <c r="F3549" s="200" t="e">
        <f t="shared" si="342"/>
        <v>#DIV/0!</v>
      </c>
      <c r="G3549" s="212" t="e">
        <f t="shared" si="337"/>
        <v>#DIV/0!</v>
      </c>
      <c r="K3549" s="197" t="str" cm="1">
        <f t="array" ref="K3549">INDEX($A:$G, ($B3549*$B$4)+3,COLUMN(C3549))</f>
        <v>Owing</v>
      </c>
      <c r="L3549" s="198" t="e">
        <f t="shared" si="339"/>
        <v>#VALUE!</v>
      </c>
      <c r="M3549" s="199" t="e">
        <f t="shared" si="340"/>
        <v>#VALUE!</v>
      </c>
      <c r="N3549" s="200" t="str" cm="1">
        <f t="array" ref="N3549">INDEX($A:$G, ($B3549*$B$4)+3,COLUMN(F3549))</f>
        <v>Total Interest Charged</v>
      </c>
      <c r="O3549" s="201" t="e">
        <f t="shared" si="338"/>
        <v>#VALUE!</v>
      </c>
    </row>
    <row r="3550" spans="3:15" x14ac:dyDescent="0.25">
      <c r="C3550" s="197" t="e">
        <f t="shared" si="341"/>
        <v>#DIV/0!</v>
      </c>
      <c r="D3550" s="216" t="e">
        <f>IF(F3550="","",IF($B$3='Budget Calculator'!$A$14, 'Loan Calculator'!$L$12-E3550+H3550, IF($B$3='Budget Calculator'!$A$13,  'Loan Calculator'!$N$12-E3550+H3550, IF($B$3='Budget Calculator'!$A$12,  'Loan Calculator'!$P$12-E3550+H3550, 0))))</f>
        <v>#DIV/0!</v>
      </c>
      <c r="E3550" s="217" t="e">
        <f>IF(('Loan Calculator'!$G$4/$B$4)*C3549&gt;=0, ('Loan Calculator'!$G$4/$B$4)*C3549, 1/0)</f>
        <v>#DIV/0!</v>
      </c>
      <c r="F3550" s="200" t="e">
        <f t="shared" si="342"/>
        <v>#DIV/0!</v>
      </c>
      <c r="G3550" s="212" t="e">
        <f t="shared" si="337"/>
        <v>#DIV/0!</v>
      </c>
      <c r="K3550" s="197" t="str" cm="1">
        <f t="array" ref="K3550">INDEX($A:$G, ($B3550*$B$4)+3,COLUMN(C3550))</f>
        <v>Owing</v>
      </c>
      <c r="L3550" s="198" t="e">
        <f t="shared" si="339"/>
        <v>#VALUE!</v>
      </c>
      <c r="M3550" s="199" t="e">
        <f t="shared" si="340"/>
        <v>#VALUE!</v>
      </c>
      <c r="N3550" s="200" t="str" cm="1">
        <f t="array" ref="N3550">INDEX($A:$G, ($B3550*$B$4)+3,COLUMN(F3550))</f>
        <v>Total Interest Charged</v>
      </c>
      <c r="O3550" s="201" t="e">
        <f t="shared" si="338"/>
        <v>#VALUE!</v>
      </c>
    </row>
    <row r="3551" spans="3:15" x14ac:dyDescent="0.25">
      <c r="C3551" s="197" t="e">
        <f t="shared" si="341"/>
        <v>#DIV/0!</v>
      </c>
      <c r="D3551" s="216" t="e">
        <f>IF(F3551="","",IF($B$3='Budget Calculator'!$A$14, 'Loan Calculator'!$L$12-E3551+H3551, IF($B$3='Budget Calculator'!$A$13,  'Loan Calculator'!$N$12-E3551+H3551, IF($B$3='Budget Calculator'!$A$12,  'Loan Calculator'!$P$12-E3551+H3551, 0))))</f>
        <v>#DIV/0!</v>
      </c>
      <c r="E3551" s="217" t="e">
        <f>IF(('Loan Calculator'!$G$4/$B$4)*C3550&gt;=0, ('Loan Calculator'!$G$4/$B$4)*C3550, 1/0)</f>
        <v>#DIV/0!</v>
      </c>
      <c r="F3551" s="200" t="e">
        <f t="shared" si="342"/>
        <v>#DIV/0!</v>
      </c>
      <c r="G3551" s="212" t="e">
        <f t="shared" si="337"/>
        <v>#DIV/0!</v>
      </c>
      <c r="K3551" s="197" t="str" cm="1">
        <f t="array" ref="K3551">INDEX($A:$G, ($B3551*$B$4)+3,COLUMN(C3551))</f>
        <v>Owing</v>
      </c>
      <c r="L3551" s="198" t="e">
        <f t="shared" si="339"/>
        <v>#VALUE!</v>
      </c>
      <c r="M3551" s="199" t="e">
        <f t="shared" si="340"/>
        <v>#VALUE!</v>
      </c>
      <c r="N3551" s="200" t="str" cm="1">
        <f t="array" ref="N3551">INDEX($A:$G, ($B3551*$B$4)+3,COLUMN(F3551))</f>
        <v>Total Interest Charged</v>
      </c>
      <c r="O3551" s="201" t="e">
        <f t="shared" si="338"/>
        <v>#VALUE!</v>
      </c>
    </row>
    <row r="3552" spans="3:15" x14ac:dyDescent="0.25">
      <c r="C3552" s="197" t="e">
        <f t="shared" si="341"/>
        <v>#DIV/0!</v>
      </c>
      <c r="D3552" s="216" t="e">
        <f>IF(F3552="","",IF($B$3='Budget Calculator'!$A$14, 'Loan Calculator'!$L$12-E3552+H3552, IF($B$3='Budget Calculator'!$A$13,  'Loan Calculator'!$N$12-E3552+H3552, IF($B$3='Budget Calculator'!$A$12,  'Loan Calculator'!$P$12-E3552+H3552, 0))))</f>
        <v>#DIV/0!</v>
      </c>
      <c r="E3552" s="217" t="e">
        <f>IF(('Loan Calculator'!$G$4/$B$4)*C3551&gt;=0, ('Loan Calculator'!$G$4/$B$4)*C3551, 1/0)</f>
        <v>#DIV/0!</v>
      </c>
      <c r="F3552" s="200" t="e">
        <f t="shared" si="342"/>
        <v>#DIV/0!</v>
      </c>
      <c r="G3552" s="212" t="e">
        <f t="shared" si="337"/>
        <v>#DIV/0!</v>
      </c>
      <c r="K3552" s="197" t="str" cm="1">
        <f t="array" ref="K3552">INDEX($A:$G, ($B3552*$B$4)+3,COLUMN(C3552))</f>
        <v>Owing</v>
      </c>
      <c r="L3552" s="198" t="e">
        <f t="shared" si="339"/>
        <v>#VALUE!</v>
      </c>
      <c r="M3552" s="199" t="e">
        <f t="shared" si="340"/>
        <v>#VALUE!</v>
      </c>
      <c r="N3552" s="200" t="str" cm="1">
        <f t="array" ref="N3552">INDEX($A:$G, ($B3552*$B$4)+3,COLUMN(F3552))</f>
        <v>Total Interest Charged</v>
      </c>
      <c r="O3552" s="201" t="e">
        <f t="shared" si="338"/>
        <v>#VALUE!</v>
      </c>
    </row>
    <row r="3553" spans="3:15" x14ac:dyDescent="0.25">
      <c r="C3553" s="197" t="e">
        <f t="shared" si="341"/>
        <v>#DIV/0!</v>
      </c>
      <c r="D3553" s="216" t="e">
        <f>IF(F3553="","",IF($B$3='Budget Calculator'!$A$14, 'Loan Calculator'!$L$12-E3553+H3553, IF($B$3='Budget Calculator'!$A$13,  'Loan Calculator'!$N$12-E3553+H3553, IF($B$3='Budget Calculator'!$A$12,  'Loan Calculator'!$P$12-E3553+H3553, 0))))</f>
        <v>#DIV/0!</v>
      </c>
      <c r="E3553" s="217" t="e">
        <f>IF(('Loan Calculator'!$G$4/$B$4)*C3552&gt;=0, ('Loan Calculator'!$G$4/$B$4)*C3552, 1/0)</f>
        <v>#DIV/0!</v>
      </c>
      <c r="F3553" s="200" t="e">
        <f t="shared" si="342"/>
        <v>#DIV/0!</v>
      </c>
      <c r="G3553" s="212" t="e">
        <f t="shared" si="337"/>
        <v>#DIV/0!</v>
      </c>
      <c r="K3553" s="197" t="str" cm="1">
        <f t="array" ref="K3553">INDEX($A:$G, ($B3553*$B$4)+3,COLUMN(C3553))</f>
        <v>Owing</v>
      </c>
      <c r="L3553" s="198" t="e">
        <f t="shared" si="339"/>
        <v>#VALUE!</v>
      </c>
      <c r="M3553" s="199" t="e">
        <f t="shared" si="340"/>
        <v>#VALUE!</v>
      </c>
      <c r="N3553" s="200" t="str" cm="1">
        <f t="array" ref="N3553">INDEX($A:$G, ($B3553*$B$4)+3,COLUMN(F3553))</f>
        <v>Total Interest Charged</v>
      </c>
      <c r="O3553" s="201" t="e">
        <f t="shared" si="338"/>
        <v>#VALUE!</v>
      </c>
    </row>
    <row r="3554" spans="3:15" x14ac:dyDescent="0.25">
      <c r="C3554" s="197" t="e">
        <f t="shared" si="341"/>
        <v>#DIV/0!</v>
      </c>
      <c r="D3554" s="216" t="e">
        <f>IF(F3554="","",IF($B$3='Budget Calculator'!$A$14, 'Loan Calculator'!$L$12-E3554+H3554, IF($B$3='Budget Calculator'!$A$13,  'Loan Calculator'!$N$12-E3554+H3554, IF($B$3='Budget Calculator'!$A$12,  'Loan Calculator'!$P$12-E3554+H3554, 0))))</f>
        <v>#DIV/0!</v>
      </c>
      <c r="E3554" s="217" t="e">
        <f>IF(('Loan Calculator'!$G$4/$B$4)*C3553&gt;=0, ('Loan Calculator'!$G$4/$B$4)*C3553, 1/0)</f>
        <v>#DIV/0!</v>
      </c>
      <c r="F3554" s="200" t="e">
        <f t="shared" si="342"/>
        <v>#DIV/0!</v>
      </c>
      <c r="G3554" s="212" t="e">
        <f t="shared" si="337"/>
        <v>#DIV/0!</v>
      </c>
      <c r="K3554" s="197" t="str" cm="1">
        <f t="array" ref="K3554">INDEX($A:$G, ($B3554*$B$4)+3,COLUMN(C3554))</f>
        <v>Owing</v>
      </c>
      <c r="L3554" s="198" t="e">
        <f t="shared" si="339"/>
        <v>#VALUE!</v>
      </c>
      <c r="M3554" s="199" t="e">
        <f t="shared" si="340"/>
        <v>#VALUE!</v>
      </c>
      <c r="N3554" s="200" t="str" cm="1">
        <f t="array" ref="N3554">INDEX($A:$G, ($B3554*$B$4)+3,COLUMN(F3554))</f>
        <v>Total Interest Charged</v>
      </c>
      <c r="O3554" s="201" t="e">
        <f t="shared" si="338"/>
        <v>#VALUE!</v>
      </c>
    </row>
    <row r="3555" spans="3:15" x14ac:dyDescent="0.25">
      <c r="C3555" s="197" t="e">
        <f t="shared" si="341"/>
        <v>#DIV/0!</v>
      </c>
      <c r="D3555" s="216" t="e">
        <f>IF(F3555="","",IF($B$3='Budget Calculator'!$A$14, 'Loan Calculator'!$L$12-E3555+H3555, IF($B$3='Budget Calculator'!$A$13,  'Loan Calculator'!$N$12-E3555+H3555, IF($B$3='Budget Calculator'!$A$12,  'Loan Calculator'!$P$12-E3555+H3555, 0))))</f>
        <v>#DIV/0!</v>
      </c>
      <c r="E3555" s="217" t="e">
        <f>IF(('Loan Calculator'!$G$4/$B$4)*C3554&gt;=0, ('Loan Calculator'!$G$4/$B$4)*C3554, 1/0)</f>
        <v>#DIV/0!</v>
      </c>
      <c r="F3555" s="200" t="e">
        <f t="shared" si="342"/>
        <v>#DIV/0!</v>
      </c>
      <c r="G3555" s="212" t="e">
        <f t="shared" si="337"/>
        <v>#DIV/0!</v>
      </c>
      <c r="K3555" s="197" t="str" cm="1">
        <f t="array" ref="K3555">INDEX($A:$G, ($B3555*$B$4)+3,COLUMN(C3555))</f>
        <v>Owing</v>
      </c>
      <c r="L3555" s="198" t="e">
        <f t="shared" si="339"/>
        <v>#VALUE!</v>
      </c>
      <c r="M3555" s="199" t="e">
        <f t="shared" si="340"/>
        <v>#VALUE!</v>
      </c>
      <c r="N3555" s="200" t="str" cm="1">
        <f t="array" ref="N3555">INDEX($A:$G, ($B3555*$B$4)+3,COLUMN(F3555))</f>
        <v>Total Interest Charged</v>
      </c>
      <c r="O3555" s="201" t="e">
        <f t="shared" si="338"/>
        <v>#VALUE!</v>
      </c>
    </row>
    <row r="3556" spans="3:15" x14ac:dyDescent="0.25">
      <c r="C3556" s="197" t="e">
        <f t="shared" si="341"/>
        <v>#DIV/0!</v>
      </c>
      <c r="D3556" s="216" t="e">
        <f>IF(F3556="","",IF($B$3='Budget Calculator'!$A$14, 'Loan Calculator'!$L$12-E3556+H3556, IF($B$3='Budget Calculator'!$A$13,  'Loan Calculator'!$N$12-E3556+H3556, IF($B$3='Budget Calculator'!$A$12,  'Loan Calculator'!$P$12-E3556+H3556, 0))))</f>
        <v>#DIV/0!</v>
      </c>
      <c r="E3556" s="217" t="e">
        <f>IF(('Loan Calculator'!$G$4/$B$4)*C3555&gt;=0, ('Loan Calculator'!$G$4/$B$4)*C3555, 1/0)</f>
        <v>#DIV/0!</v>
      </c>
      <c r="F3556" s="200" t="e">
        <f t="shared" si="342"/>
        <v>#DIV/0!</v>
      </c>
      <c r="G3556" s="212" t="e">
        <f t="shared" si="337"/>
        <v>#DIV/0!</v>
      </c>
      <c r="K3556" s="197" t="str" cm="1">
        <f t="array" ref="K3556">INDEX($A:$G, ($B3556*$B$4)+3,COLUMN(C3556))</f>
        <v>Owing</v>
      </c>
      <c r="L3556" s="198" t="e">
        <f t="shared" si="339"/>
        <v>#VALUE!</v>
      </c>
      <c r="M3556" s="199" t="e">
        <f t="shared" si="340"/>
        <v>#VALUE!</v>
      </c>
      <c r="N3556" s="200" t="str" cm="1">
        <f t="array" ref="N3556">INDEX($A:$G, ($B3556*$B$4)+3,COLUMN(F3556))</f>
        <v>Total Interest Charged</v>
      </c>
      <c r="O3556" s="201" t="e">
        <f t="shared" si="338"/>
        <v>#VALUE!</v>
      </c>
    </row>
    <row r="3557" spans="3:15" x14ac:dyDescent="0.25">
      <c r="C3557" s="197" t="e">
        <f t="shared" si="341"/>
        <v>#DIV/0!</v>
      </c>
      <c r="D3557" s="216" t="e">
        <f>IF(F3557="","",IF($B$3='Budget Calculator'!$A$14, 'Loan Calculator'!$L$12-E3557+H3557, IF($B$3='Budget Calculator'!$A$13,  'Loan Calculator'!$N$12-E3557+H3557, IF($B$3='Budget Calculator'!$A$12,  'Loan Calculator'!$P$12-E3557+H3557, 0))))</f>
        <v>#DIV/0!</v>
      </c>
      <c r="E3557" s="217" t="e">
        <f>IF(('Loan Calculator'!$G$4/$B$4)*C3556&gt;=0, ('Loan Calculator'!$G$4/$B$4)*C3556, 1/0)</f>
        <v>#DIV/0!</v>
      </c>
      <c r="F3557" s="200" t="e">
        <f t="shared" si="342"/>
        <v>#DIV/0!</v>
      </c>
      <c r="G3557" s="212" t="e">
        <f t="shared" si="337"/>
        <v>#DIV/0!</v>
      </c>
      <c r="K3557" s="197" t="str" cm="1">
        <f t="array" ref="K3557">INDEX($A:$G, ($B3557*$B$4)+3,COLUMN(C3557))</f>
        <v>Owing</v>
      </c>
      <c r="L3557" s="198" t="e">
        <f t="shared" si="339"/>
        <v>#VALUE!</v>
      </c>
      <c r="M3557" s="199" t="e">
        <f t="shared" si="340"/>
        <v>#VALUE!</v>
      </c>
      <c r="N3557" s="200" t="str" cm="1">
        <f t="array" ref="N3557">INDEX($A:$G, ($B3557*$B$4)+3,COLUMN(F3557))</f>
        <v>Total Interest Charged</v>
      </c>
      <c r="O3557" s="201" t="e">
        <f t="shared" si="338"/>
        <v>#VALUE!</v>
      </c>
    </row>
    <row r="3558" spans="3:15" x14ac:dyDescent="0.25">
      <c r="C3558" s="197" t="e">
        <f t="shared" si="341"/>
        <v>#DIV/0!</v>
      </c>
      <c r="D3558" s="216" t="e">
        <f>IF(F3558="","",IF($B$3='Budget Calculator'!$A$14, 'Loan Calculator'!$L$12-E3558+H3558, IF($B$3='Budget Calculator'!$A$13,  'Loan Calculator'!$N$12-E3558+H3558, IF($B$3='Budget Calculator'!$A$12,  'Loan Calculator'!$P$12-E3558+H3558, 0))))</f>
        <v>#DIV/0!</v>
      </c>
      <c r="E3558" s="217" t="e">
        <f>IF(('Loan Calculator'!$G$4/$B$4)*C3557&gt;=0, ('Loan Calculator'!$G$4/$B$4)*C3557, 1/0)</f>
        <v>#DIV/0!</v>
      </c>
      <c r="F3558" s="200" t="e">
        <f t="shared" si="342"/>
        <v>#DIV/0!</v>
      </c>
      <c r="G3558" s="212" t="e">
        <f t="shared" si="337"/>
        <v>#DIV/0!</v>
      </c>
      <c r="K3558" s="197" t="str" cm="1">
        <f t="array" ref="K3558">INDEX($A:$G, ($B3558*$B$4)+3,COLUMN(C3558))</f>
        <v>Owing</v>
      </c>
      <c r="L3558" s="198" t="e">
        <f t="shared" si="339"/>
        <v>#VALUE!</v>
      </c>
      <c r="M3558" s="199" t="e">
        <f t="shared" si="340"/>
        <v>#VALUE!</v>
      </c>
      <c r="N3558" s="200" t="str" cm="1">
        <f t="array" ref="N3558">INDEX($A:$G, ($B3558*$B$4)+3,COLUMN(F3558))</f>
        <v>Total Interest Charged</v>
      </c>
      <c r="O3558" s="201" t="e">
        <f t="shared" si="338"/>
        <v>#VALUE!</v>
      </c>
    </row>
    <row r="3559" spans="3:15" x14ac:dyDescent="0.25">
      <c r="C3559" s="197" t="e">
        <f t="shared" si="341"/>
        <v>#DIV/0!</v>
      </c>
      <c r="D3559" s="216" t="e">
        <f>IF(F3559="","",IF($B$3='Budget Calculator'!$A$14, 'Loan Calculator'!$L$12-E3559+H3559, IF($B$3='Budget Calculator'!$A$13,  'Loan Calculator'!$N$12-E3559+H3559, IF($B$3='Budget Calculator'!$A$12,  'Loan Calculator'!$P$12-E3559+H3559, 0))))</f>
        <v>#DIV/0!</v>
      </c>
      <c r="E3559" s="217" t="e">
        <f>IF(('Loan Calculator'!$G$4/$B$4)*C3558&gt;=0, ('Loan Calculator'!$G$4/$B$4)*C3558, 1/0)</f>
        <v>#DIV/0!</v>
      </c>
      <c r="F3559" s="200" t="e">
        <f t="shared" si="342"/>
        <v>#DIV/0!</v>
      </c>
      <c r="G3559" s="212" t="e">
        <f t="shared" si="337"/>
        <v>#DIV/0!</v>
      </c>
      <c r="K3559" s="197" t="str" cm="1">
        <f t="array" ref="K3559">INDEX($A:$G, ($B3559*$B$4)+3,COLUMN(C3559))</f>
        <v>Owing</v>
      </c>
      <c r="L3559" s="198" t="e">
        <f t="shared" si="339"/>
        <v>#VALUE!</v>
      </c>
      <c r="M3559" s="199" t="e">
        <f t="shared" si="340"/>
        <v>#VALUE!</v>
      </c>
      <c r="N3559" s="200" t="str" cm="1">
        <f t="array" ref="N3559">INDEX($A:$G, ($B3559*$B$4)+3,COLUMN(F3559))</f>
        <v>Total Interest Charged</v>
      </c>
      <c r="O3559" s="201" t="e">
        <f t="shared" si="338"/>
        <v>#VALUE!</v>
      </c>
    </row>
    <row r="3560" spans="3:15" x14ac:dyDescent="0.25">
      <c r="C3560" s="197" t="e">
        <f t="shared" si="341"/>
        <v>#DIV/0!</v>
      </c>
      <c r="D3560" s="216" t="e">
        <f>IF(F3560="","",IF($B$3='Budget Calculator'!$A$14, 'Loan Calculator'!$L$12-E3560+H3560, IF($B$3='Budget Calculator'!$A$13,  'Loan Calculator'!$N$12-E3560+H3560, IF($B$3='Budget Calculator'!$A$12,  'Loan Calculator'!$P$12-E3560+H3560, 0))))</f>
        <v>#DIV/0!</v>
      </c>
      <c r="E3560" s="217" t="e">
        <f>IF(('Loan Calculator'!$G$4/$B$4)*C3559&gt;=0, ('Loan Calculator'!$G$4/$B$4)*C3559, 1/0)</f>
        <v>#DIV/0!</v>
      </c>
      <c r="F3560" s="200" t="e">
        <f t="shared" si="342"/>
        <v>#DIV/0!</v>
      </c>
      <c r="G3560" s="212" t="e">
        <f t="shared" si="337"/>
        <v>#DIV/0!</v>
      </c>
      <c r="K3560" s="197" t="str" cm="1">
        <f t="array" ref="K3560">INDEX($A:$G, ($B3560*$B$4)+3,COLUMN(C3560))</f>
        <v>Owing</v>
      </c>
      <c r="L3560" s="198" t="e">
        <f t="shared" si="339"/>
        <v>#VALUE!</v>
      </c>
      <c r="M3560" s="199" t="e">
        <f t="shared" si="340"/>
        <v>#VALUE!</v>
      </c>
      <c r="N3560" s="200" t="str" cm="1">
        <f t="array" ref="N3560">INDEX($A:$G, ($B3560*$B$4)+3,COLUMN(F3560))</f>
        <v>Total Interest Charged</v>
      </c>
      <c r="O3560" s="201" t="e">
        <f t="shared" si="338"/>
        <v>#VALUE!</v>
      </c>
    </row>
    <row r="3561" spans="3:15" x14ac:dyDescent="0.25">
      <c r="C3561" s="197" t="e">
        <f t="shared" si="341"/>
        <v>#DIV/0!</v>
      </c>
      <c r="D3561" s="216" t="e">
        <f>IF(F3561="","",IF($B$3='Budget Calculator'!$A$14, 'Loan Calculator'!$L$12-E3561+H3561, IF($B$3='Budget Calculator'!$A$13,  'Loan Calculator'!$N$12-E3561+H3561, IF($B$3='Budget Calculator'!$A$12,  'Loan Calculator'!$P$12-E3561+H3561, 0))))</f>
        <v>#DIV/0!</v>
      </c>
      <c r="E3561" s="217" t="e">
        <f>IF(('Loan Calculator'!$G$4/$B$4)*C3560&gt;=0, ('Loan Calculator'!$G$4/$B$4)*C3560, 1/0)</f>
        <v>#DIV/0!</v>
      </c>
      <c r="F3561" s="200" t="e">
        <f t="shared" si="342"/>
        <v>#DIV/0!</v>
      </c>
      <c r="G3561" s="212" t="e">
        <f t="shared" si="337"/>
        <v>#DIV/0!</v>
      </c>
      <c r="K3561" s="197" t="str" cm="1">
        <f t="array" ref="K3561">INDEX($A:$G, ($B3561*$B$4)+3,COLUMN(C3561))</f>
        <v>Owing</v>
      </c>
      <c r="L3561" s="198" t="e">
        <f t="shared" si="339"/>
        <v>#VALUE!</v>
      </c>
      <c r="M3561" s="199" t="e">
        <f t="shared" si="340"/>
        <v>#VALUE!</v>
      </c>
      <c r="N3561" s="200" t="str" cm="1">
        <f t="array" ref="N3561">INDEX($A:$G, ($B3561*$B$4)+3,COLUMN(F3561))</f>
        <v>Total Interest Charged</v>
      </c>
      <c r="O3561" s="201" t="e">
        <f t="shared" si="338"/>
        <v>#VALUE!</v>
      </c>
    </row>
    <row r="3562" spans="3:15" x14ac:dyDescent="0.25">
      <c r="C3562" s="197" t="e">
        <f t="shared" si="341"/>
        <v>#DIV/0!</v>
      </c>
      <c r="D3562" s="216" t="e">
        <f>IF(F3562="","",IF($B$3='Budget Calculator'!$A$14, 'Loan Calculator'!$L$12-E3562+H3562, IF($B$3='Budget Calculator'!$A$13,  'Loan Calculator'!$N$12-E3562+H3562, IF($B$3='Budget Calculator'!$A$12,  'Loan Calculator'!$P$12-E3562+H3562, 0))))</f>
        <v>#DIV/0!</v>
      </c>
      <c r="E3562" s="217" t="e">
        <f>IF(('Loan Calculator'!$G$4/$B$4)*C3561&gt;=0, ('Loan Calculator'!$G$4/$B$4)*C3561, 1/0)</f>
        <v>#DIV/0!</v>
      </c>
      <c r="F3562" s="200" t="e">
        <f t="shared" si="342"/>
        <v>#DIV/0!</v>
      </c>
      <c r="G3562" s="212" t="e">
        <f t="shared" si="337"/>
        <v>#DIV/0!</v>
      </c>
      <c r="K3562" s="197" t="str" cm="1">
        <f t="array" ref="K3562">INDEX($A:$G, ($B3562*$B$4)+3,COLUMN(C3562))</f>
        <v>Owing</v>
      </c>
      <c r="L3562" s="198" t="e">
        <f t="shared" si="339"/>
        <v>#VALUE!</v>
      </c>
      <c r="M3562" s="199" t="e">
        <f t="shared" si="340"/>
        <v>#VALUE!</v>
      </c>
      <c r="N3562" s="200" t="str" cm="1">
        <f t="array" ref="N3562">INDEX($A:$G, ($B3562*$B$4)+3,COLUMN(F3562))</f>
        <v>Total Interest Charged</v>
      </c>
      <c r="O3562" s="201" t="e">
        <f t="shared" si="338"/>
        <v>#VALUE!</v>
      </c>
    </row>
    <row r="3563" spans="3:15" x14ac:dyDescent="0.25">
      <c r="C3563" s="197" t="e">
        <f t="shared" si="341"/>
        <v>#DIV/0!</v>
      </c>
      <c r="D3563" s="216" t="e">
        <f>IF(F3563="","",IF($B$3='Budget Calculator'!$A$14, 'Loan Calculator'!$L$12-E3563+H3563, IF($B$3='Budget Calculator'!$A$13,  'Loan Calculator'!$N$12-E3563+H3563, IF($B$3='Budget Calculator'!$A$12,  'Loan Calculator'!$P$12-E3563+H3563, 0))))</f>
        <v>#DIV/0!</v>
      </c>
      <c r="E3563" s="217" t="e">
        <f>IF(('Loan Calculator'!$G$4/$B$4)*C3562&gt;=0, ('Loan Calculator'!$G$4/$B$4)*C3562, 1/0)</f>
        <v>#DIV/0!</v>
      </c>
      <c r="F3563" s="200" t="e">
        <f t="shared" si="342"/>
        <v>#DIV/0!</v>
      </c>
      <c r="G3563" s="212" t="e">
        <f t="shared" si="337"/>
        <v>#DIV/0!</v>
      </c>
      <c r="K3563" s="197" t="str" cm="1">
        <f t="array" ref="K3563">INDEX($A:$G, ($B3563*$B$4)+3,COLUMN(C3563))</f>
        <v>Owing</v>
      </c>
      <c r="L3563" s="198" t="e">
        <f t="shared" si="339"/>
        <v>#VALUE!</v>
      </c>
      <c r="M3563" s="199" t="e">
        <f t="shared" si="340"/>
        <v>#VALUE!</v>
      </c>
      <c r="N3563" s="200" t="str" cm="1">
        <f t="array" ref="N3563">INDEX($A:$G, ($B3563*$B$4)+3,COLUMN(F3563))</f>
        <v>Total Interest Charged</v>
      </c>
      <c r="O3563" s="201" t="e">
        <f t="shared" si="338"/>
        <v>#VALUE!</v>
      </c>
    </row>
    <row r="3564" spans="3:15" x14ac:dyDescent="0.25">
      <c r="C3564" s="197" t="e">
        <f t="shared" si="341"/>
        <v>#DIV/0!</v>
      </c>
      <c r="D3564" s="216" t="e">
        <f>IF(F3564="","",IF($B$3='Budget Calculator'!$A$14, 'Loan Calculator'!$L$12-E3564+H3564, IF($B$3='Budget Calculator'!$A$13,  'Loan Calculator'!$N$12-E3564+H3564, IF($B$3='Budget Calculator'!$A$12,  'Loan Calculator'!$P$12-E3564+H3564, 0))))</f>
        <v>#DIV/0!</v>
      </c>
      <c r="E3564" s="217" t="e">
        <f>IF(('Loan Calculator'!$G$4/$B$4)*C3563&gt;=0, ('Loan Calculator'!$G$4/$B$4)*C3563, 1/0)</f>
        <v>#DIV/0!</v>
      </c>
      <c r="F3564" s="200" t="e">
        <f t="shared" si="342"/>
        <v>#DIV/0!</v>
      </c>
      <c r="G3564" s="212" t="e">
        <f t="shared" si="337"/>
        <v>#DIV/0!</v>
      </c>
      <c r="K3564" s="197" t="str" cm="1">
        <f t="array" ref="K3564">INDEX($A:$G, ($B3564*$B$4)+3,COLUMN(C3564))</f>
        <v>Owing</v>
      </c>
      <c r="L3564" s="198" t="e">
        <f t="shared" si="339"/>
        <v>#VALUE!</v>
      </c>
      <c r="M3564" s="199" t="e">
        <f t="shared" si="340"/>
        <v>#VALUE!</v>
      </c>
      <c r="N3564" s="200" t="str" cm="1">
        <f t="array" ref="N3564">INDEX($A:$G, ($B3564*$B$4)+3,COLUMN(F3564))</f>
        <v>Total Interest Charged</v>
      </c>
      <c r="O3564" s="201" t="e">
        <f t="shared" si="338"/>
        <v>#VALUE!</v>
      </c>
    </row>
    <row r="3565" spans="3:15" x14ac:dyDescent="0.25">
      <c r="C3565" s="197" t="e">
        <f t="shared" si="341"/>
        <v>#DIV/0!</v>
      </c>
      <c r="D3565" s="216" t="e">
        <f>IF(F3565="","",IF($B$3='Budget Calculator'!$A$14, 'Loan Calculator'!$L$12-E3565+H3565, IF($B$3='Budget Calculator'!$A$13,  'Loan Calculator'!$N$12-E3565+H3565, IF($B$3='Budget Calculator'!$A$12,  'Loan Calculator'!$P$12-E3565+H3565, 0))))</f>
        <v>#DIV/0!</v>
      </c>
      <c r="E3565" s="217" t="e">
        <f>IF(('Loan Calculator'!$G$4/$B$4)*C3564&gt;=0, ('Loan Calculator'!$G$4/$B$4)*C3564, 1/0)</f>
        <v>#DIV/0!</v>
      </c>
      <c r="F3565" s="200" t="e">
        <f t="shared" si="342"/>
        <v>#DIV/0!</v>
      </c>
      <c r="G3565" s="212" t="e">
        <f t="shared" si="337"/>
        <v>#DIV/0!</v>
      </c>
      <c r="K3565" s="197" t="str" cm="1">
        <f t="array" ref="K3565">INDEX($A:$G, ($B3565*$B$4)+3,COLUMN(C3565))</f>
        <v>Owing</v>
      </c>
      <c r="L3565" s="198" t="e">
        <f t="shared" si="339"/>
        <v>#VALUE!</v>
      </c>
      <c r="M3565" s="199" t="e">
        <f t="shared" si="340"/>
        <v>#VALUE!</v>
      </c>
      <c r="N3565" s="200" t="str" cm="1">
        <f t="array" ref="N3565">INDEX($A:$G, ($B3565*$B$4)+3,COLUMN(F3565))</f>
        <v>Total Interest Charged</v>
      </c>
      <c r="O3565" s="201" t="e">
        <f t="shared" si="338"/>
        <v>#VALUE!</v>
      </c>
    </row>
    <row r="3566" spans="3:15" x14ac:dyDescent="0.25">
      <c r="C3566" s="197" t="e">
        <f t="shared" si="341"/>
        <v>#DIV/0!</v>
      </c>
      <c r="D3566" s="216" t="e">
        <f>IF(F3566="","",IF($B$3='Budget Calculator'!$A$14, 'Loan Calculator'!$L$12-E3566+H3566, IF($B$3='Budget Calculator'!$A$13,  'Loan Calculator'!$N$12-E3566+H3566, IF($B$3='Budget Calculator'!$A$12,  'Loan Calculator'!$P$12-E3566+H3566, 0))))</f>
        <v>#DIV/0!</v>
      </c>
      <c r="E3566" s="217" t="e">
        <f>IF(('Loan Calculator'!$G$4/$B$4)*C3565&gt;=0, ('Loan Calculator'!$G$4/$B$4)*C3565, 1/0)</f>
        <v>#DIV/0!</v>
      </c>
      <c r="F3566" s="200" t="e">
        <f t="shared" si="342"/>
        <v>#DIV/0!</v>
      </c>
      <c r="G3566" s="212" t="e">
        <f t="shared" si="337"/>
        <v>#DIV/0!</v>
      </c>
      <c r="K3566" s="197" t="str" cm="1">
        <f t="array" ref="K3566">INDEX($A:$G, ($B3566*$B$4)+3,COLUMN(C3566))</f>
        <v>Owing</v>
      </c>
      <c r="L3566" s="198" t="e">
        <f t="shared" si="339"/>
        <v>#VALUE!</v>
      </c>
      <c r="M3566" s="199" t="e">
        <f t="shared" si="340"/>
        <v>#VALUE!</v>
      </c>
      <c r="N3566" s="200" t="str" cm="1">
        <f t="array" ref="N3566">INDEX($A:$G, ($B3566*$B$4)+3,COLUMN(F3566))</f>
        <v>Total Interest Charged</v>
      </c>
      <c r="O3566" s="201" t="e">
        <f t="shared" si="338"/>
        <v>#VALUE!</v>
      </c>
    </row>
    <row r="3567" spans="3:15" x14ac:dyDescent="0.25">
      <c r="C3567" s="197" t="e">
        <f t="shared" si="341"/>
        <v>#DIV/0!</v>
      </c>
      <c r="D3567" s="216" t="e">
        <f>IF(F3567="","",IF($B$3='Budget Calculator'!$A$14, 'Loan Calculator'!$L$12-E3567+H3567, IF($B$3='Budget Calculator'!$A$13,  'Loan Calculator'!$N$12-E3567+H3567, IF($B$3='Budget Calculator'!$A$12,  'Loan Calculator'!$P$12-E3567+H3567, 0))))</f>
        <v>#DIV/0!</v>
      </c>
      <c r="E3567" s="217" t="e">
        <f>IF(('Loan Calculator'!$G$4/$B$4)*C3566&gt;=0, ('Loan Calculator'!$G$4/$B$4)*C3566, 1/0)</f>
        <v>#DIV/0!</v>
      </c>
      <c r="F3567" s="200" t="e">
        <f t="shared" si="342"/>
        <v>#DIV/0!</v>
      </c>
      <c r="G3567" s="212" t="e">
        <f t="shared" si="337"/>
        <v>#DIV/0!</v>
      </c>
      <c r="K3567" s="197" t="str" cm="1">
        <f t="array" ref="K3567">INDEX($A:$G, ($B3567*$B$4)+3,COLUMN(C3567))</f>
        <v>Owing</v>
      </c>
      <c r="L3567" s="198" t="e">
        <f t="shared" si="339"/>
        <v>#VALUE!</v>
      </c>
      <c r="M3567" s="199" t="e">
        <f t="shared" si="340"/>
        <v>#VALUE!</v>
      </c>
      <c r="N3567" s="200" t="str" cm="1">
        <f t="array" ref="N3567">INDEX($A:$G, ($B3567*$B$4)+3,COLUMN(F3567))</f>
        <v>Total Interest Charged</v>
      </c>
      <c r="O3567" s="201" t="e">
        <f t="shared" si="338"/>
        <v>#VALUE!</v>
      </c>
    </row>
    <row r="3568" spans="3:15" x14ac:dyDescent="0.25">
      <c r="C3568" s="197" t="e">
        <f t="shared" si="341"/>
        <v>#DIV/0!</v>
      </c>
      <c r="D3568" s="216" t="e">
        <f>IF(F3568="","",IF($B$3='Budget Calculator'!$A$14, 'Loan Calculator'!$L$12-E3568+H3568, IF($B$3='Budget Calculator'!$A$13,  'Loan Calculator'!$N$12-E3568+H3568, IF($B$3='Budget Calculator'!$A$12,  'Loan Calculator'!$P$12-E3568+H3568, 0))))</f>
        <v>#DIV/0!</v>
      </c>
      <c r="E3568" s="217" t="e">
        <f>IF(('Loan Calculator'!$G$4/$B$4)*C3567&gt;=0, ('Loan Calculator'!$G$4/$B$4)*C3567, 1/0)</f>
        <v>#DIV/0!</v>
      </c>
      <c r="F3568" s="200" t="e">
        <f t="shared" si="342"/>
        <v>#DIV/0!</v>
      </c>
      <c r="G3568" s="212" t="e">
        <f t="shared" si="337"/>
        <v>#DIV/0!</v>
      </c>
      <c r="K3568" s="197" t="str" cm="1">
        <f t="array" ref="K3568">INDEX($A:$G, ($B3568*$B$4)+3,COLUMN(C3568))</f>
        <v>Owing</v>
      </c>
      <c r="L3568" s="198" t="e">
        <f t="shared" si="339"/>
        <v>#VALUE!</v>
      </c>
      <c r="M3568" s="199" t="e">
        <f t="shared" si="340"/>
        <v>#VALUE!</v>
      </c>
      <c r="N3568" s="200" t="str" cm="1">
        <f t="array" ref="N3568">INDEX($A:$G, ($B3568*$B$4)+3,COLUMN(F3568))</f>
        <v>Total Interest Charged</v>
      </c>
      <c r="O3568" s="201" t="e">
        <f t="shared" si="338"/>
        <v>#VALUE!</v>
      </c>
    </row>
    <row r="3569" spans="3:15" x14ac:dyDescent="0.25">
      <c r="C3569" s="197" t="e">
        <f t="shared" si="341"/>
        <v>#DIV/0!</v>
      </c>
      <c r="D3569" s="216" t="e">
        <f>IF(F3569="","",IF($B$3='Budget Calculator'!$A$14, 'Loan Calculator'!$L$12-E3569+H3569, IF($B$3='Budget Calculator'!$A$13,  'Loan Calculator'!$N$12-E3569+H3569, IF($B$3='Budget Calculator'!$A$12,  'Loan Calculator'!$P$12-E3569+H3569, 0))))</f>
        <v>#DIV/0!</v>
      </c>
      <c r="E3569" s="217" t="e">
        <f>IF(('Loan Calculator'!$G$4/$B$4)*C3568&gt;=0, ('Loan Calculator'!$G$4/$B$4)*C3568, 1/0)</f>
        <v>#DIV/0!</v>
      </c>
      <c r="F3569" s="200" t="e">
        <f t="shared" si="342"/>
        <v>#DIV/0!</v>
      </c>
      <c r="G3569" s="212" t="e">
        <f t="shared" si="337"/>
        <v>#DIV/0!</v>
      </c>
      <c r="K3569" s="197" t="str" cm="1">
        <f t="array" ref="K3569">INDEX($A:$G, ($B3569*$B$4)+3,COLUMN(C3569))</f>
        <v>Owing</v>
      </c>
      <c r="L3569" s="198" t="e">
        <f t="shared" si="339"/>
        <v>#VALUE!</v>
      </c>
      <c r="M3569" s="199" t="e">
        <f t="shared" si="340"/>
        <v>#VALUE!</v>
      </c>
      <c r="N3569" s="200" t="str" cm="1">
        <f t="array" ref="N3569">INDEX($A:$G, ($B3569*$B$4)+3,COLUMN(F3569))</f>
        <v>Total Interest Charged</v>
      </c>
      <c r="O3569" s="201" t="e">
        <f t="shared" si="338"/>
        <v>#VALUE!</v>
      </c>
    </row>
    <row r="3570" spans="3:15" x14ac:dyDescent="0.25">
      <c r="C3570" s="197" t="e">
        <f t="shared" si="341"/>
        <v>#DIV/0!</v>
      </c>
      <c r="D3570" s="216" t="e">
        <f>IF(F3570="","",IF($B$3='Budget Calculator'!$A$14, 'Loan Calculator'!$L$12-E3570+H3570, IF($B$3='Budget Calculator'!$A$13,  'Loan Calculator'!$N$12-E3570+H3570, IF($B$3='Budget Calculator'!$A$12,  'Loan Calculator'!$P$12-E3570+H3570, 0))))</f>
        <v>#DIV/0!</v>
      </c>
      <c r="E3570" s="217" t="e">
        <f>IF(('Loan Calculator'!$G$4/$B$4)*C3569&gt;=0, ('Loan Calculator'!$G$4/$B$4)*C3569, 1/0)</f>
        <v>#DIV/0!</v>
      </c>
      <c r="F3570" s="200" t="e">
        <f t="shared" si="342"/>
        <v>#DIV/0!</v>
      </c>
      <c r="G3570" s="212" t="e">
        <f t="shared" si="337"/>
        <v>#DIV/0!</v>
      </c>
      <c r="K3570" s="197" t="str" cm="1">
        <f t="array" ref="K3570">INDEX($A:$G, ($B3570*$B$4)+3,COLUMN(C3570))</f>
        <v>Owing</v>
      </c>
      <c r="L3570" s="198" t="e">
        <f t="shared" si="339"/>
        <v>#VALUE!</v>
      </c>
      <c r="M3570" s="199" t="e">
        <f t="shared" si="340"/>
        <v>#VALUE!</v>
      </c>
      <c r="N3570" s="200" t="str" cm="1">
        <f t="array" ref="N3570">INDEX($A:$G, ($B3570*$B$4)+3,COLUMN(F3570))</f>
        <v>Total Interest Charged</v>
      </c>
      <c r="O3570" s="201" t="e">
        <f t="shared" si="338"/>
        <v>#VALUE!</v>
      </c>
    </row>
    <row r="3571" spans="3:15" x14ac:dyDescent="0.25">
      <c r="C3571" s="197" t="e">
        <f t="shared" si="341"/>
        <v>#DIV/0!</v>
      </c>
      <c r="D3571" s="216" t="e">
        <f>IF(F3571="","",IF($B$3='Budget Calculator'!$A$14, 'Loan Calculator'!$L$12-E3571+H3571, IF($B$3='Budget Calculator'!$A$13,  'Loan Calculator'!$N$12-E3571+H3571, IF($B$3='Budget Calculator'!$A$12,  'Loan Calculator'!$P$12-E3571+H3571, 0))))</f>
        <v>#DIV/0!</v>
      </c>
      <c r="E3571" s="217" t="e">
        <f>IF(('Loan Calculator'!$G$4/$B$4)*C3570&gt;=0, ('Loan Calculator'!$G$4/$B$4)*C3570, 1/0)</f>
        <v>#DIV/0!</v>
      </c>
      <c r="F3571" s="200" t="e">
        <f t="shared" si="342"/>
        <v>#DIV/0!</v>
      </c>
      <c r="G3571" s="212" t="e">
        <f t="shared" si="337"/>
        <v>#DIV/0!</v>
      </c>
      <c r="K3571" s="197" t="str" cm="1">
        <f t="array" ref="K3571">INDEX($A:$G, ($B3571*$B$4)+3,COLUMN(C3571))</f>
        <v>Owing</v>
      </c>
      <c r="L3571" s="198" t="e">
        <f t="shared" si="339"/>
        <v>#VALUE!</v>
      </c>
      <c r="M3571" s="199" t="e">
        <f t="shared" si="340"/>
        <v>#VALUE!</v>
      </c>
      <c r="N3571" s="200" t="str" cm="1">
        <f t="array" ref="N3571">INDEX($A:$G, ($B3571*$B$4)+3,COLUMN(F3571))</f>
        <v>Total Interest Charged</v>
      </c>
      <c r="O3571" s="201" t="e">
        <f t="shared" si="338"/>
        <v>#VALUE!</v>
      </c>
    </row>
    <row r="3572" spans="3:15" x14ac:dyDescent="0.25">
      <c r="C3572" s="197" t="e">
        <f t="shared" si="341"/>
        <v>#DIV/0!</v>
      </c>
      <c r="D3572" s="216" t="e">
        <f>IF(F3572="","",IF($B$3='Budget Calculator'!$A$14, 'Loan Calculator'!$L$12-E3572+H3572, IF($B$3='Budget Calculator'!$A$13,  'Loan Calculator'!$N$12-E3572+H3572, IF($B$3='Budget Calculator'!$A$12,  'Loan Calculator'!$P$12-E3572+H3572, 0))))</f>
        <v>#DIV/0!</v>
      </c>
      <c r="E3572" s="217" t="e">
        <f>IF(('Loan Calculator'!$G$4/$B$4)*C3571&gt;=0, ('Loan Calculator'!$G$4/$B$4)*C3571, 1/0)</f>
        <v>#DIV/0!</v>
      </c>
      <c r="F3572" s="200" t="e">
        <f t="shared" si="342"/>
        <v>#DIV/0!</v>
      </c>
      <c r="G3572" s="212" t="e">
        <f t="shared" si="337"/>
        <v>#DIV/0!</v>
      </c>
      <c r="K3572" s="197" t="str" cm="1">
        <f t="array" ref="K3572">INDEX($A:$G, ($B3572*$B$4)+3,COLUMN(C3572))</f>
        <v>Owing</v>
      </c>
      <c r="L3572" s="198" t="e">
        <f t="shared" si="339"/>
        <v>#VALUE!</v>
      </c>
      <c r="M3572" s="199" t="e">
        <f t="shared" si="340"/>
        <v>#VALUE!</v>
      </c>
      <c r="N3572" s="200" t="str" cm="1">
        <f t="array" ref="N3572">INDEX($A:$G, ($B3572*$B$4)+3,COLUMN(F3572))</f>
        <v>Total Interest Charged</v>
      </c>
      <c r="O3572" s="201" t="e">
        <f t="shared" si="338"/>
        <v>#VALUE!</v>
      </c>
    </row>
    <row r="3573" spans="3:15" x14ac:dyDescent="0.25">
      <c r="C3573" s="197" t="e">
        <f t="shared" si="341"/>
        <v>#DIV/0!</v>
      </c>
      <c r="D3573" s="216" t="e">
        <f>IF(F3573="","",IF($B$3='Budget Calculator'!$A$14, 'Loan Calculator'!$L$12-E3573+H3573, IF($B$3='Budget Calculator'!$A$13,  'Loan Calculator'!$N$12-E3573+H3573, IF($B$3='Budget Calculator'!$A$12,  'Loan Calculator'!$P$12-E3573+H3573, 0))))</f>
        <v>#DIV/0!</v>
      </c>
      <c r="E3573" s="217" t="e">
        <f>IF(('Loan Calculator'!$G$4/$B$4)*C3572&gt;=0, ('Loan Calculator'!$G$4/$B$4)*C3572, 1/0)</f>
        <v>#DIV/0!</v>
      </c>
      <c r="F3573" s="200" t="e">
        <f t="shared" si="342"/>
        <v>#DIV/0!</v>
      </c>
      <c r="G3573" s="212" t="e">
        <f t="shared" si="337"/>
        <v>#DIV/0!</v>
      </c>
      <c r="K3573" s="197" t="str" cm="1">
        <f t="array" ref="K3573">INDEX($A:$G, ($B3573*$B$4)+3,COLUMN(C3573))</f>
        <v>Owing</v>
      </c>
      <c r="L3573" s="198" t="e">
        <f t="shared" si="339"/>
        <v>#VALUE!</v>
      </c>
      <c r="M3573" s="199" t="e">
        <f t="shared" si="340"/>
        <v>#VALUE!</v>
      </c>
      <c r="N3573" s="200" t="str" cm="1">
        <f t="array" ref="N3573">INDEX($A:$G, ($B3573*$B$4)+3,COLUMN(F3573))</f>
        <v>Total Interest Charged</v>
      </c>
      <c r="O3573" s="201" t="e">
        <f t="shared" si="338"/>
        <v>#VALUE!</v>
      </c>
    </row>
    <row r="3574" spans="3:15" x14ac:dyDescent="0.25">
      <c r="C3574" s="197" t="e">
        <f t="shared" si="341"/>
        <v>#DIV/0!</v>
      </c>
      <c r="D3574" s="216" t="e">
        <f>IF(F3574="","",IF($B$3='Budget Calculator'!$A$14, 'Loan Calculator'!$L$12-E3574+H3574, IF($B$3='Budget Calculator'!$A$13,  'Loan Calculator'!$N$12-E3574+H3574, IF($B$3='Budget Calculator'!$A$12,  'Loan Calculator'!$P$12-E3574+H3574, 0))))</f>
        <v>#DIV/0!</v>
      </c>
      <c r="E3574" s="217" t="e">
        <f>IF(('Loan Calculator'!$G$4/$B$4)*C3573&gt;=0, ('Loan Calculator'!$G$4/$B$4)*C3573, 1/0)</f>
        <v>#DIV/0!</v>
      </c>
      <c r="F3574" s="200" t="e">
        <f t="shared" si="342"/>
        <v>#DIV/0!</v>
      </c>
      <c r="G3574" s="212" t="e">
        <f t="shared" si="337"/>
        <v>#DIV/0!</v>
      </c>
      <c r="K3574" s="197" t="str" cm="1">
        <f t="array" ref="K3574">INDEX($A:$G, ($B3574*$B$4)+3,COLUMN(C3574))</f>
        <v>Owing</v>
      </c>
      <c r="L3574" s="198" t="e">
        <f t="shared" si="339"/>
        <v>#VALUE!</v>
      </c>
      <c r="M3574" s="199" t="e">
        <f t="shared" si="340"/>
        <v>#VALUE!</v>
      </c>
      <c r="N3574" s="200" t="str" cm="1">
        <f t="array" ref="N3574">INDEX($A:$G, ($B3574*$B$4)+3,COLUMN(F3574))</f>
        <v>Total Interest Charged</v>
      </c>
      <c r="O3574" s="201" t="e">
        <f t="shared" si="338"/>
        <v>#VALUE!</v>
      </c>
    </row>
    <row r="3575" spans="3:15" x14ac:dyDescent="0.25">
      <c r="C3575" s="197" t="e">
        <f t="shared" si="341"/>
        <v>#DIV/0!</v>
      </c>
      <c r="D3575" s="216" t="e">
        <f>IF(F3575="","",IF($B$3='Budget Calculator'!$A$14, 'Loan Calculator'!$L$12-E3575+H3575, IF($B$3='Budget Calculator'!$A$13,  'Loan Calculator'!$N$12-E3575+H3575, IF($B$3='Budget Calculator'!$A$12,  'Loan Calculator'!$P$12-E3575+H3575, 0))))</f>
        <v>#DIV/0!</v>
      </c>
      <c r="E3575" s="217" t="e">
        <f>IF(('Loan Calculator'!$G$4/$B$4)*C3574&gt;=0, ('Loan Calculator'!$G$4/$B$4)*C3574, 1/0)</f>
        <v>#DIV/0!</v>
      </c>
      <c r="F3575" s="200" t="e">
        <f t="shared" si="342"/>
        <v>#DIV/0!</v>
      </c>
      <c r="G3575" s="212" t="e">
        <f t="shared" si="337"/>
        <v>#DIV/0!</v>
      </c>
      <c r="K3575" s="197" t="str" cm="1">
        <f t="array" ref="K3575">INDEX($A:$G, ($B3575*$B$4)+3,COLUMN(C3575))</f>
        <v>Owing</v>
      </c>
      <c r="L3575" s="198" t="e">
        <f t="shared" si="339"/>
        <v>#VALUE!</v>
      </c>
      <c r="M3575" s="199" t="e">
        <f t="shared" si="340"/>
        <v>#VALUE!</v>
      </c>
      <c r="N3575" s="200" t="str" cm="1">
        <f t="array" ref="N3575">INDEX($A:$G, ($B3575*$B$4)+3,COLUMN(F3575))</f>
        <v>Total Interest Charged</v>
      </c>
      <c r="O3575" s="201" t="e">
        <f t="shared" si="338"/>
        <v>#VALUE!</v>
      </c>
    </row>
    <row r="3576" spans="3:15" x14ac:dyDescent="0.25">
      <c r="C3576" s="197" t="e">
        <f t="shared" si="341"/>
        <v>#DIV/0!</v>
      </c>
      <c r="D3576" s="216" t="e">
        <f>IF(F3576="","",IF($B$3='Budget Calculator'!$A$14, 'Loan Calculator'!$L$12-E3576+H3576, IF($B$3='Budget Calculator'!$A$13,  'Loan Calculator'!$N$12-E3576+H3576, IF($B$3='Budget Calculator'!$A$12,  'Loan Calculator'!$P$12-E3576+H3576, 0))))</f>
        <v>#DIV/0!</v>
      </c>
      <c r="E3576" s="217" t="e">
        <f>IF(('Loan Calculator'!$G$4/$B$4)*C3575&gt;=0, ('Loan Calculator'!$G$4/$B$4)*C3575, 1/0)</f>
        <v>#DIV/0!</v>
      </c>
      <c r="F3576" s="200" t="e">
        <f t="shared" si="342"/>
        <v>#DIV/0!</v>
      </c>
      <c r="G3576" s="212" t="e">
        <f t="shared" si="337"/>
        <v>#DIV/0!</v>
      </c>
      <c r="K3576" s="197" t="str" cm="1">
        <f t="array" ref="K3576">INDEX($A:$G, ($B3576*$B$4)+3,COLUMN(C3576))</f>
        <v>Owing</v>
      </c>
      <c r="L3576" s="198" t="e">
        <f t="shared" si="339"/>
        <v>#VALUE!</v>
      </c>
      <c r="M3576" s="199" t="e">
        <f t="shared" si="340"/>
        <v>#VALUE!</v>
      </c>
      <c r="N3576" s="200" t="str" cm="1">
        <f t="array" ref="N3576">INDEX($A:$G, ($B3576*$B$4)+3,COLUMN(F3576))</f>
        <v>Total Interest Charged</v>
      </c>
      <c r="O3576" s="201" t="e">
        <f t="shared" si="338"/>
        <v>#VALUE!</v>
      </c>
    </row>
    <row r="3577" spans="3:15" x14ac:dyDescent="0.25">
      <c r="C3577" s="197" t="e">
        <f t="shared" si="341"/>
        <v>#DIV/0!</v>
      </c>
      <c r="D3577" s="216" t="e">
        <f>IF(F3577="","",IF($B$3='Budget Calculator'!$A$14, 'Loan Calculator'!$L$12-E3577+H3577, IF($B$3='Budget Calculator'!$A$13,  'Loan Calculator'!$N$12-E3577+H3577, IF($B$3='Budget Calculator'!$A$12,  'Loan Calculator'!$P$12-E3577+H3577, 0))))</f>
        <v>#DIV/0!</v>
      </c>
      <c r="E3577" s="217" t="e">
        <f>IF(('Loan Calculator'!$G$4/$B$4)*C3576&gt;=0, ('Loan Calculator'!$G$4/$B$4)*C3576, 1/0)</f>
        <v>#DIV/0!</v>
      </c>
      <c r="F3577" s="200" t="e">
        <f t="shared" si="342"/>
        <v>#DIV/0!</v>
      </c>
      <c r="G3577" s="212" t="e">
        <f t="shared" si="337"/>
        <v>#DIV/0!</v>
      </c>
      <c r="K3577" s="197" t="str" cm="1">
        <f t="array" ref="K3577">INDEX($A:$G, ($B3577*$B$4)+3,COLUMN(C3577))</f>
        <v>Owing</v>
      </c>
      <c r="L3577" s="198" t="e">
        <f t="shared" si="339"/>
        <v>#VALUE!</v>
      </c>
      <c r="M3577" s="199" t="e">
        <f t="shared" si="340"/>
        <v>#VALUE!</v>
      </c>
      <c r="N3577" s="200" t="str" cm="1">
        <f t="array" ref="N3577">INDEX($A:$G, ($B3577*$B$4)+3,COLUMN(F3577))</f>
        <v>Total Interest Charged</v>
      </c>
      <c r="O3577" s="201" t="e">
        <f t="shared" si="338"/>
        <v>#VALUE!</v>
      </c>
    </row>
    <row r="3578" spans="3:15" x14ac:dyDescent="0.25">
      <c r="C3578" s="197" t="e">
        <f t="shared" si="341"/>
        <v>#DIV/0!</v>
      </c>
      <c r="D3578" s="216" t="e">
        <f>IF(F3578="","",IF($B$3='Budget Calculator'!$A$14, 'Loan Calculator'!$L$12-E3578+H3578, IF($B$3='Budget Calculator'!$A$13,  'Loan Calculator'!$N$12-E3578+H3578, IF($B$3='Budget Calculator'!$A$12,  'Loan Calculator'!$P$12-E3578+H3578, 0))))</f>
        <v>#DIV/0!</v>
      </c>
      <c r="E3578" s="217" t="e">
        <f>IF(('Loan Calculator'!$G$4/$B$4)*C3577&gt;=0, ('Loan Calculator'!$G$4/$B$4)*C3577, 1/0)</f>
        <v>#DIV/0!</v>
      </c>
      <c r="F3578" s="200" t="e">
        <f t="shared" si="342"/>
        <v>#DIV/0!</v>
      </c>
      <c r="G3578" s="212" t="e">
        <f t="shared" si="337"/>
        <v>#DIV/0!</v>
      </c>
      <c r="K3578" s="197" t="str" cm="1">
        <f t="array" ref="K3578">INDEX($A:$G, ($B3578*$B$4)+3,COLUMN(C3578))</f>
        <v>Owing</v>
      </c>
      <c r="L3578" s="198" t="e">
        <f t="shared" si="339"/>
        <v>#VALUE!</v>
      </c>
      <c r="M3578" s="199" t="e">
        <f t="shared" si="340"/>
        <v>#VALUE!</v>
      </c>
      <c r="N3578" s="200" t="str" cm="1">
        <f t="array" ref="N3578">INDEX($A:$G, ($B3578*$B$4)+3,COLUMN(F3578))</f>
        <v>Total Interest Charged</v>
      </c>
      <c r="O3578" s="201" t="e">
        <f t="shared" si="338"/>
        <v>#VALUE!</v>
      </c>
    </row>
    <row r="3579" spans="3:15" x14ac:dyDescent="0.25">
      <c r="C3579" s="197" t="e">
        <f t="shared" si="341"/>
        <v>#DIV/0!</v>
      </c>
      <c r="D3579" s="216" t="e">
        <f>IF(F3579="","",IF($B$3='Budget Calculator'!$A$14, 'Loan Calculator'!$L$12-E3579+H3579, IF($B$3='Budget Calculator'!$A$13,  'Loan Calculator'!$N$12-E3579+H3579, IF($B$3='Budget Calculator'!$A$12,  'Loan Calculator'!$P$12-E3579+H3579, 0))))</f>
        <v>#DIV/0!</v>
      </c>
      <c r="E3579" s="217" t="e">
        <f>IF(('Loan Calculator'!$G$4/$B$4)*C3578&gt;=0, ('Loan Calculator'!$G$4/$B$4)*C3578, 1/0)</f>
        <v>#DIV/0!</v>
      </c>
      <c r="F3579" s="200" t="e">
        <f t="shared" si="342"/>
        <v>#DIV/0!</v>
      </c>
      <c r="G3579" s="212" t="e">
        <f t="shared" si="337"/>
        <v>#DIV/0!</v>
      </c>
      <c r="K3579" s="197" t="str" cm="1">
        <f t="array" ref="K3579">INDEX($A:$G, ($B3579*$B$4)+3,COLUMN(C3579))</f>
        <v>Owing</v>
      </c>
      <c r="L3579" s="198" t="e">
        <f t="shared" si="339"/>
        <v>#VALUE!</v>
      </c>
      <c r="M3579" s="199" t="e">
        <f t="shared" si="340"/>
        <v>#VALUE!</v>
      </c>
      <c r="N3579" s="200" t="str" cm="1">
        <f t="array" ref="N3579">INDEX($A:$G, ($B3579*$B$4)+3,COLUMN(F3579))</f>
        <v>Total Interest Charged</v>
      </c>
      <c r="O3579" s="201" t="e">
        <f t="shared" si="338"/>
        <v>#VALUE!</v>
      </c>
    </row>
    <row r="3580" spans="3:15" x14ac:dyDescent="0.25">
      <c r="C3580" s="197" t="e">
        <f t="shared" si="341"/>
        <v>#DIV/0!</v>
      </c>
      <c r="D3580" s="216" t="e">
        <f>IF(F3580="","",IF($B$3='Budget Calculator'!$A$14, 'Loan Calculator'!$L$12-E3580+H3580, IF($B$3='Budget Calculator'!$A$13,  'Loan Calculator'!$N$12-E3580+H3580, IF($B$3='Budget Calculator'!$A$12,  'Loan Calculator'!$P$12-E3580+H3580, 0))))</f>
        <v>#DIV/0!</v>
      </c>
      <c r="E3580" s="217" t="e">
        <f>IF(('Loan Calculator'!$G$4/$B$4)*C3579&gt;=0, ('Loan Calculator'!$G$4/$B$4)*C3579, 1/0)</f>
        <v>#DIV/0!</v>
      </c>
      <c r="F3580" s="200" t="e">
        <f t="shared" si="342"/>
        <v>#DIV/0!</v>
      </c>
      <c r="G3580" s="212" t="e">
        <f t="shared" si="337"/>
        <v>#DIV/0!</v>
      </c>
      <c r="K3580" s="197" t="str" cm="1">
        <f t="array" ref="K3580">INDEX($A:$G, ($B3580*$B$4)+3,COLUMN(C3580))</f>
        <v>Owing</v>
      </c>
      <c r="L3580" s="198" t="e">
        <f t="shared" si="339"/>
        <v>#VALUE!</v>
      </c>
      <c r="M3580" s="199" t="e">
        <f t="shared" si="340"/>
        <v>#VALUE!</v>
      </c>
      <c r="N3580" s="200" t="str" cm="1">
        <f t="array" ref="N3580">INDEX($A:$G, ($B3580*$B$4)+3,COLUMN(F3580))</f>
        <v>Total Interest Charged</v>
      </c>
      <c r="O3580" s="201" t="e">
        <f t="shared" si="338"/>
        <v>#VALUE!</v>
      </c>
    </row>
    <row r="3581" spans="3:15" x14ac:dyDescent="0.25">
      <c r="C3581" s="197" t="e">
        <f t="shared" si="341"/>
        <v>#DIV/0!</v>
      </c>
      <c r="D3581" s="216" t="e">
        <f>IF(F3581="","",IF($B$3='Budget Calculator'!$A$14, 'Loan Calculator'!$L$12-E3581+H3581, IF($B$3='Budget Calculator'!$A$13,  'Loan Calculator'!$N$12-E3581+H3581, IF($B$3='Budget Calculator'!$A$12,  'Loan Calculator'!$P$12-E3581+H3581, 0))))</f>
        <v>#DIV/0!</v>
      </c>
      <c r="E3581" s="217" t="e">
        <f>IF(('Loan Calculator'!$G$4/$B$4)*C3580&gt;=0, ('Loan Calculator'!$G$4/$B$4)*C3580, 1/0)</f>
        <v>#DIV/0!</v>
      </c>
      <c r="F3581" s="200" t="e">
        <f t="shared" si="342"/>
        <v>#DIV/0!</v>
      </c>
      <c r="G3581" s="212" t="e">
        <f t="shared" si="337"/>
        <v>#DIV/0!</v>
      </c>
      <c r="K3581" s="197" t="str" cm="1">
        <f t="array" ref="K3581">INDEX($A:$G, ($B3581*$B$4)+3,COLUMN(C3581))</f>
        <v>Owing</v>
      </c>
      <c r="L3581" s="198" t="e">
        <f t="shared" si="339"/>
        <v>#VALUE!</v>
      </c>
      <c r="M3581" s="199" t="e">
        <f t="shared" si="340"/>
        <v>#VALUE!</v>
      </c>
      <c r="N3581" s="200" t="str" cm="1">
        <f t="array" ref="N3581">INDEX($A:$G, ($B3581*$B$4)+3,COLUMN(F3581))</f>
        <v>Total Interest Charged</v>
      </c>
      <c r="O3581" s="201" t="e">
        <f t="shared" si="338"/>
        <v>#VALUE!</v>
      </c>
    </row>
    <row r="3582" spans="3:15" x14ac:dyDescent="0.25">
      <c r="C3582" s="197" t="e">
        <f t="shared" si="341"/>
        <v>#DIV/0!</v>
      </c>
      <c r="D3582" s="216" t="e">
        <f>IF(F3582="","",IF($B$3='Budget Calculator'!$A$14, 'Loan Calculator'!$L$12-E3582+H3582, IF($B$3='Budget Calculator'!$A$13,  'Loan Calculator'!$N$12-E3582+H3582, IF($B$3='Budget Calculator'!$A$12,  'Loan Calculator'!$P$12-E3582+H3582, 0))))</f>
        <v>#DIV/0!</v>
      </c>
      <c r="E3582" s="217" t="e">
        <f>IF(('Loan Calculator'!$G$4/$B$4)*C3581&gt;=0, ('Loan Calculator'!$G$4/$B$4)*C3581, 1/0)</f>
        <v>#DIV/0!</v>
      </c>
      <c r="F3582" s="200" t="e">
        <f t="shared" si="342"/>
        <v>#DIV/0!</v>
      </c>
      <c r="G3582" s="212" t="e">
        <f t="shared" si="337"/>
        <v>#DIV/0!</v>
      </c>
      <c r="K3582" s="197" t="str" cm="1">
        <f t="array" ref="K3582">INDEX($A:$G, ($B3582*$B$4)+3,COLUMN(C3582))</f>
        <v>Owing</v>
      </c>
      <c r="L3582" s="198" t="e">
        <f t="shared" si="339"/>
        <v>#VALUE!</v>
      </c>
      <c r="M3582" s="199" t="e">
        <f t="shared" si="340"/>
        <v>#VALUE!</v>
      </c>
      <c r="N3582" s="200" t="str" cm="1">
        <f t="array" ref="N3582">INDEX($A:$G, ($B3582*$B$4)+3,COLUMN(F3582))</f>
        <v>Total Interest Charged</v>
      </c>
      <c r="O3582" s="201" t="e">
        <f t="shared" si="338"/>
        <v>#VALUE!</v>
      </c>
    </row>
    <row r="3583" spans="3:15" x14ac:dyDescent="0.25">
      <c r="C3583" s="197" t="e">
        <f t="shared" si="341"/>
        <v>#DIV/0!</v>
      </c>
      <c r="D3583" s="216" t="e">
        <f>IF(F3583="","",IF($B$3='Budget Calculator'!$A$14, 'Loan Calculator'!$L$12-E3583+H3583, IF($B$3='Budget Calculator'!$A$13,  'Loan Calculator'!$N$12-E3583+H3583, IF($B$3='Budget Calculator'!$A$12,  'Loan Calculator'!$P$12-E3583+H3583, 0))))</f>
        <v>#DIV/0!</v>
      </c>
      <c r="E3583" s="217" t="e">
        <f>IF(('Loan Calculator'!$G$4/$B$4)*C3582&gt;=0, ('Loan Calculator'!$G$4/$B$4)*C3582, 1/0)</f>
        <v>#DIV/0!</v>
      </c>
      <c r="F3583" s="200" t="e">
        <f t="shared" si="342"/>
        <v>#DIV/0!</v>
      </c>
      <c r="G3583" s="212" t="e">
        <f t="shared" si="337"/>
        <v>#DIV/0!</v>
      </c>
      <c r="K3583" s="197" t="str" cm="1">
        <f t="array" ref="K3583">INDEX($A:$G, ($B3583*$B$4)+3,COLUMN(C3583))</f>
        <v>Owing</v>
      </c>
      <c r="L3583" s="198" t="e">
        <f t="shared" si="339"/>
        <v>#VALUE!</v>
      </c>
      <c r="M3583" s="199" t="e">
        <f t="shared" si="340"/>
        <v>#VALUE!</v>
      </c>
      <c r="N3583" s="200" t="str" cm="1">
        <f t="array" ref="N3583">INDEX($A:$G, ($B3583*$B$4)+3,COLUMN(F3583))</f>
        <v>Total Interest Charged</v>
      </c>
      <c r="O3583" s="201" t="e">
        <f t="shared" si="338"/>
        <v>#VALUE!</v>
      </c>
    </row>
    <row r="3584" spans="3:15" x14ac:dyDescent="0.25">
      <c r="C3584" s="197" t="e">
        <f t="shared" si="341"/>
        <v>#DIV/0!</v>
      </c>
      <c r="D3584" s="216" t="e">
        <f>IF(F3584="","",IF($B$3='Budget Calculator'!$A$14, 'Loan Calculator'!$L$12-E3584+H3584, IF($B$3='Budget Calculator'!$A$13,  'Loan Calculator'!$N$12-E3584+H3584, IF($B$3='Budget Calculator'!$A$12,  'Loan Calculator'!$P$12-E3584+H3584, 0))))</f>
        <v>#DIV/0!</v>
      </c>
      <c r="E3584" s="217" t="e">
        <f>IF(('Loan Calculator'!$G$4/$B$4)*C3583&gt;=0, ('Loan Calculator'!$G$4/$B$4)*C3583, 1/0)</f>
        <v>#DIV/0!</v>
      </c>
      <c r="F3584" s="200" t="e">
        <f t="shared" si="342"/>
        <v>#DIV/0!</v>
      </c>
      <c r="G3584" s="212" t="e">
        <f t="shared" si="337"/>
        <v>#DIV/0!</v>
      </c>
      <c r="K3584" s="197" t="str" cm="1">
        <f t="array" ref="K3584">INDEX($A:$G, ($B3584*$B$4)+3,COLUMN(C3584))</f>
        <v>Owing</v>
      </c>
      <c r="L3584" s="198" t="e">
        <f t="shared" si="339"/>
        <v>#VALUE!</v>
      </c>
      <c r="M3584" s="199" t="e">
        <f t="shared" si="340"/>
        <v>#VALUE!</v>
      </c>
      <c r="N3584" s="200" t="str" cm="1">
        <f t="array" ref="N3584">INDEX($A:$G, ($B3584*$B$4)+3,COLUMN(F3584))</f>
        <v>Total Interest Charged</v>
      </c>
      <c r="O3584" s="201" t="e">
        <f t="shared" si="338"/>
        <v>#VALUE!</v>
      </c>
    </row>
    <row r="3585" spans="3:15" x14ac:dyDescent="0.25">
      <c r="C3585" s="197" t="e">
        <f t="shared" si="341"/>
        <v>#DIV/0!</v>
      </c>
      <c r="D3585" s="216" t="e">
        <f>IF(F3585="","",IF($B$3='Budget Calculator'!$A$14, 'Loan Calculator'!$L$12-E3585+H3585, IF($B$3='Budget Calculator'!$A$13,  'Loan Calculator'!$N$12-E3585+H3585, IF($B$3='Budget Calculator'!$A$12,  'Loan Calculator'!$P$12-E3585+H3585, 0))))</f>
        <v>#DIV/0!</v>
      </c>
      <c r="E3585" s="217" t="e">
        <f>IF(('Loan Calculator'!$G$4/$B$4)*C3584&gt;=0, ('Loan Calculator'!$G$4/$B$4)*C3584, 1/0)</f>
        <v>#DIV/0!</v>
      </c>
      <c r="F3585" s="200" t="e">
        <f t="shared" si="342"/>
        <v>#DIV/0!</v>
      </c>
      <c r="G3585" s="212" t="e">
        <f t="shared" si="337"/>
        <v>#DIV/0!</v>
      </c>
      <c r="K3585" s="197" t="str" cm="1">
        <f t="array" ref="K3585">INDEX($A:$G, ($B3585*$B$4)+3,COLUMN(C3585))</f>
        <v>Owing</v>
      </c>
      <c r="L3585" s="198" t="e">
        <f t="shared" si="339"/>
        <v>#VALUE!</v>
      </c>
      <c r="M3585" s="199" t="e">
        <f t="shared" si="340"/>
        <v>#VALUE!</v>
      </c>
      <c r="N3585" s="200" t="str" cm="1">
        <f t="array" ref="N3585">INDEX($A:$G, ($B3585*$B$4)+3,COLUMN(F3585))</f>
        <v>Total Interest Charged</v>
      </c>
      <c r="O3585" s="201" t="e">
        <f t="shared" si="338"/>
        <v>#VALUE!</v>
      </c>
    </row>
    <row r="3586" spans="3:15" x14ac:dyDescent="0.25">
      <c r="C3586" s="197" t="e">
        <f t="shared" si="341"/>
        <v>#DIV/0!</v>
      </c>
      <c r="D3586" s="216" t="e">
        <f>IF(F3586="","",IF($B$3='Budget Calculator'!$A$14, 'Loan Calculator'!$L$12-E3586+H3586, IF($B$3='Budget Calculator'!$A$13,  'Loan Calculator'!$N$12-E3586+H3586, IF($B$3='Budget Calculator'!$A$12,  'Loan Calculator'!$P$12-E3586+H3586, 0))))</f>
        <v>#DIV/0!</v>
      </c>
      <c r="E3586" s="217" t="e">
        <f>IF(('Loan Calculator'!$G$4/$B$4)*C3585&gt;=0, ('Loan Calculator'!$G$4/$B$4)*C3585, 1/0)</f>
        <v>#DIV/0!</v>
      </c>
      <c r="F3586" s="200" t="e">
        <f t="shared" si="342"/>
        <v>#DIV/0!</v>
      </c>
      <c r="G3586" s="212" t="e">
        <f t="shared" si="337"/>
        <v>#DIV/0!</v>
      </c>
      <c r="K3586" s="197" t="str" cm="1">
        <f t="array" ref="K3586">INDEX($A:$G, ($B3586*$B$4)+3,COLUMN(C3586))</f>
        <v>Owing</v>
      </c>
      <c r="L3586" s="198" t="e">
        <f t="shared" si="339"/>
        <v>#VALUE!</v>
      </c>
      <c r="M3586" s="199" t="e">
        <f t="shared" si="340"/>
        <v>#VALUE!</v>
      </c>
      <c r="N3586" s="200" t="str" cm="1">
        <f t="array" ref="N3586">INDEX($A:$G, ($B3586*$B$4)+3,COLUMN(F3586))</f>
        <v>Total Interest Charged</v>
      </c>
      <c r="O3586" s="201" t="e">
        <f t="shared" si="338"/>
        <v>#VALUE!</v>
      </c>
    </row>
    <row r="3587" spans="3:15" x14ac:dyDescent="0.25">
      <c r="C3587" s="197" t="e">
        <f t="shared" si="341"/>
        <v>#DIV/0!</v>
      </c>
      <c r="D3587" s="216" t="e">
        <f>IF(F3587="","",IF($B$3='Budget Calculator'!$A$14, 'Loan Calculator'!$L$12-E3587+H3587, IF($B$3='Budget Calculator'!$A$13,  'Loan Calculator'!$N$12-E3587+H3587, IF($B$3='Budget Calculator'!$A$12,  'Loan Calculator'!$P$12-E3587+H3587, 0))))</f>
        <v>#DIV/0!</v>
      </c>
      <c r="E3587" s="217" t="e">
        <f>IF(('Loan Calculator'!$G$4/$B$4)*C3586&gt;=0, ('Loan Calculator'!$G$4/$B$4)*C3586, 1/0)</f>
        <v>#DIV/0!</v>
      </c>
      <c r="F3587" s="200" t="e">
        <f t="shared" si="342"/>
        <v>#DIV/0!</v>
      </c>
      <c r="G3587" s="212" t="e">
        <f t="shared" si="337"/>
        <v>#DIV/0!</v>
      </c>
      <c r="K3587" s="197" t="str" cm="1">
        <f t="array" ref="K3587">INDEX($A:$G, ($B3587*$B$4)+3,COLUMN(C3587))</f>
        <v>Owing</v>
      </c>
      <c r="L3587" s="198" t="e">
        <f t="shared" si="339"/>
        <v>#VALUE!</v>
      </c>
      <c r="M3587" s="199" t="e">
        <f t="shared" si="340"/>
        <v>#VALUE!</v>
      </c>
      <c r="N3587" s="200" t="str" cm="1">
        <f t="array" ref="N3587">INDEX($A:$G, ($B3587*$B$4)+3,COLUMN(F3587))</f>
        <v>Total Interest Charged</v>
      </c>
      <c r="O3587" s="201" t="e">
        <f t="shared" si="338"/>
        <v>#VALUE!</v>
      </c>
    </row>
    <row r="3588" spans="3:15" x14ac:dyDescent="0.25">
      <c r="C3588" s="197" t="e">
        <f t="shared" si="341"/>
        <v>#DIV/0!</v>
      </c>
      <c r="D3588" s="216" t="e">
        <f>IF(F3588="","",IF($B$3='Budget Calculator'!$A$14, 'Loan Calculator'!$L$12-E3588+H3588, IF($B$3='Budget Calculator'!$A$13,  'Loan Calculator'!$N$12-E3588+H3588, IF($B$3='Budget Calculator'!$A$12,  'Loan Calculator'!$P$12-E3588+H3588, 0))))</f>
        <v>#DIV/0!</v>
      </c>
      <c r="E3588" s="217" t="e">
        <f>IF(('Loan Calculator'!$G$4/$B$4)*C3587&gt;=0, ('Loan Calculator'!$G$4/$B$4)*C3587, 1/0)</f>
        <v>#DIV/0!</v>
      </c>
      <c r="F3588" s="200" t="e">
        <f t="shared" si="342"/>
        <v>#DIV/0!</v>
      </c>
      <c r="G3588" s="212" t="e">
        <f t="shared" si="337"/>
        <v>#DIV/0!</v>
      </c>
      <c r="K3588" s="197" t="str" cm="1">
        <f t="array" ref="K3588">INDEX($A:$G, ($B3588*$B$4)+3,COLUMN(C3588))</f>
        <v>Owing</v>
      </c>
      <c r="L3588" s="198" t="e">
        <f t="shared" si="339"/>
        <v>#VALUE!</v>
      </c>
      <c r="M3588" s="199" t="e">
        <f t="shared" si="340"/>
        <v>#VALUE!</v>
      </c>
      <c r="N3588" s="200" t="str" cm="1">
        <f t="array" ref="N3588">INDEX($A:$G, ($B3588*$B$4)+3,COLUMN(F3588))</f>
        <v>Total Interest Charged</v>
      </c>
      <c r="O3588" s="201" t="e">
        <f t="shared" si="338"/>
        <v>#VALUE!</v>
      </c>
    </row>
    <row r="3589" spans="3:15" x14ac:dyDescent="0.25">
      <c r="C3589" s="197" t="e">
        <f t="shared" si="341"/>
        <v>#DIV/0!</v>
      </c>
      <c r="D3589" s="216" t="e">
        <f>IF(F3589="","",IF($B$3='Budget Calculator'!$A$14, 'Loan Calculator'!$L$12-E3589+H3589, IF($B$3='Budget Calculator'!$A$13,  'Loan Calculator'!$N$12-E3589+H3589, IF($B$3='Budget Calculator'!$A$12,  'Loan Calculator'!$P$12-E3589+H3589, 0))))</f>
        <v>#DIV/0!</v>
      </c>
      <c r="E3589" s="217" t="e">
        <f>IF(('Loan Calculator'!$G$4/$B$4)*C3588&gt;=0, ('Loan Calculator'!$G$4/$B$4)*C3588, 1/0)</f>
        <v>#DIV/0!</v>
      </c>
      <c r="F3589" s="200" t="e">
        <f t="shared" si="342"/>
        <v>#DIV/0!</v>
      </c>
      <c r="G3589" s="212" t="e">
        <f t="shared" si="337"/>
        <v>#DIV/0!</v>
      </c>
      <c r="K3589" s="197" t="str" cm="1">
        <f t="array" ref="K3589">INDEX($A:$G, ($B3589*$B$4)+3,COLUMN(C3589))</f>
        <v>Owing</v>
      </c>
      <c r="L3589" s="198" t="e">
        <f t="shared" si="339"/>
        <v>#VALUE!</v>
      </c>
      <c r="M3589" s="199" t="e">
        <f t="shared" si="340"/>
        <v>#VALUE!</v>
      </c>
      <c r="N3589" s="200" t="str" cm="1">
        <f t="array" ref="N3589">INDEX($A:$G, ($B3589*$B$4)+3,COLUMN(F3589))</f>
        <v>Total Interest Charged</v>
      </c>
      <c r="O3589" s="201" t="e">
        <f t="shared" si="338"/>
        <v>#VALUE!</v>
      </c>
    </row>
    <row r="3590" spans="3:15" x14ac:dyDescent="0.25">
      <c r="C3590" s="197" t="e">
        <f t="shared" si="341"/>
        <v>#DIV/0!</v>
      </c>
      <c r="D3590" s="216" t="e">
        <f>IF(F3590="","",IF($B$3='Budget Calculator'!$A$14, 'Loan Calculator'!$L$12-E3590+H3590, IF($B$3='Budget Calculator'!$A$13,  'Loan Calculator'!$N$12-E3590+H3590, IF($B$3='Budget Calculator'!$A$12,  'Loan Calculator'!$P$12-E3590+H3590, 0))))</f>
        <v>#DIV/0!</v>
      </c>
      <c r="E3590" s="217" t="e">
        <f>IF(('Loan Calculator'!$G$4/$B$4)*C3589&gt;=0, ('Loan Calculator'!$G$4/$B$4)*C3589, 1/0)</f>
        <v>#DIV/0!</v>
      </c>
      <c r="F3590" s="200" t="e">
        <f t="shared" si="342"/>
        <v>#DIV/0!</v>
      </c>
      <c r="G3590" s="212" t="e">
        <f t="shared" ref="G3590:G3653" si="343">IF(IFERROR(C3590, 1/0), B3590, IF(C3590=0, B3590, 1/0))</f>
        <v>#DIV/0!</v>
      </c>
      <c r="K3590" s="197" t="str" cm="1">
        <f t="array" ref="K3590">INDEX($A:$G, ($B3590*$B$4)+3,COLUMN(C3590))</f>
        <v>Owing</v>
      </c>
      <c r="L3590" s="198" t="e">
        <f t="shared" si="339"/>
        <v>#VALUE!</v>
      </c>
      <c r="M3590" s="199" t="e">
        <f t="shared" si="340"/>
        <v>#VALUE!</v>
      </c>
      <c r="N3590" s="200" t="str" cm="1">
        <f t="array" ref="N3590">INDEX($A:$G, ($B3590*$B$4)+3,COLUMN(F3590))</f>
        <v>Total Interest Charged</v>
      </c>
      <c r="O3590" s="201" t="e">
        <f t="shared" ref="O3590:O3653" si="344">IF(IFERROR(K3590, 1/0), J3590, IF(K3590=0, J3590, 1/0))</f>
        <v>#VALUE!</v>
      </c>
    </row>
    <row r="3591" spans="3:15" x14ac:dyDescent="0.25">
      <c r="C3591" s="197" t="e">
        <f t="shared" si="341"/>
        <v>#DIV/0!</v>
      </c>
      <c r="D3591" s="216" t="e">
        <f>IF(F3591="","",IF($B$3='Budget Calculator'!$A$14, 'Loan Calculator'!$L$12-E3591+H3591, IF($B$3='Budget Calculator'!$A$13,  'Loan Calculator'!$N$12-E3591+H3591, IF($B$3='Budget Calculator'!$A$12,  'Loan Calculator'!$P$12-E3591+H3591, 0))))</f>
        <v>#DIV/0!</v>
      </c>
      <c r="E3591" s="217" t="e">
        <f>IF(('Loan Calculator'!$G$4/$B$4)*C3590&gt;=0, ('Loan Calculator'!$G$4/$B$4)*C3590, 1/0)</f>
        <v>#DIV/0!</v>
      </c>
      <c r="F3591" s="200" t="e">
        <f t="shared" si="342"/>
        <v>#DIV/0!</v>
      </c>
      <c r="G3591" s="212" t="e">
        <f t="shared" si="343"/>
        <v>#DIV/0!</v>
      </c>
      <c r="K3591" s="197" t="str" cm="1">
        <f t="array" ref="K3591">INDEX($A:$G, ($B3591*$B$4)+3,COLUMN(C3591))</f>
        <v>Owing</v>
      </c>
      <c r="L3591" s="198" t="e">
        <f t="shared" ref="L3591:L3654" si="345">K3590-K3591</f>
        <v>#VALUE!</v>
      </c>
      <c r="M3591" s="199" t="e">
        <f t="shared" ref="M3591:M3654" si="346">N3591-N3590</f>
        <v>#VALUE!</v>
      </c>
      <c r="N3591" s="200" t="str" cm="1">
        <f t="array" ref="N3591">INDEX($A:$G, ($B3591*$B$4)+3,COLUMN(F3591))</f>
        <v>Total Interest Charged</v>
      </c>
      <c r="O3591" s="201" t="e">
        <f t="shared" si="344"/>
        <v>#VALUE!</v>
      </c>
    </row>
    <row r="3592" spans="3:15" x14ac:dyDescent="0.25">
      <c r="C3592" s="197" t="e">
        <f t="shared" si="341"/>
        <v>#DIV/0!</v>
      </c>
      <c r="D3592" s="216" t="e">
        <f>IF(F3592="","",IF($B$3='Budget Calculator'!$A$14, 'Loan Calculator'!$L$12-E3592+H3592, IF($B$3='Budget Calculator'!$A$13,  'Loan Calculator'!$N$12-E3592+H3592, IF($B$3='Budget Calculator'!$A$12,  'Loan Calculator'!$P$12-E3592+H3592, 0))))</f>
        <v>#DIV/0!</v>
      </c>
      <c r="E3592" s="217" t="e">
        <f>IF(('Loan Calculator'!$G$4/$B$4)*C3591&gt;=0, ('Loan Calculator'!$G$4/$B$4)*C3591, 1/0)</f>
        <v>#DIV/0!</v>
      </c>
      <c r="F3592" s="200" t="e">
        <f t="shared" si="342"/>
        <v>#DIV/0!</v>
      </c>
      <c r="G3592" s="212" t="e">
        <f t="shared" si="343"/>
        <v>#DIV/0!</v>
      </c>
      <c r="K3592" s="197" t="str" cm="1">
        <f t="array" ref="K3592">INDEX($A:$G, ($B3592*$B$4)+3,COLUMN(C3592))</f>
        <v>Owing</v>
      </c>
      <c r="L3592" s="198" t="e">
        <f t="shared" si="345"/>
        <v>#VALUE!</v>
      </c>
      <c r="M3592" s="199" t="e">
        <f t="shared" si="346"/>
        <v>#VALUE!</v>
      </c>
      <c r="N3592" s="200" t="str" cm="1">
        <f t="array" ref="N3592">INDEX($A:$G, ($B3592*$B$4)+3,COLUMN(F3592))</f>
        <v>Total Interest Charged</v>
      </c>
      <c r="O3592" s="201" t="e">
        <f t="shared" si="344"/>
        <v>#VALUE!</v>
      </c>
    </row>
    <row r="3593" spans="3:15" x14ac:dyDescent="0.25">
      <c r="C3593" s="197" t="e">
        <f t="shared" si="341"/>
        <v>#DIV/0!</v>
      </c>
      <c r="D3593" s="216" t="e">
        <f>IF(F3593="","",IF($B$3='Budget Calculator'!$A$14, 'Loan Calculator'!$L$12-E3593+H3593, IF($B$3='Budget Calculator'!$A$13,  'Loan Calculator'!$N$12-E3593+H3593, IF($B$3='Budget Calculator'!$A$12,  'Loan Calculator'!$P$12-E3593+H3593, 0))))</f>
        <v>#DIV/0!</v>
      </c>
      <c r="E3593" s="217" t="e">
        <f>IF(('Loan Calculator'!$G$4/$B$4)*C3592&gt;=0, ('Loan Calculator'!$G$4/$B$4)*C3592, 1/0)</f>
        <v>#DIV/0!</v>
      </c>
      <c r="F3593" s="200" t="e">
        <f t="shared" si="342"/>
        <v>#DIV/0!</v>
      </c>
      <c r="G3593" s="212" t="e">
        <f t="shared" si="343"/>
        <v>#DIV/0!</v>
      </c>
      <c r="K3593" s="197" t="str" cm="1">
        <f t="array" ref="K3593">INDEX($A:$G, ($B3593*$B$4)+3,COLUMN(C3593))</f>
        <v>Owing</v>
      </c>
      <c r="L3593" s="198" t="e">
        <f t="shared" si="345"/>
        <v>#VALUE!</v>
      </c>
      <c r="M3593" s="199" t="e">
        <f t="shared" si="346"/>
        <v>#VALUE!</v>
      </c>
      <c r="N3593" s="200" t="str" cm="1">
        <f t="array" ref="N3593">INDEX($A:$G, ($B3593*$B$4)+3,COLUMN(F3593))</f>
        <v>Total Interest Charged</v>
      </c>
      <c r="O3593" s="201" t="e">
        <f t="shared" si="344"/>
        <v>#VALUE!</v>
      </c>
    </row>
    <row r="3594" spans="3:15" x14ac:dyDescent="0.25">
      <c r="C3594" s="197" t="e">
        <f t="shared" si="341"/>
        <v>#DIV/0!</v>
      </c>
      <c r="D3594" s="216" t="e">
        <f>IF(F3594="","",IF($B$3='Budget Calculator'!$A$14, 'Loan Calculator'!$L$12-E3594+H3594, IF($B$3='Budget Calculator'!$A$13,  'Loan Calculator'!$N$12-E3594+H3594, IF($B$3='Budget Calculator'!$A$12,  'Loan Calculator'!$P$12-E3594+H3594, 0))))</f>
        <v>#DIV/0!</v>
      </c>
      <c r="E3594" s="217" t="e">
        <f>IF(('Loan Calculator'!$G$4/$B$4)*C3593&gt;=0, ('Loan Calculator'!$G$4/$B$4)*C3593, 1/0)</f>
        <v>#DIV/0!</v>
      </c>
      <c r="F3594" s="200" t="e">
        <f t="shared" si="342"/>
        <v>#DIV/0!</v>
      </c>
      <c r="G3594" s="212" t="e">
        <f t="shared" si="343"/>
        <v>#DIV/0!</v>
      </c>
      <c r="K3594" s="197" t="str" cm="1">
        <f t="array" ref="K3594">INDEX($A:$G, ($B3594*$B$4)+3,COLUMN(C3594))</f>
        <v>Owing</v>
      </c>
      <c r="L3594" s="198" t="e">
        <f t="shared" si="345"/>
        <v>#VALUE!</v>
      </c>
      <c r="M3594" s="199" t="e">
        <f t="shared" si="346"/>
        <v>#VALUE!</v>
      </c>
      <c r="N3594" s="200" t="str" cm="1">
        <f t="array" ref="N3594">INDEX($A:$G, ($B3594*$B$4)+3,COLUMN(F3594))</f>
        <v>Total Interest Charged</v>
      </c>
      <c r="O3594" s="201" t="e">
        <f t="shared" si="344"/>
        <v>#VALUE!</v>
      </c>
    </row>
    <row r="3595" spans="3:15" x14ac:dyDescent="0.25">
      <c r="C3595" s="197" t="e">
        <f t="shared" si="341"/>
        <v>#DIV/0!</v>
      </c>
      <c r="D3595" s="216" t="e">
        <f>IF(F3595="","",IF($B$3='Budget Calculator'!$A$14, 'Loan Calculator'!$L$12-E3595+H3595, IF($B$3='Budget Calculator'!$A$13,  'Loan Calculator'!$N$12-E3595+H3595, IF($B$3='Budget Calculator'!$A$12,  'Loan Calculator'!$P$12-E3595+H3595, 0))))</f>
        <v>#DIV/0!</v>
      </c>
      <c r="E3595" s="217" t="e">
        <f>IF(('Loan Calculator'!$G$4/$B$4)*C3594&gt;=0, ('Loan Calculator'!$G$4/$B$4)*C3594, 1/0)</f>
        <v>#DIV/0!</v>
      </c>
      <c r="F3595" s="200" t="e">
        <f t="shared" si="342"/>
        <v>#DIV/0!</v>
      </c>
      <c r="G3595" s="212" t="e">
        <f t="shared" si="343"/>
        <v>#DIV/0!</v>
      </c>
      <c r="K3595" s="197" t="str" cm="1">
        <f t="array" ref="K3595">INDEX($A:$G, ($B3595*$B$4)+3,COLUMN(C3595))</f>
        <v>Owing</v>
      </c>
      <c r="L3595" s="198" t="e">
        <f t="shared" si="345"/>
        <v>#VALUE!</v>
      </c>
      <c r="M3595" s="199" t="e">
        <f t="shared" si="346"/>
        <v>#VALUE!</v>
      </c>
      <c r="N3595" s="200" t="str" cm="1">
        <f t="array" ref="N3595">INDEX($A:$G, ($B3595*$B$4)+3,COLUMN(F3595))</f>
        <v>Total Interest Charged</v>
      </c>
      <c r="O3595" s="201" t="e">
        <f t="shared" si="344"/>
        <v>#VALUE!</v>
      </c>
    </row>
    <row r="3596" spans="3:15" x14ac:dyDescent="0.25">
      <c r="C3596" s="197" t="e">
        <f t="shared" si="341"/>
        <v>#DIV/0!</v>
      </c>
      <c r="D3596" s="216" t="e">
        <f>IF(F3596="","",IF($B$3='Budget Calculator'!$A$14, 'Loan Calculator'!$L$12-E3596+H3596, IF($B$3='Budget Calculator'!$A$13,  'Loan Calculator'!$N$12-E3596+H3596, IF($B$3='Budget Calculator'!$A$12,  'Loan Calculator'!$P$12-E3596+H3596, 0))))</f>
        <v>#DIV/0!</v>
      </c>
      <c r="E3596" s="217" t="e">
        <f>IF(('Loan Calculator'!$G$4/$B$4)*C3595&gt;=0, ('Loan Calculator'!$G$4/$B$4)*C3595, 1/0)</f>
        <v>#DIV/0!</v>
      </c>
      <c r="F3596" s="200" t="e">
        <f t="shared" si="342"/>
        <v>#DIV/0!</v>
      </c>
      <c r="G3596" s="212" t="e">
        <f t="shared" si="343"/>
        <v>#DIV/0!</v>
      </c>
      <c r="K3596" s="197" t="str" cm="1">
        <f t="array" ref="K3596">INDEX($A:$G, ($B3596*$B$4)+3,COLUMN(C3596))</f>
        <v>Owing</v>
      </c>
      <c r="L3596" s="198" t="e">
        <f t="shared" si="345"/>
        <v>#VALUE!</v>
      </c>
      <c r="M3596" s="199" t="e">
        <f t="shared" si="346"/>
        <v>#VALUE!</v>
      </c>
      <c r="N3596" s="200" t="str" cm="1">
        <f t="array" ref="N3596">INDEX($A:$G, ($B3596*$B$4)+3,COLUMN(F3596))</f>
        <v>Total Interest Charged</v>
      </c>
      <c r="O3596" s="201" t="e">
        <f t="shared" si="344"/>
        <v>#VALUE!</v>
      </c>
    </row>
    <row r="3597" spans="3:15" x14ac:dyDescent="0.25">
      <c r="C3597" s="197" t="e">
        <f t="shared" si="341"/>
        <v>#DIV/0!</v>
      </c>
      <c r="D3597" s="216" t="e">
        <f>IF(F3597="","",IF($B$3='Budget Calculator'!$A$14, 'Loan Calculator'!$L$12-E3597+H3597, IF($B$3='Budget Calculator'!$A$13,  'Loan Calculator'!$N$12-E3597+H3597, IF($B$3='Budget Calculator'!$A$12,  'Loan Calculator'!$P$12-E3597+H3597, 0))))</f>
        <v>#DIV/0!</v>
      </c>
      <c r="E3597" s="217" t="e">
        <f>IF(('Loan Calculator'!$G$4/$B$4)*C3596&gt;=0, ('Loan Calculator'!$G$4/$B$4)*C3596, 1/0)</f>
        <v>#DIV/0!</v>
      </c>
      <c r="F3597" s="200" t="e">
        <f t="shared" si="342"/>
        <v>#DIV/0!</v>
      </c>
      <c r="G3597" s="212" t="e">
        <f t="shared" si="343"/>
        <v>#DIV/0!</v>
      </c>
      <c r="K3597" s="197" t="str" cm="1">
        <f t="array" ref="K3597">INDEX($A:$G, ($B3597*$B$4)+3,COLUMN(C3597))</f>
        <v>Owing</v>
      </c>
      <c r="L3597" s="198" t="e">
        <f t="shared" si="345"/>
        <v>#VALUE!</v>
      </c>
      <c r="M3597" s="199" t="e">
        <f t="shared" si="346"/>
        <v>#VALUE!</v>
      </c>
      <c r="N3597" s="200" t="str" cm="1">
        <f t="array" ref="N3597">INDEX($A:$G, ($B3597*$B$4)+3,COLUMN(F3597))</f>
        <v>Total Interest Charged</v>
      </c>
      <c r="O3597" s="201" t="e">
        <f t="shared" si="344"/>
        <v>#VALUE!</v>
      </c>
    </row>
    <row r="3598" spans="3:15" x14ac:dyDescent="0.25">
      <c r="C3598" s="197" t="e">
        <f t="shared" si="341"/>
        <v>#DIV/0!</v>
      </c>
      <c r="D3598" s="216" t="e">
        <f>IF(F3598="","",IF($B$3='Budget Calculator'!$A$14, 'Loan Calculator'!$L$12-E3598+H3598, IF($B$3='Budget Calculator'!$A$13,  'Loan Calculator'!$N$12-E3598+H3598, IF($B$3='Budget Calculator'!$A$12,  'Loan Calculator'!$P$12-E3598+H3598, 0))))</f>
        <v>#DIV/0!</v>
      </c>
      <c r="E3598" s="217" t="e">
        <f>IF(('Loan Calculator'!$G$4/$B$4)*C3597&gt;=0, ('Loan Calculator'!$G$4/$B$4)*C3597, 1/0)</f>
        <v>#DIV/0!</v>
      </c>
      <c r="F3598" s="200" t="e">
        <f t="shared" si="342"/>
        <v>#DIV/0!</v>
      </c>
      <c r="G3598" s="212" t="e">
        <f t="shared" si="343"/>
        <v>#DIV/0!</v>
      </c>
      <c r="K3598" s="197" t="str" cm="1">
        <f t="array" ref="K3598">INDEX($A:$G, ($B3598*$B$4)+3,COLUMN(C3598))</f>
        <v>Owing</v>
      </c>
      <c r="L3598" s="198" t="e">
        <f t="shared" si="345"/>
        <v>#VALUE!</v>
      </c>
      <c r="M3598" s="199" t="e">
        <f t="shared" si="346"/>
        <v>#VALUE!</v>
      </c>
      <c r="N3598" s="200" t="str" cm="1">
        <f t="array" ref="N3598">INDEX($A:$G, ($B3598*$B$4)+3,COLUMN(F3598))</f>
        <v>Total Interest Charged</v>
      </c>
      <c r="O3598" s="201" t="e">
        <f t="shared" si="344"/>
        <v>#VALUE!</v>
      </c>
    </row>
    <row r="3599" spans="3:15" x14ac:dyDescent="0.25">
      <c r="C3599" s="197" t="e">
        <f t="shared" si="341"/>
        <v>#DIV/0!</v>
      </c>
      <c r="D3599" s="216" t="e">
        <f>IF(F3599="","",IF($B$3='Budget Calculator'!$A$14, 'Loan Calculator'!$L$12-E3599+H3599, IF($B$3='Budget Calculator'!$A$13,  'Loan Calculator'!$N$12-E3599+H3599, IF($B$3='Budget Calculator'!$A$12,  'Loan Calculator'!$P$12-E3599+H3599, 0))))</f>
        <v>#DIV/0!</v>
      </c>
      <c r="E3599" s="217" t="e">
        <f>IF(('Loan Calculator'!$G$4/$B$4)*C3598&gt;=0, ('Loan Calculator'!$G$4/$B$4)*C3598, 1/0)</f>
        <v>#DIV/0!</v>
      </c>
      <c r="F3599" s="200" t="e">
        <f t="shared" si="342"/>
        <v>#DIV/0!</v>
      </c>
      <c r="G3599" s="212" t="e">
        <f t="shared" si="343"/>
        <v>#DIV/0!</v>
      </c>
      <c r="K3599" s="197" t="str" cm="1">
        <f t="array" ref="K3599">INDEX($A:$G, ($B3599*$B$4)+3,COLUMN(C3599))</f>
        <v>Owing</v>
      </c>
      <c r="L3599" s="198" t="e">
        <f t="shared" si="345"/>
        <v>#VALUE!</v>
      </c>
      <c r="M3599" s="199" t="e">
        <f t="shared" si="346"/>
        <v>#VALUE!</v>
      </c>
      <c r="N3599" s="200" t="str" cm="1">
        <f t="array" ref="N3599">INDEX($A:$G, ($B3599*$B$4)+3,COLUMN(F3599))</f>
        <v>Total Interest Charged</v>
      </c>
      <c r="O3599" s="201" t="e">
        <f t="shared" si="344"/>
        <v>#VALUE!</v>
      </c>
    </row>
    <row r="3600" spans="3:15" x14ac:dyDescent="0.25">
      <c r="C3600" s="197" t="e">
        <f t="shared" si="341"/>
        <v>#DIV/0!</v>
      </c>
      <c r="D3600" s="216" t="e">
        <f>IF(F3600="","",IF($B$3='Budget Calculator'!$A$14, 'Loan Calculator'!$L$12-E3600+H3600, IF($B$3='Budget Calculator'!$A$13,  'Loan Calculator'!$N$12-E3600+H3600, IF($B$3='Budget Calculator'!$A$12,  'Loan Calculator'!$P$12-E3600+H3600, 0))))</f>
        <v>#DIV/0!</v>
      </c>
      <c r="E3600" s="217" t="e">
        <f>IF(('Loan Calculator'!$G$4/$B$4)*C3599&gt;=0, ('Loan Calculator'!$G$4/$B$4)*C3599, 1/0)</f>
        <v>#DIV/0!</v>
      </c>
      <c r="F3600" s="200" t="e">
        <f t="shared" si="342"/>
        <v>#DIV/0!</v>
      </c>
      <c r="G3600" s="212" t="e">
        <f t="shared" si="343"/>
        <v>#DIV/0!</v>
      </c>
      <c r="K3600" s="197" t="str" cm="1">
        <f t="array" ref="K3600">INDEX($A:$G, ($B3600*$B$4)+3,COLUMN(C3600))</f>
        <v>Owing</v>
      </c>
      <c r="L3600" s="198" t="e">
        <f t="shared" si="345"/>
        <v>#VALUE!</v>
      </c>
      <c r="M3600" s="199" t="e">
        <f t="shared" si="346"/>
        <v>#VALUE!</v>
      </c>
      <c r="N3600" s="200" t="str" cm="1">
        <f t="array" ref="N3600">INDEX($A:$G, ($B3600*$B$4)+3,COLUMN(F3600))</f>
        <v>Total Interest Charged</v>
      </c>
      <c r="O3600" s="201" t="e">
        <f t="shared" si="344"/>
        <v>#VALUE!</v>
      </c>
    </row>
    <row r="3601" spans="3:15" x14ac:dyDescent="0.25">
      <c r="C3601" s="197" t="e">
        <f t="shared" si="341"/>
        <v>#DIV/0!</v>
      </c>
      <c r="D3601" s="216" t="e">
        <f>IF(F3601="","",IF($B$3='Budget Calculator'!$A$14, 'Loan Calculator'!$L$12-E3601+H3601, IF($B$3='Budget Calculator'!$A$13,  'Loan Calculator'!$N$12-E3601+H3601, IF($B$3='Budget Calculator'!$A$12,  'Loan Calculator'!$P$12-E3601+H3601, 0))))</f>
        <v>#DIV/0!</v>
      </c>
      <c r="E3601" s="217" t="e">
        <f>IF(('Loan Calculator'!$G$4/$B$4)*C3600&gt;=0, ('Loan Calculator'!$G$4/$B$4)*C3600, 1/0)</f>
        <v>#DIV/0!</v>
      </c>
      <c r="F3601" s="200" t="e">
        <f t="shared" si="342"/>
        <v>#DIV/0!</v>
      </c>
      <c r="G3601" s="212" t="e">
        <f t="shared" si="343"/>
        <v>#DIV/0!</v>
      </c>
      <c r="K3601" s="197" t="str" cm="1">
        <f t="array" ref="K3601">INDEX($A:$G, ($B3601*$B$4)+3,COLUMN(C3601))</f>
        <v>Owing</v>
      </c>
      <c r="L3601" s="198" t="e">
        <f t="shared" si="345"/>
        <v>#VALUE!</v>
      </c>
      <c r="M3601" s="199" t="e">
        <f t="shared" si="346"/>
        <v>#VALUE!</v>
      </c>
      <c r="N3601" s="200" t="str" cm="1">
        <f t="array" ref="N3601">INDEX($A:$G, ($B3601*$B$4)+3,COLUMN(F3601))</f>
        <v>Total Interest Charged</v>
      </c>
      <c r="O3601" s="201" t="e">
        <f t="shared" si="344"/>
        <v>#VALUE!</v>
      </c>
    </row>
    <row r="3602" spans="3:15" x14ac:dyDescent="0.25">
      <c r="C3602" s="197" t="e">
        <f t="shared" si="341"/>
        <v>#DIV/0!</v>
      </c>
      <c r="D3602" s="216" t="e">
        <f>IF(F3602="","",IF($B$3='Budget Calculator'!$A$14, 'Loan Calculator'!$L$12-E3602+H3602, IF($B$3='Budget Calculator'!$A$13,  'Loan Calculator'!$N$12-E3602+H3602, IF($B$3='Budget Calculator'!$A$12,  'Loan Calculator'!$P$12-E3602+H3602, 0))))</f>
        <v>#DIV/0!</v>
      </c>
      <c r="E3602" s="217" t="e">
        <f>IF(('Loan Calculator'!$G$4/$B$4)*C3601&gt;=0, ('Loan Calculator'!$G$4/$B$4)*C3601, 1/0)</f>
        <v>#DIV/0!</v>
      </c>
      <c r="F3602" s="200" t="e">
        <f t="shared" si="342"/>
        <v>#DIV/0!</v>
      </c>
      <c r="G3602" s="212" t="e">
        <f t="shared" si="343"/>
        <v>#DIV/0!</v>
      </c>
      <c r="K3602" s="197" t="str" cm="1">
        <f t="array" ref="K3602">INDEX($A:$G, ($B3602*$B$4)+3,COLUMN(C3602))</f>
        <v>Owing</v>
      </c>
      <c r="L3602" s="198" t="e">
        <f t="shared" si="345"/>
        <v>#VALUE!</v>
      </c>
      <c r="M3602" s="199" t="e">
        <f t="shared" si="346"/>
        <v>#VALUE!</v>
      </c>
      <c r="N3602" s="200" t="str" cm="1">
        <f t="array" ref="N3602">INDEX($A:$G, ($B3602*$B$4)+3,COLUMN(F3602))</f>
        <v>Total Interest Charged</v>
      </c>
      <c r="O3602" s="201" t="e">
        <f t="shared" si="344"/>
        <v>#VALUE!</v>
      </c>
    </row>
    <row r="3603" spans="3:15" x14ac:dyDescent="0.25">
      <c r="C3603" s="197" t="e">
        <f t="shared" si="341"/>
        <v>#DIV/0!</v>
      </c>
      <c r="D3603" s="216" t="e">
        <f>IF(F3603="","",IF($B$3='Budget Calculator'!$A$14, 'Loan Calculator'!$L$12-E3603+H3603, IF($B$3='Budget Calculator'!$A$13,  'Loan Calculator'!$N$12-E3603+H3603, IF($B$3='Budget Calculator'!$A$12,  'Loan Calculator'!$P$12-E3603+H3603, 0))))</f>
        <v>#DIV/0!</v>
      </c>
      <c r="E3603" s="217" t="e">
        <f>IF(('Loan Calculator'!$G$4/$B$4)*C3602&gt;=0, ('Loan Calculator'!$G$4/$B$4)*C3602, 1/0)</f>
        <v>#DIV/0!</v>
      </c>
      <c r="F3603" s="200" t="e">
        <f t="shared" si="342"/>
        <v>#DIV/0!</v>
      </c>
      <c r="G3603" s="212" t="e">
        <f t="shared" si="343"/>
        <v>#DIV/0!</v>
      </c>
      <c r="K3603" s="197" t="str" cm="1">
        <f t="array" ref="K3603">INDEX($A:$G, ($B3603*$B$4)+3,COLUMN(C3603))</f>
        <v>Owing</v>
      </c>
      <c r="L3603" s="198" t="e">
        <f t="shared" si="345"/>
        <v>#VALUE!</v>
      </c>
      <c r="M3603" s="199" t="e">
        <f t="shared" si="346"/>
        <v>#VALUE!</v>
      </c>
      <c r="N3603" s="200" t="str" cm="1">
        <f t="array" ref="N3603">INDEX($A:$G, ($B3603*$B$4)+3,COLUMN(F3603))</f>
        <v>Total Interest Charged</v>
      </c>
      <c r="O3603" s="201" t="e">
        <f t="shared" si="344"/>
        <v>#VALUE!</v>
      </c>
    </row>
    <row r="3604" spans="3:15" x14ac:dyDescent="0.25">
      <c r="C3604" s="197" t="e">
        <f t="shared" si="341"/>
        <v>#DIV/0!</v>
      </c>
      <c r="D3604" s="216" t="e">
        <f>IF(F3604="","",IF($B$3='Budget Calculator'!$A$14, 'Loan Calculator'!$L$12-E3604+H3604, IF($B$3='Budget Calculator'!$A$13,  'Loan Calculator'!$N$12-E3604+H3604, IF($B$3='Budget Calculator'!$A$12,  'Loan Calculator'!$P$12-E3604+H3604, 0))))</f>
        <v>#DIV/0!</v>
      </c>
      <c r="E3604" s="217" t="e">
        <f>IF(('Loan Calculator'!$G$4/$B$4)*C3603&gt;=0, ('Loan Calculator'!$G$4/$B$4)*C3603, 1/0)</f>
        <v>#DIV/0!</v>
      </c>
      <c r="F3604" s="200" t="e">
        <f t="shared" si="342"/>
        <v>#DIV/0!</v>
      </c>
      <c r="G3604" s="212" t="e">
        <f t="shared" si="343"/>
        <v>#DIV/0!</v>
      </c>
      <c r="K3604" s="197" t="str" cm="1">
        <f t="array" ref="K3604">INDEX($A:$G, ($B3604*$B$4)+3,COLUMN(C3604))</f>
        <v>Owing</v>
      </c>
      <c r="L3604" s="198" t="e">
        <f t="shared" si="345"/>
        <v>#VALUE!</v>
      </c>
      <c r="M3604" s="199" t="e">
        <f t="shared" si="346"/>
        <v>#VALUE!</v>
      </c>
      <c r="N3604" s="200" t="str" cm="1">
        <f t="array" ref="N3604">INDEX($A:$G, ($B3604*$B$4)+3,COLUMN(F3604))</f>
        <v>Total Interest Charged</v>
      </c>
      <c r="O3604" s="201" t="e">
        <f t="shared" si="344"/>
        <v>#VALUE!</v>
      </c>
    </row>
    <row r="3605" spans="3:15" x14ac:dyDescent="0.25">
      <c r="C3605" s="197" t="e">
        <f t="shared" si="341"/>
        <v>#DIV/0!</v>
      </c>
      <c r="D3605" s="216" t="e">
        <f>IF(F3605="","",IF($B$3='Budget Calculator'!$A$14, 'Loan Calculator'!$L$12-E3605+H3605, IF($B$3='Budget Calculator'!$A$13,  'Loan Calculator'!$N$12-E3605+H3605, IF($B$3='Budget Calculator'!$A$12,  'Loan Calculator'!$P$12-E3605+H3605, 0))))</f>
        <v>#DIV/0!</v>
      </c>
      <c r="E3605" s="217" t="e">
        <f>IF(('Loan Calculator'!$G$4/$B$4)*C3604&gt;=0, ('Loan Calculator'!$G$4/$B$4)*C3604, 1/0)</f>
        <v>#DIV/0!</v>
      </c>
      <c r="F3605" s="200" t="e">
        <f t="shared" si="342"/>
        <v>#DIV/0!</v>
      </c>
      <c r="G3605" s="212" t="e">
        <f t="shared" si="343"/>
        <v>#DIV/0!</v>
      </c>
      <c r="K3605" s="197" t="str" cm="1">
        <f t="array" ref="K3605">INDEX($A:$G, ($B3605*$B$4)+3,COLUMN(C3605))</f>
        <v>Owing</v>
      </c>
      <c r="L3605" s="198" t="e">
        <f t="shared" si="345"/>
        <v>#VALUE!</v>
      </c>
      <c r="M3605" s="199" t="e">
        <f t="shared" si="346"/>
        <v>#VALUE!</v>
      </c>
      <c r="N3605" s="200" t="str" cm="1">
        <f t="array" ref="N3605">INDEX($A:$G, ($B3605*$B$4)+3,COLUMN(F3605))</f>
        <v>Total Interest Charged</v>
      </c>
      <c r="O3605" s="201" t="e">
        <f t="shared" si="344"/>
        <v>#VALUE!</v>
      </c>
    </row>
    <row r="3606" spans="3:15" x14ac:dyDescent="0.25">
      <c r="C3606" s="197" t="e">
        <f t="shared" si="341"/>
        <v>#DIV/0!</v>
      </c>
      <c r="D3606" s="216" t="e">
        <f>IF(F3606="","",IF($B$3='Budget Calculator'!$A$14, 'Loan Calculator'!$L$12-E3606+H3606, IF($B$3='Budget Calculator'!$A$13,  'Loan Calculator'!$N$12-E3606+H3606, IF($B$3='Budget Calculator'!$A$12,  'Loan Calculator'!$P$12-E3606+H3606, 0))))</f>
        <v>#DIV/0!</v>
      </c>
      <c r="E3606" s="217" t="e">
        <f>IF(('Loan Calculator'!$G$4/$B$4)*C3605&gt;=0, ('Loan Calculator'!$G$4/$B$4)*C3605, 1/0)</f>
        <v>#DIV/0!</v>
      </c>
      <c r="F3606" s="200" t="e">
        <f t="shared" si="342"/>
        <v>#DIV/0!</v>
      </c>
      <c r="G3606" s="212" t="e">
        <f t="shared" si="343"/>
        <v>#DIV/0!</v>
      </c>
      <c r="K3606" s="197" t="str" cm="1">
        <f t="array" ref="K3606">INDEX($A:$G, ($B3606*$B$4)+3,COLUMN(C3606))</f>
        <v>Owing</v>
      </c>
      <c r="L3606" s="198" t="e">
        <f t="shared" si="345"/>
        <v>#VALUE!</v>
      </c>
      <c r="M3606" s="199" t="e">
        <f t="shared" si="346"/>
        <v>#VALUE!</v>
      </c>
      <c r="N3606" s="200" t="str" cm="1">
        <f t="array" ref="N3606">INDEX($A:$G, ($B3606*$B$4)+3,COLUMN(F3606))</f>
        <v>Total Interest Charged</v>
      </c>
      <c r="O3606" s="201" t="e">
        <f t="shared" si="344"/>
        <v>#VALUE!</v>
      </c>
    </row>
    <row r="3607" spans="3:15" x14ac:dyDescent="0.25">
      <c r="C3607" s="197" t="e">
        <f t="shared" si="341"/>
        <v>#DIV/0!</v>
      </c>
      <c r="D3607" s="216" t="e">
        <f>IF(F3607="","",IF($B$3='Budget Calculator'!$A$14, 'Loan Calculator'!$L$12-E3607+H3607, IF($B$3='Budget Calculator'!$A$13,  'Loan Calculator'!$N$12-E3607+H3607, IF($B$3='Budget Calculator'!$A$12,  'Loan Calculator'!$P$12-E3607+H3607, 0))))</f>
        <v>#DIV/0!</v>
      </c>
      <c r="E3607" s="217" t="e">
        <f>IF(('Loan Calculator'!$G$4/$B$4)*C3606&gt;=0, ('Loan Calculator'!$G$4/$B$4)*C3606, 1/0)</f>
        <v>#DIV/0!</v>
      </c>
      <c r="F3607" s="200" t="e">
        <f t="shared" si="342"/>
        <v>#DIV/0!</v>
      </c>
      <c r="G3607" s="212" t="e">
        <f t="shared" si="343"/>
        <v>#DIV/0!</v>
      </c>
      <c r="K3607" s="197" t="str" cm="1">
        <f t="array" ref="K3607">INDEX($A:$G, ($B3607*$B$4)+3,COLUMN(C3607))</f>
        <v>Owing</v>
      </c>
      <c r="L3607" s="198" t="e">
        <f t="shared" si="345"/>
        <v>#VALUE!</v>
      </c>
      <c r="M3607" s="199" t="e">
        <f t="shared" si="346"/>
        <v>#VALUE!</v>
      </c>
      <c r="N3607" s="200" t="str" cm="1">
        <f t="array" ref="N3607">INDEX($A:$G, ($B3607*$B$4)+3,COLUMN(F3607))</f>
        <v>Total Interest Charged</v>
      </c>
      <c r="O3607" s="201" t="e">
        <f t="shared" si="344"/>
        <v>#VALUE!</v>
      </c>
    </row>
    <row r="3608" spans="3:15" x14ac:dyDescent="0.25">
      <c r="C3608" s="197" t="e">
        <f t="shared" ref="C3608:C3671" si="347">IF(F3608="","",C3607-D3608)</f>
        <v>#DIV/0!</v>
      </c>
      <c r="D3608" s="216" t="e">
        <f>IF(F3608="","",IF($B$3='Budget Calculator'!$A$14, 'Loan Calculator'!$L$12-E3608+H3608, IF($B$3='Budget Calculator'!$A$13,  'Loan Calculator'!$N$12-E3608+H3608, IF($B$3='Budget Calculator'!$A$12,  'Loan Calculator'!$P$12-E3608+H3608, 0))))</f>
        <v>#DIV/0!</v>
      </c>
      <c r="E3608" s="217" t="e">
        <f>IF(('Loan Calculator'!$G$4/$B$4)*C3607&gt;=0, ('Loan Calculator'!$G$4/$B$4)*C3607, 1/0)</f>
        <v>#DIV/0!</v>
      </c>
      <c r="F3608" s="200" t="e">
        <f t="shared" ref="F3608:F3671" si="348">IF(F3607="", "", IF(E3608+F3607&gt;F3607, E3608+F3607, ""))</f>
        <v>#DIV/0!</v>
      </c>
      <c r="G3608" s="212" t="e">
        <f t="shared" si="343"/>
        <v>#DIV/0!</v>
      </c>
      <c r="K3608" s="197" t="str" cm="1">
        <f t="array" ref="K3608">INDEX($A:$G, ($B3608*$B$4)+3,COLUMN(C3608))</f>
        <v>Owing</v>
      </c>
      <c r="L3608" s="198" t="e">
        <f t="shared" si="345"/>
        <v>#VALUE!</v>
      </c>
      <c r="M3608" s="199" t="e">
        <f t="shared" si="346"/>
        <v>#VALUE!</v>
      </c>
      <c r="N3608" s="200" t="str" cm="1">
        <f t="array" ref="N3608">INDEX($A:$G, ($B3608*$B$4)+3,COLUMN(F3608))</f>
        <v>Total Interest Charged</v>
      </c>
      <c r="O3608" s="201" t="e">
        <f t="shared" si="344"/>
        <v>#VALUE!</v>
      </c>
    </row>
    <row r="3609" spans="3:15" x14ac:dyDescent="0.25">
      <c r="C3609" s="197" t="e">
        <f t="shared" si="347"/>
        <v>#DIV/0!</v>
      </c>
      <c r="D3609" s="216" t="e">
        <f>IF(F3609="","",IF($B$3='Budget Calculator'!$A$14, 'Loan Calculator'!$L$12-E3609+H3609, IF($B$3='Budget Calculator'!$A$13,  'Loan Calculator'!$N$12-E3609+H3609, IF($B$3='Budget Calculator'!$A$12,  'Loan Calculator'!$P$12-E3609+H3609, 0))))</f>
        <v>#DIV/0!</v>
      </c>
      <c r="E3609" s="217" t="e">
        <f>IF(('Loan Calculator'!$G$4/$B$4)*C3608&gt;=0, ('Loan Calculator'!$G$4/$B$4)*C3608, 1/0)</f>
        <v>#DIV/0!</v>
      </c>
      <c r="F3609" s="200" t="e">
        <f t="shared" si="348"/>
        <v>#DIV/0!</v>
      </c>
      <c r="G3609" s="212" t="e">
        <f t="shared" si="343"/>
        <v>#DIV/0!</v>
      </c>
      <c r="K3609" s="197" t="str" cm="1">
        <f t="array" ref="K3609">INDEX($A:$G, ($B3609*$B$4)+3,COLUMN(C3609))</f>
        <v>Owing</v>
      </c>
      <c r="L3609" s="198" t="e">
        <f t="shared" si="345"/>
        <v>#VALUE!</v>
      </c>
      <c r="M3609" s="199" t="e">
        <f t="shared" si="346"/>
        <v>#VALUE!</v>
      </c>
      <c r="N3609" s="200" t="str" cm="1">
        <f t="array" ref="N3609">INDEX($A:$G, ($B3609*$B$4)+3,COLUMN(F3609))</f>
        <v>Total Interest Charged</v>
      </c>
      <c r="O3609" s="201" t="e">
        <f t="shared" si="344"/>
        <v>#VALUE!</v>
      </c>
    </row>
    <row r="3610" spans="3:15" x14ac:dyDescent="0.25">
      <c r="C3610" s="197" t="e">
        <f t="shared" si="347"/>
        <v>#DIV/0!</v>
      </c>
      <c r="D3610" s="216" t="e">
        <f>IF(F3610="","",IF($B$3='Budget Calculator'!$A$14, 'Loan Calculator'!$L$12-E3610+H3610, IF($B$3='Budget Calculator'!$A$13,  'Loan Calculator'!$N$12-E3610+H3610, IF($B$3='Budget Calculator'!$A$12,  'Loan Calculator'!$P$12-E3610+H3610, 0))))</f>
        <v>#DIV/0!</v>
      </c>
      <c r="E3610" s="217" t="e">
        <f>IF(('Loan Calculator'!$G$4/$B$4)*C3609&gt;=0, ('Loan Calculator'!$G$4/$B$4)*C3609, 1/0)</f>
        <v>#DIV/0!</v>
      </c>
      <c r="F3610" s="200" t="e">
        <f t="shared" si="348"/>
        <v>#DIV/0!</v>
      </c>
      <c r="G3610" s="212" t="e">
        <f t="shared" si="343"/>
        <v>#DIV/0!</v>
      </c>
      <c r="K3610" s="197" t="str" cm="1">
        <f t="array" ref="K3610">INDEX($A:$G, ($B3610*$B$4)+3,COLUMN(C3610))</f>
        <v>Owing</v>
      </c>
      <c r="L3610" s="198" t="e">
        <f t="shared" si="345"/>
        <v>#VALUE!</v>
      </c>
      <c r="M3610" s="199" t="e">
        <f t="shared" si="346"/>
        <v>#VALUE!</v>
      </c>
      <c r="N3610" s="200" t="str" cm="1">
        <f t="array" ref="N3610">INDEX($A:$G, ($B3610*$B$4)+3,COLUMN(F3610))</f>
        <v>Total Interest Charged</v>
      </c>
      <c r="O3610" s="201" t="e">
        <f t="shared" si="344"/>
        <v>#VALUE!</v>
      </c>
    </row>
    <row r="3611" spans="3:15" x14ac:dyDescent="0.25">
      <c r="C3611" s="197" t="e">
        <f t="shared" si="347"/>
        <v>#DIV/0!</v>
      </c>
      <c r="D3611" s="216" t="e">
        <f>IF(F3611="","",IF($B$3='Budget Calculator'!$A$14, 'Loan Calculator'!$L$12-E3611+H3611, IF($B$3='Budget Calculator'!$A$13,  'Loan Calculator'!$N$12-E3611+H3611, IF($B$3='Budget Calculator'!$A$12,  'Loan Calculator'!$P$12-E3611+H3611, 0))))</f>
        <v>#DIV/0!</v>
      </c>
      <c r="E3611" s="217" t="e">
        <f>IF(('Loan Calculator'!$G$4/$B$4)*C3610&gt;=0, ('Loan Calculator'!$G$4/$B$4)*C3610, 1/0)</f>
        <v>#DIV/0!</v>
      </c>
      <c r="F3611" s="200" t="e">
        <f t="shared" si="348"/>
        <v>#DIV/0!</v>
      </c>
      <c r="G3611" s="212" t="e">
        <f t="shared" si="343"/>
        <v>#DIV/0!</v>
      </c>
      <c r="K3611" s="197" t="str" cm="1">
        <f t="array" ref="K3611">INDEX($A:$G, ($B3611*$B$4)+3,COLUMN(C3611))</f>
        <v>Owing</v>
      </c>
      <c r="L3611" s="198" t="e">
        <f t="shared" si="345"/>
        <v>#VALUE!</v>
      </c>
      <c r="M3611" s="199" t="e">
        <f t="shared" si="346"/>
        <v>#VALUE!</v>
      </c>
      <c r="N3611" s="200" t="str" cm="1">
        <f t="array" ref="N3611">INDEX($A:$G, ($B3611*$B$4)+3,COLUMN(F3611))</f>
        <v>Total Interest Charged</v>
      </c>
      <c r="O3611" s="201" t="e">
        <f t="shared" si="344"/>
        <v>#VALUE!</v>
      </c>
    </row>
    <row r="3612" spans="3:15" x14ac:dyDescent="0.25">
      <c r="C3612" s="197" t="e">
        <f t="shared" si="347"/>
        <v>#DIV/0!</v>
      </c>
      <c r="D3612" s="216" t="e">
        <f>IF(F3612="","",IF($B$3='Budget Calculator'!$A$14, 'Loan Calculator'!$L$12-E3612+H3612, IF($B$3='Budget Calculator'!$A$13,  'Loan Calculator'!$N$12-E3612+H3612, IF($B$3='Budget Calculator'!$A$12,  'Loan Calculator'!$P$12-E3612+H3612, 0))))</f>
        <v>#DIV/0!</v>
      </c>
      <c r="E3612" s="217" t="e">
        <f>IF(('Loan Calculator'!$G$4/$B$4)*C3611&gt;=0, ('Loan Calculator'!$G$4/$B$4)*C3611, 1/0)</f>
        <v>#DIV/0!</v>
      </c>
      <c r="F3612" s="200" t="e">
        <f t="shared" si="348"/>
        <v>#DIV/0!</v>
      </c>
      <c r="G3612" s="212" t="e">
        <f t="shared" si="343"/>
        <v>#DIV/0!</v>
      </c>
      <c r="K3612" s="197" t="str" cm="1">
        <f t="array" ref="K3612">INDEX($A:$G, ($B3612*$B$4)+3,COLUMN(C3612))</f>
        <v>Owing</v>
      </c>
      <c r="L3612" s="198" t="e">
        <f t="shared" si="345"/>
        <v>#VALUE!</v>
      </c>
      <c r="M3612" s="199" t="e">
        <f t="shared" si="346"/>
        <v>#VALUE!</v>
      </c>
      <c r="N3612" s="200" t="str" cm="1">
        <f t="array" ref="N3612">INDEX($A:$G, ($B3612*$B$4)+3,COLUMN(F3612))</f>
        <v>Total Interest Charged</v>
      </c>
      <c r="O3612" s="201" t="e">
        <f t="shared" si="344"/>
        <v>#VALUE!</v>
      </c>
    </row>
    <row r="3613" spans="3:15" x14ac:dyDescent="0.25">
      <c r="C3613" s="197" t="e">
        <f t="shared" si="347"/>
        <v>#DIV/0!</v>
      </c>
      <c r="D3613" s="216" t="e">
        <f>IF(F3613="","",IF($B$3='Budget Calculator'!$A$14, 'Loan Calculator'!$L$12-E3613+H3613, IF($B$3='Budget Calculator'!$A$13,  'Loan Calculator'!$N$12-E3613+H3613, IF($B$3='Budget Calculator'!$A$12,  'Loan Calculator'!$P$12-E3613+H3613, 0))))</f>
        <v>#DIV/0!</v>
      </c>
      <c r="E3613" s="217" t="e">
        <f>IF(('Loan Calculator'!$G$4/$B$4)*C3612&gt;=0, ('Loan Calculator'!$G$4/$B$4)*C3612, 1/0)</f>
        <v>#DIV/0!</v>
      </c>
      <c r="F3613" s="200" t="e">
        <f t="shared" si="348"/>
        <v>#DIV/0!</v>
      </c>
      <c r="G3613" s="212" t="e">
        <f t="shared" si="343"/>
        <v>#DIV/0!</v>
      </c>
      <c r="K3613" s="197" t="str" cm="1">
        <f t="array" ref="K3613">INDEX($A:$G, ($B3613*$B$4)+3,COLUMN(C3613))</f>
        <v>Owing</v>
      </c>
      <c r="L3613" s="198" t="e">
        <f t="shared" si="345"/>
        <v>#VALUE!</v>
      </c>
      <c r="M3613" s="199" t="e">
        <f t="shared" si="346"/>
        <v>#VALUE!</v>
      </c>
      <c r="N3613" s="200" t="str" cm="1">
        <f t="array" ref="N3613">INDEX($A:$G, ($B3613*$B$4)+3,COLUMN(F3613))</f>
        <v>Total Interest Charged</v>
      </c>
      <c r="O3613" s="201" t="e">
        <f t="shared" si="344"/>
        <v>#VALUE!</v>
      </c>
    </row>
    <row r="3614" spans="3:15" x14ac:dyDescent="0.25">
      <c r="C3614" s="197" t="e">
        <f t="shared" si="347"/>
        <v>#DIV/0!</v>
      </c>
      <c r="D3614" s="216" t="e">
        <f>IF(F3614="","",IF($B$3='Budget Calculator'!$A$14, 'Loan Calculator'!$L$12-E3614+H3614, IF($B$3='Budget Calculator'!$A$13,  'Loan Calculator'!$N$12-E3614+H3614, IF($B$3='Budget Calculator'!$A$12,  'Loan Calculator'!$P$12-E3614+H3614, 0))))</f>
        <v>#DIV/0!</v>
      </c>
      <c r="E3614" s="217" t="e">
        <f>IF(('Loan Calculator'!$G$4/$B$4)*C3613&gt;=0, ('Loan Calculator'!$G$4/$B$4)*C3613, 1/0)</f>
        <v>#DIV/0!</v>
      </c>
      <c r="F3614" s="200" t="e">
        <f t="shared" si="348"/>
        <v>#DIV/0!</v>
      </c>
      <c r="G3614" s="212" t="e">
        <f t="shared" si="343"/>
        <v>#DIV/0!</v>
      </c>
      <c r="K3614" s="197" t="str" cm="1">
        <f t="array" ref="K3614">INDEX($A:$G, ($B3614*$B$4)+3,COLUMN(C3614))</f>
        <v>Owing</v>
      </c>
      <c r="L3614" s="198" t="e">
        <f t="shared" si="345"/>
        <v>#VALUE!</v>
      </c>
      <c r="M3614" s="199" t="e">
        <f t="shared" si="346"/>
        <v>#VALUE!</v>
      </c>
      <c r="N3614" s="200" t="str" cm="1">
        <f t="array" ref="N3614">INDEX($A:$G, ($B3614*$B$4)+3,COLUMN(F3614))</f>
        <v>Total Interest Charged</v>
      </c>
      <c r="O3614" s="201" t="e">
        <f t="shared" si="344"/>
        <v>#VALUE!</v>
      </c>
    </row>
    <row r="3615" spans="3:15" x14ac:dyDescent="0.25">
      <c r="C3615" s="197" t="e">
        <f t="shared" si="347"/>
        <v>#DIV/0!</v>
      </c>
      <c r="D3615" s="216" t="e">
        <f>IF(F3615="","",IF($B$3='Budget Calculator'!$A$14, 'Loan Calculator'!$L$12-E3615+H3615, IF($B$3='Budget Calculator'!$A$13,  'Loan Calculator'!$N$12-E3615+H3615, IF($B$3='Budget Calculator'!$A$12,  'Loan Calculator'!$P$12-E3615+H3615, 0))))</f>
        <v>#DIV/0!</v>
      </c>
      <c r="E3615" s="217" t="e">
        <f>IF(('Loan Calculator'!$G$4/$B$4)*C3614&gt;=0, ('Loan Calculator'!$G$4/$B$4)*C3614, 1/0)</f>
        <v>#DIV/0!</v>
      </c>
      <c r="F3615" s="200" t="e">
        <f t="shared" si="348"/>
        <v>#DIV/0!</v>
      </c>
      <c r="G3615" s="212" t="e">
        <f t="shared" si="343"/>
        <v>#DIV/0!</v>
      </c>
      <c r="K3615" s="197" t="str" cm="1">
        <f t="array" ref="K3615">INDEX($A:$G, ($B3615*$B$4)+3,COLUMN(C3615))</f>
        <v>Owing</v>
      </c>
      <c r="L3615" s="198" t="e">
        <f t="shared" si="345"/>
        <v>#VALUE!</v>
      </c>
      <c r="M3615" s="199" t="e">
        <f t="shared" si="346"/>
        <v>#VALUE!</v>
      </c>
      <c r="N3615" s="200" t="str" cm="1">
        <f t="array" ref="N3615">INDEX($A:$G, ($B3615*$B$4)+3,COLUMN(F3615))</f>
        <v>Total Interest Charged</v>
      </c>
      <c r="O3615" s="201" t="e">
        <f t="shared" si="344"/>
        <v>#VALUE!</v>
      </c>
    </row>
    <row r="3616" spans="3:15" x14ac:dyDescent="0.25">
      <c r="C3616" s="197" t="e">
        <f t="shared" si="347"/>
        <v>#DIV/0!</v>
      </c>
      <c r="D3616" s="216" t="e">
        <f>IF(F3616="","",IF($B$3='Budget Calculator'!$A$14, 'Loan Calculator'!$L$12-E3616+H3616, IF($B$3='Budget Calculator'!$A$13,  'Loan Calculator'!$N$12-E3616+H3616, IF($B$3='Budget Calculator'!$A$12,  'Loan Calculator'!$P$12-E3616+H3616, 0))))</f>
        <v>#DIV/0!</v>
      </c>
      <c r="E3616" s="217" t="e">
        <f>IF(('Loan Calculator'!$G$4/$B$4)*C3615&gt;=0, ('Loan Calculator'!$G$4/$B$4)*C3615, 1/0)</f>
        <v>#DIV/0!</v>
      </c>
      <c r="F3616" s="200" t="e">
        <f t="shared" si="348"/>
        <v>#DIV/0!</v>
      </c>
      <c r="G3616" s="212" t="e">
        <f t="shared" si="343"/>
        <v>#DIV/0!</v>
      </c>
      <c r="K3616" s="197" t="str" cm="1">
        <f t="array" ref="K3616">INDEX($A:$G, ($B3616*$B$4)+3,COLUMN(C3616))</f>
        <v>Owing</v>
      </c>
      <c r="L3616" s="198" t="e">
        <f t="shared" si="345"/>
        <v>#VALUE!</v>
      </c>
      <c r="M3616" s="199" t="e">
        <f t="shared" si="346"/>
        <v>#VALUE!</v>
      </c>
      <c r="N3616" s="200" t="str" cm="1">
        <f t="array" ref="N3616">INDEX($A:$G, ($B3616*$B$4)+3,COLUMN(F3616))</f>
        <v>Total Interest Charged</v>
      </c>
      <c r="O3616" s="201" t="e">
        <f t="shared" si="344"/>
        <v>#VALUE!</v>
      </c>
    </row>
    <row r="3617" spans="3:15" x14ac:dyDescent="0.25">
      <c r="C3617" s="197" t="e">
        <f t="shared" si="347"/>
        <v>#DIV/0!</v>
      </c>
      <c r="D3617" s="216" t="e">
        <f>IF(F3617="","",IF($B$3='Budget Calculator'!$A$14, 'Loan Calculator'!$L$12-E3617+H3617, IF($B$3='Budget Calculator'!$A$13,  'Loan Calculator'!$N$12-E3617+H3617, IF($B$3='Budget Calculator'!$A$12,  'Loan Calculator'!$P$12-E3617+H3617, 0))))</f>
        <v>#DIV/0!</v>
      </c>
      <c r="E3617" s="217" t="e">
        <f>IF(('Loan Calculator'!$G$4/$B$4)*C3616&gt;=0, ('Loan Calculator'!$G$4/$B$4)*C3616, 1/0)</f>
        <v>#DIV/0!</v>
      </c>
      <c r="F3617" s="200" t="e">
        <f t="shared" si="348"/>
        <v>#DIV/0!</v>
      </c>
      <c r="G3617" s="212" t="e">
        <f t="shared" si="343"/>
        <v>#DIV/0!</v>
      </c>
      <c r="K3617" s="197" t="str" cm="1">
        <f t="array" ref="K3617">INDEX($A:$G, ($B3617*$B$4)+3,COLUMN(C3617))</f>
        <v>Owing</v>
      </c>
      <c r="L3617" s="198" t="e">
        <f t="shared" si="345"/>
        <v>#VALUE!</v>
      </c>
      <c r="M3617" s="199" t="e">
        <f t="shared" si="346"/>
        <v>#VALUE!</v>
      </c>
      <c r="N3617" s="200" t="str" cm="1">
        <f t="array" ref="N3617">INDEX($A:$G, ($B3617*$B$4)+3,COLUMN(F3617))</f>
        <v>Total Interest Charged</v>
      </c>
      <c r="O3617" s="201" t="e">
        <f t="shared" si="344"/>
        <v>#VALUE!</v>
      </c>
    </row>
    <row r="3618" spans="3:15" x14ac:dyDescent="0.25">
      <c r="C3618" s="197" t="e">
        <f t="shared" si="347"/>
        <v>#DIV/0!</v>
      </c>
      <c r="D3618" s="216" t="e">
        <f>IF(F3618="","",IF($B$3='Budget Calculator'!$A$14, 'Loan Calculator'!$L$12-E3618+H3618, IF($B$3='Budget Calculator'!$A$13,  'Loan Calculator'!$N$12-E3618+H3618, IF($B$3='Budget Calculator'!$A$12,  'Loan Calculator'!$P$12-E3618+H3618, 0))))</f>
        <v>#DIV/0!</v>
      </c>
      <c r="E3618" s="217" t="e">
        <f>IF(('Loan Calculator'!$G$4/$B$4)*C3617&gt;=0, ('Loan Calculator'!$G$4/$B$4)*C3617, 1/0)</f>
        <v>#DIV/0!</v>
      </c>
      <c r="F3618" s="200" t="e">
        <f t="shared" si="348"/>
        <v>#DIV/0!</v>
      </c>
      <c r="G3618" s="212" t="e">
        <f t="shared" si="343"/>
        <v>#DIV/0!</v>
      </c>
      <c r="K3618" s="197" t="str" cm="1">
        <f t="array" ref="K3618">INDEX($A:$G, ($B3618*$B$4)+3,COLUMN(C3618))</f>
        <v>Owing</v>
      </c>
      <c r="L3618" s="198" t="e">
        <f t="shared" si="345"/>
        <v>#VALUE!</v>
      </c>
      <c r="M3618" s="199" t="e">
        <f t="shared" si="346"/>
        <v>#VALUE!</v>
      </c>
      <c r="N3618" s="200" t="str" cm="1">
        <f t="array" ref="N3618">INDEX($A:$G, ($B3618*$B$4)+3,COLUMN(F3618))</f>
        <v>Total Interest Charged</v>
      </c>
      <c r="O3618" s="201" t="e">
        <f t="shared" si="344"/>
        <v>#VALUE!</v>
      </c>
    </row>
    <row r="3619" spans="3:15" x14ac:dyDescent="0.25">
      <c r="C3619" s="197" t="e">
        <f t="shared" si="347"/>
        <v>#DIV/0!</v>
      </c>
      <c r="D3619" s="216" t="e">
        <f>IF(F3619="","",IF($B$3='Budget Calculator'!$A$14, 'Loan Calculator'!$L$12-E3619+H3619, IF($B$3='Budget Calculator'!$A$13,  'Loan Calculator'!$N$12-E3619+H3619, IF($B$3='Budget Calculator'!$A$12,  'Loan Calculator'!$P$12-E3619+H3619, 0))))</f>
        <v>#DIV/0!</v>
      </c>
      <c r="E3619" s="217" t="e">
        <f>IF(('Loan Calculator'!$G$4/$B$4)*C3618&gt;=0, ('Loan Calculator'!$G$4/$B$4)*C3618, 1/0)</f>
        <v>#DIV/0!</v>
      </c>
      <c r="F3619" s="200" t="e">
        <f t="shared" si="348"/>
        <v>#DIV/0!</v>
      </c>
      <c r="G3619" s="212" t="e">
        <f t="shared" si="343"/>
        <v>#DIV/0!</v>
      </c>
      <c r="K3619" s="197" t="str" cm="1">
        <f t="array" ref="K3619">INDEX($A:$G, ($B3619*$B$4)+3,COLUMN(C3619))</f>
        <v>Owing</v>
      </c>
      <c r="L3619" s="198" t="e">
        <f t="shared" si="345"/>
        <v>#VALUE!</v>
      </c>
      <c r="M3619" s="199" t="e">
        <f t="shared" si="346"/>
        <v>#VALUE!</v>
      </c>
      <c r="N3619" s="200" t="str" cm="1">
        <f t="array" ref="N3619">INDEX($A:$G, ($B3619*$B$4)+3,COLUMN(F3619))</f>
        <v>Total Interest Charged</v>
      </c>
      <c r="O3619" s="201" t="e">
        <f t="shared" si="344"/>
        <v>#VALUE!</v>
      </c>
    </row>
    <row r="3620" spans="3:15" x14ac:dyDescent="0.25">
      <c r="C3620" s="197" t="e">
        <f t="shared" si="347"/>
        <v>#DIV/0!</v>
      </c>
      <c r="D3620" s="216" t="e">
        <f>IF(F3620="","",IF($B$3='Budget Calculator'!$A$14, 'Loan Calculator'!$L$12-E3620+H3620, IF($B$3='Budget Calculator'!$A$13,  'Loan Calculator'!$N$12-E3620+H3620, IF($B$3='Budget Calculator'!$A$12,  'Loan Calculator'!$P$12-E3620+H3620, 0))))</f>
        <v>#DIV/0!</v>
      </c>
      <c r="E3620" s="217" t="e">
        <f>IF(('Loan Calculator'!$G$4/$B$4)*C3619&gt;=0, ('Loan Calculator'!$G$4/$B$4)*C3619, 1/0)</f>
        <v>#DIV/0!</v>
      </c>
      <c r="F3620" s="200" t="e">
        <f t="shared" si="348"/>
        <v>#DIV/0!</v>
      </c>
      <c r="G3620" s="212" t="e">
        <f t="shared" si="343"/>
        <v>#DIV/0!</v>
      </c>
      <c r="K3620" s="197" t="str" cm="1">
        <f t="array" ref="K3620">INDEX($A:$G, ($B3620*$B$4)+3,COLUMN(C3620))</f>
        <v>Owing</v>
      </c>
      <c r="L3620" s="198" t="e">
        <f t="shared" si="345"/>
        <v>#VALUE!</v>
      </c>
      <c r="M3620" s="199" t="e">
        <f t="shared" si="346"/>
        <v>#VALUE!</v>
      </c>
      <c r="N3620" s="200" t="str" cm="1">
        <f t="array" ref="N3620">INDEX($A:$G, ($B3620*$B$4)+3,COLUMN(F3620))</f>
        <v>Total Interest Charged</v>
      </c>
      <c r="O3620" s="201" t="e">
        <f t="shared" si="344"/>
        <v>#VALUE!</v>
      </c>
    </row>
    <row r="3621" spans="3:15" x14ac:dyDescent="0.25">
      <c r="C3621" s="197" t="e">
        <f t="shared" si="347"/>
        <v>#DIV/0!</v>
      </c>
      <c r="D3621" s="216" t="e">
        <f>IF(F3621="","",IF($B$3='Budget Calculator'!$A$14, 'Loan Calculator'!$L$12-E3621+H3621, IF($B$3='Budget Calculator'!$A$13,  'Loan Calculator'!$N$12-E3621+H3621, IF($B$3='Budget Calculator'!$A$12,  'Loan Calculator'!$P$12-E3621+H3621, 0))))</f>
        <v>#DIV/0!</v>
      </c>
      <c r="E3621" s="217" t="e">
        <f>IF(('Loan Calculator'!$G$4/$B$4)*C3620&gt;=0, ('Loan Calculator'!$G$4/$B$4)*C3620, 1/0)</f>
        <v>#DIV/0!</v>
      </c>
      <c r="F3621" s="200" t="e">
        <f t="shared" si="348"/>
        <v>#DIV/0!</v>
      </c>
      <c r="G3621" s="212" t="e">
        <f t="shared" si="343"/>
        <v>#DIV/0!</v>
      </c>
      <c r="K3621" s="197" t="str" cm="1">
        <f t="array" ref="K3621">INDEX($A:$G, ($B3621*$B$4)+3,COLUMN(C3621))</f>
        <v>Owing</v>
      </c>
      <c r="L3621" s="198" t="e">
        <f t="shared" si="345"/>
        <v>#VALUE!</v>
      </c>
      <c r="M3621" s="199" t="e">
        <f t="shared" si="346"/>
        <v>#VALUE!</v>
      </c>
      <c r="N3621" s="200" t="str" cm="1">
        <f t="array" ref="N3621">INDEX($A:$G, ($B3621*$B$4)+3,COLUMN(F3621))</f>
        <v>Total Interest Charged</v>
      </c>
      <c r="O3621" s="201" t="e">
        <f t="shared" si="344"/>
        <v>#VALUE!</v>
      </c>
    </row>
    <row r="3622" spans="3:15" x14ac:dyDescent="0.25">
      <c r="C3622" s="197" t="e">
        <f t="shared" si="347"/>
        <v>#DIV/0!</v>
      </c>
      <c r="D3622" s="216" t="e">
        <f>IF(F3622="","",IF($B$3='Budget Calculator'!$A$14, 'Loan Calculator'!$L$12-E3622+H3622, IF($B$3='Budget Calculator'!$A$13,  'Loan Calculator'!$N$12-E3622+H3622, IF($B$3='Budget Calculator'!$A$12,  'Loan Calculator'!$P$12-E3622+H3622, 0))))</f>
        <v>#DIV/0!</v>
      </c>
      <c r="E3622" s="217" t="e">
        <f>IF(('Loan Calculator'!$G$4/$B$4)*C3621&gt;=0, ('Loan Calculator'!$G$4/$B$4)*C3621, 1/0)</f>
        <v>#DIV/0!</v>
      </c>
      <c r="F3622" s="200" t="e">
        <f t="shared" si="348"/>
        <v>#DIV/0!</v>
      </c>
      <c r="G3622" s="212" t="e">
        <f t="shared" si="343"/>
        <v>#DIV/0!</v>
      </c>
      <c r="K3622" s="197" t="str" cm="1">
        <f t="array" ref="K3622">INDEX($A:$G, ($B3622*$B$4)+3,COLUMN(C3622))</f>
        <v>Owing</v>
      </c>
      <c r="L3622" s="198" t="e">
        <f t="shared" si="345"/>
        <v>#VALUE!</v>
      </c>
      <c r="M3622" s="199" t="e">
        <f t="shared" si="346"/>
        <v>#VALUE!</v>
      </c>
      <c r="N3622" s="200" t="str" cm="1">
        <f t="array" ref="N3622">INDEX($A:$G, ($B3622*$B$4)+3,COLUMN(F3622))</f>
        <v>Total Interest Charged</v>
      </c>
      <c r="O3622" s="201" t="e">
        <f t="shared" si="344"/>
        <v>#VALUE!</v>
      </c>
    </row>
    <row r="3623" spans="3:15" x14ac:dyDescent="0.25">
      <c r="C3623" s="197" t="e">
        <f t="shared" si="347"/>
        <v>#DIV/0!</v>
      </c>
      <c r="D3623" s="216" t="e">
        <f>IF(F3623="","",IF($B$3='Budget Calculator'!$A$14, 'Loan Calculator'!$L$12-E3623+H3623, IF($B$3='Budget Calculator'!$A$13,  'Loan Calculator'!$N$12-E3623+H3623, IF($B$3='Budget Calculator'!$A$12,  'Loan Calculator'!$P$12-E3623+H3623, 0))))</f>
        <v>#DIV/0!</v>
      </c>
      <c r="E3623" s="217" t="e">
        <f>IF(('Loan Calculator'!$G$4/$B$4)*C3622&gt;=0, ('Loan Calculator'!$G$4/$B$4)*C3622, 1/0)</f>
        <v>#DIV/0!</v>
      </c>
      <c r="F3623" s="200" t="e">
        <f t="shared" si="348"/>
        <v>#DIV/0!</v>
      </c>
      <c r="G3623" s="212" t="e">
        <f t="shared" si="343"/>
        <v>#DIV/0!</v>
      </c>
      <c r="K3623" s="197" t="str" cm="1">
        <f t="array" ref="K3623">INDEX($A:$G, ($B3623*$B$4)+3,COLUMN(C3623))</f>
        <v>Owing</v>
      </c>
      <c r="L3623" s="198" t="e">
        <f t="shared" si="345"/>
        <v>#VALUE!</v>
      </c>
      <c r="M3623" s="199" t="e">
        <f t="shared" si="346"/>
        <v>#VALUE!</v>
      </c>
      <c r="N3623" s="200" t="str" cm="1">
        <f t="array" ref="N3623">INDEX($A:$G, ($B3623*$B$4)+3,COLUMN(F3623))</f>
        <v>Total Interest Charged</v>
      </c>
      <c r="O3623" s="201" t="e">
        <f t="shared" si="344"/>
        <v>#VALUE!</v>
      </c>
    </row>
    <row r="3624" spans="3:15" x14ac:dyDescent="0.25">
      <c r="C3624" s="197" t="e">
        <f t="shared" si="347"/>
        <v>#DIV/0!</v>
      </c>
      <c r="D3624" s="216" t="e">
        <f>IF(F3624="","",IF($B$3='Budget Calculator'!$A$14, 'Loan Calculator'!$L$12-E3624+H3624, IF($B$3='Budget Calculator'!$A$13,  'Loan Calculator'!$N$12-E3624+H3624, IF($B$3='Budget Calculator'!$A$12,  'Loan Calculator'!$P$12-E3624+H3624, 0))))</f>
        <v>#DIV/0!</v>
      </c>
      <c r="E3624" s="217" t="e">
        <f>IF(('Loan Calculator'!$G$4/$B$4)*C3623&gt;=0, ('Loan Calculator'!$G$4/$B$4)*C3623, 1/0)</f>
        <v>#DIV/0!</v>
      </c>
      <c r="F3624" s="200" t="e">
        <f t="shared" si="348"/>
        <v>#DIV/0!</v>
      </c>
      <c r="G3624" s="212" t="e">
        <f t="shared" si="343"/>
        <v>#DIV/0!</v>
      </c>
      <c r="K3624" s="197" t="str" cm="1">
        <f t="array" ref="K3624">INDEX($A:$G, ($B3624*$B$4)+3,COLUMN(C3624))</f>
        <v>Owing</v>
      </c>
      <c r="L3624" s="198" t="e">
        <f t="shared" si="345"/>
        <v>#VALUE!</v>
      </c>
      <c r="M3624" s="199" t="e">
        <f t="shared" si="346"/>
        <v>#VALUE!</v>
      </c>
      <c r="N3624" s="200" t="str" cm="1">
        <f t="array" ref="N3624">INDEX($A:$G, ($B3624*$B$4)+3,COLUMN(F3624))</f>
        <v>Total Interest Charged</v>
      </c>
      <c r="O3624" s="201" t="e">
        <f t="shared" si="344"/>
        <v>#VALUE!</v>
      </c>
    </row>
    <row r="3625" spans="3:15" x14ac:dyDescent="0.25">
      <c r="C3625" s="197" t="e">
        <f t="shared" si="347"/>
        <v>#DIV/0!</v>
      </c>
      <c r="D3625" s="216" t="e">
        <f>IF(F3625="","",IF($B$3='Budget Calculator'!$A$14, 'Loan Calculator'!$L$12-E3625+H3625, IF($B$3='Budget Calculator'!$A$13,  'Loan Calculator'!$N$12-E3625+H3625, IF($B$3='Budget Calculator'!$A$12,  'Loan Calculator'!$P$12-E3625+H3625, 0))))</f>
        <v>#DIV/0!</v>
      </c>
      <c r="E3625" s="217" t="e">
        <f>IF(('Loan Calculator'!$G$4/$B$4)*C3624&gt;=0, ('Loan Calculator'!$G$4/$B$4)*C3624, 1/0)</f>
        <v>#DIV/0!</v>
      </c>
      <c r="F3625" s="200" t="e">
        <f t="shared" si="348"/>
        <v>#DIV/0!</v>
      </c>
      <c r="G3625" s="212" t="e">
        <f t="shared" si="343"/>
        <v>#DIV/0!</v>
      </c>
      <c r="K3625" s="197" t="str" cm="1">
        <f t="array" ref="K3625">INDEX($A:$G, ($B3625*$B$4)+3,COLUMN(C3625))</f>
        <v>Owing</v>
      </c>
      <c r="L3625" s="198" t="e">
        <f t="shared" si="345"/>
        <v>#VALUE!</v>
      </c>
      <c r="M3625" s="199" t="e">
        <f t="shared" si="346"/>
        <v>#VALUE!</v>
      </c>
      <c r="N3625" s="200" t="str" cm="1">
        <f t="array" ref="N3625">INDEX($A:$G, ($B3625*$B$4)+3,COLUMN(F3625))</f>
        <v>Total Interest Charged</v>
      </c>
      <c r="O3625" s="201" t="e">
        <f t="shared" si="344"/>
        <v>#VALUE!</v>
      </c>
    </row>
    <row r="3626" spans="3:15" x14ac:dyDescent="0.25">
      <c r="C3626" s="197" t="e">
        <f t="shared" si="347"/>
        <v>#DIV/0!</v>
      </c>
      <c r="D3626" s="216" t="e">
        <f>IF(F3626="","",IF($B$3='Budget Calculator'!$A$14, 'Loan Calculator'!$L$12-E3626+H3626, IF($B$3='Budget Calculator'!$A$13,  'Loan Calculator'!$N$12-E3626+H3626, IF($B$3='Budget Calculator'!$A$12,  'Loan Calculator'!$P$12-E3626+H3626, 0))))</f>
        <v>#DIV/0!</v>
      </c>
      <c r="E3626" s="217" t="e">
        <f>IF(('Loan Calculator'!$G$4/$B$4)*C3625&gt;=0, ('Loan Calculator'!$G$4/$B$4)*C3625, 1/0)</f>
        <v>#DIV/0!</v>
      </c>
      <c r="F3626" s="200" t="e">
        <f t="shared" si="348"/>
        <v>#DIV/0!</v>
      </c>
      <c r="G3626" s="212" t="e">
        <f t="shared" si="343"/>
        <v>#DIV/0!</v>
      </c>
      <c r="K3626" s="197" t="str" cm="1">
        <f t="array" ref="K3626">INDEX($A:$G, ($B3626*$B$4)+3,COLUMN(C3626))</f>
        <v>Owing</v>
      </c>
      <c r="L3626" s="198" t="e">
        <f t="shared" si="345"/>
        <v>#VALUE!</v>
      </c>
      <c r="M3626" s="199" t="e">
        <f t="shared" si="346"/>
        <v>#VALUE!</v>
      </c>
      <c r="N3626" s="200" t="str" cm="1">
        <f t="array" ref="N3626">INDEX($A:$G, ($B3626*$B$4)+3,COLUMN(F3626))</f>
        <v>Total Interest Charged</v>
      </c>
      <c r="O3626" s="201" t="e">
        <f t="shared" si="344"/>
        <v>#VALUE!</v>
      </c>
    </row>
    <row r="3627" spans="3:15" x14ac:dyDescent="0.25">
      <c r="C3627" s="197" t="e">
        <f t="shared" si="347"/>
        <v>#DIV/0!</v>
      </c>
      <c r="D3627" s="216" t="e">
        <f>IF(F3627="","",IF($B$3='Budget Calculator'!$A$14, 'Loan Calculator'!$L$12-E3627+H3627, IF($B$3='Budget Calculator'!$A$13,  'Loan Calculator'!$N$12-E3627+H3627, IF($B$3='Budget Calculator'!$A$12,  'Loan Calculator'!$P$12-E3627+H3627, 0))))</f>
        <v>#DIV/0!</v>
      </c>
      <c r="E3627" s="217" t="e">
        <f>IF(('Loan Calculator'!$G$4/$B$4)*C3626&gt;=0, ('Loan Calculator'!$G$4/$B$4)*C3626, 1/0)</f>
        <v>#DIV/0!</v>
      </c>
      <c r="F3627" s="200" t="e">
        <f t="shared" si="348"/>
        <v>#DIV/0!</v>
      </c>
      <c r="G3627" s="212" t="e">
        <f t="shared" si="343"/>
        <v>#DIV/0!</v>
      </c>
      <c r="K3627" s="197" t="str" cm="1">
        <f t="array" ref="K3627">INDEX($A:$G, ($B3627*$B$4)+3,COLUMN(C3627))</f>
        <v>Owing</v>
      </c>
      <c r="L3627" s="198" t="e">
        <f t="shared" si="345"/>
        <v>#VALUE!</v>
      </c>
      <c r="M3627" s="199" t="e">
        <f t="shared" si="346"/>
        <v>#VALUE!</v>
      </c>
      <c r="N3627" s="200" t="str" cm="1">
        <f t="array" ref="N3627">INDEX($A:$G, ($B3627*$B$4)+3,COLUMN(F3627))</f>
        <v>Total Interest Charged</v>
      </c>
      <c r="O3627" s="201" t="e">
        <f t="shared" si="344"/>
        <v>#VALUE!</v>
      </c>
    </row>
    <row r="3628" spans="3:15" x14ac:dyDescent="0.25">
      <c r="C3628" s="197" t="e">
        <f t="shared" si="347"/>
        <v>#DIV/0!</v>
      </c>
      <c r="D3628" s="216" t="e">
        <f>IF(F3628="","",IF($B$3='Budget Calculator'!$A$14, 'Loan Calculator'!$L$12-E3628+H3628, IF($B$3='Budget Calculator'!$A$13,  'Loan Calculator'!$N$12-E3628+H3628, IF($B$3='Budget Calculator'!$A$12,  'Loan Calculator'!$P$12-E3628+H3628, 0))))</f>
        <v>#DIV/0!</v>
      </c>
      <c r="E3628" s="217" t="e">
        <f>IF(('Loan Calculator'!$G$4/$B$4)*C3627&gt;=0, ('Loan Calculator'!$G$4/$B$4)*C3627, 1/0)</f>
        <v>#DIV/0!</v>
      </c>
      <c r="F3628" s="200" t="e">
        <f t="shared" si="348"/>
        <v>#DIV/0!</v>
      </c>
      <c r="G3628" s="212" t="e">
        <f t="shared" si="343"/>
        <v>#DIV/0!</v>
      </c>
      <c r="K3628" s="197" t="str" cm="1">
        <f t="array" ref="K3628">INDEX($A:$G, ($B3628*$B$4)+3,COLUMN(C3628))</f>
        <v>Owing</v>
      </c>
      <c r="L3628" s="198" t="e">
        <f t="shared" si="345"/>
        <v>#VALUE!</v>
      </c>
      <c r="M3628" s="199" t="e">
        <f t="shared" si="346"/>
        <v>#VALUE!</v>
      </c>
      <c r="N3628" s="200" t="str" cm="1">
        <f t="array" ref="N3628">INDEX($A:$G, ($B3628*$B$4)+3,COLUMN(F3628))</f>
        <v>Total Interest Charged</v>
      </c>
      <c r="O3628" s="201" t="e">
        <f t="shared" si="344"/>
        <v>#VALUE!</v>
      </c>
    </row>
    <row r="3629" spans="3:15" x14ac:dyDescent="0.25">
      <c r="C3629" s="197" t="e">
        <f t="shared" si="347"/>
        <v>#DIV/0!</v>
      </c>
      <c r="D3629" s="216" t="e">
        <f>IF(F3629="","",IF($B$3='Budget Calculator'!$A$14, 'Loan Calculator'!$L$12-E3629+H3629, IF($B$3='Budget Calculator'!$A$13,  'Loan Calculator'!$N$12-E3629+H3629, IF($B$3='Budget Calculator'!$A$12,  'Loan Calculator'!$P$12-E3629+H3629, 0))))</f>
        <v>#DIV/0!</v>
      </c>
      <c r="E3629" s="217" t="e">
        <f>IF(('Loan Calculator'!$G$4/$B$4)*C3628&gt;=0, ('Loan Calculator'!$G$4/$B$4)*C3628, 1/0)</f>
        <v>#DIV/0!</v>
      </c>
      <c r="F3629" s="200" t="e">
        <f t="shared" si="348"/>
        <v>#DIV/0!</v>
      </c>
      <c r="G3629" s="212" t="e">
        <f t="shared" si="343"/>
        <v>#DIV/0!</v>
      </c>
      <c r="K3629" s="197" t="str" cm="1">
        <f t="array" ref="K3629">INDEX($A:$G, ($B3629*$B$4)+3,COLUMN(C3629))</f>
        <v>Owing</v>
      </c>
      <c r="L3629" s="198" t="e">
        <f t="shared" si="345"/>
        <v>#VALUE!</v>
      </c>
      <c r="M3629" s="199" t="e">
        <f t="shared" si="346"/>
        <v>#VALUE!</v>
      </c>
      <c r="N3629" s="200" t="str" cm="1">
        <f t="array" ref="N3629">INDEX($A:$G, ($B3629*$B$4)+3,COLUMN(F3629))</f>
        <v>Total Interest Charged</v>
      </c>
      <c r="O3629" s="201" t="e">
        <f t="shared" si="344"/>
        <v>#VALUE!</v>
      </c>
    </row>
    <row r="3630" spans="3:15" x14ac:dyDescent="0.25">
      <c r="C3630" s="197" t="e">
        <f t="shared" si="347"/>
        <v>#DIV/0!</v>
      </c>
      <c r="D3630" s="216" t="e">
        <f>IF(F3630="","",IF($B$3='Budget Calculator'!$A$14, 'Loan Calculator'!$L$12-E3630+H3630, IF($B$3='Budget Calculator'!$A$13,  'Loan Calculator'!$N$12-E3630+H3630, IF($B$3='Budget Calculator'!$A$12,  'Loan Calculator'!$P$12-E3630+H3630, 0))))</f>
        <v>#DIV/0!</v>
      </c>
      <c r="E3630" s="217" t="e">
        <f>IF(('Loan Calculator'!$G$4/$B$4)*C3629&gt;=0, ('Loan Calculator'!$G$4/$B$4)*C3629, 1/0)</f>
        <v>#DIV/0!</v>
      </c>
      <c r="F3630" s="200" t="e">
        <f t="shared" si="348"/>
        <v>#DIV/0!</v>
      </c>
      <c r="G3630" s="212" t="e">
        <f t="shared" si="343"/>
        <v>#DIV/0!</v>
      </c>
      <c r="K3630" s="197" t="str" cm="1">
        <f t="array" ref="K3630">INDEX($A:$G, ($B3630*$B$4)+3,COLUMN(C3630))</f>
        <v>Owing</v>
      </c>
      <c r="L3630" s="198" t="e">
        <f t="shared" si="345"/>
        <v>#VALUE!</v>
      </c>
      <c r="M3630" s="199" t="e">
        <f t="shared" si="346"/>
        <v>#VALUE!</v>
      </c>
      <c r="N3630" s="200" t="str" cm="1">
        <f t="array" ref="N3630">INDEX($A:$G, ($B3630*$B$4)+3,COLUMN(F3630))</f>
        <v>Total Interest Charged</v>
      </c>
      <c r="O3630" s="201" t="e">
        <f t="shared" si="344"/>
        <v>#VALUE!</v>
      </c>
    </row>
    <row r="3631" spans="3:15" x14ac:dyDescent="0.25">
      <c r="C3631" s="197" t="e">
        <f t="shared" si="347"/>
        <v>#DIV/0!</v>
      </c>
      <c r="D3631" s="216" t="e">
        <f>IF(F3631="","",IF($B$3='Budget Calculator'!$A$14, 'Loan Calculator'!$L$12-E3631+H3631, IF($B$3='Budget Calculator'!$A$13,  'Loan Calculator'!$N$12-E3631+H3631, IF($B$3='Budget Calculator'!$A$12,  'Loan Calculator'!$P$12-E3631+H3631, 0))))</f>
        <v>#DIV/0!</v>
      </c>
      <c r="E3631" s="217" t="e">
        <f>IF(('Loan Calculator'!$G$4/$B$4)*C3630&gt;=0, ('Loan Calculator'!$G$4/$B$4)*C3630, 1/0)</f>
        <v>#DIV/0!</v>
      </c>
      <c r="F3631" s="200" t="e">
        <f t="shared" si="348"/>
        <v>#DIV/0!</v>
      </c>
      <c r="G3631" s="212" t="e">
        <f t="shared" si="343"/>
        <v>#DIV/0!</v>
      </c>
      <c r="K3631" s="197" t="str" cm="1">
        <f t="array" ref="K3631">INDEX($A:$G, ($B3631*$B$4)+3,COLUMN(C3631))</f>
        <v>Owing</v>
      </c>
      <c r="L3631" s="198" t="e">
        <f t="shared" si="345"/>
        <v>#VALUE!</v>
      </c>
      <c r="M3631" s="199" t="e">
        <f t="shared" si="346"/>
        <v>#VALUE!</v>
      </c>
      <c r="N3631" s="200" t="str" cm="1">
        <f t="array" ref="N3631">INDEX($A:$G, ($B3631*$B$4)+3,COLUMN(F3631))</f>
        <v>Total Interest Charged</v>
      </c>
      <c r="O3631" s="201" t="e">
        <f t="shared" si="344"/>
        <v>#VALUE!</v>
      </c>
    </row>
    <row r="3632" spans="3:15" x14ac:dyDescent="0.25">
      <c r="C3632" s="197" t="e">
        <f t="shared" si="347"/>
        <v>#DIV/0!</v>
      </c>
      <c r="D3632" s="216" t="e">
        <f>IF(F3632="","",IF($B$3='Budget Calculator'!$A$14, 'Loan Calculator'!$L$12-E3632+H3632, IF($B$3='Budget Calculator'!$A$13,  'Loan Calculator'!$N$12-E3632+H3632, IF($B$3='Budget Calculator'!$A$12,  'Loan Calculator'!$P$12-E3632+H3632, 0))))</f>
        <v>#DIV/0!</v>
      </c>
      <c r="E3632" s="217" t="e">
        <f>IF(('Loan Calculator'!$G$4/$B$4)*C3631&gt;=0, ('Loan Calculator'!$G$4/$B$4)*C3631, 1/0)</f>
        <v>#DIV/0!</v>
      </c>
      <c r="F3632" s="200" t="e">
        <f t="shared" si="348"/>
        <v>#DIV/0!</v>
      </c>
      <c r="G3632" s="212" t="e">
        <f t="shared" si="343"/>
        <v>#DIV/0!</v>
      </c>
      <c r="K3632" s="197" t="str" cm="1">
        <f t="array" ref="K3632">INDEX($A:$G, ($B3632*$B$4)+3,COLUMN(C3632))</f>
        <v>Owing</v>
      </c>
      <c r="L3632" s="198" t="e">
        <f t="shared" si="345"/>
        <v>#VALUE!</v>
      </c>
      <c r="M3632" s="199" t="e">
        <f t="shared" si="346"/>
        <v>#VALUE!</v>
      </c>
      <c r="N3632" s="200" t="str" cm="1">
        <f t="array" ref="N3632">INDEX($A:$G, ($B3632*$B$4)+3,COLUMN(F3632))</f>
        <v>Total Interest Charged</v>
      </c>
      <c r="O3632" s="201" t="e">
        <f t="shared" si="344"/>
        <v>#VALUE!</v>
      </c>
    </row>
    <row r="3633" spans="3:15" x14ac:dyDescent="0.25">
      <c r="C3633" s="197" t="e">
        <f t="shared" si="347"/>
        <v>#DIV/0!</v>
      </c>
      <c r="D3633" s="216" t="e">
        <f>IF(F3633="","",IF($B$3='Budget Calculator'!$A$14, 'Loan Calculator'!$L$12-E3633+H3633, IF($B$3='Budget Calculator'!$A$13,  'Loan Calculator'!$N$12-E3633+H3633, IF($B$3='Budget Calculator'!$A$12,  'Loan Calculator'!$P$12-E3633+H3633, 0))))</f>
        <v>#DIV/0!</v>
      </c>
      <c r="E3633" s="217" t="e">
        <f>IF(('Loan Calculator'!$G$4/$B$4)*C3632&gt;=0, ('Loan Calculator'!$G$4/$B$4)*C3632, 1/0)</f>
        <v>#DIV/0!</v>
      </c>
      <c r="F3633" s="200" t="e">
        <f t="shared" si="348"/>
        <v>#DIV/0!</v>
      </c>
      <c r="G3633" s="212" t="e">
        <f t="shared" si="343"/>
        <v>#DIV/0!</v>
      </c>
      <c r="K3633" s="197" t="str" cm="1">
        <f t="array" ref="K3633">INDEX($A:$G, ($B3633*$B$4)+3,COLUMN(C3633))</f>
        <v>Owing</v>
      </c>
      <c r="L3633" s="198" t="e">
        <f t="shared" si="345"/>
        <v>#VALUE!</v>
      </c>
      <c r="M3633" s="199" t="e">
        <f t="shared" si="346"/>
        <v>#VALUE!</v>
      </c>
      <c r="N3633" s="200" t="str" cm="1">
        <f t="array" ref="N3633">INDEX($A:$G, ($B3633*$B$4)+3,COLUMN(F3633))</f>
        <v>Total Interest Charged</v>
      </c>
      <c r="O3633" s="201" t="e">
        <f t="shared" si="344"/>
        <v>#VALUE!</v>
      </c>
    </row>
    <row r="3634" spans="3:15" x14ac:dyDescent="0.25">
      <c r="C3634" s="197" t="e">
        <f t="shared" si="347"/>
        <v>#DIV/0!</v>
      </c>
      <c r="D3634" s="216" t="e">
        <f>IF(F3634="","",IF($B$3='Budget Calculator'!$A$14, 'Loan Calculator'!$L$12-E3634+H3634, IF($B$3='Budget Calculator'!$A$13,  'Loan Calculator'!$N$12-E3634+H3634, IF($B$3='Budget Calculator'!$A$12,  'Loan Calculator'!$P$12-E3634+H3634, 0))))</f>
        <v>#DIV/0!</v>
      </c>
      <c r="E3634" s="217" t="e">
        <f>IF(('Loan Calculator'!$G$4/$B$4)*C3633&gt;=0, ('Loan Calculator'!$G$4/$B$4)*C3633, 1/0)</f>
        <v>#DIV/0!</v>
      </c>
      <c r="F3634" s="200" t="e">
        <f t="shared" si="348"/>
        <v>#DIV/0!</v>
      </c>
      <c r="G3634" s="212" t="e">
        <f t="shared" si="343"/>
        <v>#DIV/0!</v>
      </c>
      <c r="K3634" s="197" t="str" cm="1">
        <f t="array" ref="K3634">INDEX($A:$G, ($B3634*$B$4)+3,COLUMN(C3634))</f>
        <v>Owing</v>
      </c>
      <c r="L3634" s="198" t="e">
        <f t="shared" si="345"/>
        <v>#VALUE!</v>
      </c>
      <c r="M3634" s="199" t="e">
        <f t="shared" si="346"/>
        <v>#VALUE!</v>
      </c>
      <c r="N3634" s="200" t="str" cm="1">
        <f t="array" ref="N3634">INDEX($A:$G, ($B3634*$B$4)+3,COLUMN(F3634))</f>
        <v>Total Interest Charged</v>
      </c>
      <c r="O3634" s="201" t="e">
        <f t="shared" si="344"/>
        <v>#VALUE!</v>
      </c>
    </row>
    <row r="3635" spans="3:15" x14ac:dyDescent="0.25">
      <c r="C3635" s="197" t="e">
        <f t="shared" si="347"/>
        <v>#DIV/0!</v>
      </c>
      <c r="D3635" s="216" t="e">
        <f>IF(F3635="","",IF($B$3='Budget Calculator'!$A$14, 'Loan Calculator'!$L$12-E3635+H3635, IF($B$3='Budget Calculator'!$A$13,  'Loan Calculator'!$N$12-E3635+H3635, IF($B$3='Budget Calculator'!$A$12,  'Loan Calculator'!$P$12-E3635+H3635, 0))))</f>
        <v>#DIV/0!</v>
      </c>
      <c r="E3635" s="217" t="e">
        <f>IF(('Loan Calculator'!$G$4/$B$4)*C3634&gt;=0, ('Loan Calculator'!$G$4/$B$4)*C3634, 1/0)</f>
        <v>#DIV/0!</v>
      </c>
      <c r="F3635" s="200" t="e">
        <f t="shared" si="348"/>
        <v>#DIV/0!</v>
      </c>
      <c r="G3635" s="212" t="e">
        <f t="shared" si="343"/>
        <v>#DIV/0!</v>
      </c>
      <c r="K3635" s="197" t="str" cm="1">
        <f t="array" ref="K3635">INDEX($A:$G, ($B3635*$B$4)+3,COLUMN(C3635))</f>
        <v>Owing</v>
      </c>
      <c r="L3635" s="198" t="e">
        <f t="shared" si="345"/>
        <v>#VALUE!</v>
      </c>
      <c r="M3635" s="199" t="e">
        <f t="shared" si="346"/>
        <v>#VALUE!</v>
      </c>
      <c r="N3635" s="200" t="str" cm="1">
        <f t="array" ref="N3635">INDEX($A:$G, ($B3635*$B$4)+3,COLUMN(F3635))</f>
        <v>Total Interest Charged</v>
      </c>
      <c r="O3635" s="201" t="e">
        <f t="shared" si="344"/>
        <v>#VALUE!</v>
      </c>
    </row>
    <row r="3636" spans="3:15" x14ac:dyDescent="0.25">
      <c r="C3636" s="197" t="e">
        <f t="shared" si="347"/>
        <v>#DIV/0!</v>
      </c>
      <c r="D3636" s="216" t="e">
        <f>IF(F3636="","",IF($B$3='Budget Calculator'!$A$14, 'Loan Calculator'!$L$12-E3636+H3636, IF($B$3='Budget Calculator'!$A$13,  'Loan Calculator'!$N$12-E3636+H3636, IF($B$3='Budget Calculator'!$A$12,  'Loan Calculator'!$P$12-E3636+H3636, 0))))</f>
        <v>#DIV/0!</v>
      </c>
      <c r="E3636" s="217" t="e">
        <f>IF(('Loan Calculator'!$G$4/$B$4)*C3635&gt;=0, ('Loan Calculator'!$G$4/$B$4)*C3635, 1/0)</f>
        <v>#DIV/0!</v>
      </c>
      <c r="F3636" s="200" t="e">
        <f t="shared" si="348"/>
        <v>#DIV/0!</v>
      </c>
      <c r="G3636" s="212" t="e">
        <f t="shared" si="343"/>
        <v>#DIV/0!</v>
      </c>
      <c r="K3636" s="197" t="str" cm="1">
        <f t="array" ref="K3636">INDEX($A:$G, ($B3636*$B$4)+3,COLUMN(C3636))</f>
        <v>Owing</v>
      </c>
      <c r="L3636" s="198" t="e">
        <f t="shared" si="345"/>
        <v>#VALUE!</v>
      </c>
      <c r="M3636" s="199" t="e">
        <f t="shared" si="346"/>
        <v>#VALUE!</v>
      </c>
      <c r="N3636" s="200" t="str" cm="1">
        <f t="array" ref="N3636">INDEX($A:$G, ($B3636*$B$4)+3,COLUMN(F3636))</f>
        <v>Total Interest Charged</v>
      </c>
      <c r="O3636" s="201" t="e">
        <f t="shared" si="344"/>
        <v>#VALUE!</v>
      </c>
    </row>
    <row r="3637" spans="3:15" x14ac:dyDescent="0.25">
      <c r="C3637" s="197" t="e">
        <f t="shared" si="347"/>
        <v>#DIV/0!</v>
      </c>
      <c r="D3637" s="216" t="e">
        <f>IF(F3637="","",IF($B$3='Budget Calculator'!$A$14, 'Loan Calculator'!$L$12-E3637+H3637, IF($B$3='Budget Calculator'!$A$13,  'Loan Calculator'!$N$12-E3637+H3637, IF($B$3='Budget Calculator'!$A$12,  'Loan Calculator'!$P$12-E3637+H3637, 0))))</f>
        <v>#DIV/0!</v>
      </c>
      <c r="E3637" s="217" t="e">
        <f>IF(('Loan Calculator'!$G$4/$B$4)*C3636&gt;=0, ('Loan Calculator'!$G$4/$B$4)*C3636, 1/0)</f>
        <v>#DIV/0!</v>
      </c>
      <c r="F3637" s="200" t="e">
        <f t="shared" si="348"/>
        <v>#DIV/0!</v>
      </c>
      <c r="G3637" s="212" t="e">
        <f t="shared" si="343"/>
        <v>#DIV/0!</v>
      </c>
      <c r="K3637" s="197" t="str" cm="1">
        <f t="array" ref="K3637">INDEX($A:$G, ($B3637*$B$4)+3,COLUMN(C3637))</f>
        <v>Owing</v>
      </c>
      <c r="L3637" s="198" t="e">
        <f t="shared" si="345"/>
        <v>#VALUE!</v>
      </c>
      <c r="M3637" s="199" t="e">
        <f t="shared" si="346"/>
        <v>#VALUE!</v>
      </c>
      <c r="N3637" s="200" t="str" cm="1">
        <f t="array" ref="N3637">INDEX($A:$G, ($B3637*$B$4)+3,COLUMN(F3637))</f>
        <v>Total Interest Charged</v>
      </c>
      <c r="O3637" s="201" t="e">
        <f t="shared" si="344"/>
        <v>#VALUE!</v>
      </c>
    </row>
    <row r="3638" spans="3:15" x14ac:dyDescent="0.25">
      <c r="C3638" s="197" t="e">
        <f t="shared" si="347"/>
        <v>#DIV/0!</v>
      </c>
      <c r="D3638" s="216" t="e">
        <f>IF(F3638="","",IF($B$3='Budget Calculator'!$A$14, 'Loan Calculator'!$L$12-E3638+H3638, IF($B$3='Budget Calculator'!$A$13,  'Loan Calculator'!$N$12-E3638+H3638, IF($B$3='Budget Calculator'!$A$12,  'Loan Calculator'!$P$12-E3638+H3638, 0))))</f>
        <v>#DIV/0!</v>
      </c>
      <c r="E3638" s="217" t="e">
        <f>IF(('Loan Calculator'!$G$4/$B$4)*C3637&gt;=0, ('Loan Calculator'!$G$4/$B$4)*C3637, 1/0)</f>
        <v>#DIV/0!</v>
      </c>
      <c r="F3638" s="200" t="e">
        <f t="shared" si="348"/>
        <v>#DIV/0!</v>
      </c>
      <c r="G3638" s="212" t="e">
        <f t="shared" si="343"/>
        <v>#DIV/0!</v>
      </c>
      <c r="K3638" s="197" t="str" cm="1">
        <f t="array" ref="K3638">INDEX($A:$G, ($B3638*$B$4)+3,COLUMN(C3638))</f>
        <v>Owing</v>
      </c>
      <c r="L3638" s="198" t="e">
        <f t="shared" si="345"/>
        <v>#VALUE!</v>
      </c>
      <c r="M3638" s="199" t="e">
        <f t="shared" si="346"/>
        <v>#VALUE!</v>
      </c>
      <c r="N3638" s="200" t="str" cm="1">
        <f t="array" ref="N3638">INDEX($A:$G, ($B3638*$B$4)+3,COLUMN(F3638))</f>
        <v>Total Interest Charged</v>
      </c>
      <c r="O3638" s="201" t="e">
        <f t="shared" si="344"/>
        <v>#VALUE!</v>
      </c>
    </row>
    <row r="3639" spans="3:15" x14ac:dyDescent="0.25">
      <c r="C3639" s="197" t="e">
        <f t="shared" si="347"/>
        <v>#DIV/0!</v>
      </c>
      <c r="D3639" s="216" t="e">
        <f>IF(F3639="","",IF($B$3='Budget Calculator'!$A$14, 'Loan Calculator'!$L$12-E3639+H3639, IF($B$3='Budget Calculator'!$A$13,  'Loan Calculator'!$N$12-E3639+H3639, IF($B$3='Budget Calculator'!$A$12,  'Loan Calculator'!$P$12-E3639+H3639, 0))))</f>
        <v>#DIV/0!</v>
      </c>
      <c r="E3639" s="217" t="e">
        <f>IF(('Loan Calculator'!$G$4/$B$4)*C3638&gt;=0, ('Loan Calculator'!$G$4/$B$4)*C3638, 1/0)</f>
        <v>#DIV/0!</v>
      </c>
      <c r="F3639" s="200" t="e">
        <f t="shared" si="348"/>
        <v>#DIV/0!</v>
      </c>
      <c r="G3639" s="212" t="e">
        <f t="shared" si="343"/>
        <v>#DIV/0!</v>
      </c>
      <c r="K3639" s="197" t="str" cm="1">
        <f t="array" ref="K3639">INDEX($A:$G, ($B3639*$B$4)+3,COLUMN(C3639))</f>
        <v>Owing</v>
      </c>
      <c r="L3639" s="198" t="e">
        <f t="shared" si="345"/>
        <v>#VALUE!</v>
      </c>
      <c r="M3639" s="199" t="e">
        <f t="shared" si="346"/>
        <v>#VALUE!</v>
      </c>
      <c r="N3639" s="200" t="str" cm="1">
        <f t="array" ref="N3639">INDEX($A:$G, ($B3639*$B$4)+3,COLUMN(F3639))</f>
        <v>Total Interest Charged</v>
      </c>
      <c r="O3639" s="201" t="e">
        <f t="shared" si="344"/>
        <v>#VALUE!</v>
      </c>
    </row>
    <row r="3640" spans="3:15" x14ac:dyDescent="0.25">
      <c r="C3640" s="197" t="e">
        <f t="shared" si="347"/>
        <v>#DIV/0!</v>
      </c>
      <c r="D3640" s="216" t="e">
        <f>IF(F3640="","",IF($B$3='Budget Calculator'!$A$14, 'Loan Calculator'!$L$12-E3640+H3640, IF($B$3='Budget Calculator'!$A$13,  'Loan Calculator'!$N$12-E3640+H3640, IF($B$3='Budget Calculator'!$A$12,  'Loan Calculator'!$P$12-E3640+H3640, 0))))</f>
        <v>#DIV/0!</v>
      </c>
      <c r="E3640" s="217" t="e">
        <f>IF(('Loan Calculator'!$G$4/$B$4)*C3639&gt;=0, ('Loan Calculator'!$G$4/$B$4)*C3639, 1/0)</f>
        <v>#DIV/0!</v>
      </c>
      <c r="F3640" s="200" t="e">
        <f t="shared" si="348"/>
        <v>#DIV/0!</v>
      </c>
      <c r="G3640" s="212" t="e">
        <f t="shared" si="343"/>
        <v>#DIV/0!</v>
      </c>
      <c r="K3640" s="197" t="str" cm="1">
        <f t="array" ref="K3640">INDEX($A:$G, ($B3640*$B$4)+3,COLUMN(C3640))</f>
        <v>Owing</v>
      </c>
      <c r="L3640" s="198" t="e">
        <f t="shared" si="345"/>
        <v>#VALUE!</v>
      </c>
      <c r="M3640" s="199" t="e">
        <f t="shared" si="346"/>
        <v>#VALUE!</v>
      </c>
      <c r="N3640" s="200" t="str" cm="1">
        <f t="array" ref="N3640">INDEX($A:$G, ($B3640*$B$4)+3,COLUMN(F3640))</f>
        <v>Total Interest Charged</v>
      </c>
      <c r="O3640" s="201" t="e">
        <f t="shared" si="344"/>
        <v>#VALUE!</v>
      </c>
    </row>
    <row r="3641" spans="3:15" x14ac:dyDescent="0.25">
      <c r="C3641" s="197" t="e">
        <f t="shared" si="347"/>
        <v>#DIV/0!</v>
      </c>
      <c r="D3641" s="216" t="e">
        <f>IF(F3641="","",IF($B$3='Budget Calculator'!$A$14, 'Loan Calculator'!$L$12-E3641+H3641, IF($B$3='Budget Calculator'!$A$13,  'Loan Calculator'!$N$12-E3641+H3641, IF($B$3='Budget Calculator'!$A$12,  'Loan Calculator'!$P$12-E3641+H3641, 0))))</f>
        <v>#DIV/0!</v>
      </c>
      <c r="E3641" s="217" t="e">
        <f>IF(('Loan Calculator'!$G$4/$B$4)*C3640&gt;=0, ('Loan Calculator'!$G$4/$B$4)*C3640, 1/0)</f>
        <v>#DIV/0!</v>
      </c>
      <c r="F3641" s="200" t="e">
        <f t="shared" si="348"/>
        <v>#DIV/0!</v>
      </c>
      <c r="G3641" s="212" t="e">
        <f t="shared" si="343"/>
        <v>#DIV/0!</v>
      </c>
      <c r="K3641" s="197" t="str" cm="1">
        <f t="array" ref="K3641">INDEX($A:$G, ($B3641*$B$4)+3,COLUMN(C3641))</f>
        <v>Owing</v>
      </c>
      <c r="L3641" s="198" t="e">
        <f t="shared" si="345"/>
        <v>#VALUE!</v>
      </c>
      <c r="M3641" s="199" t="e">
        <f t="shared" si="346"/>
        <v>#VALUE!</v>
      </c>
      <c r="N3641" s="200" t="str" cm="1">
        <f t="array" ref="N3641">INDEX($A:$G, ($B3641*$B$4)+3,COLUMN(F3641))</f>
        <v>Total Interest Charged</v>
      </c>
      <c r="O3641" s="201" t="e">
        <f t="shared" si="344"/>
        <v>#VALUE!</v>
      </c>
    </row>
    <row r="3642" spans="3:15" x14ac:dyDescent="0.25">
      <c r="C3642" s="197" t="e">
        <f t="shared" si="347"/>
        <v>#DIV/0!</v>
      </c>
      <c r="D3642" s="216" t="e">
        <f>IF(F3642="","",IF($B$3='Budget Calculator'!$A$14, 'Loan Calculator'!$L$12-E3642+H3642, IF($B$3='Budget Calculator'!$A$13,  'Loan Calculator'!$N$12-E3642+H3642, IF($B$3='Budget Calculator'!$A$12,  'Loan Calculator'!$P$12-E3642+H3642, 0))))</f>
        <v>#DIV/0!</v>
      </c>
      <c r="E3642" s="217" t="e">
        <f>IF(('Loan Calculator'!$G$4/$B$4)*C3641&gt;=0, ('Loan Calculator'!$G$4/$B$4)*C3641, 1/0)</f>
        <v>#DIV/0!</v>
      </c>
      <c r="F3642" s="200" t="e">
        <f t="shared" si="348"/>
        <v>#DIV/0!</v>
      </c>
      <c r="G3642" s="212" t="e">
        <f t="shared" si="343"/>
        <v>#DIV/0!</v>
      </c>
      <c r="K3642" s="197" t="str" cm="1">
        <f t="array" ref="K3642">INDEX($A:$G, ($B3642*$B$4)+3,COLUMN(C3642))</f>
        <v>Owing</v>
      </c>
      <c r="L3642" s="198" t="e">
        <f t="shared" si="345"/>
        <v>#VALUE!</v>
      </c>
      <c r="M3642" s="199" t="e">
        <f t="shared" si="346"/>
        <v>#VALUE!</v>
      </c>
      <c r="N3642" s="200" t="str" cm="1">
        <f t="array" ref="N3642">INDEX($A:$G, ($B3642*$B$4)+3,COLUMN(F3642))</f>
        <v>Total Interest Charged</v>
      </c>
      <c r="O3642" s="201" t="e">
        <f t="shared" si="344"/>
        <v>#VALUE!</v>
      </c>
    </row>
    <row r="3643" spans="3:15" x14ac:dyDescent="0.25">
      <c r="C3643" s="197" t="e">
        <f t="shared" si="347"/>
        <v>#DIV/0!</v>
      </c>
      <c r="D3643" s="216" t="e">
        <f>IF(F3643="","",IF($B$3='Budget Calculator'!$A$14, 'Loan Calculator'!$L$12-E3643+H3643, IF($B$3='Budget Calculator'!$A$13,  'Loan Calculator'!$N$12-E3643+H3643, IF($B$3='Budget Calculator'!$A$12,  'Loan Calculator'!$P$12-E3643+H3643, 0))))</f>
        <v>#DIV/0!</v>
      </c>
      <c r="E3643" s="217" t="e">
        <f>IF(('Loan Calculator'!$G$4/$B$4)*C3642&gt;=0, ('Loan Calculator'!$G$4/$B$4)*C3642, 1/0)</f>
        <v>#DIV/0!</v>
      </c>
      <c r="F3643" s="200" t="e">
        <f t="shared" si="348"/>
        <v>#DIV/0!</v>
      </c>
      <c r="G3643" s="212" t="e">
        <f t="shared" si="343"/>
        <v>#DIV/0!</v>
      </c>
      <c r="K3643" s="197" t="str" cm="1">
        <f t="array" ref="K3643">INDEX($A:$G, ($B3643*$B$4)+3,COLUMN(C3643))</f>
        <v>Owing</v>
      </c>
      <c r="L3643" s="198" t="e">
        <f t="shared" si="345"/>
        <v>#VALUE!</v>
      </c>
      <c r="M3643" s="199" t="e">
        <f t="shared" si="346"/>
        <v>#VALUE!</v>
      </c>
      <c r="N3643" s="200" t="str" cm="1">
        <f t="array" ref="N3643">INDEX($A:$G, ($B3643*$B$4)+3,COLUMN(F3643))</f>
        <v>Total Interest Charged</v>
      </c>
      <c r="O3643" s="201" t="e">
        <f t="shared" si="344"/>
        <v>#VALUE!</v>
      </c>
    </row>
    <row r="3644" spans="3:15" x14ac:dyDescent="0.25">
      <c r="C3644" s="197" t="e">
        <f t="shared" si="347"/>
        <v>#DIV/0!</v>
      </c>
      <c r="D3644" s="216" t="e">
        <f>IF(F3644="","",IF($B$3='Budget Calculator'!$A$14, 'Loan Calculator'!$L$12-E3644+H3644, IF($B$3='Budget Calculator'!$A$13,  'Loan Calculator'!$N$12-E3644+H3644, IF($B$3='Budget Calculator'!$A$12,  'Loan Calculator'!$P$12-E3644+H3644, 0))))</f>
        <v>#DIV/0!</v>
      </c>
      <c r="E3644" s="217" t="e">
        <f>IF(('Loan Calculator'!$G$4/$B$4)*C3643&gt;=0, ('Loan Calculator'!$G$4/$B$4)*C3643, 1/0)</f>
        <v>#DIV/0!</v>
      </c>
      <c r="F3644" s="200" t="e">
        <f t="shared" si="348"/>
        <v>#DIV/0!</v>
      </c>
      <c r="G3644" s="212" t="e">
        <f t="shared" si="343"/>
        <v>#DIV/0!</v>
      </c>
      <c r="K3644" s="197" t="str" cm="1">
        <f t="array" ref="K3644">INDEX($A:$G, ($B3644*$B$4)+3,COLUMN(C3644))</f>
        <v>Owing</v>
      </c>
      <c r="L3644" s="198" t="e">
        <f t="shared" si="345"/>
        <v>#VALUE!</v>
      </c>
      <c r="M3644" s="199" t="e">
        <f t="shared" si="346"/>
        <v>#VALUE!</v>
      </c>
      <c r="N3644" s="200" t="str" cm="1">
        <f t="array" ref="N3644">INDEX($A:$G, ($B3644*$B$4)+3,COLUMN(F3644))</f>
        <v>Total Interest Charged</v>
      </c>
      <c r="O3644" s="201" t="e">
        <f t="shared" si="344"/>
        <v>#VALUE!</v>
      </c>
    </row>
    <row r="3645" spans="3:15" x14ac:dyDescent="0.25">
      <c r="C3645" s="197" t="e">
        <f t="shared" si="347"/>
        <v>#DIV/0!</v>
      </c>
      <c r="D3645" s="216" t="e">
        <f>IF(F3645="","",IF($B$3='Budget Calculator'!$A$14, 'Loan Calculator'!$L$12-E3645+H3645, IF($B$3='Budget Calculator'!$A$13,  'Loan Calculator'!$N$12-E3645+H3645, IF($B$3='Budget Calculator'!$A$12,  'Loan Calculator'!$P$12-E3645+H3645, 0))))</f>
        <v>#DIV/0!</v>
      </c>
      <c r="E3645" s="217" t="e">
        <f>IF(('Loan Calculator'!$G$4/$B$4)*C3644&gt;=0, ('Loan Calculator'!$G$4/$B$4)*C3644, 1/0)</f>
        <v>#DIV/0!</v>
      </c>
      <c r="F3645" s="200" t="e">
        <f t="shared" si="348"/>
        <v>#DIV/0!</v>
      </c>
      <c r="G3645" s="212" t="e">
        <f t="shared" si="343"/>
        <v>#DIV/0!</v>
      </c>
      <c r="K3645" s="197" t="str" cm="1">
        <f t="array" ref="K3645">INDEX($A:$G, ($B3645*$B$4)+3,COLUMN(C3645))</f>
        <v>Owing</v>
      </c>
      <c r="L3645" s="198" t="e">
        <f t="shared" si="345"/>
        <v>#VALUE!</v>
      </c>
      <c r="M3645" s="199" t="e">
        <f t="shared" si="346"/>
        <v>#VALUE!</v>
      </c>
      <c r="N3645" s="200" t="str" cm="1">
        <f t="array" ref="N3645">INDEX($A:$G, ($B3645*$B$4)+3,COLUMN(F3645))</f>
        <v>Total Interest Charged</v>
      </c>
      <c r="O3645" s="201" t="e">
        <f t="shared" si="344"/>
        <v>#VALUE!</v>
      </c>
    </row>
    <row r="3646" spans="3:15" x14ac:dyDescent="0.25">
      <c r="C3646" s="197" t="e">
        <f t="shared" si="347"/>
        <v>#DIV/0!</v>
      </c>
      <c r="D3646" s="216" t="e">
        <f>IF(F3646="","",IF($B$3='Budget Calculator'!$A$14, 'Loan Calculator'!$L$12-E3646+H3646, IF($B$3='Budget Calculator'!$A$13,  'Loan Calculator'!$N$12-E3646+H3646, IF($B$3='Budget Calculator'!$A$12,  'Loan Calculator'!$P$12-E3646+H3646, 0))))</f>
        <v>#DIV/0!</v>
      </c>
      <c r="E3646" s="217" t="e">
        <f>IF(('Loan Calculator'!$G$4/$B$4)*C3645&gt;=0, ('Loan Calculator'!$G$4/$B$4)*C3645, 1/0)</f>
        <v>#DIV/0!</v>
      </c>
      <c r="F3646" s="200" t="e">
        <f t="shared" si="348"/>
        <v>#DIV/0!</v>
      </c>
      <c r="G3646" s="212" t="e">
        <f t="shared" si="343"/>
        <v>#DIV/0!</v>
      </c>
      <c r="K3646" s="197" t="str" cm="1">
        <f t="array" ref="K3646">INDEX($A:$G, ($B3646*$B$4)+3,COLUMN(C3646))</f>
        <v>Owing</v>
      </c>
      <c r="L3646" s="198" t="e">
        <f t="shared" si="345"/>
        <v>#VALUE!</v>
      </c>
      <c r="M3646" s="199" t="e">
        <f t="shared" si="346"/>
        <v>#VALUE!</v>
      </c>
      <c r="N3646" s="200" t="str" cm="1">
        <f t="array" ref="N3646">INDEX($A:$G, ($B3646*$B$4)+3,COLUMN(F3646))</f>
        <v>Total Interest Charged</v>
      </c>
      <c r="O3646" s="201" t="e">
        <f t="shared" si="344"/>
        <v>#VALUE!</v>
      </c>
    </row>
    <row r="3647" spans="3:15" x14ac:dyDescent="0.25">
      <c r="C3647" s="197" t="e">
        <f t="shared" si="347"/>
        <v>#DIV/0!</v>
      </c>
      <c r="D3647" s="216" t="e">
        <f>IF(F3647="","",IF($B$3='Budget Calculator'!$A$14, 'Loan Calculator'!$L$12-E3647+H3647, IF($B$3='Budget Calculator'!$A$13,  'Loan Calculator'!$N$12-E3647+H3647, IF($B$3='Budget Calculator'!$A$12,  'Loan Calculator'!$P$12-E3647+H3647, 0))))</f>
        <v>#DIV/0!</v>
      </c>
      <c r="E3647" s="217" t="e">
        <f>IF(('Loan Calculator'!$G$4/$B$4)*C3646&gt;=0, ('Loan Calculator'!$G$4/$B$4)*C3646, 1/0)</f>
        <v>#DIV/0!</v>
      </c>
      <c r="F3647" s="200" t="e">
        <f t="shared" si="348"/>
        <v>#DIV/0!</v>
      </c>
      <c r="G3647" s="212" t="e">
        <f t="shared" si="343"/>
        <v>#DIV/0!</v>
      </c>
      <c r="K3647" s="197" t="str" cm="1">
        <f t="array" ref="K3647">INDEX($A:$G, ($B3647*$B$4)+3,COLUMN(C3647))</f>
        <v>Owing</v>
      </c>
      <c r="L3647" s="198" t="e">
        <f t="shared" si="345"/>
        <v>#VALUE!</v>
      </c>
      <c r="M3647" s="199" t="e">
        <f t="shared" si="346"/>
        <v>#VALUE!</v>
      </c>
      <c r="N3647" s="200" t="str" cm="1">
        <f t="array" ref="N3647">INDEX($A:$G, ($B3647*$B$4)+3,COLUMN(F3647))</f>
        <v>Total Interest Charged</v>
      </c>
      <c r="O3647" s="201" t="e">
        <f t="shared" si="344"/>
        <v>#VALUE!</v>
      </c>
    </row>
    <row r="3648" spans="3:15" x14ac:dyDescent="0.25">
      <c r="C3648" s="197" t="e">
        <f t="shared" si="347"/>
        <v>#DIV/0!</v>
      </c>
      <c r="D3648" s="216" t="e">
        <f>IF(F3648="","",IF($B$3='Budget Calculator'!$A$14, 'Loan Calculator'!$L$12-E3648+H3648, IF($B$3='Budget Calculator'!$A$13,  'Loan Calculator'!$N$12-E3648+H3648, IF($B$3='Budget Calculator'!$A$12,  'Loan Calculator'!$P$12-E3648+H3648, 0))))</f>
        <v>#DIV/0!</v>
      </c>
      <c r="E3648" s="217" t="e">
        <f>IF(('Loan Calculator'!$G$4/$B$4)*C3647&gt;=0, ('Loan Calculator'!$G$4/$B$4)*C3647, 1/0)</f>
        <v>#DIV/0!</v>
      </c>
      <c r="F3648" s="200" t="e">
        <f t="shared" si="348"/>
        <v>#DIV/0!</v>
      </c>
      <c r="G3648" s="212" t="e">
        <f t="shared" si="343"/>
        <v>#DIV/0!</v>
      </c>
      <c r="K3648" s="197" t="str" cm="1">
        <f t="array" ref="K3648">INDEX($A:$G, ($B3648*$B$4)+3,COLUMN(C3648))</f>
        <v>Owing</v>
      </c>
      <c r="L3648" s="198" t="e">
        <f t="shared" si="345"/>
        <v>#VALUE!</v>
      </c>
      <c r="M3648" s="199" t="e">
        <f t="shared" si="346"/>
        <v>#VALUE!</v>
      </c>
      <c r="N3648" s="200" t="str" cm="1">
        <f t="array" ref="N3648">INDEX($A:$G, ($B3648*$B$4)+3,COLUMN(F3648))</f>
        <v>Total Interest Charged</v>
      </c>
      <c r="O3648" s="201" t="e">
        <f t="shared" si="344"/>
        <v>#VALUE!</v>
      </c>
    </row>
    <row r="3649" spans="3:15" x14ac:dyDescent="0.25">
      <c r="C3649" s="197" t="e">
        <f t="shared" si="347"/>
        <v>#DIV/0!</v>
      </c>
      <c r="D3649" s="216" t="e">
        <f>IF(F3649="","",IF($B$3='Budget Calculator'!$A$14, 'Loan Calculator'!$L$12-E3649+H3649, IF($B$3='Budget Calculator'!$A$13,  'Loan Calculator'!$N$12-E3649+H3649, IF($B$3='Budget Calculator'!$A$12,  'Loan Calculator'!$P$12-E3649+H3649, 0))))</f>
        <v>#DIV/0!</v>
      </c>
      <c r="E3649" s="217" t="e">
        <f>IF(('Loan Calculator'!$G$4/$B$4)*C3648&gt;=0, ('Loan Calculator'!$G$4/$B$4)*C3648, 1/0)</f>
        <v>#DIV/0!</v>
      </c>
      <c r="F3649" s="200" t="e">
        <f t="shared" si="348"/>
        <v>#DIV/0!</v>
      </c>
      <c r="G3649" s="212" t="e">
        <f t="shared" si="343"/>
        <v>#DIV/0!</v>
      </c>
      <c r="K3649" s="197" t="str" cm="1">
        <f t="array" ref="K3649">INDEX($A:$G, ($B3649*$B$4)+3,COLUMN(C3649))</f>
        <v>Owing</v>
      </c>
      <c r="L3649" s="198" t="e">
        <f t="shared" si="345"/>
        <v>#VALUE!</v>
      </c>
      <c r="M3649" s="199" t="e">
        <f t="shared" si="346"/>
        <v>#VALUE!</v>
      </c>
      <c r="N3649" s="200" t="str" cm="1">
        <f t="array" ref="N3649">INDEX($A:$G, ($B3649*$B$4)+3,COLUMN(F3649))</f>
        <v>Total Interest Charged</v>
      </c>
      <c r="O3649" s="201" t="e">
        <f t="shared" si="344"/>
        <v>#VALUE!</v>
      </c>
    </row>
    <row r="3650" spans="3:15" x14ac:dyDescent="0.25">
      <c r="C3650" s="197" t="e">
        <f t="shared" si="347"/>
        <v>#DIV/0!</v>
      </c>
      <c r="D3650" s="216" t="e">
        <f>IF(F3650="","",IF($B$3='Budget Calculator'!$A$14, 'Loan Calculator'!$L$12-E3650+H3650, IF($B$3='Budget Calculator'!$A$13,  'Loan Calculator'!$N$12-E3650+H3650, IF($B$3='Budget Calculator'!$A$12,  'Loan Calculator'!$P$12-E3650+H3650, 0))))</f>
        <v>#DIV/0!</v>
      </c>
      <c r="E3650" s="217" t="e">
        <f>IF(('Loan Calculator'!$G$4/$B$4)*C3649&gt;=0, ('Loan Calculator'!$G$4/$B$4)*C3649, 1/0)</f>
        <v>#DIV/0!</v>
      </c>
      <c r="F3650" s="200" t="e">
        <f t="shared" si="348"/>
        <v>#DIV/0!</v>
      </c>
      <c r="G3650" s="212" t="e">
        <f t="shared" si="343"/>
        <v>#DIV/0!</v>
      </c>
      <c r="K3650" s="197" t="str" cm="1">
        <f t="array" ref="K3650">INDEX($A:$G, ($B3650*$B$4)+3,COLUMN(C3650))</f>
        <v>Owing</v>
      </c>
      <c r="L3650" s="198" t="e">
        <f t="shared" si="345"/>
        <v>#VALUE!</v>
      </c>
      <c r="M3650" s="199" t="e">
        <f t="shared" si="346"/>
        <v>#VALUE!</v>
      </c>
      <c r="N3650" s="200" t="str" cm="1">
        <f t="array" ref="N3650">INDEX($A:$G, ($B3650*$B$4)+3,COLUMN(F3650))</f>
        <v>Total Interest Charged</v>
      </c>
      <c r="O3650" s="201" t="e">
        <f t="shared" si="344"/>
        <v>#VALUE!</v>
      </c>
    </row>
    <row r="3651" spans="3:15" x14ac:dyDescent="0.25">
      <c r="C3651" s="197" t="e">
        <f t="shared" si="347"/>
        <v>#DIV/0!</v>
      </c>
      <c r="D3651" s="216" t="e">
        <f>IF(F3651="","",IF($B$3='Budget Calculator'!$A$14, 'Loan Calculator'!$L$12-E3651+H3651, IF($B$3='Budget Calculator'!$A$13,  'Loan Calculator'!$N$12-E3651+H3651, IF($B$3='Budget Calculator'!$A$12,  'Loan Calculator'!$P$12-E3651+H3651, 0))))</f>
        <v>#DIV/0!</v>
      </c>
      <c r="E3651" s="217" t="e">
        <f>IF(('Loan Calculator'!$G$4/$B$4)*C3650&gt;=0, ('Loan Calculator'!$G$4/$B$4)*C3650, 1/0)</f>
        <v>#DIV/0!</v>
      </c>
      <c r="F3651" s="200" t="e">
        <f t="shared" si="348"/>
        <v>#DIV/0!</v>
      </c>
      <c r="G3651" s="212" t="e">
        <f t="shared" si="343"/>
        <v>#DIV/0!</v>
      </c>
      <c r="K3651" s="197" t="str" cm="1">
        <f t="array" ref="K3651">INDEX($A:$G, ($B3651*$B$4)+3,COLUMN(C3651))</f>
        <v>Owing</v>
      </c>
      <c r="L3651" s="198" t="e">
        <f t="shared" si="345"/>
        <v>#VALUE!</v>
      </c>
      <c r="M3651" s="199" t="e">
        <f t="shared" si="346"/>
        <v>#VALUE!</v>
      </c>
      <c r="N3651" s="200" t="str" cm="1">
        <f t="array" ref="N3651">INDEX($A:$G, ($B3651*$B$4)+3,COLUMN(F3651))</f>
        <v>Total Interest Charged</v>
      </c>
      <c r="O3651" s="201" t="e">
        <f t="shared" si="344"/>
        <v>#VALUE!</v>
      </c>
    </row>
    <row r="3652" spans="3:15" x14ac:dyDescent="0.25">
      <c r="C3652" s="197" t="e">
        <f t="shared" si="347"/>
        <v>#DIV/0!</v>
      </c>
      <c r="D3652" s="216" t="e">
        <f>IF(F3652="","",IF($B$3='Budget Calculator'!$A$14, 'Loan Calculator'!$L$12-E3652+H3652, IF($B$3='Budget Calculator'!$A$13,  'Loan Calculator'!$N$12-E3652+H3652, IF($B$3='Budget Calculator'!$A$12,  'Loan Calculator'!$P$12-E3652+H3652, 0))))</f>
        <v>#DIV/0!</v>
      </c>
      <c r="E3652" s="217" t="e">
        <f>IF(('Loan Calculator'!$G$4/$B$4)*C3651&gt;=0, ('Loan Calculator'!$G$4/$B$4)*C3651, 1/0)</f>
        <v>#DIV/0!</v>
      </c>
      <c r="F3652" s="200" t="e">
        <f t="shared" si="348"/>
        <v>#DIV/0!</v>
      </c>
      <c r="G3652" s="212" t="e">
        <f t="shared" si="343"/>
        <v>#DIV/0!</v>
      </c>
      <c r="K3652" s="197" t="str" cm="1">
        <f t="array" ref="K3652">INDEX($A:$G, ($B3652*$B$4)+3,COLUMN(C3652))</f>
        <v>Owing</v>
      </c>
      <c r="L3652" s="198" t="e">
        <f t="shared" si="345"/>
        <v>#VALUE!</v>
      </c>
      <c r="M3652" s="199" t="e">
        <f t="shared" si="346"/>
        <v>#VALUE!</v>
      </c>
      <c r="N3652" s="200" t="str" cm="1">
        <f t="array" ref="N3652">INDEX($A:$G, ($B3652*$B$4)+3,COLUMN(F3652))</f>
        <v>Total Interest Charged</v>
      </c>
      <c r="O3652" s="201" t="e">
        <f t="shared" si="344"/>
        <v>#VALUE!</v>
      </c>
    </row>
    <row r="3653" spans="3:15" x14ac:dyDescent="0.25">
      <c r="C3653" s="197" t="e">
        <f t="shared" si="347"/>
        <v>#DIV/0!</v>
      </c>
      <c r="D3653" s="216" t="e">
        <f>IF(F3653="","",IF($B$3='Budget Calculator'!$A$14, 'Loan Calculator'!$L$12-E3653+H3653, IF($B$3='Budget Calculator'!$A$13,  'Loan Calculator'!$N$12-E3653+H3653, IF($B$3='Budget Calculator'!$A$12,  'Loan Calculator'!$P$12-E3653+H3653, 0))))</f>
        <v>#DIV/0!</v>
      </c>
      <c r="E3653" s="217" t="e">
        <f>IF(('Loan Calculator'!$G$4/$B$4)*C3652&gt;=0, ('Loan Calculator'!$G$4/$B$4)*C3652, 1/0)</f>
        <v>#DIV/0!</v>
      </c>
      <c r="F3653" s="200" t="e">
        <f t="shared" si="348"/>
        <v>#DIV/0!</v>
      </c>
      <c r="G3653" s="212" t="e">
        <f t="shared" si="343"/>
        <v>#DIV/0!</v>
      </c>
      <c r="K3653" s="197" t="str" cm="1">
        <f t="array" ref="K3653">INDEX($A:$G, ($B3653*$B$4)+3,COLUMN(C3653))</f>
        <v>Owing</v>
      </c>
      <c r="L3653" s="198" t="e">
        <f t="shared" si="345"/>
        <v>#VALUE!</v>
      </c>
      <c r="M3653" s="199" t="e">
        <f t="shared" si="346"/>
        <v>#VALUE!</v>
      </c>
      <c r="N3653" s="200" t="str" cm="1">
        <f t="array" ref="N3653">INDEX($A:$G, ($B3653*$B$4)+3,COLUMN(F3653))</f>
        <v>Total Interest Charged</v>
      </c>
      <c r="O3653" s="201" t="e">
        <f t="shared" si="344"/>
        <v>#VALUE!</v>
      </c>
    </row>
    <row r="3654" spans="3:15" x14ac:dyDescent="0.25">
      <c r="C3654" s="197" t="e">
        <f t="shared" si="347"/>
        <v>#DIV/0!</v>
      </c>
      <c r="D3654" s="216" t="e">
        <f>IF(F3654="","",IF($B$3='Budget Calculator'!$A$14, 'Loan Calculator'!$L$12-E3654+H3654, IF($B$3='Budget Calculator'!$A$13,  'Loan Calculator'!$N$12-E3654+H3654, IF($B$3='Budget Calculator'!$A$12,  'Loan Calculator'!$P$12-E3654+H3654, 0))))</f>
        <v>#DIV/0!</v>
      </c>
      <c r="E3654" s="217" t="e">
        <f>IF(('Loan Calculator'!$G$4/$B$4)*C3653&gt;=0, ('Loan Calculator'!$G$4/$B$4)*C3653, 1/0)</f>
        <v>#DIV/0!</v>
      </c>
      <c r="F3654" s="200" t="e">
        <f t="shared" si="348"/>
        <v>#DIV/0!</v>
      </c>
      <c r="G3654" s="212" t="e">
        <f t="shared" ref="G3654:G3717" si="349">IF(IFERROR(C3654, 1/0), B3654, IF(C3654=0, B3654, 1/0))</f>
        <v>#DIV/0!</v>
      </c>
      <c r="K3654" s="197" t="str" cm="1">
        <f t="array" ref="K3654">INDEX($A:$G, ($B3654*$B$4)+3,COLUMN(C3654))</f>
        <v>Owing</v>
      </c>
      <c r="L3654" s="198" t="e">
        <f t="shared" si="345"/>
        <v>#VALUE!</v>
      </c>
      <c r="M3654" s="199" t="e">
        <f t="shared" si="346"/>
        <v>#VALUE!</v>
      </c>
      <c r="N3654" s="200" t="str" cm="1">
        <f t="array" ref="N3654">INDEX($A:$G, ($B3654*$B$4)+3,COLUMN(F3654))</f>
        <v>Total Interest Charged</v>
      </c>
      <c r="O3654" s="201" t="e">
        <f t="shared" ref="O3654:O3717" si="350">IF(IFERROR(K3654, 1/0), J3654, IF(K3654=0, J3654, 1/0))</f>
        <v>#VALUE!</v>
      </c>
    </row>
    <row r="3655" spans="3:15" x14ac:dyDescent="0.25">
      <c r="C3655" s="197" t="e">
        <f t="shared" si="347"/>
        <v>#DIV/0!</v>
      </c>
      <c r="D3655" s="216" t="e">
        <f>IF(F3655="","",IF($B$3='Budget Calculator'!$A$14, 'Loan Calculator'!$L$12-E3655+H3655, IF($B$3='Budget Calculator'!$A$13,  'Loan Calculator'!$N$12-E3655+H3655, IF($B$3='Budget Calculator'!$A$12,  'Loan Calculator'!$P$12-E3655+H3655, 0))))</f>
        <v>#DIV/0!</v>
      </c>
      <c r="E3655" s="217" t="e">
        <f>IF(('Loan Calculator'!$G$4/$B$4)*C3654&gt;=0, ('Loan Calculator'!$G$4/$B$4)*C3654, 1/0)</f>
        <v>#DIV/0!</v>
      </c>
      <c r="F3655" s="200" t="e">
        <f t="shared" si="348"/>
        <v>#DIV/0!</v>
      </c>
      <c r="G3655" s="212" t="e">
        <f t="shared" si="349"/>
        <v>#DIV/0!</v>
      </c>
      <c r="K3655" s="197" t="str" cm="1">
        <f t="array" ref="K3655">INDEX($A:$G, ($B3655*$B$4)+3,COLUMN(C3655))</f>
        <v>Owing</v>
      </c>
      <c r="L3655" s="198" t="e">
        <f t="shared" ref="L3655:L3718" si="351">K3654-K3655</f>
        <v>#VALUE!</v>
      </c>
      <c r="M3655" s="199" t="e">
        <f t="shared" ref="M3655:M3718" si="352">N3655-N3654</f>
        <v>#VALUE!</v>
      </c>
      <c r="N3655" s="200" t="str" cm="1">
        <f t="array" ref="N3655">INDEX($A:$G, ($B3655*$B$4)+3,COLUMN(F3655))</f>
        <v>Total Interest Charged</v>
      </c>
      <c r="O3655" s="201" t="e">
        <f t="shared" si="350"/>
        <v>#VALUE!</v>
      </c>
    </row>
    <row r="3656" spans="3:15" x14ac:dyDescent="0.25">
      <c r="C3656" s="197" t="e">
        <f t="shared" si="347"/>
        <v>#DIV/0!</v>
      </c>
      <c r="D3656" s="216" t="e">
        <f>IF(F3656="","",IF($B$3='Budget Calculator'!$A$14, 'Loan Calculator'!$L$12-E3656+H3656, IF($B$3='Budget Calculator'!$A$13,  'Loan Calculator'!$N$12-E3656+H3656, IF($B$3='Budget Calculator'!$A$12,  'Loan Calculator'!$P$12-E3656+H3656, 0))))</f>
        <v>#DIV/0!</v>
      </c>
      <c r="E3656" s="217" t="e">
        <f>IF(('Loan Calculator'!$G$4/$B$4)*C3655&gt;=0, ('Loan Calculator'!$G$4/$B$4)*C3655, 1/0)</f>
        <v>#DIV/0!</v>
      </c>
      <c r="F3656" s="200" t="e">
        <f t="shared" si="348"/>
        <v>#DIV/0!</v>
      </c>
      <c r="G3656" s="212" t="e">
        <f t="shared" si="349"/>
        <v>#DIV/0!</v>
      </c>
      <c r="K3656" s="197" t="str" cm="1">
        <f t="array" ref="K3656">INDEX($A:$G, ($B3656*$B$4)+3,COLUMN(C3656))</f>
        <v>Owing</v>
      </c>
      <c r="L3656" s="198" t="e">
        <f t="shared" si="351"/>
        <v>#VALUE!</v>
      </c>
      <c r="M3656" s="199" t="e">
        <f t="shared" si="352"/>
        <v>#VALUE!</v>
      </c>
      <c r="N3656" s="200" t="str" cm="1">
        <f t="array" ref="N3656">INDEX($A:$G, ($B3656*$B$4)+3,COLUMN(F3656))</f>
        <v>Total Interest Charged</v>
      </c>
      <c r="O3656" s="201" t="e">
        <f t="shared" si="350"/>
        <v>#VALUE!</v>
      </c>
    </row>
    <row r="3657" spans="3:15" x14ac:dyDescent="0.25">
      <c r="C3657" s="197" t="e">
        <f t="shared" si="347"/>
        <v>#DIV/0!</v>
      </c>
      <c r="D3657" s="216" t="e">
        <f>IF(F3657="","",IF($B$3='Budget Calculator'!$A$14, 'Loan Calculator'!$L$12-E3657+H3657, IF($B$3='Budget Calculator'!$A$13,  'Loan Calculator'!$N$12-E3657+H3657, IF($B$3='Budget Calculator'!$A$12,  'Loan Calculator'!$P$12-E3657+H3657, 0))))</f>
        <v>#DIV/0!</v>
      </c>
      <c r="E3657" s="217" t="e">
        <f>IF(('Loan Calculator'!$G$4/$B$4)*C3656&gt;=0, ('Loan Calculator'!$G$4/$B$4)*C3656, 1/0)</f>
        <v>#DIV/0!</v>
      </c>
      <c r="F3657" s="200" t="e">
        <f t="shared" si="348"/>
        <v>#DIV/0!</v>
      </c>
      <c r="G3657" s="212" t="e">
        <f t="shared" si="349"/>
        <v>#DIV/0!</v>
      </c>
      <c r="K3657" s="197" t="str" cm="1">
        <f t="array" ref="K3657">INDEX($A:$G, ($B3657*$B$4)+3,COLUMN(C3657))</f>
        <v>Owing</v>
      </c>
      <c r="L3657" s="198" t="e">
        <f t="shared" si="351"/>
        <v>#VALUE!</v>
      </c>
      <c r="M3657" s="199" t="e">
        <f t="shared" si="352"/>
        <v>#VALUE!</v>
      </c>
      <c r="N3657" s="200" t="str" cm="1">
        <f t="array" ref="N3657">INDEX($A:$G, ($B3657*$B$4)+3,COLUMN(F3657))</f>
        <v>Total Interest Charged</v>
      </c>
      <c r="O3657" s="201" t="e">
        <f t="shared" si="350"/>
        <v>#VALUE!</v>
      </c>
    </row>
    <row r="3658" spans="3:15" x14ac:dyDescent="0.25">
      <c r="C3658" s="197" t="e">
        <f t="shared" si="347"/>
        <v>#DIV/0!</v>
      </c>
      <c r="D3658" s="216" t="e">
        <f>IF(F3658="","",IF($B$3='Budget Calculator'!$A$14, 'Loan Calculator'!$L$12-E3658+H3658, IF($B$3='Budget Calculator'!$A$13,  'Loan Calculator'!$N$12-E3658+H3658, IF($B$3='Budget Calculator'!$A$12,  'Loan Calculator'!$P$12-E3658+H3658, 0))))</f>
        <v>#DIV/0!</v>
      </c>
      <c r="E3658" s="217" t="e">
        <f>IF(('Loan Calculator'!$G$4/$B$4)*C3657&gt;=0, ('Loan Calculator'!$G$4/$B$4)*C3657, 1/0)</f>
        <v>#DIV/0!</v>
      </c>
      <c r="F3658" s="200" t="e">
        <f t="shared" si="348"/>
        <v>#DIV/0!</v>
      </c>
      <c r="G3658" s="212" t="e">
        <f t="shared" si="349"/>
        <v>#DIV/0!</v>
      </c>
      <c r="K3658" s="197" t="str" cm="1">
        <f t="array" ref="K3658">INDEX($A:$G, ($B3658*$B$4)+3,COLUMN(C3658))</f>
        <v>Owing</v>
      </c>
      <c r="L3658" s="198" t="e">
        <f t="shared" si="351"/>
        <v>#VALUE!</v>
      </c>
      <c r="M3658" s="199" t="e">
        <f t="shared" si="352"/>
        <v>#VALUE!</v>
      </c>
      <c r="N3658" s="200" t="str" cm="1">
        <f t="array" ref="N3658">INDEX($A:$G, ($B3658*$B$4)+3,COLUMN(F3658))</f>
        <v>Total Interest Charged</v>
      </c>
      <c r="O3658" s="201" t="e">
        <f t="shared" si="350"/>
        <v>#VALUE!</v>
      </c>
    </row>
    <row r="3659" spans="3:15" x14ac:dyDescent="0.25">
      <c r="C3659" s="197" t="e">
        <f t="shared" si="347"/>
        <v>#DIV/0!</v>
      </c>
      <c r="D3659" s="216" t="e">
        <f>IF(F3659="","",IF($B$3='Budget Calculator'!$A$14, 'Loan Calculator'!$L$12-E3659+H3659, IF($B$3='Budget Calculator'!$A$13,  'Loan Calculator'!$N$12-E3659+H3659, IF($B$3='Budget Calculator'!$A$12,  'Loan Calculator'!$P$12-E3659+H3659, 0))))</f>
        <v>#DIV/0!</v>
      </c>
      <c r="E3659" s="217" t="e">
        <f>IF(('Loan Calculator'!$G$4/$B$4)*C3658&gt;=0, ('Loan Calculator'!$G$4/$B$4)*C3658, 1/0)</f>
        <v>#DIV/0!</v>
      </c>
      <c r="F3659" s="200" t="e">
        <f t="shared" si="348"/>
        <v>#DIV/0!</v>
      </c>
      <c r="G3659" s="212" t="e">
        <f t="shared" si="349"/>
        <v>#DIV/0!</v>
      </c>
      <c r="K3659" s="197" t="str" cm="1">
        <f t="array" ref="K3659">INDEX($A:$G, ($B3659*$B$4)+3,COLUMN(C3659))</f>
        <v>Owing</v>
      </c>
      <c r="L3659" s="198" t="e">
        <f t="shared" si="351"/>
        <v>#VALUE!</v>
      </c>
      <c r="M3659" s="199" t="e">
        <f t="shared" si="352"/>
        <v>#VALUE!</v>
      </c>
      <c r="N3659" s="200" t="str" cm="1">
        <f t="array" ref="N3659">INDEX($A:$G, ($B3659*$B$4)+3,COLUMN(F3659))</f>
        <v>Total Interest Charged</v>
      </c>
      <c r="O3659" s="201" t="e">
        <f t="shared" si="350"/>
        <v>#VALUE!</v>
      </c>
    </row>
    <row r="3660" spans="3:15" x14ac:dyDescent="0.25">
      <c r="C3660" s="197" t="e">
        <f t="shared" si="347"/>
        <v>#DIV/0!</v>
      </c>
      <c r="D3660" s="216" t="e">
        <f>IF(F3660="","",IF($B$3='Budget Calculator'!$A$14, 'Loan Calculator'!$L$12-E3660+H3660, IF($B$3='Budget Calculator'!$A$13,  'Loan Calculator'!$N$12-E3660+H3660, IF($B$3='Budget Calculator'!$A$12,  'Loan Calculator'!$P$12-E3660+H3660, 0))))</f>
        <v>#DIV/0!</v>
      </c>
      <c r="E3660" s="217" t="e">
        <f>IF(('Loan Calculator'!$G$4/$B$4)*C3659&gt;=0, ('Loan Calculator'!$G$4/$B$4)*C3659, 1/0)</f>
        <v>#DIV/0!</v>
      </c>
      <c r="F3660" s="200" t="e">
        <f t="shared" si="348"/>
        <v>#DIV/0!</v>
      </c>
      <c r="G3660" s="212" t="e">
        <f t="shared" si="349"/>
        <v>#DIV/0!</v>
      </c>
      <c r="K3660" s="197" t="str" cm="1">
        <f t="array" ref="K3660">INDEX($A:$G, ($B3660*$B$4)+3,COLUMN(C3660))</f>
        <v>Owing</v>
      </c>
      <c r="L3660" s="198" t="e">
        <f t="shared" si="351"/>
        <v>#VALUE!</v>
      </c>
      <c r="M3660" s="199" t="e">
        <f t="shared" si="352"/>
        <v>#VALUE!</v>
      </c>
      <c r="N3660" s="200" t="str" cm="1">
        <f t="array" ref="N3660">INDEX($A:$G, ($B3660*$B$4)+3,COLUMN(F3660))</f>
        <v>Total Interest Charged</v>
      </c>
      <c r="O3660" s="201" t="e">
        <f t="shared" si="350"/>
        <v>#VALUE!</v>
      </c>
    </row>
    <row r="3661" spans="3:15" x14ac:dyDescent="0.25">
      <c r="C3661" s="197" t="e">
        <f t="shared" si="347"/>
        <v>#DIV/0!</v>
      </c>
      <c r="D3661" s="216" t="e">
        <f>IF(F3661="","",IF($B$3='Budget Calculator'!$A$14, 'Loan Calculator'!$L$12-E3661+H3661, IF($B$3='Budget Calculator'!$A$13,  'Loan Calculator'!$N$12-E3661+H3661, IF($B$3='Budget Calculator'!$A$12,  'Loan Calculator'!$P$12-E3661+H3661, 0))))</f>
        <v>#DIV/0!</v>
      </c>
      <c r="E3661" s="217" t="e">
        <f>IF(('Loan Calculator'!$G$4/$B$4)*C3660&gt;=0, ('Loan Calculator'!$G$4/$B$4)*C3660, 1/0)</f>
        <v>#DIV/0!</v>
      </c>
      <c r="F3661" s="200" t="e">
        <f t="shared" si="348"/>
        <v>#DIV/0!</v>
      </c>
      <c r="G3661" s="212" t="e">
        <f t="shared" si="349"/>
        <v>#DIV/0!</v>
      </c>
      <c r="K3661" s="197" t="str" cm="1">
        <f t="array" ref="K3661">INDEX($A:$G, ($B3661*$B$4)+3,COLUMN(C3661))</f>
        <v>Owing</v>
      </c>
      <c r="L3661" s="198" t="e">
        <f t="shared" si="351"/>
        <v>#VALUE!</v>
      </c>
      <c r="M3661" s="199" t="e">
        <f t="shared" si="352"/>
        <v>#VALUE!</v>
      </c>
      <c r="N3661" s="200" t="str" cm="1">
        <f t="array" ref="N3661">INDEX($A:$G, ($B3661*$B$4)+3,COLUMN(F3661))</f>
        <v>Total Interest Charged</v>
      </c>
      <c r="O3661" s="201" t="e">
        <f t="shared" si="350"/>
        <v>#VALUE!</v>
      </c>
    </row>
    <row r="3662" spans="3:15" x14ac:dyDescent="0.25">
      <c r="C3662" s="197" t="e">
        <f t="shared" si="347"/>
        <v>#DIV/0!</v>
      </c>
      <c r="D3662" s="216" t="e">
        <f>IF(F3662="","",IF($B$3='Budget Calculator'!$A$14, 'Loan Calculator'!$L$12-E3662+H3662, IF($B$3='Budget Calculator'!$A$13,  'Loan Calculator'!$N$12-E3662+H3662, IF($B$3='Budget Calculator'!$A$12,  'Loan Calculator'!$P$12-E3662+H3662, 0))))</f>
        <v>#DIV/0!</v>
      </c>
      <c r="E3662" s="217" t="e">
        <f>IF(('Loan Calculator'!$G$4/$B$4)*C3661&gt;=0, ('Loan Calculator'!$G$4/$B$4)*C3661, 1/0)</f>
        <v>#DIV/0!</v>
      </c>
      <c r="F3662" s="200" t="e">
        <f t="shared" si="348"/>
        <v>#DIV/0!</v>
      </c>
      <c r="G3662" s="212" t="e">
        <f t="shared" si="349"/>
        <v>#DIV/0!</v>
      </c>
      <c r="K3662" s="197" t="str" cm="1">
        <f t="array" ref="K3662">INDEX($A:$G, ($B3662*$B$4)+3,COLUMN(C3662))</f>
        <v>Owing</v>
      </c>
      <c r="L3662" s="198" t="e">
        <f t="shared" si="351"/>
        <v>#VALUE!</v>
      </c>
      <c r="M3662" s="199" t="e">
        <f t="shared" si="352"/>
        <v>#VALUE!</v>
      </c>
      <c r="N3662" s="200" t="str" cm="1">
        <f t="array" ref="N3662">INDEX($A:$G, ($B3662*$B$4)+3,COLUMN(F3662))</f>
        <v>Total Interest Charged</v>
      </c>
      <c r="O3662" s="201" t="e">
        <f t="shared" si="350"/>
        <v>#VALUE!</v>
      </c>
    </row>
    <row r="3663" spans="3:15" x14ac:dyDescent="0.25">
      <c r="C3663" s="197" t="e">
        <f t="shared" si="347"/>
        <v>#DIV/0!</v>
      </c>
      <c r="D3663" s="216" t="e">
        <f>IF(F3663="","",IF($B$3='Budget Calculator'!$A$14, 'Loan Calculator'!$L$12-E3663+H3663, IF($B$3='Budget Calculator'!$A$13,  'Loan Calculator'!$N$12-E3663+H3663, IF($B$3='Budget Calculator'!$A$12,  'Loan Calculator'!$P$12-E3663+H3663, 0))))</f>
        <v>#DIV/0!</v>
      </c>
      <c r="E3663" s="217" t="e">
        <f>IF(('Loan Calculator'!$G$4/$B$4)*C3662&gt;=0, ('Loan Calculator'!$G$4/$B$4)*C3662, 1/0)</f>
        <v>#DIV/0!</v>
      </c>
      <c r="F3663" s="200" t="e">
        <f t="shared" si="348"/>
        <v>#DIV/0!</v>
      </c>
      <c r="G3663" s="212" t="e">
        <f t="shared" si="349"/>
        <v>#DIV/0!</v>
      </c>
      <c r="K3663" s="197" t="str" cm="1">
        <f t="array" ref="K3663">INDEX($A:$G, ($B3663*$B$4)+3,COLUMN(C3663))</f>
        <v>Owing</v>
      </c>
      <c r="L3663" s="198" t="e">
        <f t="shared" si="351"/>
        <v>#VALUE!</v>
      </c>
      <c r="M3663" s="199" t="e">
        <f t="shared" si="352"/>
        <v>#VALUE!</v>
      </c>
      <c r="N3663" s="200" t="str" cm="1">
        <f t="array" ref="N3663">INDEX($A:$G, ($B3663*$B$4)+3,COLUMN(F3663))</f>
        <v>Total Interest Charged</v>
      </c>
      <c r="O3663" s="201" t="e">
        <f t="shared" si="350"/>
        <v>#VALUE!</v>
      </c>
    </row>
    <row r="3664" spans="3:15" x14ac:dyDescent="0.25">
      <c r="C3664" s="197" t="e">
        <f t="shared" si="347"/>
        <v>#DIV/0!</v>
      </c>
      <c r="D3664" s="216" t="e">
        <f>IF(F3664="","",IF($B$3='Budget Calculator'!$A$14, 'Loan Calculator'!$L$12-E3664+H3664, IF($B$3='Budget Calculator'!$A$13,  'Loan Calculator'!$N$12-E3664+H3664, IF($B$3='Budget Calculator'!$A$12,  'Loan Calculator'!$P$12-E3664+H3664, 0))))</f>
        <v>#DIV/0!</v>
      </c>
      <c r="E3664" s="217" t="e">
        <f>IF(('Loan Calculator'!$G$4/$B$4)*C3663&gt;=0, ('Loan Calculator'!$G$4/$B$4)*C3663, 1/0)</f>
        <v>#DIV/0!</v>
      </c>
      <c r="F3664" s="200" t="e">
        <f t="shared" si="348"/>
        <v>#DIV/0!</v>
      </c>
      <c r="G3664" s="212" t="e">
        <f t="shared" si="349"/>
        <v>#DIV/0!</v>
      </c>
      <c r="K3664" s="197" t="str" cm="1">
        <f t="array" ref="K3664">INDEX($A:$G, ($B3664*$B$4)+3,COLUMN(C3664))</f>
        <v>Owing</v>
      </c>
      <c r="L3664" s="198" t="e">
        <f t="shared" si="351"/>
        <v>#VALUE!</v>
      </c>
      <c r="M3664" s="199" t="e">
        <f t="shared" si="352"/>
        <v>#VALUE!</v>
      </c>
      <c r="N3664" s="200" t="str" cm="1">
        <f t="array" ref="N3664">INDEX($A:$G, ($B3664*$B$4)+3,COLUMN(F3664))</f>
        <v>Total Interest Charged</v>
      </c>
      <c r="O3664" s="201" t="e">
        <f t="shared" si="350"/>
        <v>#VALUE!</v>
      </c>
    </row>
    <row r="3665" spans="3:15" x14ac:dyDescent="0.25">
      <c r="C3665" s="197" t="e">
        <f t="shared" si="347"/>
        <v>#DIV/0!</v>
      </c>
      <c r="D3665" s="216" t="e">
        <f>IF(F3665="","",IF($B$3='Budget Calculator'!$A$14, 'Loan Calculator'!$L$12-E3665+H3665, IF($B$3='Budget Calculator'!$A$13,  'Loan Calculator'!$N$12-E3665+H3665, IF($B$3='Budget Calculator'!$A$12,  'Loan Calculator'!$P$12-E3665+H3665, 0))))</f>
        <v>#DIV/0!</v>
      </c>
      <c r="E3665" s="217" t="e">
        <f>IF(('Loan Calculator'!$G$4/$B$4)*C3664&gt;=0, ('Loan Calculator'!$G$4/$B$4)*C3664, 1/0)</f>
        <v>#DIV/0!</v>
      </c>
      <c r="F3665" s="200" t="e">
        <f t="shared" si="348"/>
        <v>#DIV/0!</v>
      </c>
      <c r="G3665" s="212" t="e">
        <f t="shared" si="349"/>
        <v>#DIV/0!</v>
      </c>
      <c r="K3665" s="197" t="str" cm="1">
        <f t="array" ref="K3665">INDEX($A:$G, ($B3665*$B$4)+3,COLUMN(C3665))</f>
        <v>Owing</v>
      </c>
      <c r="L3665" s="198" t="e">
        <f t="shared" si="351"/>
        <v>#VALUE!</v>
      </c>
      <c r="M3665" s="199" t="e">
        <f t="shared" si="352"/>
        <v>#VALUE!</v>
      </c>
      <c r="N3665" s="200" t="str" cm="1">
        <f t="array" ref="N3665">INDEX($A:$G, ($B3665*$B$4)+3,COLUMN(F3665))</f>
        <v>Total Interest Charged</v>
      </c>
      <c r="O3665" s="201" t="e">
        <f t="shared" si="350"/>
        <v>#VALUE!</v>
      </c>
    </row>
    <row r="3666" spans="3:15" x14ac:dyDescent="0.25">
      <c r="C3666" s="197" t="e">
        <f t="shared" si="347"/>
        <v>#DIV/0!</v>
      </c>
      <c r="D3666" s="216" t="e">
        <f>IF(F3666="","",IF($B$3='Budget Calculator'!$A$14, 'Loan Calculator'!$L$12-E3666+H3666, IF($B$3='Budget Calculator'!$A$13,  'Loan Calculator'!$N$12-E3666+H3666, IF($B$3='Budget Calculator'!$A$12,  'Loan Calculator'!$P$12-E3666+H3666, 0))))</f>
        <v>#DIV/0!</v>
      </c>
      <c r="E3666" s="217" t="e">
        <f>IF(('Loan Calculator'!$G$4/$B$4)*C3665&gt;=0, ('Loan Calculator'!$G$4/$B$4)*C3665, 1/0)</f>
        <v>#DIV/0!</v>
      </c>
      <c r="F3666" s="200" t="e">
        <f t="shared" si="348"/>
        <v>#DIV/0!</v>
      </c>
      <c r="G3666" s="212" t="e">
        <f t="shared" si="349"/>
        <v>#DIV/0!</v>
      </c>
      <c r="K3666" s="197" t="str" cm="1">
        <f t="array" ref="K3666">INDEX($A:$G, ($B3666*$B$4)+3,COLUMN(C3666))</f>
        <v>Owing</v>
      </c>
      <c r="L3666" s="198" t="e">
        <f t="shared" si="351"/>
        <v>#VALUE!</v>
      </c>
      <c r="M3666" s="199" t="e">
        <f t="shared" si="352"/>
        <v>#VALUE!</v>
      </c>
      <c r="N3666" s="200" t="str" cm="1">
        <f t="array" ref="N3666">INDEX($A:$G, ($B3666*$B$4)+3,COLUMN(F3666))</f>
        <v>Total Interest Charged</v>
      </c>
      <c r="O3666" s="201" t="e">
        <f t="shared" si="350"/>
        <v>#VALUE!</v>
      </c>
    </row>
    <row r="3667" spans="3:15" x14ac:dyDescent="0.25">
      <c r="C3667" s="197" t="e">
        <f t="shared" si="347"/>
        <v>#DIV/0!</v>
      </c>
      <c r="D3667" s="216" t="e">
        <f>IF(F3667="","",IF($B$3='Budget Calculator'!$A$14, 'Loan Calculator'!$L$12-E3667+H3667, IF($B$3='Budget Calculator'!$A$13,  'Loan Calculator'!$N$12-E3667+H3667, IF($B$3='Budget Calculator'!$A$12,  'Loan Calculator'!$P$12-E3667+H3667, 0))))</f>
        <v>#DIV/0!</v>
      </c>
      <c r="E3667" s="217" t="e">
        <f>IF(('Loan Calculator'!$G$4/$B$4)*C3666&gt;=0, ('Loan Calculator'!$G$4/$B$4)*C3666, 1/0)</f>
        <v>#DIV/0!</v>
      </c>
      <c r="F3667" s="200" t="e">
        <f t="shared" si="348"/>
        <v>#DIV/0!</v>
      </c>
      <c r="G3667" s="212" t="e">
        <f t="shared" si="349"/>
        <v>#DIV/0!</v>
      </c>
      <c r="K3667" s="197" t="str" cm="1">
        <f t="array" ref="K3667">INDEX($A:$G, ($B3667*$B$4)+3,COLUMN(C3667))</f>
        <v>Owing</v>
      </c>
      <c r="L3667" s="198" t="e">
        <f t="shared" si="351"/>
        <v>#VALUE!</v>
      </c>
      <c r="M3667" s="199" t="e">
        <f t="shared" si="352"/>
        <v>#VALUE!</v>
      </c>
      <c r="N3667" s="200" t="str" cm="1">
        <f t="array" ref="N3667">INDEX($A:$G, ($B3667*$B$4)+3,COLUMN(F3667))</f>
        <v>Total Interest Charged</v>
      </c>
      <c r="O3667" s="201" t="e">
        <f t="shared" si="350"/>
        <v>#VALUE!</v>
      </c>
    </row>
    <row r="3668" spans="3:15" x14ac:dyDescent="0.25">
      <c r="C3668" s="197" t="e">
        <f t="shared" si="347"/>
        <v>#DIV/0!</v>
      </c>
      <c r="D3668" s="216" t="e">
        <f>IF(F3668="","",IF($B$3='Budget Calculator'!$A$14, 'Loan Calculator'!$L$12-E3668+H3668, IF($B$3='Budget Calculator'!$A$13,  'Loan Calculator'!$N$12-E3668+H3668, IF($B$3='Budget Calculator'!$A$12,  'Loan Calculator'!$P$12-E3668+H3668, 0))))</f>
        <v>#DIV/0!</v>
      </c>
      <c r="E3668" s="217" t="e">
        <f>IF(('Loan Calculator'!$G$4/$B$4)*C3667&gt;=0, ('Loan Calculator'!$G$4/$B$4)*C3667, 1/0)</f>
        <v>#DIV/0!</v>
      </c>
      <c r="F3668" s="200" t="e">
        <f t="shared" si="348"/>
        <v>#DIV/0!</v>
      </c>
      <c r="G3668" s="212" t="e">
        <f t="shared" si="349"/>
        <v>#DIV/0!</v>
      </c>
      <c r="K3668" s="197" t="str" cm="1">
        <f t="array" ref="K3668">INDEX($A:$G, ($B3668*$B$4)+3,COLUMN(C3668))</f>
        <v>Owing</v>
      </c>
      <c r="L3668" s="198" t="e">
        <f t="shared" si="351"/>
        <v>#VALUE!</v>
      </c>
      <c r="M3668" s="199" t="e">
        <f t="shared" si="352"/>
        <v>#VALUE!</v>
      </c>
      <c r="N3668" s="200" t="str" cm="1">
        <f t="array" ref="N3668">INDEX($A:$G, ($B3668*$B$4)+3,COLUMN(F3668))</f>
        <v>Total Interest Charged</v>
      </c>
      <c r="O3668" s="201" t="e">
        <f t="shared" si="350"/>
        <v>#VALUE!</v>
      </c>
    </row>
    <row r="3669" spans="3:15" x14ac:dyDescent="0.25">
      <c r="C3669" s="197" t="e">
        <f t="shared" si="347"/>
        <v>#DIV/0!</v>
      </c>
      <c r="D3669" s="216" t="e">
        <f>IF(F3669="","",IF($B$3='Budget Calculator'!$A$14, 'Loan Calculator'!$L$12-E3669+H3669, IF($B$3='Budget Calculator'!$A$13,  'Loan Calculator'!$N$12-E3669+H3669, IF($B$3='Budget Calculator'!$A$12,  'Loan Calculator'!$P$12-E3669+H3669, 0))))</f>
        <v>#DIV/0!</v>
      </c>
      <c r="E3669" s="217" t="e">
        <f>IF(('Loan Calculator'!$G$4/$B$4)*C3668&gt;=0, ('Loan Calculator'!$G$4/$B$4)*C3668, 1/0)</f>
        <v>#DIV/0!</v>
      </c>
      <c r="F3669" s="200" t="e">
        <f t="shared" si="348"/>
        <v>#DIV/0!</v>
      </c>
      <c r="G3669" s="212" t="e">
        <f t="shared" si="349"/>
        <v>#DIV/0!</v>
      </c>
      <c r="K3669" s="197" t="str" cm="1">
        <f t="array" ref="K3669">INDEX($A:$G, ($B3669*$B$4)+3,COLUMN(C3669))</f>
        <v>Owing</v>
      </c>
      <c r="L3669" s="198" t="e">
        <f t="shared" si="351"/>
        <v>#VALUE!</v>
      </c>
      <c r="M3669" s="199" t="e">
        <f t="shared" si="352"/>
        <v>#VALUE!</v>
      </c>
      <c r="N3669" s="200" t="str" cm="1">
        <f t="array" ref="N3669">INDEX($A:$G, ($B3669*$B$4)+3,COLUMN(F3669))</f>
        <v>Total Interest Charged</v>
      </c>
      <c r="O3669" s="201" t="e">
        <f t="shared" si="350"/>
        <v>#VALUE!</v>
      </c>
    </row>
    <row r="3670" spans="3:15" x14ac:dyDescent="0.25">
      <c r="C3670" s="197" t="e">
        <f t="shared" si="347"/>
        <v>#DIV/0!</v>
      </c>
      <c r="D3670" s="216" t="e">
        <f>IF(F3670="","",IF($B$3='Budget Calculator'!$A$14, 'Loan Calculator'!$L$12-E3670+H3670, IF($B$3='Budget Calculator'!$A$13,  'Loan Calculator'!$N$12-E3670+H3670, IF($B$3='Budget Calculator'!$A$12,  'Loan Calculator'!$P$12-E3670+H3670, 0))))</f>
        <v>#DIV/0!</v>
      </c>
      <c r="E3670" s="217" t="e">
        <f>IF(('Loan Calculator'!$G$4/$B$4)*C3669&gt;=0, ('Loan Calculator'!$G$4/$B$4)*C3669, 1/0)</f>
        <v>#DIV/0!</v>
      </c>
      <c r="F3670" s="200" t="e">
        <f t="shared" si="348"/>
        <v>#DIV/0!</v>
      </c>
      <c r="G3670" s="212" t="e">
        <f t="shared" si="349"/>
        <v>#DIV/0!</v>
      </c>
      <c r="K3670" s="197" t="str" cm="1">
        <f t="array" ref="K3670">INDEX($A:$G, ($B3670*$B$4)+3,COLUMN(C3670))</f>
        <v>Owing</v>
      </c>
      <c r="L3670" s="198" t="e">
        <f t="shared" si="351"/>
        <v>#VALUE!</v>
      </c>
      <c r="M3670" s="199" t="e">
        <f t="shared" si="352"/>
        <v>#VALUE!</v>
      </c>
      <c r="N3670" s="200" t="str" cm="1">
        <f t="array" ref="N3670">INDEX($A:$G, ($B3670*$B$4)+3,COLUMN(F3670))</f>
        <v>Total Interest Charged</v>
      </c>
      <c r="O3670" s="201" t="e">
        <f t="shared" si="350"/>
        <v>#VALUE!</v>
      </c>
    </row>
    <row r="3671" spans="3:15" x14ac:dyDescent="0.25">
      <c r="C3671" s="197" t="e">
        <f t="shared" si="347"/>
        <v>#DIV/0!</v>
      </c>
      <c r="D3671" s="216" t="e">
        <f>IF(F3671="","",IF($B$3='Budget Calculator'!$A$14, 'Loan Calculator'!$L$12-E3671+H3671, IF($B$3='Budget Calculator'!$A$13,  'Loan Calculator'!$N$12-E3671+H3671, IF($B$3='Budget Calculator'!$A$12,  'Loan Calculator'!$P$12-E3671+H3671, 0))))</f>
        <v>#DIV/0!</v>
      </c>
      <c r="E3671" s="217" t="e">
        <f>IF(('Loan Calculator'!$G$4/$B$4)*C3670&gt;=0, ('Loan Calculator'!$G$4/$B$4)*C3670, 1/0)</f>
        <v>#DIV/0!</v>
      </c>
      <c r="F3671" s="200" t="e">
        <f t="shared" si="348"/>
        <v>#DIV/0!</v>
      </c>
      <c r="G3671" s="212" t="e">
        <f t="shared" si="349"/>
        <v>#DIV/0!</v>
      </c>
      <c r="K3671" s="197" t="str" cm="1">
        <f t="array" ref="K3671">INDEX($A:$G, ($B3671*$B$4)+3,COLUMN(C3671))</f>
        <v>Owing</v>
      </c>
      <c r="L3671" s="198" t="e">
        <f t="shared" si="351"/>
        <v>#VALUE!</v>
      </c>
      <c r="M3671" s="199" t="e">
        <f t="shared" si="352"/>
        <v>#VALUE!</v>
      </c>
      <c r="N3671" s="200" t="str" cm="1">
        <f t="array" ref="N3671">INDEX($A:$G, ($B3671*$B$4)+3,COLUMN(F3671))</f>
        <v>Total Interest Charged</v>
      </c>
      <c r="O3671" s="201" t="e">
        <f t="shared" si="350"/>
        <v>#VALUE!</v>
      </c>
    </row>
    <row r="3672" spans="3:15" x14ac:dyDescent="0.25">
      <c r="C3672" s="197" t="e">
        <f t="shared" ref="C3672:C3735" si="353">IF(F3672="","",C3671-D3672)</f>
        <v>#DIV/0!</v>
      </c>
      <c r="D3672" s="216" t="e">
        <f>IF(F3672="","",IF($B$3='Budget Calculator'!$A$14, 'Loan Calculator'!$L$12-E3672+H3672, IF($B$3='Budget Calculator'!$A$13,  'Loan Calculator'!$N$12-E3672+H3672, IF($B$3='Budget Calculator'!$A$12,  'Loan Calculator'!$P$12-E3672+H3672, 0))))</f>
        <v>#DIV/0!</v>
      </c>
      <c r="E3672" s="217" t="e">
        <f>IF(('Loan Calculator'!$G$4/$B$4)*C3671&gt;=0, ('Loan Calculator'!$G$4/$B$4)*C3671, 1/0)</f>
        <v>#DIV/0!</v>
      </c>
      <c r="F3672" s="200" t="e">
        <f t="shared" ref="F3672:F3735" si="354">IF(F3671="", "", IF(E3672+F3671&gt;F3671, E3672+F3671, ""))</f>
        <v>#DIV/0!</v>
      </c>
      <c r="G3672" s="212" t="e">
        <f t="shared" si="349"/>
        <v>#DIV/0!</v>
      </c>
      <c r="K3672" s="197" t="str" cm="1">
        <f t="array" ref="K3672">INDEX($A:$G, ($B3672*$B$4)+3,COLUMN(C3672))</f>
        <v>Owing</v>
      </c>
      <c r="L3672" s="198" t="e">
        <f t="shared" si="351"/>
        <v>#VALUE!</v>
      </c>
      <c r="M3672" s="199" t="e">
        <f t="shared" si="352"/>
        <v>#VALUE!</v>
      </c>
      <c r="N3672" s="200" t="str" cm="1">
        <f t="array" ref="N3672">INDEX($A:$G, ($B3672*$B$4)+3,COLUMN(F3672))</f>
        <v>Total Interest Charged</v>
      </c>
      <c r="O3672" s="201" t="e">
        <f t="shared" si="350"/>
        <v>#VALUE!</v>
      </c>
    </row>
    <row r="3673" spans="3:15" x14ac:dyDescent="0.25">
      <c r="C3673" s="197" t="e">
        <f t="shared" si="353"/>
        <v>#DIV/0!</v>
      </c>
      <c r="D3673" s="216" t="e">
        <f>IF(F3673="","",IF($B$3='Budget Calculator'!$A$14, 'Loan Calculator'!$L$12-E3673+H3673, IF($B$3='Budget Calculator'!$A$13,  'Loan Calculator'!$N$12-E3673+H3673, IF($B$3='Budget Calculator'!$A$12,  'Loan Calculator'!$P$12-E3673+H3673, 0))))</f>
        <v>#DIV/0!</v>
      </c>
      <c r="E3673" s="217" t="e">
        <f>IF(('Loan Calculator'!$G$4/$B$4)*C3672&gt;=0, ('Loan Calculator'!$G$4/$B$4)*C3672, 1/0)</f>
        <v>#DIV/0!</v>
      </c>
      <c r="F3673" s="200" t="e">
        <f t="shared" si="354"/>
        <v>#DIV/0!</v>
      </c>
      <c r="G3673" s="212" t="e">
        <f t="shared" si="349"/>
        <v>#DIV/0!</v>
      </c>
      <c r="K3673" s="197" t="str" cm="1">
        <f t="array" ref="K3673">INDEX($A:$G, ($B3673*$B$4)+3,COLUMN(C3673))</f>
        <v>Owing</v>
      </c>
      <c r="L3673" s="198" t="e">
        <f t="shared" si="351"/>
        <v>#VALUE!</v>
      </c>
      <c r="M3673" s="199" t="e">
        <f t="shared" si="352"/>
        <v>#VALUE!</v>
      </c>
      <c r="N3673" s="200" t="str" cm="1">
        <f t="array" ref="N3673">INDEX($A:$G, ($B3673*$B$4)+3,COLUMN(F3673))</f>
        <v>Total Interest Charged</v>
      </c>
      <c r="O3673" s="201" t="e">
        <f t="shared" si="350"/>
        <v>#VALUE!</v>
      </c>
    </row>
    <row r="3674" spans="3:15" x14ac:dyDescent="0.25">
      <c r="C3674" s="197" t="e">
        <f t="shared" si="353"/>
        <v>#DIV/0!</v>
      </c>
      <c r="D3674" s="216" t="e">
        <f>IF(F3674="","",IF($B$3='Budget Calculator'!$A$14, 'Loan Calculator'!$L$12-E3674+H3674, IF($B$3='Budget Calculator'!$A$13,  'Loan Calculator'!$N$12-E3674+H3674, IF($B$3='Budget Calculator'!$A$12,  'Loan Calculator'!$P$12-E3674+H3674, 0))))</f>
        <v>#DIV/0!</v>
      </c>
      <c r="E3674" s="217" t="e">
        <f>IF(('Loan Calculator'!$G$4/$B$4)*C3673&gt;=0, ('Loan Calculator'!$G$4/$B$4)*C3673, 1/0)</f>
        <v>#DIV/0!</v>
      </c>
      <c r="F3674" s="200" t="e">
        <f t="shared" si="354"/>
        <v>#DIV/0!</v>
      </c>
      <c r="G3674" s="212" t="e">
        <f t="shared" si="349"/>
        <v>#DIV/0!</v>
      </c>
      <c r="K3674" s="197" t="str" cm="1">
        <f t="array" ref="K3674">INDEX($A:$G, ($B3674*$B$4)+3,COLUMN(C3674))</f>
        <v>Owing</v>
      </c>
      <c r="L3674" s="198" t="e">
        <f t="shared" si="351"/>
        <v>#VALUE!</v>
      </c>
      <c r="M3674" s="199" t="e">
        <f t="shared" si="352"/>
        <v>#VALUE!</v>
      </c>
      <c r="N3674" s="200" t="str" cm="1">
        <f t="array" ref="N3674">INDEX($A:$G, ($B3674*$B$4)+3,COLUMN(F3674))</f>
        <v>Total Interest Charged</v>
      </c>
      <c r="O3674" s="201" t="e">
        <f t="shared" si="350"/>
        <v>#VALUE!</v>
      </c>
    </row>
    <row r="3675" spans="3:15" x14ac:dyDescent="0.25">
      <c r="C3675" s="197" t="e">
        <f t="shared" si="353"/>
        <v>#DIV/0!</v>
      </c>
      <c r="D3675" s="216" t="e">
        <f>IF(F3675="","",IF($B$3='Budget Calculator'!$A$14, 'Loan Calculator'!$L$12-E3675+H3675, IF($B$3='Budget Calculator'!$A$13,  'Loan Calculator'!$N$12-E3675+H3675, IF($B$3='Budget Calculator'!$A$12,  'Loan Calculator'!$P$12-E3675+H3675, 0))))</f>
        <v>#DIV/0!</v>
      </c>
      <c r="E3675" s="217" t="e">
        <f>IF(('Loan Calculator'!$G$4/$B$4)*C3674&gt;=0, ('Loan Calculator'!$G$4/$B$4)*C3674, 1/0)</f>
        <v>#DIV/0!</v>
      </c>
      <c r="F3675" s="200" t="e">
        <f t="shared" si="354"/>
        <v>#DIV/0!</v>
      </c>
      <c r="G3675" s="212" t="e">
        <f t="shared" si="349"/>
        <v>#DIV/0!</v>
      </c>
      <c r="K3675" s="197" t="str" cm="1">
        <f t="array" ref="K3675">INDEX($A:$G, ($B3675*$B$4)+3,COLUMN(C3675))</f>
        <v>Owing</v>
      </c>
      <c r="L3675" s="198" t="e">
        <f t="shared" si="351"/>
        <v>#VALUE!</v>
      </c>
      <c r="M3675" s="199" t="e">
        <f t="shared" si="352"/>
        <v>#VALUE!</v>
      </c>
      <c r="N3675" s="200" t="str" cm="1">
        <f t="array" ref="N3675">INDEX($A:$G, ($B3675*$B$4)+3,COLUMN(F3675))</f>
        <v>Total Interest Charged</v>
      </c>
      <c r="O3675" s="201" t="e">
        <f t="shared" si="350"/>
        <v>#VALUE!</v>
      </c>
    </row>
    <row r="3676" spans="3:15" x14ac:dyDescent="0.25">
      <c r="C3676" s="197" t="e">
        <f t="shared" si="353"/>
        <v>#DIV/0!</v>
      </c>
      <c r="D3676" s="216" t="e">
        <f>IF(F3676="","",IF($B$3='Budget Calculator'!$A$14, 'Loan Calculator'!$L$12-E3676+H3676, IF($B$3='Budget Calculator'!$A$13,  'Loan Calculator'!$N$12-E3676+H3676, IF($B$3='Budget Calculator'!$A$12,  'Loan Calculator'!$P$12-E3676+H3676, 0))))</f>
        <v>#DIV/0!</v>
      </c>
      <c r="E3676" s="217" t="e">
        <f>IF(('Loan Calculator'!$G$4/$B$4)*C3675&gt;=0, ('Loan Calculator'!$G$4/$B$4)*C3675, 1/0)</f>
        <v>#DIV/0!</v>
      </c>
      <c r="F3676" s="200" t="e">
        <f t="shared" si="354"/>
        <v>#DIV/0!</v>
      </c>
      <c r="G3676" s="212" t="e">
        <f t="shared" si="349"/>
        <v>#DIV/0!</v>
      </c>
      <c r="K3676" s="197" t="str" cm="1">
        <f t="array" ref="K3676">INDEX($A:$G, ($B3676*$B$4)+3,COLUMN(C3676))</f>
        <v>Owing</v>
      </c>
      <c r="L3676" s="198" t="e">
        <f t="shared" si="351"/>
        <v>#VALUE!</v>
      </c>
      <c r="M3676" s="199" t="e">
        <f t="shared" si="352"/>
        <v>#VALUE!</v>
      </c>
      <c r="N3676" s="200" t="str" cm="1">
        <f t="array" ref="N3676">INDEX($A:$G, ($B3676*$B$4)+3,COLUMN(F3676))</f>
        <v>Total Interest Charged</v>
      </c>
      <c r="O3676" s="201" t="e">
        <f t="shared" si="350"/>
        <v>#VALUE!</v>
      </c>
    </row>
    <row r="3677" spans="3:15" x14ac:dyDescent="0.25">
      <c r="C3677" s="197" t="e">
        <f t="shared" si="353"/>
        <v>#DIV/0!</v>
      </c>
      <c r="D3677" s="216" t="e">
        <f>IF(F3677="","",IF($B$3='Budget Calculator'!$A$14, 'Loan Calculator'!$L$12-E3677+H3677, IF($B$3='Budget Calculator'!$A$13,  'Loan Calculator'!$N$12-E3677+H3677, IF($B$3='Budget Calculator'!$A$12,  'Loan Calculator'!$P$12-E3677+H3677, 0))))</f>
        <v>#DIV/0!</v>
      </c>
      <c r="E3677" s="217" t="e">
        <f>IF(('Loan Calculator'!$G$4/$B$4)*C3676&gt;=0, ('Loan Calculator'!$G$4/$B$4)*C3676, 1/0)</f>
        <v>#DIV/0!</v>
      </c>
      <c r="F3677" s="200" t="e">
        <f t="shared" si="354"/>
        <v>#DIV/0!</v>
      </c>
      <c r="G3677" s="212" t="e">
        <f t="shared" si="349"/>
        <v>#DIV/0!</v>
      </c>
      <c r="K3677" s="197" t="str" cm="1">
        <f t="array" ref="K3677">INDEX($A:$G, ($B3677*$B$4)+3,COLUMN(C3677))</f>
        <v>Owing</v>
      </c>
      <c r="L3677" s="198" t="e">
        <f t="shared" si="351"/>
        <v>#VALUE!</v>
      </c>
      <c r="M3677" s="199" t="e">
        <f t="shared" si="352"/>
        <v>#VALUE!</v>
      </c>
      <c r="N3677" s="200" t="str" cm="1">
        <f t="array" ref="N3677">INDEX($A:$G, ($B3677*$B$4)+3,COLUMN(F3677))</f>
        <v>Total Interest Charged</v>
      </c>
      <c r="O3677" s="201" t="e">
        <f t="shared" si="350"/>
        <v>#VALUE!</v>
      </c>
    </row>
    <row r="3678" spans="3:15" x14ac:dyDescent="0.25">
      <c r="C3678" s="197" t="e">
        <f t="shared" si="353"/>
        <v>#DIV/0!</v>
      </c>
      <c r="D3678" s="216" t="e">
        <f>IF(F3678="","",IF($B$3='Budget Calculator'!$A$14, 'Loan Calculator'!$L$12-E3678+H3678, IF($B$3='Budget Calculator'!$A$13,  'Loan Calculator'!$N$12-E3678+H3678, IF($B$3='Budget Calculator'!$A$12,  'Loan Calculator'!$P$12-E3678+H3678, 0))))</f>
        <v>#DIV/0!</v>
      </c>
      <c r="E3678" s="217" t="e">
        <f>IF(('Loan Calculator'!$G$4/$B$4)*C3677&gt;=0, ('Loan Calculator'!$G$4/$B$4)*C3677, 1/0)</f>
        <v>#DIV/0!</v>
      </c>
      <c r="F3678" s="200" t="e">
        <f t="shared" si="354"/>
        <v>#DIV/0!</v>
      </c>
      <c r="G3678" s="212" t="e">
        <f t="shared" si="349"/>
        <v>#DIV/0!</v>
      </c>
      <c r="K3678" s="197" t="str" cm="1">
        <f t="array" ref="K3678">INDEX($A:$G, ($B3678*$B$4)+3,COLUMN(C3678))</f>
        <v>Owing</v>
      </c>
      <c r="L3678" s="198" t="e">
        <f t="shared" si="351"/>
        <v>#VALUE!</v>
      </c>
      <c r="M3678" s="199" t="e">
        <f t="shared" si="352"/>
        <v>#VALUE!</v>
      </c>
      <c r="N3678" s="200" t="str" cm="1">
        <f t="array" ref="N3678">INDEX($A:$G, ($B3678*$B$4)+3,COLUMN(F3678))</f>
        <v>Total Interest Charged</v>
      </c>
      <c r="O3678" s="201" t="e">
        <f t="shared" si="350"/>
        <v>#VALUE!</v>
      </c>
    </row>
    <row r="3679" spans="3:15" x14ac:dyDescent="0.25">
      <c r="C3679" s="197" t="e">
        <f t="shared" si="353"/>
        <v>#DIV/0!</v>
      </c>
      <c r="D3679" s="216" t="e">
        <f>IF(F3679="","",IF($B$3='Budget Calculator'!$A$14, 'Loan Calculator'!$L$12-E3679+H3679, IF($B$3='Budget Calculator'!$A$13,  'Loan Calculator'!$N$12-E3679+H3679, IF($B$3='Budget Calculator'!$A$12,  'Loan Calculator'!$P$12-E3679+H3679, 0))))</f>
        <v>#DIV/0!</v>
      </c>
      <c r="E3679" s="217" t="e">
        <f>IF(('Loan Calculator'!$G$4/$B$4)*C3678&gt;=0, ('Loan Calculator'!$G$4/$B$4)*C3678, 1/0)</f>
        <v>#DIV/0!</v>
      </c>
      <c r="F3679" s="200" t="e">
        <f t="shared" si="354"/>
        <v>#DIV/0!</v>
      </c>
      <c r="G3679" s="212" t="e">
        <f t="shared" si="349"/>
        <v>#DIV/0!</v>
      </c>
      <c r="K3679" s="197" t="str" cm="1">
        <f t="array" ref="K3679">INDEX($A:$G, ($B3679*$B$4)+3,COLUMN(C3679))</f>
        <v>Owing</v>
      </c>
      <c r="L3679" s="198" t="e">
        <f t="shared" si="351"/>
        <v>#VALUE!</v>
      </c>
      <c r="M3679" s="199" t="e">
        <f t="shared" si="352"/>
        <v>#VALUE!</v>
      </c>
      <c r="N3679" s="200" t="str" cm="1">
        <f t="array" ref="N3679">INDEX($A:$G, ($B3679*$B$4)+3,COLUMN(F3679))</f>
        <v>Total Interest Charged</v>
      </c>
      <c r="O3679" s="201" t="e">
        <f t="shared" si="350"/>
        <v>#VALUE!</v>
      </c>
    </row>
    <row r="3680" spans="3:15" x14ac:dyDescent="0.25">
      <c r="C3680" s="197" t="e">
        <f t="shared" si="353"/>
        <v>#DIV/0!</v>
      </c>
      <c r="D3680" s="216" t="e">
        <f>IF(F3680="","",IF($B$3='Budget Calculator'!$A$14, 'Loan Calculator'!$L$12-E3680+H3680, IF($B$3='Budget Calculator'!$A$13,  'Loan Calculator'!$N$12-E3680+H3680, IF($B$3='Budget Calculator'!$A$12,  'Loan Calculator'!$P$12-E3680+H3680, 0))))</f>
        <v>#DIV/0!</v>
      </c>
      <c r="E3680" s="217" t="e">
        <f>IF(('Loan Calculator'!$G$4/$B$4)*C3679&gt;=0, ('Loan Calculator'!$G$4/$B$4)*C3679, 1/0)</f>
        <v>#DIV/0!</v>
      </c>
      <c r="F3680" s="200" t="e">
        <f t="shared" si="354"/>
        <v>#DIV/0!</v>
      </c>
      <c r="G3680" s="212" t="e">
        <f t="shared" si="349"/>
        <v>#DIV/0!</v>
      </c>
      <c r="K3680" s="197" t="str" cm="1">
        <f t="array" ref="K3680">INDEX($A:$G, ($B3680*$B$4)+3,COLUMN(C3680))</f>
        <v>Owing</v>
      </c>
      <c r="L3680" s="198" t="e">
        <f t="shared" si="351"/>
        <v>#VALUE!</v>
      </c>
      <c r="M3680" s="199" t="e">
        <f t="shared" si="352"/>
        <v>#VALUE!</v>
      </c>
      <c r="N3680" s="200" t="str" cm="1">
        <f t="array" ref="N3680">INDEX($A:$G, ($B3680*$B$4)+3,COLUMN(F3680))</f>
        <v>Total Interest Charged</v>
      </c>
      <c r="O3680" s="201" t="e">
        <f t="shared" si="350"/>
        <v>#VALUE!</v>
      </c>
    </row>
    <row r="3681" spans="3:15" x14ac:dyDescent="0.25">
      <c r="C3681" s="197" t="e">
        <f t="shared" si="353"/>
        <v>#DIV/0!</v>
      </c>
      <c r="D3681" s="216" t="e">
        <f>IF(F3681="","",IF($B$3='Budget Calculator'!$A$14, 'Loan Calculator'!$L$12-E3681+H3681, IF($B$3='Budget Calculator'!$A$13,  'Loan Calculator'!$N$12-E3681+H3681, IF($B$3='Budget Calculator'!$A$12,  'Loan Calculator'!$P$12-E3681+H3681, 0))))</f>
        <v>#DIV/0!</v>
      </c>
      <c r="E3681" s="217" t="e">
        <f>IF(('Loan Calculator'!$G$4/$B$4)*C3680&gt;=0, ('Loan Calculator'!$G$4/$B$4)*C3680, 1/0)</f>
        <v>#DIV/0!</v>
      </c>
      <c r="F3681" s="200" t="e">
        <f t="shared" si="354"/>
        <v>#DIV/0!</v>
      </c>
      <c r="G3681" s="212" t="e">
        <f t="shared" si="349"/>
        <v>#DIV/0!</v>
      </c>
      <c r="K3681" s="197" t="str" cm="1">
        <f t="array" ref="K3681">INDEX($A:$G, ($B3681*$B$4)+3,COLUMN(C3681))</f>
        <v>Owing</v>
      </c>
      <c r="L3681" s="198" t="e">
        <f t="shared" si="351"/>
        <v>#VALUE!</v>
      </c>
      <c r="M3681" s="199" t="e">
        <f t="shared" si="352"/>
        <v>#VALUE!</v>
      </c>
      <c r="N3681" s="200" t="str" cm="1">
        <f t="array" ref="N3681">INDEX($A:$G, ($B3681*$B$4)+3,COLUMN(F3681))</f>
        <v>Total Interest Charged</v>
      </c>
      <c r="O3681" s="201" t="e">
        <f t="shared" si="350"/>
        <v>#VALUE!</v>
      </c>
    </row>
    <row r="3682" spans="3:15" x14ac:dyDescent="0.25">
      <c r="C3682" s="197" t="e">
        <f t="shared" si="353"/>
        <v>#DIV/0!</v>
      </c>
      <c r="D3682" s="216" t="e">
        <f>IF(F3682="","",IF($B$3='Budget Calculator'!$A$14, 'Loan Calculator'!$L$12-E3682+H3682, IF($B$3='Budget Calculator'!$A$13,  'Loan Calculator'!$N$12-E3682+H3682, IF($B$3='Budget Calculator'!$A$12,  'Loan Calculator'!$P$12-E3682+H3682, 0))))</f>
        <v>#DIV/0!</v>
      </c>
      <c r="E3682" s="217" t="e">
        <f>IF(('Loan Calculator'!$G$4/$B$4)*C3681&gt;=0, ('Loan Calculator'!$G$4/$B$4)*C3681, 1/0)</f>
        <v>#DIV/0!</v>
      </c>
      <c r="F3682" s="200" t="e">
        <f t="shared" si="354"/>
        <v>#DIV/0!</v>
      </c>
      <c r="G3682" s="212" t="e">
        <f t="shared" si="349"/>
        <v>#DIV/0!</v>
      </c>
      <c r="K3682" s="197" t="str" cm="1">
        <f t="array" ref="K3682">INDEX($A:$G, ($B3682*$B$4)+3,COLUMN(C3682))</f>
        <v>Owing</v>
      </c>
      <c r="L3682" s="198" t="e">
        <f t="shared" si="351"/>
        <v>#VALUE!</v>
      </c>
      <c r="M3682" s="199" t="e">
        <f t="shared" si="352"/>
        <v>#VALUE!</v>
      </c>
      <c r="N3682" s="200" t="str" cm="1">
        <f t="array" ref="N3682">INDEX($A:$G, ($B3682*$B$4)+3,COLUMN(F3682))</f>
        <v>Total Interest Charged</v>
      </c>
      <c r="O3682" s="201" t="e">
        <f t="shared" si="350"/>
        <v>#VALUE!</v>
      </c>
    </row>
    <row r="3683" spans="3:15" x14ac:dyDescent="0.25">
      <c r="C3683" s="197" t="e">
        <f t="shared" si="353"/>
        <v>#DIV/0!</v>
      </c>
      <c r="D3683" s="216" t="e">
        <f>IF(F3683="","",IF($B$3='Budget Calculator'!$A$14, 'Loan Calculator'!$L$12-E3683+H3683, IF($B$3='Budget Calculator'!$A$13,  'Loan Calculator'!$N$12-E3683+H3683, IF($B$3='Budget Calculator'!$A$12,  'Loan Calculator'!$P$12-E3683+H3683, 0))))</f>
        <v>#DIV/0!</v>
      </c>
      <c r="E3683" s="217" t="e">
        <f>IF(('Loan Calculator'!$G$4/$B$4)*C3682&gt;=0, ('Loan Calculator'!$G$4/$B$4)*C3682, 1/0)</f>
        <v>#DIV/0!</v>
      </c>
      <c r="F3683" s="200" t="e">
        <f t="shared" si="354"/>
        <v>#DIV/0!</v>
      </c>
      <c r="G3683" s="212" t="e">
        <f t="shared" si="349"/>
        <v>#DIV/0!</v>
      </c>
      <c r="K3683" s="197" t="str" cm="1">
        <f t="array" ref="K3683">INDEX($A:$G, ($B3683*$B$4)+3,COLUMN(C3683))</f>
        <v>Owing</v>
      </c>
      <c r="L3683" s="198" t="e">
        <f t="shared" si="351"/>
        <v>#VALUE!</v>
      </c>
      <c r="M3683" s="199" t="e">
        <f t="shared" si="352"/>
        <v>#VALUE!</v>
      </c>
      <c r="N3683" s="200" t="str" cm="1">
        <f t="array" ref="N3683">INDEX($A:$G, ($B3683*$B$4)+3,COLUMN(F3683))</f>
        <v>Total Interest Charged</v>
      </c>
      <c r="O3683" s="201" t="e">
        <f t="shared" si="350"/>
        <v>#VALUE!</v>
      </c>
    </row>
    <row r="3684" spans="3:15" x14ac:dyDescent="0.25">
      <c r="C3684" s="197" t="e">
        <f t="shared" si="353"/>
        <v>#DIV/0!</v>
      </c>
      <c r="D3684" s="216" t="e">
        <f>IF(F3684="","",IF($B$3='Budget Calculator'!$A$14, 'Loan Calculator'!$L$12-E3684+H3684, IF($B$3='Budget Calculator'!$A$13,  'Loan Calculator'!$N$12-E3684+H3684, IF($B$3='Budget Calculator'!$A$12,  'Loan Calculator'!$P$12-E3684+H3684, 0))))</f>
        <v>#DIV/0!</v>
      </c>
      <c r="E3684" s="217" t="e">
        <f>IF(('Loan Calculator'!$G$4/$B$4)*C3683&gt;=0, ('Loan Calculator'!$G$4/$B$4)*C3683, 1/0)</f>
        <v>#DIV/0!</v>
      </c>
      <c r="F3684" s="200" t="e">
        <f t="shared" si="354"/>
        <v>#DIV/0!</v>
      </c>
      <c r="G3684" s="212" t="e">
        <f t="shared" si="349"/>
        <v>#DIV/0!</v>
      </c>
      <c r="K3684" s="197" t="str" cm="1">
        <f t="array" ref="K3684">INDEX($A:$G, ($B3684*$B$4)+3,COLUMN(C3684))</f>
        <v>Owing</v>
      </c>
      <c r="L3684" s="198" t="e">
        <f t="shared" si="351"/>
        <v>#VALUE!</v>
      </c>
      <c r="M3684" s="199" t="e">
        <f t="shared" si="352"/>
        <v>#VALUE!</v>
      </c>
      <c r="N3684" s="200" t="str" cm="1">
        <f t="array" ref="N3684">INDEX($A:$G, ($B3684*$B$4)+3,COLUMN(F3684))</f>
        <v>Total Interest Charged</v>
      </c>
      <c r="O3684" s="201" t="e">
        <f t="shared" si="350"/>
        <v>#VALUE!</v>
      </c>
    </row>
    <row r="3685" spans="3:15" x14ac:dyDescent="0.25">
      <c r="C3685" s="197" t="e">
        <f t="shared" si="353"/>
        <v>#DIV/0!</v>
      </c>
      <c r="D3685" s="216" t="e">
        <f>IF(F3685="","",IF($B$3='Budget Calculator'!$A$14, 'Loan Calculator'!$L$12-E3685+H3685, IF($B$3='Budget Calculator'!$A$13,  'Loan Calculator'!$N$12-E3685+H3685, IF($B$3='Budget Calculator'!$A$12,  'Loan Calculator'!$P$12-E3685+H3685, 0))))</f>
        <v>#DIV/0!</v>
      </c>
      <c r="E3685" s="217" t="e">
        <f>IF(('Loan Calculator'!$G$4/$B$4)*C3684&gt;=0, ('Loan Calculator'!$G$4/$B$4)*C3684, 1/0)</f>
        <v>#DIV/0!</v>
      </c>
      <c r="F3685" s="200" t="e">
        <f t="shared" si="354"/>
        <v>#DIV/0!</v>
      </c>
      <c r="G3685" s="212" t="e">
        <f t="shared" si="349"/>
        <v>#DIV/0!</v>
      </c>
      <c r="K3685" s="197" t="str" cm="1">
        <f t="array" ref="K3685">INDEX($A:$G, ($B3685*$B$4)+3,COLUMN(C3685))</f>
        <v>Owing</v>
      </c>
      <c r="L3685" s="198" t="e">
        <f t="shared" si="351"/>
        <v>#VALUE!</v>
      </c>
      <c r="M3685" s="199" t="e">
        <f t="shared" si="352"/>
        <v>#VALUE!</v>
      </c>
      <c r="N3685" s="200" t="str" cm="1">
        <f t="array" ref="N3685">INDEX($A:$G, ($B3685*$B$4)+3,COLUMN(F3685))</f>
        <v>Total Interest Charged</v>
      </c>
      <c r="O3685" s="201" t="e">
        <f t="shared" si="350"/>
        <v>#VALUE!</v>
      </c>
    </row>
    <row r="3686" spans="3:15" x14ac:dyDescent="0.25">
      <c r="C3686" s="197" t="e">
        <f t="shared" si="353"/>
        <v>#DIV/0!</v>
      </c>
      <c r="D3686" s="216" t="e">
        <f>IF(F3686="","",IF($B$3='Budget Calculator'!$A$14, 'Loan Calculator'!$L$12-E3686+H3686, IF($B$3='Budget Calculator'!$A$13,  'Loan Calculator'!$N$12-E3686+H3686, IF($B$3='Budget Calculator'!$A$12,  'Loan Calculator'!$P$12-E3686+H3686, 0))))</f>
        <v>#DIV/0!</v>
      </c>
      <c r="E3686" s="217" t="e">
        <f>IF(('Loan Calculator'!$G$4/$B$4)*C3685&gt;=0, ('Loan Calculator'!$G$4/$B$4)*C3685, 1/0)</f>
        <v>#DIV/0!</v>
      </c>
      <c r="F3686" s="200" t="e">
        <f t="shared" si="354"/>
        <v>#DIV/0!</v>
      </c>
      <c r="G3686" s="212" t="e">
        <f t="shared" si="349"/>
        <v>#DIV/0!</v>
      </c>
      <c r="K3686" s="197" t="str" cm="1">
        <f t="array" ref="K3686">INDEX($A:$G, ($B3686*$B$4)+3,COLUMN(C3686))</f>
        <v>Owing</v>
      </c>
      <c r="L3686" s="198" t="e">
        <f t="shared" si="351"/>
        <v>#VALUE!</v>
      </c>
      <c r="M3686" s="199" t="e">
        <f t="shared" si="352"/>
        <v>#VALUE!</v>
      </c>
      <c r="N3686" s="200" t="str" cm="1">
        <f t="array" ref="N3686">INDEX($A:$G, ($B3686*$B$4)+3,COLUMN(F3686))</f>
        <v>Total Interest Charged</v>
      </c>
      <c r="O3686" s="201" t="e">
        <f t="shared" si="350"/>
        <v>#VALUE!</v>
      </c>
    </row>
    <row r="3687" spans="3:15" x14ac:dyDescent="0.25">
      <c r="C3687" s="197" t="e">
        <f t="shared" si="353"/>
        <v>#DIV/0!</v>
      </c>
      <c r="D3687" s="216" t="e">
        <f>IF(F3687="","",IF($B$3='Budget Calculator'!$A$14, 'Loan Calculator'!$L$12-E3687+H3687, IF($B$3='Budget Calculator'!$A$13,  'Loan Calculator'!$N$12-E3687+H3687, IF($B$3='Budget Calculator'!$A$12,  'Loan Calculator'!$P$12-E3687+H3687, 0))))</f>
        <v>#DIV/0!</v>
      </c>
      <c r="E3687" s="217" t="e">
        <f>IF(('Loan Calculator'!$G$4/$B$4)*C3686&gt;=0, ('Loan Calculator'!$G$4/$B$4)*C3686, 1/0)</f>
        <v>#DIV/0!</v>
      </c>
      <c r="F3687" s="200" t="e">
        <f t="shared" si="354"/>
        <v>#DIV/0!</v>
      </c>
      <c r="G3687" s="212" t="e">
        <f t="shared" si="349"/>
        <v>#DIV/0!</v>
      </c>
      <c r="K3687" s="197" t="str" cm="1">
        <f t="array" ref="K3687">INDEX($A:$G, ($B3687*$B$4)+3,COLUMN(C3687))</f>
        <v>Owing</v>
      </c>
      <c r="L3687" s="198" t="e">
        <f t="shared" si="351"/>
        <v>#VALUE!</v>
      </c>
      <c r="M3687" s="199" t="e">
        <f t="shared" si="352"/>
        <v>#VALUE!</v>
      </c>
      <c r="N3687" s="200" t="str" cm="1">
        <f t="array" ref="N3687">INDEX($A:$G, ($B3687*$B$4)+3,COLUMN(F3687))</f>
        <v>Total Interest Charged</v>
      </c>
      <c r="O3687" s="201" t="e">
        <f t="shared" si="350"/>
        <v>#VALUE!</v>
      </c>
    </row>
    <row r="3688" spans="3:15" x14ac:dyDescent="0.25">
      <c r="C3688" s="197" t="e">
        <f t="shared" si="353"/>
        <v>#DIV/0!</v>
      </c>
      <c r="D3688" s="216" t="e">
        <f>IF(F3688="","",IF($B$3='Budget Calculator'!$A$14, 'Loan Calculator'!$L$12-E3688+H3688, IF($B$3='Budget Calculator'!$A$13,  'Loan Calculator'!$N$12-E3688+H3688, IF($B$3='Budget Calculator'!$A$12,  'Loan Calculator'!$P$12-E3688+H3688, 0))))</f>
        <v>#DIV/0!</v>
      </c>
      <c r="E3688" s="217" t="e">
        <f>IF(('Loan Calculator'!$G$4/$B$4)*C3687&gt;=0, ('Loan Calculator'!$G$4/$B$4)*C3687, 1/0)</f>
        <v>#DIV/0!</v>
      </c>
      <c r="F3688" s="200" t="e">
        <f t="shared" si="354"/>
        <v>#DIV/0!</v>
      </c>
      <c r="G3688" s="212" t="e">
        <f t="shared" si="349"/>
        <v>#DIV/0!</v>
      </c>
      <c r="K3688" s="197" t="str" cm="1">
        <f t="array" ref="K3688">INDEX($A:$G, ($B3688*$B$4)+3,COLUMN(C3688))</f>
        <v>Owing</v>
      </c>
      <c r="L3688" s="198" t="e">
        <f t="shared" si="351"/>
        <v>#VALUE!</v>
      </c>
      <c r="M3688" s="199" t="e">
        <f t="shared" si="352"/>
        <v>#VALUE!</v>
      </c>
      <c r="N3688" s="200" t="str" cm="1">
        <f t="array" ref="N3688">INDEX($A:$G, ($B3688*$B$4)+3,COLUMN(F3688))</f>
        <v>Total Interest Charged</v>
      </c>
      <c r="O3688" s="201" t="e">
        <f t="shared" si="350"/>
        <v>#VALUE!</v>
      </c>
    </row>
    <row r="3689" spans="3:15" x14ac:dyDescent="0.25">
      <c r="C3689" s="197" t="e">
        <f t="shared" si="353"/>
        <v>#DIV/0!</v>
      </c>
      <c r="D3689" s="216" t="e">
        <f>IF(F3689="","",IF($B$3='Budget Calculator'!$A$14, 'Loan Calculator'!$L$12-E3689+H3689, IF($B$3='Budget Calculator'!$A$13,  'Loan Calculator'!$N$12-E3689+H3689, IF($B$3='Budget Calculator'!$A$12,  'Loan Calculator'!$P$12-E3689+H3689, 0))))</f>
        <v>#DIV/0!</v>
      </c>
      <c r="E3689" s="217" t="e">
        <f>IF(('Loan Calculator'!$G$4/$B$4)*C3688&gt;=0, ('Loan Calculator'!$G$4/$B$4)*C3688, 1/0)</f>
        <v>#DIV/0!</v>
      </c>
      <c r="F3689" s="200" t="e">
        <f t="shared" si="354"/>
        <v>#DIV/0!</v>
      </c>
      <c r="G3689" s="212" t="e">
        <f t="shared" si="349"/>
        <v>#DIV/0!</v>
      </c>
      <c r="K3689" s="197" t="str" cm="1">
        <f t="array" ref="K3689">INDEX($A:$G, ($B3689*$B$4)+3,COLUMN(C3689))</f>
        <v>Owing</v>
      </c>
      <c r="L3689" s="198" t="e">
        <f t="shared" si="351"/>
        <v>#VALUE!</v>
      </c>
      <c r="M3689" s="199" t="e">
        <f t="shared" si="352"/>
        <v>#VALUE!</v>
      </c>
      <c r="N3689" s="200" t="str" cm="1">
        <f t="array" ref="N3689">INDEX($A:$G, ($B3689*$B$4)+3,COLUMN(F3689))</f>
        <v>Total Interest Charged</v>
      </c>
      <c r="O3689" s="201" t="e">
        <f t="shared" si="350"/>
        <v>#VALUE!</v>
      </c>
    </row>
    <row r="3690" spans="3:15" x14ac:dyDescent="0.25">
      <c r="C3690" s="197" t="e">
        <f t="shared" si="353"/>
        <v>#DIV/0!</v>
      </c>
      <c r="D3690" s="216" t="e">
        <f>IF(F3690="","",IF($B$3='Budget Calculator'!$A$14, 'Loan Calculator'!$L$12-E3690+H3690, IF($B$3='Budget Calculator'!$A$13,  'Loan Calculator'!$N$12-E3690+H3690, IF($B$3='Budget Calculator'!$A$12,  'Loan Calculator'!$P$12-E3690+H3690, 0))))</f>
        <v>#DIV/0!</v>
      </c>
      <c r="E3690" s="217" t="e">
        <f>IF(('Loan Calculator'!$G$4/$B$4)*C3689&gt;=0, ('Loan Calculator'!$G$4/$B$4)*C3689, 1/0)</f>
        <v>#DIV/0!</v>
      </c>
      <c r="F3690" s="200" t="e">
        <f t="shared" si="354"/>
        <v>#DIV/0!</v>
      </c>
      <c r="G3690" s="212" t="e">
        <f t="shared" si="349"/>
        <v>#DIV/0!</v>
      </c>
      <c r="K3690" s="197" t="str" cm="1">
        <f t="array" ref="K3690">INDEX($A:$G, ($B3690*$B$4)+3,COLUMN(C3690))</f>
        <v>Owing</v>
      </c>
      <c r="L3690" s="198" t="e">
        <f t="shared" si="351"/>
        <v>#VALUE!</v>
      </c>
      <c r="M3690" s="199" t="e">
        <f t="shared" si="352"/>
        <v>#VALUE!</v>
      </c>
      <c r="N3690" s="200" t="str" cm="1">
        <f t="array" ref="N3690">INDEX($A:$G, ($B3690*$B$4)+3,COLUMN(F3690))</f>
        <v>Total Interest Charged</v>
      </c>
      <c r="O3690" s="201" t="e">
        <f t="shared" si="350"/>
        <v>#VALUE!</v>
      </c>
    </row>
    <row r="3691" spans="3:15" x14ac:dyDescent="0.25">
      <c r="C3691" s="197" t="e">
        <f t="shared" si="353"/>
        <v>#DIV/0!</v>
      </c>
      <c r="D3691" s="216" t="e">
        <f>IF(F3691="","",IF($B$3='Budget Calculator'!$A$14, 'Loan Calculator'!$L$12-E3691+H3691, IF($B$3='Budget Calculator'!$A$13,  'Loan Calculator'!$N$12-E3691+H3691, IF($B$3='Budget Calculator'!$A$12,  'Loan Calculator'!$P$12-E3691+H3691, 0))))</f>
        <v>#DIV/0!</v>
      </c>
      <c r="E3691" s="217" t="e">
        <f>IF(('Loan Calculator'!$G$4/$B$4)*C3690&gt;=0, ('Loan Calculator'!$G$4/$B$4)*C3690, 1/0)</f>
        <v>#DIV/0!</v>
      </c>
      <c r="F3691" s="200" t="e">
        <f t="shared" si="354"/>
        <v>#DIV/0!</v>
      </c>
      <c r="G3691" s="212" t="e">
        <f t="shared" si="349"/>
        <v>#DIV/0!</v>
      </c>
      <c r="K3691" s="197" t="str" cm="1">
        <f t="array" ref="K3691">INDEX($A:$G, ($B3691*$B$4)+3,COLUMN(C3691))</f>
        <v>Owing</v>
      </c>
      <c r="L3691" s="198" t="e">
        <f t="shared" si="351"/>
        <v>#VALUE!</v>
      </c>
      <c r="M3691" s="199" t="e">
        <f t="shared" si="352"/>
        <v>#VALUE!</v>
      </c>
      <c r="N3691" s="200" t="str" cm="1">
        <f t="array" ref="N3691">INDEX($A:$G, ($B3691*$B$4)+3,COLUMN(F3691))</f>
        <v>Total Interest Charged</v>
      </c>
      <c r="O3691" s="201" t="e">
        <f t="shared" si="350"/>
        <v>#VALUE!</v>
      </c>
    </row>
    <row r="3692" spans="3:15" x14ac:dyDescent="0.25">
      <c r="C3692" s="197" t="e">
        <f t="shared" si="353"/>
        <v>#DIV/0!</v>
      </c>
      <c r="D3692" s="216" t="e">
        <f>IF(F3692="","",IF($B$3='Budget Calculator'!$A$14, 'Loan Calculator'!$L$12-E3692+H3692, IF($B$3='Budget Calculator'!$A$13,  'Loan Calculator'!$N$12-E3692+H3692, IF($B$3='Budget Calculator'!$A$12,  'Loan Calculator'!$P$12-E3692+H3692, 0))))</f>
        <v>#DIV/0!</v>
      </c>
      <c r="E3692" s="217" t="e">
        <f>IF(('Loan Calculator'!$G$4/$B$4)*C3691&gt;=0, ('Loan Calculator'!$G$4/$B$4)*C3691, 1/0)</f>
        <v>#DIV/0!</v>
      </c>
      <c r="F3692" s="200" t="e">
        <f t="shared" si="354"/>
        <v>#DIV/0!</v>
      </c>
      <c r="G3692" s="212" t="e">
        <f t="shared" si="349"/>
        <v>#DIV/0!</v>
      </c>
      <c r="K3692" s="197" t="str" cm="1">
        <f t="array" ref="K3692">INDEX($A:$G, ($B3692*$B$4)+3,COLUMN(C3692))</f>
        <v>Owing</v>
      </c>
      <c r="L3692" s="198" t="e">
        <f t="shared" si="351"/>
        <v>#VALUE!</v>
      </c>
      <c r="M3692" s="199" t="e">
        <f t="shared" si="352"/>
        <v>#VALUE!</v>
      </c>
      <c r="N3692" s="200" t="str" cm="1">
        <f t="array" ref="N3692">INDEX($A:$G, ($B3692*$B$4)+3,COLUMN(F3692))</f>
        <v>Total Interest Charged</v>
      </c>
      <c r="O3692" s="201" t="e">
        <f t="shared" si="350"/>
        <v>#VALUE!</v>
      </c>
    </row>
    <row r="3693" spans="3:15" x14ac:dyDescent="0.25">
      <c r="C3693" s="197" t="e">
        <f t="shared" si="353"/>
        <v>#DIV/0!</v>
      </c>
      <c r="D3693" s="216" t="e">
        <f>IF(F3693="","",IF($B$3='Budget Calculator'!$A$14, 'Loan Calculator'!$L$12-E3693+H3693, IF($B$3='Budget Calculator'!$A$13,  'Loan Calculator'!$N$12-E3693+H3693, IF($B$3='Budget Calculator'!$A$12,  'Loan Calculator'!$P$12-E3693+H3693, 0))))</f>
        <v>#DIV/0!</v>
      </c>
      <c r="E3693" s="217" t="e">
        <f>IF(('Loan Calculator'!$G$4/$B$4)*C3692&gt;=0, ('Loan Calculator'!$G$4/$B$4)*C3692, 1/0)</f>
        <v>#DIV/0!</v>
      </c>
      <c r="F3693" s="200" t="e">
        <f t="shared" si="354"/>
        <v>#DIV/0!</v>
      </c>
      <c r="G3693" s="212" t="e">
        <f t="shared" si="349"/>
        <v>#DIV/0!</v>
      </c>
      <c r="K3693" s="197" t="str" cm="1">
        <f t="array" ref="K3693">INDEX($A:$G, ($B3693*$B$4)+3,COLUMN(C3693))</f>
        <v>Owing</v>
      </c>
      <c r="L3693" s="198" t="e">
        <f t="shared" si="351"/>
        <v>#VALUE!</v>
      </c>
      <c r="M3693" s="199" t="e">
        <f t="shared" si="352"/>
        <v>#VALUE!</v>
      </c>
      <c r="N3693" s="200" t="str" cm="1">
        <f t="array" ref="N3693">INDEX($A:$G, ($B3693*$B$4)+3,COLUMN(F3693))</f>
        <v>Total Interest Charged</v>
      </c>
      <c r="O3693" s="201" t="e">
        <f t="shared" si="350"/>
        <v>#VALUE!</v>
      </c>
    </row>
    <row r="3694" spans="3:15" x14ac:dyDescent="0.25">
      <c r="C3694" s="197" t="e">
        <f t="shared" si="353"/>
        <v>#DIV/0!</v>
      </c>
      <c r="D3694" s="216" t="e">
        <f>IF(F3694="","",IF($B$3='Budget Calculator'!$A$14, 'Loan Calculator'!$L$12-E3694+H3694, IF($B$3='Budget Calculator'!$A$13,  'Loan Calculator'!$N$12-E3694+H3694, IF($B$3='Budget Calculator'!$A$12,  'Loan Calculator'!$P$12-E3694+H3694, 0))))</f>
        <v>#DIV/0!</v>
      </c>
      <c r="E3694" s="217" t="e">
        <f>IF(('Loan Calculator'!$G$4/$B$4)*C3693&gt;=0, ('Loan Calculator'!$G$4/$B$4)*C3693, 1/0)</f>
        <v>#DIV/0!</v>
      </c>
      <c r="F3694" s="200" t="e">
        <f t="shared" si="354"/>
        <v>#DIV/0!</v>
      </c>
      <c r="G3694" s="212" t="e">
        <f t="shared" si="349"/>
        <v>#DIV/0!</v>
      </c>
      <c r="K3694" s="197" t="str" cm="1">
        <f t="array" ref="K3694">INDEX($A:$G, ($B3694*$B$4)+3,COLUMN(C3694))</f>
        <v>Owing</v>
      </c>
      <c r="L3694" s="198" t="e">
        <f t="shared" si="351"/>
        <v>#VALUE!</v>
      </c>
      <c r="M3694" s="199" t="e">
        <f t="shared" si="352"/>
        <v>#VALUE!</v>
      </c>
      <c r="N3694" s="200" t="str" cm="1">
        <f t="array" ref="N3694">INDEX($A:$G, ($B3694*$B$4)+3,COLUMN(F3694))</f>
        <v>Total Interest Charged</v>
      </c>
      <c r="O3694" s="201" t="e">
        <f t="shared" si="350"/>
        <v>#VALUE!</v>
      </c>
    </row>
    <row r="3695" spans="3:15" x14ac:dyDescent="0.25">
      <c r="C3695" s="197" t="e">
        <f t="shared" si="353"/>
        <v>#DIV/0!</v>
      </c>
      <c r="D3695" s="216" t="e">
        <f>IF(F3695="","",IF($B$3='Budget Calculator'!$A$14, 'Loan Calculator'!$L$12-E3695+H3695, IF($B$3='Budget Calculator'!$A$13,  'Loan Calculator'!$N$12-E3695+H3695, IF($B$3='Budget Calculator'!$A$12,  'Loan Calculator'!$P$12-E3695+H3695, 0))))</f>
        <v>#DIV/0!</v>
      </c>
      <c r="E3695" s="217" t="e">
        <f>IF(('Loan Calculator'!$G$4/$B$4)*C3694&gt;=0, ('Loan Calculator'!$G$4/$B$4)*C3694, 1/0)</f>
        <v>#DIV/0!</v>
      </c>
      <c r="F3695" s="200" t="e">
        <f t="shared" si="354"/>
        <v>#DIV/0!</v>
      </c>
      <c r="G3695" s="212" t="e">
        <f t="shared" si="349"/>
        <v>#DIV/0!</v>
      </c>
      <c r="K3695" s="197" t="str" cm="1">
        <f t="array" ref="K3695">INDEX($A:$G, ($B3695*$B$4)+3,COLUMN(C3695))</f>
        <v>Owing</v>
      </c>
      <c r="L3695" s="198" t="e">
        <f t="shared" si="351"/>
        <v>#VALUE!</v>
      </c>
      <c r="M3695" s="199" t="e">
        <f t="shared" si="352"/>
        <v>#VALUE!</v>
      </c>
      <c r="N3695" s="200" t="str" cm="1">
        <f t="array" ref="N3695">INDEX($A:$G, ($B3695*$B$4)+3,COLUMN(F3695))</f>
        <v>Total Interest Charged</v>
      </c>
      <c r="O3695" s="201" t="e">
        <f t="shared" si="350"/>
        <v>#VALUE!</v>
      </c>
    </row>
    <row r="3696" spans="3:15" x14ac:dyDescent="0.25">
      <c r="C3696" s="197" t="e">
        <f t="shared" si="353"/>
        <v>#DIV/0!</v>
      </c>
      <c r="D3696" s="216" t="e">
        <f>IF(F3696="","",IF($B$3='Budget Calculator'!$A$14, 'Loan Calculator'!$L$12-E3696+H3696, IF($B$3='Budget Calculator'!$A$13,  'Loan Calculator'!$N$12-E3696+H3696, IF($B$3='Budget Calculator'!$A$12,  'Loan Calculator'!$P$12-E3696+H3696, 0))))</f>
        <v>#DIV/0!</v>
      </c>
      <c r="E3696" s="217" t="e">
        <f>IF(('Loan Calculator'!$G$4/$B$4)*C3695&gt;=0, ('Loan Calculator'!$G$4/$B$4)*C3695, 1/0)</f>
        <v>#DIV/0!</v>
      </c>
      <c r="F3696" s="200" t="e">
        <f t="shared" si="354"/>
        <v>#DIV/0!</v>
      </c>
      <c r="G3696" s="212" t="e">
        <f t="shared" si="349"/>
        <v>#DIV/0!</v>
      </c>
      <c r="K3696" s="197" t="str" cm="1">
        <f t="array" ref="K3696">INDEX($A:$G, ($B3696*$B$4)+3,COLUMN(C3696))</f>
        <v>Owing</v>
      </c>
      <c r="L3696" s="198" t="e">
        <f t="shared" si="351"/>
        <v>#VALUE!</v>
      </c>
      <c r="M3696" s="199" t="e">
        <f t="shared" si="352"/>
        <v>#VALUE!</v>
      </c>
      <c r="N3696" s="200" t="str" cm="1">
        <f t="array" ref="N3696">INDEX($A:$G, ($B3696*$B$4)+3,COLUMN(F3696))</f>
        <v>Total Interest Charged</v>
      </c>
      <c r="O3696" s="201" t="e">
        <f t="shared" si="350"/>
        <v>#VALUE!</v>
      </c>
    </row>
    <row r="3697" spans="3:15" x14ac:dyDescent="0.25">
      <c r="C3697" s="197" t="e">
        <f t="shared" si="353"/>
        <v>#DIV/0!</v>
      </c>
      <c r="D3697" s="216" t="e">
        <f>IF(F3697="","",IF($B$3='Budget Calculator'!$A$14, 'Loan Calculator'!$L$12-E3697+H3697, IF($B$3='Budget Calculator'!$A$13,  'Loan Calculator'!$N$12-E3697+H3697, IF($B$3='Budget Calculator'!$A$12,  'Loan Calculator'!$P$12-E3697+H3697, 0))))</f>
        <v>#DIV/0!</v>
      </c>
      <c r="E3697" s="217" t="e">
        <f>IF(('Loan Calculator'!$G$4/$B$4)*C3696&gt;=0, ('Loan Calculator'!$G$4/$B$4)*C3696, 1/0)</f>
        <v>#DIV/0!</v>
      </c>
      <c r="F3697" s="200" t="e">
        <f t="shared" si="354"/>
        <v>#DIV/0!</v>
      </c>
      <c r="G3697" s="212" t="e">
        <f t="shared" si="349"/>
        <v>#DIV/0!</v>
      </c>
      <c r="K3697" s="197" t="str" cm="1">
        <f t="array" ref="K3697">INDEX($A:$G, ($B3697*$B$4)+3,COLUMN(C3697))</f>
        <v>Owing</v>
      </c>
      <c r="L3697" s="198" t="e">
        <f t="shared" si="351"/>
        <v>#VALUE!</v>
      </c>
      <c r="M3697" s="199" t="e">
        <f t="shared" si="352"/>
        <v>#VALUE!</v>
      </c>
      <c r="N3697" s="200" t="str" cm="1">
        <f t="array" ref="N3697">INDEX($A:$G, ($B3697*$B$4)+3,COLUMN(F3697))</f>
        <v>Total Interest Charged</v>
      </c>
      <c r="O3697" s="201" t="e">
        <f t="shared" si="350"/>
        <v>#VALUE!</v>
      </c>
    </row>
    <row r="3698" spans="3:15" x14ac:dyDescent="0.25">
      <c r="C3698" s="197" t="e">
        <f t="shared" si="353"/>
        <v>#DIV/0!</v>
      </c>
      <c r="D3698" s="216" t="e">
        <f>IF(F3698="","",IF($B$3='Budget Calculator'!$A$14, 'Loan Calculator'!$L$12-E3698+H3698, IF($B$3='Budget Calculator'!$A$13,  'Loan Calculator'!$N$12-E3698+H3698, IF($B$3='Budget Calculator'!$A$12,  'Loan Calculator'!$P$12-E3698+H3698, 0))))</f>
        <v>#DIV/0!</v>
      </c>
      <c r="E3698" s="217" t="e">
        <f>IF(('Loan Calculator'!$G$4/$B$4)*C3697&gt;=0, ('Loan Calculator'!$G$4/$B$4)*C3697, 1/0)</f>
        <v>#DIV/0!</v>
      </c>
      <c r="F3698" s="200" t="e">
        <f t="shared" si="354"/>
        <v>#DIV/0!</v>
      </c>
      <c r="G3698" s="212" t="e">
        <f t="shared" si="349"/>
        <v>#DIV/0!</v>
      </c>
      <c r="K3698" s="197" t="str" cm="1">
        <f t="array" ref="K3698">INDEX($A:$G, ($B3698*$B$4)+3,COLUMN(C3698))</f>
        <v>Owing</v>
      </c>
      <c r="L3698" s="198" t="e">
        <f t="shared" si="351"/>
        <v>#VALUE!</v>
      </c>
      <c r="M3698" s="199" t="e">
        <f t="shared" si="352"/>
        <v>#VALUE!</v>
      </c>
      <c r="N3698" s="200" t="str" cm="1">
        <f t="array" ref="N3698">INDEX($A:$G, ($B3698*$B$4)+3,COLUMN(F3698))</f>
        <v>Total Interest Charged</v>
      </c>
      <c r="O3698" s="201" t="e">
        <f t="shared" si="350"/>
        <v>#VALUE!</v>
      </c>
    </row>
    <row r="3699" spans="3:15" x14ac:dyDescent="0.25">
      <c r="C3699" s="197" t="e">
        <f t="shared" si="353"/>
        <v>#DIV/0!</v>
      </c>
      <c r="D3699" s="216" t="e">
        <f>IF(F3699="","",IF($B$3='Budget Calculator'!$A$14, 'Loan Calculator'!$L$12-E3699+H3699, IF($B$3='Budget Calculator'!$A$13,  'Loan Calculator'!$N$12-E3699+H3699, IF($B$3='Budget Calculator'!$A$12,  'Loan Calculator'!$P$12-E3699+H3699, 0))))</f>
        <v>#DIV/0!</v>
      </c>
      <c r="E3699" s="217" t="e">
        <f>IF(('Loan Calculator'!$G$4/$B$4)*C3698&gt;=0, ('Loan Calculator'!$G$4/$B$4)*C3698, 1/0)</f>
        <v>#DIV/0!</v>
      </c>
      <c r="F3699" s="200" t="e">
        <f t="shared" si="354"/>
        <v>#DIV/0!</v>
      </c>
      <c r="G3699" s="212" t="e">
        <f t="shared" si="349"/>
        <v>#DIV/0!</v>
      </c>
      <c r="K3699" s="197" t="str" cm="1">
        <f t="array" ref="K3699">INDEX($A:$G, ($B3699*$B$4)+3,COLUMN(C3699))</f>
        <v>Owing</v>
      </c>
      <c r="L3699" s="198" t="e">
        <f t="shared" si="351"/>
        <v>#VALUE!</v>
      </c>
      <c r="M3699" s="199" t="e">
        <f t="shared" si="352"/>
        <v>#VALUE!</v>
      </c>
      <c r="N3699" s="200" t="str" cm="1">
        <f t="array" ref="N3699">INDEX($A:$G, ($B3699*$B$4)+3,COLUMN(F3699))</f>
        <v>Total Interest Charged</v>
      </c>
      <c r="O3699" s="201" t="e">
        <f t="shared" si="350"/>
        <v>#VALUE!</v>
      </c>
    </row>
    <row r="3700" spans="3:15" x14ac:dyDescent="0.25">
      <c r="C3700" s="197" t="e">
        <f t="shared" si="353"/>
        <v>#DIV/0!</v>
      </c>
      <c r="D3700" s="216" t="e">
        <f>IF(F3700="","",IF($B$3='Budget Calculator'!$A$14, 'Loan Calculator'!$L$12-E3700+H3700, IF($B$3='Budget Calculator'!$A$13,  'Loan Calculator'!$N$12-E3700+H3700, IF($B$3='Budget Calculator'!$A$12,  'Loan Calculator'!$P$12-E3700+H3700, 0))))</f>
        <v>#DIV/0!</v>
      </c>
      <c r="E3700" s="217" t="e">
        <f>IF(('Loan Calculator'!$G$4/$B$4)*C3699&gt;=0, ('Loan Calculator'!$G$4/$B$4)*C3699, 1/0)</f>
        <v>#DIV/0!</v>
      </c>
      <c r="F3700" s="200" t="e">
        <f t="shared" si="354"/>
        <v>#DIV/0!</v>
      </c>
      <c r="G3700" s="212" t="e">
        <f t="shared" si="349"/>
        <v>#DIV/0!</v>
      </c>
      <c r="K3700" s="197" t="str" cm="1">
        <f t="array" ref="K3700">INDEX($A:$G, ($B3700*$B$4)+3,COLUMN(C3700))</f>
        <v>Owing</v>
      </c>
      <c r="L3700" s="198" t="e">
        <f t="shared" si="351"/>
        <v>#VALUE!</v>
      </c>
      <c r="M3700" s="199" t="e">
        <f t="shared" si="352"/>
        <v>#VALUE!</v>
      </c>
      <c r="N3700" s="200" t="str" cm="1">
        <f t="array" ref="N3700">INDEX($A:$G, ($B3700*$B$4)+3,COLUMN(F3700))</f>
        <v>Total Interest Charged</v>
      </c>
      <c r="O3700" s="201" t="e">
        <f t="shared" si="350"/>
        <v>#VALUE!</v>
      </c>
    </row>
    <row r="3701" spans="3:15" x14ac:dyDescent="0.25">
      <c r="C3701" s="197" t="e">
        <f t="shared" si="353"/>
        <v>#DIV/0!</v>
      </c>
      <c r="D3701" s="216" t="e">
        <f>IF(F3701="","",IF($B$3='Budget Calculator'!$A$14, 'Loan Calculator'!$L$12-E3701+H3701, IF($B$3='Budget Calculator'!$A$13,  'Loan Calculator'!$N$12-E3701+H3701, IF($B$3='Budget Calculator'!$A$12,  'Loan Calculator'!$P$12-E3701+H3701, 0))))</f>
        <v>#DIV/0!</v>
      </c>
      <c r="E3701" s="217" t="e">
        <f>IF(('Loan Calculator'!$G$4/$B$4)*C3700&gt;=0, ('Loan Calculator'!$G$4/$B$4)*C3700, 1/0)</f>
        <v>#DIV/0!</v>
      </c>
      <c r="F3701" s="200" t="e">
        <f t="shared" si="354"/>
        <v>#DIV/0!</v>
      </c>
      <c r="G3701" s="212" t="e">
        <f t="shared" si="349"/>
        <v>#DIV/0!</v>
      </c>
      <c r="K3701" s="197" t="str" cm="1">
        <f t="array" ref="K3701">INDEX($A:$G, ($B3701*$B$4)+3,COLUMN(C3701))</f>
        <v>Owing</v>
      </c>
      <c r="L3701" s="198" t="e">
        <f t="shared" si="351"/>
        <v>#VALUE!</v>
      </c>
      <c r="M3701" s="199" t="e">
        <f t="shared" si="352"/>
        <v>#VALUE!</v>
      </c>
      <c r="N3701" s="200" t="str" cm="1">
        <f t="array" ref="N3701">INDEX($A:$G, ($B3701*$B$4)+3,COLUMN(F3701))</f>
        <v>Total Interest Charged</v>
      </c>
      <c r="O3701" s="201" t="e">
        <f t="shared" si="350"/>
        <v>#VALUE!</v>
      </c>
    </row>
    <row r="3702" spans="3:15" x14ac:dyDescent="0.25">
      <c r="C3702" s="197" t="e">
        <f t="shared" si="353"/>
        <v>#DIV/0!</v>
      </c>
      <c r="D3702" s="216" t="e">
        <f>IF(F3702="","",IF($B$3='Budget Calculator'!$A$14, 'Loan Calculator'!$L$12-E3702+H3702, IF($B$3='Budget Calculator'!$A$13,  'Loan Calculator'!$N$12-E3702+H3702, IF($B$3='Budget Calculator'!$A$12,  'Loan Calculator'!$P$12-E3702+H3702, 0))))</f>
        <v>#DIV/0!</v>
      </c>
      <c r="E3702" s="217" t="e">
        <f>IF(('Loan Calculator'!$G$4/$B$4)*C3701&gt;=0, ('Loan Calculator'!$G$4/$B$4)*C3701, 1/0)</f>
        <v>#DIV/0!</v>
      </c>
      <c r="F3702" s="200" t="e">
        <f t="shared" si="354"/>
        <v>#DIV/0!</v>
      </c>
      <c r="G3702" s="212" t="e">
        <f t="shared" si="349"/>
        <v>#DIV/0!</v>
      </c>
      <c r="K3702" s="197" t="str" cm="1">
        <f t="array" ref="K3702">INDEX($A:$G, ($B3702*$B$4)+3,COLUMN(C3702))</f>
        <v>Owing</v>
      </c>
      <c r="L3702" s="198" t="e">
        <f t="shared" si="351"/>
        <v>#VALUE!</v>
      </c>
      <c r="M3702" s="199" t="e">
        <f t="shared" si="352"/>
        <v>#VALUE!</v>
      </c>
      <c r="N3702" s="200" t="str" cm="1">
        <f t="array" ref="N3702">INDEX($A:$G, ($B3702*$B$4)+3,COLUMN(F3702))</f>
        <v>Total Interest Charged</v>
      </c>
      <c r="O3702" s="201" t="e">
        <f t="shared" si="350"/>
        <v>#VALUE!</v>
      </c>
    </row>
    <row r="3703" spans="3:15" x14ac:dyDescent="0.25">
      <c r="C3703" s="197" t="e">
        <f t="shared" si="353"/>
        <v>#DIV/0!</v>
      </c>
      <c r="D3703" s="216" t="e">
        <f>IF(F3703="","",IF($B$3='Budget Calculator'!$A$14, 'Loan Calculator'!$L$12-E3703+H3703, IF($B$3='Budget Calculator'!$A$13,  'Loan Calculator'!$N$12-E3703+H3703, IF($B$3='Budget Calculator'!$A$12,  'Loan Calculator'!$P$12-E3703+H3703, 0))))</f>
        <v>#DIV/0!</v>
      </c>
      <c r="E3703" s="217" t="e">
        <f>IF(('Loan Calculator'!$G$4/$B$4)*C3702&gt;=0, ('Loan Calculator'!$G$4/$B$4)*C3702, 1/0)</f>
        <v>#DIV/0!</v>
      </c>
      <c r="F3703" s="200" t="e">
        <f t="shared" si="354"/>
        <v>#DIV/0!</v>
      </c>
      <c r="G3703" s="212" t="e">
        <f t="shared" si="349"/>
        <v>#DIV/0!</v>
      </c>
      <c r="K3703" s="197" t="str" cm="1">
        <f t="array" ref="K3703">INDEX($A:$G, ($B3703*$B$4)+3,COLUMN(C3703))</f>
        <v>Owing</v>
      </c>
      <c r="L3703" s="198" t="e">
        <f t="shared" si="351"/>
        <v>#VALUE!</v>
      </c>
      <c r="M3703" s="199" t="e">
        <f t="shared" si="352"/>
        <v>#VALUE!</v>
      </c>
      <c r="N3703" s="200" t="str" cm="1">
        <f t="array" ref="N3703">INDEX($A:$G, ($B3703*$B$4)+3,COLUMN(F3703))</f>
        <v>Total Interest Charged</v>
      </c>
      <c r="O3703" s="201" t="e">
        <f t="shared" si="350"/>
        <v>#VALUE!</v>
      </c>
    </row>
    <row r="3704" spans="3:15" x14ac:dyDescent="0.25">
      <c r="C3704" s="197" t="e">
        <f t="shared" si="353"/>
        <v>#DIV/0!</v>
      </c>
      <c r="D3704" s="216" t="e">
        <f>IF(F3704="","",IF($B$3='Budget Calculator'!$A$14, 'Loan Calculator'!$L$12-E3704+H3704, IF($B$3='Budget Calculator'!$A$13,  'Loan Calculator'!$N$12-E3704+H3704, IF($B$3='Budget Calculator'!$A$12,  'Loan Calculator'!$P$12-E3704+H3704, 0))))</f>
        <v>#DIV/0!</v>
      </c>
      <c r="E3704" s="217" t="e">
        <f>IF(('Loan Calculator'!$G$4/$B$4)*C3703&gt;=0, ('Loan Calculator'!$G$4/$B$4)*C3703, 1/0)</f>
        <v>#DIV/0!</v>
      </c>
      <c r="F3704" s="200" t="e">
        <f t="shared" si="354"/>
        <v>#DIV/0!</v>
      </c>
      <c r="G3704" s="212" t="e">
        <f t="shared" si="349"/>
        <v>#DIV/0!</v>
      </c>
      <c r="K3704" s="197" t="str" cm="1">
        <f t="array" ref="K3704">INDEX($A:$G, ($B3704*$B$4)+3,COLUMN(C3704))</f>
        <v>Owing</v>
      </c>
      <c r="L3704" s="198" t="e">
        <f t="shared" si="351"/>
        <v>#VALUE!</v>
      </c>
      <c r="M3704" s="199" t="e">
        <f t="shared" si="352"/>
        <v>#VALUE!</v>
      </c>
      <c r="N3704" s="200" t="str" cm="1">
        <f t="array" ref="N3704">INDEX($A:$G, ($B3704*$B$4)+3,COLUMN(F3704))</f>
        <v>Total Interest Charged</v>
      </c>
      <c r="O3704" s="201" t="e">
        <f t="shared" si="350"/>
        <v>#VALUE!</v>
      </c>
    </row>
    <row r="3705" spans="3:15" x14ac:dyDescent="0.25">
      <c r="C3705" s="197" t="e">
        <f t="shared" si="353"/>
        <v>#DIV/0!</v>
      </c>
      <c r="D3705" s="216" t="e">
        <f>IF(F3705="","",IF($B$3='Budget Calculator'!$A$14, 'Loan Calculator'!$L$12-E3705+H3705, IF($B$3='Budget Calculator'!$A$13,  'Loan Calculator'!$N$12-E3705+H3705, IF($B$3='Budget Calculator'!$A$12,  'Loan Calculator'!$P$12-E3705+H3705, 0))))</f>
        <v>#DIV/0!</v>
      </c>
      <c r="E3705" s="217" t="e">
        <f>IF(('Loan Calculator'!$G$4/$B$4)*C3704&gt;=0, ('Loan Calculator'!$G$4/$B$4)*C3704, 1/0)</f>
        <v>#DIV/0!</v>
      </c>
      <c r="F3705" s="200" t="e">
        <f t="shared" si="354"/>
        <v>#DIV/0!</v>
      </c>
      <c r="G3705" s="212" t="e">
        <f t="shared" si="349"/>
        <v>#DIV/0!</v>
      </c>
      <c r="K3705" s="197" t="str" cm="1">
        <f t="array" ref="K3705">INDEX($A:$G, ($B3705*$B$4)+3,COLUMN(C3705))</f>
        <v>Owing</v>
      </c>
      <c r="L3705" s="198" t="e">
        <f t="shared" si="351"/>
        <v>#VALUE!</v>
      </c>
      <c r="M3705" s="199" t="e">
        <f t="shared" si="352"/>
        <v>#VALUE!</v>
      </c>
      <c r="N3705" s="200" t="str" cm="1">
        <f t="array" ref="N3705">INDEX($A:$G, ($B3705*$B$4)+3,COLUMN(F3705))</f>
        <v>Total Interest Charged</v>
      </c>
      <c r="O3705" s="201" t="e">
        <f t="shared" si="350"/>
        <v>#VALUE!</v>
      </c>
    </row>
    <row r="3706" spans="3:15" x14ac:dyDescent="0.25">
      <c r="C3706" s="197" t="e">
        <f t="shared" si="353"/>
        <v>#DIV/0!</v>
      </c>
      <c r="D3706" s="216" t="e">
        <f>IF(F3706="","",IF($B$3='Budget Calculator'!$A$14, 'Loan Calculator'!$L$12-E3706+H3706, IF($B$3='Budget Calculator'!$A$13,  'Loan Calculator'!$N$12-E3706+H3706, IF($B$3='Budget Calculator'!$A$12,  'Loan Calculator'!$P$12-E3706+H3706, 0))))</f>
        <v>#DIV/0!</v>
      </c>
      <c r="E3706" s="217" t="e">
        <f>IF(('Loan Calculator'!$G$4/$B$4)*C3705&gt;=0, ('Loan Calculator'!$G$4/$B$4)*C3705, 1/0)</f>
        <v>#DIV/0!</v>
      </c>
      <c r="F3706" s="200" t="e">
        <f t="shared" si="354"/>
        <v>#DIV/0!</v>
      </c>
      <c r="G3706" s="212" t="e">
        <f t="shared" si="349"/>
        <v>#DIV/0!</v>
      </c>
      <c r="K3706" s="197" t="str" cm="1">
        <f t="array" ref="K3706">INDEX($A:$G, ($B3706*$B$4)+3,COLUMN(C3706))</f>
        <v>Owing</v>
      </c>
      <c r="L3706" s="198" t="e">
        <f t="shared" si="351"/>
        <v>#VALUE!</v>
      </c>
      <c r="M3706" s="199" t="e">
        <f t="shared" si="352"/>
        <v>#VALUE!</v>
      </c>
      <c r="N3706" s="200" t="str" cm="1">
        <f t="array" ref="N3706">INDEX($A:$G, ($B3706*$B$4)+3,COLUMN(F3706))</f>
        <v>Total Interest Charged</v>
      </c>
      <c r="O3706" s="201" t="e">
        <f t="shared" si="350"/>
        <v>#VALUE!</v>
      </c>
    </row>
    <row r="3707" spans="3:15" x14ac:dyDescent="0.25">
      <c r="C3707" s="197" t="e">
        <f t="shared" si="353"/>
        <v>#DIV/0!</v>
      </c>
      <c r="D3707" s="216" t="e">
        <f>IF(F3707="","",IF($B$3='Budget Calculator'!$A$14, 'Loan Calculator'!$L$12-E3707+H3707, IF($B$3='Budget Calculator'!$A$13,  'Loan Calculator'!$N$12-E3707+H3707, IF($B$3='Budget Calculator'!$A$12,  'Loan Calculator'!$P$12-E3707+H3707, 0))))</f>
        <v>#DIV/0!</v>
      </c>
      <c r="E3707" s="217" t="e">
        <f>IF(('Loan Calculator'!$G$4/$B$4)*C3706&gt;=0, ('Loan Calculator'!$G$4/$B$4)*C3706, 1/0)</f>
        <v>#DIV/0!</v>
      </c>
      <c r="F3707" s="200" t="e">
        <f t="shared" si="354"/>
        <v>#DIV/0!</v>
      </c>
      <c r="G3707" s="212" t="e">
        <f t="shared" si="349"/>
        <v>#DIV/0!</v>
      </c>
      <c r="K3707" s="197" t="str" cm="1">
        <f t="array" ref="K3707">INDEX($A:$G, ($B3707*$B$4)+3,COLUMN(C3707))</f>
        <v>Owing</v>
      </c>
      <c r="L3707" s="198" t="e">
        <f t="shared" si="351"/>
        <v>#VALUE!</v>
      </c>
      <c r="M3707" s="199" t="e">
        <f t="shared" si="352"/>
        <v>#VALUE!</v>
      </c>
      <c r="N3707" s="200" t="str" cm="1">
        <f t="array" ref="N3707">INDEX($A:$G, ($B3707*$B$4)+3,COLUMN(F3707))</f>
        <v>Total Interest Charged</v>
      </c>
      <c r="O3707" s="201" t="e">
        <f t="shared" si="350"/>
        <v>#VALUE!</v>
      </c>
    </row>
    <row r="3708" spans="3:15" x14ac:dyDescent="0.25">
      <c r="C3708" s="197" t="e">
        <f t="shared" si="353"/>
        <v>#DIV/0!</v>
      </c>
      <c r="D3708" s="216" t="e">
        <f>IF(F3708="","",IF($B$3='Budget Calculator'!$A$14, 'Loan Calculator'!$L$12-E3708+H3708, IF($B$3='Budget Calculator'!$A$13,  'Loan Calculator'!$N$12-E3708+H3708, IF($B$3='Budget Calculator'!$A$12,  'Loan Calculator'!$P$12-E3708+H3708, 0))))</f>
        <v>#DIV/0!</v>
      </c>
      <c r="E3708" s="217" t="e">
        <f>IF(('Loan Calculator'!$G$4/$B$4)*C3707&gt;=0, ('Loan Calculator'!$G$4/$B$4)*C3707, 1/0)</f>
        <v>#DIV/0!</v>
      </c>
      <c r="F3708" s="200" t="e">
        <f t="shared" si="354"/>
        <v>#DIV/0!</v>
      </c>
      <c r="G3708" s="212" t="e">
        <f t="shared" si="349"/>
        <v>#DIV/0!</v>
      </c>
      <c r="K3708" s="197" t="str" cm="1">
        <f t="array" ref="K3708">INDEX($A:$G, ($B3708*$B$4)+3,COLUMN(C3708))</f>
        <v>Owing</v>
      </c>
      <c r="L3708" s="198" t="e">
        <f t="shared" si="351"/>
        <v>#VALUE!</v>
      </c>
      <c r="M3708" s="199" t="e">
        <f t="shared" si="352"/>
        <v>#VALUE!</v>
      </c>
      <c r="N3708" s="200" t="str" cm="1">
        <f t="array" ref="N3708">INDEX($A:$G, ($B3708*$B$4)+3,COLUMN(F3708))</f>
        <v>Total Interest Charged</v>
      </c>
      <c r="O3708" s="201" t="e">
        <f t="shared" si="350"/>
        <v>#VALUE!</v>
      </c>
    </row>
    <row r="3709" spans="3:15" x14ac:dyDescent="0.25">
      <c r="C3709" s="197" t="e">
        <f t="shared" si="353"/>
        <v>#DIV/0!</v>
      </c>
      <c r="D3709" s="216" t="e">
        <f>IF(F3709="","",IF($B$3='Budget Calculator'!$A$14, 'Loan Calculator'!$L$12-E3709+H3709, IF($B$3='Budget Calculator'!$A$13,  'Loan Calculator'!$N$12-E3709+H3709, IF($B$3='Budget Calculator'!$A$12,  'Loan Calculator'!$P$12-E3709+H3709, 0))))</f>
        <v>#DIV/0!</v>
      </c>
      <c r="E3709" s="217" t="e">
        <f>IF(('Loan Calculator'!$G$4/$B$4)*C3708&gt;=0, ('Loan Calculator'!$G$4/$B$4)*C3708, 1/0)</f>
        <v>#DIV/0!</v>
      </c>
      <c r="F3709" s="200" t="e">
        <f t="shared" si="354"/>
        <v>#DIV/0!</v>
      </c>
      <c r="G3709" s="212" t="e">
        <f t="shared" si="349"/>
        <v>#DIV/0!</v>
      </c>
      <c r="K3709" s="197" t="str" cm="1">
        <f t="array" ref="K3709">INDEX($A:$G, ($B3709*$B$4)+3,COLUMN(C3709))</f>
        <v>Owing</v>
      </c>
      <c r="L3709" s="198" t="e">
        <f t="shared" si="351"/>
        <v>#VALUE!</v>
      </c>
      <c r="M3709" s="199" t="e">
        <f t="shared" si="352"/>
        <v>#VALUE!</v>
      </c>
      <c r="N3709" s="200" t="str" cm="1">
        <f t="array" ref="N3709">INDEX($A:$G, ($B3709*$B$4)+3,COLUMN(F3709))</f>
        <v>Total Interest Charged</v>
      </c>
      <c r="O3709" s="201" t="e">
        <f t="shared" si="350"/>
        <v>#VALUE!</v>
      </c>
    </row>
    <row r="3710" spans="3:15" x14ac:dyDescent="0.25">
      <c r="C3710" s="197" t="e">
        <f t="shared" si="353"/>
        <v>#DIV/0!</v>
      </c>
      <c r="D3710" s="216" t="e">
        <f>IF(F3710="","",IF($B$3='Budget Calculator'!$A$14, 'Loan Calculator'!$L$12-E3710+H3710, IF($B$3='Budget Calculator'!$A$13,  'Loan Calculator'!$N$12-E3710+H3710, IF($B$3='Budget Calculator'!$A$12,  'Loan Calculator'!$P$12-E3710+H3710, 0))))</f>
        <v>#DIV/0!</v>
      </c>
      <c r="E3710" s="217" t="e">
        <f>IF(('Loan Calculator'!$G$4/$B$4)*C3709&gt;=0, ('Loan Calculator'!$G$4/$B$4)*C3709, 1/0)</f>
        <v>#DIV/0!</v>
      </c>
      <c r="F3710" s="200" t="e">
        <f t="shared" si="354"/>
        <v>#DIV/0!</v>
      </c>
      <c r="G3710" s="212" t="e">
        <f t="shared" si="349"/>
        <v>#DIV/0!</v>
      </c>
      <c r="K3710" s="197" t="str" cm="1">
        <f t="array" ref="K3710">INDEX($A:$G, ($B3710*$B$4)+3,COLUMN(C3710))</f>
        <v>Owing</v>
      </c>
      <c r="L3710" s="198" t="e">
        <f t="shared" si="351"/>
        <v>#VALUE!</v>
      </c>
      <c r="M3710" s="199" t="e">
        <f t="shared" si="352"/>
        <v>#VALUE!</v>
      </c>
      <c r="N3710" s="200" t="str" cm="1">
        <f t="array" ref="N3710">INDEX($A:$G, ($B3710*$B$4)+3,COLUMN(F3710))</f>
        <v>Total Interest Charged</v>
      </c>
      <c r="O3710" s="201" t="e">
        <f t="shared" si="350"/>
        <v>#VALUE!</v>
      </c>
    </row>
    <row r="3711" spans="3:15" x14ac:dyDescent="0.25">
      <c r="C3711" s="197" t="e">
        <f t="shared" si="353"/>
        <v>#DIV/0!</v>
      </c>
      <c r="D3711" s="216" t="e">
        <f>IF(F3711="","",IF($B$3='Budget Calculator'!$A$14, 'Loan Calculator'!$L$12-E3711+H3711, IF($B$3='Budget Calculator'!$A$13,  'Loan Calculator'!$N$12-E3711+H3711, IF($B$3='Budget Calculator'!$A$12,  'Loan Calculator'!$P$12-E3711+H3711, 0))))</f>
        <v>#DIV/0!</v>
      </c>
      <c r="E3711" s="217" t="e">
        <f>IF(('Loan Calculator'!$G$4/$B$4)*C3710&gt;=0, ('Loan Calculator'!$G$4/$B$4)*C3710, 1/0)</f>
        <v>#DIV/0!</v>
      </c>
      <c r="F3711" s="200" t="e">
        <f t="shared" si="354"/>
        <v>#DIV/0!</v>
      </c>
      <c r="G3711" s="212" t="e">
        <f t="shared" si="349"/>
        <v>#DIV/0!</v>
      </c>
      <c r="K3711" s="197" t="str" cm="1">
        <f t="array" ref="K3711">INDEX($A:$G, ($B3711*$B$4)+3,COLUMN(C3711))</f>
        <v>Owing</v>
      </c>
      <c r="L3711" s="198" t="e">
        <f t="shared" si="351"/>
        <v>#VALUE!</v>
      </c>
      <c r="M3711" s="199" t="e">
        <f t="shared" si="352"/>
        <v>#VALUE!</v>
      </c>
      <c r="N3711" s="200" t="str" cm="1">
        <f t="array" ref="N3711">INDEX($A:$G, ($B3711*$B$4)+3,COLUMN(F3711))</f>
        <v>Total Interest Charged</v>
      </c>
      <c r="O3711" s="201" t="e">
        <f t="shared" si="350"/>
        <v>#VALUE!</v>
      </c>
    </row>
    <row r="3712" spans="3:15" x14ac:dyDescent="0.25">
      <c r="C3712" s="197" t="e">
        <f t="shared" si="353"/>
        <v>#DIV/0!</v>
      </c>
      <c r="D3712" s="216" t="e">
        <f>IF(F3712="","",IF($B$3='Budget Calculator'!$A$14, 'Loan Calculator'!$L$12-E3712+H3712, IF($B$3='Budget Calculator'!$A$13,  'Loan Calculator'!$N$12-E3712+H3712, IF($B$3='Budget Calculator'!$A$12,  'Loan Calculator'!$P$12-E3712+H3712, 0))))</f>
        <v>#DIV/0!</v>
      </c>
      <c r="E3712" s="217" t="e">
        <f>IF(('Loan Calculator'!$G$4/$B$4)*C3711&gt;=0, ('Loan Calculator'!$G$4/$B$4)*C3711, 1/0)</f>
        <v>#DIV/0!</v>
      </c>
      <c r="F3712" s="200" t="e">
        <f t="shared" si="354"/>
        <v>#DIV/0!</v>
      </c>
      <c r="G3712" s="212" t="e">
        <f t="shared" si="349"/>
        <v>#DIV/0!</v>
      </c>
      <c r="K3712" s="197" t="str" cm="1">
        <f t="array" ref="K3712">INDEX($A:$G, ($B3712*$B$4)+3,COLUMN(C3712))</f>
        <v>Owing</v>
      </c>
      <c r="L3712" s="198" t="e">
        <f t="shared" si="351"/>
        <v>#VALUE!</v>
      </c>
      <c r="M3712" s="199" t="e">
        <f t="shared" si="352"/>
        <v>#VALUE!</v>
      </c>
      <c r="N3712" s="200" t="str" cm="1">
        <f t="array" ref="N3712">INDEX($A:$G, ($B3712*$B$4)+3,COLUMN(F3712))</f>
        <v>Total Interest Charged</v>
      </c>
      <c r="O3712" s="201" t="e">
        <f t="shared" si="350"/>
        <v>#VALUE!</v>
      </c>
    </row>
    <row r="3713" spans="3:15" x14ac:dyDescent="0.25">
      <c r="C3713" s="197" t="e">
        <f t="shared" si="353"/>
        <v>#DIV/0!</v>
      </c>
      <c r="D3713" s="216" t="e">
        <f>IF(F3713="","",IF($B$3='Budget Calculator'!$A$14, 'Loan Calculator'!$L$12-E3713+H3713, IF($B$3='Budget Calculator'!$A$13,  'Loan Calculator'!$N$12-E3713+H3713, IF($B$3='Budget Calculator'!$A$12,  'Loan Calculator'!$P$12-E3713+H3713, 0))))</f>
        <v>#DIV/0!</v>
      </c>
      <c r="E3713" s="217" t="e">
        <f>IF(('Loan Calculator'!$G$4/$B$4)*C3712&gt;=0, ('Loan Calculator'!$G$4/$B$4)*C3712, 1/0)</f>
        <v>#DIV/0!</v>
      </c>
      <c r="F3713" s="200" t="e">
        <f t="shared" si="354"/>
        <v>#DIV/0!</v>
      </c>
      <c r="G3713" s="212" t="e">
        <f t="shared" si="349"/>
        <v>#DIV/0!</v>
      </c>
      <c r="K3713" s="197" t="str" cm="1">
        <f t="array" ref="K3713">INDEX($A:$G, ($B3713*$B$4)+3,COLUMN(C3713))</f>
        <v>Owing</v>
      </c>
      <c r="L3713" s="198" t="e">
        <f t="shared" si="351"/>
        <v>#VALUE!</v>
      </c>
      <c r="M3713" s="199" t="e">
        <f t="shared" si="352"/>
        <v>#VALUE!</v>
      </c>
      <c r="N3713" s="200" t="str" cm="1">
        <f t="array" ref="N3713">INDEX($A:$G, ($B3713*$B$4)+3,COLUMN(F3713))</f>
        <v>Total Interest Charged</v>
      </c>
      <c r="O3713" s="201" t="e">
        <f t="shared" si="350"/>
        <v>#VALUE!</v>
      </c>
    </row>
    <row r="3714" spans="3:15" x14ac:dyDescent="0.25">
      <c r="C3714" s="197" t="e">
        <f t="shared" si="353"/>
        <v>#DIV/0!</v>
      </c>
      <c r="D3714" s="216" t="e">
        <f>IF(F3714="","",IF($B$3='Budget Calculator'!$A$14, 'Loan Calculator'!$L$12-E3714+H3714, IF($B$3='Budget Calculator'!$A$13,  'Loan Calculator'!$N$12-E3714+H3714, IF($B$3='Budget Calculator'!$A$12,  'Loan Calculator'!$P$12-E3714+H3714, 0))))</f>
        <v>#DIV/0!</v>
      </c>
      <c r="E3714" s="217" t="e">
        <f>IF(('Loan Calculator'!$G$4/$B$4)*C3713&gt;=0, ('Loan Calculator'!$G$4/$B$4)*C3713, 1/0)</f>
        <v>#DIV/0!</v>
      </c>
      <c r="F3714" s="200" t="e">
        <f t="shared" si="354"/>
        <v>#DIV/0!</v>
      </c>
      <c r="G3714" s="212" t="e">
        <f t="shared" si="349"/>
        <v>#DIV/0!</v>
      </c>
      <c r="K3714" s="197" t="str" cm="1">
        <f t="array" ref="K3714">INDEX($A:$G, ($B3714*$B$4)+3,COLUMN(C3714))</f>
        <v>Owing</v>
      </c>
      <c r="L3714" s="198" t="e">
        <f t="shared" si="351"/>
        <v>#VALUE!</v>
      </c>
      <c r="M3714" s="199" t="e">
        <f t="shared" si="352"/>
        <v>#VALUE!</v>
      </c>
      <c r="N3714" s="200" t="str" cm="1">
        <f t="array" ref="N3714">INDEX($A:$G, ($B3714*$B$4)+3,COLUMN(F3714))</f>
        <v>Total Interest Charged</v>
      </c>
      <c r="O3714" s="201" t="e">
        <f t="shared" si="350"/>
        <v>#VALUE!</v>
      </c>
    </row>
    <row r="3715" spans="3:15" x14ac:dyDescent="0.25">
      <c r="C3715" s="197" t="e">
        <f t="shared" si="353"/>
        <v>#DIV/0!</v>
      </c>
      <c r="D3715" s="216" t="e">
        <f>IF(F3715="","",IF($B$3='Budget Calculator'!$A$14, 'Loan Calculator'!$L$12-E3715+H3715, IF($B$3='Budget Calculator'!$A$13,  'Loan Calculator'!$N$12-E3715+H3715, IF($B$3='Budget Calculator'!$A$12,  'Loan Calculator'!$P$12-E3715+H3715, 0))))</f>
        <v>#DIV/0!</v>
      </c>
      <c r="E3715" s="217" t="e">
        <f>IF(('Loan Calculator'!$G$4/$B$4)*C3714&gt;=0, ('Loan Calculator'!$G$4/$B$4)*C3714, 1/0)</f>
        <v>#DIV/0!</v>
      </c>
      <c r="F3715" s="200" t="e">
        <f t="shared" si="354"/>
        <v>#DIV/0!</v>
      </c>
      <c r="G3715" s="212" t="e">
        <f t="shared" si="349"/>
        <v>#DIV/0!</v>
      </c>
      <c r="K3715" s="197" t="str" cm="1">
        <f t="array" ref="K3715">INDEX($A:$G, ($B3715*$B$4)+3,COLUMN(C3715))</f>
        <v>Owing</v>
      </c>
      <c r="L3715" s="198" t="e">
        <f t="shared" si="351"/>
        <v>#VALUE!</v>
      </c>
      <c r="M3715" s="199" t="e">
        <f t="shared" si="352"/>
        <v>#VALUE!</v>
      </c>
      <c r="N3715" s="200" t="str" cm="1">
        <f t="array" ref="N3715">INDEX($A:$G, ($B3715*$B$4)+3,COLUMN(F3715))</f>
        <v>Total Interest Charged</v>
      </c>
      <c r="O3715" s="201" t="e">
        <f t="shared" si="350"/>
        <v>#VALUE!</v>
      </c>
    </row>
    <row r="3716" spans="3:15" x14ac:dyDescent="0.25">
      <c r="C3716" s="197" t="e">
        <f t="shared" si="353"/>
        <v>#DIV/0!</v>
      </c>
      <c r="D3716" s="216" t="e">
        <f>IF(F3716="","",IF($B$3='Budget Calculator'!$A$14, 'Loan Calculator'!$L$12-E3716+H3716, IF($B$3='Budget Calculator'!$A$13,  'Loan Calculator'!$N$12-E3716+H3716, IF($B$3='Budget Calculator'!$A$12,  'Loan Calculator'!$P$12-E3716+H3716, 0))))</f>
        <v>#DIV/0!</v>
      </c>
      <c r="E3716" s="217" t="e">
        <f>IF(('Loan Calculator'!$G$4/$B$4)*C3715&gt;=0, ('Loan Calculator'!$G$4/$B$4)*C3715, 1/0)</f>
        <v>#DIV/0!</v>
      </c>
      <c r="F3716" s="200" t="e">
        <f t="shared" si="354"/>
        <v>#DIV/0!</v>
      </c>
      <c r="G3716" s="212" t="e">
        <f t="shared" si="349"/>
        <v>#DIV/0!</v>
      </c>
      <c r="K3716" s="197" t="str" cm="1">
        <f t="array" ref="K3716">INDEX($A:$G, ($B3716*$B$4)+3,COLUMN(C3716))</f>
        <v>Owing</v>
      </c>
      <c r="L3716" s="198" t="e">
        <f t="shared" si="351"/>
        <v>#VALUE!</v>
      </c>
      <c r="M3716" s="199" t="e">
        <f t="shared" si="352"/>
        <v>#VALUE!</v>
      </c>
      <c r="N3716" s="200" t="str" cm="1">
        <f t="array" ref="N3716">INDEX($A:$G, ($B3716*$B$4)+3,COLUMN(F3716))</f>
        <v>Total Interest Charged</v>
      </c>
      <c r="O3716" s="201" t="e">
        <f t="shared" si="350"/>
        <v>#VALUE!</v>
      </c>
    </row>
    <row r="3717" spans="3:15" x14ac:dyDescent="0.25">
      <c r="C3717" s="197" t="e">
        <f t="shared" si="353"/>
        <v>#DIV/0!</v>
      </c>
      <c r="D3717" s="216" t="e">
        <f>IF(F3717="","",IF($B$3='Budget Calculator'!$A$14, 'Loan Calculator'!$L$12-E3717+H3717, IF($B$3='Budget Calculator'!$A$13,  'Loan Calculator'!$N$12-E3717+H3717, IF($B$3='Budget Calculator'!$A$12,  'Loan Calculator'!$P$12-E3717+H3717, 0))))</f>
        <v>#DIV/0!</v>
      </c>
      <c r="E3717" s="217" t="e">
        <f>IF(('Loan Calculator'!$G$4/$B$4)*C3716&gt;=0, ('Loan Calculator'!$G$4/$B$4)*C3716, 1/0)</f>
        <v>#DIV/0!</v>
      </c>
      <c r="F3717" s="200" t="e">
        <f t="shared" si="354"/>
        <v>#DIV/0!</v>
      </c>
      <c r="G3717" s="212" t="e">
        <f t="shared" si="349"/>
        <v>#DIV/0!</v>
      </c>
      <c r="K3717" s="197" t="str" cm="1">
        <f t="array" ref="K3717">INDEX($A:$G, ($B3717*$B$4)+3,COLUMN(C3717))</f>
        <v>Owing</v>
      </c>
      <c r="L3717" s="198" t="e">
        <f t="shared" si="351"/>
        <v>#VALUE!</v>
      </c>
      <c r="M3717" s="199" t="e">
        <f t="shared" si="352"/>
        <v>#VALUE!</v>
      </c>
      <c r="N3717" s="200" t="str" cm="1">
        <f t="array" ref="N3717">INDEX($A:$G, ($B3717*$B$4)+3,COLUMN(F3717))</f>
        <v>Total Interest Charged</v>
      </c>
      <c r="O3717" s="201" t="e">
        <f t="shared" si="350"/>
        <v>#VALUE!</v>
      </c>
    </row>
    <row r="3718" spans="3:15" x14ac:dyDescent="0.25">
      <c r="C3718" s="197" t="e">
        <f t="shared" si="353"/>
        <v>#DIV/0!</v>
      </c>
      <c r="D3718" s="216" t="e">
        <f>IF(F3718="","",IF($B$3='Budget Calculator'!$A$14, 'Loan Calculator'!$L$12-E3718+H3718, IF($B$3='Budget Calculator'!$A$13,  'Loan Calculator'!$N$12-E3718+H3718, IF($B$3='Budget Calculator'!$A$12,  'Loan Calculator'!$P$12-E3718+H3718, 0))))</f>
        <v>#DIV/0!</v>
      </c>
      <c r="E3718" s="217" t="e">
        <f>IF(('Loan Calculator'!$G$4/$B$4)*C3717&gt;=0, ('Loan Calculator'!$G$4/$B$4)*C3717, 1/0)</f>
        <v>#DIV/0!</v>
      </c>
      <c r="F3718" s="200" t="e">
        <f t="shared" si="354"/>
        <v>#DIV/0!</v>
      </c>
      <c r="G3718" s="212" t="e">
        <f t="shared" ref="G3718:G3781" si="355">IF(IFERROR(C3718, 1/0), B3718, IF(C3718=0, B3718, 1/0))</f>
        <v>#DIV/0!</v>
      </c>
      <c r="K3718" s="197" t="str" cm="1">
        <f t="array" ref="K3718">INDEX($A:$G, ($B3718*$B$4)+3,COLUMN(C3718))</f>
        <v>Owing</v>
      </c>
      <c r="L3718" s="198" t="e">
        <f t="shared" si="351"/>
        <v>#VALUE!</v>
      </c>
      <c r="M3718" s="199" t="e">
        <f t="shared" si="352"/>
        <v>#VALUE!</v>
      </c>
      <c r="N3718" s="200" t="str" cm="1">
        <f t="array" ref="N3718">INDEX($A:$G, ($B3718*$B$4)+3,COLUMN(F3718))</f>
        <v>Total Interest Charged</v>
      </c>
      <c r="O3718" s="201" t="e">
        <f t="shared" ref="O3718:O3781" si="356">IF(IFERROR(K3718, 1/0), J3718, IF(K3718=0, J3718, 1/0))</f>
        <v>#VALUE!</v>
      </c>
    </row>
    <row r="3719" spans="3:15" x14ac:dyDescent="0.25">
      <c r="C3719" s="197" t="e">
        <f t="shared" si="353"/>
        <v>#DIV/0!</v>
      </c>
      <c r="D3719" s="216" t="e">
        <f>IF(F3719="","",IF($B$3='Budget Calculator'!$A$14, 'Loan Calculator'!$L$12-E3719+H3719, IF($B$3='Budget Calculator'!$A$13,  'Loan Calculator'!$N$12-E3719+H3719, IF($B$3='Budget Calculator'!$A$12,  'Loan Calculator'!$P$12-E3719+H3719, 0))))</f>
        <v>#DIV/0!</v>
      </c>
      <c r="E3719" s="217" t="e">
        <f>IF(('Loan Calculator'!$G$4/$B$4)*C3718&gt;=0, ('Loan Calculator'!$G$4/$B$4)*C3718, 1/0)</f>
        <v>#DIV/0!</v>
      </c>
      <c r="F3719" s="200" t="e">
        <f t="shared" si="354"/>
        <v>#DIV/0!</v>
      </c>
      <c r="G3719" s="212" t="e">
        <f t="shared" si="355"/>
        <v>#DIV/0!</v>
      </c>
      <c r="K3719" s="197" t="str" cm="1">
        <f t="array" ref="K3719">INDEX($A:$G, ($B3719*$B$4)+3,COLUMN(C3719))</f>
        <v>Owing</v>
      </c>
      <c r="L3719" s="198" t="e">
        <f t="shared" ref="L3719:L3782" si="357">K3718-K3719</f>
        <v>#VALUE!</v>
      </c>
      <c r="M3719" s="199" t="e">
        <f t="shared" ref="M3719:M3782" si="358">N3719-N3718</f>
        <v>#VALUE!</v>
      </c>
      <c r="N3719" s="200" t="str" cm="1">
        <f t="array" ref="N3719">INDEX($A:$G, ($B3719*$B$4)+3,COLUMN(F3719))</f>
        <v>Total Interest Charged</v>
      </c>
      <c r="O3719" s="201" t="e">
        <f t="shared" si="356"/>
        <v>#VALUE!</v>
      </c>
    </row>
    <row r="3720" spans="3:15" x14ac:dyDescent="0.25">
      <c r="C3720" s="197" t="e">
        <f t="shared" si="353"/>
        <v>#DIV/0!</v>
      </c>
      <c r="D3720" s="216" t="e">
        <f>IF(F3720="","",IF($B$3='Budget Calculator'!$A$14, 'Loan Calculator'!$L$12-E3720+H3720, IF($B$3='Budget Calculator'!$A$13,  'Loan Calculator'!$N$12-E3720+H3720, IF($B$3='Budget Calculator'!$A$12,  'Loan Calculator'!$P$12-E3720+H3720, 0))))</f>
        <v>#DIV/0!</v>
      </c>
      <c r="E3720" s="217" t="e">
        <f>IF(('Loan Calculator'!$G$4/$B$4)*C3719&gt;=0, ('Loan Calculator'!$G$4/$B$4)*C3719, 1/0)</f>
        <v>#DIV/0!</v>
      </c>
      <c r="F3720" s="200" t="e">
        <f t="shared" si="354"/>
        <v>#DIV/0!</v>
      </c>
      <c r="G3720" s="212" t="e">
        <f t="shared" si="355"/>
        <v>#DIV/0!</v>
      </c>
      <c r="K3720" s="197" t="str" cm="1">
        <f t="array" ref="K3720">INDEX($A:$G, ($B3720*$B$4)+3,COLUMN(C3720))</f>
        <v>Owing</v>
      </c>
      <c r="L3720" s="198" t="e">
        <f t="shared" si="357"/>
        <v>#VALUE!</v>
      </c>
      <c r="M3720" s="199" t="e">
        <f t="shared" si="358"/>
        <v>#VALUE!</v>
      </c>
      <c r="N3720" s="200" t="str" cm="1">
        <f t="array" ref="N3720">INDEX($A:$G, ($B3720*$B$4)+3,COLUMN(F3720))</f>
        <v>Total Interest Charged</v>
      </c>
      <c r="O3720" s="201" t="e">
        <f t="shared" si="356"/>
        <v>#VALUE!</v>
      </c>
    </row>
    <row r="3721" spans="3:15" x14ac:dyDescent="0.25">
      <c r="C3721" s="197" t="e">
        <f t="shared" si="353"/>
        <v>#DIV/0!</v>
      </c>
      <c r="D3721" s="216" t="e">
        <f>IF(F3721="","",IF($B$3='Budget Calculator'!$A$14, 'Loan Calculator'!$L$12-E3721+H3721, IF($B$3='Budget Calculator'!$A$13,  'Loan Calculator'!$N$12-E3721+H3721, IF($B$3='Budget Calculator'!$A$12,  'Loan Calculator'!$P$12-E3721+H3721, 0))))</f>
        <v>#DIV/0!</v>
      </c>
      <c r="E3721" s="217" t="e">
        <f>IF(('Loan Calculator'!$G$4/$B$4)*C3720&gt;=0, ('Loan Calculator'!$G$4/$B$4)*C3720, 1/0)</f>
        <v>#DIV/0!</v>
      </c>
      <c r="F3721" s="200" t="e">
        <f t="shared" si="354"/>
        <v>#DIV/0!</v>
      </c>
      <c r="G3721" s="212" t="e">
        <f t="shared" si="355"/>
        <v>#DIV/0!</v>
      </c>
      <c r="K3721" s="197" t="str" cm="1">
        <f t="array" ref="K3721">INDEX($A:$G, ($B3721*$B$4)+3,COLUMN(C3721))</f>
        <v>Owing</v>
      </c>
      <c r="L3721" s="198" t="e">
        <f t="shared" si="357"/>
        <v>#VALUE!</v>
      </c>
      <c r="M3721" s="199" t="e">
        <f t="shared" si="358"/>
        <v>#VALUE!</v>
      </c>
      <c r="N3721" s="200" t="str" cm="1">
        <f t="array" ref="N3721">INDEX($A:$G, ($B3721*$B$4)+3,COLUMN(F3721))</f>
        <v>Total Interest Charged</v>
      </c>
      <c r="O3721" s="201" t="e">
        <f t="shared" si="356"/>
        <v>#VALUE!</v>
      </c>
    </row>
    <row r="3722" spans="3:15" x14ac:dyDescent="0.25">
      <c r="C3722" s="197" t="e">
        <f t="shared" si="353"/>
        <v>#DIV/0!</v>
      </c>
      <c r="D3722" s="216" t="e">
        <f>IF(F3722="","",IF($B$3='Budget Calculator'!$A$14, 'Loan Calculator'!$L$12-E3722+H3722, IF($B$3='Budget Calculator'!$A$13,  'Loan Calculator'!$N$12-E3722+H3722, IF($B$3='Budget Calculator'!$A$12,  'Loan Calculator'!$P$12-E3722+H3722, 0))))</f>
        <v>#DIV/0!</v>
      </c>
      <c r="E3722" s="217" t="e">
        <f>IF(('Loan Calculator'!$G$4/$B$4)*C3721&gt;=0, ('Loan Calculator'!$G$4/$B$4)*C3721, 1/0)</f>
        <v>#DIV/0!</v>
      </c>
      <c r="F3722" s="200" t="e">
        <f t="shared" si="354"/>
        <v>#DIV/0!</v>
      </c>
      <c r="G3722" s="212" t="e">
        <f t="shared" si="355"/>
        <v>#DIV/0!</v>
      </c>
      <c r="K3722" s="197" t="str" cm="1">
        <f t="array" ref="K3722">INDEX($A:$G, ($B3722*$B$4)+3,COLUMN(C3722))</f>
        <v>Owing</v>
      </c>
      <c r="L3722" s="198" t="e">
        <f t="shared" si="357"/>
        <v>#VALUE!</v>
      </c>
      <c r="M3722" s="199" t="e">
        <f t="shared" si="358"/>
        <v>#VALUE!</v>
      </c>
      <c r="N3722" s="200" t="str" cm="1">
        <f t="array" ref="N3722">INDEX($A:$G, ($B3722*$B$4)+3,COLUMN(F3722))</f>
        <v>Total Interest Charged</v>
      </c>
      <c r="O3722" s="201" t="e">
        <f t="shared" si="356"/>
        <v>#VALUE!</v>
      </c>
    </row>
    <row r="3723" spans="3:15" x14ac:dyDescent="0.25">
      <c r="C3723" s="197" t="e">
        <f t="shared" si="353"/>
        <v>#DIV/0!</v>
      </c>
      <c r="D3723" s="216" t="e">
        <f>IF(F3723="","",IF($B$3='Budget Calculator'!$A$14, 'Loan Calculator'!$L$12-E3723+H3723, IF($B$3='Budget Calculator'!$A$13,  'Loan Calculator'!$N$12-E3723+H3723, IF($B$3='Budget Calculator'!$A$12,  'Loan Calculator'!$P$12-E3723+H3723, 0))))</f>
        <v>#DIV/0!</v>
      </c>
      <c r="E3723" s="217" t="e">
        <f>IF(('Loan Calculator'!$G$4/$B$4)*C3722&gt;=0, ('Loan Calculator'!$G$4/$B$4)*C3722, 1/0)</f>
        <v>#DIV/0!</v>
      </c>
      <c r="F3723" s="200" t="e">
        <f t="shared" si="354"/>
        <v>#DIV/0!</v>
      </c>
      <c r="G3723" s="212" t="e">
        <f t="shared" si="355"/>
        <v>#DIV/0!</v>
      </c>
      <c r="K3723" s="197" t="str" cm="1">
        <f t="array" ref="K3723">INDEX($A:$G, ($B3723*$B$4)+3,COLUMN(C3723))</f>
        <v>Owing</v>
      </c>
      <c r="L3723" s="198" t="e">
        <f t="shared" si="357"/>
        <v>#VALUE!</v>
      </c>
      <c r="M3723" s="199" t="e">
        <f t="shared" si="358"/>
        <v>#VALUE!</v>
      </c>
      <c r="N3723" s="200" t="str" cm="1">
        <f t="array" ref="N3723">INDEX($A:$G, ($B3723*$B$4)+3,COLUMN(F3723))</f>
        <v>Total Interest Charged</v>
      </c>
      <c r="O3723" s="201" t="e">
        <f t="shared" si="356"/>
        <v>#VALUE!</v>
      </c>
    </row>
    <row r="3724" spans="3:15" x14ac:dyDescent="0.25">
      <c r="C3724" s="197" t="e">
        <f t="shared" si="353"/>
        <v>#DIV/0!</v>
      </c>
      <c r="D3724" s="216" t="e">
        <f>IF(F3724="","",IF($B$3='Budget Calculator'!$A$14, 'Loan Calculator'!$L$12-E3724+H3724, IF($B$3='Budget Calculator'!$A$13,  'Loan Calculator'!$N$12-E3724+H3724, IF($B$3='Budget Calculator'!$A$12,  'Loan Calculator'!$P$12-E3724+H3724, 0))))</f>
        <v>#DIV/0!</v>
      </c>
      <c r="E3724" s="217" t="e">
        <f>IF(('Loan Calculator'!$G$4/$B$4)*C3723&gt;=0, ('Loan Calculator'!$G$4/$B$4)*C3723, 1/0)</f>
        <v>#DIV/0!</v>
      </c>
      <c r="F3724" s="200" t="e">
        <f t="shared" si="354"/>
        <v>#DIV/0!</v>
      </c>
      <c r="G3724" s="212" t="e">
        <f t="shared" si="355"/>
        <v>#DIV/0!</v>
      </c>
      <c r="K3724" s="197" t="str" cm="1">
        <f t="array" ref="K3724">INDEX($A:$G, ($B3724*$B$4)+3,COLUMN(C3724))</f>
        <v>Owing</v>
      </c>
      <c r="L3724" s="198" t="e">
        <f t="shared" si="357"/>
        <v>#VALUE!</v>
      </c>
      <c r="M3724" s="199" t="e">
        <f t="shared" si="358"/>
        <v>#VALUE!</v>
      </c>
      <c r="N3724" s="200" t="str" cm="1">
        <f t="array" ref="N3724">INDEX($A:$G, ($B3724*$B$4)+3,COLUMN(F3724))</f>
        <v>Total Interest Charged</v>
      </c>
      <c r="O3724" s="201" t="e">
        <f t="shared" si="356"/>
        <v>#VALUE!</v>
      </c>
    </row>
    <row r="3725" spans="3:15" x14ac:dyDescent="0.25">
      <c r="C3725" s="197" t="e">
        <f t="shared" si="353"/>
        <v>#DIV/0!</v>
      </c>
      <c r="D3725" s="216" t="e">
        <f>IF(F3725="","",IF($B$3='Budget Calculator'!$A$14, 'Loan Calculator'!$L$12-E3725+H3725, IF($B$3='Budget Calculator'!$A$13,  'Loan Calculator'!$N$12-E3725+H3725, IF($B$3='Budget Calculator'!$A$12,  'Loan Calculator'!$P$12-E3725+H3725, 0))))</f>
        <v>#DIV/0!</v>
      </c>
      <c r="E3725" s="217" t="e">
        <f>IF(('Loan Calculator'!$G$4/$B$4)*C3724&gt;=0, ('Loan Calculator'!$G$4/$B$4)*C3724, 1/0)</f>
        <v>#DIV/0!</v>
      </c>
      <c r="F3725" s="200" t="e">
        <f t="shared" si="354"/>
        <v>#DIV/0!</v>
      </c>
      <c r="G3725" s="212" t="e">
        <f t="shared" si="355"/>
        <v>#DIV/0!</v>
      </c>
      <c r="K3725" s="197" t="str" cm="1">
        <f t="array" ref="K3725">INDEX($A:$G, ($B3725*$B$4)+3,COLUMN(C3725))</f>
        <v>Owing</v>
      </c>
      <c r="L3725" s="198" t="e">
        <f t="shared" si="357"/>
        <v>#VALUE!</v>
      </c>
      <c r="M3725" s="199" t="e">
        <f t="shared" si="358"/>
        <v>#VALUE!</v>
      </c>
      <c r="N3725" s="200" t="str" cm="1">
        <f t="array" ref="N3725">INDEX($A:$G, ($B3725*$B$4)+3,COLUMN(F3725))</f>
        <v>Total Interest Charged</v>
      </c>
      <c r="O3725" s="201" t="e">
        <f t="shared" si="356"/>
        <v>#VALUE!</v>
      </c>
    </row>
    <row r="3726" spans="3:15" x14ac:dyDescent="0.25">
      <c r="C3726" s="197" t="e">
        <f t="shared" si="353"/>
        <v>#DIV/0!</v>
      </c>
      <c r="D3726" s="216" t="e">
        <f>IF(F3726="","",IF($B$3='Budget Calculator'!$A$14, 'Loan Calculator'!$L$12-E3726+H3726, IF($B$3='Budget Calculator'!$A$13,  'Loan Calculator'!$N$12-E3726+H3726, IF($B$3='Budget Calculator'!$A$12,  'Loan Calculator'!$P$12-E3726+H3726, 0))))</f>
        <v>#DIV/0!</v>
      </c>
      <c r="E3726" s="217" t="e">
        <f>IF(('Loan Calculator'!$G$4/$B$4)*C3725&gt;=0, ('Loan Calculator'!$G$4/$B$4)*C3725, 1/0)</f>
        <v>#DIV/0!</v>
      </c>
      <c r="F3726" s="200" t="e">
        <f t="shared" si="354"/>
        <v>#DIV/0!</v>
      </c>
      <c r="G3726" s="212" t="e">
        <f t="shared" si="355"/>
        <v>#DIV/0!</v>
      </c>
      <c r="K3726" s="197" t="str" cm="1">
        <f t="array" ref="K3726">INDEX($A:$G, ($B3726*$B$4)+3,COLUMN(C3726))</f>
        <v>Owing</v>
      </c>
      <c r="L3726" s="198" t="e">
        <f t="shared" si="357"/>
        <v>#VALUE!</v>
      </c>
      <c r="M3726" s="199" t="e">
        <f t="shared" si="358"/>
        <v>#VALUE!</v>
      </c>
      <c r="N3726" s="200" t="str" cm="1">
        <f t="array" ref="N3726">INDEX($A:$G, ($B3726*$B$4)+3,COLUMN(F3726))</f>
        <v>Total Interest Charged</v>
      </c>
      <c r="O3726" s="201" t="e">
        <f t="shared" si="356"/>
        <v>#VALUE!</v>
      </c>
    </row>
    <row r="3727" spans="3:15" x14ac:dyDescent="0.25">
      <c r="C3727" s="197" t="e">
        <f t="shared" si="353"/>
        <v>#DIV/0!</v>
      </c>
      <c r="D3727" s="216" t="e">
        <f>IF(F3727="","",IF($B$3='Budget Calculator'!$A$14, 'Loan Calculator'!$L$12-E3727+H3727, IF($B$3='Budget Calculator'!$A$13,  'Loan Calculator'!$N$12-E3727+H3727, IF($B$3='Budget Calculator'!$A$12,  'Loan Calculator'!$P$12-E3727+H3727, 0))))</f>
        <v>#DIV/0!</v>
      </c>
      <c r="E3727" s="217" t="e">
        <f>IF(('Loan Calculator'!$G$4/$B$4)*C3726&gt;=0, ('Loan Calculator'!$G$4/$B$4)*C3726, 1/0)</f>
        <v>#DIV/0!</v>
      </c>
      <c r="F3727" s="200" t="e">
        <f t="shared" si="354"/>
        <v>#DIV/0!</v>
      </c>
      <c r="G3727" s="212" t="e">
        <f t="shared" si="355"/>
        <v>#DIV/0!</v>
      </c>
      <c r="K3727" s="197" t="str" cm="1">
        <f t="array" ref="K3727">INDEX($A:$G, ($B3727*$B$4)+3,COLUMN(C3727))</f>
        <v>Owing</v>
      </c>
      <c r="L3727" s="198" t="e">
        <f t="shared" si="357"/>
        <v>#VALUE!</v>
      </c>
      <c r="M3727" s="199" t="e">
        <f t="shared" si="358"/>
        <v>#VALUE!</v>
      </c>
      <c r="N3727" s="200" t="str" cm="1">
        <f t="array" ref="N3727">INDEX($A:$G, ($B3727*$B$4)+3,COLUMN(F3727))</f>
        <v>Total Interest Charged</v>
      </c>
      <c r="O3727" s="201" t="e">
        <f t="shared" si="356"/>
        <v>#VALUE!</v>
      </c>
    </row>
    <row r="3728" spans="3:15" x14ac:dyDescent="0.25">
      <c r="C3728" s="197" t="e">
        <f t="shared" si="353"/>
        <v>#DIV/0!</v>
      </c>
      <c r="D3728" s="216" t="e">
        <f>IF(F3728="","",IF($B$3='Budget Calculator'!$A$14, 'Loan Calculator'!$L$12-E3728+H3728, IF($B$3='Budget Calculator'!$A$13,  'Loan Calculator'!$N$12-E3728+H3728, IF($B$3='Budget Calculator'!$A$12,  'Loan Calculator'!$P$12-E3728+H3728, 0))))</f>
        <v>#DIV/0!</v>
      </c>
      <c r="E3728" s="217" t="e">
        <f>IF(('Loan Calculator'!$G$4/$B$4)*C3727&gt;=0, ('Loan Calculator'!$G$4/$B$4)*C3727, 1/0)</f>
        <v>#DIV/0!</v>
      </c>
      <c r="F3728" s="200" t="e">
        <f t="shared" si="354"/>
        <v>#DIV/0!</v>
      </c>
      <c r="G3728" s="212" t="e">
        <f t="shared" si="355"/>
        <v>#DIV/0!</v>
      </c>
      <c r="K3728" s="197" t="str" cm="1">
        <f t="array" ref="K3728">INDEX($A:$G, ($B3728*$B$4)+3,COLUMN(C3728))</f>
        <v>Owing</v>
      </c>
      <c r="L3728" s="198" t="e">
        <f t="shared" si="357"/>
        <v>#VALUE!</v>
      </c>
      <c r="M3728" s="199" t="e">
        <f t="shared" si="358"/>
        <v>#VALUE!</v>
      </c>
      <c r="N3728" s="200" t="str" cm="1">
        <f t="array" ref="N3728">INDEX($A:$G, ($B3728*$B$4)+3,COLUMN(F3728))</f>
        <v>Total Interest Charged</v>
      </c>
      <c r="O3728" s="201" t="e">
        <f t="shared" si="356"/>
        <v>#VALUE!</v>
      </c>
    </row>
    <row r="3729" spans="3:15" x14ac:dyDescent="0.25">
      <c r="C3729" s="197" t="e">
        <f t="shared" si="353"/>
        <v>#DIV/0!</v>
      </c>
      <c r="D3729" s="216" t="e">
        <f>IF(F3729="","",IF($B$3='Budget Calculator'!$A$14, 'Loan Calculator'!$L$12-E3729+H3729, IF($B$3='Budget Calculator'!$A$13,  'Loan Calculator'!$N$12-E3729+H3729, IF($B$3='Budget Calculator'!$A$12,  'Loan Calculator'!$P$12-E3729+H3729, 0))))</f>
        <v>#DIV/0!</v>
      </c>
      <c r="E3729" s="217" t="e">
        <f>IF(('Loan Calculator'!$G$4/$B$4)*C3728&gt;=0, ('Loan Calculator'!$G$4/$B$4)*C3728, 1/0)</f>
        <v>#DIV/0!</v>
      </c>
      <c r="F3729" s="200" t="e">
        <f t="shared" si="354"/>
        <v>#DIV/0!</v>
      </c>
      <c r="G3729" s="212" t="e">
        <f t="shared" si="355"/>
        <v>#DIV/0!</v>
      </c>
      <c r="K3729" s="197" t="str" cm="1">
        <f t="array" ref="K3729">INDEX($A:$G, ($B3729*$B$4)+3,COLUMN(C3729))</f>
        <v>Owing</v>
      </c>
      <c r="L3729" s="198" t="e">
        <f t="shared" si="357"/>
        <v>#VALUE!</v>
      </c>
      <c r="M3729" s="199" t="e">
        <f t="shared" si="358"/>
        <v>#VALUE!</v>
      </c>
      <c r="N3729" s="200" t="str" cm="1">
        <f t="array" ref="N3729">INDEX($A:$G, ($B3729*$B$4)+3,COLUMN(F3729))</f>
        <v>Total Interest Charged</v>
      </c>
      <c r="O3729" s="201" t="e">
        <f t="shared" si="356"/>
        <v>#VALUE!</v>
      </c>
    </row>
    <row r="3730" spans="3:15" x14ac:dyDescent="0.25">
      <c r="C3730" s="197" t="e">
        <f t="shared" si="353"/>
        <v>#DIV/0!</v>
      </c>
      <c r="D3730" s="216" t="e">
        <f>IF(F3730="","",IF($B$3='Budget Calculator'!$A$14, 'Loan Calculator'!$L$12-E3730+H3730, IF($B$3='Budget Calculator'!$A$13,  'Loan Calculator'!$N$12-E3730+H3730, IF($B$3='Budget Calculator'!$A$12,  'Loan Calculator'!$P$12-E3730+H3730, 0))))</f>
        <v>#DIV/0!</v>
      </c>
      <c r="E3730" s="217" t="e">
        <f>IF(('Loan Calculator'!$G$4/$B$4)*C3729&gt;=0, ('Loan Calculator'!$G$4/$B$4)*C3729, 1/0)</f>
        <v>#DIV/0!</v>
      </c>
      <c r="F3730" s="200" t="e">
        <f t="shared" si="354"/>
        <v>#DIV/0!</v>
      </c>
      <c r="G3730" s="212" t="e">
        <f t="shared" si="355"/>
        <v>#DIV/0!</v>
      </c>
      <c r="K3730" s="197" t="str" cm="1">
        <f t="array" ref="K3730">INDEX($A:$G, ($B3730*$B$4)+3,COLUMN(C3730))</f>
        <v>Owing</v>
      </c>
      <c r="L3730" s="198" t="e">
        <f t="shared" si="357"/>
        <v>#VALUE!</v>
      </c>
      <c r="M3730" s="199" t="e">
        <f t="shared" si="358"/>
        <v>#VALUE!</v>
      </c>
      <c r="N3730" s="200" t="str" cm="1">
        <f t="array" ref="N3730">INDEX($A:$G, ($B3730*$B$4)+3,COLUMN(F3730))</f>
        <v>Total Interest Charged</v>
      </c>
      <c r="O3730" s="201" t="e">
        <f t="shared" si="356"/>
        <v>#VALUE!</v>
      </c>
    </row>
    <row r="3731" spans="3:15" x14ac:dyDescent="0.25">
      <c r="C3731" s="197" t="e">
        <f t="shared" si="353"/>
        <v>#DIV/0!</v>
      </c>
      <c r="D3731" s="216" t="e">
        <f>IF(F3731="","",IF($B$3='Budget Calculator'!$A$14, 'Loan Calculator'!$L$12-E3731+H3731, IF($B$3='Budget Calculator'!$A$13,  'Loan Calculator'!$N$12-E3731+H3731, IF($B$3='Budget Calculator'!$A$12,  'Loan Calculator'!$P$12-E3731+H3731, 0))))</f>
        <v>#DIV/0!</v>
      </c>
      <c r="E3731" s="217" t="e">
        <f>IF(('Loan Calculator'!$G$4/$B$4)*C3730&gt;=0, ('Loan Calculator'!$G$4/$B$4)*C3730, 1/0)</f>
        <v>#DIV/0!</v>
      </c>
      <c r="F3731" s="200" t="e">
        <f t="shared" si="354"/>
        <v>#DIV/0!</v>
      </c>
      <c r="G3731" s="212" t="e">
        <f t="shared" si="355"/>
        <v>#DIV/0!</v>
      </c>
      <c r="K3731" s="197" t="str" cm="1">
        <f t="array" ref="K3731">INDEX($A:$G, ($B3731*$B$4)+3,COLUMN(C3731))</f>
        <v>Owing</v>
      </c>
      <c r="L3731" s="198" t="e">
        <f t="shared" si="357"/>
        <v>#VALUE!</v>
      </c>
      <c r="M3731" s="199" t="e">
        <f t="shared" si="358"/>
        <v>#VALUE!</v>
      </c>
      <c r="N3731" s="200" t="str" cm="1">
        <f t="array" ref="N3731">INDEX($A:$G, ($B3731*$B$4)+3,COLUMN(F3731))</f>
        <v>Total Interest Charged</v>
      </c>
      <c r="O3731" s="201" t="e">
        <f t="shared" si="356"/>
        <v>#VALUE!</v>
      </c>
    </row>
    <row r="3732" spans="3:15" x14ac:dyDescent="0.25">
      <c r="C3732" s="197" t="e">
        <f t="shared" si="353"/>
        <v>#DIV/0!</v>
      </c>
      <c r="D3732" s="216" t="e">
        <f>IF(F3732="","",IF($B$3='Budget Calculator'!$A$14, 'Loan Calculator'!$L$12-E3732+H3732, IF($B$3='Budget Calculator'!$A$13,  'Loan Calculator'!$N$12-E3732+H3732, IF($B$3='Budget Calculator'!$A$12,  'Loan Calculator'!$P$12-E3732+H3732, 0))))</f>
        <v>#DIV/0!</v>
      </c>
      <c r="E3732" s="217" t="e">
        <f>IF(('Loan Calculator'!$G$4/$B$4)*C3731&gt;=0, ('Loan Calculator'!$G$4/$B$4)*C3731, 1/0)</f>
        <v>#DIV/0!</v>
      </c>
      <c r="F3732" s="200" t="e">
        <f t="shared" si="354"/>
        <v>#DIV/0!</v>
      </c>
      <c r="G3732" s="212" t="e">
        <f t="shared" si="355"/>
        <v>#DIV/0!</v>
      </c>
      <c r="K3732" s="197" t="str" cm="1">
        <f t="array" ref="K3732">INDEX($A:$G, ($B3732*$B$4)+3,COLUMN(C3732))</f>
        <v>Owing</v>
      </c>
      <c r="L3732" s="198" t="e">
        <f t="shared" si="357"/>
        <v>#VALUE!</v>
      </c>
      <c r="M3732" s="199" t="e">
        <f t="shared" si="358"/>
        <v>#VALUE!</v>
      </c>
      <c r="N3732" s="200" t="str" cm="1">
        <f t="array" ref="N3732">INDEX($A:$G, ($B3732*$B$4)+3,COLUMN(F3732))</f>
        <v>Total Interest Charged</v>
      </c>
      <c r="O3732" s="201" t="e">
        <f t="shared" si="356"/>
        <v>#VALUE!</v>
      </c>
    </row>
    <row r="3733" spans="3:15" x14ac:dyDescent="0.25">
      <c r="C3733" s="197" t="e">
        <f t="shared" si="353"/>
        <v>#DIV/0!</v>
      </c>
      <c r="D3733" s="216" t="e">
        <f>IF(F3733="","",IF($B$3='Budget Calculator'!$A$14, 'Loan Calculator'!$L$12-E3733+H3733, IF($B$3='Budget Calculator'!$A$13,  'Loan Calculator'!$N$12-E3733+H3733, IF($B$3='Budget Calculator'!$A$12,  'Loan Calculator'!$P$12-E3733+H3733, 0))))</f>
        <v>#DIV/0!</v>
      </c>
      <c r="E3733" s="217" t="e">
        <f>IF(('Loan Calculator'!$G$4/$B$4)*C3732&gt;=0, ('Loan Calculator'!$G$4/$B$4)*C3732, 1/0)</f>
        <v>#DIV/0!</v>
      </c>
      <c r="F3733" s="200" t="e">
        <f t="shared" si="354"/>
        <v>#DIV/0!</v>
      </c>
      <c r="G3733" s="212" t="e">
        <f t="shared" si="355"/>
        <v>#DIV/0!</v>
      </c>
      <c r="K3733" s="197" t="str" cm="1">
        <f t="array" ref="K3733">INDEX($A:$G, ($B3733*$B$4)+3,COLUMN(C3733))</f>
        <v>Owing</v>
      </c>
      <c r="L3733" s="198" t="e">
        <f t="shared" si="357"/>
        <v>#VALUE!</v>
      </c>
      <c r="M3733" s="199" t="e">
        <f t="shared" si="358"/>
        <v>#VALUE!</v>
      </c>
      <c r="N3733" s="200" t="str" cm="1">
        <f t="array" ref="N3733">INDEX($A:$G, ($B3733*$B$4)+3,COLUMN(F3733))</f>
        <v>Total Interest Charged</v>
      </c>
      <c r="O3733" s="201" t="e">
        <f t="shared" si="356"/>
        <v>#VALUE!</v>
      </c>
    </row>
    <row r="3734" spans="3:15" x14ac:dyDescent="0.25">
      <c r="C3734" s="197" t="e">
        <f t="shared" si="353"/>
        <v>#DIV/0!</v>
      </c>
      <c r="D3734" s="216" t="e">
        <f>IF(F3734="","",IF($B$3='Budget Calculator'!$A$14, 'Loan Calculator'!$L$12-E3734+H3734, IF($B$3='Budget Calculator'!$A$13,  'Loan Calculator'!$N$12-E3734+H3734, IF($B$3='Budget Calculator'!$A$12,  'Loan Calculator'!$P$12-E3734+H3734, 0))))</f>
        <v>#DIV/0!</v>
      </c>
      <c r="E3734" s="217" t="e">
        <f>IF(('Loan Calculator'!$G$4/$B$4)*C3733&gt;=0, ('Loan Calculator'!$G$4/$B$4)*C3733, 1/0)</f>
        <v>#DIV/0!</v>
      </c>
      <c r="F3734" s="200" t="e">
        <f t="shared" si="354"/>
        <v>#DIV/0!</v>
      </c>
      <c r="G3734" s="212" t="e">
        <f t="shared" si="355"/>
        <v>#DIV/0!</v>
      </c>
      <c r="K3734" s="197" t="str" cm="1">
        <f t="array" ref="K3734">INDEX($A:$G, ($B3734*$B$4)+3,COLUMN(C3734))</f>
        <v>Owing</v>
      </c>
      <c r="L3734" s="198" t="e">
        <f t="shared" si="357"/>
        <v>#VALUE!</v>
      </c>
      <c r="M3734" s="199" t="e">
        <f t="shared" si="358"/>
        <v>#VALUE!</v>
      </c>
      <c r="N3734" s="200" t="str" cm="1">
        <f t="array" ref="N3734">INDEX($A:$G, ($B3734*$B$4)+3,COLUMN(F3734))</f>
        <v>Total Interest Charged</v>
      </c>
      <c r="O3734" s="201" t="e">
        <f t="shared" si="356"/>
        <v>#VALUE!</v>
      </c>
    </row>
    <row r="3735" spans="3:15" x14ac:dyDescent="0.25">
      <c r="C3735" s="197" t="e">
        <f t="shared" si="353"/>
        <v>#DIV/0!</v>
      </c>
      <c r="D3735" s="216" t="e">
        <f>IF(F3735="","",IF($B$3='Budget Calculator'!$A$14, 'Loan Calculator'!$L$12-E3735+H3735, IF($B$3='Budget Calculator'!$A$13,  'Loan Calculator'!$N$12-E3735+H3735, IF($B$3='Budget Calculator'!$A$12,  'Loan Calculator'!$P$12-E3735+H3735, 0))))</f>
        <v>#DIV/0!</v>
      </c>
      <c r="E3735" s="217" t="e">
        <f>IF(('Loan Calculator'!$G$4/$B$4)*C3734&gt;=0, ('Loan Calculator'!$G$4/$B$4)*C3734, 1/0)</f>
        <v>#DIV/0!</v>
      </c>
      <c r="F3735" s="200" t="e">
        <f t="shared" si="354"/>
        <v>#DIV/0!</v>
      </c>
      <c r="G3735" s="212" t="e">
        <f t="shared" si="355"/>
        <v>#DIV/0!</v>
      </c>
      <c r="K3735" s="197" t="str" cm="1">
        <f t="array" ref="K3735">INDEX($A:$G, ($B3735*$B$4)+3,COLUMN(C3735))</f>
        <v>Owing</v>
      </c>
      <c r="L3735" s="198" t="e">
        <f t="shared" si="357"/>
        <v>#VALUE!</v>
      </c>
      <c r="M3735" s="199" t="e">
        <f t="shared" si="358"/>
        <v>#VALUE!</v>
      </c>
      <c r="N3735" s="200" t="str" cm="1">
        <f t="array" ref="N3735">INDEX($A:$G, ($B3735*$B$4)+3,COLUMN(F3735))</f>
        <v>Total Interest Charged</v>
      </c>
      <c r="O3735" s="201" t="e">
        <f t="shared" si="356"/>
        <v>#VALUE!</v>
      </c>
    </row>
    <row r="3736" spans="3:15" x14ac:dyDescent="0.25">
      <c r="C3736" s="197" t="e">
        <f t="shared" ref="C3736:C3799" si="359">IF(F3736="","",C3735-D3736)</f>
        <v>#DIV/0!</v>
      </c>
      <c r="D3736" s="216" t="e">
        <f>IF(F3736="","",IF($B$3='Budget Calculator'!$A$14, 'Loan Calculator'!$L$12-E3736+H3736, IF($B$3='Budget Calculator'!$A$13,  'Loan Calculator'!$N$12-E3736+H3736, IF($B$3='Budget Calculator'!$A$12,  'Loan Calculator'!$P$12-E3736+H3736, 0))))</f>
        <v>#DIV/0!</v>
      </c>
      <c r="E3736" s="217" t="e">
        <f>IF(('Loan Calculator'!$G$4/$B$4)*C3735&gt;=0, ('Loan Calculator'!$G$4/$B$4)*C3735, 1/0)</f>
        <v>#DIV/0!</v>
      </c>
      <c r="F3736" s="200" t="e">
        <f t="shared" ref="F3736:F3799" si="360">IF(F3735="", "", IF(E3736+F3735&gt;F3735, E3736+F3735, ""))</f>
        <v>#DIV/0!</v>
      </c>
      <c r="G3736" s="212" t="e">
        <f t="shared" si="355"/>
        <v>#DIV/0!</v>
      </c>
      <c r="K3736" s="197" t="str" cm="1">
        <f t="array" ref="K3736">INDEX($A:$G, ($B3736*$B$4)+3,COLUMN(C3736))</f>
        <v>Owing</v>
      </c>
      <c r="L3736" s="198" t="e">
        <f t="shared" si="357"/>
        <v>#VALUE!</v>
      </c>
      <c r="M3736" s="199" t="e">
        <f t="shared" si="358"/>
        <v>#VALUE!</v>
      </c>
      <c r="N3736" s="200" t="str" cm="1">
        <f t="array" ref="N3736">INDEX($A:$G, ($B3736*$B$4)+3,COLUMN(F3736))</f>
        <v>Total Interest Charged</v>
      </c>
      <c r="O3736" s="201" t="e">
        <f t="shared" si="356"/>
        <v>#VALUE!</v>
      </c>
    </row>
    <row r="3737" spans="3:15" x14ac:dyDescent="0.25">
      <c r="C3737" s="197" t="e">
        <f t="shared" si="359"/>
        <v>#DIV/0!</v>
      </c>
      <c r="D3737" s="216" t="e">
        <f>IF(F3737="","",IF($B$3='Budget Calculator'!$A$14, 'Loan Calculator'!$L$12-E3737+H3737, IF($B$3='Budget Calculator'!$A$13,  'Loan Calculator'!$N$12-E3737+H3737, IF($B$3='Budget Calculator'!$A$12,  'Loan Calculator'!$P$12-E3737+H3737, 0))))</f>
        <v>#DIV/0!</v>
      </c>
      <c r="E3737" s="217" t="e">
        <f>IF(('Loan Calculator'!$G$4/$B$4)*C3736&gt;=0, ('Loan Calculator'!$G$4/$B$4)*C3736, 1/0)</f>
        <v>#DIV/0!</v>
      </c>
      <c r="F3737" s="200" t="e">
        <f t="shared" si="360"/>
        <v>#DIV/0!</v>
      </c>
      <c r="G3737" s="212" t="e">
        <f t="shared" si="355"/>
        <v>#DIV/0!</v>
      </c>
      <c r="K3737" s="197" t="str" cm="1">
        <f t="array" ref="K3737">INDEX($A:$G, ($B3737*$B$4)+3,COLUMN(C3737))</f>
        <v>Owing</v>
      </c>
      <c r="L3737" s="198" t="e">
        <f t="shared" si="357"/>
        <v>#VALUE!</v>
      </c>
      <c r="M3737" s="199" t="e">
        <f t="shared" si="358"/>
        <v>#VALUE!</v>
      </c>
      <c r="N3737" s="200" t="str" cm="1">
        <f t="array" ref="N3737">INDEX($A:$G, ($B3737*$B$4)+3,COLUMN(F3737))</f>
        <v>Total Interest Charged</v>
      </c>
      <c r="O3737" s="201" t="e">
        <f t="shared" si="356"/>
        <v>#VALUE!</v>
      </c>
    </row>
    <row r="3738" spans="3:15" x14ac:dyDescent="0.25">
      <c r="C3738" s="197" t="e">
        <f t="shared" si="359"/>
        <v>#DIV/0!</v>
      </c>
      <c r="D3738" s="216" t="e">
        <f>IF(F3738="","",IF($B$3='Budget Calculator'!$A$14, 'Loan Calculator'!$L$12-E3738+H3738, IF($B$3='Budget Calculator'!$A$13,  'Loan Calculator'!$N$12-E3738+H3738, IF($B$3='Budget Calculator'!$A$12,  'Loan Calculator'!$P$12-E3738+H3738, 0))))</f>
        <v>#DIV/0!</v>
      </c>
      <c r="E3738" s="217" t="e">
        <f>IF(('Loan Calculator'!$G$4/$B$4)*C3737&gt;=0, ('Loan Calculator'!$G$4/$B$4)*C3737, 1/0)</f>
        <v>#DIV/0!</v>
      </c>
      <c r="F3738" s="200" t="e">
        <f t="shared" si="360"/>
        <v>#DIV/0!</v>
      </c>
      <c r="G3738" s="212" t="e">
        <f t="shared" si="355"/>
        <v>#DIV/0!</v>
      </c>
      <c r="K3738" s="197" t="str" cm="1">
        <f t="array" ref="K3738">INDEX($A:$G, ($B3738*$B$4)+3,COLUMN(C3738))</f>
        <v>Owing</v>
      </c>
      <c r="L3738" s="198" t="e">
        <f t="shared" si="357"/>
        <v>#VALUE!</v>
      </c>
      <c r="M3738" s="199" t="e">
        <f t="shared" si="358"/>
        <v>#VALUE!</v>
      </c>
      <c r="N3738" s="200" t="str" cm="1">
        <f t="array" ref="N3738">INDEX($A:$G, ($B3738*$B$4)+3,COLUMN(F3738))</f>
        <v>Total Interest Charged</v>
      </c>
      <c r="O3738" s="201" t="e">
        <f t="shared" si="356"/>
        <v>#VALUE!</v>
      </c>
    </row>
    <row r="3739" spans="3:15" x14ac:dyDescent="0.25">
      <c r="C3739" s="197" t="e">
        <f t="shared" si="359"/>
        <v>#DIV/0!</v>
      </c>
      <c r="D3739" s="216" t="e">
        <f>IF(F3739="","",IF($B$3='Budget Calculator'!$A$14, 'Loan Calculator'!$L$12-E3739+H3739, IF($B$3='Budget Calculator'!$A$13,  'Loan Calculator'!$N$12-E3739+H3739, IF($B$3='Budget Calculator'!$A$12,  'Loan Calculator'!$P$12-E3739+H3739, 0))))</f>
        <v>#DIV/0!</v>
      </c>
      <c r="E3739" s="217" t="e">
        <f>IF(('Loan Calculator'!$G$4/$B$4)*C3738&gt;=0, ('Loan Calculator'!$G$4/$B$4)*C3738, 1/0)</f>
        <v>#DIV/0!</v>
      </c>
      <c r="F3739" s="200" t="e">
        <f t="shared" si="360"/>
        <v>#DIV/0!</v>
      </c>
      <c r="G3739" s="212" t="e">
        <f t="shared" si="355"/>
        <v>#DIV/0!</v>
      </c>
      <c r="K3739" s="197" t="str" cm="1">
        <f t="array" ref="K3739">INDEX($A:$G, ($B3739*$B$4)+3,COLUMN(C3739))</f>
        <v>Owing</v>
      </c>
      <c r="L3739" s="198" t="e">
        <f t="shared" si="357"/>
        <v>#VALUE!</v>
      </c>
      <c r="M3739" s="199" t="e">
        <f t="shared" si="358"/>
        <v>#VALUE!</v>
      </c>
      <c r="N3739" s="200" t="str" cm="1">
        <f t="array" ref="N3739">INDEX($A:$G, ($B3739*$B$4)+3,COLUMN(F3739))</f>
        <v>Total Interest Charged</v>
      </c>
      <c r="O3739" s="201" t="e">
        <f t="shared" si="356"/>
        <v>#VALUE!</v>
      </c>
    </row>
    <row r="3740" spans="3:15" x14ac:dyDescent="0.25">
      <c r="C3740" s="197" t="e">
        <f t="shared" si="359"/>
        <v>#DIV/0!</v>
      </c>
      <c r="D3740" s="216" t="e">
        <f>IF(F3740="","",IF($B$3='Budget Calculator'!$A$14, 'Loan Calculator'!$L$12-E3740+H3740, IF($B$3='Budget Calculator'!$A$13,  'Loan Calculator'!$N$12-E3740+H3740, IF($B$3='Budget Calculator'!$A$12,  'Loan Calculator'!$P$12-E3740+H3740, 0))))</f>
        <v>#DIV/0!</v>
      </c>
      <c r="E3740" s="217" t="e">
        <f>IF(('Loan Calculator'!$G$4/$B$4)*C3739&gt;=0, ('Loan Calculator'!$G$4/$B$4)*C3739, 1/0)</f>
        <v>#DIV/0!</v>
      </c>
      <c r="F3740" s="200" t="e">
        <f t="shared" si="360"/>
        <v>#DIV/0!</v>
      </c>
      <c r="G3740" s="212" t="e">
        <f t="shared" si="355"/>
        <v>#DIV/0!</v>
      </c>
      <c r="K3740" s="197" t="str" cm="1">
        <f t="array" ref="K3740">INDEX($A:$G, ($B3740*$B$4)+3,COLUMN(C3740))</f>
        <v>Owing</v>
      </c>
      <c r="L3740" s="198" t="e">
        <f t="shared" si="357"/>
        <v>#VALUE!</v>
      </c>
      <c r="M3740" s="199" t="e">
        <f t="shared" si="358"/>
        <v>#VALUE!</v>
      </c>
      <c r="N3740" s="200" t="str" cm="1">
        <f t="array" ref="N3740">INDEX($A:$G, ($B3740*$B$4)+3,COLUMN(F3740))</f>
        <v>Total Interest Charged</v>
      </c>
      <c r="O3740" s="201" t="e">
        <f t="shared" si="356"/>
        <v>#VALUE!</v>
      </c>
    </row>
    <row r="3741" spans="3:15" x14ac:dyDescent="0.25">
      <c r="C3741" s="197" t="e">
        <f t="shared" si="359"/>
        <v>#DIV/0!</v>
      </c>
      <c r="D3741" s="216" t="e">
        <f>IF(F3741="","",IF($B$3='Budget Calculator'!$A$14, 'Loan Calculator'!$L$12-E3741+H3741, IF($B$3='Budget Calculator'!$A$13,  'Loan Calculator'!$N$12-E3741+H3741, IF($B$3='Budget Calculator'!$A$12,  'Loan Calculator'!$P$12-E3741+H3741, 0))))</f>
        <v>#DIV/0!</v>
      </c>
      <c r="E3741" s="217" t="e">
        <f>IF(('Loan Calculator'!$G$4/$B$4)*C3740&gt;=0, ('Loan Calculator'!$G$4/$B$4)*C3740, 1/0)</f>
        <v>#DIV/0!</v>
      </c>
      <c r="F3741" s="200" t="e">
        <f t="shared" si="360"/>
        <v>#DIV/0!</v>
      </c>
      <c r="G3741" s="212" t="e">
        <f t="shared" si="355"/>
        <v>#DIV/0!</v>
      </c>
      <c r="K3741" s="197" t="str" cm="1">
        <f t="array" ref="K3741">INDEX($A:$G, ($B3741*$B$4)+3,COLUMN(C3741))</f>
        <v>Owing</v>
      </c>
      <c r="L3741" s="198" t="e">
        <f t="shared" si="357"/>
        <v>#VALUE!</v>
      </c>
      <c r="M3741" s="199" t="e">
        <f t="shared" si="358"/>
        <v>#VALUE!</v>
      </c>
      <c r="N3741" s="200" t="str" cm="1">
        <f t="array" ref="N3741">INDEX($A:$G, ($B3741*$B$4)+3,COLUMN(F3741))</f>
        <v>Total Interest Charged</v>
      </c>
      <c r="O3741" s="201" t="e">
        <f t="shared" si="356"/>
        <v>#VALUE!</v>
      </c>
    </row>
    <row r="3742" spans="3:15" x14ac:dyDescent="0.25">
      <c r="C3742" s="197" t="e">
        <f t="shared" si="359"/>
        <v>#DIV/0!</v>
      </c>
      <c r="D3742" s="216" t="e">
        <f>IF(F3742="","",IF($B$3='Budget Calculator'!$A$14, 'Loan Calculator'!$L$12-E3742+H3742, IF($B$3='Budget Calculator'!$A$13,  'Loan Calculator'!$N$12-E3742+H3742, IF($B$3='Budget Calculator'!$A$12,  'Loan Calculator'!$P$12-E3742+H3742, 0))))</f>
        <v>#DIV/0!</v>
      </c>
      <c r="E3742" s="217" t="e">
        <f>IF(('Loan Calculator'!$G$4/$B$4)*C3741&gt;=0, ('Loan Calculator'!$G$4/$B$4)*C3741, 1/0)</f>
        <v>#DIV/0!</v>
      </c>
      <c r="F3742" s="200" t="e">
        <f t="shared" si="360"/>
        <v>#DIV/0!</v>
      </c>
      <c r="G3742" s="212" t="e">
        <f t="shared" si="355"/>
        <v>#DIV/0!</v>
      </c>
      <c r="K3742" s="197" t="str" cm="1">
        <f t="array" ref="K3742">INDEX($A:$G, ($B3742*$B$4)+3,COLUMN(C3742))</f>
        <v>Owing</v>
      </c>
      <c r="L3742" s="198" t="e">
        <f t="shared" si="357"/>
        <v>#VALUE!</v>
      </c>
      <c r="M3742" s="199" t="e">
        <f t="shared" si="358"/>
        <v>#VALUE!</v>
      </c>
      <c r="N3742" s="200" t="str" cm="1">
        <f t="array" ref="N3742">INDEX($A:$G, ($B3742*$B$4)+3,COLUMN(F3742))</f>
        <v>Total Interest Charged</v>
      </c>
      <c r="O3742" s="201" t="e">
        <f t="shared" si="356"/>
        <v>#VALUE!</v>
      </c>
    </row>
    <row r="3743" spans="3:15" x14ac:dyDescent="0.25">
      <c r="C3743" s="197" t="e">
        <f t="shared" si="359"/>
        <v>#DIV/0!</v>
      </c>
      <c r="D3743" s="216" t="e">
        <f>IF(F3743="","",IF($B$3='Budget Calculator'!$A$14, 'Loan Calculator'!$L$12-E3743+H3743, IF($B$3='Budget Calculator'!$A$13,  'Loan Calculator'!$N$12-E3743+H3743, IF($B$3='Budget Calculator'!$A$12,  'Loan Calculator'!$P$12-E3743+H3743, 0))))</f>
        <v>#DIV/0!</v>
      </c>
      <c r="E3743" s="217" t="e">
        <f>IF(('Loan Calculator'!$G$4/$B$4)*C3742&gt;=0, ('Loan Calculator'!$G$4/$B$4)*C3742, 1/0)</f>
        <v>#DIV/0!</v>
      </c>
      <c r="F3743" s="200" t="e">
        <f t="shared" si="360"/>
        <v>#DIV/0!</v>
      </c>
      <c r="G3743" s="212" t="e">
        <f t="shared" si="355"/>
        <v>#DIV/0!</v>
      </c>
      <c r="K3743" s="197" t="str" cm="1">
        <f t="array" ref="K3743">INDEX($A:$G, ($B3743*$B$4)+3,COLUMN(C3743))</f>
        <v>Owing</v>
      </c>
      <c r="L3743" s="198" t="e">
        <f t="shared" si="357"/>
        <v>#VALUE!</v>
      </c>
      <c r="M3743" s="199" t="e">
        <f t="shared" si="358"/>
        <v>#VALUE!</v>
      </c>
      <c r="N3743" s="200" t="str" cm="1">
        <f t="array" ref="N3743">INDEX($A:$G, ($B3743*$B$4)+3,COLUMN(F3743))</f>
        <v>Total Interest Charged</v>
      </c>
      <c r="O3743" s="201" t="e">
        <f t="shared" si="356"/>
        <v>#VALUE!</v>
      </c>
    </row>
    <row r="3744" spans="3:15" x14ac:dyDescent="0.25">
      <c r="C3744" s="197" t="e">
        <f t="shared" si="359"/>
        <v>#DIV/0!</v>
      </c>
      <c r="D3744" s="216" t="e">
        <f>IF(F3744="","",IF($B$3='Budget Calculator'!$A$14, 'Loan Calculator'!$L$12-E3744+H3744, IF($B$3='Budget Calculator'!$A$13,  'Loan Calculator'!$N$12-E3744+H3744, IF($B$3='Budget Calculator'!$A$12,  'Loan Calculator'!$P$12-E3744+H3744, 0))))</f>
        <v>#DIV/0!</v>
      </c>
      <c r="E3744" s="217" t="e">
        <f>IF(('Loan Calculator'!$G$4/$B$4)*C3743&gt;=0, ('Loan Calculator'!$G$4/$B$4)*C3743, 1/0)</f>
        <v>#DIV/0!</v>
      </c>
      <c r="F3744" s="200" t="e">
        <f t="shared" si="360"/>
        <v>#DIV/0!</v>
      </c>
      <c r="G3744" s="212" t="e">
        <f t="shared" si="355"/>
        <v>#DIV/0!</v>
      </c>
      <c r="K3744" s="197" t="str" cm="1">
        <f t="array" ref="K3744">INDEX($A:$G, ($B3744*$B$4)+3,COLUMN(C3744))</f>
        <v>Owing</v>
      </c>
      <c r="L3744" s="198" t="e">
        <f t="shared" si="357"/>
        <v>#VALUE!</v>
      </c>
      <c r="M3744" s="199" t="e">
        <f t="shared" si="358"/>
        <v>#VALUE!</v>
      </c>
      <c r="N3744" s="200" t="str" cm="1">
        <f t="array" ref="N3744">INDEX($A:$G, ($B3744*$B$4)+3,COLUMN(F3744))</f>
        <v>Total Interest Charged</v>
      </c>
      <c r="O3744" s="201" t="e">
        <f t="shared" si="356"/>
        <v>#VALUE!</v>
      </c>
    </row>
    <row r="3745" spans="3:15" x14ac:dyDescent="0.25">
      <c r="C3745" s="197" t="e">
        <f t="shared" si="359"/>
        <v>#DIV/0!</v>
      </c>
      <c r="D3745" s="216" t="e">
        <f>IF(F3745="","",IF($B$3='Budget Calculator'!$A$14, 'Loan Calculator'!$L$12-E3745+H3745, IF($B$3='Budget Calculator'!$A$13,  'Loan Calculator'!$N$12-E3745+H3745, IF($B$3='Budget Calculator'!$A$12,  'Loan Calculator'!$P$12-E3745+H3745, 0))))</f>
        <v>#DIV/0!</v>
      </c>
      <c r="E3745" s="217" t="e">
        <f>IF(('Loan Calculator'!$G$4/$B$4)*C3744&gt;=0, ('Loan Calculator'!$G$4/$B$4)*C3744, 1/0)</f>
        <v>#DIV/0!</v>
      </c>
      <c r="F3745" s="200" t="e">
        <f t="shared" si="360"/>
        <v>#DIV/0!</v>
      </c>
      <c r="G3745" s="212" t="e">
        <f t="shared" si="355"/>
        <v>#DIV/0!</v>
      </c>
      <c r="K3745" s="197" t="str" cm="1">
        <f t="array" ref="K3745">INDEX($A:$G, ($B3745*$B$4)+3,COLUMN(C3745))</f>
        <v>Owing</v>
      </c>
      <c r="L3745" s="198" t="e">
        <f t="shared" si="357"/>
        <v>#VALUE!</v>
      </c>
      <c r="M3745" s="199" t="e">
        <f t="shared" si="358"/>
        <v>#VALUE!</v>
      </c>
      <c r="N3745" s="200" t="str" cm="1">
        <f t="array" ref="N3745">INDEX($A:$G, ($B3745*$B$4)+3,COLUMN(F3745))</f>
        <v>Total Interest Charged</v>
      </c>
      <c r="O3745" s="201" t="e">
        <f t="shared" si="356"/>
        <v>#VALUE!</v>
      </c>
    </row>
    <row r="3746" spans="3:15" x14ac:dyDescent="0.25">
      <c r="C3746" s="197" t="e">
        <f t="shared" si="359"/>
        <v>#DIV/0!</v>
      </c>
      <c r="D3746" s="216" t="e">
        <f>IF(F3746="","",IF($B$3='Budget Calculator'!$A$14, 'Loan Calculator'!$L$12-E3746+H3746, IF($B$3='Budget Calculator'!$A$13,  'Loan Calculator'!$N$12-E3746+H3746, IF($B$3='Budget Calculator'!$A$12,  'Loan Calculator'!$P$12-E3746+H3746, 0))))</f>
        <v>#DIV/0!</v>
      </c>
      <c r="E3746" s="217" t="e">
        <f>IF(('Loan Calculator'!$G$4/$B$4)*C3745&gt;=0, ('Loan Calculator'!$G$4/$B$4)*C3745, 1/0)</f>
        <v>#DIV/0!</v>
      </c>
      <c r="F3746" s="200" t="e">
        <f t="shared" si="360"/>
        <v>#DIV/0!</v>
      </c>
      <c r="G3746" s="212" t="e">
        <f t="shared" si="355"/>
        <v>#DIV/0!</v>
      </c>
      <c r="K3746" s="197" t="str" cm="1">
        <f t="array" ref="K3746">INDEX($A:$G, ($B3746*$B$4)+3,COLUMN(C3746))</f>
        <v>Owing</v>
      </c>
      <c r="L3746" s="198" t="e">
        <f t="shared" si="357"/>
        <v>#VALUE!</v>
      </c>
      <c r="M3746" s="199" t="e">
        <f t="shared" si="358"/>
        <v>#VALUE!</v>
      </c>
      <c r="N3746" s="200" t="str" cm="1">
        <f t="array" ref="N3746">INDEX($A:$G, ($B3746*$B$4)+3,COLUMN(F3746))</f>
        <v>Total Interest Charged</v>
      </c>
      <c r="O3746" s="201" t="e">
        <f t="shared" si="356"/>
        <v>#VALUE!</v>
      </c>
    </row>
    <row r="3747" spans="3:15" x14ac:dyDescent="0.25">
      <c r="C3747" s="197" t="e">
        <f t="shared" si="359"/>
        <v>#DIV/0!</v>
      </c>
      <c r="D3747" s="216" t="e">
        <f>IF(F3747="","",IF($B$3='Budget Calculator'!$A$14, 'Loan Calculator'!$L$12-E3747+H3747, IF($B$3='Budget Calculator'!$A$13,  'Loan Calculator'!$N$12-E3747+H3747, IF($B$3='Budget Calculator'!$A$12,  'Loan Calculator'!$P$12-E3747+H3747, 0))))</f>
        <v>#DIV/0!</v>
      </c>
      <c r="E3747" s="217" t="e">
        <f>IF(('Loan Calculator'!$G$4/$B$4)*C3746&gt;=0, ('Loan Calculator'!$G$4/$B$4)*C3746, 1/0)</f>
        <v>#DIV/0!</v>
      </c>
      <c r="F3747" s="200" t="e">
        <f t="shared" si="360"/>
        <v>#DIV/0!</v>
      </c>
      <c r="G3747" s="212" t="e">
        <f t="shared" si="355"/>
        <v>#DIV/0!</v>
      </c>
      <c r="K3747" s="197" t="str" cm="1">
        <f t="array" ref="K3747">INDEX($A:$G, ($B3747*$B$4)+3,COLUMN(C3747))</f>
        <v>Owing</v>
      </c>
      <c r="L3747" s="198" t="e">
        <f t="shared" si="357"/>
        <v>#VALUE!</v>
      </c>
      <c r="M3747" s="199" t="e">
        <f t="shared" si="358"/>
        <v>#VALUE!</v>
      </c>
      <c r="N3747" s="200" t="str" cm="1">
        <f t="array" ref="N3747">INDEX($A:$G, ($B3747*$B$4)+3,COLUMN(F3747))</f>
        <v>Total Interest Charged</v>
      </c>
      <c r="O3747" s="201" t="e">
        <f t="shared" si="356"/>
        <v>#VALUE!</v>
      </c>
    </row>
    <row r="3748" spans="3:15" x14ac:dyDescent="0.25">
      <c r="C3748" s="197" t="e">
        <f t="shared" si="359"/>
        <v>#DIV/0!</v>
      </c>
      <c r="D3748" s="216" t="e">
        <f>IF(F3748="","",IF($B$3='Budget Calculator'!$A$14, 'Loan Calculator'!$L$12-E3748+H3748, IF($B$3='Budget Calculator'!$A$13,  'Loan Calculator'!$N$12-E3748+H3748, IF($B$3='Budget Calculator'!$A$12,  'Loan Calculator'!$P$12-E3748+H3748, 0))))</f>
        <v>#DIV/0!</v>
      </c>
      <c r="E3748" s="217" t="e">
        <f>IF(('Loan Calculator'!$G$4/$B$4)*C3747&gt;=0, ('Loan Calculator'!$G$4/$B$4)*C3747, 1/0)</f>
        <v>#DIV/0!</v>
      </c>
      <c r="F3748" s="200" t="e">
        <f t="shared" si="360"/>
        <v>#DIV/0!</v>
      </c>
      <c r="G3748" s="212" t="e">
        <f t="shared" si="355"/>
        <v>#DIV/0!</v>
      </c>
      <c r="K3748" s="197" t="str" cm="1">
        <f t="array" ref="K3748">INDEX($A:$G, ($B3748*$B$4)+3,COLUMN(C3748))</f>
        <v>Owing</v>
      </c>
      <c r="L3748" s="198" t="e">
        <f t="shared" si="357"/>
        <v>#VALUE!</v>
      </c>
      <c r="M3748" s="199" t="e">
        <f t="shared" si="358"/>
        <v>#VALUE!</v>
      </c>
      <c r="N3748" s="200" t="str" cm="1">
        <f t="array" ref="N3748">INDEX($A:$G, ($B3748*$B$4)+3,COLUMN(F3748))</f>
        <v>Total Interest Charged</v>
      </c>
      <c r="O3748" s="201" t="e">
        <f t="shared" si="356"/>
        <v>#VALUE!</v>
      </c>
    </row>
    <row r="3749" spans="3:15" x14ac:dyDescent="0.25">
      <c r="C3749" s="197" t="e">
        <f t="shared" si="359"/>
        <v>#DIV/0!</v>
      </c>
      <c r="D3749" s="216" t="e">
        <f>IF(F3749="","",IF($B$3='Budget Calculator'!$A$14, 'Loan Calculator'!$L$12-E3749+H3749, IF($B$3='Budget Calculator'!$A$13,  'Loan Calculator'!$N$12-E3749+H3749, IF($B$3='Budget Calculator'!$A$12,  'Loan Calculator'!$P$12-E3749+H3749, 0))))</f>
        <v>#DIV/0!</v>
      </c>
      <c r="E3749" s="217" t="e">
        <f>IF(('Loan Calculator'!$G$4/$B$4)*C3748&gt;=0, ('Loan Calculator'!$G$4/$B$4)*C3748, 1/0)</f>
        <v>#DIV/0!</v>
      </c>
      <c r="F3749" s="200" t="e">
        <f t="shared" si="360"/>
        <v>#DIV/0!</v>
      </c>
      <c r="G3749" s="212" t="e">
        <f t="shared" si="355"/>
        <v>#DIV/0!</v>
      </c>
      <c r="K3749" s="197" t="str" cm="1">
        <f t="array" ref="K3749">INDEX($A:$G, ($B3749*$B$4)+3,COLUMN(C3749))</f>
        <v>Owing</v>
      </c>
      <c r="L3749" s="198" t="e">
        <f t="shared" si="357"/>
        <v>#VALUE!</v>
      </c>
      <c r="M3749" s="199" t="e">
        <f t="shared" si="358"/>
        <v>#VALUE!</v>
      </c>
      <c r="N3749" s="200" t="str" cm="1">
        <f t="array" ref="N3749">INDEX($A:$G, ($B3749*$B$4)+3,COLUMN(F3749))</f>
        <v>Total Interest Charged</v>
      </c>
      <c r="O3749" s="201" t="e">
        <f t="shared" si="356"/>
        <v>#VALUE!</v>
      </c>
    </row>
    <row r="3750" spans="3:15" x14ac:dyDescent="0.25">
      <c r="C3750" s="197" t="e">
        <f t="shared" si="359"/>
        <v>#DIV/0!</v>
      </c>
      <c r="D3750" s="216" t="e">
        <f>IF(F3750="","",IF($B$3='Budget Calculator'!$A$14, 'Loan Calculator'!$L$12-E3750+H3750, IF($B$3='Budget Calculator'!$A$13,  'Loan Calculator'!$N$12-E3750+H3750, IF($B$3='Budget Calculator'!$A$12,  'Loan Calculator'!$P$12-E3750+H3750, 0))))</f>
        <v>#DIV/0!</v>
      </c>
      <c r="E3750" s="217" t="e">
        <f>IF(('Loan Calculator'!$G$4/$B$4)*C3749&gt;=0, ('Loan Calculator'!$G$4/$B$4)*C3749, 1/0)</f>
        <v>#DIV/0!</v>
      </c>
      <c r="F3750" s="200" t="e">
        <f t="shared" si="360"/>
        <v>#DIV/0!</v>
      </c>
      <c r="G3750" s="212" t="e">
        <f t="shared" si="355"/>
        <v>#DIV/0!</v>
      </c>
      <c r="K3750" s="197" t="str" cm="1">
        <f t="array" ref="K3750">INDEX($A:$G, ($B3750*$B$4)+3,COLUMN(C3750))</f>
        <v>Owing</v>
      </c>
      <c r="L3750" s="198" t="e">
        <f t="shared" si="357"/>
        <v>#VALUE!</v>
      </c>
      <c r="M3750" s="199" t="e">
        <f t="shared" si="358"/>
        <v>#VALUE!</v>
      </c>
      <c r="N3750" s="200" t="str" cm="1">
        <f t="array" ref="N3750">INDEX($A:$G, ($B3750*$B$4)+3,COLUMN(F3750))</f>
        <v>Total Interest Charged</v>
      </c>
      <c r="O3750" s="201" t="e">
        <f t="shared" si="356"/>
        <v>#VALUE!</v>
      </c>
    </row>
    <row r="3751" spans="3:15" x14ac:dyDescent="0.25">
      <c r="C3751" s="197" t="e">
        <f t="shared" si="359"/>
        <v>#DIV/0!</v>
      </c>
      <c r="D3751" s="216" t="e">
        <f>IF(F3751="","",IF($B$3='Budget Calculator'!$A$14, 'Loan Calculator'!$L$12-E3751+H3751, IF($B$3='Budget Calculator'!$A$13,  'Loan Calculator'!$N$12-E3751+H3751, IF($B$3='Budget Calculator'!$A$12,  'Loan Calculator'!$P$12-E3751+H3751, 0))))</f>
        <v>#DIV/0!</v>
      </c>
      <c r="E3751" s="217" t="e">
        <f>IF(('Loan Calculator'!$G$4/$B$4)*C3750&gt;=0, ('Loan Calculator'!$G$4/$B$4)*C3750, 1/0)</f>
        <v>#DIV/0!</v>
      </c>
      <c r="F3751" s="200" t="e">
        <f t="shared" si="360"/>
        <v>#DIV/0!</v>
      </c>
      <c r="G3751" s="212" t="e">
        <f t="shared" si="355"/>
        <v>#DIV/0!</v>
      </c>
      <c r="K3751" s="197" t="str" cm="1">
        <f t="array" ref="K3751">INDEX($A:$G, ($B3751*$B$4)+3,COLUMN(C3751))</f>
        <v>Owing</v>
      </c>
      <c r="L3751" s="198" t="e">
        <f t="shared" si="357"/>
        <v>#VALUE!</v>
      </c>
      <c r="M3751" s="199" t="e">
        <f t="shared" si="358"/>
        <v>#VALUE!</v>
      </c>
      <c r="N3751" s="200" t="str" cm="1">
        <f t="array" ref="N3751">INDEX($A:$G, ($B3751*$B$4)+3,COLUMN(F3751))</f>
        <v>Total Interest Charged</v>
      </c>
      <c r="O3751" s="201" t="e">
        <f t="shared" si="356"/>
        <v>#VALUE!</v>
      </c>
    </row>
    <row r="3752" spans="3:15" x14ac:dyDescent="0.25">
      <c r="C3752" s="197" t="e">
        <f t="shared" si="359"/>
        <v>#DIV/0!</v>
      </c>
      <c r="D3752" s="216" t="e">
        <f>IF(F3752="","",IF($B$3='Budget Calculator'!$A$14, 'Loan Calculator'!$L$12-E3752+H3752, IF($B$3='Budget Calculator'!$A$13,  'Loan Calculator'!$N$12-E3752+H3752, IF($B$3='Budget Calculator'!$A$12,  'Loan Calculator'!$P$12-E3752+H3752, 0))))</f>
        <v>#DIV/0!</v>
      </c>
      <c r="E3752" s="217" t="e">
        <f>IF(('Loan Calculator'!$G$4/$B$4)*C3751&gt;=0, ('Loan Calculator'!$G$4/$B$4)*C3751, 1/0)</f>
        <v>#DIV/0!</v>
      </c>
      <c r="F3752" s="200" t="e">
        <f t="shared" si="360"/>
        <v>#DIV/0!</v>
      </c>
      <c r="G3752" s="212" t="e">
        <f t="shared" si="355"/>
        <v>#DIV/0!</v>
      </c>
      <c r="K3752" s="197" t="str" cm="1">
        <f t="array" ref="K3752">INDEX($A:$G, ($B3752*$B$4)+3,COLUMN(C3752))</f>
        <v>Owing</v>
      </c>
      <c r="L3752" s="198" t="e">
        <f t="shared" si="357"/>
        <v>#VALUE!</v>
      </c>
      <c r="M3752" s="199" t="e">
        <f t="shared" si="358"/>
        <v>#VALUE!</v>
      </c>
      <c r="N3752" s="200" t="str" cm="1">
        <f t="array" ref="N3752">INDEX($A:$G, ($B3752*$B$4)+3,COLUMN(F3752))</f>
        <v>Total Interest Charged</v>
      </c>
      <c r="O3752" s="201" t="e">
        <f t="shared" si="356"/>
        <v>#VALUE!</v>
      </c>
    </row>
    <row r="3753" spans="3:15" x14ac:dyDescent="0.25">
      <c r="C3753" s="197" t="e">
        <f t="shared" si="359"/>
        <v>#DIV/0!</v>
      </c>
      <c r="D3753" s="216" t="e">
        <f>IF(F3753="","",IF($B$3='Budget Calculator'!$A$14, 'Loan Calculator'!$L$12-E3753+H3753, IF($B$3='Budget Calculator'!$A$13,  'Loan Calculator'!$N$12-E3753+H3753, IF($B$3='Budget Calculator'!$A$12,  'Loan Calculator'!$P$12-E3753+H3753, 0))))</f>
        <v>#DIV/0!</v>
      </c>
      <c r="E3753" s="217" t="e">
        <f>IF(('Loan Calculator'!$G$4/$B$4)*C3752&gt;=0, ('Loan Calculator'!$G$4/$B$4)*C3752, 1/0)</f>
        <v>#DIV/0!</v>
      </c>
      <c r="F3753" s="200" t="e">
        <f t="shared" si="360"/>
        <v>#DIV/0!</v>
      </c>
      <c r="G3753" s="212" t="e">
        <f t="shared" si="355"/>
        <v>#DIV/0!</v>
      </c>
      <c r="K3753" s="197" t="str" cm="1">
        <f t="array" ref="K3753">INDEX($A:$G, ($B3753*$B$4)+3,COLUMN(C3753))</f>
        <v>Owing</v>
      </c>
      <c r="L3753" s="198" t="e">
        <f t="shared" si="357"/>
        <v>#VALUE!</v>
      </c>
      <c r="M3753" s="199" t="e">
        <f t="shared" si="358"/>
        <v>#VALUE!</v>
      </c>
      <c r="N3753" s="200" t="str" cm="1">
        <f t="array" ref="N3753">INDEX($A:$G, ($B3753*$B$4)+3,COLUMN(F3753))</f>
        <v>Total Interest Charged</v>
      </c>
      <c r="O3753" s="201" t="e">
        <f t="shared" si="356"/>
        <v>#VALUE!</v>
      </c>
    </row>
    <row r="3754" spans="3:15" x14ac:dyDescent="0.25">
      <c r="C3754" s="197" t="e">
        <f t="shared" si="359"/>
        <v>#DIV/0!</v>
      </c>
      <c r="D3754" s="216" t="e">
        <f>IF(F3754="","",IF($B$3='Budget Calculator'!$A$14, 'Loan Calculator'!$L$12-E3754+H3754, IF($B$3='Budget Calculator'!$A$13,  'Loan Calculator'!$N$12-E3754+H3754, IF($B$3='Budget Calculator'!$A$12,  'Loan Calculator'!$P$12-E3754+H3754, 0))))</f>
        <v>#DIV/0!</v>
      </c>
      <c r="E3754" s="217" t="e">
        <f>IF(('Loan Calculator'!$G$4/$B$4)*C3753&gt;=0, ('Loan Calculator'!$G$4/$B$4)*C3753, 1/0)</f>
        <v>#DIV/0!</v>
      </c>
      <c r="F3754" s="200" t="e">
        <f t="shared" si="360"/>
        <v>#DIV/0!</v>
      </c>
      <c r="G3754" s="212" t="e">
        <f t="shared" si="355"/>
        <v>#DIV/0!</v>
      </c>
      <c r="K3754" s="197" t="str" cm="1">
        <f t="array" ref="K3754">INDEX($A:$G, ($B3754*$B$4)+3,COLUMN(C3754))</f>
        <v>Owing</v>
      </c>
      <c r="L3754" s="198" t="e">
        <f t="shared" si="357"/>
        <v>#VALUE!</v>
      </c>
      <c r="M3754" s="199" t="e">
        <f t="shared" si="358"/>
        <v>#VALUE!</v>
      </c>
      <c r="N3754" s="200" t="str" cm="1">
        <f t="array" ref="N3754">INDEX($A:$G, ($B3754*$B$4)+3,COLUMN(F3754))</f>
        <v>Total Interest Charged</v>
      </c>
      <c r="O3754" s="201" t="e">
        <f t="shared" si="356"/>
        <v>#VALUE!</v>
      </c>
    </row>
    <row r="3755" spans="3:15" x14ac:dyDescent="0.25">
      <c r="C3755" s="197" t="e">
        <f t="shared" si="359"/>
        <v>#DIV/0!</v>
      </c>
      <c r="D3755" s="216" t="e">
        <f>IF(F3755="","",IF($B$3='Budget Calculator'!$A$14, 'Loan Calculator'!$L$12-E3755+H3755, IF($B$3='Budget Calculator'!$A$13,  'Loan Calculator'!$N$12-E3755+H3755, IF($B$3='Budget Calculator'!$A$12,  'Loan Calculator'!$P$12-E3755+H3755, 0))))</f>
        <v>#DIV/0!</v>
      </c>
      <c r="E3755" s="217" t="e">
        <f>IF(('Loan Calculator'!$G$4/$B$4)*C3754&gt;=0, ('Loan Calculator'!$G$4/$B$4)*C3754, 1/0)</f>
        <v>#DIV/0!</v>
      </c>
      <c r="F3755" s="200" t="e">
        <f t="shared" si="360"/>
        <v>#DIV/0!</v>
      </c>
      <c r="G3755" s="212" t="e">
        <f t="shared" si="355"/>
        <v>#DIV/0!</v>
      </c>
      <c r="K3755" s="197" t="str" cm="1">
        <f t="array" ref="K3755">INDEX($A:$G, ($B3755*$B$4)+3,COLUMN(C3755))</f>
        <v>Owing</v>
      </c>
      <c r="L3755" s="198" t="e">
        <f t="shared" si="357"/>
        <v>#VALUE!</v>
      </c>
      <c r="M3755" s="199" t="e">
        <f t="shared" si="358"/>
        <v>#VALUE!</v>
      </c>
      <c r="N3755" s="200" t="str" cm="1">
        <f t="array" ref="N3755">INDEX($A:$G, ($B3755*$B$4)+3,COLUMN(F3755))</f>
        <v>Total Interest Charged</v>
      </c>
      <c r="O3755" s="201" t="e">
        <f t="shared" si="356"/>
        <v>#VALUE!</v>
      </c>
    </row>
    <row r="3756" spans="3:15" x14ac:dyDescent="0.25">
      <c r="C3756" s="197" t="e">
        <f t="shared" si="359"/>
        <v>#DIV/0!</v>
      </c>
      <c r="D3756" s="216" t="e">
        <f>IF(F3756="","",IF($B$3='Budget Calculator'!$A$14, 'Loan Calculator'!$L$12-E3756+H3756, IF($B$3='Budget Calculator'!$A$13,  'Loan Calculator'!$N$12-E3756+H3756, IF($B$3='Budget Calculator'!$A$12,  'Loan Calculator'!$P$12-E3756+H3756, 0))))</f>
        <v>#DIV/0!</v>
      </c>
      <c r="E3756" s="217" t="e">
        <f>IF(('Loan Calculator'!$G$4/$B$4)*C3755&gt;=0, ('Loan Calculator'!$G$4/$B$4)*C3755, 1/0)</f>
        <v>#DIV/0!</v>
      </c>
      <c r="F3756" s="200" t="e">
        <f t="shared" si="360"/>
        <v>#DIV/0!</v>
      </c>
      <c r="G3756" s="212" t="e">
        <f t="shared" si="355"/>
        <v>#DIV/0!</v>
      </c>
      <c r="K3756" s="197" t="str" cm="1">
        <f t="array" ref="K3756">INDEX($A:$G, ($B3756*$B$4)+3,COLUMN(C3756))</f>
        <v>Owing</v>
      </c>
      <c r="L3756" s="198" t="e">
        <f t="shared" si="357"/>
        <v>#VALUE!</v>
      </c>
      <c r="M3756" s="199" t="e">
        <f t="shared" si="358"/>
        <v>#VALUE!</v>
      </c>
      <c r="N3756" s="200" t="str" cm="1">
        <f t="array" ref="N3756">INDEX($A:$G, ($B3756*$B$4)+3,COLUMN(F3756))</f>
        <v>Total Interest Charged</v>
      </c>
      <c r="O3756" s="201" t="e">
        <f t="shared" si="356"/>
        <v>#VALUE!</v>
      </c>
    </row>
    <row r="3757" spans="3:15" x14ac:dyDescent="0.25">
      <c r="C3757" s="197" t="e">
        <f t="shared" si="359"/>
        <v>#DIV/0!</v>
      </c>
      <c r="D3757" s="216" t="e">
        <f>IF(F3757="","",IF($B$3='Budget Calculator'!$A$14, 'Loan Calculator'!$L$12-E3757+H3757, IF($B$3='Budget Calculator'!$A$13,  'Loan Calculator'!$N$12-E3757+H3757, IF($B$3='Budget Calculator'!$A$12,  'Loan Calculator'!$P$12-E3757+H3757, 0))))</f>
        <v>#DIV/0!</v>
      </c>
      <c r="E3757" s="217" t="e">
        <f>IF(('Loan Calculator'!$G$4/$B$4)*C3756&gt;=0, ('Loan Calculator'!$G$4/$B$4)*C3756, 1/0)</f>
        <v>#DIV/0!</v>
      </c>
      <c r="F3757" s="200" t="e">
        <f t="shared" si="360"/>
        <v>#DIV/0!</v>
      </c>
      <c r="G3757" s="212" t="e">
        <f t="shared" si="355"/>
        <v>#DIV/0!</v>
      </c>
      <c r="K3757" s="197" t="str" cm="1">
        <f t="array" ref="K3757">INDEX($A:$G, ($B3757*$B$4)+3,COLUMN(C3757))</f>
        <v>Owing</v>
      </c>
      <c r="L3757" s="198" t="e">
        <f t="shared" si="357"/>
        <v>#VALUE!</v>
      </c>
      <c r="M3757" s="199" t="e">
        <f t="shared" si="358"/>
        <v>#VALUE!</v>
      </c>
      <c r="N3757" s="200" t="str" cm="1">
        <f t="array" ref="N3757">INDEX($A:$G, ($B3757*$B$4)+3,COLUMN(F3757))</f>
        <v>Total Interest Charged</v>
      </c>
      <c r="O3757" s="201" t="e">
        <f t="shared" si="356"/>
        <v>#VALUE!</v>
      </c>
    </row>
    <row r="3758" spans="3:15" x14ac:dyDescent="0.25">
      <c r="C3758" s="197" t="e">
        <f t="shared" si="359"/>
        <v>#DIV/0!</v>
      </c>
      <c r="D3758" s="216" t="e">
        <f>IF(F3758="","",IF($B$3='Budget Calculator'!$A$14, 'Loan Calculator'!$L$12-E3758+H3758, IF($B$3='Budget Calculator'!$A$13,  'Loan Calculator'!$N$12-E3758+H3758, IF($B$3='Budget Calculator'!$A$12,  'Loan Calculator'!$P$12-E3758+H3758, 0))))</f>
        <v>#DIV/0!</v>
      </c>
      <c r="E3758" s="217" t="e">
        <f>IF(('Loan Calculator'!$G$4/$B$4)*C3757&gt;=0, ('Loan Calculator'!$G$4/$B$4)*C3757, 1/0)</f>
        <v>#DIV/0!</v>
      </c>
      <c r="F3758" s="200" t="e">
        <f t="shared" si="360"/>
        <v>#DIV/0!</v>
      </c>
      <c r="G3758" s="212" t="e">
        <f t="shared" si="355"/>
        <v>#DIV/0!</v>
      </c>
      <c r="K3758" s="197" t="str" cm="1">
        <f t="array" ref="K3758">INDEX($A:$G, ($B3758*$B$4)+3,COLUMN(C3758))</f>
        <v>Owing</v>
      </c>
      <c r="L3758" s="198" t="e">
        <f t="shared" si="357"/>
        <v>#VALUE!</v>
      </c>
      <c r="M3758" s="199" t="e">
        <f t="shared" si="358"/>
        <v>#VALUE!</v>
      </c>
      <c r="N3758" s="200" t="str" cm="1">
        <f t="array" ref="N3758">INDEX($A:$G, ($B3758*$B$4)+3,COLUMN(F3758))</f>
        <v>Total Interest Charged</v>
      </c>
      <c r="O3758" s="201" t="e">
        <f t="shared" si="356"/>
        <v>#VALUE!</v>
      </c>
    </row>
    <row r="3759" spans="3:15" x14ac:dyDescent="0.25">
      <c r="C3759" s="197" t="e">
        <f t="shared" si="359"/>
        <v>#DIV/0!</v>
      </c>
      <c r="D3759" s="216" t="e">
        <f>IF(F3759="","",IF($B$3='Budget Calculator'!$A$14, 'Loan Calculator'!$L$12-E3759+H3759, IF($B$3='Budget Calculator'!$A$13,  'Loan Calculator'!$N$12-E3759+H3759, IF($B$3='Budget Calculator'!$A$12,  'Loan Calculator'!$P$12-E3759+H3759, 0))))</f>
        <v>#DIV/0!</v>
      </c>
      <c r="E3759" s="217" t="e">
        <f>IF(('Loan Calculator'!$G$4/$B$4)*C3758&gt;=0, ('Loan Calculator'!$G$4/$B$4)*C3758, 1/0)</f>
        <v>#DIV/0!</v>
      </c>
      <c r="F3759" s="200" t="e">
        <f t="shared" si="360"/>
        <v>#DIV/0!</v>
      </c>
      <c r="G3759" s="212" t="e">
        <f t="shared" si="355"/>
        <v>#DIV/0!</v>
      </c>
      <c r="K3759" s="197" t="str" cm="1">
        <f t="array" ref="K3759">INDEX($A:$G, ($B3759*$B$4)+3,COLUMN(C3759))</f>
        <v>Owing</v>
      </c>
      <c r="L3759" s="198" t="e">
        <f t="shared" si="357"/>
        <v>#VALUE!</v>
      </c>
      <c r="M3759" s="199" t="e">
        <f t="shared" si="358"/>
        <v>#VALUE!</v>
      </c>
      <c r="N3759" s="200" t="str" cm="1">
        <f t="array" ref="N3759">INDEX($A:$G, ($B3759*$B$4)+3,COLUMN(F3759))</f>
        <v>Total Interest Charged</v>
      </c>
      <c r="O3759" s="201" t="e">
        <f t="shared" si="356"/>
        <v>#VALUE!</v>
      </c>
    </row>
    <row r="3760" spans="3:15" x14ac:dyDescent="0.25">
      <c r="C3760" s="197" t="e">
        <f t="shared" si="359"/>
        <v>#DIV/0!</v>
      </c>
      <c r="D3760" s="216" t="e">
        <f>IF(F3760="","",IF($B$3='Budget Calculator'!$A$14, 'Loan Calculator'!$L$12-E3760+H3760, IF($B$3='Budget Calculator'!$A$13,  'Loan Calculator'!$N$12-E3760+H3760, IF($B$3='Budget Calculator'!$A$12,  'Loan Calculator'!$P$12-E3760+H3760, 0))))</f>
        <v>#DIV/0!</v>
      </c>
      <c r="E3760" s="217" t="e">
        <f>IF(('Loan Calculator'!$G$4/$B$4)*C3759&gt;=0, ('Loan Calculator'!$G$4/$B$4)*C3759, 1/0)</f>
        <v>#DIV/0!</v>
      </c>
      <c r="F3760" s="200" t="e">
        <f t="shared" si="360"/>
        <v>#DIV/0!</v>
      </c>
      <c r="G3760" s="212" t="e">
        <f t="shared" si="355"/>
        <v>#DIV/0!</v>
      </c>
      <c r="K3760" s="197" t="str" cm="1">
        <f t="array" ref="K3760">INDEX($A:$G, ($B3760*$B$4)+3,COLUMN(C3760))</f>
        <v>Owing</v>
      </c>
      <c r="L3760" s="198" t="e">
        <f t="shared" si="357"/>
        <v>#VALUE!</v>
      </c>
      <c r="M3760" s="199" t="e">
        <f t="shared" si="358"/>
        <v>#VALUE!</v>
      </c>
      <c r="N3760" s="200" t="str" cm="1">
        <f t="array" ref="N3760">INDEX($A:$G, ($B3760*$B$4)+3,COLUMN(F3760))</f>
        <v>Total Interest Charged</v>
      </c>
      <c r="O3760" s="201" t="e">
        <f t="shared" si="356"/>
        <v>#VALUE!</v>
      </c>
    </row>
    <row r="3761" spans="3:15" x14ac:dyDescent="0.25">
      <c r="C3761" s="197" t="e">
        <f t="shared" si="359"/>
        <v>#DIV/0!</v>
      </c>
      <c r="D3761" s="216" t="e">
        <f>IF(F3761="","",IF($B$3='Budget Calculator'!$A$14, 'Loan Calculator'!$L$12-E3761+H3761, IF($B$3='Budget Calculator'!$A$13,  'Loan Calculator'!$N$12-E3761+H3761, IF($B$3='Budget Calculator'!$A$12,  'Loan Calculator'!$P$12-E3761+H3761, 0))))</f>
        <v>#DIV/0!</v>
      </c>
      <c r="E3761" s="217" t="e">
        <f>IF(('Loan Calculator'!$G$4/$B$4)*C3760&gt;=0, ('Loan Calculator'!$G$4/$B$4)*C3760, 1/0)</f>
        <v>#DIV/0!</v>
      </c>
      <c r="F3761" s="200" t="e">
        <f t="shared" si="360"/>
        <v>#DIV/0!</v>
      </c>
      <c r="G3761" s="212" t="e">
        <f t="shared" si="355"/>
        <v>#DIV/0!</v>
      </c>
      <c r="K3761" s="197" t="str" cm="1">
        <f t="array" ref="K3761">INDEX($A:$G, ($B3761*$B$4)+3,COLUMN(C3761))</f>
        <v>Owing</v>
      </c>
      <c r="L3761" s="198" t="e">
        <f t="shared" si="357"/>
        <v>#VALUE!</v>
      </c>
      <c r="M3761" s="199" t="e">
        <f t="shared" si="358"/>
        <v>#VALUE!</v>
      </c>
      <c r="N3761" s="200" t="str" cm="1">
        <f t="array" ref="N3761">INDEX($A:$G, ($B3761*$B$4)+3,COLUMN(F3761))</f>
        <v>Total Interest Charged</v>
      </c>
      <c r="O3761" s="201" t="e">
        <f t="shared" si="356"/>
        <v>#VALUE!</v>
      </c>
    </row>
    <row r="3762" spans="3:15" x14ac:dyDescent="0.25">
      <c r="C3762" s="197" t="e">
        <f t="shared" si="359"/>
        <v>#DIV/0!</v>
      </c>
      <c r="D3762" s="216" t="e">
        <f>IF(F3762="","",IF($B$3='Budget Calculator'!$A$14, 'Loan Calculator'!$L$12-E3762+H3762, IF($B$3='Budget Calculator'!$A$13,  'Loan Calculator'!$N$12-E3762+H3762, IF($B$3='Budget Calculator'!$A$12,  'Loan Calculator'!$P$12-E3762+H3762, 0))))</f>
        <v>#DIV/0!</v>
      </c>
      <c r="E3762" s="217" t="e">
        <f>IF(('Loan Calculator'!$G$4/$B$4)*C3761&gt;=0, ('Loan Calculator'!$G$4/$B$4)*C3761, 1/0)</f>
        <v>#DIV/0!</v>
      </c>
      <c r="F3762" s="200" t="e">
        <f t="shared" si="360"/>
        <v>#DIV/0!</v>
      </c>
      <c r="G3762" s="212" t="e">
        <f t="shared" si="355"/>
        <v>#DIV/0!</v>
      </c>
      <c r="K3762" s="197" t="str" cm="1">
        <f t="array" ref="K3762">INDEX($A:$G, ($B3762*$B$4)+3,COLUMN(C3762))</f>
        <v>Owing</v>
      </c>
      <c r="L3762" s="198" t="e">
        <f t="shared" si="357"/>
        <v>#VALUE!</v>
      </c>
      <c r="M3762" s="199" t="e">
        <f t="shared" si="358"/>
        <v>#VALUE!</v>
      </c>
      <c r="N3762" s="200" t="str" cm="1">
        <f t="array" ref="N3762">INDEX($A:$G, ($B3762*$B$4)+3,COLUMN(F3762))</f>
        <v>Total Interest Charged</v>
      </c>
      <c r="O3762" s="201" t="e">
        <f t="shared" si="356"/>
        <v>#VALUE!</v>
      </c>
    </row>
    <row r="3763" spans="3:15" x14ac:dyDescent="0.25">
      <c r="C3763" s="197" t="e">
        <f t="shared" si="359"/>
        <v>#DIV/0!</v>
      </c>
      <c r="D3763" s="216" t="e">
        <f>IF(F3763="","",IF($B$3='Budget Calculator'!$A$14, 'Loan Calculator'!$L$12-E3763+H3763, IF($B$3='Budget Calculator'!$A$13,  'Loan Calculator'!$N$12-E3763+H3763, IF($B$3='Budget Calculator'!$A$12,  'Loan Calculator'!$P$12-E3763+H3763, 0))))</f>
        <v>#DIV/0!</v>
      </c>
      <c r="E3763" s="217" t="e">
        <f>IF(('Loan Calculator'!$G$4/$B$4)*C3762&gt;=0, ('Loan Calculator'!$G$4/$B$4)*C3762, 1/0)</f>
        <v>#DIV/0!</v>
      </c>
      <c r="F3763" s="200" t="e">
        <f t="shared" si="360"/>
        <v>#DIV/0!</v>
      </c>
      <c r="G3763" s="212" t="e">
        <f t="shared" si="355"/>
        <v>#DIV/0!</v>
      </c>
      <c r="K3763" s="197" t="str" cm="1">
        <f t="array" ref="K3763">INDEX($A:$G, ($B3763*$B$4)+3,COLUMN(C3763))</f>
        <v>Owing</v>
      </c>
      <c r="L3763" s="198" t="e">
        <f t="shared" si="357"/>
        <v>#VALUE!</v>
      </c>
      <c r="M3763" s="199" t="e">
        <f t="shared" si="358"/>
        <v>#VALUE!</v>
      </c>
      <c r="N3763" s="200" t="str" cm="1">
        <f t="array" ref="N3763">INDEX($A:$G, ($B3763*$B$4)+3,COLUMN(F3763))</f>
        <v>Total Interest Charged</v>
      </c>
      <c r="O3763" s="201" t="e">
        <f t="shared" si="356"/>
        <v>#VALUE!</v>
      </c>
    </row>
    <row r="3764" spans="3:15" x14ac:dyDescent="0.25">
      <c r="C3764" s="197" t="e">
        <f t="shared" si="359"/>
        <v>#DIV/0!</v>
      </c>
      <c r="D3764" s="216" t="e">
        <f>IF(F3764="","",IF($B$3='Budget Calculator'!$A$14, 'Loan Calculator'!$L$12-E3764+H3764, IF($B$3='Budget Calculator'!$A$13,  'Loan Calculator'!$N$12-E3764+H3764, IF($B$3='Budget Calculator'!$A$12,  'Loan Calculator'!$P$12-E3764+H3764, 0))))</f>
        <v>#DIV/0!</v>
      </c>
      <c r="E3764" s="217" t="e">
        <f>IF(('Loan Calculator'!$G$4/$B$4)*C3763&gt;=0, ('Loan Calculator'!$G$4/$B$4)*C3763, 1/0)</f>
        <v>#DIV/0!</v>
      </c>
      <c r="F3764" s="200" t="e">
        <f t="shared" si="360"/>
        <v>#DIV/0!</v>
      </c>
      <c r="G3764" s="212" t="e">
        <f t="shared" si="355"/>
        <v>#DIV/0!</v>
      </c>
      <c r="K3764" s="197" t="str" cm="1">
        <f t="array" ref="K3764">INDEX($A:$G, ($B3764*$B$4)+3,COLUMN(C3764))</f>
        <v>Owing</v>
      </c>
      <c r="L3764" s="198" t="e">
        <f t="shared" si="357"/>
        <v>#VALUE!</v>
      </c>
      <c r="M3764" s="199" t="e">
        <f t="shared" si="358"/>
        <v>#VALUE!</v>
      </c>
      <c r="N3764" s="200" t="str" cm="1">
        <f t="array" ref="N3764">INDEX($A:$G, ($B3764*$B$4)+3,COLUMN(F3764))</f>
        <v>Total Interest Charged</v>
      </c>
      <c r="O3764" s="201" t="e">
        <f t="shared" si="356"/>
        <v>#VALUE!</v>
      </c>
    </row>
    <row r="3765" spans="3:15" x14ac:dyDescent="0.25">
      <c r="C3765" s="197" t="e">
        <f t="shared" si="359"/>
        <v>#DIV/0!</v>
      </c>
      <c r="D3765" s="216" t="e">
        <f>IF(F3765="","",IF($B$3='Budget Calculator'!$A$14, 'Loan Calculator'!$L$12-E3765+H3765, IF($B$3='Budget Calculator'!$A$13,  'Loan Calculator'!$N$12-E3765+H3765, IF($B$3='Budget Calculator'!$A$12,  'Loan Calculator'!$P$12-E3765+H3765, 0))))</f>
        <v>#DIV/0!</v>
      </c>
      <c r="E3765" s="217" t="e">
        <f>IF(('Loan Calculator'!$G$4/$B$4)*C3764&gt;=0, ('Loan Calculator'!$G$4/$B$4)*C3764, 1/0)</f>
        <v>#DIV/0!</v>
      </c>
      <c r="F3765" s="200" t="e">
        <f t="shared" si="360"/>
        <v>#DIV/0!</v>
      </c>
      <c r="G3765" s="212" t="e">
        <f t="shared" si="355"/>
        <v>#DIV/0!</v>
      </c>
      <c r="K3765" s="197" t="str" cm="1">
        <f t="array" ref="K3765">INDEX($A:$G, ($B3765*$B$4)+3,COLUMN(C3765))</f>
        <v>Owing</v>
      </c>
      <c r="L3765" s="198" t="e">
        <f t="shared" si="357"/>
        <v>#VALUE!</v>
      </c>
      <c r="M3765" s="199" t="e">
        <f t="shared" si="358"/>
        <v>#VALUE!</v>
      </c>
      <c r="N3765" s="200" t="str" cm="1">
        <f t="array" ref="N3765">INDEX($A:$G, ($B3765*$B$4)+3,COLUMN(F3765))</f>
        <v>Total Interest Charged</v>
      </c>
      <c r="O3765" s="201" t="e">
        <f t="shared" si="356"/>
        <v>#VALUE!</v>
      </c>
    </row>
    <row r="3766" spans="3:15" x14ac:dyDescent="0.25">
      <c r="C3766" s="197" t="e">
        <f t="shared" si="359"/>
        <v>#DIV/0!</v>
      </c>
      <c r="D3766" s="216" t="e">
        <f>IF(F3766="","",IF($B$3='Budget Calculator'!$A$14, 'Loan Calculator'!$L$12-E3766+H3766, IF($B$3='Budget Calculator'!$A$13,  'Loan Calculator'!$N$12-E3766+H3766, IF($B$3='Budget Calculator'!$A$12,  'Loan Calculator'!$P$12-E3766+H3766, 0))))</f>
        <v>#DIV/0!</v>
      </c>
      <c r="E3766" s="217" t="e">
        <f>IF(('Loan Calculator'!$G$4/$B$4)*C3765&gt;=0, ('Loan Calculator'!$G$4/$B$4)*C3765, 1/0)</f>
        <v>#DIV/0!</v>
      </c>
      <c r="F3766" s="200" t="e">
        <f t="shared" si="360"/>
        <v>#DIV/0!</v>
      </c>
      <c r="G3766" s="212" t="e">
        <f t="shared" si="355"/>
        <v>#DIV/0!</v>
      </c>
      <c r="K3766" s="197" t="str" cm="1">
        <f t="array" ref="K3766">INDEX($A:$G, ($B3766*$B$4)+3,COLUMN(C3766))</f>
        <v>Owing</v>
      </c>
      <c r="L3766" s="198" t="e">
        <f t="shared" si="357"/>
        <v>#VALUE!</v>
      </c>
      <c r="M3766" s="199" t="e">
        <f t="shared" si="358"/>
        <v>#VALUE!</v>
      </c>
      <c r="N3766" s="200" t="str" cm="1">
        <f t="array" ref="N3766">INDEX($A:$G, ($B3766*$B$4)+3,COLUMN(F3766))</f>
        <v>Total Interest Charged</v>
      </c>
      <c r="O3766" s="201" t="e">
        <f t="shared" si="356"/>
        <v>#VALUE!</v>
      </c>
    </row>
    <row r="3767" spans="3:15" x14ac:dyDescent="0.25">
      <c r="C3767" s="197" t="e">
        <f t="shared" si="359"/>
        <v>#DIV/0!</v>
      </c>
      <c r="D3767" s="216" t="e">
        <f>IF(F3767="","",IF($B$3='Budget Calculator'!$A$14, 'Loan Calculator'!$L$12-E3767+H3767, IF($B$3='Budget Calculator'!$A$13,  'Loan Calculator'!$N$12-E3767+H3767, IF($B$3='Budget Calculator'!$A$12,  'Loan Calculator'!$P$12-E3767+H3767, 0))))</f>
        <v>#DIV/0!</v>
      </c>
      <c r="E3767" s="217" t="e">
        <f>IF(('Loan Calculator'!$G$4/$B$4)*C3766&gt;=0, ('Loan Calculator'!$G$4/$B$4)*C3766, 1/0)</f>
        <v>#DIV/0!</v>
      </c>
      <c r="F3767" s="200" t="e">
        <f t="shared" si="360"/>
        <v>#DIV/0!</v>
      </c>
      <c r="G3767" s="212" t="e">
        <f t="shared" si="355"/>
        <v>#DIV/0!</v>
      </c>
      <c r="K3767" s="197" t="str" cm="1">
        <f t="array" ref="K3767">INDEX($A:$G, ($B3767*$B$4)+3,COLUMN(C3767))</f>
        <v>Owing</v>
      </c>
      <c r="L3767" s="198" t="e">
        <f t="shared" si="357"/>
        <v>#VALUE!</v>
      </c>
      <c r="M3767" s="199" t="e">
        <f t="shared" si="358"/>
        <v>#VALUE!</v>
      </c>
      <c r="N3767" s="200" t="str" cm="1">
        <f t="array" ref="N3767">INDEX($A:$G, ($B3767*$B$4)+3,COLUMN(F3767))</f>
        <v>Total Interest Charged</v>
      </c>
      <c r="O3767" s="201" t="e">
        <f t="shared" si="356"/>
        <v>#VALUE!</v>
      </c>
    </row>
    <row r="3768" spans="3:15" x14ac:dyDescent="0.25">
      <c r="C3768" s="197" t="e">
        <f t="shared" si="359"/>
        <v>#DIV/0!</v>
      </c>
      <c r="D3768" s="216" t="e">
        <f>IF(F3768="","",IF($B$3='Budget Calculator'!$A$14, 'Loan Calculator'!$L$12-E3768+H3768, IF($B$3='Budget Calculator'!$A$13,  'Loan Calculator'!$N$12-E3768+H3768, IF($B$3='Budget Calculator'!$A$12,  'Loan Calculator'!$P$12-E3768+H3768, 0))))</f>
        <v>#DIV/0!</v>
      </c>
      <c r="E3768" s="217" t="e">
        <f>IF(('Loan Calculator'!$G$4/$B$4)*C3767&gt;=0, ('Loan Calculator'!$G$4/$B$4)*C3767, 1/0)</f>
        <v>#DIV/0!</v>
      </c>
      <c r="F3768" s="200" t="e">
        <f t="shared" si="360"/>
        <v>#DIV/0!</v>
      </c>
      <c r="G3768" s="212" t="e">
        <f t="shared" si="355"/>
        <v>#DIV/0!</v>
      </c>
      <c r="K3768" s="197" t="str" cm="1">
        <f t="array" ref="K3768">INDEX($A:$G, ($B3768*$B$4)+3,COLUMN(C3768))</f>
        <v>Owing</v>
      </c>
      <c r="L3768" s="198" t="e">
        <f t="shared" si="357"/>
        <v>#VALUE!</v>
      </c>
      <c r="M3768" s="199" t="e">
        <f t="shared" si="358"/>
        <v>#VALUE!</v>
      </c>
      <c r="N3768" s="200" t="str" cm="1">
        <f t="array" ref="N3768">INDEX($A:$G, ($B3768*$B$4)+3,COLUMN(F3768))</f>
        <v>Total Interest Charged</v>
      </c>
      <c r="O3768" s="201" t="e">
        <f t="shared" si="356"/>
        <v>#VALUE!</v>
      </c>
    </row>
    <row r="3769" spans="3:15" x14ac:dyDescent="0.25">
      <c r="C3769" s="197" t="e">
        <f t="shared" si="359"/>
        <v>#DIV/0!</v>
      </c>
      <c r="D3769" s="216" t="e">
        <f>IF(F3769="","",IF($B$3='Budget Calculator'!$A$14, 'Loan Calculator'!$L$12-E3769+H3769, IF($B$3='Budget Calculator'!$A$13,  'Loan Calculator'!$N$12-E3769+H3769, IF($B$3='Budget Calculator'!$A$12,  'Loan Calculator'!$P$12-E3769+H3769, 0))))</f>
        <v>#DIV/0!</v>
      </c>
      <c r="E3769" s="217" t="e">
        <f>IF(('Loan Calculator'!$G$4/$B$4)*C3768&gt;=0, ('Loan Calculator'!$G$4/$B$4)*C3768, 1/0)</f>
        <v>#DIV/0!</v>
      </c>
      <c r="F3769" s="200" t="e">
        <f t="shared" si="360"/>
        <v>#DIV/0!</v>
      </c>
      <c r="G3769" s="212" t="e">
        <f t="shared" si="355"/>
        <v>#DIV/0!</v>
      </c>
      <c r="K3769" s="197" t="str" cm="1">
        <f t="array" ref="K3769">INDEX($A:$G, ($B3769*$B$4)+3,COLUMN(C3769))</f>
        <v>Owing</v>
      </c>
      <c r="L3769" s="198" t="e">
        <f t="shared" si="357"/>
        <v>#VALUE!</v>
      </c>
      <c r="M3769" s="199" t="e">
        <f t="shared" si="358"/>
        <v>#VALUE!</v>
      </c>
      <c r="N3769" s="200" t="str" cm="1">
        <f t="array" ref="N3769">INDEX($A:$G, ($B3769*$B$4)+3,COLUMN(F3769))</f>
        <v>Total Interest Charged</v>
      </c>
      <c r="O3769" s="201" t="e">
        <f t="shared" si="356"/>
        <v>#VALUE!</v>
      </c>
    </row>
    <row r="3770" spans="3:15" x14ac:dyDescent="0.25">
      <c r="C3770" s="197" t="e">
        <f t="shared" si="359"/>
        <v>#DIV/0!</v>
      </c>
      <c r="D3770" s="216" t="e">
        <f>IF(F3770="","",IF($B$3='Budget Calculator'!$A$14, 'Loan Calculator'!$L$12-E3770+H3770, IF($B$3='Budget Calculator'!$A$13,  'Loan Calculator'!$N$12-E3770+H3770, IF($B$3='Budget Calculator'!$A$12,  'Loan Calculator'!$P$12-E3770+H3770, 0))))</f>
        <v>#DIV/0!</v>
      </c>
      <c r="E3770" s="217" t="e">
        <f>IF(('Loan Calculator'!$G$4/$B$4)*C3769&gt;=0, ('Loan Calculator'!$G$4/$B$4)*C3769, 1/0)</f>
        <v>#DIV/0!</v>
      </c>
      <c r="F3770" s="200" t="e">
        <f t="shared" si="360"/>
        <v>#DIV/0!</v>
      </c>
      <c r="G3770" s="212" t="e">
        <f t="shared" si="355"/>
        <v>#DIV/0!</v>
      </c>
      <c r="K3770" s="197" t="str" cm="1">
        <f t="array" ref="K3770">INDEX($A:$G, ($B3770*$B$4)+3,COLUMN(C3770))</f>
        <v>Owing</v>
      </c>
      <c r="L3770" s="198" t="e">
        <f t="shared" si="357"/>
        <v>#VALUE!</v>
      </c>
      <c r="M3770" s="199" t="e">
        <f t="shared" si="358"/>
        <v>#VALUE!</v>
      </c>
      <c r="N3770" s="200" t="str" cm="1">
        <f t="array" ref="N3770">INDEX($A:$G, ($B3770*$B$4)+3,COLUMN(F3770))</f>
        <v>Total Interest Charged</v>
      </c>
      <c r="O3770" s="201" t="e">
        <f t="shared" si="356"/>
        <v>#VALUE!</v>
      </c>
    </row>
    <row r="3771" spans="3:15" x14ac:dyDescent="0.25">
      <c r="C3771" s="197" t="e">
        <f t="shared" si="359"/>
        <v>#DIV/0!</v>
      </c>
      <c r="D3771" s="216" t="e">
        <f>IF(F3771="","",IF($B$3='Budget Calculator'!$A$14, 'Loan Calculator'!$L$12-E3771+H3771, IF($B$3='Budget Calculator'!$A$13,  'Loan Calculator'!$N$12-E3771+H3771, IF($B$3='Budget Calculator'!$A$12,  'Loan Calculator'!$P$12-E3771+H3771, 0))))</f>
        <v>#DIV/0!</v>
      </c>
      <c r="E3771" s="217" t="e">
        <f>IF(('Loan Calculator'!$G$4/$B$4)*C3770&gt;=0, ('Loan Calculator'!$G$4/$B$4)*C3770, 1/0)</f>
        <v>#DIV/0!</v>
      </c>
      <c r="F3771" s="200" t="e">
        <f t="shared" si="360"/>
        <v>#DIV/0!</v>
      </c>
      <c r="G3771" s="212" t="e">
        <f t="shared" si="355"/>
        <v>#DIV/0!</v>
      </c>
      <c r="K3771" s="197" t="str" cm="1">
        <f t="array" ref="K3771">INDEX($A:$G, ($B3771*$B$4)+3,COLUMN(C3771))</f>
        <v>Owing</v>
      </c>
      <c r="L3771" s="198" t="e">
        <f t="shared" si="357"/>
        <v>#VALUE!</v>
      </c>
      <c r="M3771" s="199" t="e">
        <f t="shared" si="358"/>
        <v>#VALUE!</v>
      </c>
      <c r="N3771" s="200" t="str" cm="1">
        <f t="array" ref="N3771">INDEX($A:$G, ($B3771*$B$4)+3,COLUMN(F3771))</f>
        <v>Total Interest Charged</v>
      </c>
      <c r="O3771" s="201" t="e">
        <f t="shared" si="356"/>
        <v>#VALUE!</v>
      </c>
    </row>
    <row r="3772" spans="3:15" x14ac:dyDescent="0.25">
      <c r="C3772" s="197" t="e">
        <f t="shared" si="359"/>
        <v>#DIV/0!</v>
      </c>
      <c r="D3772" s="216" t="e">
        <f>IF(F3772="","",IF($B$3='Budget Calculator'!$A$14, 'Loan Calculator'!$L$12-E3772+H3772, IF($B$3='Budget Calculator'!$A$13,  'Loan Calculator'!$N$12-E3772+H3772, IF($B$3='Budget Calculator'!$A$12,  'Loan Calculator'!$P$12-E3772+H3772, 0))))</f>
        <v>#DIV/0!</v>
      </c>
      <c r="E3772" s="217" t="e">
        <f>IF(('Loan Calculator'!$G$4/$B$4)*C3771&gt;=0, ('Loan Calculator'!$G$4/$B$4)*C3771, 1/0)</f>
        <v>#DIV/0!</v>
      </c>
      <c r="F3772" s="200" t="e">
        <f t="shared" si="360"/>
        <v>#DIV/0!</v>
      </c>
      <c r="G3772" s="212" t="e">
        <f t="shared" si="355"/>
        <v>#DIV/0!</v>
      </c>
      <c r="K3772" s="197" t="str" cm="1">
        <f t="array" ref="K3772">INDEX($A:$G, ($B3772*$B$4)+3,COLUMN(C3772))</f>
        <v>Owing</v>
      </c>
      <c r="L3772" s="198" t="e">
        <f t="shared" si="357"/>
        <v>#VALUE!</v>
      </c>
      <c r="M3772" s="199" t="e">
        <f t="shared" si="358"/>
        <v>#VALUE!</v>
      </c>
      <c r="N3772" s="200" t="str" cm="1">
        <f t="array" ref="N3772">INDEX($A:$G, ($B3772*$B$4)+3,COLUMN(F3772))</f>
        <v>Total Interest Charged</v>
      </c>
      <c r="O3772" s="201" t="e">
        <f t="shared" si="356"/>
        <v>#VALUE!</v>
      </c>
    </row>
    <row r="3773" spans="3:15" x14ac:dyDescent="0.25">
      <c r="C3773" s="197" t="e">
        <f t="shared" si="359"/>
        <v>#DIV/0!</v>
      </c>
      <c r="D3773" s="216" t="e">
        <f>IF(F3773="","",IF($B$3='Budget Calculator'!$A$14, 'Loan Calculator'!$L$12-E3773+H3773, IF($B$3='Budget Calculator'!$A$13,  'Loan Calculator'!$N$12-E3773+H3773, IF($B$3='Budget Calculator'!$A$12,  'Loan Calculator'!$P$12-E3773+H3773, 0))))</f>
        <v>#DIV/0!</v>
      </c>
      <c r="E3773" s="217" t="e">
        <f>IF(('Loan Calculator'!$G$4/$B$4)*C3772&gt;=0, ('Loan Calculator'!$G$4/$B$4)*C3772, 1/0)</f>
        <v>#DIV/0!</v>
      </c>
      <c r="F3773" s="200" t="e">
        <f t="shared" si="360"/>
        <v>#DIV/0!</v>
      </c>
      <c r="G3773" s="212" t="e">
        <f t="shared" si="355"/>
        <v>#DIV/0!</v>
      </c>
      <c r="K3773" s="197" t="str" cm="1">
        <f t="array" ref="K3773">INDEX($A:$G, ($B3773*$B$4)+3,COLUMN(C3773))</f>
        <v>Owing</v>
      </c>
      <c r="L3773" s="198" t="e">
        <f t="shared" si="357"/>
        <v>#VALUE!</v>
      </c>
      <c r="M3773" s="199" t="e">
        <f t="shared" si="358"/>
        <v>#VALUE!</v>
      </c>
      <c r="N3773" s="200" t="str" cm="1">
        <f t="array" ref="N3773">INDEX($A:$G, ($B3773*$B$4)+3,COLUMN(F3773))</f>
        <v>Total Interest Charged</v>
      </c>
      <c r="O3773" s="201" t="e">
        <f t="shared" si="356"/>
        <v>#VALUE!</v>
      </c>
    </row>
    <row r="3774" spans="3:15" x14ac:dyDescent="0.25">
      <c r="C3774" s="197" t="e">
        <f t="shared" si="359"/>
        <v>#DIV/0!</v>
      </c>
      <c r="D3774" s="216" t="e">
        <f>IF(F3774="","",IF($B$3='Budget Calculator'!$A$14, 'Loan Calculator'!$L$12-E3774+H3774, IF($B$3='Budget Calculator'!$A$13,  'Loan Calculator'!$N$12-E3774+H3774, IF($B$3='Budget Calculator'!$A$12,  'Loan Calculator'!$P$12-E3774+H3774, 0))))</f>
        <v>#DIV/0!</v>
      </c>
      <c r="E3774" s="217" t="e">
        <f>IF(('Loan Calculator'!$G$4/$B$4)*C3773&gt;=0, ('Loan Calculator'!$G$4/$B$4)*C3773, 1/0)</f>
        <v>#DIV/0!</v>
      </c>
      <c r="F3774" s="200" t="e">
        <f t="shared" si="360"/>
        <v>#DIV/0!</v>
      </c>
      <c r="G3774" s="212" t="e">
        <f t="shared" si="355"/>
        <v>#DIV/0!</v>
      </c>
      <c r="K3774" s="197" t="str" cm="1">
        <f t="array" ref="K3774">INDEX($A:$G, ($B3774*$B$4)+3,COLUMN(C3774))</f>
        <v>Owing</v>
      </c>
      <c r="L3774" s="198" t="e">
        <f t="shared" si="357"/>
        <v>#VALUE!</v>
      </c>
      <c r="M3774" s="199" t="e">
        <f t="shared" si="358"/>
        <v>#VALUE!</v>
      </c>
      <c r="N3774" s="200" t="str" cm="1">
        <f t="array" ref="N3774">INDEX($A:$G, ($B3774*$B$4)+3,COLUMN(F3774))</f>
        <v>Total Interest Charged</v>
      </c>
      <c r="O3774" s="201" t="e">
        <f t="shared" si="356"/>
        <v>#VALUE!</v>
      </c>
    </row>
    <row r="3775" spans="3:15" x14ac:dyDescent="0.25">
      <c r="C3775" s="197" t="e">
        <f t="shared" si="359"/>
        <v>#DIV/0!</v>
      </c>
      <c r="D3775" s="216" t="e">
        <f>IF(F3775="","",IF($B$3='Budget Calculator'!$A$14, 'Loan Calculator'!$L$12-E3775+H3775, IF($B$3='Budget Calculator'!$A$13,  'Loan Calculator'!$N$12-E3775+H3775, IF($B$3='Budget Calculator'!$A$12,  'Loan Calculator'!$P$12-E3775+H3775, 0))))</f>
        <v>#DIV/0!</v>
      </c>
      <c r="E3775" s="217" t="e">
        <f>IF(('Loan Calculator'!$G$4/$B$4)*C3774&gt;=0, ('Loan Calculator'!$G$4/$B$4)*C3774, 1/0)</f>
        <v>#DIV/0!</v>
      </c>
      <c r="F3775" s="200" t="e">
        <f t="shared" si="360"/>
        <v>#DIV/0!</v>
      </c>
      <c r="G3775" s="212" t="e">
        <f t="shared" si="355"/>
        <v>#DIV/0!</v>
      </c>
      <c r="K3775" s="197" t="str" cm="1">
        <f t="array" ref="K3775">INDEX($A:$G, ($B3775*$B$4)+3,COLUMN(C3775))</f>
        <v>Owing</v>
      </c>
      <c r="L3775" s="198" t="e">
        <f t="shared" si="357"/>
        <v>#VALUE!</v>
      </c>
      <c r="M3775" s="199" t="e">
        <f t="shared" si="358"/>
        <v>#VALUE!</v>
      </c>
      <c r="N3775" s="200" t="str" cm="1">
        <f t="array" ref="N3775">INDEX($A:$G, ($B3775*$B$4)+3,COLUMN(F3775))</f>
        <v>Total Interest Charged</v>
      </c>
      <c r="O3775" s="201" t="e">
        <f t="shared" si="356"/>
        <v>#VALUE!</v>
      </c>
    </row>
    <row r="3776" spans="3:15" x14ac:dyDescent="0.25">
      <c r="C3776" s="197" t="e">
        <f t="shared" si="359"/>
        <v>#DIV/0!</v>
      </c>
      <c r="D3776" s="216" t="e">
        <f>IF(F3776="","",IF($B$3='Budget Calculator'!$A$14, 'Loan Calculator'!$L$12-E3776+H3776, IF($B$3='Budget Calculator'!$A$13,  'Loan Calculator'!$N$12-E3776+H3776, IF($B$3='Budget Calculator'!$A$12,  'Loan Calculator'!$P$12-E3776+H3776, 0))))</f>
        <v>#DIV/0!</v>
      </c>
      <c r="E3776" s="217" t="e">
        <f>IF(('Loan Calculator'!$G$4/$B$4)*C3775&gt;=0, ('Loan Calculator'!$G$4/$B$4)*C3775, 1/0)</f>
        <v>#DIV/0!</v>
      </c>
      <c r="F3776" s="200" t="e">
        <f t="shared" si="360"/>
        <v>#DIV/0!</v>
      </c>
      <c r="G3776" s="212" t="e">
        <f t="shared" si="355"/>
        <v>#DIV/0!</v>
      </c>
      <c r="K3776" s="197" t="str" cm="1">
        <f t="array" ref="K3776">INDEX($A:$G, ($B3776*$B$4)+3,COLUMN(C3776))</f>
        <v>Owing</v>
      </c>
      <c r="L3776" s="198" t="e">
        <f t="shared" si="357"/>
        <v>#VALUE!</v>
      </c>
      <c r="M3776" s="199" t="e">
        <f t="shared" si="358"/>
        <v>#VALUE!</v>
      </c>
      <c r="N3776" s="200" t="str" cm="1">
        <f t="array" ref="N3776">INDEX($A:$G, ($B3776*$B$4)+3,COLUMN(F3776))</f>
        <v>Total Interest Charged</v>
      </c>
      <c r="O3776" s="201" t="e">
        <f t="shared" si="356"/>
        <v>#VALUE!</v>
      </c>
    </row>
    <row r="3777" spans="3:15" x14ac:dyDescent="0.25">
      <c r="C3777" s="197" t="e">
        <f t="shared" si="359"/>
        <v>#DIV/0!</v>
      </c>
      <c r="D3777" s="216" t="e">
        <f>IF(F3777="","",IF($B$3='Budget Calculator'!$A$14, 'Loan Calculator'!$L$12-E3777+H3777, IF($B$3='Budget Calculator'!$A$13,  'Loan Calculator'!$N$12-E3777+H3777, IF($B$3='Budget Calculator'!$A$12,  'Loan Calculator'!$P$12-E3777+H3777, 0))))</f>
        <v>#DIV/0!</v>
      </c>
      <c r="E3777" s="217" t="e">
        <f>IF(('Loan Calculator'!$G$4/$B$4)*C3776&gt;=0, ('Loan Calculator'!$G$4/$B$4)*C3776, 1/0)</f>
        <v>#DIV/0!</v>
      </c>
      <c r="F3777" s="200" t="e">
        <f t="shared" si="360"/>
        <v>#DIV/0!</v>
      </c>
      <c r="G3777" s="212" t="e">
        <f t="shared" si="355"/>
        <v>#DIV/0!</v>
      </c>
      <c r="K3777" s="197" t="str" cm="1">
        <f t="array" ref="K3777">INDEX($A:$G, ($B3777*$B$4)+3,COLUMN(C3777))</f>
        <v>Owing</v>
      </c>
      <c r="L3777" s="198" t="e">
        <f t="shared" si="357"/>
        <v>#VALUE!</v>
      </c>
      <c r="M3777" s="199" t="e">
        <f t="shared" si="358"/>
        <v>#VALUE!</v>
      </c>
      <c r="N3777" s="200" t="str" cm="1">
        <f t="array" ref="N3777">INDEX($A:$G, ($B3777*$B$4)+3,COLUMN(F3777))</f>
        <v>Total Interest Charged</v>
      </c>
      <c r="O3777" s="201" t="e">
        <f t="shared" si="356"/>
        <v>#VALUE!</v>
      </c>
    </row>
    <row r="3778" spans="3:15" x14ac:dyDescent="0.25">
      <c r="C3778" s="197" t="e">
        <f t="shared" si="359"/>
        <v>#DIV/0!</v>
      </c>
      <c r="D3778" s="216" t="e">
        <f>IF(F3778="","",IF($B$3='Budget Calculator'!$A$14, 'Loan Calculator'!$L$12-E3778+H3778, IF($B$3='Budget Calculator'!$A$13,  'Loan Calculator'!$N$12-E3778+H3778, IF($B$3='Budget Calculator'!$A$12,  'Loan Calculator'!$P$12-E3778+H3778, 0))))</f>
        <v>#DIV/0!</v>
      </c>
      <c r="E3778" s="217" t="e">
        <f>IF(('Loan Calculator'!$G$4/$B$4)*C3777&gt;=0, ('Loan Calculator'!$G$4/$B$4)*C3777, 1/0)</f>
        <v>#DIV/0!</v>
      </c>
      <c r="F3778" s="200" t="e">
        <f t="shared" si="360"/>
        <v>#DIV/0!</v>
      </c>
      <c r="G3778" s="212" t="e">
        <f t="shared" si="355"/>
        <v>#DIV/0!</v>
      </c>
      <c r="K3778" s="197" t="str" cm="1">
        <f t="array" ref="K3778">INDEX($A:$G, ($B3778*$B$4)+3,COLUMN(C3778))</f>
        <v>Owing</v>
      </c>
      <c r="L3778" s="198" t="e">
        <f t="shared" si="357"/>
        <v>#VALUE!</v>
      </c>
      <c r="M3778" s="199" t="e">
        <f t="shared" si="358"/>
        <v>#VALUE!</v>
      </c>
      <c r="N3778" s="200" t="str" cm="1">
        <f t="array" ref="N3778">INDEX($A:$G, ($B3778*$B$4)+3,COLUMN(F3778))</f>
        <v>Total Interest Charged</v>
      </c>
      <c r="O3778" s="201" t="e">
        <f t="shared" si="356"/>
        <v>#VALUE!</v>
      </c>
    </row>
    <row r="3779" spans="3:15" x14ac:dyDescent="0.25">
      <c r="C3779" s="197" t="e">
        <f t="shared" si="359"/>
        <v>#DIV/0!</v>
      </c>
      <c r="D3779" s="216" t="e">
        <f>IF(F3779="","",IF($B$3='Budget Calculator'!$A$14, 'Loan Calculator'!$L$12-E3779+H3779, IF($B$3='Budget Calculator'!$A$13,  'Loan Calculator'!$N$12-E3779+H3779, IF($B$3='Budget Calculator'!$A$12,  'Loan Calculator'!$P$12-E3779+H3779, 0))))</f>
        <v>#DIV/0!</v>
      </c>
      <c r="E3779" s="217" t="e">
        <f>IF(('Loan Calculator'!$G$4/$B$4)*C3778&gt;=0, ('Loan Calculator'!$G$4/$B$4)*C3778, 1/0)</f>
        <v>#DIV/0!</v>
      </c>
      <c r="F3779" s="200" t="e">
        <f t="shared" si="360"/>
        <v>#DIV/0!</v>
      </c>
      <c r="G3779" s="212" t="e">
        <f t="shared" si="355"/>
        <v>#DIV/0!</v>
      </c>
      <c r="K3779" s="197" t="str" cm="1">
        <f t="array" ref="K3779">INDEX($A:$G, ($B3779*$B$4)+3,COLUMN(C3779))</f>
        <v>Owing</v>
      </c>
      <c r="L3779" s="198" t="e">
        <f t="shared" si="357"/>
        <v>#VALUE!</v>
      </c>
      <c r="M3779" s="199" t="e">
        <f t="shared" si="358"/>
        <v>#VALUE!</v>
      </c>
      <c r="N3779" s="200" t="str" cm="1">
        <f t="array" ref="N3779">INDEX($A:$G, ($B3779*$B$4)+3,COLUMN(F3779))</f>
        <v>Total Interest Charged</v>
      </c>
      <c r="O3779" s="201" t="e">
        <f t="shared" si="356"/>
        <v>#VALUE!</v>
      </c>
    </row>
    <row r="3780" spans="3:15" x14ac:dyDescent="0.25">
      <c r="C3780" s="197" t="e">
        <f t="shared" si="359"/>
        <v>#DIV/0!</v>
      </c>
      <c r="D3780" s="216" t="e">
        <f>IF(F3780="","",IF($B$3='Budget Calculator'!$A$14, 'Loan Calculator'!$L$12-E3780+H3780, IF($B$3='Budget Calculator'!$A$13,  'Loan Calculator'!$N$12-E3780+H3780, IF($B$3='Budget Calculator'!$A$12,  'Loan Calculator'!$P$12-E3780+H3780, 0))))</f>
        <v>#DIV/0!</v>
      </c>
      <c r="E3780" s="217" t="e">
        <f>IF(('Loan Calculator'!$G$4/$B$4)*C3779&gt;=0, ('Loan Calculator'!$G$4/$B$4)*C3779, 1/0)</f>
        <v>#DIV/0!</v>
      </c>
      <c r="F3780" s="200" t="e">
        <f t="shared" si="360"/>
        <v>#DIV/0!</v>
      </c>
      <c r="G3780" s="212" t="e">
        <f t="shared" si="355"/>
        <v>#DIV/0!</v>
      </c>
      <c r="K3780" s="197" t="str" cm="1">
        <f t="array" ref="K3780">INDEX($A:$G, ($B3780*$B$4)+3,COLUMN(C3780))</f>
        <v>Owing</v>
      </c>
      <c r="L3780" s="198" t="e">
        <f t="shared" si="357"/>
        <v>#VALUE!</v>
      </c>
      <c r="M3780" s="199" t="e">
        <f t="shared" si="358"/>
        <v>#VALUE!</v>
      </c>
      <c r="N3780" s="200" t="str" cm="1">
        <f t="array" ref="N3780">INDEX($A:$G, ($B3780*$B$4)+3,COLUMN(F3780))</f>
        <v>Total Interest Charged</v>
      </c>
      <c r="O3780" s="201" t="e">
        <f t="shared" si="356"/>
        <v>#VALUE!</v>
      </c>
    </row>
    <row r="3781" spans="3:15" x14ac:dyDescent="0.25">
      <c r="C3781" s="197" t="e">
        <f t="shared" si="359"/>
        <v>#DIV/0!</v>
      </c>
      <c r="D3781" s="216" t="e">
        <f>IF(F3781="","",IF($B$3='Budget Calculator'!$A$14, 'Loan Calculator'!$L$12-E3781+H3781, IF($B$3='Budget Calculator'!$A$13,  'Loan Calculator'!$N$12-E3781+H3781, IF($B$3='Budget Calculator'!$A$12,  'Loan Calculator'!$P$12-E3781+H3781, 0))))</f>
        <v>#DIV/0!</v>
      </c>
      <c r="E3781" s="217" t="e">
        <f>IF(('Loan Calculator'!$G$4/$B$4)*C3780&gt;=0, ('Loan Calculator'!$G$4/$B$4)*C3780, 1/0)</f>
        <v>#DIV/0!</v>
      </c>
      <c r="F3781" s="200" t="e">
        <f t="shared" si="360"/>
        <v>#DIV/0!</v>
      </c>
      <c r="G3781" s="212" t="e">
        <f t="shared" si="355"/>
        <v>#DIV/0!</v>
      </c>
      <c r="K3781" s="197" t="str" cm="1">
        <f t="array" ref="K3781">INDEX($A:$G, ($B3781*$B$4)+3,COLUMN(C3781))</f>
        <v>Owing</v>
      </c>
      <c r="L3781" s="198" t="e">
        <f t="shared" si="357"/>
        <v>#VALUE!</v>
      </c>
      <c r="M3781" s="199" t="e">
        <f t="shared" si="358"/>
        <v>#VALUE!</v>
      </c>
      <c r="N3781" s="200" t="str" cm="1">
        <f t="array" ref="N3781">INDEX($A:$G, ($B3781*$B$4)+3,COLUMN(F3781))</f>
        <v>Total Interest Charged</v>
      </c>
      <c r="O3781" s="201" t="e">
        <f t="shared" si="356"/>
        <v>#VALUE!</v>
      </c>
    </row>
    <row r="3782" spans="3:15" x14ac:dyDescent="0.25">
      <c r="C3782" s="197" t="e">
        <f t="shared" si="359"/>
        <v>#DIV/0!</v>
      </c>
      <c r="D3782" s="216" t="e">
        <f>IF(F3782="","",IF($B$3='Budget Calculator'!$A$14, 'Loan Calculator'!$L$12-E3782+H3782, IF($B$3='Budget Calculator'!$A$13,  'Loan Calculator'!$N$12-E3782+H3782, IF($B$3='Budget Calculator'!$A$12,  'Loan Calculator'!$P$12-E3782+H3782, 0))))</f>
        <v>#DIV/0!</v>
      </c>
      <c r="E3782" s="217" t="e">
        <f>IF(('Loan Calculator'!$G$4/$B$4)*C3781&gt;=0, ('Loan Calculator'!$G$4/$B$4)*C3781, 1/0)</f>
        <v>#DIV/0!</v>
      </c>
      <c r="F3782" s="200" t="e">
        <f t="shared" si="360"/>
        <v>#DIV/0!</v>
      </c>
      <c r="G3782" s="212" t="e">
        <f t="shared" ref="G3782:G3845" si="361">IF(IFERROR(C3782, 1/0), B3782, IF(C3782=0, B3782, 1/0))</f>
        <v>#DIV/0!</v>
      </c>
      <c r="K3782" s="197" t="str" cm="1">
        <f t="array" ref="K3782">INDEX($A:$G, ($B3782*$B$4)+3,COLUMN(C3782))</f>
        <v>Owing</v>
      </c>
      <c r="L3782" s="198" t="e">
        <f t="shared" si="357"/>
        <v>#VALUE!</v>
      </c>
      <c r="M3782" s="199" t="e">
        <f t="shared" si="358"/>
        <v>#VALUE!</v>
      </c>
      <c r="N3782" s="200" t="str" cm="1">
        <f t="array" ref="N3782">INDEX($A:$G, ($B3782*$B$4)+3,COLUMN(F3782))</f>
        <v>Total Interest Charged</v>
      </c>
      <c r="O3782" s="201" t="e">
        <f t="shared" ref="O3782:O3845" si="362">IF(IFERROR(K3782, 1/0), J3782, IF(K3782=0, J3782, 1/0))</f>
        <v>#VALUE!</v>
      </c>
    </row>
    <row r="3783" spans="3:15" x14ac:dyDescent="0.25">
      <c r="C3783" s="197" t="e">
        <f t="shared" si="359"/>
        <v>#DIV/0!</v>
      </c>
      <c r="D3783" s="216" t="e">
        <f>IF(F3783="","",IF($B$3='Budget Calculator'!$A$14, 'Loan Calculator'!$L$12-E3783+H3783, IF($B$3='Budget Calculator'!$A$13,  'Loan Calculator'!$N$12-E3783+H3783, IF($B$3='Budget Calculator'!$A$12,  'Loan Calculator'!$P$12-E3783+H3783, 0))))</f>
        <v>#DIV/0!</v>
      </c>
      <c r="E3783" s="217" t="e">
        <f>IF(('Loan Calculator'!$G$4/$B$4)*C3782&gt;=0, ('Loan Calculator'!$G$4/$B$4)*C3782, 1/0)</f>
        <v>#DIV/0!</v>
      </c>
      <c r="F3783" s="200" t="e">
        <f t="shared" si="360"/>
        <v>#DIV/0!</v>
      </c>
      <c r="G3783" s="212" t="e">
        <f t="shared" si="361"/>
        <v>#DIV/0!</v>
      </c>
      <c r="K3783" s="197" t="str" cm="1">
        <f t="array" ref="K3783">INDEX($A:$G, ($B3783*$B$4)+3,COLUMN(C3783))</f>
        <v>Owing</v>
      </c>
      <c r="L3783" s="198" t="e">
        <f t="shared" ref="L3783:L3846" si="363">K3782-K3783</f>
        <v>#VALUE!</v>
      </c>
      <c r="M3783" s="199" t="e">
        <f t="shared" ref="M3783:M3846" si="364">N3783-N3782</f>
        <v>#VALUE!</v>
      </c>
      <c r="N3783" s="200" t="str" cm="1">
        <f t="array" ref="N3783">INDEX($A:$G, ($B3783*$B$4)+3,COLUMN(F3783))</f>
        <v>Total Interest Charged</v>
      </c>
      <c r="O3783" s="201" t="e">
        <f t="shared" si="362"/>
        <v>#VALUE!</v>
      </c>
    </row>
    <row r="3784" spans="3:15" x14ac:dyDescent="0.25">
      <c r="C3784" s="197" t="e">
        <f t="shared" si="359"/>
        <v>#DIV/0!</v>
      </c>
      <c r="D3784" s="216" t="e">
        <f>IF(F3784="","",IF($B$3='Budget Calculator'!$A$14, 'Loan Calculator'!$L$12-E3784+H3784, IF($B$3='Budget Calculator'!$A$13,  'Loan Calculator'!$N$12-E3784+H3784, IF($B$3='Budget Calculator'!$A$12,  'Loan Calculator'!$P$12-E3784+H3784, 0))))</f>
        <v>#DIV/0!</v>
      </c>
      <c r="E3784" s="217" t="e">
        <f>IF(('Loan Calculator'!$G$4/$B$4)*C3783&gt;=0, ('Loan Calculator'!$G$4/$B$4)*C3783, 1/0)</f>
        <v>#DIV/0!</v>
      </c>
      <c r="F3784" s="200" t="e">
        <f t="shared" si="360"/>
        <v>#DIV/0!</v>
      </c>
      <c r="G3784" s="212" t="e">
        <f t="shared" si="361"/>
        <v>#DIV/0!</v>
      </c>
      <c r="K3784" s="197" t="str" cm="1">
        <f t="array" ref="K3784">INDEX($A:$G, ($B3784*$B$4)+3,COLUMN(C3784))</f>
        <v>Owing</v>
      </c>
      <c r="L3784" s="198" t="e">
        <f t="shared" si="363"/>
        <v>#VALUE!</v>
      </c>
      <c r="M3784" s="199" t="e">
        <f t="shared" si="364"/>
        <v>#VALUE!</v>
      </c>
      <c r="N3784" s="200" t="str" cm="1">
        <f t="array" ref="N3784">INDEX($A:$G, ($B3784*$B$4)+3,COLUMN(F3784))</f>
        <v>Total Interest Charged</v>
      </c>
      <c r="O3784" s="201" t="e">
        <f t="shared" si="362"/>
        <v>#VALUE!</v>
      </c>
    </row>
    <row r="3785" spans="3:15" x14ac:dyDescent="0.25">
      <c r="C3785" s="197" t="e">
        <f t="shared" si="359"/>
        <v>#DIV/0!</v>
      </c>
      <c r="D3785" s="216" t="e">
        <f>IF(F3785="","",IF($B$3='Budget Calculator'!$A$14, 'Loan Calculator'!$L$12-E3785+H3785, IF($B$3='Budget Calculator'!$A$13,  'Loan Calculator'!$N$12-E3785+H3785, IF($B$3='Budget Calculator'!$A$12,  'Loan Calculator'!$P$12-E3785+H3785, 0))))</f>
        <v>#DIV/0!</v>
      </c>
      <c r="E3785" s="217" t="e">
        <f>IF(('Loan Calculator'!$G$4/$B$4)*C3784&gt;=0, ('Loan Calculator'!$G$4/$B$4)*C3784, 1/0)</f>
        <v>#DIV/0!</v>
      </c>
      <c r="F3785" s="200" t="e">
        <f t="shared" si="360"/>
        <v>#DIV/0!</v>
      </c>
      <c r="G3785" s="212" t="e">
        <f t="shared" si="361"/>
        <v>#DIV/0!</v>
      </c>
      <c r="K3785" s="197" t="str" cm="1">
        <f t="array" ref="K3785">INDEX($A:$G, ($B3785*$B$4)+3,COLUMN(C3785))</f>
        <v>Owing</v>
      </c>
      <c r="L3785" s="198" t="e">
        <f t="shared" si="363"/>
        <v>#VALUE!</v>
      </c>
      <c r="M3785" s="199" t="e">
        <f t="shared" si="364"/>
        <v>#VALUE!</v>
      </c>
      <c r="N3785" s="200" t="str" cm="1">
        <f t="array" ref="N3785">INDEX($A:$G, ($B3785*$B$4)+3,COLUMN(F3785))</f>
        <v>Total Interest Charged</v>
      </c>
      <c r="O3785" s="201" t="e">
        <f t="shared" si="362"/>
        <v>#VALUE!</v>
      </c>
    </row>
    <row r="3786" spans="3:15" x14ac:dyDescent="0.25">
      <c r="C3786" s="197" t="e">
        <f t="shared" si="359"/>
        <v>#DIV/0!</v>
      </c>
      <c r="D3786" s="216" t="e">
        <f>IF(F3786="","",IF($B$3='Budget Calculator'!$A$14, 'Loan Calculator'!$L$12-E3786+H3786, IF($B$3='Budget Calculator'!$A$13,  'Loan Calculator'!$N$12-E3786+H3786, IF($B$3='Budget Calculator'!$A$12,  'Loan Calculator'!$P$12-E3786+H3786, 0))))</f>
        <v>#DIV/0!</v>
      </c>
      <c r="E3786" s="217" t="e">
        <f>IF(('Loan Calculator'!$G$4/$B$4)*C3785&gt;=0, ('Loan Calculator'!$G$4/$B$4)*C3785, 1/0)</f>
        <v>#DIV/0!</v>
      </c>
      <c r="F3786" s="200" t="e">
        <f t="shared" si="360"/>
        <v>#DIV/0!</v>
      </c>
      <c r="G3786" s="212" t="e">
        <f t="shared" si="361"/>
        <v>#DIV/0!</v>
      </c>
      <c r="K3786" s="197" t="str" cm="1">
        <f t="array" ref="K3786">INDEX($A:$G, ($B3786*$B$4)+3,COLUMN(C3786))</f>
        <v>Owing</v>
      </c>
      <c r="L3786" s="198" t="e">
        <f t="shared" si="363"/>
        <v>#VALUE!</v>
      </c>
      <c r="M3786" s="199" t="e">
        <f t="shared" si="364"/>
        <v>#VALUE!</v>
      </c>
      <c r="N3786" s="200" t="str" cm="1">
        <f t="array" ref="N3786">INDEX($A:$G, ($B3786*$B$4)+3,COLUMN(F3786))</f>
        <v>Total Interest Charged</v>
      </c>
      <c r="O3786" s="201" t="e">
        <f t="shared" si="362"/>
        <v>#VALUE!</v>
      </c>
    </row>
    <row r="3787" spans="3:15" x14ac:dyDescent="0.25">
      <c r="C3787" s="197" t="e">
        <f t="shared" si="359"/>
        <v>#DIV/0!</v>
      </c>
      <c r="D3787" s="216" t="e">
        <f>IF(F3787="","",IF($B$3='Budget Calculator'!$A$14, 'Loan Calculator'!$L$12-E3787+H3787, IF($B$3='Budget Calculator'!$A$13,  'Loan Calculator'!$N$12-E3787+H3787, IF($B$3='Budget Calculator'!$A$12,  'Loan Calculator'!$P$12-E3787+H3787, 0))))</f>
        <v>#DIV/0!</v>
      </c>
      <c r="E3787" s="217" t="e">
        <f>IF(('Loan Calculator'!$G$4/$B$4)*C3786&gt;=0, ('Loan Calculator'!$G$4/$B$4)*C3786, 1/0)</f>
        <v>#DIV/0!</v>
      </c>
      <c r="F3787" s="200" t="e">
        <f t="shared" si="360"/>
        <v>#DIV/0!</v>
      </c>
      <c r="G3787" s="212" t="e">
        <f t="shared" si="361"/>
        <v>#DIV/0!</v>
      </c>
      <c r="K3787" s="197" t="str" cm="1">
        <f t="array" ref="K3787">INDEX($A:$G, ($B3787*$B$4)+3,COLUMN(C3787))</f>
        <v>Owing</v>
      </c>
      <c r="L3787" s="198" t="e">
        <f t="shared" si="363"/>
        <v>#VALUE!</v>
      </c>
      <c r="M3787" s="199" t="e">
        <f t="shared" si="364"/>
        <v>#VALUE!</v>
      </c>
      <c r="N3787" s="200" t="str" cm="1">
        <f t="array" ref="N3787">INDEX($A:$G, ($B3787*$B$4)+3,COLUMN(F3787))</f>
        <v>Total Interest Charged</v>
      </c>
      <c r="O3787" s="201" t="e">
        <f t="shared" si="362"/>
        <v>#VALUE!</v>
      </c>
    </row>
    <row r="3788" spans="3:15" x14ac:dyDescent="0.25">
      <c r="C3788" s="197" t="e">
        <f t="shared" si="359"/>
        <v>#DIV/0!</v>
      </c>
      <c r="D3788" s="216" t="e">
        <f>IF(F3788="","",IF($B$3='Budget Calculator'!$A$14, 'Loan Calculator'!$L$12-E3788+H3788, IF($B$3='Budget Calculator'!$A$13,  'Loan Calculator'!$N$12-E3788+H3788, IF($B$3='Budget Calculator'!$A$12,  'Loan Calculator'!$P$12-E3788+H3788, 0))))</f>
        <v>#DIV/0!</v>
      </c>
      <c r="E3788" s="217" t="e">
        <f>IF(('Loan Calculator'!$G$4/$B$4)*C3787&gt;=0, ('Loan Calculator'!$G$4/$B$4)*C3787, 1/0)</f>
        <v>#DIV/0!</v>
      </c>
      <c r="F3788" s="200" t="e">
        <f t="shared" si="360"/>
        <v>#DIV/0!</v>
      </c>
      <c r="G3788" s="212" t="e">
        <f t="shared" si="361"/>
        <v>#DIV/0!</v>
      </c>
      <c r="K3788" s="197" t="str" cm="1">
        <f t="array" ref="K3788">INDEX($A:$G, ($B3788*$B$4)+3,COLUMN(C3788))</f>
        <v>Owing</v>
      </c>
      <c r="L3788" s="198" t="e">
        <f t="shared" si="363"/>
        <v>#VALUE!</v>
      </c>
      <c r="M3788" s="199" t="e">
        <f t="shared" si="364"/>
        <v>#VALUE!</v>
      </c>
      <c r="N3788" s="200" t="str" cm="1">
        <f t="array" ref="N3788">INDEX($A:$G, ($B3788*$B$4)+3,COLUMN(F3788))</f>
        <v>Total Interest Charged</v>
      </c>
      <c r="O3788" s="201" t="e">
        <f t="shared" si="362"/>
        <v>#VALUE!</v>
      </c>
    </row>
    <row r="3789" spans="3:15" x14ac:dyDescent="0.25">
      <c r="C3789" s="197" t="e">
        <f t="shared" si="359"/>
        <v>#DIV/0!</v>
      </c>
      <c r="D3789" s="216" t="e">
        <f>IF(F3789="","",IF($B$3='Budget Calculator'!$A$14, 'Loan Calculator'!$L$12-E3789+H3789, IF($B$3='Budget Calculator'!$A$13,  'Loan Calculator'!$N$12-E3789+H3789, IF($B$3='Budget Calculator'!$A$12,  'Loan Calculator'!$P$12-E3789+H3789, 0))))</f>
        <v>#DIV/0!</v>
      </c>
      <c r="E3789" s="217" t="e">
        <f>IF(('Loan Calculator'!$G$4/$B$4)*C3788&gt;=0, ('Loan Calculator'!$G$4/$B$4)*C3788, 1/0)</f>
        <v>#DIV/0!</v>
      </c>
      <c r="F3789" s="200" t="e">
        <f t="shared" si="360"/>
        <v>#DIV/0!</v>
      </c>
      <c r="G3789" s="212" t="e">
        <f t="shared" si="361"/>
        <v>#DIV/0!</v>
      </c>
      <c r="K3789" s="197" t="str" cm="1">
        <f t="array" ref="K3789">INDEX($A:$G, ($B3789*$B$4)+3,COLUMN(C3789))</f>
        <v>Owing</v>
      </c>
      <c r="L3789" s="198" t="e">
        <f t="shared" si="363"/>
        <v>#VALUE!</v>
      </c>
      <c r="M3789" s="199" t="e">
        <f t="shared" si="364"/>
        <v>#VALUE!</v>
      </c>
      <c r="N3789" s="200" t="str" cm="1">
        <f t="array" ref="N3789">INDEX($A:$G, ($B3789*$B$4)+3,COLUMN(F3789))</f>
        <v>Total Interest Charged</v>
      </c>
      <c r="O3789" s="201" t="e">
        <f t="shared" si="362"/>
        <v>#VALUE!</v>
      </c>
    </row>
    <row r="3790" spans="3:15" x14ac:dyDescent="0.25">
      <c r="C3790" s="197" t="e">
        <f t="shared" si="359"/>
        <v>#DIV/0!</v>
      </c>
      <c r="D3790" s="216" t="e">
        <f>IF(F3790="","",IF($B$3='Budget Calculator'!$A$14, 'Loan Calculator'!$L$12-E3790+H3790, IF($B$3='Budget Calculator'!$A$13,  'Loan Calculator'!$N$12-E3790+H3790, IF($B$3='Budget Calculator'!$A$12,  'Loan Calculator'!$P$12-E3790+H3790, 0))))</f>
        <v>#DIV/0!</v>
      </c>
      <c r="E3790" s="217" t="e">
        <f>IF(('Loan Calculator'!$G$4/$B$4)*C3789&gt;=0, ('Loan Calculator'!$G$4/$B$4)*C3789, 1/0)</f>
        <v>#DIV/0!</v>
      </c>
      <c r="F3790" s="200" t="e">
        <f t="shared" si="360"/>
        <v>#DIV/0!</v>
      </c>
      <c r="G3790" s="212" t="e">
        <f t="shared" si="361"/>
        <v>#DIV/0!</v>
      </c>
      <c r="K3790" s="197" t="str" cm="1">
        <f t="array" ref="K3790">INDEX($A:$G, ($B3790*$B$4)+3,COLUMN(C3790))</f>
        <v>Owing</v>
      </c>
      <c r="L3790" s="198" t="e">
        <f t="shared" si="363"/>
        <v>#VALUE!</v>
      </c>
      <c r="M3790" s="199" t="e">
        <f t="shared" si="364"/>
        <v>#VALUE!</v>
      </c>
      <c r="N3790" s="200" t="str" cm="1">
        <f t="array" ref="N3790">INDEX($A:$G, ($B3790*$B$4)+3,COLUMN(F3790))</f>
        <v>Total Interest Charged</v>
      </c>
      <c r="O3790" s="201" t="e">
        <f t="shared" si="362"/>
        <v>#VALUE!</v>
      </c>
    </row>
    <row r="3791" spans="3:15" x14ac:dyDescent="0.25">
      <c r="C3791" s="197" t="e">
        <f t="shared" si="359"/>
        <v>#DIV/0!</v>
      </c>
      <c r="D3791" s="216" t="e">
        <f>IF(F3791="","",IF($B$3='Budget Calculator'!$A$14, 'Loan Calculator'!$L$12-E3791+H3791, IF($B$3='Budget Calculator'!$A$13,  'Loan Calculator'!$N$12-E3791+H3791, IF($B$3='Budget Calculator'!$A$12,  'Loan Calculator'!$P$12-E3791+H3791, 0))))</f>
        <v>#DIV/0!</v>
      </c>
      <c r="E3791" s="217" t="e">
        <f>IF(('Loan Calculator'!$G$4/$B$4)*C3790&gt;=0, ('Loan Calculator'!$G$4/$B$4)*C3790, 1/0)</f>
        <v>#DIV/0!</v>
      </c>
      <c r="F3791" s="200" t="e">
        <f t="shared" si="360"/>
        <v>#DIV/0!</v>
      </c>
      <c r="G3791" s="212" t="e">
        <f t="shared" si="361"/>
        <v>#DIV/0!</v>
      </c>
      <c r="K3791" s="197" t="str" cm="1">
        <f t="array" ref="K3791">INDEX($A:$G, ($B3791*$B$4)+3,COLUMN(C3791))</f>
        <v>Owing</v>
      </c>
      <c r="L3791" s="198" t="e">
        <f t="shared" si="363"/>
        <v>#VALUE!</v>
      </c>
      <c r="M3791" s="199" t="e">
        <f t="shared" si="364"/>
        <v>#VALUE!</v>
      </c>
      <c r="N3791" s="200" t="str" cm="1">
        <f t="array" ref="N3791">INDEX($A:$G, ($B3791*$B$4)+3,COLUMN(F3791))</f>
        <v>Total Interest Charged</v>
      </c>
      <c r="O3791" s="201" t="e">
        <f t="shared" si="362"/>
        <v>#VALUE!</v>
      </c>
    </row>
    <row r="3792" spans="3:15" x14ac:dyDescent="0.25">
      <c r="C3792" s="197" t="e">
        <f t="shared" si="359"/>
        <v>#DIV/0!</v>
      </c>
      <c r="D3792" s="216" t="e">
        <f>IF(F3792="","",IF($B$3='Budget Calculator'!$A$14, 'Loan Calculator'!$L$12-E3792+H3792, IF($B$3='Budget Calculator'!$A$13,  'Loan Calculator'!$N$12-E3792+H3792, IF($B$3='Budget Calculator'!$A$12,  'Loan Calculator'!$P$12-E3792+H3792, 0))))</f>
        <v>#DIV/0!</v>
      </c>
      <c r="E3792" s="217" t="e">
        <f>IF(('Loan Calculator'!$G$4/$B$4)*C3791&gt;=0, ('Loan Calculator'!$G$4/$B$4)*C3791, 1/0)</f>
        <v>#DIV/0!</v>
      </c>
      <c r="F3792" s="200" t="e">
        <f t="shared" si="360"/>
        <v>#DIV/0!</v>
      </c>
      <c r="G3792" s="212" t="e">
        <f t="shared" si="361"/>
        <v>#DIV/0!</v>
      </c>
      <c r="K3792" s="197" t="str" cm="1">
        <f t="array" ref="K3792">INDEX($A:$G, ($B3792*$B$4)+3,COLUMN(C3792))</f>
        <v>Owing</v>
      </c>
      <c r="L3792" s="198" t="e">
        <f t="shared" si="363"/>
        <v>#VALUE!</v>
      </c>
      <c r="M3792" s="199" t="e">
        <f t="shared" si="364"/>
        <v>#VALUE!</v>
      </c>
      <c r="N3792" s="200" t="str" cm="1">
        <f t="array" ref="N3792">INDEX($A:$G, ($B3792*$B$4)+3,COLUMN(F3792))</f>
        <v>Total Interest Charged</v>
      </c>
      <c r="O3792" s="201" t="e">
        <f t="shared" si="362"/>
        <v>#VALUE!</v>
      </c>
    </row>
    <row r="3793" spans="3:15" x14ac:dyDescent="0.25">
      <c r="C3793" s="197" t="e">
        <f t="shared" si="359"/>
        <v>#DIV/0!</v>
      </c>
      <c r="D3793" s="216" t="e">
        <f>IF(F3793="","",IF($B$3='Budget Calculator'!$A$14, 'Loan Calculator'!$L$12-E3793+H3793, IF($B$3='Budget Calculator'!$A$13,  'Loan Calculator'!$N$12-E3793+H3793, IF($B$3='Budget Calculator'!$A$12,  'Loan Calculator'!$P$12-E3793+H3793, 0))))</f>
        <v>#DIV/0!</v>
      </c>
      <c r="E3793" s="217" t="e">
        <f>IF(('Loan Calculator'!$G$4/$B$4)*C3792&gt;=0, ('Loan Calculator'!$G$4/$B$4)*C3792, 1/0)</f>
        <v>#DIV/0!</v>
      </c>
      <c r="F3793" s="200" t="e">
        <f t="shared" si="360"/>
        <v>#DIV/0!</v>
      </c>
      <c r="G3793" s="212" t="e">
        <f t="shared" si="361"/>
        <v>#DIV/0!</v>
      </c>
      <c r="K3793" s="197" t="str" cm="1">
        <f t="array" ref="K3793">INDEX($A:$G, ($B3793*$B$4)+3,COLUMN(C3793))</f>
        <v>Owing</v>
      </c>
      <c r="L3793" s="198" t="e">
        <f t="shared" si="363"/>
        <v>#VALUE!</v>
      </c>
      <c r="M3793" s="199" t="e">
        <f t="shared" si="364"/>
        <v>#VALUE!</v>
      </c>
      <c r="N3793" s="200" t="str" cm="1">
        <f t="array" ref="N3793">INDEX($A:$G, ($B3793*$B$4)+3,COLUMN(F3793))</f>
        <v>Total Interest Charged</v>
      </c>
      <c r="O3793" s="201" t="e">
        <f t="shared" si="362"/>
        <v>#VALUE!</v>
      </c>
    </row>
    <row r="3794" spans="3:15" x14ac:dyDescent="0.25">
      <c r="C3794" s="197" t="e">
        <f t="shared" si="359"/>
        <v>#DIV/0!</v>
      </c>
      <c r="D3794" s="216" t="e">
        <f>IF(F3794="","",IF($B$3='Budget Calculator'!$A$14, 'Loan Calculator'!$L$12-E3794+H3794, IF($B$3='Budget Calculator'!$A$13,  'Loan Calculator'!$N$12-E3794+H3794, IF($B$3='Budget Calculator'!$A$12,  'Loan Calculator'!$P$12-E3794+H3794, 0))))</f>
        <v>#DIV/0!</v>
      </c>
      <c r="E3794" s="217" t="e">
        <f>IF(('Loan Calculator'!$G$4/$B$4)*C3793&gt;=0, ('Loan Calculator'!$G$4/$B$4)*C3793, 1/0)</f>
        <v>#DIV/0!</v>
      </c>
      <c r="F3794" s="200" t="e">
        <f t="shared" si="360"/>
        <v>#DIV/0!</v>
      </c>
      <c r="G3794" s="212" t="e">
        <f t="shared" si="361"/>
        <v>#DIV/0!</v>
      </c>
      <c r="K3794" s="197" t="str" cm="1">
        <f t="array" ref="K3794">INDEX($A:$G, ($B3794*$B$4)+3,COLUMN(C3794))</f>
        <v>Owing</v>
      </c>
      <c r="L3794" s="198" t="e">
        <f t="shared" si="363"/>
        <v>#VALUE!</v>
      </c>
      <c r="M3794" s="199" t="e">
        <f t="shared" si="364"/>
        <v>#VALUE!</v>
      </c>
      <c r="N3794" s="200" t="str" cm="1">
        <f t="array" ref="N3794">INDEX($A:$G, ($B3794*$B$4)+3,COLUMN(F3794))</f>
        <v>Total Interest Charged</v>
      </c>
      <c r="O3794" s="201" t="e">
        <f t="shared" si="362"/>
        <v>#VALUE!</v>
      </c>
    </row>
    <row r="3795" spans="3:15" x14ac:dyDescent="0.25">
      <c r="C3795" s="197" t="e">
        <f t="shared" si="359"/>
        <v>#DIV/0!</v>
      </c>
      <c r="D3795" s="216" t="e">
        <f>IF(F3795="","",IF($B$3='Budget Calculator'!$A$14, 'Loan Calculator'!$L$12-E3795+H3795, IF($B$3='Budget Calculator'!$A$13,  'Loan Calculator'!$N$12-E3795+H3795, IF($B$3='Budget Calculator'!$A$12,  'Loan Calculator'!$P$12-E3795+H3795, 0))))</f>
        <v>#DIV/0!</v>
      </c>
      <c r="E3795" s="217" t="e">
        <f>IF(('Loan Calculator'!$G$4/$B$4)*C3794&gt;=0, ('Loan Calculator'!$G$4/$B$4)*C3794, 1/0)</f>
        <v>#DIV/0!</v>
      </c>
      <c r="F3795" s="200" t="e">
        <f t="shared" si="360"/>
        <v>#DIV/0!</v>
      </c>
      <c r="G3795" s="212" t="e">
        <f t="shared" si="361"/>
        <v>#DIV/0!</v>
      </c>
      <c r="K3795" s="197" t="str" cm="1">
        <f t="array" ref="K3795">INDEX($A:$G, ($B3795*$B$4)+3,COLUMN(C3795))</f>
        <v>Owing</v>
      </c>
      <c r="L3795" s="198" t="e">
        <f t="shared" si="363"/>
        <v>#VALUE!</v>
      </c>
      <c r="M3795" s="199" t="e">
        <f t="shared" si="364"/>
        <v>#VALUE!</v>
      </c>
      <c r="N3795" s="200" t="str" cm="1">
        <f t="array" ref="N3795">INDEX($A:$G, ($B3795*$B$4)+3,COLUMN(F3795))</f>
        <v>Total Interest Charged</v>
      </c>
      <c r="O3795" s="201" t="e">
        <f t="shared" si="362"/>
        <v>#VALUE!</v>
      </c>
    </row>
    <row r="3796" spans="3:15" x14ac:dyDescent="0.25">
      <c r="C3796" s="197" t="e">
        <f t="shared" si="359"/>
        <v>#DIV/0!</v>
      </c>
      <c r="D3796" s="216" t="e">
        <f>IF(F3796="","",IF($B$3='Budget Calculator'!$A$14, 'Loan Calculator'!$L$12-E3796+H3796, IF($B$3='Budget Calculator'!$A$13,  'Loan Calculator'!$N$12-E3796+H3796, IF($B$3='Budget Calculator'!$A$12,  'Loan Calculator'!$P$12-E3796+H3796, 0))))</f>
        <v>#DIV/0!</v>
      </c>
      <c r="E3796" s="217" t="e">
        <f>IF(('Loan Calculator'!$G$4/$B$4)*C3795&gt;=0, ('Loan Calculator'!$G$4/$B$4)*C3795, 1/0)</f>
        <v>#DIV/0!</v>
      </c>
      <c r="F3796" s="200" t="e">
        <f t="shared" si="360"/>
        <v>#DIV/0!</v>
      </c>
      <c r="G3796" s="212" t="e">
        <f t="shared" si="361"/>
        <v>#DIV/0!</v>
      </c>
      <c r="K3796" s="197" t="str" cm="1">
        <f t="array" ref="K3796">INDEX($A:$G, ($B3796*$B$4)+3,COLUMN(C3796))</f>
        <v>Owing</v>
      </c>
      <c r="L3796" s="198" t="e">
        <f t="shared" si="363"/>
        <v>#VALUE!</v>
      </c>
      <c r="M3796" s="199" t="e">
        <f t="shared" si="364"/>
        <v>#VALUE!</v>
      </c>
      <c r="N3796" s="200" t="str" cm="1">
        <f t="array" ref="N3796">INDEX($A:$G, ($B3796*$B$4)+3,COLUMN(F3796))</f>
        <v>Total Interest Charged</v>
      </c>
      <c r="O3796" s="201" t="e">
        <f t="shared" si="362"/>
        <v>#VALUE!</v>
      </c>
    </row>
    <row r="3797" spans="3:15" x14ac:dyDescent="0.25">
      <c r="C3797" s="197" t="e">
        <f t="shared" si="359"/>
        <v>#DIV/0!</v>
      </c>
      <c r="D3797" s="216" t="e">
        <f>IF(F3797="","",IF($B$3='Budget Calculator'!$A$14, 'Loan Calculator'!$L$12-E3797+H3797, IF($B$3='Budget Calculator'!$A$13,  'Loan Calculator'!$N$12-E3797+H3797, IF($B$3='Budget Calculator'!$A$12,  'Loan Calculator'!$P$12-E3797+H3797, 0))))</f>
        <v>#DIV/0!</v>
      </c>
      <c r="E3797" s="217" t="e">
        <f>IF(('Loan Calculator'!$G$4/$B$4)*C3796&gt;=0, ('Loan Calculator'!$G$4/$B$4)*C3796, 1/0)</f>
        <v>#DIV/0!</v>
      </c>
      <c r="F3797" s="200" t="e">
        <f t="shared" si="360"/>
        <v>#DIV/0!</v>
      </c>
      <c r="G3797" s="212" t="e">
        <f t="shared" si="361"/>
        <v>#DIV/0!</v>
      </c>
      <c r="K3797" s="197" t="str" cm="1">
        <f t="array" ref="K3797">INDEX($A:$G, ($B3797*$B$4)+3,COLUMN(C3797))</f>
        <v>Owing</v>
      </c>
      <c r="L3797" s="198" t="e">
        <f t="shared" si="363"/>
        <v>#VALUE!</v>
      </c>
      <c r="M3797" s="199" t="e">
        <f t="shared" si="364"/>
        <v>#VALUE!</v>
      </c>
      <c r="N3797" s="200" t="str" cm="1">
        <f t="array" ref="N3797">INDEX($A:$G, ($B3797*$B$4)+3,COLUMN(F3797))</f>
        <v>Total Interest Charged</v>
      </c>
      <c r="O3797" s="201" t="e">
        <f t="shared" si="362"/>
        <v>#VALUE!</v>
      </c>
    </row>
    <row r="3798" spans="3:15" x14ac:dyDescent="0.25">
      <c r="C3798" s="197" t="e">
        <f t="shared" si="359"/>
        <v>#DIV/0!</v>
      </c>
      <c r="D3798" s="216" t="e">
        <f>IF(F3798="","",IF($B$3='Budget Calculator'!$A$14, 'Loan Calculator'!$L$12-E3798+H3798, IF($B$3='Budget Calculator'!$A$13,  'Loan Calculator'!$N$12-E3798+H3798, IF($B$3='Budget Calculator'!$A$12,  'Loan Calculator'!$P$12-E3798+H3798, 0))))</f>
        <v>#DIV/0!</v>
      </c>
      <c r="E3798" s="217" t="e">
        <f>IF(('Loan Calculator'!$G$4/$B$4)*C3797&gt;=0, ('Loan Calculator'!$G$4/$B$4)*C3797, 1/0)</f>
        <v>#DIV/0!</v>
      </c>
      <c r="F3798" s="200" t="e">
        <f t="shared" si="360"/>
        <v>#DIV/0!</v>
      </c>
      <c r="G3798" s="212" t="e">
        <f t="shared" si="361"/>
        <v>#DIV/0!</v>
      </c>
      <c r="K3798" s="197" t="str" cm="1">
        <f t="array" ref="K3798">INDEX($A:$G, ($B3798*$B$4)+3,COLUMN(C3798))</f>
        <v>Owing</v>
      </c>
      <c r="L3798" s="198" t="e">
        <f t="shared" si="363"/>
        <v>#VALUE!</v>
      </c>
      <c r="M3798" s="199" t="e">
        <f t="shared" si="364"/>
        <v>#VALUE!</v>
      </c>
      <c r="N3798" s="200" t="str" cm="1">
        <f t="array" ref="N3798">INDEX($A:$G, ($B3798*$B$4)+3,COLUMN(F3798))</f>
        <v>Total Interest Charged</v>
      </c>
      <c r="O3798" s="201" t="e">
        <f t="shared" si="362"/>
        <v>#VALUE!</v>
      </c>
    </row>
    <row r="3799" spans="3:15" x14ac:dyDescent="0.25">
      <c r="C3799" s="197" t="e">
        <f t="shared" si="359"/>
        <v>#DIV/0!</v>
      </c>
      <c r="D3799" s="216" t="e">
        <f>IF(F3799="","",IF($B$3='Budget Calculator'!$A$14, 'Loan Calculator'!$L$12-E3799+H3799, IF($B$3='Budget Calculator'!$A$13,  'Loan Calculator'!$N$12-E3799+H3799, IF($B$3='Budget Calculator'!$A$12,  'Loan Calculator'!$P$12-E3799+H3799, 0))))</f>
        <v>#DIV/0!</v>
      </c>
      <c r="E3799" s="217" t="e">
        <f>IF(('Loan Calculator'!$G$4/$B$4)*C3798&gt;=0, ('Loan Calculator'!$G$4/$B$4)*C3798, 1/0)</f>
        <v>#DIV/0!</v>
      </c>
      <c r="F3799" s="200" t="e">
        <f t="shared" si="360"/>
        <v>#DIV/0!</v>
      </c>
      <c r="G3799" s="212" t="e">
        <f t="shared" si="361"/>
        <v>#DIV/0!</v>
      </c>
      <c r="K3799" s="197" t="str" cm="1">
        <f t="array" ref="K3799">INDEX($A:$G, ($B3799*$B$4)+3,COLUMN(C3799))</f>
        <v>Owing</v>
      </c>
      <c r="L3799" s="198" t="e">
        <f t="shared" si="363"/>
        <v>#VALUE!</v>
      </c>
      <c r="M3799" s="199" t="e">
        <f t="shared" si="364"/>
        <v>#VALUE!</v>
      </c>
      <c r="N3799" s="200" t="str" cm="1">
        <f t="array" ref="N3799">INDEX($A:$G, ($B3799*$B$4)+3,COLUMN(F3799))</f>
        <v>Total Interest Charged</v>
      </c>
      <c r="O3799" s="201" t="e">
        <f t="shared" si="362"/>
        <v>#VALUE!</v>
      </c>
    </row>
    <row r="3800" spans="3:15" x14ac:dyDescent="0.25">
      <c r="C3800" s="197" t="e">
        <f t="shared" ref="C3800:C3863" si="365">IF(F3800="","",C3799-D3800)</f>
        <v>#DIV/0!</v>
      </c>
      <c r="D3800" s="216" t="e">
        <f>IF(F3800="","",IF($B$3='Budget Calculator'!$A$14, 'Loan Calculator'!$L$12-E3800+H3800, IF($B$3='Budget Calculator'!$A$13,  'Loan Calculator'!$N$12-E3800+H3800, IF($B$3='Budget Calculator'!$A$12,  'Loan Calculator'!$P$12-E3800+H3800, 0))))</f>
        <v>#DIV/0!</v>
      </c>
      <c r="E3800" s="217" t="e">
        <f>IF(('Loan Calculator'!$G$4/$B$4)*C3799&gt;=0, ('Loan Calculator'!$G$4/$B$4)*C3799, 1/0)</f>
        <v>#DIV/0!</v>
      </c>
      <c r="F3800" s="200" t="e">
        <f t="shared" ref="F3800:F3863" si="366">IF(F3799="", "", IF(E3800+F3799&gt;F3799, E3800+F3799, ""))</f>
        <v>#DIV/0!</v>
      </c>
      <c r="G3800" s="212" t="e">
        <f t="shared" si="361"/>
        <v>#DIV/0!</v>
      </c>
      <c r="K3800" s="197" t="str" cm="1">
        <f t="array" ref="K3800">INDEX($A:$G, ($B3800*$B$4)+3,COLUMN(C3800))</f>
        <v>Owing</v>
      </c>
      <c r="L3800" s="198" t="e">
        <f t="shared" si="363"/>
        <v>#VALUE!</v>
      </c>
      <c r="M3800" s="199" t="e">
        <f t="shared" si="364"/>
        <v>#VALUE!</v>
      </c>
      <c r="N3800" s="200" t="str" cm="1">
        <f t="array" ref="N3800">INDEX($A:$G, ($B3800*$B$4)+3,COLUMN(F3800))</f>
        <v>Total Interest Charged</v>
      </c>
      <c r="O3800" s="201" t="e">
        <f t="shared" si="362"/>
        <v>#VALUE!</v>
      </c>
    </row>
    <row r="3801" spans="3:15" x14ac:dyDescent="0.25">
      <c r="C3801" s="197" t="e">
        <f t="shared" si="365"/>
        <v>#DIV/0!</v>
      </c>
      <c r="D3801" s="216" t="e">
        <f>IF(F3801="","",IF($B$3='Budget Calculator'!$A$14, 'Loan Calculator'!$L$12-E3801+H3801, IF($B$3='Budget Calculator'!$A$13,  'Loan Calculator'!$N$12-E3801+H3801, IF($B$3='Budget Calculator'!$A$12,  'Loan Calculator'!$P$12-E3801+H3801, 0))))</f>
        <v>#DIV/0!</v>
      </c>
      <c r="E3801" s="217" t="e">
        <f>IF(('Loan Calculator'!$G$4/$B$4)*C3800&gt;=0, ('Loan Calculator'!$G$4/$B$4)*C3800, 1/0)</f>
        <v>#DIV/0!</v>
      </c>
      <c r="F3801" s="200" t="e">
        <f t="shared" si="366"/>
        <v>#DIV/0!</v>
      </c>
      <c r="G3801" s="212" t="e">
        <f t="shared" si="361"/>
        <v>#DIV/0!</v>
      </c>
      <c r="K3801" s="197" t="str" cm="1">
        <f t="array" ref="K3801">INDEX($A:$G, ($B3801*$B$4)+3,COLUMN(C3801))</f>
        <v>Owing</v>
      </c>
      <c r="L3801" s="198" t="e">
        <f t="shared" si="363"/>
        <v>#VALUE!</v>
      </c>
      <c r="M3801" s="199" t="e">
        <f t="shared" si="364"/>
        <v>#VALUE!</v>
      </c>
      <c r="N3801" s="200" t="str" cm="1">
        <f t="array" ref="N3801">INDEX($A:$G, ($B3801*$B$4)+3,COLUMN(F3801))</f>
        <v>Total Interest Charged</v>
      </c>
      <c r="O3801" s="201" t="e">
        <f t="shared" si="362"/>
        <v>#VALUE!</v>
      </c>
    </row>
    <row r="3802" spans="3:15" x14ac:dyDescent="0.25">
      <c r="C3802" s="197" t="e">
        <f t="shared" si="365"/>
        <v>#DIV/0!</v>
      </c>
      <c r="D3802" s="216" t="e">
        <f>IF(F3802="","",IF($B$3='Budget Calculator'!$A$14, 'Loan Calculator'!$L$12-E3802+H3802, IF($B$3='Budget Calculator'!$A$13,  'Loan Calculator'!$N$12-E3802+H3802, IF($B$3='Budget Calculator'!$A$12,  'Loan Calculator'!$P$12-E3802+H3802, 0))))</f>
        <v>#DIV/0!</v>
      </c>
      <c r="E3802" s="217" t="e">
        <f>IF(('Loan Calculator'!$G$4/$B$4)*C3801&gt;=0, ('Loan Calculator'!$G$4/$B$4)*C3801, 1/0)</f>
        <v>#DIV/0!</v>
      </c>
      <c r="F3802" s="200" t="e">
        <f t="shared" si="366"/>
        <v>#DIV/0!</v>
      </c>
      <c r="G3802" s="212" t="e">
        <f t="shared" si="361"/>
        <v>#DIV/0!</v>
      </c>
      <c r="K3802" s="197" t="str" cm="1">
        <f t="array" ref="K3802">INDEX($A:$G, ($B3802*$B$4)+3,COLUMN(C3802))</f>
        <v>Owing</v>
      </c>
      <c r="L3802" s="198" t="e">
        <f t="shared" si="363"/>
        <v>#VALUE!</v>
      </c>
      <c r="M3802" s="199" t="e">
        <f t="shared" si="364"/>
        <v>#VALUE!</v>
      </c>
      <c r="N3802" s="200" t="str" cm="1">
        <f t="array" ref="N3802">INDEX($A:$G, ($B3802*$B$4)+3,COLUMN(F3802))</f>
        <v>Total Interest Charged</v>
      </c>
      <c r="O3802" s="201" t="e">
        <f t="shared" si="362"/>
        <v>#VALUE!</v>
      </c>
    </row>
    <row r="3803" spans="3:15" x14ac:dyDescent="0.25">
      <c r="C3803" s="197" t="e">
        <f t="shared" si="365"/>
        <v>#DIV/0!</v>
      </c>
      <c r="D3803" s="216" t="e">
        <f>IF(F3803="","",IF($B$3='Budget Calculator'!$A$14, 'Loan Calculator'!$L$12-E3803+H3803, IF($B$3='Budget Calculator'!$A$13,  'Loan Calculator'!$N$12-E3803+H3803, IF($B$3='Budget Calculator'!$A$12,  'Loan Calculator'!$P$12-E3803+H3803, 0))))</f>
        <v>#DIV/0!</v>
      </c>
      <c r="E3803" s="217" t="e">
        <f>IF(('Loan Calculator'!$G$4/$B$4)*C3802&gt;=0, ('Loan Calculator'!$G$4/$B$4)*C3802, 1/0)</f>
        <v>#DIV/0!</v>
      </c>
      <c r="F3803" s="200" t="e">
        <f t="shared" si="366"/>
        <v>#DIV/0!</v>
      </c>
      <c r="G3803" s="212" t="e">
        <f t="shared" si="361"/>
        <v>#DIV/0!</v>
      </c>
      <c r="K3803" s="197" t="str" cm="1">
        <f t="array" ref="K3803">INDEX($A:$G, ($B3803*$B$4)+3,COLUMN(C3803))</f>
        <v>Owing</v>
      </c>
      <c r="L3803" s="198" t="e">
        <f t="shared" si="363"/>
        <v>#VALUE!</v>
      </c>
      <c r="M3803" s="199" t="e">
        <f t="shared" si="364"/>
        <v>#VALUE!</v>
      </c>
      <c r="N3803" s="200" t="str" cm="1">
        <f t="array" ref="N3803">INDEX($A:$G, ($B3803*$B$4)+3,COLUMN(F3803))</f>
        <v>Total Interest Charged</v>
      </c>
      <c r="O3803" s="201" t="e">
        <f t="shared" si="362"/>
        <v>#VALUE!</v>
      </c>
    </row>
    <row r="3804" spans="3:15" x14ac:dyDescent="0.25">
      <c r="C3804" s="197" t="e">
        <f t="shared" si="365"/>
        <v>#DIV/0!</v>
      </c>
      <c r="D3804" s="216" t="e">
        <f>IF(F3804="","",IF($B$3='Budget Calculator'!$A$14, 'Loan Calculator'!$L$12-E3804+H3804, IF($B$3='Budget Calculator'!$A$13,  'Loan Calculator'!$N$12-E3804+H3804, IF($B$3='Budget Calculator'!$A$12,  'Loan Calculator'!$P$12-E3804+H3804, 0))))</f>
        <v>#DIV/0!</v>
      </c>
      <c r="E3804" s="217" t="e">
        <f>IF(('Loan Calculator'!$G$4/$B$4)*C3803&gt;=0, ('Loan Calculator'!$G$4/$B$4)*C3803, 1/0)</f>
        <v>#DIV/0!</v>
      </c>
      <c r="F3804" s="200" t="e">
        <f t="shared" si="366"/>
        <v>#DIV/0!</v>
      </c>
      <c r="G3804" s="212" t="e">
        <f t="shared" si="361"/>
        <v>#DIV/0!</v>
      </c>
      <c r="K3804" s="197" t="str" cm="1">
        <f t="array" ref="K3804">INDEX($A:$G, ($B3804*$B$4)+3,COLUMN(C3804))</f>
        <v>Owing</v>
      </c>
      <c r="L3804" s="198" t="e">
        <f t="shared" si="363"/>
        <v>#VALUE!</v>
      </c>
      <c r="M3804" s="199" t="e">
        <f t="shared" si="364"/>
        <v>#VALUE!</v>
      </c>
      <c r="N3804" s="200" t="str" cm="1">
        <f t="array" ref="N3804">INDEX($A:$G, ($B3804*$B$4)+3,COLUMN(F3804))</f>
        <v>Total Interest Charged</v>
      </c>
      <c r="O3804" s="201" t="e">
        <f t="shared" si="362"/>
        <v>#VALUE!</v>
      </c>
    </row>
    <row r="3805" spans="3:15" x14ac:dyDescent="0.25">
      <c r="C3805" s="197" t="e">
        <f t="shared" si="365"/>
        <v>#DIV/0!</v>
      </c>
      <c r="D3805" s="216" t="e">
        <f>IF(F3805="","",IF($B$3='Budget Calculator'!$A$14, 'Loan Calculator'!$L$12-E3805+H3805, IF($B$3='Budget Calculator'!$A$13,  'Loan Calculator'!$N$12-E3805+H3805, IF($B$3='Budget Calculator'!$A$12,  'Loan Calculator'!$P$12-E3805+H3805, 0))))</f>
        <v>#DIV/0!</v>
      </c>
      <c r="E3805" s="217" t="e">
        <f>IF(('Loan Calculator'!$G$4/$B$4)*C3804&gt;=0, ('Loan Calculator'!$G$4/$B$4)*C3804, 1/0)</f>
        <v>#DIV/0!</v>
      </c>
      <c r="F3805" s="200" t="e">
        <f t="shared" si="366"/>
        <v>#DIV/0!</v>
      </c>
      <c r="G3805" s="212" t="e">
        <f t="shared" si="361"/>
        <v>#DIV/0!</v>
      </c>
      <c r="K3805" s="197" t="str" cm="1">
        <f t="array" ref="K3805">INDEX($A:$G, ($B3805*$B$4)+3,COLUMN(C3805))</f>
        <v>Owing</v>
      </c>
      <c r="L3805" s="198" t="e">
        <f t="shared" si="363"/>
        <v>#VALUE!</v>
      </c>
      <c r="M3805" s="199" t="e">
        <f t="shared" si="364"/>
        <v>#VALUE!</v>
      </c>
      <c r="N3805" s="200" t="str" cm="1">
        <f t="array" ref="N3805">INDEX($A:$G, ($B3805*$B$4)+3,COLUMN(F3805))</f>
        <v>Total Interest Charged</v>
      </c>
      <c r="O3805" s="201" t="e">
        <f t="shared" si="362"/>
        <v>#VALUE!</v>
      </c>
    </row>
    <row r="3806" spans="3:15" x14ac:dyDescent="0.25">
      <c r="C3806" s="197" t="e">
        <f t="shared" si="365"/>
        <v>#DIV/0!</v>
      </c>
      <c r="D3806" s="216" t="e">
        <f>IF(F3806="","",IF($B$3='Budget Calculator'!$A$14, 'Loan Calculator'!$L$12-E3806+H3806, IF($B$3='Budget Calculator'!$A$13,  'Loan Calculator'!$N$12-E3806+H3806, IF($B$3='Budget Calculator'!$A$12,  'Loan Calculator'!$P$12-E3806+H3806, 0))))</f>
        <v>#DIV/0!</v>
      </c>
      <c r="E3806" s="217" t="e">
        <f>IF(('Loan Calculator'!$G$4/$B$4)*C3805&gt;=0, ('Loan Calculator'!$G$4/$B$4)*C3805, 1/0)</f>
        <v>#DIV/0!</v>
      </c>
      <c r="F3806" s="200" t="e">
        <f t="shared" si="366"/>
        <v>#DIV/0!</v>
      </c>
      <c r="G3806" s="212" t="e">
        <f t="shared" si="361"/>
        <v>#DIV/0!</v>
      </c>
      <c r="K3806" s="197" t="str" cm="1">
        <f t="array" ref="K3806">INDEX($A:$G, ($B3806*$B$4)+3,COLUMN(C3806))</f>
        <v>Owing</v>
      </c>
      <c r="L3806" s="198" t="e">
        <f t="shared" si="363"/>
        <v>#VALUE!</v>
      </c>
      <c r="M3806" s="199" t="e">
        <f t="shared" si="364"/>
        <v>#VALUE!</v>
      </c>
      <c r="N3806" s="200" t="str" cm="1">
        <f t="array" ref="N3806">INDEX($A:$G, ($B3806*$B$4)+3,COLUMN(F3806))</f>
        <v>Total Interest Charged</v>
      </c>
      <c r="O3806" s="201" t="e">
        <f t="shared" si="362"/>
        <v>#VALUE!</v>
      </c>
    </row>
    <row r="3807" spans="3:15" x14ac:dyDescent="0.25">
      <c r="C3807" s="197" t="e">
        <f t="shared" si="365"/>
        <v>#DIV/0!</v>
      </c>
      <c r="D3807" s="216" t="e">
        <f>IF(F3807="","",IF($B$3='Budget Calculator'!$A$14, 'Loan Calculator'!$L$12-E3807+H3807, IF($B$3='Budget Calculator'!$A$13,  'Loan Calculator'!$N$12-E3807+H3807, IF($B$3='Budget Calculator'!$A$12,  'Loan Calculator'!$P$12-E3807+H3807, 0))))</f>
        <v>#DIV/0!</v>
      </c>
      <c r="E3807" s="217" t="e">
        <f>IF(('Loan Calculator'!$G$4/$B$4)*C3806&gt;=0, ('Loan Calculator'!$G$4/$B$4)*C3806, 1/0)</f>
        <v>#DIV/0!</v>
      </c>
      <c r="F3807" s="200" t="e">
        <f t="shared" si="366"/>
        <v>#DIV/0!</v>
      </c>
      <c r="G3807" s="212" t="e">
        <f t="shared" si="361"/>
        <v>#DIV/0!</v>
      </c>
      <c r="K3807" s="197" t="str" cm="1">
        <f t="array" ref="K3807">INDEX($A:$G, ($B3807*$B$4)+3,COLUMN(C3807))</f>
        <v>Owing</v>
      </c>
      <c r="L3807" s="198" t="e">
        <f t="shared" si="363"/>
        <v>#VALUE!</v>
      </c>
      <c r="M3807" s="199" t="e">
        <f t="shared" si="364"/>
        <v>#VALUE!</v>
      </c>
      <c r="N3807" s="200" t="str" cm="1">
        <f t="array" ref="N3807">INDEX($A:$G, ($B3807*$B$4)+3,COLUMN(F3807))</f>
        <v>Total Interest Charged</v>
      </c>
      <c r="O3807" s="201" t="e">
        <f t="shared" si="362"/>
        <v>#VALUE!</v>
      </c>
    </row>
    <row r="3808" spans="3:15" x14ac:dyDescent="0.25">
      <c r="C3808" s="197" t="e">
        <f t="shared" si="365"/>
        <v>#DIV/0!</v>
      </c>
      <c r="D3808" s="216" t="e">
        <f>IF(F3808="","",IF($B$3='Budget Calculator'!$A$14, 'Loan Calculator'!$L$12-E3808+H3808, IF($B$3='Budget Calculator'!$A$13,  'Loan Calculator'!$N$12-E3808+H3808, IF($B$3='Budget Calculator'!$A$12,  'Loan Calculator'!$P$12-E3808+H3808, 0))))</f>
        <v>#DIV/0!</v>
      </c>
      <c r="E3808" s="217" t="e">
        <f>IF(('Loan Calculator'!$G$4/$B$4)*C3807&gt;=0, ('Loan Calculator'!$G$4/$B$4)*C3807, 1/0)</f>
        <v>#DIV/0!</v>
      </c>
      <c r="F3808" s="200" t="e">
        <f t="shared" si="366"/>
        <v>#DIV/0!</v>
      </c>
      <c r="G3808" s="212" t="e">
        <f t="shared" si="361"/>
        <v>#DIV/0!</v>
      </c>
      <c r="K3808" s="197" t="str" cm="1">
        <f t="array" ref="K3808">INDEX($A:$G, ($B3808*$B$4)+3,COLUMN(C3808))</f>
        <v>Owing</v>
      </c>
      <c r="L3808" s="198" t="e">
        <f t="shared" si="363"/>
        <v>#VALUE!</v>
      </c>
      <c r="M3808" s="199" t="e">
        <f t="shared" si="364"/>
        <v>#VALUE!</v>
      </c>
      <c r="N3808" s="200" t="str" cm="1">
        <f t="array" ref="N3808">INDEX($A:$G, ($B3808*$B$4)+3,COLUMN(F3808))</f>
        <v>Total Interest Charged</v>
      </c>
      <c r="O3808" s="201" t="e">
        <f t="shared" si="362"/>
        <v>#VALUE!</v>
      </c>
    </row>
    <row r="3809" spans="3:15" x14ac:dyDescent="0.25">
      <c r="C3809" s="197" t="e">
        <f t="shared" si="365"/>
        <v>#DIV/0!</v>
      </c>
      <c r="D3809" s="216" t="e">
        <f>IF(F3809="","",IF($B$3='Budget Calculator'!$A$14, 'Loan Calculator'!$L$12-E3809+H3809, IF($B$3='Budget Calculator'!$A$13,  'Loan Calculator'!$N$12-E3809+H3809, IF($B$3='Budget Calculator'!$A$12,  'Loan Calculator'!$P$12-E3809+H3809, 0))))</f>
        <v>#DIV/0!</v>
      </c>
      <c r="E3809" s="217" t="e">
        <f>IF(('Loan Calculator'!$G$4/$B$4)*C3808&gt;=0, ('Loan Calculator'!$G$4/$B$4)*C3808, 1/0)</f>
        <v>#DIV/0!</v>
      </c>
      <c r="F3809" s="200" t="e">
        <f t="shared" si="366"/>
        <v>#DIV/0!</v>
      </c>
      <c r="G3809" s="212" t="e">
        <f t="shared" si="361"/>
        <v>#DIV/0!</v>
      </c>
      <c r="K3809" s="197" t="str" cm="1">
        <f t="array" ref="K3809">INDEX($A:$G, ($B3809*$B$4)+3,COLUMN(C3809))</f>
        <v>Owing</v>
      </c>
      <c r="L3809" s="198" t="e">
        <f t="shared" si="363"/>
        <v>#VALUE!</v>
      </c>
      <c r="M3809" s="199" t="e">
        <f t="shared" si="364"/>
        <v>#VALUE!</v>
      </c>
      <c r="N3809" s="200" t="str" cm="1">
        <f t="array" ref="N3809">INDEX($A:$G, ($B3809*$B$4)+3,COLUMN(F3809))</f>
        <v>Total Interest Charged</v>
      </c>
      <c r="O3809" s="201" t="e">
        <f t="shared" si="362"/>
        <v>#VALUE!</v>
      </c>
    </row>
    <row r="3810" spans="3:15" x14ac:dyDescent="0.25">
      <c r="C3810" s="197" t="e">
        <f t="shared" si="365"/>
        <v>#DIV/0!</v>
      </c>
      <c r="D3810" s="216" t="e">
        <f>IF(F3810="","",IF($B$3='Budget Calculator'!$A$14, 'Loan Calculator'!$L$12-E3810+H3810, IF($B$3='Budget Calculator'!$A$13,  'Loan Calculator'!$N$12-E3810+H3810, IF($B$3='Budget Calculator'!$A$12,  'Loan Calculator'!$P$12-E3810+H3810, 0))))</f>
        <v>#DIV/0!</v>
      </c>
      <c r="E3810" s="217" t="e">
        <f>IF(('Loan Calculator'!$G$4/$B$4)*C3809&gt;=0, ('Loan Calculator'!$G$4/$B$4)*C3809, 1/0)</f>
        <v>#DIV/0!</v>
      </c>
      <c r="F3810" s="200" t="e">
        <f t="shared" si="366"/>
        <v>#DIV/0!</v>
      </c>
      <c r="G3810" s="212" t="e">
        <f t="shared" si="361"/>
        <v>#DIV/0!</v>
      </c>
      <c r="K3810" s="197" t="str" cm="1">
        <f t="array" ref="K3810">INDEX($A:$G, ($B3810*$B$4)+3,COLUMN(C3810))</f>
        <v>Owing</v>
      </c>
      <c r="L3810" s="198" t="e">
        <f t="shared" si="363"/>
        <v>#VALUE!</v>
      </c>
      <c r="M3810" s="199" t="e">
        <f t="shared" si="364"/>
        <v>#VALUE!</v>
      </c>
      <c r="N3810" s="200" t="str" cm="1">
        <f t="array" ref="N3810">INDEX($A:$G, ($B3810*$B$4)+3,COLUMN(F3810))</f>
        <v>Total Interest Charged</v>
      </c>
      <c r="O3810" s="201" t="e">
        <f t="shared" si="362"/>
        <v>#VALUE!</v>
      </c>
    </row>
    <row r="3811" spans="3:15" x14ac:dyDescent="0.25">
      <c r="C3811" s="197" t="e">
        <f t="shared" si="365"/>
        <v>#DIV/0!</v>
      </c>
      <c r="D3811" s="216" t="e">
        <f>IF(F3811="","",IF($B$3='Budget Calculator'!$A$14, 'Loan Calculator'!$L$12-E3811+H3811, IF($B$3='Budget Calculator'!$A$13,  'Loan Calculator'!$N$12-E3811+H3811, IF($B$3='Budget Calculator'!$A$12,  'Loan Calculator'!$P$12-E3811+H3811, 0))))</f>
        <v>#DIV/0!</v>
      </c>
      <c r="E3811" s="217" t="e">
        <f>IF(('Loan Calculator'!$G$4/$B$4)*C3810&gt;=0, ('Loan Calculator'!$G$4/$B$4)*C3810, 1/0)</f>
        <v>#DIV/0!</v>
      </c>
      <c r="F3811" s="200" t="e">
        <f t="shared" si="366"/>
        <v>#DIV/0!</v>
      </c>
      <c r="G3811" s="212" t="e">
        <f t="shared" si="361"/>
        <v>#DIV/0!</v>
      </c>
      <c r="K3811" s="197" t="str" cm="1">
        <f t="array" ref="K3811">INDEX($A:$G, ($B3811*$B$4)+3,COLUMN(C3811))</f>
        <v>Owing</v>
      </c>
      <c r="L3811" s="198" t="e">
        <f t="shared" si="363"/>
        <v>#VALUE!</v>
      </c>
      <c r="M3811" s="199" t="e">
        <f t="shared" si="364"/>
        <v>#VALUE!</v>
      </c>
      <c r="N3811" s="200" t="str" cm="1">
        <f t="array" ref="N3811">INDEX($A:$G, ($B3811*$B$4)+3,COLUMN(F3811))</f>
        <v>Total Interest Charged</v>
      </c>
      <c r="O3811" s="201" t="e">
        <f t="shared" si="362"/>
        <v>#VALUE!</v>
      </c>
    </row>
    <row r="3812" spans="3:15" x14ac:dyDescent="0.25">
      <c r="C3812" s="197" t="e">
        <f t="shared" si="365"/>
        <v>#DIV/0!</v>
      </c>
      <c r="D3812" s="216" t="e">
        <f>IF(F3812="","",IF($B$3='Budget Calculator'!$A$14, 'Loan Calculator'!$L$12-E3812+H3812, IF($B$3='Budget Calculator'!$A$13,  'Loan Calculator'!$N$12-E3812+H3812, IF($B$3='Budget Calculator'!$A$12,  'Loan Calculator'!$P$12-E3812+H3812, 0))))</f>
        <v>#DIV/0!</v>
      </c>
      <c r="E3812" s="217" t="e">
        <f>IF(('Loan Calculator'!$G$4/$B$4)*C3811&gt;=0, ('Loan Calculator'!$G$4/$B$4)*C3811, 1/0)</f>
        <v>#DIV/0!</v>
      </c>
      <c r="F3812" s="200" t="e">
        <f t="shared" si="366"/>
        <v>#DIV/0!</v>
      </c>
      <c r="G3812" s="212" t="e">
        <f t="shared" si="361"/>
        <v>#DIV/0!</v>
      </c>
      <c r="K3812" s="197" t="str" cm="1">
        <f t="array" ref="K3812">INDEX($A:$G, ($B3812*$B$4)+3,COLUMN(C3812))</f>
        <v>Owing</v>
      </c>
      <c r="L3812" s="198" t="e">
        <f t="shared" si="363"/>
        <v>#VALUE!</v>
      </c>
      <c r="M3812" s="199" t="e">
        <f t="shared" si="364"/>
        <v>#VALUE!</v>
      </c>
      <c r="N3812" s="200" t="str" cm="1">
        <f t="array" ref="N3812">INDEX($A:$G, ($B3812*$B$4)+3,COLUMN(F3812))</f>
        <v>Total Interest Charged</v>
      </c>
      <c r="O3812" s="201" t="e">
        <f t="shared" si="362"/>
        <v>#VALUE!</v>
      </c>
    </row>
    <row r="3813" spans="3:15" x14ac:dyDescent="0.25">
      <c r="C3813" s="197" t="e">
        <f t="shared" si="365"/>
        <v>#DIV/0!</v>
      </c>
      <c r="D3813" s="216" t="e">
        <f>IF(F3813="","",IF($B$3='Budget Calculator'!$A$14, 'Loan Calculator'!$L$12-E3813+H3813, IF($B$3='Budget Calculator'!$A$13,  'Loan Calculator'!$N$12-E3813+H3813, IF($B$3='Budget Calculator'!$A$12,  'Loan Calculator'!$P$12-E3813+H3813, 0))))</f>
        <v>#DIV/0!</v>
      </c>
      <c r="E3813" s="217" t="e">
        <f>IF(('Loan Calculator'!$G$4/$B$4)*C3812&gt;=0, ('Loan Calculator'!$G$4/$B$4)*C3812, 1/0)</f>
        <v>#DIV/0!</v>
      </c>
      <c r="F3813" s="200" t="e">
        <f t="shared" si="366"/>
        <v>#DIV/0!</v>
      </c>
      <c r="G3813" s="212" t="e">
        <f t="shared" si="361"/>
        <v>#DIV/0!</v>
      </c>
      <c r="K3813" s="197" t="str" cm="1">
        <f t="array" ref="K3813">INDEX($A:$G, ($B3813*$B$4)+3,COLUMN(C3813))</f>
        <v>Owing</v>
      </c>
      <c r="L3813" s="198" t="e">
        <f t="shared" si="363"/>
        <v>#VALUE!</v>
      </c>
      <c r="M3813" s="199" t="e">
        <f t="shared" si="364"/>
        <v>#VALUE!</v>
      </c>
      <c r="N3813" s="200" t="str" cm="1">
        <f t="array" ref="N3813">INDEX($A:$G, ($B3813*$B$4)+3,COLUMN(F3813))</f>
        <v>Total Interest Charged</v>
      </c>
      <c r="O3813" s="201" t="e">
        <f t="shared" si="362"/>
        <v>#VALUE!</v>
      </c>
    </row>
    <row r="3814" spans="3:15" x14ac:dyDescent="0.25">
      <c r="C3814" s="197" t="e">
        <f t="shared" si="365"/>
        <v>#DIV/0!</v>
      </c>
      <c r="D3814" s="216" t="e">
        <f>IF(F3814="","",IF($B$3='Budget Calculator'!$A$14, 'Loan Calculator'!$L$12-E3814+H3814, IF($B$3='Budget Calculator'!$A$13,  'Loan Calculator'!$N$12-E3814+H3814, IF($B$3='Budget Calculator'!$A$12,  'Loan Calculator'!$P$12-E3814+H3814, 0))))</f>
        <v>#DIV/0!</v>
      </c>
      <c r="E3814" s="217" t="e">
        <f>IF(('Loan Calculator'!$G$4/$B$4)*C3813&gt;=0, ('Loan Calculator'!$G$4/$B$4)*C3813, 1/0)</f>
        <v>#DIV/0!</v>
      </c>
      <c r="F3814" s="200" t="e">
        <f t="shared" si="366"/>
        <v>#DIV/0!</v>
      </c>
      <c r="G3814" s="212" t="e">
        <f t="shared" si="361"/>
        <v>#DIV/0!</v>
      </c>
      <c r="K3814" s="197" t="str" cm="1">
        <f t="array" ref="K3814">INDEX($A:$G, ($B3814*$B$4)+3,COLUMN(C3814))</f>
        <v>Owing</v>
      </c>
      <c r="L3814" s="198" t="e">
        <f t="shared" si="363"/>
        <v>#VALUE!</v>
      </c>
      <c r="M3814" s="199" t="e">
        <f t="shared" si="364"/>
        <v>#VALUE!</v>
      </c>
      <c r="N3814" s="200" t="str" cm="1">
        <f t="array" ref="N3814">INDEX($A:$G, ($B3814*$B$4)+3,COLUMN(F3814))</f>
        <v>Total Interest Charged</v>
      </c>
      <c r="O3814" s="201" t="e">
        <f t="shared" si="362"/>
        <v>#VALUE!</v>
      </c>
    </row>
    <row r="3815" spans="3:15" x14ac:dyDescent="0.25">
      <c r="C3815" s="197" t="e">
        <f t="shared" si="365"/>
        <v>#DIV/0!</v>
      </c>
      <c r="D3815" s="216" t="e">
        <f>IF(F3815="","",IF($B$3='Budget Calculator'!$A$14, 'Loan Calculator'!$L$12-E3815+H3815, IF($B$3='Budget Calculator'!$A$13,  'Loan Calculator'!$N$12-E3815+H3815, IF($B$3='Budget Calculator'!$A$12,  'Loan Calculator'!$P$12-E3815+H3815, 0))))</f>
        <v>#DIV/0!</v>
      </c>
      <c r="E3815" s="217" t="e">
        <f>IF(('Loan Calculator'!$G$4/$B$4)*C3814&gt;=0, ('Loan Calculator'!$G$4/$B$4)*C3814, 1/0)</f>
        <v>#DIV/0!</v>
      </c>
      <c r="F3815" s="200" t="e">
        <f t="shared" si="366"/>
        <v>#DIV/0!</v>
      </c>
      <c r="G3815" s="212" t="e">
        <f t="shared" si="361"/>
        <v>#DIV/0!</v>
      </c>
      <c r="K3815" s="197" t="str" cm="1">
        <f t="array" ref="K3815">INDEX($A:$G, ($B3815*$B$4)+3,COLUMN(C3815))</f>
        <v>Owing</v>
      </c>
      <c r="L3815" s="198" t="e">
        <f t="shared" si="363"/>
        <v>#VALUE!</v>
      </c>
      <c r="M3815" s="199" t="e">
        <f t="shared" si="364"/>
        <v>#VALUE!</v>
      </c>
      <c r="N3815" s="200" t="str" cm="1">
        <f t="array" ref="N3815">INDEX($A:$G, ($B3815*$B$4)+3,COLUMN(F3815))</f>
        <v>Total Interest Charged</v>
      </c>
      <c r="O3815" s="201" t="e">
        <f t="shared" si="362"/>
        <v>#VALUE!</v>
      </c>
    </row>
    <row r="3816" spans="3:15" x14ac:dyDescent="0.25">
      <c r="C3816" s="197" t="e">
        <f t="shared" si="365"/>
        <v>#DIV/0!</v>
      </c>
      <c r="D3816" s="216" t="e">
        <f>IF(F3816="","",IF($B$3='Budget Calculator'!$A$14, 'Loan Calculator'!$L$12-E3816+H3816, IF($B$3='Budget Calculator'!$A$13,  'Loan Calculator'!$N$12-E3816+H3816, IF($B$3='Budget Calculator'!$A$12,  'Loan Calculator'!$P$12-E3816+H3816, 0))))</f>
        <v>#DIV/0!</v>
      </c>
      <c r="E3816" s="217" t="e">
        <f>IF(('Loan Calculator'!$G$4/$B$4)*C3815&gt;=0, ('Loan Calculator'!$G$4/$B$4)*C3815, 1/0)</f>
        <v>#DIV/0!</v>
      </c>
      <c r="F3816" s="200" t="e">
        <f t="shared" si="366"/>
        <v>#DIV/0!</v>
      </c>
      <c r="G3816" s="212" t="e">
        <f t="shared" si="361"/>
        <v>#DIV/0!</v>
      </c>
      <c r="K3816" s="197" t="str" cm="1">
        <f t="array" ref="K3816">INDEX($A:$G, ($B3816*$B$4)+3,COLUMN(C3816))</f>
        <v>Owing</v>
      </c>
      <c r="L3816" s="198" t="e">
        <f t="shared" si="363"/>
        <v>#VALUE!</v>
      </c>
      <c r="M3816" s="199" t="e">
        <f t="shared" si="364"/>
        <v>#VALUE!</v>
      </c>
      <c r="N3816" s="200" t="str" cm="1">
        <f t="array" ref="N3816">INDEX($A:$G, ($B3816*$B$4)+3,COLUMN(F3816))</f>
        <v>Total Interest Charged</v>
      </c>
      <c r="O3816" s="201" t="e">
        <f t="shared" si="362"/>
        <v>#VALUE!</v>
      </c>
    </row>
    <row r="3817" spans="3:15" x14ac:dyDescent="0.25">
      <c r="C3817" s="197" t="e">
        <f t="shared" si="365"/>
        <v>#DIV/0!</v>
      </c>
      <c r="D3817" s="216" t="e">
        <f>IF(F3817="","",IF($B$3='Budget Calculator'!$A$14, 'Loan Calculator'!$L$12-E3817+H3817, IF($B$3='Budget Calculator'!$A$13,  'Loan Calculator'!$N$12-E3817+H3817, IF($B$3='Budget Calculator'!$A$12,  'Loan Calculator'!$P$12-E3817+H3817, 0))))</f>
        <v>#DIV/0!</v>
      </c>
      <c r="E3817" s="217" t="e">
        <f>IF(('Loan Calculator'!$G$4/$B$4)*C3816&gt;=0, ('Loan Calculator'!$G$4/$B$4)*C3816, 1/0)</f>
        <v>#DIV/0!</v>
      </c>
      <c r="F3817" s="200" t="e">
        <f t="shared" si="366"/>
        <v>#DIV/0!</v>
      </c>
      <c r="G3817" s="212" t="e">
        <f t="shared" si="361"/>
        <v>#DIV/0!</v>
      </c>
      <c r="K3817" s="197" t="str" cm="1">
        <f t="array" ref="K3817">INDEX($A:$G, ($B3817*$B$4)+3,COLUMN(C3817))</f>
        <v>Owing</v>
      </c>
      <c r="L3817" s="198" t="e">
        <f t="shared" si="363"/>
        <v>#VALUE!</v>
      </c>
      <c r="M3817" s="199" t="e">
        <f t="shared" si="364"/>
        <v>#VALUE!</v>
      </c>
      <c r="N3817" s="200" t="str" cm="1">
        <f t="array" ref="N3817">INDEX($A:$G, ($B3817*$B$4)+3,COLUMN(F3817))</f>
        <v>Total Interest Charged</v>
      </c>
      <c r="O3817" s="201" t="e">
        <f t="shared" si="362"/>
        <v>#VALUE!</v>
      </c>
    </row>
    <row r="3818" spans="3:15" x14ac:dyDescent="0.25">
      <c r="C3818" s="197" t="e">
        <f t="shared" si="365"/>
        <v>#DIV/0!</v>
      </c>
      <c r="D3818" s="216" t="e">
        <f>IF(F3818="","",IF($B$3='Budget Calculator'!$A$14, 'Loan Calculator'!$L$12-E3818+H3818, IF($B$3='Budget Calculator'!$A$13,  'Loan Calculator'!$N$12-E3818+H3818, IF($B$3='Budget Calculator'!$A$12,  'Loan Calculator'!$P$12-E3818+H3818, 0))))</f>
        <v>#DIV/0!</v>
      </c>
      <c r="E3818" s="217" t="e">
        <f>IF(('Loan Calculator'!$G$4/$B$4)*C3817&gt;=0, ('Loan Calculator'!$G$4/$B$4)*C3817, 1/0)</f>
        <v>#DIV/0!</v>
      </c>
      <c r="F3818" s="200" t="e">
        <f t="shared" si="366"/>
        <v>#DIV/0!</v>
      </c>
      <c r="G3818" s="212" t="e">
        <f t="shared" si="361"/>
        <v>#DIV/0!</v>
      </c>
      <c r="K3818" s="197" t="str" cm="1">
        <f t="array" ref="K3818">INDEX($A:$G, ($B3818*$B$4)+3,COLUMN(C3818))</f>
        <v>Owing</v>
      </c>
      <c r="L3818" s="198" t="e">
        <f t="shared" si="363"/>
        <v>#VALUE!</v>
      </c>
      <c r="M3818" s="199" t="e">
        <f t="shared" si="364"/>
        <v>#VALUE!</v>
      </c>
      <c r="N3818" s="200" t="str" cm="1">
        <f t="array" ref="N3818">INDEX($A:$G, ($B3818*$B$4)+3,COLUMN(F3818))</f>
        <v>Total Interest Charged</v>
      </c>
      <c r="O3818" s="201" t="e">
        <f t="shared" si="362"/>
        <v>#VALUE!</v>
      </c>
    </row>
    <row r="3819" spans="3:15" x14ac:dyDescent="0.25">
      <c r="C3819" s="197" t="e">
        <f t="shared" si="365"/>
        <v>#DIV/0!</v>
      </c>
      <c r="D3819" s="216" t="e">
        <f>IF(F3819="","",IF($B$3='Budget Calculator'!$A$14, 'Loan Calculator'!$L$12-E3819+H3819, IF($B$3='Budget Calculator'!$A$13,  'Loan Calculator'!$N$12-E3819+H3819, IF($B$3='Budget Calculator'!$A$12,  'Loan Calculator'!$P$12-E3819+H3819, 0))))</f>
        <v>#DIV/0!</v>
      </c>
      <c r="E3819" s="217" t="e">
        <f>IF(('Loan Calculator'!$G$4/$B$4)*C3818&gt;=0, ('Loan Calculator'!$G$4/$B$4)*C3818, 1/0)</f>
        <v>#DIV/0!</v>
      </c>
      <c r="F3819" s="200" t="e">
        <f t="shared" si="366"/>
        <v>#DIV/0!</v>
      </c>
      <c r="G3819" s="212" t="e">
        <f t="shared" si="361"/>
        <v>#DIV/0!</v>
      </c>
      <c r="K3819" s="197" t="str" cm="1">
        <f t="array" ref="K3819">INDEX($A:$G, ($B3819*$B$4)+3,COLUMN(C3819))</f>
        <v>Owing</v>
      </c>
      <c r="L3819" s="198" t="e">
        <f t="shared" si="363"/>
        <v>#VALUE!</v>
      </c>
      <c r="M3819" s="199" t="e">
        <f t="shared" si="364"/>
        <v>#VALUE!</v>
      </c>
      <c r="N3819" s="200" t="str" cm="1">
        <f t="array" ref="N3819">INDEX($A:$G, ($B3819*$B$4)+3,COLUMN(F3819))</f>
        <v>Total Interest Charged</v>
      </c>
      <c r="O3819" s="201" t="e">
        <f t="shared" si="362"/>
        <v>#VALUE!</v>
      </c>
    </row>
    <row r="3820" spans="3:15" x14ac:dyDescent="0.25">
      <c r="C3820" s="197" t="e">
        <f t="shared" si="365"/>
        <v>#DIV/0!</v>
      </c>
      <c r="D3820" s="216" t="e">
        <f>IF(F3820="","",IF($B$3='Budget Calculator'!$A$14, 'Loan Calculator'!$L$12-E3820+H3820, IF($B$3='Budget Calculator'!$A$13,  'Loan Calculator'!$N$12-E3820+H3820, IF($B$3='Budget Calculator'!$A$12,  'Loan Calculator'!$P$12-E3820+H3820, 0))))</f>
        <v>#DIV/0!</v>
      </c>
      <c r="E3820" s="217" t="e">
        <f>IF(('Loan Calculator'!$G$4/$B$4)*C3819&gt;=0, ('Loan Calculator'!$G$4/$B$4)*C3819, 1/0)</f>
        <v>#DIV/0!</v>
      </c>
      <c r="F3820" s="200" t="e">
        <f t="shared" si="366"/>
        <v>#DIV/0!</v>
      </c>
      <c r="G3820" s="212" t="e">
        <f t="shared" si="361"/>
        <v>#DIV/0!</v>
      </c>
      <c r="K3820" s="197" t="str" cm="1">
        <f t="array" ref="K3820">INDEX($A:$G, ($B3820*$B$4)+3,COLUMN(C3820))</f>
        <v>Owing</v>
      </c>
      <c r="L3820" s="198" t="e">
        <f t="shared" si="363"/>
        <v>#VALUE!</v>
      </c>
      <c r="M3820" s="199" t="e">
        <f t="shared" si="364"/>
        <v>#VALUE!</v>
      </c>
      <c r="N3820" s="200" t="str" cm="1">
        <f t="array" ref="N3820">INDEX($A:$G, ($B3820*$B$4)+3,COLUMN(F3820))</f>
        <v>Total Interest Charged</v>
      </c>
      <c r="O3820" s="201" t="e">
        <f t="shared" si="362"/>
        <v>#VALUE!</v>
      </c>
    </row>
    <row r="3821" spans="3:15" x14ac:dyDescent="0.25">
      <c r="C3821" s="197" t="e">
        <f t="shared" si="365"/>
        <v>#DIV/0!</v>
      </c>
      <c r="D3821" s="216" t="e">
        <f>IF(F3821="","",IF($B$3='Budget Calculator'!$A$14, 'Loan Calculator'!$L$12-E3821+H3821, IF($B$3='Budget Calculator'!$A$13,  'Loan Calculator'!$N$12-E3821+H3821, IF($B$3='Budget Calculator'!$A$12,  'Loan Calculator'!$P$12-E3821+H3821, 0))))</f>
        <v>#DIV/0!</v>
      </c>
      <c r="E3821" s="217" t="e">
        <f>IF(('Loan Calculator'!$G$4/$B$4)*C3820&gt;=0, ('Loan Calculator'!$G$4/$B$4)*C3820, 1/0)</f>
        <v>#DIV/0!</v>
      </c>
      <c r="F3821" s="200" t="e">
        <f t="shared" si="366"/>
        <v>#DIV/0!</v>
      </c>
      <c r="G3821" s="212" t="e">
        <f t="shared" si="361"/>
        <v>#DIV/0!</v>
      </c>
      <c r="K3821" s="197" t="str" cm="1">
        <f t="array" ref="K3821">INDEX($A:$G, ($B3821*$B$4)+3,COLUMN(C3821))</f>
        <v>Owing</v>
      </c>
      <c r="L3821" s="198" t="e">
        <f t="shared" si="363"/>
        <v>#VALUE!</v>
      </c>
      <c r="M3821" s="199" t="e">
        <f t="shared" si="364"/>
        <v>#VALUE!</v>
      </c>
      <c r="N3821" s="200" t="str" cm="1">
        <f t="array" ref="N3821">INDEX($A:$G, ($B3821*$B$4)+3,COLUMN(F3821))</f>
        <v>Total Interest Charged</v>
      </c>
      <c r="O3821" s="201" t="e">
        <f t="shared" si="362"/>
        <v>#VALUE!</v>
      </c>
    </row>
    <row r="3822" spans="3:15" x14ac:dyDescent="0.25">
      <c r="C3822" s="197" t="e">
        <f t="shared" si="365"/>
        <v>#DIV/0!</v>
      </c>
      <c r="D3822" s="216" t="e">
        <f>IF(F3822="","",IF($B$3='Budget Calculator'!$A$14, 'Loan Calculator'!$L$12-E3822+H3822, IF($B$3='Budget Calculator'!$A$13,  'Loan Calculator'!$N$12-E3822+H3822, IF($B$3='Budget Calculator'!$A$12,  'Loan Calculator'!$P$12-E3822+H3822, 0))))</f>
        <v>#DIV/0!</v>
      </c>
      <c r="E3822" s="217" t="e">
        <f>IF(('Loan Calculator'!$G$4/$B$4)*C3821&gt;=0, ('Loan Calculator'!$G$4/$B$4)*C3821, 1/0)</f>
        <v>#DIV/0!</v>
      </c>
      <c r="F3822" s="200" t="e">
        <f t="shared" si="366"/>
        <v>#DIV/0!</v>
      </c>
      <c r="G3822" s="212" t="e">
        <f t="shared" si="361"/>
        <v>#DIV/0!</v>
      </c>
      <c r="K3822" s="197" t="str" cm="1">
        <f t="array" ref="K3822">INDEX($A:$G, ($B3822*$B$4)+3,COLUMN(C3822))</f>
        <v>Owing</v>
      </c>
      <c r="L3822" s="198" t="e">
        <f t="shared" si="363"/>
        <v>#VALUE!</v>
      </c>
      <c r="M3822" s="199" t="e">
        <f t="shared" si="364"/>
        <v>#VALUE!</v>
      </c>
      <c r="N3822" s="200" t="str" cm="1">
        <f t="array" ref="N3822">INDEX($A:$G, ($B3822*$B$4)+3,COLUMN(F3822))</f>
        <v>Total Interest Charged</v>
      </c>
      <c r="O3822" s="201" t="e">
        <f t="shared" si="362"/>
        <v>#VALUE!</v>
      </c>
    </row>
    <row r="3823" spans="3:15" x14ac:dyDescent="0.25">
      <c r="C3823" s="197" t="e">
        <f t="shared" si="365"/>
        <v>#DIV/0!</v>
      </c>
      <c r="D3823" s="216" t="e">
        <f>IF(F3823="","",IF($B$3='Budget Calculator'!$A$14, 'Loan Calculator'!$L$12-E3823+H3823, IF($B$3='Budget Calculator'!$A$13,  'Loan Calculator'!$N$12-E3823+H3823, IF($B$3='Budget Calculator'!$A$12,  'Loan Calculator'!$P$12-E3823+H3823, 0))))</f>
        <v>#DIV/0!</v>
      </c>
      <c r="E3823" s="217" t="e">
        <f>IF(('Loan Calculator'!$G$4/$B$4)*C3822&gt;=0, ('Loan Calculator'!$G$4/$B$4)*C3822, 1/0)</f>
        <v>#DIV/0!</v>
      </c>
      <c r="F3823" s="200" t="e">
        <f t="shared" si="366"/>
        <v>#DIV/0!</v>
      </c>
      <c r="G3823" s="212" t="e">
        <f t="shared" si="361"/>
        <v>#DIV/0!</v>
      </c>
      <c r="K3823" s="197" t="str" cm="1">
        <f t="array" ref="K3823">INDEX($A:$G, ($B3823*$B$4)+3,COLUMN(C3823))</f>
        <v>Owing</v>
      </c>
      <c r="L3823" s="198" t="e">
        <f t="shared" si="363"/>
        <v>#VALUE!</v>
      </c>
      <c r="M3823" s="199" t="e">
        <f t="shared" si="364"/>
        <v>#VALUE!</v>
      </c>
      <c r="N3823" s="200" t="str" cm="1">
        <f t="array" ref="N3823">INDEX($A:$G, ($B3823*$B$4)+3,COLUMN(F3823))</f>
        <v>Total Interest Charged</v>
      </c>
      <c r="O3823" s="201" t="e">
        <f t="shared" si="362"/>
        <v>#VALUE!</v>
      </c>
    </row>
    <row r="3824" spans="3:15" x14ac:dyDescent="0.25">
      <c r="C3824" s="197" t="e">
        <f t="shared" si="365"/>
        <v>#DIV/0!</v>
      </c>
      <c r="D3824" s="216" t="e">
        <f>IF(F3824="","",IF($B$3='Budget Calculator'!$A$14, 'Loan Calculator'!$L$12-E3824+H3824, IF($B$3='Budget Calculator'!$A$13,  'Loan Calculator'!$N$12-E3824+H3824, IF($B$3='Budget Calculator'!$A$12,  'Loan Calculator'!$P$12-E3824+H3824, 0))))</f>
        <v>#DIV/0!</v>
      </c>
      <c r="E3824" s="217" t="e">
        <f>IF(('Loan Calculator'!$G$4/$B$4)*C3823&gt;=0, ('Loan Calculator'!$G$4/$B$4)*C3823, 1/0)</f>
        <v>#DIV/0!</v>
      </c>
      <c r="F3824" s="200" t="e">
        <f t="shared" si="366"/>
        <v>#DIV/0!</v>
      </c>
      <c r="G3824" s="212" t="e">
        <f t="shared" si="361"/>
        <v>#DIV/0!</v>
      </c>
      <c r="K3824" s="197" t="str" cm="1">
        <f t="array" ref="K3824">INDEX($A:$G, ($B3824*$B$4)+3,COLUMN(C3824))</f>
        <v>Owing</v>
      </c>
      <c r="L3824" s="198" t="e">
        <f t="shared" si="363"/>
        <v>#VALUE!</v>
      </c>
      <c r="M3824" s="199" t="e">
        <f t="shared" si="364"/>
        <v>#VALUE!</v>
      </c>
      <c r="N3824" s="200" t="str" cm="1">
        <f t="array" ref="N3824">INDEX($A:$G, ($B3824*$B$4)+3,COLUMN(F3824))</f>
        <v>Total Interest Charged</v>
      </c>
      <c r="O3824" s="201" t="e">
        <f t="shared" si="362"/>
        <v>#VALUE!</v>
      </c>
    </row>
    <row r="3825" spans="3:15" x14ac:dyDescent="0.25">
      <c r="C3825" s="197" t="e">
        <f t="shared" si="365"/>
        <v>#DIV/0!</v>
      </c>
      <c r="D3825" s="216" t="e">
        <f>IF(F3825="","",IF($B$3='Budget Calculator'!$A$14, 'Loan Calculator'!$L$12-E3825+H3825, IF($B$3='Budget Calculator'!$A$13,  'Loan Calculator'!$N$12-E3825+H3825, IF($B$3='Budget Calculator'!$A$12,  'Loan Calculator'!$P$12-E3825+H3825, 0))))</f>
        <v>#DIV/0!</v>
      </c>
      <c r="E3825" s="217" t="e">
        <f>IF(('Loan Calculator'!$G$4/$B$4)*C3824&gt;=0, ('Loan Calculator'!$G$4/$B$4)*C3824, 1/0)</f>
        <v>#DIV/0!</v>
      </c>
      <c r="F3825" s="200" t="e">
        <f t="shared" si="366"/>
        <v>#DIV/0!</v>
      </c>
      <c r="G3825" s="212" t="e">
        <f t="shared" si="361"/>
        <v>#DIV/0!</v>
      </c>
      <c r="K3825" s="197" t="str" cm="1">
        <f t="array" ref="K3825">INDEX($A:$G, ($B3825*$B$4)+3,COLUMN(C3825))</f>
        <v>Owing</v>
      </c>
      <c r="L3825" s="198" t="e">
        <f t="shared" si="363"/>
        <v>#VALUE!</v>
      </c>
      <c r="M3825" s="199" t="e">
        <f t="shared" si="364"/>
        <v>#VALUE!</v>
      </c>
      <c r="N3825" s="200" t="str" cm="1">
        <f t="array" ref="N3825">INDEX($A:$G, ($B3825*$B$4)+3,COLUMN(F3825))</f>
        <v>Total Interest Charged</v>
      </c>
      <c r="O3825" s="201" t="e">
        <f t="shared" si="362"/>
        <v>#VALUE!</v>
      </c>
    </row>
    <row r="3826" spans="3:15" x14ac:dyDescent="0.25">
      <c r="C3826" s="197" t="e">
        <f t="shared" si="365"/>
        <v>#DIV/0!</v>
      </c>
      <c r="D3826" s="216" t="e">
        <f>IF(F3826="","",IF($B$3='Budget Calculator'!$A$14, 'Loan Calculator'!$L$12-E3826+H3826, IF($B$3='Budget Calculator'!$A$13,  'Loan Calculator'!$N$12-E3826+H3826, IF($B$3='Budget Calculator'!$A$12,  'Loan Calculator'!$P$12-E3826+H3826, 0))))</f>
        <v>#DIV/0!</v>
      </c>
      <c r="E3826" s="217" t="e">
        <f>IF(('Loan Calculator'!$G$4/$B$4)*C3825&gt;=0, ('Loan Calculator'!$G$4/$B$4)*C3825, 1/0)</f>
        <v>#DIV/0!</v>
      </c>
      <c r="F3826" s="200" t="e">
        <f t="shared" si="366"/>
        <v>#DIV/0!</v>
      </c>
      <c r="G3826" s="212" t="e">
        <f t="shared" si="361"/>
        <v>#DIV/0!</v>
      </c>
      <c r="K3826" s="197" t="str" cm="1">
        <f t="array" ref="K3826">INDEX($A:$G, ($B3826*$B$4)+3,COLUMN(C3826))</f>
        <v>Owing</v>
      </c>
      <c r="L3826" s="198" t="e">
        <f t="shared" si="363"/>
        <v>#VALUE!</v>
      </c>
      <c r="M3826" s="199" t="e">
        <f t="shared" si="364"/>
        <v>#VALUE!</v>
      </c>
      <c r="N3826" s="200" t="str" cm="1">
        <f t="array" ref="N3826">INDEX($A:$G, ($B3826*$B$4)+3,COLUMN(F3826))</f>
        <v>Total Interest Charged</v>
      </c>
      <c r="O3826" s="201" t="e">
        <f t="shared" si="362"/>
        <v>#VALUE!</v>
      </c>
    </row>
    <row r="3827" spans="3:15" x14ac:dyDescent="0.25">
      <c r="C3827" s="197" t="e">
        <f t="shared" si="365"/>
        <v>#DIV/0!</v>
      </c>
      <c r="D3827" s="216" t="e">
        <f>IF(F3827="","",IF($B$3='Budget Calculator'!$A$14, 'Loan Calculator'!$L$12-E3827+H3827, IF($B$3='Budget Calculator'!$A$13,  'Loan Calculator'!$N$12-E3827+H3827, IF($B$3='Budget Calculator'!$A$12,  'Loan Calculator'!$P$12-E3827+H3827, 0))))</f>
        <v>#DIV/0!</v>
      </c>
      <c r="E3827" s="217" t="e">
        <f>IF(('Loan Calculator'!$G$4/$B$4)*C3826&gt;=0, ('Loan Calculator'!$G$4/$B$4)*C3826, 1/0)</f>
        <v>#DIV/0!</v>
      </c>
      <c r="F3827" s="200" t="e">
        <f t="shared" si="366"/>
        <v>#DIV/0!</v>
      </c>
      <c r="G3827" s="212" t="e">
        <f t="shared" si="361"/>
        <v>#DIV/0!</v>
      </c>
      <c r="K3827" s="197" t="str" cm="1">
        <f t="array" ref="K3827">INDEX($A:$G, ($B3827*$B$4)+3,COLUMN(C3827))</f>
        <v>Owing</v>
      </c>
      <c r="L3827" s="198" t="e">
        <f t="shared" si="363"/>
        <v>#VALUE!</v>
      </c>
      <c r="M3827" s="199" t="e">
        <f t="shared" si="364"/>
        <v>#VALUE!</v>
      </c>
      <c r="N3827" s="200" t="str" cm="1">
        <f t="array" ref="N3827">INDEX($A:$G, ($B3827*$B$4)+3,COLUMN(F3827))</f>
        <v>Total Interest Charged</v>
      </c>
      <c r="O3827" s="201" t="e">
        <f t="shared" si="362"/>
        <v>#VALUE!</v>
      </c>
    </row>
    <row r="3828" spans="3:15" x14ac:dyDescent="0.25">
      <c r="C3828" s="197" t="e">
        <f t="shared" si="365"/>
        <v>#DIV/0!</v>
      </c>
      <c r="D3828" s="216" t="e">
        <f>IF(F3828="","",IF($B$3='Budget Calculator'!$A$14, 'Loan Calculator'!$L$12-E3828+H3828, IF($B$3='Budget Calculator'!$A$13,  'Loan Calculator'!$N$12-E3828+H3828, IF($B$3='Budget Calculator'!$A$12,  'Loan Calculator'!$P$12-E3828+H3828, 0))))</f>
        <v>#DIV/0!</v>
      </c>
      <c r="E3828" s="217" t="e">
        <f>IF(('Loan Calculator'!$G$4/$B$4)*C3827&gt;=0, ('Loan Calculator'!$G$4/$B$4)*C3827, 1/0)</f>
        <v>#DIV/0!</v>
      </c>
      <c r="F3828" s="200" t="e">
        <f t="shared" si="366"/>
        <v>#DIV/0!</v>
      </c>
      <c r="G3828" s="212" t="e">
        <f t="shared" si="361"/>
        <v>#DIV/0!</v>
      </c>
      <c r="K3828" s="197" t="str" cm="1">
        <f t="array" ref="K3828">INDEX($A:$G, ($B3828*$B$4)+3,COLUMN(C3828))</f>
        <v>Owing</v>
      </c>
      <c r="L3828" s="198" t="e">
        <f t="shared" si="363"/>
        <v>#VALUE!</v>
      </c>
      <c r="M3828" s="199" t="e">
        <f t="shared" si="364"/>
        <v>#VALUE!</v>
      </c>
      <c r="N3828" s="200" t="str" cm="1">
        <f t="array" ref="N3828">INDEX($A:$G, ($B3828*$B$4)+3,COLUMN(F3828))</f>
        <v>Total Interest Charged</v>
      </c>
      <c r="O3828" s="201" t="e">
        <f t="shared" si="362"/>
        <v>#VALUE!</v>
      </c>
    </row>
    <row r="3829" spans="3:15" x14ac:dyDescent="0.25">
      <c r="C3829" s="197" t="e">
        <f t="shared" si="365"/>
        <v>#DIV/0!</v>
      </c>
      <c r="D3829" s="216" t="e">
        <f>IF(F3829="","",IF($B$3='Budget Calculator'!$A$14, 'Loan Calculator'!$L$12-E3829+H3829, IF($B$3='Budget Calculator'!$A$13,  'Loan Calculator'!$N$12-E3829+H3829, IF($B$3='Budget Calculator'!$A$12,  'Loan Calculator'!$P$12-E3829+H3829, 0))))</f>
        <v>#DIV/0!</v>
      </c>
      <c r="E3829" s="217" t="e">
        <f>IF(('Loan Calculator'!$G$4/$B$4)*C3828&gt;=0, ('Loan Calculator'!$G$4/$B$4)*C3828, 1/0)</f>
        <v>#DIV/0!</v>
      </c>
      <c r="F3829" s="200" t="e">
        <f t="shared" si="366"/>
        <v>#DIV/0!</v>
      </c>
      <c r="G3829" s="212" t="e">
        <f t="shared" si="361"/>
        <v>#DIV/0!</v>
      </c>
      <c r="K3829" s="197" t="str" cm="1">
        <f t="array" ref="K3829">INDEX($A:$G, ($B3829*$B$4)+3,COLUMN(C3829))</f>
        <v>Owing</v>
      </c>
      <c r="L3829" s="198" t="e">
        <f t="shared" si="363"/>
        <v>#VALUE!</v>
      </c>
      <c r="M3829" s="199" t="e">
        <f t="shared" si="364"/>
        <v>#VALUE!</v>
      </c>
      <c r="N3829" s="200" t="str" cm="1">
        <f t="array" ref="N3829">INDEX($A:$G, ($B3829*$B$4)+3,COLUMN(F3829))</f>
        <v>Total Interest Charged</v>
      </c>
      <c r="O3829" s="201" t="e">
        <f t="shared" si="362"/>
        <v>#VALUE!</v>
      </c>
    </row>
    <row r="3830" spans="3:15" x14ac:dyDescent="0.25">
      <c r="C3830" s="197" t="e">
        <f t="shared" si="365"/>
        <v>#DIV/0!</v>
      </c>
      <c r="D3830" s="216" t="e">
        <f>IF(F3830="","",IF($B$3='Budget Calculator'!$A$14, 'Loan Calculator'!$L$12-E3830+H3830, IF($B$3='Budget Calculator'!$A$13,  'Loan Calculator'!$N$12-E3830+H3830, IF($B$3='Budget Calculator'!$A$12,  'Loan Calculator'!$P$12-E3830+H3830, 0))))</f>
        <v>#DIV/0!</v>
      </c>
      <c r="E3830" s="217" t="e">
        <f>IF(('Loan Calculator'!$G$4/$B$4)*C3829&gt;=0, ('Loan Calculator'!$G$4/$B$4)*C3829, 1/0)</f>
        <v>#DIV/0!</v>
      </c>
      <c r="F3830" s="200" t="e">
        <f t="shared" si="366"/>
        <v>#DIV/0!</v>
      </c>
      <c r="G3830" s="212" t="e">
        <f t="shared" si="361"/>
        <v>#DIV/0!</v>
      </c>
      <c r="K3830" s="197" t="str" cm="1">
        <f t="array" ref="K3830">INDEX($A:$G, ($B3830*$B$4)+3,COLUMN(C3830))</f>
        <v>Owing</v>
      </c>
      <c r="L3830" s="198" t="e">
        <f t="shared" si="363"/>
        <v>#VALUE!</v>
      </c>
      <c r="M3830" s="199" t="e">
        <f t="shared" si="364"/>
        <v>#VALUE!</v>
      </c>
      <c r="N3830" s="200" t="str" cm="1">
        <f t="array" ref="N3830">INDEX($A:$G, ($B3830*$B$4)+3,COLUMN(F3830))</f>
        <v>Total Interest Charged</v>
      </c>
      <c r="O3830" s="201" t="e">
        <f t="shared" si="362"/>
        <v>#VALUE!</v>
      </c>
    </row>
    <row r="3831" spans="3:15" x14ac:dyDescent="0.25">
      <c r="C3831" s="197" t="e">
        <f t="shared" si="365"/>
        <v>#DIV/0!</v>
      </c>
      <c r="D3831" s="216" t="e">
        <f>IF(F3831="","",IF($B$3='Budget Calculator'!$A$14, 'Loan Calculator'!$L$12-E3831+H3831, IF($B$3='Budget Calculator'!$A$13,  'Loan Calculator'!$N$12-E3831+H3831, IF($B$3='Budget Calculator'!$A$12,  'Loan Calculator'!$P$12-E3831+H3831, 0))))</f>
        <v>#DIV/0!</v>
      </c>
      <c r="E3831" s="217" t="e">
        <f>IF(('Loan Calculator'!$G$4/$B$4)*C3830&gt;=0, ('Loan Calculator'!$G$4/$B$4)*C3830, 1/0)</f>
        <v>#DIV/0!</v>
      </c>
      <c r="F3831" s="200" t="e">
        <f t="shared" si="366"/>
        <v>#DIV/0!</v>
      </c>
      <c r="G3831" s="212" t="e">
        <f t="shared" si="361"/>
        <v>#DIV/0!</v>
      </c>
      <c r="K3831" s="197" t="str" cm="1">
        <f t="array" ref="K3831">INDEX($A:$G, ($B3831*$B$4)+3,COLUMN(C3831))</f>
        <v>Owing</v>
      </c>
      <c r="L3831" s="198" t="e">
        <f t="shared" si="363"/>
        <v>#VALUE!</v>
      </c>
      <c r="M3831" s="199" t="e">
        <f t="shared" si="364"/>
        <v>#VALUE!</v>
      </c>
      <c r="N3831" s="200" t="str" cm="1">
        <f t="array" ref="N3831">INDEX($A:$G, ($B3831*$B$4)+3,COLUMN(F3831))</f>
        <v>Total Interest Charged</v>
      </c>
      <c r="O3831" s="201" t="e">
        <f t="shared" si="362"/>
        <v>#VALUE!</v>
      </c>
    </row>
    <row r="3832" spans="3:15" x14ac:dyDescent="0.25">
      <c r="C3832" s="197" t="e">
        <f t="shared" si="365"/>
        <v>#DIV/0!</v>
      </c>
      <c r="D3832" s="216" t="e">
        <f>IF(F3832="","",IF($B$3='Budget Calculator'!$A$14, 'Loan Calculator'!$L$12-E3832+H3832, IF($B$3='Budget Calculator'!$A$13,  'Loan Calculator'!$N$12-E3832+H3832, IF($B$3='Budget Calculator'!$A$12,  'Loan Calculator'!$P$12-E3832+H3832, 0))))</f>
        <v>#DIV/0!</v>
      </c>
      <c r="E3832" s="217" t="e">
        <f>IF(('Loan Calculator'!$G$4/$B$4)*C3831&gt;=0, ('Loan Calculator'!$G$4/$B$4)*C3831, 1/0)</f>
        <v>#DIV/0!</v>
      </c>
      <c r="F3832" s="200" t="e">
        <f t="shared" si="366"/>
        <v>#DIV/0!</v>
      </c>
      <c r="G3832" s="212" t="e">
        <f t="shared" si="361"/>
        <v>#DIV/0!</v>
      </c>
      <c r="K3832" s="197" t="str" cm="1">
        <f t="array" ref="K3832">INDEX($A:$G, ($B3832*$B$4)+3,COLUMN(C3832))</f>
        <v>Owing</v>
      </c>
      <c r="L3832" s="198" t="e">
        <f t="shared" si="363"/>
        <v>#VALUE!</v>
      </c>
      <c r="M3832" s="199" t="e">
        <f t="shared" si="364"/>
        <v>#VALUE!</v>
      </c>
      <c r="N3832" s="200" t="str" cm="1">
        <f t="array" ref="N3832">INDEX($A:$G, ($B3832*$B$4)+3,COLUMN(F3832))</f>
        <v>Total Interest Charged</v>
      </c>
      <c r="O3832" s="201" t="e">
        <f t="shared" si="362"/>
        <v>#VALUE!</v>
      </c>
    </row>
    <row r="3833" spans="3:15" x14ac:dyDescent="0.25">
      <c r="C3833" s="197" t="e">
        <f t="shared" si="365"/>
        <v>#DIV/0!</v>
      </c>
      <c r="D3833" s="216" t="e">
        <f>IF(F3833="","",IF($B$3='Budget Calculator'!$A$14, 'Loan Calculator'!$L$12-E3833+H3833, IF($B$3='Budget Calculator'!$A$13,  'Loan Calculator'!$N$12-E3833+H3833, IF($B$3='Budget Calculator'!$A$12,  'Loan Calculator'!$P$12-E3833+H3833, 0))))</f>
        <v>#DIV/0!</v>
      </c>
      <c r="E3833" s="217" t="e">
        <f>IF(('Loan Calculator'!$G$4/$B$4)*C3832&gt;=0, ('Loan Calculator'!$G$4/$B$4)*C3832, 1/0)</f>
        <v>#DIV/0!</v>
      </c>
      <c r="F3833" s="200" t="e">
        <f t="shared" si="366"/>
        <v>#DIV/0!</v>
      </c>
      <c r="G3833" s="212" t="e">
        <f t="shared" si="361"/>
        <v>#DIV/0!</v>
      </c>
      <c r="K3833" s="197" t="str" cm="1">
        <f t="array" ref="K3833">INDEX($A:$G, ($B3833*$B$4)+3,COLUMN(C3833))</f>
        <v>Owing</v>
      </c>
      <c r="L3833" s="198" t="e">
        <f t="shared" si="363"/>
        <v>#VALUE!</v>
      </c>
      <c r="M3833" s="199" t="e">
        <f t="shared" si="364"/>
        <v>#VALUE!</v>
      </c>
      <c r="N3833" s="200" t="str" cm="1">
        <f t="array" ref="N3833">INDEX($A:$G, ($B3833*$B$4)+3,COLUMN(F3833))</f>
        <v>Total Interest Charged</v>
      </c>
      <c r="O3833" s="201" t="e">
        <f t="shared" si="362"/>
        <v>#VALUE!</v>
      </c>
    </row>
    <row r="3834" spans="3:15" x14ac:dyDescent="0.25">
      <c r="C3834" s="197" t="e">
        <f t="shared" si="365"/>
        <v>#DIV/0!</v>
      </c>
      <c r="D3834" s="216" t="e">
        <f>IF(F3834="","",IF($B$3='Budget Calculator'!$A$14, 'Loan Calculator'!$L$12-E3834+H3834, IF($B$3='Budget Calculator'!$A$13,  'Loan Calculator'!$N$12-E3834+H3834, IF($B$3='Budget Calculator'!$A$12,  'Loan Calculator'!$P$12-E3834+H3834, 0))))</f>
        <v>#DIV/0!</v>
      </c>
      <c r="E3834" s="217" t="e">
        <f>IF(('Loan Calculator'!$G$4/$B$4)*C3833&gt;=0, ('Loan Calculator'!$G$4/$B$4)*C3833, 1/0)</f>
        <v>#DIV/0!</v>
      </c>
      <c r="F3834" s="200" t="e">
        <f t="shared" si="366"/>
        <v>#DIV/0!</v>
      </c>
      <c r="G3834" s="212" t="e">
        <f t="shared" si="361"/>
        <v>#DIV/0!</v>
      </c>
      <c r="K3834" s="197" t="str" cm="1">
        <f t="array" ref="K3834">INDEX($A:$G, ($B3834*$B$4)+3,COLUMN(C3834))</f>
        <v>Owing</v>
      </c>
      <c r="L3834" s="198" t="e">
        <f t="shared" si="363"/>
        <v>#VALUE!</v>
      </c>
      <c r="M3834" s="199" t="e">
        <f t="shared" si="364"/>
        <v>#VALUE!</v>
      </c>
      <c r="N3834" s="200" t="str" cm="1">
        <f t="array" ref="N3834">INDEX($A:$G, ($B3834*$B$4)+3,COLUMN(F3834))</f>
        <v>Total Interest Charged</v>
      </c>
      <c r="O3834" s="201" t="e">
        <f t="shared" si="362"/>
        <v>#VALUE!</v>
      </c>
    </row>
    <row r="3835" spans="3:15" x14ac:dyDescent="0.25">
      <c r="C3835" s="197" t="e">
        <f t="shared" si="365"/>
        <v>#DIV/0!</v>
      </c>
      <c r="D3835" s="216" t="e">
        <f>IF(F3835="","",IF($B$3='Budget Calculator'!$A$14, 'Loan Calculator'!$L$12-E3835+H3835, IF($B$3='Budget Calculator'!$A$13,  'Loan Calculator'!$N$12-E3835+H3835, IF($B$3='Budget Calculator'!$A$12,  'Loan Calculator'!$P$12-E3835+H3835, 0))))</f>
        <v>#DIV/0!</v>
      </c>
      <c r="E3835" s="217" t="e">
        <f>IF(('Loan Calculator'!$G$4/$B$4)*C3834&gt;=0, ('Loan Calculator'!$G$4/$B$4)*C3834, 1/0)</f>
        <v>#DIV/0!</v>
      </c>
      <c r="F3835" s="200" t="e">
        <f t="shared" si="366"/>
        <v>#DIV/0!</v>
      </c>
      <c r="G3835" s="212" t="e">
        <f t="shared" si="361"/>
        <v>#DIV/0!</v>
      </c>
      <c r="K3835" s="197" t="str" cm="1">
        <f t="array" ref="K3835">INDEX($A:$G, ($B3835*$B$4)+3,COLUMN(C3835))</f>
        <v>Owing</v>
      </c>
      <c r="L3835" s="198" t="e">
        <f t="shared" si="363"/>
        <v>#VALUE!</v>
      </c>
      <c r="M3835" s="199" t="e">
        <f t="shared" si="364"/>
        <v>#VALUE!</v>
      </c>
      <c r="N3835" s="200" t="str" cm="1">
        <f t="array" ref="N3835">INDEX($A:$G, ($B3835*$B$4)+3,COLUMN(F3835))</f>
        <v>Total Interest Charged</v>
      </c>
      <c r="O3835" s="201" t="e">
        <f t="shared" si="362"/>
        <v>#VALUE!</v>
      </c>
    </row>
    <row r="3836" spans="3:15" x14ac:dyDescent="0.25">
      <c r="C3836" s="197" t="e">
        <f t="shared" si="365"/>
        <v>#DIV/0!</v>
      </c>
      <c r="D3836" s="216" t="e">
        <f>IF(F3836="","",IF($B$3='Budget Calculator'!$A$14, 'Loan Calculator'!$L$12-E3836+H3836, IF($B$3='Budget Calculator'!$A$13,  'Loan Calculator'!$N$12-E3836+H3836, IF($B$3='Budget Calculator'!$A$12,  'Loan Calculator'!$P$12-E3836+H3836, 0))))</f>
        <v>#DIV/0!</v>
      </c>
      <c r="E3836" s="217" t="e">
        <f>IF(('Loan Calculator'!$G$4/$B$4)*C3835&gt;=0, ('Loan Calculator'!$G$4/$B$4)*C3835, 1/0)</f>
        <v>#DIV/0!</v>
      </c>
      <c r="F3836" s="200" t="e">
        <f t="shared" si="366"/>
        <v>#DIV/0!</v>
      </c>
      <c r="G3836" s="212" t="e">
        <f t="shared" si="361"/>
        <v>#DIV/0!</v>
      </c>
      <c r="K3836" s="197" t="str" cm="1">
        <f t="array" ref="K3836">INDEX($A:$G, ($B3836*$B$4)+3,COLUMN(C3836))</f>
        <v>Owing</v>
      </c>
      <c r="L3836" s="198" t="e">
        <f t="shared" si="363"/>
        <v>#VALUE!</v>
      </c>
      <c r="M3836" s="199" t="e">
        <f t="shared" si="364"/>
        <v>#VALUE!</v>
      </c>
      <c r="N3836" s="200" t="str" cm="1">
        <f t="array" ref="N3836">INDEX($A:$G, ($B3836*$B$4)+3,COLUMN(F3836))</f>
        <v>Total Interest Charged</v>
      </c>
      <c r="O3836" s="201" t="e">
        <f t="shared" si="362"/>
        <v>#VALUE!</v>
      </c>
    </row>
    <row r="3837" spans="3:15" x14ac:dyDescent="0.25">
      <c r="C3837" s="197" t="e">
        <f t="shared" si="365"/>
        <v>#DIV/0!</v>
      </c>
      <c r="D3837" s="216" t="e">
        <f>IF(F3837="","",IF($B$3='Budget Calculator'!$A$14, 'Loan Calculator'!$L$12-E3837+H3837, IF($B$3='Budget Calculator'!$A$13,  'Loan Calculator'!$N$12-E3837+H3837, IF($B$3='Budget Calculator'!$A$12,  'Loan Calculator'!$P$12-E3837+H3837, 0))))</f>
        <v>#DIV/0!</v>
      </c>
      <c r="E3837" s="217" t="e">
        <f>IF(('Loan Calculator'!$G$4/$B$4)*C3836&gt;=0, ('Loan Calculator'!$G$4/$B$4)*C3836, 1/0)</f>
        <v>#DIV/0!</v>
      </c>
      <c r="F3837" s="200" t="e">
        <f t="shared" si="366"/>
        <v>#DIV/0!</v>
      </c>
      <c r="G3837" s="212" t="e">
        <f t="shared" si="361"/>
        <v>#DIV/0!</v>
      </c>
      <c r="K3837" s="197" t="str" cm="1">
        <f t="array" ref="K3837">INDEX($A:$G, ($B3837*$B$4)+3,COLUMN(C3837))</f>
        <v>Owing</v>
      </c>
      <c r="L3837" s="198" t="e">
        <f t="shared" si="363"/>
        <v>#VALUE!</v>
      </c>
      <c r="M3837" s="199" t="e">
        <f t="shared" si="364"/>
        <v>#VALUE!</v>
      </c>
      <c r="N3837" s="200" t="str" cm="1">
        <f t="array" ref="N3837">INDEX($A:$G, ($B3837*$B$4)+3,COLUMN(F3837))</f>
        <v>Total Interest Charged</v>
      </c>
      <c r="O3837" s="201" t="e">
        <f t="shared" si="362"/>
        <v>#VALUE!</v>
      </c>
    </row>
    <row r="3838" spans="3:15" x14ac:dyDescent="0.25">
      <c r="C3838" s="197" t="e">
        <f t="shared" si="365"/>
        <v>#DIV/0!</v>
      </c>
      <c r="D3838" s="216" t="e">
        <f>IF(F3838="","",IF($B$3='Budget Calculator'!$A$14, 'Loan Calculator'!$L$12-E3838+H3838, IF($B$3='Budget Calculator'!$A$13,  'Loan Calculator'!$N$12-E3838+H3838, IF($B$3='Budget Calculator'!$A$12,  'Loan Calculator'!$P$12-E3838+H3838, 0))))</f>
        <v>#DIV/0!</v>
      </c>
      <c r="E3838" s="217" t="e">
        <f>IF(('Loan Calculator'!$G$4/$B$4)*C3837&gt;=0, ('Loan Calculator'!$G$4/$B$4)*C3837, 1/0)</f>
        <v>#DIV/0!</v>
      </c>
      <c r="F3838" s="200" t="e">
        <f t="shared" si="366"/>
        <v>#DIV/0!</v>
      </c>
      <c r="G3838" s="212" t="e">
        <f t="shared" si="361"/>
        <v>#DIV/0!</v>
      </c>
      <c r="K3838" s="197" t="str" cm="1">
        <f t="array" ref="K3838">INDEX($A:$G, ($B3838*$B$4)+3,COLUMN(C3838))</f>
        <v>Owing</v>
      </c>
      <c r="L3838" s="198" t="e">
        <f t="shared" si="363"/>
        <v>#VALUE!</v>
      </c>
      <c r="M3838" s="199" t="e">
        <f t="shared" si="364"/>
        <v>#VALUE!</v>
      </c>
      <c r="N3838" s="200" t="str" cm="1">
        <f t="array" ref="N3838">INDEX($A:$G, ($B3838*$B$4)+3,COLUMN(F3838))</f>
        <v>Total Interest Charged</v>
      </c>
      <c r="O3838" s="201" t="e">
        <f t="shared" si="362"/>
        <v>#VALUE!</v>
      </c>
    </row>
    <row r="3839" spans="3:15" x14ac:dyDescent="0.25">
      <c r="C3839" s="197" t="e">
        <f t="shared" si="365"/>
        <v>#DIV/0!</v>
      </c>
      <c r="D3839" s="216" t="e">
        <f>IF(F3839="","",IF($B$3='Budget Calculator'!$A$14, 'Loan Calculator'!$L$12-E3839+H3839, IF($B$3='Budget Calculator'!$A$13,  'Loan Calculator'!$N$12-E3839+H3839, IF($B$3='Budget Calculator'!$A$12,  'Loan Calculator'!$P$12-E3839+H3839, 0))))</f>
        <v>#DIV/0!</v>
      </c>
      <c r="E3839" s="217" t="e">
        <f>IF(('Loan Calculator'!$G$4/$B$4)*C3838&gt;=0, ('Loan Calculator'!$G$4/$B$4)*C3838, 1/0)</f>
        <v>#DIV/0!</v>
      </c>
      <c r="F3839" s="200" t="e">
        <f t="shared" si="366"/>
        <v>#DIV/0!</v>
      </c>
      <c r="G3839" s="212" t="e">
        <f t="shared" si="361"/>
        <v>#DIV/0!</v>
      </c>
      <c r="K3839" s="197" t="str" cm="1">
        <f t="array" ref="K3839">INDEX($A:$G, ($B3839*$B$4)+3,COLUMN(C3839))</f>
        <v>Owing</v>
      </c>
      <c r="L3839" s="198" t="e">
        <f t="shared" si="363"/>
        <v>#VALUE!</v>
      </c>
      <c r="M3839" s="199" t="e">
        <f t="shared" si="364"/>
        <v>#VALUE!</v>
      </c>
      <c r="N3839" s="200" t="str" cm="1">
        <f t="array" ref="N3839">INDEX($A:$G, ($B3839*$B$4)+3,COLUMN(F3839))</f>
        <v>Total Interest Charged</v>
      </c>
      <c r="O3839" s="201" t="e">
        <f t="shared" si="362"/>
        <v>#VALUE!</v>
      </c>
    </row>
    <row r="3840" spans="3:15" x14ac:dyDescent="0.25">
      <c r="C3840" s="197" t="e">
        <f t="shared" si="365"/>
        <v>#DIV/0!</v>
      </c>
      <c r="D3840" s="216" t="e">
        <f>IF(F3840="","",IF($B$3='Budget Calculator'!$A$14, 'Loan Calculator'!$L$12-E3840+H3840, IF($B$3='Budget Calculator'!$A$13,  'Loan Calculator'!$N$12-E3840+H3840, IF($B$3='Budget Calculator'!$A$12,  'Loan Calculator'!$P$12-E3840+H3840, 0))))</f>
        <v>#DIV/0!</v>
      </c>
      <c r="E3840" s="217" t="e">
        <f>IF(('Loan Calculator'!$G$4/$B$4)*C3839&gt;=0, ('Loan Calculator'!$G$4/$B$4)*C3839, 1/0)</f>
        <v>#DIV/0!</v>
      </c>
      <c r="F3840" s="200" t="e">
        <f t="shared" si="366"/>
        <v>#DIV/0!</v>
      </c>
      <c r="G3840" s="212" t="e">
        <f t="shared" si="361"/>
        <v>#DIV/0!</v>
      </c>
      <c r="K3840" s="197" t="str" cm="1">
        <f t="array" ref="K3840">INDEX($A:$G, ($B3840*$B$4)+3,COLUMN(C3840))</f>
        <v>Owing</v>
      </c>
      <c r="L3840" s="198" t="e">
        <f t="shared" si="363"/>
        <v>#VALUE!</v>
      </c>
      <c r="M3840" s="199" t="e">
        <f t="shared" si="364"/>
        <v>#VALUE!</v>
      </c>
      <c r="N3840" s="200" t="str" cm="1">
        <f t="array" ref="N3840">INDEX($A:$G, ($B3840*$B$4)+3,COLUMN(F3840))</f>
        <v>Total Interest Charged</v>
      </c>
      <c r="O3840" s="201" t="e">
        <f t="shared" si="362"/>
        <v>#VALUE!</v>
      </c>
    </row>
    <row r="3841" spans="3:15" x14ac:dyDescent="0.25">
      <c r="C3841" s="197" t="e">
        <f t="shared" si="365"/>
        <v>#DIV/0!</v>
      </c>
      <c r="D3841" s="216" t="e">
        <f>IF(F3841="","",IF($B$3='Budget Calculator'!$A$14, 'Loan Calculator'!$L$12-E3841+H3841, IF($B$3='Budget Calculator'!$A$13,  'Loan Calculator'!$N$12-E3841+H3841, IF($B$3='Budget Calculator'!$A$12,  'Loan Calculator'!$P$12-E3841+H3841, 0))))</f>
        <v>#DIV/0!</v>
      </c>
      <c r="E3841" s="217" t="e">
        <f>IF(('Loan Calculator'!$G$4/$B$4)*C3840&gt;=0, ('Loan Calculator'!$G$4/$B$4)*C3840, 1/0)</f>
        <v>#DIV/0!</v>
      </c>
      <c r="F3841" s="200" t="e">
        <f t="shared" si="366"/>
        <v>#DIV/0!</v>
      </c>
      <c r="G3841" s="212" t="e">
        <f t="shared" si="361"/>
        <v>#DIV/0!</v>
      </c>
      <c r="K3841" s="197" t="str" cm="1">
        <f t="array" ref="K3841">INDEX($A:$G, ($B3841*$B$4)+3,COLUMN(C3841))</f>
        <v>Owing</v>
      </c>
      <c r="L3841" s="198" t="e">
        <f t="shared" si="363"/>
        <v>#VALUE!</v>
      </c>
      <c r="M3841" s="199" t="e">
        <f t="shared" si="364"/>
        <v>#VALUE!</v>
      </c>
      <c r="N3841" s="200" t="str" cm="1">
        <f t="array" ref="N3841">INDEX($A:$G, ($B3841*$B$4)+3,COLUMN(F3841))</f>
        <v>Total Interest Charged</v>
      </c>
      <c r="O3841" s="201" t="e">
        <f t="shared" si="362"/>
        <v>#VALUE!</v>
      </c>
    </row>
    <row r="3842" spans="3:15" x14ac:dyDescent="0.25">
      <c r="C3842" s="197" t="e">
        <f t="shared" si="365"/>
        <v>#DIV/0!</v>
      </c>
      <c r="D3842" s="216" t="e">
        <f>IF(F3842="","",IF($B$3='Budget Calculator'!$A$14, 'Loan Calculator'!$L$12-E3842+H3842, IF($B$3='Budget Calculator'!$A$13,  'Loan Calculator'!$N$12-E3842+H3842, IF($B$3='Budget Calculator'!$A$12,  'Loan Calculator'!$P$12-E3842+H3842, 0))))</f>
        <v>#DIV/0!</v>
      </c>
      <c r="E3842" s="217" t="e">
        <f>IF(('Loan Calculator'!$G$4/$B$4)*C3841&gt;=0, ('Loan Calculator'!$G$4/$B$4)*C3841, 1/0)</f>
        <v>#DIV/0!</v>
      </c>
      <c r="F3842" s="200" t="e">
        <f t="shared" si="366"/>
        <v>#DIV/0!</v>
      </c>
      <c r="G3842" s="212" t="e">
        <f t="shared" si="361"/>
        <v>#DIV/0!</v>
      </c>
      <c r="K3842" s="197" t="str" cm="1">
        <f t="array" ref="K3842">INDEX($A:$G, ($B3842*$B$4)+3,COLUMN(C3842))</f>
        <v>Owing</v>
      </c>
      <c r="L3842" s="198" t="e">
        <f t="shared" si="363"/>
        <v>#VALUE!</v>
      </c>
      <c r="M3842" s="199" t="e">
        <f t="shared" si="364"/>
        <v>#VALUE!</v>
      </c>
      <c r="N3842" s="200" t="str" cm="1">
        <f t="array" ref="N3842">INDEX($A:$G, ($B3842*$B$4)+3,COLUMN(F3842))</f>
        <v>Total Interest Charged</v>
      </c>
      <c r="O3842" s="201" t="e">
        <f t="shared" si="362"/>
        <v>#VALUE!</v>
      </c>
    </row>
    <row r="3843" spans="3:15" x14ac:dyDescent="0.25">
      <c r="C3843" s="197" t="e">
        <f t="shared" si="365"/>
        <v>#DIV/0!</v>
      </c>
      <c r="D3843" s="216" t="e">
        <f>IF(F3843="","",IF($B$3='Budget Calculator'!$A$14, 'Loan Calculator'!$L$12-E3843+H3843, IF($B$3='Budget Calculator'!$A$13,  'Loan Calculator'!$N$12-E3843+H3843, IF($B$3='Budget Calculator'!$A$12,  'Loan Calculator'!$P$12-E3843+H3843, 0))))</f>
        <v>#DIV/0!</v>
      </c>
      <c r="E3843" s="217" t="e">
        <f>IF(('Loan Calculator'!$G$4/$B$4)*C3842&gt;=0, ('Loan Calculator'!$G$4/$B$4)*C3842, 1/0)</f>
        <v>#DIV/0!</v>
      </c>
      <c r="F3843" s="200" t="e">
        <f t="shared" si="366"/>
        <v>#DIV/0!</v>
      </c>
      <c r="G3843" s="212" t="e">
        <f t="shared" si="361"/>
        <v>#DIV/0!</v>
      </c>
      <c r="K3843" s="197" t="str" cm="1">
        <f t="array" ref="K3843">INDEX($A:$G, ($B3843*$B$4)+3,COLUMN(C3843))</f>
        <v>Owing</v>
      </c>
      <c r="L3843" s="198" t="e">
        <f t="shared" si="363"/>
        <v>#VALUE!</v>
      </c>
      <c r="M3843" s="199" t="e">
        <f t="shared" si="364"/>
        <v>#VALUE!</v>
      </c>
      <c r="N3843" s="200" t="str" cm="1">
        <f t="array" ref="N3843">INDEX($A:$G, ($B3843*$B$4)+3,COLUMN(F3843))</f>
        <v>Total Interest Charged</v>
      </c>
      <c r="O3843" s="201" t="e">
        <f t="shared" si="362"/>
        <v>#VALUE!</v>
      </c>
    </row>
    <row r="3844" spans="3:15" x14ac:dyDescent="0.25">
      <c r="C3844" s="197" t="e">
        <f t="shared" si="365"/>
        <v>#DIV/0!</v>
      </c>
      <c r="D3844" s="216" t="e">
        <f>IF(F3844="","",IF($B$3='Budget Calculator'!$A$14, 'Loan Calculator'!$L$12-E3844+H3844, IF($B$3='Budget Calculator'!$A$13,  'Loan Calculator'!$N$12-E3844+H3844, IF($B$3='Budget Calculator'!$A$12,  'Loan Calculator'!$P$12-E3844+H3844, 0))))</f>
        <v>#DIV/0!</v>
      </c>
      <c r="E3844" s="217" t="e">
        <f>IF(('Loan Calculator'!$G$4/$B$4)*C3843&gt;=0, ('Loan Calculator'!$G$4/$B$4)*C3843, 1/0)</f>
        <v>#DIV/0!</v>
      </c>
      <c r="F3844" s="200" t="e">
        <f t="shared" si="366"/>
        <v>#DIV/0!</v>
      </c>
      <c r="G3844" s="212" t="e">
        <f t="shared" si="361"/>
        <v>#DIV/0!</v>
      </c>
      <c r="K3844" s="197" t="str" cm="1">
        <f t="array" ref="K3844">INDEX($A:$G, ($B3844*$B$4)+3,COLUMN(C3844))</f>
        <v>Owing</v>
      </c>
      <c r="L3844" s="198" t="e">
        <f t="shared" si="363"/>
        <v>#VALUE!</v>
      </c>
      <c r="M3844" s="199" t="e">
        <f t="shared" si="364"/>
        <v>#VALUE!</v>
      </c>
      <c r="N3844" s="200" t="str" cm="1">
        <f t="array" ref="N3844">INDEX($A:$G, ($B3844*$B$4)+3,COLUMN(F3844))</f>
        <v>Total Interest Charged</v>
      </c>
      <c r="O3844" s="201" t="e">
        <f t="shared" si="362"/>
        <v>#VALUE!</v>
      </c>
    </row>
    <row r="3845" spans="3:15" x14ac:dyDescent="0.25">
      <c r="C3845" s="197" t="e">
        <f t="shared" si="365"/>
        <v>#DIV/0!</v>
      </c>
      <c r="D3845" s="216" t="e">
        <f>IF(F3845="","",IF($B$3='Budget Calculator'!$A$14, 'Loan Calculator'!$L$12-E3845+H3845, IF($B$3='Budget Calculator'!$A$13,  'Loan Calculator'!$N$12-E3845+H3845, IF($B$3='Budget Calculator'!$A$12,  'Loan Calculator'!$P$12-E3845+H3845, 0))))</f>
        <v>#DIV/0!</v>
      </c>
      <c r="E3845" s="217" t="e">
        <f>IF(('Loan Calculator'!$G$4/$B$4)*C3844&gt;=0, ('Loan Calculator'!$G$4/$B$4)*C3844, 1/0)</f>
        <v>#DIV/0!</v>
      </c>
      <c r="F3845" s="200" t="e">
        <f t="shared" si="366"/>
        <v>#DIV/0!</v>
      </c>
      <c r="G3845" s="212" t="e">
        <f t="shared" si="361"/>
        <v>#DIV/0!</v>
      </c>
      <c r="K3845" s="197" t="str" cm="1">
        <f t="array" ref="K3845">INDEX($A:$G, ($B3845*$B$4)+3,COLUMN(C3845))</f>
        <v>Owing</v>
      </c>
      <c r="L3845" s="198" t="e">
        <f t="shared" si="363"/>
        <v>#VALUE!</v>
      </c>
      <c r="M3845" s="199" t="e">
        <f t="shared" si="364"/>
        <v>#VALUE!</v>
      </c>
      <c r="N3845" s="200" t="str" cm="1">
        <f t="array" ref="N3845">INDEX($A:$G, ($B3845*$B$4)+3,COLUMN(F3845))</f>
        <v>Total Interest Charged</v>
      </c>
      <c r="O3845" s="201" t="e">
        <f t="shared" si="362"/>
        <v>#VALUE!</v>
      </c>
    </row>
    <row r="3846" spans="3:15" x14ac:dyDescent="0.25">
      <c r="C3846" s="197" t="e">
        <f t="shared" si="365"/>
        <v>#DIV/0!</v>
      </c>
      <c r="D3846" s="216" t="e">
        <f>IF(F3846="","",IF($B$3='Budget Calculator'!$A$14, 'Loan Calculator'!$L$12-E3846+H3846, IF($B$3='Budget Calculator'!$A$13,  'Loan Calculator'!$N$12-E3846+H3846, IF($B$3='Budget Calculator'!$A$12,  'Loan Calculator'!$P$12-E3846+H3846, 0))))</f>
        <v>#DIV/0!</v>
      </c>
      <c r="E3846" s="217" t="e">
        <f>IF(('Loan Calculator'!$G$4/$B$4)*C3845&gt;=0, ('Loan Calculator'!$G$4/$B$4)*C3845, 1/0)</f>
        <v>#DIV/0!</v>
      </c>
      <c r="F3846" s="200" t="e">
        <f t="shared" si="366"/>
        <v>#DIV/0!</v>
      </c>
      <c r="G3846" s="212" t="e">
        <f t="shared" ref="G3846:G3909" si="367">IF(IFERROR(C3846, 1/0), B3846, IF(C3846=0, B3846, 1/0))</f>
        <v>#DIV/0!</v>
      </c>
      <c r="K3846" s="197" t="str" cm="1">
        <f t="array" ref="K3846">INDEX($A:$G, ($B3846*$B$4)+3,COLUMN(C3846))</f>
        <v>Owing</v>
      </c>
      <c r="L3846" s="198" t="e">
        <f t="shared" si="363"/>
        <v>#VALUE!</v>
      </c>
      <c r="M3846" s="199" t="e">
        <f t="shared" si="364"/>
        <v>#VALUE!</v>
      </c>
      <c r="N3846" s="200" t="str" cm="1">
        <f t="array" ref="N3846">INDEX($A:$G, ($B3846*$B$4)+3,COLUMN(F3846))</f>
        <v>Total Interest Charged</v>
      </c>
      <c r="O3846" s="201" t="e">
        <f t="shared" ref="O3846:O3909" si="368">IF(IFERROR(K3846, 1/0), J3846, IF(K3846=0, J3846, 1/0))</f>
        <v>#VALUE!</v>
      </c>
    </row>
    <row r="3847" spans="3:15" x14ac:dyDescent="0.25">
      <c r="C3847" s="197" t="e">
        <f t="shared" si="365"/>
        <v>#DIV/0!</v>
      </c>
      <c r="D3847" s="216" t="e">
        <f>IF(F3847="","",IF($B$3='Budget Calculator'!$A$14, 'Loan Calculator'!$L$12-E3847+H3847, IF($B$3='Budget Calculator'!$A$13,  'Loan Calculator'!$N$12-E3847+H3847, IF($B$3='Budget Calculator'!$A$12,  'Loan Calculator'!$P$12-E3847+H3847, 0))))</f>
        <v>#DIV/0!</v>
      </c>
      <c r="E3847" s="217" t="e">
        <f>IF(('Loan Calculator'!$G$4/$B$4)*C3846&gt;=0, ('Loan Calculator'!$G$4/$B$4)*C3846, 1/0)</f>
        <v>#DIV/0!</v>
      </c>
      <c r="F3847" s="200" t="e">
        <f t="shared" si="366"/>
        <v>#DIV/0!</v>
      </c>
      <c r="G3847" s="212" t="e">
        <f t="shared" si="367"/>
        <v>#DIV/0!</v>
      </c>
      <c r="K3847" s="197" t="str" cm="1">
        <f t="array" ref="K3847">INDEX($A:$G, ($B3847*$B$4)+3,COLUMN(C3847))</f>
        <v>Owing</v>
      </c>
      <c r="L3847" s="198" t="e">
        <f t="shared" ref="L3847:L3910" si="369">K3846-K3847</f>
        <v>#VALUE!</v>
      </c>
      <c r="M3847" s="199" t="e">
        <f t="shared" ref="M3847:M3910" si="370">N3847-N3846</f>
        <v>#VALUE!</v>
      </c>
      <c r="N3847" s="200" t="str" cm="1">
        <f t="array" ref="N3847">INDEX($A:$G, ($B3847*$B$4)+3,COLUMN(F3847))</f>
        <v>Total Interest Charged</v>
      </c>
      <c r="O3847" s="201" t="e">
        <f t="shared" si="368"/>
        <v>#VALUE!</v>
      </c>
    </row>
    <row r="3848" spans="3:15" x14ac:dyDescent="0.25">
      <c r="C3848" s="197" t="e">
        <f t="shared" si="365"/>
        <v>#DIV/0!</v>
      </c>
      <c r="D3848" s="216" t="e">
        <f>IF(F3848="","",IF($B$3='Budget Calculator'!$A$14, 'Loan Calculator'!$L$12-E3848+H3848, IF($B$3='Budget Calculator'!$A$13,  'Loan Calculator'!$N$12-E3848+H3848, IF($B$3='Budget Calculator'!$A$12,  'Loan Calculator'!$P$12-E3848+H3848, 0))))</f>
        <v>#DIV/0!</v>
      </c>
      <c r="E3848" s="217" t="e">
        <f>IF(('Loan Calculator'!$G$4/$B$4)*C3847&gt;=0, ('Loan Calculator'!$G$4/$B$4)*C3847, 1/0)</f>
        <v>#DIV/0!</v>
      </c>
      <c r="F3848" s="200" t="e">
        <f t="shared" si="366"/>
        <v>#DIV/0!</v>
      </c>
      <c r="G3848" s="212" t="e">
        <f t="shared" si="367"/>
        <v>#DIV/0!</v>
      </c>
      <c r="K3848" s="197" t="str" cm="1">
        <f t="array" ref="K3848">INDEX($A:$G, ($B3848*$B$4)+3,COLUMN(C3848))</f>
        <v>Owing</v>
      </c>
      <c r="L3848" s="198" t="e">
        <f t="shared" si="369"/>
        <v>#VALUE!</v>
      </c>
      <c r="M3848" s="199" t="e">
        <f t="shared" si="370"/>
        <v>#VALUE!</v>
      </c>
      <c r="N3848" s="200" t="str" cm="1">
        <f t="array" ref="N3848">INDEX($A:$G, ($B3848*$B$4)+3,COLUMN(F3848))</f>
        <v>Total Interest Charged</v>
      </c>
      <c r="O3848" s="201" t="e">
        <f t="shared" si="368"/>
        <v>#VALUE!</v>
      </c>
    </row>
    <row r="3849" spans="3:15" x14ac:dyDescent="0.25">
      <c r="C3849" s="197" t="e">
        <f t="shared" si="365"/>
        <v>#DIV/0!</v>
      </c>
      <c r="D3849" s="216" t="e">
        <f>IF(F3849="","",IF($B$3='Budget Calculator'!$A$14, 'Loan Calculator'!$L$12-E3849+H3849, IF($B$3='Budget Calculator'!$A$13,  'Loan Calculator'!$N$12-E3849+H3849, IF($B$3='Budget Calculator'!$A$12,  'Loan Calculator'!$P$12-E3849+H3849, 0))))</f>
        <v>#DIV/0!</v>
      </c>
      <c r="E3849" s="217" t="e">
        <f>IF(('Loan Calculator'!$G$4/$B$4)*C3848&gt;=0, ('Loan Calculator'!$G$4/$B$4)*C3848, 1/0)</f>
        <v>#DIV/0!</v>
      </c>
      <c r="F3849" s="200" t="e">
        <f t="shared" si="366"/>
        <v>#DIV/0!</v>
      </c>
      <c r="G3849" s="212" t="e">
        <f t="shared" si="367"/>
        <v>#DIV/0!</v>
      </c>
      <c r="K3849" s="197" t="str" cm="1">
        <f t="array" ref="K3849">INDEX($A:$G, ($B3849*$B$4)+3,COLUMN(C3849))</f>
        <v>Owing</v>
      </c>
      <c r="L3849" s="198" t="e">
        <f t="shared" si="369"/>
        <v>#VALUE!</v>
      </c>
      <c r="M3849" s="199" t="e">
        <f t="shared" si="370"/>
        <v>#VALUE!</v>
      </c>
      <c r="N3849" s="200" t="str" cm="1">
        <f t="array" ref="N3849">INDEX($A:$G, ($B3849*$B$4)+3,COLUMN(F3849))</f>
        <v>Total Interest Charged</v>
      </c>
      <c r="O3849" s="201" t="e">
        <f t="shared" si="368"/>
        <v>#VALUE!</v>
      </c>
    </row>
    <row r="3850" spans="3:15" x14ac:dyDescent="0.25">
      <c r="C3850" s="197" t="e">
        <f t="shared" si="365"/>
        <v>#DIV/0!</v>
      </c>
      <c r="D3850" s="216" t="e">
        <f>IF(F3850="","",IF($B$3='Budget Calculator'!$A$14, 'Loan Calculator'!$L$12-E3850+H3850, IF($B$3='Budget Calculator'!$A$13,  'Loan Calculator'!$N$12-E3850+H3850, IF($B$3='Budget Calculator'!$A$12,  'Loan Calculator'!$P$12-E3850+H3850, 0))))</f>
        <v>#DIV/0!</v>
      </c>
      <c r="E3850" s="217" t="e">
        <f>IF(('Loan Calculator'!$G$4/$B$4)*C3849&gt;=0, ('Loan Calculator'!$G$4/$B$4)*C3849, 1/0)</f>
        <v>#DIV/0!</v>
      </c>
      <c r="F3850" s="200" t="e">
        <f t="shared" si="366"/>
        <v>#DIV/0!</v>
      </c>
      <c r="G3850" s="212" t="e">
        <f t="shared" si="367"/>
        <v>#DIV/0!</v>
      </c>
      <c r="K3850" s="197" t="str" cm="1">
        <f t="array" ref="K3850">INDEX($A:$G, ($B3850*$B$4)+3,COLUMN(C3850))</f>
        <v>Owing</v>
      </c>
      <c r="L3850" s="198" t="e">
        <f t="shared" si="369"/>
        <v>#VALUE!</v>
      </c>
      <c r="M3850" s="199" t="e">
        <f t="shared" si="370"/>
        <v>#VALUE!</v>
      </c>
      <c r="N3850" s="200" t="str" cm="1">
        <f t="array" ref="N3850">INDEX($A:$G, ($B3850*$B$4)+3,COLUMN(F3850))</f>
        <v>Total Interest Charged</v>
      </c>
      <c r="O3850" s="201" t="e">
        <f t="shared" si="368"/>
        <v>#VALUE!</v>
      </c>
    </row>
    <row r="3851" spans="3:15" x14ac:dyDescent="0.25">
      <c r="C3851" s="197" t="e">
        <f t="shared" si="365"/>
        <v>#DIV/0!</v>
      </c>
      <c r="D3851" s="216" t="e">
        <f>IF(F3851="","",IF($B$3='Budget Calculator'!$A$14, 'Loan Calculator'!$L$12-E3851+H3851, IF($B$3='Budget Calculator'!$A$13,  'Loan Calculator'!$N$12-E3851+H3851, IF($B$3='Budget Calculator'!$A$12,  'Loan Calculator'!$P$12-E3851+H3851, 0))))</f>
        <v>#DIV/0!</v>
      </c>
      <c r="E3851" s="217" t="e">
        <f>IF(('Loan Calculator'!$G$4/$B$4)*C3850&gt;=0, ('Loan Calculator'!$G$4/$B$4)*C3850, 1/0)</f>
        <v>#DIV/0!</v>
      </c>
      <c r="F3851" s="200" t="e">
        <f t="shared" si="366"/>
        <v>#DIV/0!</v>
      </c>
      <c r="G3851" s="212" t="e">
        <f t="shared" si="367"/>
        <v>#DIV/0!</v>
      </c>
      <c r="K3851" s="197" t="str" cm="1">
        <f t="array" ref="K3851">INDEX($A:$G, ($B3851*$B$4)+3,COLUMN(C3851))</f>
        <v>Owing</v>
      </c>
      <c r="L3851" s="198" t="e">
        <f t="shared" si="369"/>
        <v>#VALUE!</v>
      </c>
      <c r="M3851" s="199" t="e">
        <f t="shared" si="370"/>
        <v>#VALUE!</v>
      </c>
      <c r="N3851" s="200" t="str" cm="1">
        <f t="array" ref="N3851">INDEX($A:$G, ($B3851*$B$4)+3,COLUMN(F3851))</f>
        <v>Total Interest Charged</v>
      </c>
      <c r="O3851" s="201" t="e">
        <f t="shared" si="368"/>
        <v>#VALUE!</v>
      </c>
    </row>
    <row r="3852" spans="3:15" x14ac:dyDescent="0.25">
      <c r="C3852" s="197" t="e">
        <f t="shared" si="365"/>
        <v>#DIV/0!</v>
      </c>
      <c r="D3852" s="216" t="e">
        <f>IF(F3852="","",IF($B$3='Budget Calculator'!$A$14, 'Loan Calculator'!$L$12-E3852+H3852, IF($B$3='Budget Calculator'!$A$13,  'Loan Calculator'!$N$12-E3852+H3852, IF($B$3='Budget Calculator'!$A$12,  'Loan Calculator'!$P$12-E3852+H3852, 0))))</f>
        <v>#DIV/0!</v>
      </c>
      <c r="E3852" s="217" t="e">
        <f>IF(('Loan Calculator'!$G$4/$B$4)*C3851&gt;=0, ('Loan Calculator'!$G$4/$B$4)*C3851, 1/0)</f>
        <v>#DIV/0!</v>
      </c>
      <c r="F3852" s="200" t="e">
        <f t="shared" si="366"/>
        <v>#DIV/0!</v>
      </c>
      <c r="G3852" s="212" t="e">
        <f t="shared" si="367"/>
        <v>#DIV/0!</v>
      </c>
      <c r="K3852" s="197" t="str" cm="1">
        <f t="array" ref="K3852">INDEX($A:$G, ($B3852*$B$4)+3,COLUMN(C3852))</f>
        <v>Owing</v>
      </c>
      <c r="L3852" s="198" t="e">
        <f t="shared" si="369"/>
        <v>#VALUE!</v>
      </c>
      <c r="M3852" s="199" t="e">
        <f t="shared" si="370"/>
        <v>#VALUE!</v>
      </c>
      <c r="N3852" s="200" t="str" cm="1">
        <f t="array" ref="N3852">INDEX($A:$G, ($B3852*$B$4)+3,COLUMN(F3852))</f>
        <v>Total Interest Charged</v>
      </c>
      <c r="O3852" s="201" t="e">
        <f t="shared" si="368"/>
        <v>#VALUE!</v>
      </c>
    </row>
    <row r="3853" spans="3:15" x14ac:dyDescent="0.25">
      <c r="C3853" s="197" t="e">
        <f t="shared" si="365"/>
        <v>#DIV/0!</v>
      </c>
      <c r="D3853" s="216" t="e">
        <f>IF(F3853="","",IF($B$3='Budget Calculator'!$A$14, 'Loan Calculator'!$L$12-E3853+H3853, IF($B$3='Budget Calculator'!$A$13,  'Loan Calculator'!$N$12-E3853+H3853, IF($B$3='Budget Calculator'!$A$12,  'Loan Calculator'!$P$12-E3853+H3853, 0))))</f>
        <v>#DIV/0!</v>
      </c>
      <c r="E3853" s="217" t="e">
        <f>IF(('Loan Calculator'!$G$4/$B$4)*C3852&gt;=0, ('Loan Calculator'!$G$4/$B$4)*C3852, 1/0)</f>
        <v>#DIV/0!</v>
      </c>
      <c r="F3853" s="200" t="e">
        <f t="shared" si="366"/>
        <v>#DIV/0!</v>
      </c>
      <c r="G3853" s="212" t="e">
        <f t="shared" si="367"/>
        <v>#DIV/0!</v>
      </c>
      <c r="K3853" s="197" t="str" cm="1">
        <f t="array" ref="K3853">INDEX($A:$G, ($B3853*$B$4)+3,COLUMN(C3853))</f>
        <v>Owing</v>
      </c>
      <c r="L3853" s="198" t="e">
        <f t="shared" si="369"/>
        <v>#VALUE!</v>
      </c>
      <c r="M3853" s="199" t="e">
        <f t="shared" si="370"/>
        <v>#VALUE!</v>
      </c>
      <c r="N3853" s="200" t="str" cm="1">
        <f t="array" ref="N3853">INDEX($A:$G, ($B3853*$B$4)+3,COLUMN(F3853))</f>
        <v>Total Interest Charged</v>
      </c>
      <c r="O3853" s="201" t="e">
        <f t="shared" si="368"/>
        <v>#VALUE!</v>
      </c>
    </row>
    <row r="3854" spans="3:15" x14ac:dyDescent="0.25">
      <c r="C3854" s="197" t="e">
        <f t="shared" si="365"/>
        <v>#DIV/0!</v>
      </c>
      <c r="D3854" s="216" t="e">
        <f>IF(F3854="","",IF($B$3='Budget Calculator'!$A$14, 'Loan Calculator'!$L$12-E3854+H3854, IF($B$3='Budget Calculator'!$A$13,  'Loan Calculator'!$N$12-E3854+H3854, IF($B$3='Budget Calculator'!$A$12,  'Loan Calculator'!$P$12-E3854+H3854, 0))))</f>
        <v>#DIV/0!</v>
      </c>
      <c r="E3854" s="217" t="e">
        <f>IF(('Loan Calculator'!$G$4/$B$4)*C3853&gt;=0, ('Loan Calculator'!$G$4/$B$4)*C3853, 1/0)</f>
        <v>#DIV/0!</v>
      </c>
      <c r="F3854" s="200" t="e">
        <f t="shared" si="366"/>
        <v>#DIV/0!</v>
      </c>
      <c r="G3854" s="212" t="e">
        <f t="shared" si="367"/>
        <v>#DIV/0!</v>
      </c>
      <c r="K3854" s="197" t="str" cm="1">
        <f t="array" ref="K3854">INDEX($A:$G, ($B3854*$B$4)+3,COLUMN(C3854))</f>
        <v>Owing</v>
      </c>
      <c r="L3854" s="198" t="e">
        <f t="shared" si="369"/>
        <v>#VALUE!</v>
      </c>
      <c r="M3854" s="199" t="e">
        <f t="shared" si="370"/>
        <v>#VALUE!</v>
      </c>
      <c r="N3854" s="200" t="str" cm="1">
        <f t="array" ref="N3854">INDEX($A:$G, ($B3854*$B$4)+3,COLUMN(F3854))</f>
        <v>Total Interest Charged</v>
      </c>
      <c r="O3854" s="201" t="e">
        <f t="shared" si="368"/>
        <v>#VALUE!</v>
      </c>
    </row>
    <row r="3855" spans="3:15" x14ac:dyDescent="0.25">
      <c r="C3855" s="197" t="e">
        <f t="shared" si="365"/>
        <v>#DIV/0!</v>
      </c>
      <c r="D3855" s="216" t="e">
        <f>IF(F3855="","",IF($B$3='Budget Calculator'!$A$14, 'Loan Calculator'!$L$12-E3855+H3855, IF($B$3='Budget Calculator'!$A$13,  'Loan Calculator'!$N$12-E3855+H3855, IF($B$3='Budget Calculator'!$A$12,  'Loan Calculator'!$P$12-E3855+H3855, 0))))</f>
        <v>#DIV/0!</v>
      </c>
      <c r="E3855" s="217" t="e">
        <f>IF(('Loan Calculator'!$G$4/$B$4)*C3854&gt;=0, ('Loan Calculator'!$G$4/$B$4)*C3854, 1/0)</f>
        <v>#DIV/0!</v>
      </c>
      <c r="F3855" s="200" t="e">
        <f t="shared" si="366"/>
        <v>#DIV/0!</v>
      </c>
      <c r="G3855" s="212" t="e">
        <f t="shared" si="367"/>
        <v>#DIV/0!</v>
      </c>
      <c r="K3855" s="197" t="str" cm="1">
        <f t="array" ref="K3855">INDEX($A:$G, ($B3855*$B$4)+3,COLUMN(C3855))</f>
        <v>Owing</v>
      </c>
      <c r="L3855" s="198" t="e">
        <f t="shared" si="369"/>
        <v>#VALUE!</v>
      </c>
      <c r="M3855" s="199" t="e">
        <f t="shared" si="370"/>
        <v>#VALUE!</v>
      </c>
      <c r="N3855" s="200" t="str" cm="1">
        <f t="array" ref="N3855">INDEX($A:$G, ($B3855*$B$4)+3,COLUMN(F3855))</f>
        <v>Total Interest Charged</v>
      </c>
      <c r="O3855" s="201" t="e">
        <f t="shared" si="368"/>
        <v>#VALUE!</v>
      </c>
    </row>
    <row r="3856" spans="3:15" x14ac:dyDescent="0.25">
      <c r="C3856" s="197" t="e">
        <f t="shared" si="365"/>
        <v>#DIV/0!</v>
      </c>
      <c r="D3856" s="216" t="e">
        <f>IF(F3856="","",IF($B$3='Budget Calculator'!$A$14, 'Loan Calculator'!$L$12-E3856+H3856, IF($B$3='Budget Calculator'!$A$13,  'Loan Calculator'!$N$12-E3856+H3856, IF($B$3='Budget Calculator'!$A$12,  'Loan Calculator'!$P$12-E3856+H3856, 0))))</f>
        <v>#DIV/0!</v>
      </c>
      <c r="E3856" s="217" t="e">
        <f>IF(('Loan Calculator'!$G$4/$B$4)*C3855&gt;=0, ('Loan Calculator'!$G$4/$B$4)*C3855, 1/0)</f>
        <v>#DIV/0!</v>
      </c>
      <c r="F3856" s="200" t="e">
        <f t="shared" si="366"/>
        <v>#DIV/0!</v>
      </c>
      <c r="G3856" s="212" t="e">
        <f t="shared" si="367"/>
        <v>#DIV/0!</v>
      </c>
      <c r="K3856" s="197" t="str" cm="1">
        <f t="array" ref="K3856">INDEX($A:$G, ($B3856*$B$4)+3,COLUMN(C3856))</f>
        <v>Owing</v>
      </c>
      <c r="L3856" s="198" t="e">
        <f t="shared" si="369"/>
        <v>#VALUE!</v>
      </c>
      <c r="M3856" s="199" t="e">
        <f t="shared" si="370"/>
        <v>#VALUE!</v>
      </c>
      <c r="N3856" s="200" t="str" cm="1">
        <f t="array" ref="N3856">INDEX($A:$G, ($B3856*$B$4)+3,COLUMN(F3856))</f>
        <v>Total Interest Charged</v>
      </c>
      <c r="O3856" s="201" t="e">
        <f t="shared" si="368"/>
        <v>#VALUE!</v>
      </c>
    </row>
    <row r="3857" spans="3:15" x14ac:dyDescent="0.25">
      <c r="C3857" s="197" t="e">
        <f t="shared" si="365"/>
        <v>#DIV/0!</v>
      </c>
      <c r="D3857" s="216" t="e">
        <f>IF(F3857="","",IF($B$3='Budget Calculator'!$A$14, 'Loan Calculator'!$L$12-E3857+H3857, IF($B$3='Budget Calculator'!$A$13,  'Loan Calculator'!$N$12-E3857+H3857, IF($B$3='Budget Calculator'!$A$12,  'Loan Calculator'!$P$12-E3857+H3857, 0))))</f>
        <v>#DIV/0!</v>
      </c>
      <c r="E3857" s="217" t="e">
        <f>IF(('Loan Calculator'!$G$4/$B$4)*C3856&gt;=0, ('Loan Calculator'!$G$4/$B$4)*C3856, 1/0)</f>
        <v>#DIV/0!</v>
      </c>
      <c r="F3857" s="200" t="e">
        <f t="shared" si="366"/>
        <v>#DIV/0!</v>
      </c>
      <c r="G3857" s="212" t="e">
        <f t="shared" si="367"/>
        <v>#DIV/0!</v>
      </c>
      <c r="K3857" s="197" t="str" cm="1">
        <f t="array" ref="K3857">INDEX($A:$G, ($B3857*$B$4)+3,COLUMN(C3857))</f>
        <v>Owing</v>
      </c>
      <c r="L3857" s="198" t="e">
        <f t="shared" si="369"/>
        <v>#VALUE!</v>
      </c>
      <c r="M3857" s="199" t="e">
        <f t="shared" si="370"/>
        <v>#VALUE!</v>
      </c>
      <c r="N3857" s="200" t="str" cm="1">
        <f t="array" ref="N3857">INDEX($A:$G, ($B3857*$B$4)+3,COLUMN(F3857))</f>
        <v>Total Interest Charged</v>
      </c>
      <c r="O3857" s="201" t="e">
        <f t="shared" si="368"/>
        <v>#VALUE!</v>
      </c>
    </row>
    <row r="3858" spans="3:15" x14ac:dyDescent="0.25">
      <c r="C3858" s="197" t="e">
        <f t="shared" si="365"/>
        <v>#DIV/0!</v>
      </c>
      <c r="D3858" s="216" t="e">
        <f>IF(F3858="","",IF($B$3='Budget Calculator'!$A$14, 'Loan Calculator'!$L$12-E3858+H3858, IF($B$3='Budget Calculator'!$A$13,  'Loan Calculator'!$N$12-E3858+H3858, IF($B$3='Budget Calculator'!$A$12,  'Loan Calculator'!$P$12-E3858+H3858, 0))))</f>
        <v>#DIV/0!</v>
      </c>
      <c r="E3858" s="217" t="e">
        <f>IF(('Loan Calculator'!$G$4/$B$4)*C3857&gt;=0, ('Loan Calculator'!$G$4/$B$4)*C3857, 1/0)</f>
        <v>#DIV/0!</v>
      </c>
      <c r="F3858" s="200" t="e">
        <f t="shared" si="366"/>
        <v>#DIV/0!</v>
      </c>
      <c r="G3858" s="212" t="e">
        <f t="shared" si="367"/>
        <v>#DIV/0!</v>
      </c>
      <c r="K3858" s="197" t="str" cm="1">
        <f t="array" ref="K3858">INDEX($A:$G, ($B3858*$B$4)+3,COLUMN(C3858))</f>
        <v>Owing</v>
      </c>
      <c r="L3858" s="198" t="e">
        <f t="shared" si="369"/>
        <v>#VALUE!</v>
      </c>
      <c r="M3858" s="199" t="e">
        <f t="shared" si="370"/>
        <v>#VALUE!</v>
      </c>
      <c r="N3858" s="200" t="str" cm="1">
        <f t="array" ref="N3858">INDEX($A:$G, ($B3858*$B$4)+3,COLUMN(F3858))</f>
        <v>Total Interest Charged</v>
      </c>
      <c r="O3858" s="201" t="e">
        <f t="shared" si="368"/>
        <v>#VALUE!</v>
      </c>
    </row>
    <row r="3859" spans="3:15" x14ac:dyDescent="0.25">
      <c r="C3859" s="197" t="e">
        <f t="shared" si="365"/>
        <v>#DIV/0!</v>
      </c>
      <c r="D3859" s="216" t="e">
        <f>IF(F3859="","",IF($B$3='Budget Calculator'!$A$14, 'Loan Calculator'!$L$12-E3859+H3859, IF($B$3='Budget Calculator'!$A$13,  'Loan Calculator'!$N$12-E3859+H3859, IF($B$3='Budget Calculator'!$A$12,  'Loan Calculator'!$P$12-E3859+H3859, 0))))</f>
        <v>#DIV/0!</v>
      </c>
      <c r="E3859" s="217" t="e">
        <f>IF(('Loan Calculator'!$G$4/$B$4)*C3858&gt;=0, ('Loan Calculator'!$G$4/$B$4)*C3858, 1/0)</f>
        <v>#DIV/0!</v>
      </c>
      <c r="F3859" s="200" t="e">
        <f t="shared" si="366"/>
        <v>#DIV/0!</v>
      </c>
      <c r="G3859" s="212" t="e">
        <f t="shared" si="367"/>
        <v>#DIV/0!</v>
      </c>
      <c r="K3859" s="197" t="str" cm="1">
        <f t="array" ref="K3859">INDEX($A:$G, ($B3859*$B$4)+3,COLUMN(C3859))</f>
        <v>Owing</v>
      </c>
      <c r="L3859" s="198" t="e">
        <f t="shared" si="369"/>
        <v>#VALUE!</v>
      </c>
      <c r="M3859" s="199" t="e">
        <f t="shared" si="370"/>
        <v>#VALUE!</v>
      </c>
      <c r="N3859" s="200" t="str" cm="1">
        <f t="array" ref="N3859">INDEX($A:$G, ($B3859*$B$4)+3,COLUMN(F3859))</f>
        <v>Total Interest Charged</v>
      </c>
      <c r="O3859" s="201" t="e">
        <f t="shared" si="368"/>
        <v>#VALUE!</v>
      </c>
    </row>
    <row r="3860" spans="3:15" x14ac:dyDescent="0.25">
      <c r="C3860" s="197" t="e">
        <f t="shared" si="365"/>
        <v>#DIV/0!</v>
      </c>
      <c r="D3860" s="216" t="e">
        <f>IF(F3860="","",IF($B$3='Budget Calculator'!$A$14, 'Loan Calculator'!$L$12-E3860+H3860, IF($B$3='Budget Calculator'!$A$13,  'Loan Calculator'!$N$12-E3860+H3860, IF($B$3='Budget Calculator'!$A$12,  'Loan Calculator'!$P$12-E3860+H3860, 0))))</f>
        <v>#DIV/0!</v>
      </c>
      <c r="E3860" s="217" t="e">
        <f>IF(('Loan Calculator'!$G$4/$B$4)*C3859&gt;=0, ('Loan Calculator'!$G$4/$B$4)*C3859, 1/0)</f>
        <v>#DIV/0!</v>
      </c>
      <c r="F3860" s="200" t="e">
        <f t="shared" si="366"/>
        <v>#DIV/0!</v>
      </c>
      <c r="G3860" s="212" t="e">
        <f t="shared" si="367"/>
        <v>#DIV/0!</v>
      </c>
      <c r="K3860" s="197" t="str" cm="1">
        <f t="array" ref="K3860">INDEX($A:$G, ($B3860*$B$4)+3,COLUMN(C3860))</f>
        <v>Owing</v>
      </c>
      <c r="L3860" s="198" t="e">
        <f t="shared" si="369"/>
        <v>#VALUE!</v>
      </c>
      <c r="M3860" s="199" t="e">
        <f t="shared" si="370"/>
        <v>#VALUE!</v>
      </c>
      <c r="N3860" s="200" t="str" cm="1">
        <f t="array" ref="N3860">INDEX($A:$G, ($B3860*$B$4)+3,COLUMN(F3860))</f>
        <v>Total Interest Charged</v>
      </c>
      <c r="O3860" s="201" t="e">
        <f t="shared" si="368"/>
        <v>#VALUE!</v>
      </c>
    </row>
    <row r="3861" spans="3:15" x14ac:dyDescent="0.25">
      <c r="C3861" s="197" t="e">
        <f t="shared" si="365"/>
        <v>#DIV/0!</v>
      </c>
      <c r="D3861" s="216" t="e">
        <f>IF(F3861="","",IF($B$3='Budget Calculator'!$A$14, 'Loan Calculator'!$L$12-E3861+H3861, IF($B$3='Budget Calculator'!$A$13,  'Loan Calculator'!$N$12-E3861+H3861, IF($B$3='Budget Calculator'!$A$12,  'Loan Calculator'!$P$12-E3861+H3861, 0))))</f>
        <v>#DIV/0!</v>
      </c>
      <c r="E3861" s="217" t="e">
        <f>IF(('Loan Calculator'!$G$4/$B$4)*C3860&gt;=0, ('Loan Calculator'!$G$4/$B$4)*C3860, 1/0)</f>
        <v>#DIV/0!</v>
      </c>
      <c r="F3861" s="200" t="e">
        <f t="shared" si="366"/>
        <v>#DIV/0!</v>
      </c>
      <c r="G3861" s="212" t="e">
        <f t="shared" si="367"/>
        <v>#DIV/0!</v>
      </c>
      <c r="K3861" s="197" t="str" cm="1">
        <f t="array" ref="K3861">INDEX($A:$G, ($B3861*$B$4)+3,COLUMN(C3861))</f>
        <v>Owing</v>
      </c>
      <c r="L3861" s="198" t="e">
        <f t="shared" si="369"/>
        <v>#VALUE!</v>
      </c>
      <c r="M3861" s="199" t="e">
        <f t="shared" si="370"/>
        <v>#VALUE!</v>
      </c>
      <c r="N3861" s="200" t="str" cm="1">
        <f t="array" ref="N3861">INDEX($A:$G, ($B3861*$B$4)+3,COLUMN(F3861))</f>
        <v>Total Interest Charged</v>
      </c>
      <c r="O3861" s="201" t="e">
        <f t="shared" si="368"/>
        <v>#VALUE!</v>
      </c>
    </row>
    <row r="3862" spans="3:15" x14ac:dyDescent="0.25">
      <c r="C3862" s="197" t="e">
        <f t="shared" si="365"/>
        <v>#DIV/0!</v>
      </c>
      <c r="D3862" s="216" t="e">
        <f>IF(F3862="","",IF($B$3='Budget Calculator'!$A$14, 'Loan Calculator'!$L$12-E3862+H3862, IF($B$3='Budget Calculator'!$A$13,  'Loan Calculator'!$N$12-E3862+H3862, IF($B$3='Budget Calculator'!$A$12,  'Loan Calculator'!$P$12-E3862+H3862, 0))))</f>
        <v>#DIV/0!</v>
      </c>
      <c r="E3862" s="217" t="e">
        <f>IF(('Loan Calculator'!$G$4/$B$4)*C3861&gt;=0, ('Loan Calculator'!$G$4/$B$4)*C3861, 1/0)</f>
        <v>#DIV/0!</v>
      </c>
      <c r="F3862" s="200" t="e">
        <f t="shared" si="366"/>
        <v>#DIV/0!</v>
      </c>
      <c r="G3862" s="212" t="e">
        <f t="shared" si="367"/>
        <v>#DIV/0!</v>
      </c>
      <c r="K3862" s="197" t="str" cm="1">
        <f t="array" ref="K3862">INDEX($A:$G, ($B3862*$B$4)+3,COLUMN(C3862))</f>
        <v>Owing</v>
      </c>
      <c r="L3862" s="198" t="e">
        <f t="shared" si="369"/>
        <v>#VALUE!</v>
      </c>
      <c r="M3862" s="199" t="e">
        <f t="shared" si="370"/>
        <v>#VALUE!</v>
      </c>
      <c r="N3862" s="200" t="str" cm="1">
        <f t="array" ref="N3862">INDEX($A:$G, ($B3862*$B$4)+3,COLUMN(F3862))</f>
        <v>Total Interest Charged</v>
      </c>
      <c r="O3862" s="201" t="e">
        <f t="shared" si="368"/>
        <v>#VALUE!</v>
      </c>
    </row>
    <row r="3863" spans="3:15" x14ac:dyDescent="0.25">
      <c r="C3863" s="197" t="e">
        <f t="shared" si="365"/>
        <v>#DIV/0!</v>
      </c>
      <c r="D3863" s="216" t="e">
        <f>IF(F3863="","",IF($B$3='Budget Calculator'!$A$14, 'Loan Calculator'!$L$12-E3863+H3863, IF($B$3='Budget Calculator'!$A$13,  'Loan Calculator'!$N$12-E3863+H3863, IF($B$3='Budget Calculator'!$A$12,  'Loan Calculator'!$P$12-E3863+H3863, 0))))</f>
        <v>#DIV/0!</v>
      </c>
      <c r="E3863" s="217" t="e">
        <f>IF(('Loan Calculator'!$G$4/$B$4)*C3862&gt;=0, ('Loan Calculator'!$G$4/$B$4)*C3862, 1/0)</f>
        <v>#DIV/0!</v>
      </c>
      <c r="F3863" s="200" t="e">
        <f t="shared" si="366"/>
        <v>#DIV/0!</v>
      </c>
      <c r="G3863" s="212" t="e">
        <f t="shared" si="367"/>
        <v>#DIV/0!</v>
      </c>
      <c r="K3863" s="197" t="str" cm="1">
        <f t="array" ref="K3863">INDEX($A:$G, ($B3863*$B$4)+3,COLUMN(C3863))</f>
        <v>Owing</v>
      </c>
      <c r="L3863" s="198" t="e">
        <f t="shared" si="369"/>
        <v>#VALUE!</v>
      </c>
      <c r="M3863" s="199" t="e">
        <f t="shared" si="370"/>
        <v>#VALUE!</v>
      </c>
      <c r="N3863" s="200" t="str" cm="1">
        <f t="array" ref="N3863">INDEX($A:$G, ($B3863*$B$4)+3,COLUMN(F3863))</f>
        <v>Total Interest Charged</v>
      </c>
      <c r="O3863" s="201" t="e">
        <f t="shared" si="368"/>
        <v>#VALUE!</v>
      </c>
    </row>
    <row r="3864" spans="3:15" x14ac:dyDescent="0.25">
      <c r="C3864" s="197" t="e">
        <f t="shared" ref="C3864:C3927" si="371">IF(F3864="","",C3863-D3864)</f>
        <v>#DIV/0!</v>
      </c>
      <c r="D3864" s="216" t="e">
        <f>IF(F3864="","",IF($B$3='Budget Calculator'!$A$14, 'Loan Calculator'!$L$12-E3864+H3864, IF($B$3='Budget Calculator'!$A$13,  'Loan Calculator'!$N$12-E3864+H3864, IF($B$3='Budget Calculator'!$A$12,  'Loan Calculator'!$P$12-E3864+H3864, 0))))</f>
        <v>#DIV/0!</v>
      </c>
      <c r="E3864" s="217" t="e">
        <f>IF(('Loan Calculator'!$G$4/$B$4)*C3863&gt;=0, ('Loan Calculator'!$G$4/$B$4)*C3863, 1/0)</f>
        <v>#DIV/0!</v>
      </c>
      <c r="F3864" s="200" t="e">
        <f t="shared" ref="F3864:F3927" si="372">IF(F3863="", "", IF(E3864+F3863&gt;F3863, E3864+F3863, ""))</f>
        <v>#DIV/0!</v>
      </c>
      <c r="G3864" s="212" t="e">
        <f t="shared" si="367"/>
        <v>#DIV/0!</v>
      </c>
      <c r="K3864" s="197" t="str" cm="1">
        <f t="array" ref="K3864">INDEX($A:$G, ($B3864*$B$4)+3,COLUMN(C3864))</f>
        <v>Owing</v>
      </c>
      <c r="L3864" s="198" t="e">
        <f t="shared" si="369"/>
        <v>#VALUE!</v>
      </c>
      <c r="M3864" s="199" t="e">
        <f t="shared" si="370"/>
        <v>#VALUE!</v>
      </c>
      <c r="N3864" s="200" t="str" cm="1">
        <f t="array" ref="N3864">INDEX($A:$G, ($B3864*$B$4)+3,COLUMN(F3864))</f>
        <v>Total Interest Charged</v>
      </c>
      <c r="O3864" s="201" t="e">
        <f t="shared" si="368"/>
        <v>#VALUE!</v>
      </c>
    </row>
    <row r="3865" spans="3:15" x14ac:dyDescent="0.25">
      <c r="C3865" s="197" t="e">
        <f t="shared" si="371"/>
        <v>#DIV/0!</v>
      </c>
      <c r="D3865" s="216" t="e">
        <f>IF(F3865="","",IF($B$3='Budget Calculator'!$A$14, 'Loan Calculator'!$L$12-E3865+H3865, IF($B$3='Budget Calculator'!$A$13,  'Loan Calculator'!$N$12-E3865+H3865, IF($B$3='Budget Calculator'!$A$12,  'Loan Calculator'!$P$12-E3865+H3865, 0))))</f>
        <v>#DIV/0!</v>
      </c>
      <c r="E3865" s="217" t="e">
        <f>IF(('Loan Calculator'!$G$4/$B$4)*C3864&gt;=0, ('Loan Calculator'!$G$4/$B$4)*C3864, 1/0)</f>
        <v>#DIV/0!</v>
      </c>
      <c r="F3865" s="200" t="e">
        <f t="shared" si="372"/>
        <v>#DIV/0!</v>
      </c>
      <c r="G3865" s="212" t="e">
        <f t="shared" si="367"/>
        <v>#DIV/0!</v>
      </c>
      <c r="K3865" s="197" t="str" cm="1">
        <f t="array" ref="K3865">INDEX($A:$G, ($B3865*$B$4)+3,COLUMN(C3865))</f>
        <v>Owing</v>
      </c>
      <c r="L3865" s="198" t="e">
        <f t="shared" si="369"/>
        <v>#VALUE!</v>
      </c>
      <c r="M3865" s="199" t="e">
        <f t="shared" si="370"/>
        <v>#VALUE!</v>
      </c>
      <c r="N3865" s="200" t="str" cm="1">
        <f t="array" ref="N3865">INDEX($A:$G, ($B3865*$B$4)+3,COLUMN(F3865))</f>
        <v>Total Interest Charged</v>
      </c>
      <c r="O3865" s="201" t="e">
        <f t="shared" si="368"/>
        <v>#VALUE!</v>
      </c>
    </row>
    <row r="3866" spans="3:15" x14ac:dyDescent="0.25">
      <c r="C3866" s="197" t="e">
        <f t="shared" si="371"/>
        <v>#DIV/0!</v>
      </c>
      <c r="D3866" s="216" t="e">
        <f>IF(F3866="","",IF($B$3='Budget Calculator'!$A$14, 'Loan Calculator'!$L$12-E3866+H3866, IF($B$3='Budget Calculator'!$A$13,  'Loan Calculator'!$N$12-E3866+H3866, IF($B$3='Budget Calculator'!$A$12,  'Loan Calculator'!$P$12-E3866+H3866, 0))))</f>
        <v>#DIV/0!</v>
      </c>
      <c r="E3866" s="217" t="e">
        <f>IF(('Loan Calculator'!$G$4/$B$4)*C3865&gt;=0, ('Loan Calculator'!$G$4/$B$4)*C3865, 1/0)</f>
        <v>#DIV/0!</v>
      </c>
      <c r="F3866" s="200" t="e">
        <f t="shared" si="372"/>
        <v>#DIV/0!</v>
      </c>
      <c r="G3866" s="212" t="e">
        <f t="shared" si="367"/>
        <v>#DIV/0!</v>
      </c>
      <c r="K3866" s="197" t="str" cm="1">
        <f t="array" ref="K3866">INDEX($A:$G, ($B3866*$B$4)+3,COLUMN(C3866))</f>
        <v>Owing</v>
      </c>
      <c r="L3866" s="198" t="e">
        <f t="shared" si="369"/>
        <v>#VALUE!</v>
      </c>
      <c r="M3866" s="199" t="e">
        <f t="shared" si="370"/>
        <v>#VALUE!</v>
      </c>
      <c r="N3866" s="200" t="str" cm="1">
        <f t="array" ref="N3866">INDEX($A:$G, ($B3866*$B$4)+3,COLUMN(F3866))</f>
        <v>Total Interest Charged</v>
      </c>
      <c r="O3866" s="201" t="e">
        <f t="shared" si="368"/>
        <v>#VALUE!</v>
      </c>
    </row>
    <row r="3867" spans="3:15" x14ac:dyDescent="0.25">
      <c r="C3867" s="197" t="e">
        <f t="shared" si="371"/>
        <v>#DIV/0!</v>
      </c>
      <c r="D3867" s="216" t="e">
        <f>IF(F3867="","",IF($B$3='Budget Calculator'!$A$14, 'Loan Calculator'!$L$12-E3867+H3867, IF($B$3='Budget Calculator'!$A$13,  'Loan Calculator'!$N$12-E3867+H3867, IF($B$3='Budget Calculator'!$A$12,  'Loan Calculator'!$P$12-E3867+H3867, 0))))</f>
        <v>#DIV/0!</v>
      </c>
      <c r="E3867" s="217" t="e">
        <f>IF(('Loan Calculator'!$G$4/$B$4)*C3866&gt;=0, ('Loan Calculator'!$G$4/$B$4)*C3866, 1/0)</f>
        <v>#DIV/0!</v>
      </c>
      <c r="F3867" s="200" t="e">
        <f t="shared" si="372"/>
        <v>#DIV/0!</v>
      </c>
      <c r="G3867" s="212" t="e">
        <f t="shared" si="367"/>
        <v>#DIV/0!</v>
      </c>
      <c r="K3867" s="197" t="str" cm="1">
        <f t="array" ref="K3867">INDEX($A:$G, ($B3867*$B$4)+3,COLUMN(C3867))</f>
        <v>Owing</v>
      </c>
      <c r="L3867" s="198" t="e">
        <f t="shared" si="369"/>
        <v>#VALUE!</v>
      </c>
      <c r="M3867" s="199" t="e">
        <f t="shared" si="370"/>
        <v>#VALUE!</v>
      </c>
      <c r="N3867" s="200" t="str" cm="1">
        <f t="array" ref="N3867">INDEX($A:$G, ($B3867*$B$4)+3,COLUMN(F3867))</f>
        <v>Total Interest Charged</v>
      </c>
      <c r="O3867" s="201" t="e">
        <f t="shared" si="368"/>
        <v>#VALUE!</v>
      </c>
    </row>
    <row r="3868" spans="3:15" x14ac:dyDescent="0.25">
      <c r="C3868" s="197" t="e">
        <f t="shared" si="371"/>
        <v>#DIV/0!</v>
      </c>
      <c r="D3868" s="216" t="e">
        <f>IF(F3868="","",IF($B$3='Budget Calculator'!$A$14, 'Loan Calculator'!$L$12-E3868+H3868, IF($B$3='Budget Calculator'!$A$13,  'Loan Calculator'!$N$12-E3868+H3868, IF($B$3='Budget Calculator'!$A$12,  'Loan Calculator'!$P$12-E3868+H3868, 0))))</f>
        <v>#DIV/0!</v>
      </c>
      <c r="E3868" s="217" t="e">
        <f>IF(('Loan Calculator'!$G$4/$B$4)*C3867&gt;=0, ('Loan Calculator'!$G$4/$B$4)*C3867, 1/0)</f>
        <v>#DIV/0!</v>
      </c>
      <c r="F3868" s="200" t="e">
        <f t="shared" si="372"/>
        <v>#DIV/0!</v>
      </c>
      <c r="G3868" s="212" t="e">
        <f t="shared" si="367"/>
        <v>#DIV/0!</v>
      </c>
      <c r="K3868" s="197" t="str" cm="1">
        <f t="array" ref="K3868">INDEX($A:$G, ($B3868*$B$4)+3,COLUMN(C3868))</f>
        <v>Owing</v>
      </c>
      <c r="L3868" s="198" t="e">
        <f t="shared" si="369"/>
        <v>#VALUE!</v>
      </c>
      <c r="M3868" s="199" t="e">
        <f t="shared" si="370"/>
        <v>#VALUE!</v>
      </c>
      <c r="N3868" s="200" t="str" cm="1">
        <f t="array" ref="N3868">INDEX($A:$G, ($B3868*$B$4)+3,COLUMN(F3868))</f>
        <v>Total Interest Charged</v>
      </c>
      <c r="O3868" s="201" t="e">
        <f t="shared" si="368"/>
        <v>#VALUE!</v>
      </c>
    </row>
    <row r="3869" spans="3:15" x14ac:dyDescent="0.25">
      <c r="C3869" s="197" t="e">
        <f t="shared" si="371"/>
        <v>#DIV/0!</v>
      </c>
      <c r="D3869" s="216" t="e">
        <f>IF(F3869="","",IF($B$3='Budget Calculator'!$A$14, 'Loan Calculator'!$L$12-E3869+H3869, IF($B$3='Budget Calculator'!$A$13,  'Loan Calculator'!$N$12-E3869+H3869, IF($B$3='Budget Calculator'!$A$12,  'Loan Calculator'!$P$12-E3869+H3869, 0))))</f>
        <v>#DIV/0!</v>
      </c>
      <c r="E3869" s="217" t="e">
        <f>IF(('Loan Calculator'!$G$4/$B$4)*C3868&gt;=0, ('Loan Calculator'!$G$4/$B$4)*C3868, 1/0)</f>
        <v>#DIV/0!</v>
      </c>
      <c r="F3869" s="200" t="e">
        <f t="shared" si="372"/>
        <v>#DIV/0!</v>
      </c>
      <c r="G3869" s="212" t="e">
        <f t="shared" si="367"/>
        <v>#DIV/0!</v>
      </c>
      <c r="K3869" s="197" t="str" cm="1">
        <f t="array" ref="K3869">INDEX($A:$G, ($B3869*$B$4)+3,COLUMN(C3869))</f>
        <v>Owing</v>
      </c>
      <c r="L3869" s="198" t="e">
        <f t="shared" si="369"/>
        <v>#VALUE!</v>
      </c>
      <c r="M3869" s="199" t="e">
        <f t="shared" si="370"/>
        <v>#VALUE!</v>
      </c>
      <c r="N3869" s="200" t="str" cm="1">
        <f t="array" ref="N3869">INDEX($A:$G, ($B3869*$B$4)+3,COLUMN(F3869))</f>
        <v>Total Interest Charged</v>
      </c>
      <c r="O3869" s="201" t="e">
        <f t="shared" si="368"/>
        <v>#VALUE!</v>
      </c>
    </row>
    <row r="3870" spans="3:15" x14ac:dyDescent="0.25">
      <c r="C3870" s="197" t="e">
        <f t="shared" si="371"/>
        <v>#DIV/0!</v>
      </c>
      <c r="D3870" s="216" t="e">
        <f>IF(F3870="","",IF($B$3='Budget Calculator'!$A$14, 'Loan Calculator'!$L$12-E3870+H3870, IF($B$3='Budget Calculator'!$A$13,  'Loan Calculator'!$N$12-E3870+H3870, IF($B$3='Budget Calculator'!$A$12,  'Loan Calculator'!$P$12-E3870+H3870, 0))))</f>
        <v>#DIV/0!</v>
      </c>
      <c r="E3870" s="217" t="e">
        <f>IF(('Loan Calculator'!$G$4/$B$4)*C3869&gt;=0, ('Loan Calculator'!$G$4/$B$4)*C3869, 1/0)</f>
        <v>#DIV/0!</v>
      </c>
      <c r="F3870" s="200" t="e">
        <f t="shared" si="372"/>
        <v>#DIV/0!</v>
      </c>
      <c r="G3870" s="212" t="e">
        <f t="shared" si="367"/>
        <v>#DIV/0!</v>
      </c>
      <c r="K3870" s="197" t="str" cm="1">
        <f t="array" ref="K3870">INDEX($A:$G, ($B3870*$B$4)+3,COLUMN(C3870))</f>
        <v>Owing</v>
      </c>
      <c r="L3870" s="198" t="e">
        <f t="shared" si="369"/>
        <v>#VALUE!</v>
      </c>
      <c r="M3870" s="199" t="e">
        <f t="shared" si="370"/>
        <v>#VALUE!</v>
      </c>
      <c r="N3870" s="200" t="str" cm="1">
        <f t="array" ref="N3870">INDEX($A:$G, ($B3870*$B$4)+3,COLUMN(F3870))</f>
        <v>Total Interest Charged</v>
      </c>
      <c r="O3870" s="201" t="e">
        <f t="shared" si="368"/>
        <v>#VALUE!</v>
      </c>
    </row>
    <row r="3871" spans="3:15" x14ac:dyDescent="0.25">
      <c r="C3871" s="197" t="e">
        <f t="shared" si="371"/>
        <v>#DIV/0!</v>
      </c>
      <c r="D3871" s="216" t="e">
        <f>IF(F3871="","",IF($B$3='Budget Calculator'!$A$14, 'Loan Calculator'!$L$12-E3871+H3871, IF($B$3='Budget Calculator'!$A$13,  'Loan Calculator'!$N$12-E3871+H3871, IF($B$3='Budget Calculator'!$A$12,  'Loan Calculator'!$P$12-E3871+H3871, 0))))</f>
        <v>#DIV/0!</v>
      </c>
      <c r="E3871" s="217" t="e">
        <f>IF(('Loan Calculator'!$G$4/$B$4)*C3870&gt;=0, ('Loan Calculator'!$G$4/$B$4)*C3870, 1/0)</f>
        <v>#DIV/0!</v>
      </c>
      <c r="F3871" s="200" t="e">
        <f t="shared" si="372"/>
        <v>#DIV/0!</v>
      </c>
      <c r="G3871" s="212" t="e">
        <f t="shared" si="367"/>
        <v>#DIV/0!</v>
      </c>
      <c r="K3871" s="197" t="str" cm="1">
        <f t="array" ref="K3871">INDEX($A:$G, ($B3871*$B$4)+3,COLUMN(C3871))</f>
        <v>Owing</v>
      </c>
      <c r="L3871" s="198" t="e">
        <f t="shared" si="369"/>
        <v>#VALUE!</v>
      </c>
      <c r="M3871" s="199" t="e">
        <f t="shared" si="370"/>
        <v>#VALUE!</v>
      </c>
      <c r="N3871" s="200" t="str" cm="1">
        <f t="array" ref="N3871">INDEX($A:$G, ($B3871*$B$4)+3,COLUMN(F3871))</f>
        <v>Total Interest Charged</v>
      </c>
      <c r="O3871" s="201" t="e">
        <f t="shared" si="368"/>
        <v>#VALUE!</v>
      </c>
    </row>
    <row r="3872" spans="3:15" x14ac:dyDescent="0.25">
      <c r="C3872" s="197" t="e">
        <f t="shared" si="371"/>
        <v>#DIV/0!</v>
      </c>
      <c r="D3872" s="216" t="e">
        <f>IF(F3872="","",IF($B$3='Budget Calculator'!$A$14, 'Loan Calculator'!$L$12-E3872+H3872, IF($B$3='Budget Calculator'!$A$13,  'Loan Calculator'!$N$12-E3872+H3872, IF($B$3='Budget Calculator'!$A$12,  'Loan Calculator'!$P$12-E3872+H3872, 0))))</f>
        <v>#DIV/0!</v>
      </c>
      <c r="E3872" s="217" t="e">
        <f>IF(('Loan Calculator'!$G$4/$B$4)*C3871&gt;=0, ('Loan Calculator'!$G$4/$B$4)*C3871, 1/0)</f>
        <v>#DIV/0!</v>
      </c>
      <c r="F3872" s="200" t="e">
        <f t="shared" si="372"/>
        <v>#DIV/0!</v>
      </c>
      <c r="G3872" s="212" t="e">
        <f t="shared" si="367"/>
        <v>#DIV/0!</v>
      </c>
      <c r="K3872" s="197" t="str" cm="1">
        <f t="array" ref="K3872">INDEX($A:$G, ($B3872*$B$4)+3,COLUMN(C3872))</f>
        <v>Owing</v>
      </c>
      <c r="L3872" s="198" t="e">
        <f t="shared" si="369"/>
        <v>#VALUE!</v>
      </c>
      <c r="M3872" s="199" t="e">
        <f t="shared" si="370"/>
        <v>#VALUE!</v>
      </c>
      <c r="N3872" s="200" t="str" cm="1">
        <f t="array" ref="N3872">INDEX($A:$G, ($B3872*$B$4)+3,COLUMN(F3872))</f>
        <v>Total Interest Charged</v>
      </c>
      <c r="O3872" s="201" t="e">
        <f t="shared" si="368"/>
        <v>#VALUE!</v>
      </c>
    </row>
    <row r="3873" spans="3:15" x14ac:dyDescent="0.25">
      <c r="C3873" s="197" t="e">
        <f t="shared" si="371"/>
        <v>#DIV/0!</v>
      </c>
      <c r="D3873" s="216" t="e">
        <f>IF(F3873="","",IF($B$3='Budget Calculator'!$A$14, 'Loan Calculator'!$L$12-E3873+H3873, IF($B$3='Budget Calculator'!$A$13,  'Loan Calculator'!$N$12-E3873+H3873, IF($B$3='Budget Calculator'!$A$12,  'Loan Calculator'!$P$12-E3873+H3873, 0))))</f>
        <v>#DIV/0!</v>
      </c>
      <c r="E3873" s="217" t="e">
        <f>IF(('Loan Calculator'!$G$4/$B$4)*C3872&gt;=0, ('Loan Calculator'!$G$4/$B$4)*C3872, 1/0)</f>
        <v>#DIV/0!</v>
      </c>
      <c r="F3873" s="200" t="e">
        <f t="shared" si="372"/>
        <v>#DIV/0!</v>
      </c>
      <c r="G3873" s="212" t="e">
        <f t="shared" si="367"/>
        <v>#DIV/0!</v>
      </c>
      <c r="K3873" s="197" t="str" cm="1">
        <f t="array" ref="K3873">INDEX($A:$G, ($B3873*$B$4)+3,COLUMN(C3873))</f>
        <v>Owing</v>
      </c>
      <c r="L3873" s="198" t="e">
        <f t="shared" si="369"/>
        <v>#VALUE!</v>
      </c>
      <c r="M3873" s="199" t="e">
        <f t="shared" si="370"/>
        <v>#VALUE!</v>
      </c>
      <c r="N3873" s="200" t="str" cm="1">
        <f t="array" ref="N3873">INDEX($A:$G, ($B3873*$B$4)+3,COLUMN(F3873))</f>
        <v>Total Interest Charged</v>
      </c>
      <c r="O3873" s="201" t="e">
        <f t="shared" si="368"/>
        <v>#VALUE!</v>
      </c>
    </row>
    <row r="3874" spans="3:15" x14ac:dyDescent="0.25">
      <c r="C3874" s="197" t="e">
        <f t="shared" si="371"/>
        <v>#DIV/0!</v>
      </c>
      <c r="D3874" s="216" t="e">
        <f>IF(F3874="","",IF($B$3='Budget Calculator'!$A$14, 'Loan Calculator'!$L$12-E3874+H3874, IF($B$3='Budget Calculator'!$A$13,  'Loan Calculator'!$N$12-E3874+H3874, IF($B$3='Budget Calculator'!$A$12,  'Loan Calculator'!$P$12-E3874+H3874, 0))))</f>
        <v>#DIV/0!</v>
      </c>
      <c r="E3874" s="217" t="e">
        <f>IF(('Loan Calculator'!$G$4/$B$4)*C3873&gt;=0, ('Loan Calculator'!$G$4/$B$4)*C3873, 1/0)</f>
        <v>#DIV/0!</v>
      </c>
      <c r="F3874" s="200" t="e">
        <f t="shared" si="372"/>
        <v>#DIV/0!</v>
      </c>
      <c r="G3874" s="212" t="e">
        <f t="shared" si="367"/>
        <v>#DIV/0!</v>
      </c>
      <c r="K3874" s="197" t="str" cm="1">
        <f t="array" ref="K3874">INDEX($A:$G, ($B3874*$B$4)+3,COLUMN(C3874))</f>
        <v>Owing</v>
      </c>
      <c r="L3874" s="198" t="e">
        <f t="shared" si="369"/>
        <v>#VALUE!</v>
      </c>
      <c r="M3874" s="199" t="e">
        <f t="shared" si="370"/>
        <v>#VALUE!</v>
      </c>
      <c r="N3874" s="200" t="str" cm="1">
        <f t="array" ref="N3874">INDEX($A:$G, ($B3874*$B$4)+3,COLUMN(F3874))</f>
        <v>Total Interest Charged</v>
      </c>
      <c r="O3874" s="201" t="e">
        <f t="shared" si="368"/>
        <v>#VALUE!</v>
      </c>
    </row>
    <row r="3875" spans="3:15" x14ac:dyDescent="0.25">
      <c r="C3875" s="197" t="e">
        <f t="shared" si="371"/>
        <v>#DIV/0!</v>
      </c>
      <c r="D3875" s="216" t="e">
        <f>IF(F3875="","",IF($B$3='Budget Calculator'!$A$14, 'Loan Calculator'!$L$12-E3875+H3875, IF($B$3='Budget Calculator'!$A$13,  'Loan Calculator'!$N$12-E3875+H3875, IF($B$3='Budget Calculator'!$A$12,  'Loan Calculator'!$P$12-E3875+H3875, 0))))</f>
        <v>#DIV/0!</v>
      </c>
      <c r="E3875" s="217" t="e">
        <f>IF(('Loan Calculator'!$G$4/$B$4)*C3874&gt;=0, ('Loan Calculator'!$G$4/$B$4)*C3874, 1/0)</f>
        <v>#DIV/0!</v>
      </c>
      <c r="F3875" s="200" t="e">
        <f t="shared" si="372"/>
        <v>#DIV/0!</v>
      </c>
      <c r="G3875" s="212" t="e">
        <f t="shared" si="367"/>
        <v>#DIV/0!</v>
      </c>
      <c r="K3875" s="197" t="str" cm="1">
        <f t="array" ref="K3875">INDEX($A:$G, ($B3875*$B$4)+3,COLUMN(C3875))</f>
        <v>Owing</v>
      </c>
      <c r="L3875" s="198" t="e">
        <f t="shared" si="369"/>
        <v>#VALUE!</v>
      </c>
      <c r="M3875" s="199" t="e">
        <f t="shared" si="370"/>
        <v>#VALUE!</v>
      </c>
      <c r="N3875" s="200" t="str" cm="1">
        <f t="array" ref="N3875">INDEX($A:$G, ($B3875*$B$4)+3,COLUMN(F3875))</f>
        <v>Total Interest Charged</v>
      </c>
      <c r="O3875" s="201" t="e">
        <f t="shared" si="368"/>
        <v>#VALUE!</v>
      </c>
    </row>
    <row r="3876" spans="3:15" x14ac:dyDescent="0.25">
      <c r="C3876" s="197" t="e">
        <f t="shared" si="371"/>
        <v>#DIV/0!</v>
      </c>
      <c r="D3876" s="216" t="e">
        <f>IF(F3876="","",IF($B$3='Budget Calculator'!$A$14, 'Loan Calculator'!$L$12-E3876+H3876, IF($B$3='Budget Calculator'!$A$13,  'Loan Calculator'!$N$12-E3876+H3876, IF($B$3='Budget Calculator'!$A$12,  'Loan Calculator'!$P$12-E3876+H3876, 0))))</f>
        <v>#DIV/0!</v>
      </c>
      <c r="E3876" s="217" t="e">
        <f>IF(('Loan Calculator'!$G$4/$B$4)*C3875&gt;=0, ('Loan Calculator'!$G$4/$B$4)*C3875, 1/0)</f>
        <v>#DIV/0!</v>
      </c>
      <c r="F3876" s="200" t="e">
        <f t="shared" si="372"/>
        <v>#DIV/0!</v>
      </c>
      <c r="G3876" s="212" t="e">
        <f t="shared" si="367"/>
        <v>#DIV/0!</v>
      </c>
      <c r="K3876" s="197" t="str" cm="1">
        <f t="array" ref="K3876">INDEX($A:$G, ($B3876*$B$4)+3,COLUMN(C3876))</f>
        <v>Owing</v>
      </c>
      <c r="L3876" s="198" t="e">
        <f t="shared" si="369"/>
        <v>#VALUE!</v>
      </c>
      <c r="M3876" s="199" t="e">
        <f t="shared" si="370"/>
        <v>#VALUE!</v>
      </c>
      <c r="N3876" s="200" t="str" cm="1">
        <f t="array" ref="N3876">INDEX($A:$G, ($B3876*$B$4)+3,COLUMN(F3876))</f>
        <v>Total Interest Charged</v>
      </c>
      <c r="O3876" s="201" t="e">
        <f t="shared" si="368"/>
        <v>#VALUE!</v>
      </c>
    </row>
    <row r="3877" spans="3:15" x14ac:dyDescent="0.25">
      <c r="C3877" s="197" t="e">
        <f t="shared" si="371"/>
        <v>#DIV/0!</v>
      </c>
      <c r="D3877" s="216" t="e">
        <f>IF(F3877="","",IF($B$3='Budget Calculator'!$A$14, 'Loan Calculator'!$L$12-E3877+H3877, IF($B$3='Budget Calculator'!$A$13,  'Loan Calculator'!$N$12-E3877+H3877, IF($B$3='Budget Calculator'!$A$12,  'Loan Calculator'!$P$12-E3877+H3877, 0))))</f>
        <v>#DIV/0!</v>
      </c>
      <c r="E3877" s="217" t="e">
        <f>IF(('Loan Calculator'!$G$4/$B$4)*C3876&gt;=0, ('Loan Calculator'!$G$4/$B$4)*C3876, 1/0)</f>
        <v>#DIV/0!</v>
      </c>
      <c r="F3877" s="200" t="e">
        <f t="shared" si="372"/>
        <v>#DIV/0!</v>
      </c>
      <c r="G3877" s="212" t="e">
        <f t="shared" si="367"/>
        <v>#DIV/0!</v>
      </c>
      <c r="K3877" s="197" t="str" cm="1">
        <f t="array" ref="K3877">INDEX($A:$G, ($B3877*$B$4)+3,COLUMN(C3877))</f>
        <v>Owing</v>
      </c>
      <c r="L3877" s="198" t="e">
        <f t="shared" si="369"/>
        <v>#VALUE!</v>
      </c>
      <c r="M3877" s="199" t="e">
        <f t="shared" si="370"/>
        <v>#VALUE!</v>
      </c>
      <c r="N3877" s="200" t="str" cm="1">
        <f t="array" ref="N3877">INDEX($A:$G, ($B3877*$B$4)+3,COLUMN(F3877))</f>
        <v>Total Interest Charged</v>
      </c>
      <c r="O3877" s="201" t="e">
        <f t="shared" si="368"/>
        <v>#VALUE!</v>
      </c>
    </row>
    <row r="3878" spans="3:15" x14ac:dyDescent="0.25">
      <c r="C3878" s="197" t="e">
        <f t="shared" si="371"/>
        <v>#DIV/0!</v>
      </c>
      <c r="D3878" s="216" t="e">
        <f>IF(F3878="","",IF($B$3='Budget Calculator'!$A$14, 'Loan Calculator'!$L$12-E3878+H3878, IF($B$3='Budget Calculator'!$A$13,  'Loan Calculator'!$N$12-E3878+H3878, IF($B$3='Budget Calculator'!$A$12,  'Loan Calculator'!$P$12-E3878+H3878, 0))))</f>
        <v>#DIV/0!</v>
      </c>
      <c r="E3878" s="217" t="e">
        <f>IF(('Loan Calculator'!$G$4/$B$4)*C3877&gt;=0, ('Loan Calculator'!$G$4/$B$4)*C3877, 1/0)</f>
        <v>#DIV/0!</v>
      </c>
      <c r="F3878" s="200" t="e">
        <f t="shared" si="372"/>
        <v>#DIV/0!</v>
      </c>
      <c r="G3878" s="212" t="e">
        <f t="shared" si="367"/>
        <v>#DIV/0!</v>
      </c>
      <c r="K3878" s="197" t="str" cm="1">
        <f t="array" ref="K3878">INDEX($A:$G, ($B3878*$B$4)+3,COLUMN(C3878))</f>
        <v>Owing</v>
      </c>
      <c r="L3878" s="198" t="e">
        <f t="shared" si="369"/>
        <v>#VALUE!</v>
      </c>
      <c r="M3878" s="199" t="e">
        <f t="shared" si="370"/>
        <v>#VALUE!</v>
      </c>
      <c r="N3878" s="200" t="str" cm="1">
        <f t="array" ref="N3878">INDEX($A:$G, ($B3878*$B$4)+3,COLUMN(F3878))</f>
        <v>Total Interest Charged</v>
      </c>
      <c r="O3878" s="201" t="e">
        <f t="shared" si="368"/>
        <v>#VALUE!</v>
      </c>
    </row>
    <row r="3879" spans="3:15" x14ac:dyDescent="0.25">
      <c r="C3879" s="197" t="e">
        <f t="shared" si="371"/>
        <v>#DIV/0!</v>
      </c>
      <c r="D3879" s="216" t="e">
        <f>IF(F3879="","",IF($B$3='Budget Calculator'!$A$14, 'Loan Calculator'!$L$12-E3879+H3879, IF($B$3='Budget Calculator'!$A$13,  'Loan Calculator'!$N$12-E3879+H3879, IF($B$3='Budget Calculator'!$A$12,  'Loan Calculator'!$P$12-E3879+H3879, 0))))</f>
        <v>#DIV/0!</v>
      </c>
      <c r="E3879" s="217" t="e">
        <f>IF(('Loan Calculator'!$G$4/$B$4)*C3878&gt;=0, ('Loan Calculator'!$G$4/$B$4)*C3878, 1/0)</f>
        <v>#DIV/0!</v>
      </c>
      <c r="F3879" s="200" t="e">
        <f t="shared" si="372"/>
        <v>#DIV/0!</v>
      </c>
      <c r="G3879" s="212" t="e">
        <f t="shared" si="367"/>
        <v>#DIV/0!</v>
      </c>
      <c r="K3879" s="197" t="str" cm="1">
        <f t="array" ref="K3879">INDEX($A:$G, ($B3879*$B$4)+3,COLUMN(C3879))</f>
        <v>Owing</v>
      </c>
      <c r="L3879" s="198" t="e">
        <f t="shared" si="369"/>
        <v>#VALUE!</v>
      </c>
      <c r="M3879" s="199" t="e">
        <f t="shared" si="370"/>
        <v>#VALUE!</v>
      </c>
      <c r="N3879" s="200" t="str" cm="1">
        <f t="array" ref="N3879">INDEX($A:$G, ($B3879*$B$4)+3,COLUMN(F3879))</f>
        <v>Total Interest Charged</v>
      </c>
      <c r="O3879" s="201" t="e">
        <f t="shared" si="368"/>
        <v>#VALUE!</v>
      </c>
    </row>
    <row r="3880" spans="3:15" x14ac:dyDescent="0.25">
      <c r="C3880" s="197" t="e">
        <f t="shared" si="371"/>
        <v>#DIV/0!</v>
      </c>
      <c r="D3880" s="216" t="e">
        <f>IF(F3880="","",IF($B$3='Budget Calculator'!$A$14, 'Loan Calculator'!$L$12-E3880+H3880, IF($B$3='Budget Calculator'!$A$13,  'Loan Calculator'!$N$12-E3880+H3880, IF($B$3='Budget Calculator'!$A$12,  'Loan Calculator'!$P$12-E3880+H3880, 0))))</f>
        <v>#DIV/0!</v>
      </c>
      <c r="E3880" s="217" t="e">
        <f>IF(('Loan Calculator'!$G$4/$B$4)*C3879&gt;=0, ('Loan Calculator'!$G$4/$B$4)*C3879, 1/0)</f>
        <v>#DIV/0!</v>
      </c>
      <c r="F3880" s="200" t="e">
        <f t="shared" si="372"/>
        <v>#DIV/0!</v>
      </c>
      <c r="G3880" s="212" t="e">
        <f t="shared" si="367"/>
        <v>#DIV/0!</v>
      </c>
      <c r="K3880" s="197" t="str" cm="1">
        <f t="array" ref="K3880">INDEX($A:$G, ($B3880*$B$4)+3,COLUMN(C3880))</f>
        <v>Owing</v>
      </c>
      <c r="L3880" s="198" t="e">
        <f t="shared" si="369"/>
        <v>#VALUE!</v>
      </c>
      <c r="M3880" s="199" t="e">
        <f t="shared" si="370"/>
        <v>#VALUE!</v>
      </c>
      <c r="N3880" s="200" t="str" cm="1">
        <f t="array" ref="N3880">INDEX($A:$G, ($B3880*$B$4)+3,COLUMN(F3880))</f>
        <v>Total Interest Charged</v>
      </c>
      <c r="O3880" s="201" t="e">
        <f t="shared" si="368"/>
        <v>#VALUE!</v>
      </c>
    </row>
    <row r="3881" spans="3:15" x14ac:dyDescent="0.25">
      <c r="C3881" s="197" t="e">
        <f t="shared" si="371"/>
        <v>#DIV/0!</v>
      </c>
      <c r="D3881" s="216" t="e">
        <f>IF(F3881="","",IF($B$3='Budget Calculator'!$A$14, 'Loan Calculator'!$L$12-E3881+H3881, IF($B$3='Budget Calculator'!$A$13,  'Loan Calculator'!$N$12-E3881+H3881, IF($B$3='Budget Calculator'!$A$12,  'Loan Calculator'!$P$12-E3881+H3881, 0))))</f>
        <v>#DIV/0!</v>
      </c>
      <c r="E3881" s="217" t="e">
        <f>IF(('Loan Calculator'!$G$4/$B$4)*C3880&gt;=0, ('Loan Calculator'!$G$4/$B$4)*C3880, 1/0)</f>
        <v>#DIV/0!</v>
      </c>
      <c r="F3881" s="200" t="e">
        <f t="shared" si="372"/>
        <v>#DIV/0!</v>
      </c>
      <c r="G3881" s="212" t="e">
        <f t="shared" si="367"/>
        <v>#DIV/0!</v>
      </c>
      <c r="K3881" s="197" t="str" cm="1">
        <f t="array" ref="K3881">INDEX($A:$G, ($B3881*$B$4)+3,COLUMN(C3881))</f>
        <v>Owing</v>
      </c>
      <c r="L3881" s="198" t="e">
        <f t="shared" si="369"/>
        <v>#VALUE!</v>
      </c>
      <c r="M3881" s="199" t="e">
        <f t="shared" si="370"/>
        <v>#VALUE!</v>
      </c>
      <c r="N3881" s="200" t="str" cm="1">
        <f t="array" ref="N3881">INDEX($A:$G, ($B3881*$B$4)+3,COLUMN(F3881))</f>
        <v>Total Interest Charged</v>
      </c>
      <c r="O3881" s="201" t="e">
        <f t="shared" si="368"/>
        <v>#VALUE!</v>
      </c>
    </row>
    <row r="3882" spans="3:15" x14ac:dyDescent="0.25">
      <c r="C3882" s="197" t="e">
        <f t="shared" si="371"/>
        <v>#DIV/0!</v>
      </c>
      <c r="D3882" s="216" t="e">
        <f>IF(F3882="","",IF($B$3='Budget Calculator'!$A$14, 'Loan Calculator'!$L$12-E3882+H3882, IF($B$3='Budget Calculator'!$A$13,  'Loan Calculator'!$N$12-E3882+H3882, IF($B$3='Budget Calculator'!$A$12,  'Loan Calculator'!$P$12-E3882+H3882, 0))))</f>
        <v>#DIV/0!</v>
      </c>
      <c r="E3882" s="217" t="e">
        <f>IF(('Loan Calculator'!$G$4/$B$4)*C3881&gt;=0, ('Loan Calculator'!$G$4/$B$4)*C3881, 1/0)</f>
        <v>#DIV/0!</v>
      </c>
      <c r="F3882" s="200" t="e">
        <f t="shared" si="372"/>
        <v>#DIV/0!</v>
      </c>
      <c r="G3882" s="212" t="e">
        <f t="shared" si="367"/>
        <v>#DIV/0!</v>
      </c>
      <c r="K3882" s="197" t="str" cm="1">
        <f t="array" ref="K3882">INDEX($A:$G, ($B3882*$B$4)+3,COLUMN(C3882))</f>
        <v>Owing</v>
      </c>
      <c r="L3882" s="198" t="e">
        <f t="shared" si="369"/>
        <v>#VALUE!</v>
      </c>
      <c r="M3882" s="199" t="e">
        <f t="shared" si="370"/>
        <v>#VALUE!</v>
      </c>
      <c r="N3882" s="200" t="str" cm="1">
        <f t="array" ref="N3882">INDEX($A:$G, ($B3882*$B$4)+3,COLUMN(F3882))</f>
        <v>Total Interest Charged</v>
      </c>
      <c r="O3882" s="201" t="e">
        <f t="shared" si="368"/>
        <v>#VALUE!</v>
      </c>
    </row>
    <row r="3883" spans="3:15" x14ac:dyDescent="0.25">
      <c r="C3883" s="197" t="e">
        <f t="shared" si="371"/>
        <v>#DIV/0!</v>
      </c>
      <c r="D3883" s="216" t="e">
        <f>IF(F3883="","",IF($B$3='Budget Calculator'!$A$14, 'Loan Calculator'!$L$12-E3883+H3883, IF($B$3='Budget Calculator'!$A$13,  'Loan Calculator'!$N$12-E3883+H3883, IF($B$3='Budget Calculator'!$A$12,  'Loan Calculator'!$P$12-E3883+H3883, 0))))</f>
        <v>#DIV/0!</v>
      </c>
      <c r="E3883" s="217" t="e">
        <f>IF(('Loan Calculator'!$G$4/$B$4)*C3882&gt;=0, ('Loan Calculator'!$G$4/$B$4)*C3882, 1/0)</f>
        <v>#DIV/0!</v>
      </c>
      <c r="F3883" s="200" t="e">
        <f t="shared" si="372"/>
        <v>#DIV/0!</v>
      </c>
      <c r="G3883" s="212" t="e">
        <f t="shared" si="367"/>
        <v>#DIV/0!</v>
      </c>
      <c r="K3883" s="197" t="str" cm="1">
        <f t="array" ref="K3883">INDEX($A:$G, ($B3883*$B$4)+3,COLUMN(C3883))</f>
        <v>Owing</v>
      </c>
      <c r="L3883" s="198" t="e">
        <f t="shared" si="369"/>
        <v>#VALUE!</v>
      </c>
      <c r="M3883" s="199" t="e">
        <f t="shared" si="370"/>
        <v>#VALUE!</v>
      </c>
      <c r="N3883" s="200" t="str" cm="1">
        <f t="array" ref="N3883">INDEX($A:$G, ($B3883*$B$4)+3,COLUMN(F3883))</f>
        <v>Total Interest Charged</v>
      </c>
      <c r="O3883" s="201" t="e">
        <f t="shared" si="368"/>
        <v>#VALUE!</v>
      </c>
    </row>
    <row r="3884" spans="3:15" x14ac:dyDescent="0.25">
      <c r="C3884" s="197" t="e">
        <f t="shared" si="371"/>
        <v>#DIV/0!</v>
      </c>
      <c r="D3884" s="216" t="e">
        <f>IF(F3884="","",IF($B$3='Budget Calculator'!$A$14, 'Loan Calculator'!$L$12-E3884+H3884, IF($B$3='Budget Calculator'!$A$13,  'Loan Calculator'!$N$12-E3884+H3884, IF($B$3='Budget Calculator'!$A$12,  'Loan Calculator'!$P$12-E3884+H3884, 0))))</f>
        <v>#DIV/0!</v>
      </c>
      <c r="E3884" s="217" t="e">
        <f>IF(('Loan Calculator'!$G$4/$B$4)*C3883&gt;=0, ('Loan Calculator'!$G$4/$B$4)*C3883, 1/0)</f>
        <v>#DIV/0!</v>
      </c>
      <c r="F3884" s="200" t="e">
        <f t="shared" si="372"/>
        <v>#DIV/0!</v>
      </c>
      <c r="G3884" s="212" t="e">
        <f t="shared" si="367"/>
        <v>#DIV/0!</v>
      </c>
      <c r="K3884" s="197" t="str" cm="1">
        <f t="array" ref="K3884">INDEX($A:$G, ($B3884*$B$4)+3,COLUMN(C3884))</f>
        <v>Owing</v>
      </c>
      <c r="L3884" s="198" t="e">
        <f t="shared" si="369"/>
        <v>#VALUE!</v>
      </c>
      <c r="M3884" s="199" t="e">
        <f t="shared" si="370"/>
        <v>#VALUE!</v>
      </c>
      <c r="N3884" s="200" t="str" cm="1">
        <f t="array" ref="N3884">INDEX($A:$G, ($B3884*$B$4)+3,COLUMN(F3884))</f>
        <v>Total Interest Charged</v>
      </c>
      <c r="O3884" s="201" t="e">
        <f t="shared" si="368"/>
        <v>#VALUE!</v>
      </c>
    </row>
    <row r="3885" spans="3:15" x14ac:dyDescent="0.25">
      <c r="C3885" s="197" t="e">
        <f t="shared" si="371"/>
        <v>#DIV/0!</v>
      </c>
      <c r="D3885" s="216" t="e">
        <f>IF(F3885="","",IF($B$3='Budget Calculator'!$A$14, 'Loan Calculator'!$L$12-E3885+H3885, IF($B$3='Budget Calculator'!$A$13,  'Loan Calculator'!$N$12-E3885+H3885, IF($B$3='Budget Calculator'!$A$12,  'Loan Calculator'!$P$12-E3885+H3885, 0))))</f>
        <v>#DIV/0!</v>
      </c>
      <c r="E3885" s="217" t="e">
        <f>IF(('Loan Calculator'!$G$4/$B$4)*C3884&gt;=0, ('Loan Calculator'!$G$4/$B$4)*C3884, 1/0)</f>
        <v>#DIV/0!</v>
      </c>
      <c r="F3885" s="200" t="e">
        <f t="shared" si="372"/>
        <v>#DIV/0!</v>
      </c>
      <c r="G3885" s="212" t="e">
        <f t="shared" si="367"/>
        <v>#DIV/0!</v>
      </c>
      <c r="K3885" s="197" t="str" cm="1">
        <f t="array" ref="K3885">INDEX($A:$G, ($B3885*$B$4)+3,COLUMN(C3885))</f>
        <v>Owing</v>
      </c>
      <c r="L3885" s="198" t="e">
        <f t="shared" si="369"/>
        <v>#VALUE!</v>
      </c>
      <c r="M3885" s="199" t="e">
        <f t="shared" si="370"/>
        <v>#VALUE!</v>
      </c>
      <c r="N3885" s="200" t="str" cm="1">
        <f t="array" ref="N3885">INDEX($A:$G, ($B3885*$B$4)+3,COLUMN(F3885))</f>
        <v>Total Interest Charged</v>
      </c>
      <c r="O3885" s="201" t="e">
        <f t="shared" si="368"/>
        <v>#VALUE!</v>
      </c>
    </row>
    <row r="3886" spans="3:15" x14ac:dyDescent="0.25">
      <c r="C3886" s="197" t="e">
        <f t="shared" si="371"/>
        <v>#DIV/0!</v>
      </c>
      <c r="D3886" s="216" t="e">
        <f>IF(F3886="","",IF($B$3='Budget Calculator'!$A$14, 'Loan Calculator'!$L$12-E3886+H3886, IF($B$3='Budget Calculator'!$A$13,  'Loan Calculator'!$N$12-E3886+H3886, IF($B$3='Budget Calculator'!$A$12,  'Loan Calculator'!$P$12-E3886+H3886, 0))))</f>
        <v>#DIV/0!</v>
      </c>
      <c r="E3886" s="217" t="e">
        <f>IF(('Loan Calculator'!$G$4/$B$4)*C3885&gt;=0, ('Loan Calculator'!$G$4/$B$4)*C3885, 1/0)</f>
        <v>#DIV/0!</v>
      </c>
      <c r="F3886" s="200" t="e">
        <f t="shared" si="372"/>
        <v>#DIV/0!</v>
      </c>
      <c r="G3886" s="212" t="e">
        <f t="shared" si="367"/>
        <v>#DIV/0!</v>
      </c>
      <c r="K3886" s="197" t="str" cm="1">
        <f t="array" ref="K3886">INDEX($A:$G, ($B3886*$B$4)+3,COLUMN(C3886))</f>
        <v>Owing</v>
      </c>
      <c r="L3886" s="198" t="e">
        <f t="shared" si="369"/>
        <v>#VALUE!</v>
      </c>
      <c r="M3886" s="199" t="e">
        <f t="shared" si="370"/>
        <v>#VALUE!</v>
      </c>
      <c r="N3886" s="200" t="str" cm="1">
        <f t="array" ref="N3886">INDEX($A:$G, ($B3886*$B$4)+3,COLUMN(F3886))</f>
        <v>Total Interest Charged</v>
      </c>
      <c r="O3886" s="201" t="e">
        <f t="shared" si="368"/>
        <v>#VALUE!</v>
      </c>
    </row>
    <row r="3887" spans="3:15" x14ac:dyDescent="0.25">
      <c r="C3887" s="197" t="e">
        <f t="shared" si="371"/>
        <v>#DIV/0!</v>
      </c>
      <c r="D3887" s="216" t="e">
        <f>IF(F3887="","",IF($B$3='Budget Calculator'!$A$14, 'Loan Calculator'!$L$12-E3887+H3887, IF($B$3='Budget Calculator'!$A$13,  'Loan Calculator'!$N$12-E3887+H3887, IF($B$3='Budget Calculator'!$A$12,  'Loan Calculator'!$P$12-E3887+H3887, 0))))</f>
        <v>#DIV/0!</v>
      </c>
      <c r="E3887" s="217" t="e">
        <f>IF(('Loan Calculator'!$G$4/$B$4)*C3886&gt;=0, ('Loan Calculator'!$G$4/$B$4)*C3886, 1/0)</f>
        <v>#DIV/0!</v>
      </c>
      <c r="F3887" s="200" t="e">
        <f t="shared" si="372"/>
        <v>#DIV/0!</v>
      </c>
      <c r="G3887" s="212" t="e">
        <f t="shared" si="367"/>
        <v>#DIV/0!</v>
      </c>
      <c r="K3887" s="197" t="str" cm="1">
        <f t="array" ref="K3887">INDEX($A:$G, ($B3887*$B$4)+3,COLUMN(C3887))</f>
        <v>Owing</v>
      </c>
      <c r="L3887" s="198" t="e">
        <f t="shared" si="369"/>
        <v>#VALUE!</v>
      </c>
      <c r="M3887" s="199" t="e">
        <f t="shared" si="370"/>
        <v>#VALUE!</v>
      </c>
      <c r="N3887" s="200" t="str" cm="1">
        <f t="array" ref="N3887">INDEX($A:$G, ($B3887*$B$4)+3,COLUMN(F3887))</f>
        <v>Total Interest Charged</v>
      </c>
      <c r="O3887" s="201" t="e">
        <f t="shared" si="368"/>
        <v>#VALUE!</v>
      </c>
    </row>
    <row r="3888" spans="3:15" x14ac:dyDescent="0.25">
      <c r="C3888" s="197" t="e">
        <f t="shared" si="371"/>
        <v>#DIV/0!</v>
      </c>
      <c r="D3888" s="216" t="e">
        <f>IF(F3888="","",IF($B$3='Budget Calculator'!$A$14, 'Loan Calculator'!$L$12-E3888+H3888, IF($B$3='Budget Calculator'!$A$13,  'Loan Calculator'!$N$12-E3888+H3888, IF($B$3='Budget Calculator'!$A$12,  'Loan Calculator'!$P$12-E3888+H3888, 0))))</f>
        <v>#DIV/0!</v>
      </c>
      <c r="E3888" s="217" t="e">
        <f>IF(('Loan Calculator'!$G$4/$B$4)*C3887&gt;=0, ('Loan Calculator'!$G$4/$B$4)*C3887, 1/0)</f>
        <v>#DIV/0!</v>
      </c>
      <c r="F3888" s="200" t="e">
        <f t="shared" si="372"/>
        <v>#DIV/0!</v>
      </c>
      <c r="G3888" s="212" t="e">
        <f t="shared" si="367"/>
        <v>#DIV/0!</v>
      </c>
      <c r="K3888" s="197" t="str" cm="1">
        <f t="array" ref="K3888">INDEX($A:$G, ($B3888*$B$4)+3,COLUMN(C3888))</f>
        <v>Owing</v>
      </c>
      <c r="L3888" s="198" t="e">
        <f t="shared" si="369"/>
        <v>#VALUE!</v>
      </c>
      <c r="M3888" s="199" t="e">
        <f t="shared" si="370"/>
        <v>#VALUE!</v>
      </c>
      <c r="N3888" s="200" t="str" cm="1">
        <f t="array" ref="N3888">INDEX($A:$G, ($B3888*$B$4)+3,COLUMN(F3888))</f>
        <v>Total Interest Charged</v>
      </c>
      <c r="O3888" s="201" t="e">
        <f t="shared" si="368"/>
        <v>#VALUE!</v>
      </c>
    </row>
    <row r="3889" spans="3:15" x14ac:dyDescent="0.25">
      <c r="C3889" s="197" t="e">
        <f t="shared" si="371"/>
        <v>#DIV/0!</v>
      </c>
      <c r="D3889" s="216" t="e">
        <f>IF(F3889="","",IF($B$3='Budget Calculator'!$A$14, 'Loan Calculator'!$L$12-E3889+H3889, IF($B$3='Budget Calculator'!$A$13,  'Loan Calculator'!$N$12-E3889+H3889, IF($B$3='Budget Calculator'!$A$12,  'Loan Calculator'!$P$12-E3889+H3889, 0))))</f>
        <v>#DIV/0!</v>
      </c>
      <c r="E3889" s="217" t="e">
        <f>IF(('Loan Calculator'!$G$4/$B$4)*C3888&gt;=0, ('Loan Calculator'!$G$4/$B$4)*C3888, 1/0)</f>
        <v>#DIV/0!</v>
      </c>
      <c r="F3889" s="200" t="e">
        <f t="shared" si="372"/>
        <v>#DIV/0!</v>
      </c>
      <c r="G3889" s="212" t="e">
        <f t="shared" si="367"/>
        <v>#DIV/0!</v>
      </c>
      <c r="K3889" s="197" t="str" cm="1">
        <f t="array" ref="K3889">INDEX($A:$G, ($B3889*$B$4)+3,COLUMN(C3889))</f>
        <v>Owing</v>
      </c>
      <c r="L3889" s="198" t="e">
        <f t="shared" si="369"/>
        <v>#VALUE!</v>
      </c>
      <c r="M3889" s="199" t="e">
        <f t="shared" si="370"/>
        <v>#VALUE!</v>
      </c>
      <c r="N3889" s="200" t="str" cm="1">
        <f t="array" ref="N3889">INDEX($A:$G, ($B3889*$B$4)+3,COLUMN(F3889))</f>
        <v>Total Interest Charged</v>
      </c>
      <c r="O3889" s="201" t="e">
        <f t="shared" si="368"/>
        <v>#VALUE!</v>
      </c>
    </row>
    <row r="3890" spans="3:15" x14ac:dyDescent="0.25">
      <c r="C3890" s="197" t="e">
        <f t="shared" si="371"/>
        <v>#DIV/0!</v>
      </c>
      <c r="D3890" s="216" t="e">
        <f>IF(F3890="","",IF($B$3='Budget Calculator'!$A$14, 'Loan Calculator'!$L$12-E3890+H3890, IF($B$3='Budget Calculator'!$A$13,  'Loan Calculator'!$N$12-E3890+H3890, IF($B$3='Budget Calculator'!$A$12,  'Loan Calculator'!$P$12-E3890+H3890, 0))))</f>
        <v>#DIV/0!</v>
      </c>
      <c r="E3890" s="217" t="e">
        <f>IF(('Loan Calculator'!$G$4/$B$4)*C3889&gt;=0, ('Loan Calculator'!$G$4/$B$4)*C3889, 1/0)</f>
        <v>#DIV/0!</v>
      </c>
      <c r="F3890" s="200" t="e">
        <f t="shared" si="372"/>
        <v>#DIV/0!</v>
      </c>
      <c r="G3890" s="212" t="e">
        <f t="shared" si="367"/>
        <v>#DIV/0!</v>
      </c>
      <c r="K3890" s="197" t="str" cm="1">
        <f t="array" ref="K3890">INDEX($A:$G, ($B3890*$B$4)+3,COLUMN(C3890))</f>
        <v>Owing</v>
      </c>
      <c r="L3890" s="198" t="e">
        <f t="shared" si="369"/>
        <v>#VALUE!</v>
      </c>
      <c r="M3890" s="199" t="e">
        <f t="shared" si="370"/>
        <v>#VALUE!</v>
      </c>
      <c r="N3890" s="200" t="str" cm="1">
        <f t="array" ref="N3890">INDEX($A:$G, ($B3890*$B$4)+3,COLUMN(F3890))</f>
        <v>Total Interest Charged</v>
      </c>
      <c r="O3890" s="201" t="e">
        <f t="shared" si="368"/>
        <v>#VALUE!</v>
      </c>
    </row>
    <row r="3891" spans="3:15" x14ac:dyDescent="0.25">
      <c r="C3891" s="197" t="e">
        <f t="shared" si="371"/>
        <v>#DIV/0!</v>
      </c>
      <c r="D3891" s="216" t="e">
        <f>IF(F3891="","",IF($B$3='Budget Calculator'!$A$14, 'Loan Calculator'!$L$12-E3891+H3891, IF($B$3='Budget Calculator'!$A$13,  'Loan Calculator'!$N$12-E3891+H3891, IF($B$3='Budget Calculator'!$A$12,  'Loan Calculator'!$P$12-E3891+H3891, 0))))</f>
        <v>#DIV/0!</v>
      </c>
      <c r="E3891" s="217" t="e">
        <f>IF(('Loan Calculator'!$G$4/$B$4)*C3890&gt;=0, ('Loan Calculator'!$G$4/$B$4)*C3890, 1/0)</f>
        <v>#DIV/0!</v>
      </c>
      <c r="F3891" s="200" t="e">
        <f t="shared" si="372"/>
        <v>#DIV/0!</v>
      </c>
      <c r="G3891" s="212" t="e">
        <f t="shared" si="367"/>
        <v>#DIV/0!</v>
      </c>
      <c r="K3891" s="197" t="str" cm="1">
        <f t="array" ref="K3891">INDEX($A:$G, ($B3891*$B$4)+3,COLUMN(C3891))</f>
        <v>Owing</v>
      </c>
      <c r="L3891" s="198" t="e">
        <f t="shared" si="369"/>
        <v>#VALUE!</v>
      </c>
      <c r="M3891" s="199" t="e">
        <f t="shared" si="370"/>
        <v>#VALUE!</v>
      </c>
      <c r="N3891" s="200" t="str" cm="1">
        <f t="array" ref="N3891">INDEX($A:$G, ($B3891*$B$4)+3,COLUMN(F3891))</f>
        <v>Total Interest Charged</v>
      </c>
      <c r="O3891" s="201" t="e">
        <f t="shared" si="368"/>
        <v>#VALUE!</v>
      </c>
    </row>
    <row r="3892" spans="3:15" x14ac:dyDescent="0.25">
      <c r="C3892" s="197" t="e">
        <f t="shared" si="371"/>
        <v>#DIV/0!</v>
      </c>
      <c r="D3892" s="216" t="e">
        <f>IF(F3892="","",IF($B$3='Budget Calculator'!$A$14, 'Loan Calculator'!$L$12-E3892+H3892, IF($B$3='Budget Calculator'!$A$13,  'Loan Calculator'!$N$12-E3892+H3892, IF($B$3='Budget Calculator'!$A$12,  'Loan Calculator'!$P$12-E3892+H3892, 0))))</f>
        <v>#DIV/0!</v>
      </c>
      <c r="E3892" s="217" t="e">
        <f>IF(('Loan Calculator'!$G$4/$B$4)*C3891&gt;=0, ('Loan Calculator'!$G$4/$B$4)*C3891, 1/0)</f>
        <v>#DIV/0!</v>
      </c>
      <c r="F3892" s="200" t="e">
        <f t="shared" si="372"/>
        <v>#DIV/0!</v>
      </c>
      <c r="G3892" s="212" t="e">
        <f t="shared" si="367"/>
        <v>#DIV/0!</v>
      </c>
      <c r="K3892" s="197" t="str" cm="1">
        <f t="array" ref="K3892">INDEX($A:$G, ($B3892*$B$4)+3,COLUMN(C3892))</f>
        <v>Owing</v>
      </c>
      <c r="L3892" s="198" t="e">
        <f t="shared" si="369"/>
        <v>#VALUE!</v>
      </c>
      <c r="M3892" s="199" t="e">
        <f t="shared" si="370"/>
        <v>#VALUE!</v>
      </c>
      <c r="N3892" s="200" t="str" cm="1">
        <f t="array" ref="N3892">INDEX($A:$G, ($B3892*$B$4)+3,COLUMN(F3892))</f>
        <v>Total Interest Charged</v>
      </c>
      <c r="O3892" s="201" t="e">
        <f t="shared" si="368"/>
        <v>#VALUE!</v>
      </c>
    </row>
    <row r="3893" spans="3:15" x14ac:dyDescent="0.25">
      <c r="C3893" s="197" t="e">
        <f t="shared" si="371"/>
        <v>#DIV/0!</v>
      </c>
      <c r="D3893" s="216" t="e">
        <f>IF(F3893="","",IF($B$3='Budget Calculator'!$A$14, 'Loan Calculator'!$L$12-E3893+H3893, IF($B$3='Budget Calculator'!$A$13,  'Loan Calculator'!$N$12-E3893+H3893, IF($B$3='Budget Calculator'!$A$12,  'Loan Calculator'!$P$12-E3893+H3893, 0))))</f>
        <v>#DIV/0!</v>
      </c>
      <c r="E3893" s="217" t="e">
        <f>IF(('Loan Calculator'!$G$4/$B$4)*C3892&gt;=0, ('Loan Calculator'!$G$4/$B$4)*C3892, 1/0)</f>
        <v>#DIV/0!</v>
      </c>
      <c r="F3893" s="200" t="e">
        <f t="shared" si="372"/>
        <v>#DIV/0!</v>
      </c>
      <c r="G3893" s="212" t="e">
        <f t="shared" si="367"/>
        <v>#DIV/0!</v>
      </c>
      <c r="K3893" s="197" t="str" cm="1">
        <f t="array" ref="K3893">INDEX($A:$G, ($B3893*$B$4)+3,COLUMN(C3893))</f>
        <v>Owing</v>
      </c>
      <c r="L3893" s="198" t="e">
        <f t="shared" si="369"/>
        <v>#VALUE!</v>
      </c>
      <c r="M3893" s="199" t="e">
        <f t="shared" si="370"/>
        <v>#VALUE!</v>
      </c>
      <c r="N3893" s="200" t="str" cm="1">
        <f t="array" ref="N3893">INDEX($A:$G, ($B3893*$B$4)+3,COLUMN(F3893))</f>
        <v>Total Interest Charged</v>
      </c>
      <c r="O3893" s="201" t="e">
        <f t="shared" si="368"/>
        <v>#VALUE!</v>
      </c>
    </row>
    <row r="3894" spans="3:15" x14ac:dyDescent="0.25">
      <c r="C3894" s="197" t="e">
        <f t="shared" si="371"/>
        <v>#DIV/0!</v>
      </c>
      <c r="D3894" s="216" t="e">
        <f>IF(F3894="","",IF($B$3='Budget Calculator'!$A$14, 'Loan Calculator'!$L$12-E3894+H3894, IF($B$3='Budget Calculator'!$A$13,  'Loan Calculator'!$N$12-E3894+H3894, IF($B$3='Budget Calculator'!$A$12,  'Loan Calculator'!$P$12-E3894+H3894, 0))))</f>
        <v>#DIV/0!</v>
      </c>
      <c r="E3894" s="217" t="e">
        <f>IF(('Loan Calculator'!$G$4/$B$4)*C3893&gt;=0, ('Loan Calculator'!$G$4/$B$4)*C3893, 1/0)</f>
        <v>#DIV/0!</v>
      </c>
      <c r="F3894" s="200" t="e">
        <f t="shared" si="372"/>
        <v>#DIV/0!</v>
      </c>
      <c r="G3894" s="212" t="e">
        <f t="shared" si="367"/>
        <v>#DIV/0!</v>
      </c>
      <c r="K3894" s="197" t="str" cm="1">
        <f t="array" ref="K3894">INDEX($A:$G, ($B3894*$B$4)+3,COLUMN(C3894))</f>
        <v>Owing</v>
      </c>
      <c r="L3894" s="198" t="e">
        <f t="shared" si="369"/>
        <v>#VALUE!</v>
      </c>
      <c r="M3894" s="199" t="e">
        <f t="shared" si="370"/>
        <v>#VALUE!</v>
      </c>
      <c r="N3894" s="200" t="str" cm="1">
        <f t="array" ref="N3894">INDEX($A:$G, ($B3894*$B$4)+3,COLUMN(F3894))</f>
        <v>Total Interest Charged</v>
      </c>
      <c r="O3894" s="201" t="e">
        <f t="shared" si="368"/>
        <v>#VALUE!</v>
      </c>
    </row>
    <row r="3895" spans="3:15" x14ac:dyDescent="0.25">
      <c r="C3895" s="197" t="e">
        <f t="shared" si="371"/>
        <v>#DIV/0!</v>
      </c>
      <c r="D3895" s="216" t="e">
        <f>IF(F3895="","",IF($B$3='Budget Calculator'!$A$14, 'Loan Calculator'!$L$12-E3895+H3895, IF($B$3='Budget Calculator'!$A$13,  'Loan Calculator'!$N$12-E3895+H3895, IF($B$3='Budget Calculator'!$A$12,  'Loan Calculator'!$P$12-E3895+H3895, 0))))</f>
        <v>#DIV/0!</v>
      </c>
      <c r="E3895" s="217" t="e">
        <f>IF(('Loan Calculator'!$G$4/$B$4)*C3894&gt;=0, ('Loan Calculator'!$G$4/$B$4)*C3894, 1/0)</f>
        <v>#DIV/0!</v>
      </c>
      <c r="F3895" s="200" t="e">
        <f t="shared" si="372"/>
        <v>#DIV/0!</v>
      </c>
      <c r="G3895" s="212" t="e">
        <f t="shared" si="367"/>
        <v>#DIV/0!</v>
      </c>
      <c r="K3895" s="197" t="str" cm="1">
        <f t="array" ref="K3895">INDEX($A:$G, ($B3895*$B$4)+3,COLUMN(C3895))</f>
        <v>Owing</v>
      </c>
      <c r="L3895" s="198" t="e">
        <f t="shared" si="369"/>
        <v>#VALUE!</v>
      </c>
      <c r="M3895" s="199" t="e">
        <f t="shared" si="370"/>
        <v>#VALUE!</v>
      </c>
      <c r="N3895" s="200" t="str" cm="1">
        <f t="array" ref="N3895">INDEX($A:$G, ($B3895*$B$4)+3,COLUMN(F3895))</f>
        <v>Total Interest Charged</v>
      </c>
      <c r="O3895" s="201" t="e">
        <f t="shared" si="368"/>
        <v>#VALUE!</v>
      </c>
    </row>
    <row r="3896" spans="3:15" x14ac:dyDescent="0.25">
      <c r="C3896" s="197" t="e">
        <f t="shared" si="371"/>
        <v>#DIV/0!</v>
      </c>
      <c r="D3896" s="216" t="e">
        <f>IF(F3896="","",IF($B$3='Budget Calculator'!$A$14, 'Loan Calculator'!$L$12-E3896+H3896, IF($B$3='Budget Calculator'!$A$13,  'Loan Calculator'!$N$12-E3896+H3896, IF($B$3='Budget Calculator'!$A$12,  'Loan Calculator'!$P$12-E3896+H3896, 0))))</f>
        <v>#DIV/0!</v>
      </c>
      <c r="E3896" s="217" t="e">
        <f>IF(('Loan Calculator'!$G$4/$B$4)*C3895&gt;=0, ('Loan Calculator'!$G$4/$B$4)*C3895, 1/0)</f>
        <v>#DIV/0!</v>
      </c>
      <c r="F3896" s="200" t="e">
        <f t="shared" si="372"/>
        <v>#DIV/0!</v>
      </c>
      <c r="G3896" s="212" t="e">
        <f t="shared" si="367"/>
        <v>#DIV/0!</v>
      </c>
      <c r="K3896" s="197" t="str" cm="1">
        <f t="array" ref="K3896">INDEX($A:$G, ($B3896*$B$4)+3,COLUMN(C3896))</f>
        <v>Owing</v>
      </c>
      <c r="L3896" s="198" t="e">
        <f t="shared" si="369"/>
        <v>#VALUE!</v>
      </c>
      <c r="M3896" s="199" t="e">
        <f t="shared" si="370"/>
        <v>#VALUE!</v>
      </c>
      <c r="N3896" s="200" t="str" cm="1">
        <f t="array" ref="N3896">INDEX($A:$G, ($B3896*$B$4)+3,COLUMN(F3896))</f>
        <v>Total Interest Charged</v>
      </c>
      <c r="O3896" s="201" t="e">
        <f t="shared" si="368"/>
        <v>#VALUE!</v>
      </c>
    </row>
    <row r="3897" spans="3:15" x14ac:dyDescent="0.25">
      <c r="C3897" s="197" t="e">
        <f t="shared" si="371"/>
        <v>#DIV/0!</v>
      </c>
      <c r="D3897" s="216" t="e">
        <f>IF(F3897="","",IF($B$3='Budget Calculator'!$A$14, 'Loan Calculator'!$L$12-E3897+H3897, IF($B$3='Budget Calculator'!$A$13,  'Loan Calculator'!$N$12-E3897+H3897, IF($B$3='Budget Calculator'!$A$12,  'Loan Calculator'!$P$12-E3897+H3897, 0))))</f>
        <v>#DIV/0!</v>
      </c>
      <c r="E3897" s="217" t="e">
        <f>IF(('Loan Calculator'!$G$4/$B$4)*C3896&gt;=0, ('Loan Calculator'!$G$4/$B$4)*C3896, 1/0)</f>
        <v>#DIV/0!</v>
      </c>
      <c r="F3897" s="200" t="e">
        <f t="shared" si="372"/>
        <v>#DIV/0!</v>
      </c>
      <c r="G3897" s="212" t="e">
        <f t="shared" si="367"/>
        <v>#DIV/0!</v>
      </c>
      <c r="K3897" s="197" t="str" cm="1">
        <f t="array" ref="K3897">INDEX($A:$G, ($B3897*$B$4)+3,COLUMN(C3897))</f>
        <v>Owing</v>
      </c>
      <c r="L3897" s="198" t="e">
        <f t="shared" si="369"/>
        <v>#VALUE!</v>
      </c>
      <c r="M3897" s="199" t="e">
        <f t="shared" si="370"/>
        <v>#VALUE!</v>
      </c>
      <c r="N3897" s="200" t="str" cm="1">
        <f t="array" ref="N3897">INDEX($A:$G, ($B3897*$B$4)+3,COLUMN(F3897))</f>
        <v>Total Interest Charged</v>
      </c>
      <c r="O3897" s="201" t="e">
        <f t="shared" si="368"/>
        <v>#VALUE!</v>
      </c>
    </row>
    <row r="3898" spans="3:15" x14ac:dyDescent="0.25">
      <c r="C3898" s="197" t="e">
        <f t="shared" si="371"/>
        <v>#DIV/0!</v>
      </c>
      <c r="D3898" s="216" t="e">
        <f>IF(F3898="","",IF($B$3='Budget Calculator'!$A$14, 'Loan Calculator'!$L$12-E3898+H3898, IF($B$3='Budget Calculator'!$A$13,  'Loan Calculator'!$N$12-E3898+H3898, IF($B$3='Budget Calculator'!$A$12,  'Loan Calculator'!$P$12-E3898+H3898, 0))))</f>
        <v>#DIV/0!</v>
      </c>
      <c r="E3898" s="217" t="e">
        <f>IF(('Loan Calculator'!$G$4/$B$4)*C3897&gt;=0, ('Loan Calculator'!$G$4/$B$4)*C3897, 1/0)</f>
        <v>#DIV/0!</v>
      </c>
      <c r="F3898" s="200" t="e">
        <f t="shared" si="372"/>
        <v>#DIV/0!</v>
      </c>
      <c r="G3898" s="212" t="e">
        <f t="shared" si="367"/>
        <v>#DIV/0!</v>
      </c>
      <c r="K3898" s="197" t="str" cm="1">
        <f t="array" ref="K3898">INDEX($A:$G, ($B3898*$B$4)+3,COLUMN(C3898))</f>
        <v>Owing</v>
      </c>
      <c r="L3898" s="198" t="e">
        <f t="shared" si="369"/>
        <v>#VALUE!</v>
      </c>
      <c r="M3898" s="199" t="e">
        <f t="shared" si="370"/>
        <v>#VALUE!</v>
      </c>
      <c r="N3898" s="200" t="str" cm="1">
        <f t="array" ref="N3898">INDEX($A:$G, ($B3898*$B$4)+3,COLUMN(F3898))</f>
        <v>Total Interest Charged</v>
      </c>
      <c r="O3898" s="201" t="e">
        <f t="shared" si="368"/>
        <v>#VALUE!</v>
      </c>
    </row>
    <row r="3899" spans="3:15" x14ac:dyDescent="0.25">
      <c r="C3899" s="197" t="e">
        <f t="shared" si="371"/>
        <v>#DIV/0!</v>
      </c>
      <c r="D3899" s="216" t="e">
        <f>IF(F3899="","",IF($B$3='Budget Calculator'!$A$14, 'Loan Calculator'!$L$12-E3899+H3899, IF($B$3='Budget Calculator'!$A$13,  'Loan Calculator'!$N$12-E3899+H3899, IF($B$3='Budget Calculator'!$A$12,  'Loan Calculator'!$P$12-E3899+H3899, 0))))</f>
        <v>#DIV/0!</v>
      </c>
      <c r="E3899" s="217" t="e">
        <f>IF(('Loan Calculator'!$G$4/$B$4)*C3898&gt;=0, ('Loan Calculator'!$G$4/$B$4)*C3898, 1/0)</f>
        <v>#DIV/0!</v>
      </c>
      <c r="F3899" s="200" t="e">
        <f t="shared" si="372"/>
        <v>#DIV/0!</v>
      </c>
      <c r="G3899" s="212" t="e">
        <f t="shared" si="367"/>
        <v>#DIV/0!</v>
      </c>
      <c r="K3899" s="197" t="str" cm="1">
        <f t="array" ref="K3899">INDEX($A:$G, ($B3899*$B$4)+3,COLUMN(C3899))</f>
        <v>Owing</v>
      </c>
      <c r="L3899" s="198" t="e">
        <f t="shared" si="369"/>
        <v>#VALUE!</v>
      </c>
      <c r="M3899" s="199" t="e">
        <f t="shared" si="370"/>
        <v>#VALUE!</v>
      </c>
      <c r="N3899" s="200" t="str" cm="1">
        <f t="array" ref="N3899">INDEX($A:$G, ($B3899*$B$4)+3,COLUMN(F3899))</f>
        <v>Total Interest Charged</v>
      </c>
      <c r="O3899" s="201" t="e">
        <f t="shared" si="368"/>
        <v>#VALUE!</v>
      </c>
    </row>
    <row r="3900" spans="3:15" x14ac:dyDescent="0.25">
      <c r="C3900" s="197" t="e">
        <f t="shared" si="371"/>
        <v>#DIV/0!</v>
      </c>
      <c r="D3900" s="216" t="e">
        <f>IF(F3900="","",IF($B$3='Budget Calculator'!$A$14, 'Loan Calculator'!$L$12-E3900+H3900, IF($B$3='Budget Calculator'!$A$13,  'Loan Calculator'!$N$12-E3900+H3900, IF($B$3='Budget Calculator'!$A$12,  'Loan Calculator'!$P$12-E3900+H3900, 0))))</f>
        <v>#DIV/0!</v>
      </c>
      <c r="E3900" s="217" t="e">
        <f>IF(('Loan Calculator'!$G$4/$B$4)*C3899&gt;=0, ('Loan Calculator'!$G$4/$B$4)*C3899, 1/0)</f>
        <v>#DIV/0!</v>
      </c>
      <c r="F3900" s="200" t="e">
        <f t="shared" si="372"/>
        <v>#DIV/0!</v>
      </c>
      <c r="G3900" s="212" t="e">
        <f t="shared" si="367"/>
        <v>#DIV/0!</v>
      </c>
      <c r="K3900" s="197" t="str" cm="1">
        <f t="array" ref="K3900">INDEX($A:$G, ($B3900*$B$4)+3,COLUMN(C3900))</f>
        <v>Owing</v>
      </c>
      <c r="L3900" s="198" t="e">
        <f t="shared" si="369"/>
        <v>#VALUE!</v>
      </c>
      <c r="M3900" s="199" t="e">
        <f t="shared" si="370"/>
        <v>#VALUE!</v>
      </c>
      <c r="N3900" s="200" t="str" cm="1">
        <f t="array" ref="N3900">INDEX($A:$G, ($B3900*$B$4)+3,COLUMN(F3900))</f>
        <v>Total Interest Charged</v>
      </c>
      <c r="O3900" s="201" t="e">
        <f t="shared" si="368"/>
        <v>#VALUE!</v>
      </c>
    </row>
    <row r="3901" spans="3:15" x14ac:dyDescent="0.25">
      <c r="C3901" s="197" t="e">
        <f t="shared" si="371"/>
        <v>#DIV/0!</v>
      </c>
      <c r="D3901" s="216" t="e">
        <f>IF(F3901="","",IF($B$3='Budget Calculator'!$A$14, 'Loan Calculator'!$L$12-E3901+H3901, IF($B$3='Budget Calculator'!$A$13,  'Loan Calculator'!$N$12-E3901+H3901, IF($B$3='Budget Calculator'!$A$12,  'Loan Calculator'!$P$12-E3901+H3901, 0))))</f>
        <v>#DIV/0!</v>
      </c>
      <c r="E3901" s="217" t="e">
        <f>IF(('Loan Calculator'!$G$4/$B$4)*C3900&gt;=0, ('Loan Calculator'!$G$4/$B$4)*C3900, 1/0)</f>
        <v>#DIV/0!</v>
      </c>
      <c r="F3901" s="200" t="e">
        <f t="shared" si="372"/>
        <v>#DIV/0!</v>
      </c>
      <c r="G3901" s="212" t="e">
        <f t="shared" si="367"/>
        <v>#DIV/0!</v>
      </c>
      <c r="K3901" s="197" t="str" cm="1">
        <f t="array" ref="K3901">INDEX($A:$G, ($B3901*$B$4)+3,COLUMN(C3901))</f>
        <v>Owing</v>
      </c>
      <c r="L3901" s="198" t="e">
        <f t="shared" si="369"/>
        <v>#VALUE!</v>
      </c>
      <c r="M3901" s="199" t="e">
        <f t="shared" si="370"/>
        <v>#VALUE!</v>
      </c>
      <c r="N3901" s="200" t="str" cm="1">
        <f t="array" ref="N3901">INDEX($A:$G, ($B3901*$B$4)+3,COLUMN(F3901))</f>
        <v>Total Interest Charged</v>
      </c>
      <c r="O3901" s="201" t="e">
        <f t="shared" si="368"/>
        <v>#VALUE!</v>
      </c>
    </row>
    <row r="3902" spans="3:15" x14ac:dyDescent="0.25">
      <c r="C3902" s="197" t="e">
        <f t="shared" si="371"/>
        <v>#DIV/0!</v>
      </c>
      <c r="D3902" s="216" t="e">
        <f>IF(F3902="","",IF($B$3='Budget Calculator'!$A$14, 'Loan Calculator'!$L$12-E3902+H3902, IF($B$3='Budget Calculator'!$A$13,  'Loan Calculator'!$N$12-E3902+H3902, IF($B$3='Budget Calculator'!$A$12,  'Loan Calculator'!$P$12-E3902+H3902, 0))))</f>
        <v>#DIV/0!</v>
      </c>
      <c r="E3902" s="217" t="e">
        <f>IF(('Loan Calculator'!$G$4/$B$4)*C3901&gt;=0, ('Loan Calculator'!$G$4/$B$4)*C3901, 1/0)</f>
        <v>#DIV/0!</v>
      </c>
      <c r="F3902" s="200" t="e">
        <f t="shared" si="372"/>
        <v>#DIV/0!</v>
      </c>
      <c r="G3902" s="212" t="e">
        <f t="shared" si="367"/>
        <v>#DIV/0!</v>
      </c>
      <c r="K3902" s="197" t="str" cm="1">
        <f t="array" ref="K3902">INDEX($A:$G, ($B3902*$B$4)+3,COLUMN(C3902))</f>
        <v>Owing</v>
      </c>
      <c r="L3902" s="198" t="e">
        <f t="shared" si="369"/>
        <v>#VALUE!</v>
      </c>
      <c r="M3902" s="199" t="e">
        <f t="shared" si="370"/>
        <v>#VALUE!</v>
      </c>
      <c r="N3902" s="200" t="str" cm="1">
        <f t="array" ref="N3902">INDEX($A:$G, ($B3902*$B$4)+3,COLUMN(F3902))</f>
        <v>Total Interest Charged</v>
      </c>
      <c r="O3902" s="201" t="e">
        <f t="shared" si="368"/>
        <v>#VALUE!</v>
      </c>
    </row>
    <row r="3903" spans="3:15" x14ac:dyDescent="0.25">
      <c r="C3903" s="197" t="e">
        <f t="shared" si="371"/>
        <v>#DIV/0!</v>
      </c>
      <c r="D3903" s="216" t="e">
        <f>IF(F3903="","",IF($B$3='Budget Calculator'!$A$14, 'Loan Calculator'!$L$12-E3903+H3903, IF($B$3='Budget Calculator'!$A$13,  'Loan Calculator'!$N$12-E3903+H3903, IF($B$3='Budget Calculator'!$A$12,  'Loan Calculator'!$P$12-E3903+H3903, 0))))</f>
        <v>#DIV/0!</v>
      </c>
      <c r="E3903" s="217" t="e">
        <f>IF(('Loan Calculator'!$G$4/$B$4)*C3902&gt;=0, ('Loan Calculator'!$G$4/$B$4)*C3902, 1/0)</f>
        <v>#DIV/0!</v>
      </c>
      <c r="F3903" s="200" t="e">
        <f t="shared" si="372"/>
        <v>#DIV/0!</v>
      </c>
      <c r="G3903" s="212" t="e">
        <f t="shared" si="367"/>
        <v>#DIV/0!</v>
      </c>
      <c r="K3903" s="197" t="str" cm="1">
        <f t="array" ref="K3903">INDEX($A:$G, ($B3903*$B$4)+3,COLUMN(C3903))</f>
        <v>Owing</v>
      </c>
      <c r="L3903" s="198" t="e">
        <f t="shared" si="369"/>
        <v>#VALUE!</v>
      </c>
      <c r="M3903" s="199" t="e">
        <f t="shared" si="370"/>
        <v>#VALUE!</v>
      </c>
      <c r="N3903" s="200" t="str" cm="1">
        <f t="array" ref="N3903">INDEX($A:$G, ($B3903*$B$4)+3,COLUMN(F3903))</f>
        <v>Total Interest Charged</v>
      </c>
      <c r="O3903" s="201" t="e">
        <f t="shared" si="368"/>
        <v>#VALUE!</v>
      </c>
    </row>
    <row r="3904" spans="3:15" x14ac:dyDescent="0.25">
      <c r="C3904" s="197" t="e">
        <f t="shared" si="371"/>
        <v>#DIV/0!</v>
      </c>
      <c r="D3904" s="216" t="e">
        <f>IF(F3904="","",IF($B$3='Budget Calculator'!$A$14, 'Loan Calculator'!$L$12-E3904+H3904, IF($B$3='Budget Calculator'!$A$13,  'Loan Calculator'!$N$12-E3904+H3904, IF($B$3='Budget Calculator'!$A$12,  'Loan Calculator'!$P$12-E3904+H3904, 0))))</f>
        <v>#DIV/0!</v>
      </c>
      <c r="E3904" s="217" t="e">
        <f>IF(('Loan Calculator'!$G$4/$B$4)*C3903&gt;=0, ('Loan Calculator'!$G$4/$B$4)*C3903, 1/0)</f>
        <v>#DIV/0!</v>
      </c>
      <c r="F3904" s="200" t="e">
        <f t="shared" si="372"/>
        <v>#DIV/0!</v>
      </c>
      <c r="G3904" s="212" t="e">
        <f t="shared" si="367"/>
        <v>#DIV/0!</v>
      </c>
      <c r="K3904" s="197" t="str" cm="1">
        <f t="array" ref="K3904">INDEX($A:$G, ($B3904*$B$4)+3,COLUMN(C3904))</f>
        <v>Owing</v>
      </c>
      <c r="L3904" s="198" t="e">
        <f t="shared" si="369"/>
        <v>#VALUE!</v>
      </c>
      <c r="M3904" s="199" t="e">
        <f t="shared" si="370"/>
        <v>#VALUE!</v>
      </c>
      <c r="N3904" s="200" t="str" cm="1">
        <f t="array" ref="N3904">INDEX($A:$G, ($B3904*$B$4)+3,COLUMN(F3904))</f>
        <v>Total Interest Charged</v>
      </c>
      <c r="O3904" s="201" t="e">
        <f t="shared" si="368"/>
        <v>#VALUE!</v>
      </c>
    </row>
    <row r="3905" spans="3:15" x14ac:dyDescent="0.25">
      <c r="C3905" s="197" t="e">
        <f t="shared" si="371"/>
        <v>#DIV/0!</v>
      </c>
      <c r="D3905" s="216" t="e">
        <f>IF(F3905="","",IF($B$3='Budget Calculator'!$A$14, 'Loan Calculator'!$L$12-E3905+H3905, IF($B$3='Budget Calculator'!$A$13,  'Loan Calculator'!$N$12-E3905+H3905, IF($B$3='Budget Calculator'!$A$12,  'Loan Calculator'!$P$12-E3905+H3905, 0))))</f>
        <v>#DIV/0!</v>
      </c>
      <c r="E3905" s="217" t="e">
        <f>IF(('Loan Calculator'!$G$4/$B$4)*C3904&gt;=0, ('Loan Calculator'!$G$4/$B$4)*C3904, 1/0)</f>
        <v>#DIV/0!</v>
      </c>
      <c r="F3905" s="200" t="e">
        <f t="shared" si="372"/>
        <v>#DIV/0!</v>
      </c>
      <c r="G3905" s="212" t="e">
        <f t="shared" si="367"/>
        <v>#DIV/0!</v>
      </c>
      <c r="K3905" s="197" t="str" cm="1">
        <f t="array" ref="K3905">INDEX($A:$G, ($B3905*$B$4)+3,COLUMN(C3905))</f>
        <v>Owing</v>
      </c>
      <c r="L3905" s="198" t="e">
        <f t="shared" si="369"/>
        <v>#VALUE!</v>
      </c>
      <c r="M3905" s="199" t="e">
        <f t="shared" si="370"/>
        <v>#VALUE!</v>
      </c>
      <c r="N3905" s="200" t="str" cm="1">
        <f t="array" ref="N3905">INDEX($A:$G, ($B3905*$B$4)+3,COLUMN(F3905))</f>
        <v>Total Interest Charged</v>
      </c>
      <c r="O3905" s="201" t="e">
        <f t="shared" si="368"/>
        <v>#VALUE!</v>
      </c>
    </row>
    <row r="3906" spans="3:15" x14ac:dyDescent="0.25">
      <c r="C3906" s="197" t="e">
        <f t="shared" si="371"/>
        <v>#DIV/0!</v>
      </c>
      <c r="D3906" s="216" t="e">
        <f>IF(F3906="","",IF($B$3='Budget Calculator'!$A$14, 'Loan Calculator'!$L$12-E3906+H3906, IF($B$3='Budget Calculator'!$A$13,  'Loan Calculator'!$N$12-E3906+H3906, IF($B$3='Budget Calculator'!$A$12,  'Loan Calculator'!$P$12-E3906+H3906, 0))))</f>
        <v>#DIV/0!</v>
      </c>
      <c r="E3906" s="217" t="e">
        <f>IF(('Loan Calculator'!$G$4/$B$4)*C3905&gt;=0, ('Loan Calculator'!$G$4/$B$4)*C3905, 1/0)</f>
        <v>#DIV/0!</v>
      </c>
      <c r="F3906" s="200" t="e">
        <f t="shared" si="372"/>
        <v>#DIV/0!</v>
      </c>
      <c r="G3906" s="212" t="e">
        <f t="shared" si="367"/>
        <v>#DIV/0!</v>
      </c>
      <c r="K3906" s="197" t="str" cm="1">
        <f t="array" ref="K3906">INDEX($A:$G, ($B3906*$B$4)+3,COLUMN(C3906))</f>
        <v>Owing</v>
      </c>
      <c r="L3906" s="198" t="e">
        <f t="shared" si="369"/>
        <v>#VALUE!</v>
      </c>
      <c r="M3906" s="199" t="e">
        <f t="shared" si="370"/>
        <v>#VALUE!</v>
      </c>
      <c r="N3906" s="200" t="str" cm="1">
        <f t="array" ref="N3906">INDEX($A:$G, ($B3906*$B$4)+3,COLUMN(F3906))</f>
        <v>Total Interest Charged</v>
      </c>
      <c r="O3906" s="201" t="e">
        <f t="shared" si="368"/>
        <v>#VALUE!</v>
      </c>
    </row>
    <row r="3907" spans="3:15" x14ac:dyDescent="0.25">
      <c r="C3907" s="197" t="e">
        <f t="shared" si="371"/>
        <v>#DIV/0!</v>
      </c>
      <c r="D3907" s="216" t="e">
        <f>IF(F3907="","",IF($B$3='Budget Calculator'!$A$14, 'Loan Calculator'!$L$12-E3907+H3907, IF($B$3='Budget Calculator'!$A$13,  'Loan Calculator'!$N$12-E3907+H3907, IF($B$3='Budget Calculator'!$A$12,  'Loan Calculator'!$P$12-E3907+H3907, 0))))</f>
        <v>#DIV/0!</v>
      </c>
      <c r="E3907" s="217" t="e">
        <f>IF(('Loan Calculator'!$G$4/$B$4)*C3906&gt;=0, ('Loan Calculator'!$G$4/$B$4)*C3906, 1/0)</f>
        <v>#DIV/0!</v>
      </c>
      <c r="F3907" s="200" t="e">
        <f t="shared" si="372"/>
        <v>#DIV/0!</v>
      </c>
      <c r="G3907" s="212" t="e">
        <f t="shared" si="367"/>
        <v>#DIV/0!</v>
      </c>
      <c r="K3907" s="197" t="str" cm="1">
        <f t="array" ref="K3907">INDEX($A:$G, ($B3907*$B$4)+3,COLUMN(C3907))</f>
        <v>Owing</v>
      </c>
      <c r="L3907" s="198" t="e">
        <f t="shared" si="369"/>
        <v>#VALUE!</v>
      </c>
      <c r="M3907" s="199" t="e">
        <f t="shared" si="370"/>
        <v>#VALUE!</v>
      </c>
      <c r="N3907" s="200" t="str" cm="1">
        <f t="array" ref="N3907">INDEX($A:$G, ($B3907*$B$4)+3,COLUMN(F3907))</f>
        <v>Total Interest Charged</v>
      </c>
      <c r="O3907" s="201" t="e">
        <f t="shared" si="368"/>
        <v>#VALUE!</v>
      </c>
    </row>
    <row r="3908" spans="3:15" x14ac:dyDescent="0.25">
      <c r="C3908" s="197" t="e">
        <f t="shared" si="371"/>
        <v>#DIV/0!</v>
      </c>
      <c r="D3908" s="216" t="e">
        <f>IF(F3908="","",IF($B$3='Budget Calculator'!$A$14, 'Loan Calculator'!$L$12-E3908+H3908, IF($B$3='Budget Calculator'!$A$13,  'Loan Calculator'!$N$12-E3908+H3908, IF($B$3='Budget Calculator'!$A$12,  'Loan Calculator'!$P$12-E3908+H3908, 0))))</f>
        <v>#DIV/0!</v>
      </c>
      <c r="E3908" s="217" t="e">
        <f>IF(('Loan Calculator'!$G$4/$B$4)*C3907&gt;=0, ('Loan Calculator'!$G$4/$B$4)*C3907, 1/0)</f>
        <v>#DIV/0!</v>
      </c>
      <c r="F3908" s="200" t="e">
        <f t="shared" si="372"/>
        <v>#DIV/0!</v>
      </c>
      <c r="G3908" s="212" t="e">
        <f t="shared" si="367"/>
        <v>#DIV/0!</v>
      </c>
      <c r="K3908" s="197" t="str" cm="1">
        <f t="array" ref="K3908">INDEX($A:$G, ($B3908*$B$4)+3,COLUMN(C3908))</f>
        <v>Owing</v>
      </c>
      <c r="L3908" s="198" t="e">
        <f t="shared" si="369"/>
        <v>#VALUE!</v>
      </c>
      <c r="M3908" s="199" t="e">
        <f t="shared" si="370"/>
        <v>#VALUE!</v>
      </c>
      <c r="N3908" s="200" t="str" cm="1">
        <f t="array" ref="N3908">INDEX($A:$G, ($B3908*$B$4)+3,COLUMN(F3908))</f>
        <v>Total Interest Charged</v>
      </c>
      <c r="O3908" s="201" t="e">
        <f t="shared" si="368"/>
        <v>#VALUE!</v>
      </c>
    </row>
    <row r="3909" spans="3:15" x14ac:dyDescent="0.25">
      <c r="C3909" s="197" t="e">
        <f t="shared" si="371"/>
        <v>#DIV/0!</v>
      </c>
      <c r="D3909" s="216" t="e">
        <f>IF(F3909="","",IF($B$3='Budget Calculator'!$A$14, 'Loan Calculator'!$L$12-E3909+H3909, IF($B$3='Budget Calculator'!$A$13,  'Loan Calculator'!$N$12-E3909+H3909, IF($B$3='Budget Calculator'!$A$12,  'Loan Calculator'!$P$12-E3909+H3909, 0))))</f>
        <v>#DIV/0!</v>
      </c>
      <c r="E3909" s="217" t="e">
        <f>IF(('Loan Calculator'!$G$4/$B$4)*C3908&gt;=0, ('Loan Calculator'!$G$4/$B$4)*C3908, 1/0)</f>
        <v>#DIV/0!</v>
      </c>
      <c r="F3909" s="200" t="e">
        <f t="shared" si="372"/>
        <v>#DIV/0!</v>
      </c>
      <c r="G3909" s="212" t="e">
        <f t="shared" si="367"/>
        <v>#DIV/0!</v>
      </c>
      <c r="K3909" s="197" t="str" cm="1">
        <f t="array" ref="K3909">INDEX($A:$G, ($B3909*$B$4)+3,COLUMN(C3909))</f>
        <v>Owing</v>
      </c>
      <c r="L3909" s="198" t="e">
        <f t="shared" si="369"/>
        <v>#VALUE!</v>
      </c>
      <c r="M3909" s="199" t="e">
        <f t="shared" si="370"/>
        <v>#VALUE!</v>
      </c>
      <c r="N3909" s="200" t="str" cm="1">
        <f t="array" ref="N3909">INDEX($A:$G, ($B3909*$B$4)+3,COLUMN(F3909))</f>
        <v>Total Interest Charged</v>
      </c>
      <c r="O3909" s="201" t="e">
        <f t="shared" si="368"/>
        <v>#VALUE!</v>
      </c>
    </row>
    <row r="3910" spans="3:15" x14ac:dyDescent="0.25">
      <c r="C3910" s="197" t="e">
        <f t="shared" si="371"/>
        <v>#DIV/0!</v>
      </c>
      <c r="D3910" s="216" t="e">
        <f>IF(F3910="","",IF($B$3='Budget Calculator'!$A$14, 'Loan Calculator'!$L$12-E3910+H3910, IF($B$3='Budget Calculator'!$A$13,  'Loan Calculator'!$N$12-E3910+H3910, IF($B$3='Budget Calculator'!$A$12,  'Loan Calculator'!$P$12-E3910+H3910, 0))))</f>
        <v>#DIV/0!</v>
      </c>
      <c r="E3910" s="217" t="e">
        <f>IF(('Loan Calculator'!$G$4/$B$4)*C3909&gt;=0, ('Loan Calculator'!$G$4/$B$4)*C3909, 1/0)</f>
        <v>#DIV/0!</v>
      </c>
      <c r="F3910" s="200" t="e">
        <f t="shared" si="372"/>
        <v>#DIV/0!</v>
      </c>
      <c r="G3910" s="212" t="e">
        <f t="shared" ref="G3910:G3973" si="373">IF(IFERROR(C3910, 1/0), B3910, IF(C3910=0, B3910, 1/0))</f>
        <v>#DIV/0!</v>
      </c>
      <c r="K3910" s="197" t="str" cm="1">
        <f t="array" ref="K3910">INDEX($A:$G, ($B3910*$B$4)+3,COLUMN(C3910))</f>
        <v>Owing</v>
      </c>
      <c r="L3910" s="198" t="e">
        <f t="shared" si="369"/>
        <v>#VALUE!</v>
      </c>
      <c r="M3910" s="199" t="e">
        <f t="shared" si="370"/>
        <v>#VALUE!</v>
      </c>
      <c r="N3910" s="200" t="str" cm="1">
        <f t="array" ref="N3910">INDEX($A:$G, ($B3910*$B$4)+3,COLUMN(F3910))</f>
        <v>Total Interest Charged</v>
      </c>
      <c r="O3910" s="201" t="e">
        <f t="shared" ref="O3910:O3973" si="374">IF(IFERROR(K3910, 1/0), J3910, IF(K3910=0, J3910, 1/0))</f>
        <v>#VALUE!</v>
      </c>
    </row>
    <row r="3911" spans="3:15" x14ac:dyDescent="0.25">
      <c r="C3911" s="197" t="e">
        <f t="shared" si="371"/>
        <v>#DIV/0!</v>
      </c>
      <c r="D3911" s="216" t="e">
        <f>IF(F3911="","",IF($B$3='Budget Calculator'!$A$14, 'Loan Calculator'!$L$12-E3911+H3911, IF($B$3='Budget Calculator'!$A$13,  'Loan Calculator'!$N$12-E3911+H3911, IF($B$3='Budget Calculator'!$A$12,  'Loan Calculator'!$P$12-E3911+H3911, 0))))</f>
        <v>#DIV/0!</v>
      </c>
      <c r="E3911" s="217" t="e">
        <f>IF(('Loan Calculator'!$G$4/$B$4)*C3910&gt;=0, ('Loan Calculator'!$G$4/$B$4)*C3910, 1/0)</f>
        <v>#DIV/0!</v>
      </c>
      <c r="F3911" s="200" t="e">
        <f t="shared" si="372"/>
        <v>#DIV/0!</v>
      </c>
      <c r="G3911" s="212" t="e">
        <f t="shared" si="373"/>
        <v>#DIV/0!</v>
      </c>
      <c r="K3911" s="197" t="str" cm="1">
        <f t="array" ref="K3911">INDEX($A:$G, ($B3911*$B$4)+3,COLUMN(C3911))</f>
        <v>Owing</v>
      </c>
      <c r="L3911" s="198" t="e">
        <f t="shared" ref="L3911:L3974" si="375">K3910-K3911</f>
        <v>#VALUE!</v>
      </c>
      <c r="M3911" s="199" t="e">
        <f t="shared" ref="M3911:M3974" si="376">N3911-N3910</f>
        <v>#VALUE!</v>
      </c>
      <c r="N3911" s="200" t="str" cm="1">
        <f t="array" ref="N3911">INDEX($A:$G, ($B3911*$B$4)+3,COLUMN(F3911))</f>
        <v>Total Interest Charged</v>
      </c>
      <c r="O3911" s="201" t="e">
        <f t="shared" si="374"/>
        <v>#VALUE!</v>
      </c>
    </row>
    <row r="3912" spans="3:15" x14ac:dyDescent="0.25">
      <c r="C3912" s="197" t="e">
        <f t="shared" si="371"/>
        <v>#DIV/0!</v>
      </c>
      <c r="D3912" s="216" t="e">
        <f>IF(F3912="","",IF($B$3='Budget Calculator'!$A$14, 'Loan Calculator'!$L$12-E3912+H3912, IF($B$3='Budget Calculator'!$A$13,  'Loan Calculator'!$N$12-E3912+H3912, IF($B$3='Budget Calculator'!$A$12,  'Loan Calculator'!$P$12-E3912+H3912, 0))))</f>
        <v>#DIV/0!</v>
      </c>
      <c r="E3912" s="217" t="e">
        <f>IF(('Loan Calculator'!$G$4/$B$4)*C3911&gt;=0, ('Loan Calculator'!$G$4/$B$4)*C3911, 1/0)</f>
        <v>#DIV/0!</v>
      </c>
      <c r="F3912" s="200" t="e">
        <f t="shared" si="372"/>
        <v>#DIV/0!</v>
      </c>
      <c r="G3912" s="212" t="e">
        <f t="shared" si="373"/>
        <v>#DIV/0!</v>
      </c>
      <c r="K3912" s="197" t="str" cm="1">
        <f t="array" ref="K3912">INDEX($A:$G, ($B3912*$B$4)+3,COLUMN(C3912))</f>
        <v>Owing</v>
      </c>
      <c r="L3912" s="198" t="e">
        <f t="shared" si="375"/>
        <v>#VALUE!</v>
      </c>
      <c r="M3912" s="199" t="e">
        <f t="shared" si="376"/>
        <v>#VALUE!</v>
      </c>
      <c r="N3912" s="200" t="str" cm="1">
        <f t="array" ref="N3912">INDEX($A:$G, ($B3912*$B$4)+3,COLUMN(F3912))</f>
        <v>Total Interest Charged</v>
      </c>
      <c r="O3912" s="201" t="e">
        <f t="shared" si="374"/>
        <v>#VALUE!</v>
      </c>
    </row>
    <row r="3913" spans="3:15" x14ac:dyDescent="0.25">
      <c r="C3913" s="197" t="e">
        <f t="shared" si="371"/>
        <v>#DIV/0!</v>
      </c>
      <c r="D3913" s="216" t="e">
        <f>IF(F3913="","",IF($B$3='Budget Calculator'!$A$14, 'Loan Calculator'!$L$12-E3913+H3913, IF($B$3='Budget Calculator'!$A$13,  'Loan Calculator'!$N$12-E3913+H3913, IF($B$3='Budget Calculator'!$A$12,  'Loan Calculator'!$P$12-E3913+H3913, 0))))</f>
        <v>#DIV/0!</v>
      </c>
      <c r="E3913" s="217" t="e">
        <f>IF(('Loan Calculator'!$G$4/$B$4)*C3912&gt;=0, ('Loan Calculator'!$G$4/$B$4)*C3912, 1/0)</f>
        <v>#DIV/0!</v>
      </c>
      <c r="F3913" s="200" t="e">
        <f t="shared" si="372"/>
        <v>#DIV/0!</v>
      </c>
      <c r="G3913" s="212" t="e">
        <f t="shared" si="373"/>
        <v>#DIV/0!</v>
      </c>
      <c r="K3913" s="197" t="str" cm="1">
        <f t="array" ref="K3913">INDEX($A:$G, ($B3913*$B$4)+3,COLUMN(C3913))</f>
        <v>Owing</v>
      </c>
      <c r="L3913" s="198" t="e">
        <f t="shared" si="375"/>
        <v>#VALUE!</v>
      </c>
      <c r="M3913" s="199" t="e">
        <f t="shared" si="376"/>
        <v>#VALUE!</v>
      </c>
      <c r="N3913" s="200" t="str" cm="1">
        <f t="array" ref="N3913">INDEX($A:$G, ($B3913*$B$4)+3,COLUMN(F3913))</f>
        <v>Total Interest Charged</v>
      </c>
      <c r="O3913" s="201" t="e">
        <f t="shared" si="374"/>
        <v>#VALUE!</v>
      </c>
    </row>
    <row r="3914" spans="3:15" x14ac:dyDescent="0.25">
      <c r="C3914" s="197" t="e">
        <f t="shared" si="371"/>
        <v>#DIV/0!</v>
      </c>
      <c r="D3914" s="216" t="e">
        <f>IF(F3914="","",IF($B$3='Budget Calculator'!$A$14, 'Loan Calculator'!$L$12-E3914+H3914, IF($B$3='Budget Calculator'!$A$13,  'Loan Calculator'!$N$12-E3914+H3914, IF($B$3='Budget Calculator'!$A$12,  'Loan Calculator'!$P$12-E3914+H3914, 0))))</f>
        <v>#DIV/0!</v>
      </c>
      <c r="E3914" s="217" t="e">
        <f>IF(('Loan Calculator'!$G$4/$B$4)*C3913&gt;=0, ('Loan Calculator'!$G$4/$B$4)*C3913, 1/0)</f>
        <v>#DIV/0!</v>
      </c>
      <c r="F3914" s="200" t="e">
        <f t="shared" si="372"/>
        <v>#DIV/0!</v>
      </c>
      <c r="G3914" s="212" t="e">
        <f t="shared" si="373"/>
        <v>#DIV/0!</v>
      </c>
      <c r="K3914" s="197" t="str" cm="1">
        <f t="array" ref="K3914">INDEX($A:$G, ($B3914*$B$4)+3,COLUMN(C3914))</f>
        <v>Owing</v>
      </c>
      <c r="L3914" s="198" t="e">
        <f t="shared" si="375"/>
        <v>#VALUE!</v>
      </c>
      <c r="M3914" s="199" t="e">
        <f t="shared" si="376"/>
        <v>#VALUE!</v>
      </c>
      <c r="N3914" s="200" t="str" cm="1">
        <f t="array" ref="N3914">INDEX($A:$G, ($B3914*$B$4)+3,COLUMN(F3914))</f>
        <v>Total Interest Charged</v>
      </c>
      <c r="O3914" s="201" t="e">
        <f t="shared" si="374"/>
        <v>#VALUE!</v>
      </c>
    </row>
    <row r="3915" spans="3:15" x14ac:dyDescent="0.25">
      <c r="C3915" s="197" t="e">
        <f t="shared" si="371"/>
        <v>#DIV/0!</v>
      </c>
      <c r="D3915" s="216" t="e">
        <f>IF(F3915="","",IF($B$3='Budget Calculator'!$A$14, 'Loan Calculator'!$L$12-E3915+H3915, IF($B$3='Budget Calculator'!$A$13,  'Loan Calculator'!$N$12-E3915+H3915, IF($B$3='Budget Calculator'!$A$12,  'Loan Calculator'!$P$12-E3915+H3915, 0))))</f>
        <v>#DIV/0!</v>
      </c>
      <c r="E3915" s="217" t="e">
        <f>IF(('Loan Calculator'!$G$4/$B$4)*C3914&gt;=0, ('Loan Calculator'!$G$4/$B$4)*C3914, 1/0)</f>
        <v>#DIV/0!</v>
      </c>
      <c r="F3915" s="200" t="e">
        <f t="shared" si="372"/>
        <v>#DIV/0!</v>
      </c>
      <c r="G3915" s="212" t="e">
        <f t="shared" si="373"/>
        <v>#DIV/0!</v>
      </c>
      <c r="K3915" s="197" t="str" cm="1">
        <f t="array" ref="K3915">INDEX($A:$G, ($B3915*$B$4)+3,COLUMN(C3915))</f>
        <v>Owing</v>
      </c>
      <c r="L3915" s="198" t="e">
        <f t="shared" si="375"/>
        <v>#VALUE!</v>
      </c>
      <c r="M3915" s="199" t="e">
        <f t="shared" si="376"/>
        <v>#VALUE!</v>
      </c>
      <c r="N3915" s="200" t="str" cm="1">
        <f t="array" ref="N3915">INDEX($A:$G, ($B3915*$B$4)+3,COLUMN(F3915))</f>
        <v>Total Interest Charged</v>
      </c>
      <c r="O3915" s="201" t="e">
        <f t="shared" si="374"/>
        <v>#VALUE!</v>
      </c>
    </row>
    <row r="3916" spans="3:15" x14ac:dyDescent="0.25">
      <c r="C3916" s="197" t="e">
        <f t="shared" si="371"/>
        <v>#DIV/0!</v>
      </c>
      <c r="D3916" s="216" t="e">
        <f>IF(F3916="","",IF($B$3='Budget Calculator'!$A$14, 'Loan Calculator'!$L$12-E3916+H3916, IF($B$3='Budget Calculator'!$A$13,  'Loan Calculator'!$N$12-E3916+H3916, IF($B$3='Budget Calculator'!$A$12,  'Loan Calculator'!$P$12-E3916+H3916, 0))))</f>
        <v>#DIV/0!</v>
      </c>
      <c r="E3916" s="217" t="e">
        <f>IF(('Loan Calculator'!$G$4/$B$4)*C3915&gt;=0, ('Loan Calculator'!$G$4/$B$4)*C3915, 1/0)</f>
        <v>#DIV/0!</v>
      </c>
      <c r="F3916" s="200" t="e">
        <f t="shared" si="372"/>
        <v>#DIV/0!</v>
      </c>
      <c r="G3916" s="212" t="e">
        <f t="shared" si="373"/>
        <v>#DIV/0!</v>
      </c>
      <c r="K3916" s="197" t="str" cm="1">
        <f t="array" ref="K3916">INDEX($A:$G, ($B3916*$B$4)+3,COLUMN(C3916))</f>
        <v>Owing</v>
      </c>
      <c r="L3916" s="198" t="e">
        <f t="shared" si="375"/>
        <v>#VALUE!</v>
      </c>
      <c r="M3916" s="199" t="e">
        <f t="shared" si="376"/>
        <v>#VALUE!</v>
      </c>
      <c r="N3916" s="200" t="str" cm="1">
        <f t="array" ref="N3916">INDEX($A:$G, ($B3916*$B$4)+3,COLUMN(F3916))</f>
        <v>Total Interest Charged</v>
      </c>
      <c r="O3916" s="201" t="e">
        <f t="shared" si="374"/>
        <v>#VALUE!</v>
      </c>
    </row>
    <row r="3917" spans="3:15" x14ac:dyDescent="0.25">
      <c r="C3917" s="197" t="e">
        <f t="shared" si="371"/>
        <v>#DIV/0!</v>
      </c>
      <c r="D3917" s="216" t="e">
        <f>IF(F3917="","",IF($B$3='Budget Calculator'!$A$14, 'Loan Calculator'!$L$12-E3917+H3917, IF($B$3='Budget Calculator'!$A$13,  'Loan Calculator'!$N$12-E3917+H3917, IF($B$3='Budget Calculator'!$A$12,  'Loan Calculator'!$P$12-E3917+H3917, 0))))</f>
        <v>#DIV/0!</v>
      </c>
      <c r="E3917" s="217" t="e">
        <f>IF(('Loan Calculator'!$G$4/$B$4)*C3916&gt;=0, ('Loan Calculator'!$G$4/$B$4)*C3916, 1/0)</f>
        <v>#DIV/0!</v>
      </c>
      <c r="F3917" s="200" t="e">
        <f t="shared" si="372"/>
        <v>#DIV/0!</v>
      </c>
      <c r="G3917" s="212" t="e">
        <f t="shared" si="373"/>
        <v>#DIV/0!</v>
      </c>
      <c r="K3917" s="197" t="str" cm="1">
        <f t="array" ref="K3917">INDEX($A:$G, ($B3917*$B$4)+3,COLUMN(C3917))</f>
        <v>Owing</v>
      </c>
      <c r="L3917" s="198" t="e">
        <f t="shared" si="375"/>
        <v>#VALUE!</v>
      </c>
      <c r="M3917" s="199" t="e">
        <f t="shared" si="376"/>
        <v>#VALUE!</v>
      </c>
      <c r="N3917" s="200" t="str" cm="1">
        <f t="array" ref="N3917">INDEX($A:$G, ($B3917*$B$4)+3,COLUMN(F3917))</f>
        <v>Total Interest Charged</v>
      </c>
      <c r="O3917" s="201" t="e">
        <f t="shared" si="374"/>
        <v>#VALUE!</v>
      </c>
    </row>
    <row r="3918" spans="3:15" x14ac:dyDescent="0.25">
      <c r="C3918" s="197" t="e">
        <f t="shared" si="371"/>
        <v>#DIV/0!</v>
      </c>
      <c r="D3918" s="216" t="e">
        <f>IF(F3918="","",IF($B$3='Budget Calculator'!$A$14, 'Loan Calculator'!$L$12-E3918+H3918, IF($B$3='Budget Calculator'!$A$13,  'Loan Calculator'!$N$12-E3918+H3918, IF($B$3='Budget Calculator'!$A$12,  'Loan Calculator'!$P$12-E3918+H3918, 0))))</f>
        <v>#DIV/0!</v>
      </c>
      <c r="E3918" s="217" t="e">
        <f>IF(('Loan Calculator'!$G$4/$B$4)*C3917&gt;=0, ('Loan Calculator'!$G$4/$B$4)*C3917, 1/0)</f>
        <v>#DIV/0!</v>
      </c>
      <c r="F3918" s="200" t="e">
        <f t="shared" si="372"/>
        <v>#DIV/0!</v>
      </c>
      <c r="G3918" s="212" t="e">
        <f t="shared" si="373"/>
        <v>#DIV/0!</v>
      </c>
      <c r="K3918" s="197" t="str" cm="1">
        <f t="array" ref="K3918">INDEX($A:$G, ($B3918*$B$4)+3,COLUMN(C3918))</f>
        <v>Owing</v>
      </c>
      <c r="L3918" s="198" t="e">
        <f t="shared" si="375"/>
        <v>#VALUE!</v>
      </c>
      <c r="M3918" s="199" t="e">
        <f t="shared" si="376"/>
        <v>#VALUE!</v>
      </c>
      <c r="N3918" s="200" t="str" cm="1">
        <f t="array" ref="N3918">INDEX($A:$G, ($B3918*$B$4)+3,COLUMN(F3918))</f>
        <v>Total Interest Charged</v>
      </c>
      <c r="O3918" s="201" t="e">
        <f t="shared" si="374"/>
        <v>#VALUE!</v>
      </c>
    </row>
    <row r="3919" spans="3:15" x14ac:dyDescent="0.25">
      <c r="C3919" s="197" t="e">
        <f t="shared" si="371"/>
        <v>#DIV/0!</v>
      </c>
      <c r="D3919" s="216" t="e">
        <f>IF(F3919="","",IF($B$3='Budget Calculator'!$A$14, 'Loan Calculator'!$L$12-E3919+H3919, IF($B$3='Budget Calculator'!$A$13,  'Loan Calculator'!$N$12-E3919+H3919, IF($B$3='Budget Calculator'!$A$12,  'Loan Calculator'!$P$12-E3919+H3919, 0))))</f>
        <v>#DIV/0!</v>
      </c>
      <c r="E3919" s="217" t="e">
        <f>IF(('Loan Calculator'!$G$4/$B$4)*C3918&gt;=0, ('Loan Calculator'!$G$4/$B$4)*C3918, 1/0)</f>
        <v>#DIV/0!</v>
      </c>
      <c r="F3919" s="200" t="e">
        <f t="shared" si="372"/>
        <v>#DIV/0!</v>
      </c>
      <c r="G3919" s="212" t="e">
        <f t="shared" si="373"/>
        <v>#DIV/0!</v>
      </c>
      <c r="K3919" s="197" t="str" cm="1">
        <f t="array" ref="K3919">INDEX($A:$G, ($B3919*$B$4)+3,COLUMN(C3919))</f>
        <v>Owing</v>
      </c>
      <c r="L3919" s="198" t="e">
        <f t="shared" si="375"/>
        <v>#VALUE!</v>
      </c>
      <c r="M3919" s="199" t="e">
        <f t="shared" si="376"/>
        <v>#VALUE!</v>
      </c>
      <c r="N3919" s="200" t="str" cm="1">
        <f t="array" ref="N3919">INDEX($A:$G, ($B3919*$B$4)+3,COLUMN(F3919))</f>
        <v>Total Interest Charged</v>
      </c>
      <c r="O3919" s="201" t="e">
        <f t="shared" si="374"/>
        <v>#VALUE!</v>
      </c>
    </row>
    <row r="3920" spans="3:15" x14ac:dyDescent="0.25">
      <c r="C3920" s="197" t="e">
        <f t="shared" si="371"/>
        <v>#DIV/0!</v>
      </c>
      <c r="D3920" s="216" t="e">
        <f>IF(F3920="","",IF($B$3='Budget Calculator'!$A$14, 'Loan Calculator'!$L$12-E3920+H3920, IF($B$3='Budget Calculator'!$A$13,  'Loan Calculator'!$N$12-E3920+H3920, IF($B$3='Budget Calculator'!$A$12,  'Loan Calculator'!$P$12-E3920+H3920, 0))))</f>
        <v>#DIV/0!</v>
      </c>
      <c r="E3920" s="217" t="e">
        <f>IF(('Loan Calculator'!$G$4/$B$4)*C3919&gt;=0, ('Loan Calculator'!$G$4/$B$4)*C3919, 1/0)</f>
        <v>#DIV/0!</v>
      </c>
      <c r="F3920" s="200" t="e">
        <f t="shared" si="372"/>
        <v>#DIV/0!</v>
      </c>
      <c r="G3920" s="212" t="e">
        <f t="shared" si="373"/>
        <v>#DIV/0!</v>
      </c>
      <c r="K3920" s="197" t="str" cm="1">
        <f t="array" ref="K3920">INDEX($A:$G, ($B3920*$B$4)+3,COLUMN(C3920))</f>
        <v>Owing</v>
      </c>
      <c r="L3920" s="198" t="e">
        <f t="shared" si="375"/>
        <v>#VALUE!</v>
      </c>
      <c r="M3920" s="199" t="e">
        <f t="shared" si="376"/>
        <v>#VALUE!</v>
      </c>
      <c r="N3920" s="200" t="str" cm="1">
        <f t="array" ref="N3920">INDEX($A:$G, ($B3920*$B$4)+3,COLUMN(F3920))</f>
        <v>Total Interest Charged</v>
      </c>
      <c r="O3920" s="201" t="e">
        <f t="shared" si="374"/>
        <v>#VALUE!</v>
      </c>
    </row>
    <row r="3921" spans="3:15" x14ac:dyDescent="0.25">
      <c r="C3921" s="197" t="e">
        <f t="shared" si="371"/>
        <v>#DIV/0!</v>
      </c>
      <c r="D3921" s="216" t="e">
        <f>IF(F3921="","",IF($B$3='Budget Calculator'!$A$14, 'Loan Calculator'!$L$12-E3921+H3921, IF($B$3='Budget Calculator'!$A$13,  'Loan Calculator'!$N$12-E3921+H3921, IF($B$3='Budget Calculator'!$A$12,  'Loan Calculator'!$P$12-E3921+H3921, 0))))</f>
        <v>#DIV/0!</v>
      </c>
      <c r="E3921" s="217" t="e">
        <f>IF(('Loan Calculator'!$G$4/$B$4)*C3920&gt;=0, ('Loan Calculator'!$G$4/$B$4)*C3920, 1/0)</f>
        <v>#DIV/0!</v>
      </c>
      <c r="F3921" s="200" t="e">
        <f t="shared" si="372"/>
        <v>#DIV/0!</v>
      </c>
      <c r="G3921" s="212" t="e">
        <f t="shared" si="373"/>
        <v>#DIV/0!</v>
      </c>
      <c r="K3921" s="197" t="str" cm="1">
        <f t="array" ref="K3921">INDEX($A:$G, ($B3921*$B$4)+3,COLUMN(C3921))</f>
        <v>Owing</v>
      </c>
      <c r="L3921" s="198" t="e">
        <f t="shared" si="375"/>
        <v>#VALUE!</v>
      </c>
      <c r="M3921" s="199" t="e">
        <f t="shared" si="376"/>
        <v>#VALUE!</v>
      </c>
      <c r="N3921" s="200" t="str" cm="1">
        <f t="array" ref="N3921">INDEX($A:$G, ($B3921*$B$4)+3,COLUMN(F3921))</f>
        <v>Total Interest Charged</v>
      </c>
      <c r="O3921" s="201" t="e">
        <f t="shared" si="374"/>
        <v>#VALUE!</v>
      </c>
    </row>
    <row r="3922" spans="3:15" x14ac:dyDescent="0.25">
      <c r="C3922" s="197" t="e">
        <f t="shared" si="371"/>
        <v>#DIV/0!</v>
      </c>
      <c r="D3922" s="216" t="e">
        <f>IF(F3922="","",IF($B$3='Budget Calculator'!$A$14, 'Loan Calculator'!$L$12-E3922+H3922, IF($B$3='Budget Calculator'!$A$13,  'Loan Calculator'!$N$12-E3922+H3922, IF($B$3='Budget Calculator'!$A$12,  'Loan Calculator'!$P$12-E3922+H3922, 0))))</f>
        <v>#DIV/0!</v>
      </c>
      <c r="E3922" s="217" t="e">
        <f>IF(('Loan Calculator'!$G$4/$B$4)*C3921&gt;=0, ('Loan Calculator'!$G$4/$B$4)*C3921, 1/0)</f>
        <v>#DIV/0!</v>
      </c>
      <c r="F3922" s="200" t="e">
        <f t="shared" si="372"/>
        <v>#DIV/0!</v>
      </c>
      <c r="G3922" s="212" t="e">
        <f t="shared" si="373"/>
        <v>#DIV/0!</v>
      </c>
      <c r="K3922" s="197" t="str" cm="1">
        <f t="array" ref="K3922">INDEX($A:$G, ($B3922*$B$4)+3,COLUMN(C3922))</f>
        <v>Owing</v>
      </c>
      <c r="L3922" s="198" t="e">
        <f t="shared" si="375"/>
        <v>#VALUE!</v>
      </c>
      <c r="M3922" s="199" t="e">
        <f t="shared" si="376"/>
        <v>#VALUE!</v>
      </c>
      <c r="N3922" s="200" t="str" cm="1">
        <f t="array" ref="N3922">INDEX($A:$G, ($B3922*$B$4)+3,COLUMN(F3922))</f>
        <v>Total Interest Charged</v>
      </c>
      <c r="O3922" s="201" t="e">
        <f t="shared" si="374"/>
        <v>#VALUE!</v>
      </c>
    </row>
    <row r="3923" spans="3:15" x14ac:dyDescent="0.25">
      <c r="C3923" s="197" t="e">
        <f t="shared" si="371"/>
        <v>#DIV/0!</v>
      </c>
      <c r="D3923" s="216" t="e">
        <f>IF(F3923="","",IF($B$3='Budget Calculator'!$A$14, 'Loan Calculator'!$L$12-E3923+H3923, IF($B$3='Budget Calculator'!$A$13,  'Loan Calculator'!$N$12-E3923+H3923, IF($B$3='Budget Calculator'!$A$12,  'Loan Calculator'!$P$12-E3923+H3923, 0))))</f>
        <v>#DIV/0!</v>
      </c>
      <c r="E3923" s="217" t="e">
        <f>IF(('Loan Calculator'!$G$4/$B$4)*C3922&gt;=0, ('Loan Calculator'!$G$4/$B$4)*C3922, 1/0)</f>
        <v>#DIV/0!</v>
      </c>
      <c r="F3923" s="200" t="e">
        <f t="shared" si="372"/>
        <v>#DIV/0!</v>
      </c>
      <c r="G3923" s="212" t="e">
        <f t="shared" si="373"/>
        <v>#DIV/0!</v>
      </c>
      <c r="K3923" s="197" t="str" cm="1">
        <f t="array" ref="K3923">INDEX($A:$G, ($B3923*$B$4)+3,COLUMN(C3923))</f>
        <v>Owing</v>
      </c>
      <c r="L3923" s="198" t="e">
        <f t="shared" si="375"/>
        <v>#VALUE!</v>
      </c>
      <c r="M3923" s="199" t="e">
        <f t="shared" si="376"/>
        <v>#VALUE!</v>
      </c>
      <c r="N3923" s="200" t="str" cm="1">
        <f t="array" ref="N3923">INDEX($A:$G, ($B3923*$B$4)+3,COLUMN(F3923))</f>
        <v>Total Interest Charged</v>
      </c>
      <c r="O3923" s="201" t="e">
        <f t="shared" si="374"/>
        <v>#VALUE!</v>
      </c>
    </row>
    <row r="3924" spans="3:15" x14ac:dyDescent="0.25">
      <c r="C3924" s="197" t="e">
        <f t="shared" si="371"/>
        <v>#DIV/0!</v>
      </c>
      <c r="D3924" s="216" t="e">
        <f>IF(F3924="","",IF($B$3='Budget Calculator'!$A$14, 'Loan Calculator'!$L$12-E3924+H3924, IF($B$3='Budget Calculator'!$A$13,  'Loan Calculator'!$N$12-E3924+H3924, IF($B$3='Budget Calculator'!$A$12,  'Loan Calculator'!$P$12-E3924+H3924, 0))))</f>
        <v>#DIV/0!</v>
      </c>
      <c r="E3924" s="217" t="e">
        <f>IF(('Loan Calculator'!$G$4/$B$4)*C3923&gt;=0, ('Loan Calculator'!$G$4/$B$4)*C3923, 1/0)</f>
        <v>#DIV/0!</v>
      </c>
      <c r="F3924" s="200" t="e">
        <f t="shared" si="372"/>
        <v>#DIV/0!</v>
      </c>
      <c r="G3924" s="212" t="e">
        <f t="shared" si="373"/>
        <v>#DIV/0!</v>
      </c>
      <c r="K3924" s="197" t="str" cm="1">
        <f t="array" ref="K3924">INDEX($A:$G, ($B3924*$B$4)+3,COLUMN(C3924))</f>
        <v>Owing</v>
      </c>
      <c r="L3924" s="198" t="e">
        <f t="shared" si="375"/>
        <v>#VALUE!</v>
      </c>
      <c r="M3924" s="199" t="e">
        <f t="shared" si="376"/>
        <v>#VALUE!</v>
      </c>
      <c r="N3924" s="200" t="str" cm="1">
        <f t="array" ref="N3924">INDEX($A:$G, ($B3924*$B$4)+3,COLUMN(F3924))</f>
        <v>Total Interest Charged</v>
      </c>
      <c r="O3924" s="201" t="e">
        <f t="shared" si="374"/>
        <v>#VALUE!</v>
      </c>
    </row>
    <row r="3925" spans="3:15" x14ac:dyDescent="0.25">
      <c r="C3925" s="197" t="e">
        <f t="shared" si="371"/>
        <v>#DIV/0!</v>
      </c>
      <c r="D3925" s="216" t="e">
        <f>IF(F3925="","",IF($B$3='Budget Calculator'!$A$14, 'Loan Calculator'!$L$12-E3925+H3925, IF($B$3='Budget Calculator'!$A$13,  'Loan Calculator'!$N$12-E3925+H3925, IF($B$3='Budget Calculator'!$A$12,  'Loan Calculator'!$P$12-E3925+H3925, 0))))</f>
        <v>#DIV/0!</v>
      </c>
      <c r="E3925" s="217" t="e">
        <f>IF(('Loan Calculator'!$G$4/$B$4)*C3924&gt;=0, ('Loan Calculator'!$G$4/$B$4)*C3924, 1/0)</f>
        <v>#DIV/0!</v>
      </c>
      <c r="F3925" s="200" t="e">
        <f t="shared" si="372"/>
        <v>#DIV/0!</v>
      </c>
      <c r="G3925" s="212" t="e">
        <f t="shared" si="373"/>
        <v>#DIV/0!</v>
      </c>
      <c r="K3925" s="197" t="str" cm="1">
        <f t="array" ref="K3925">INDEX($A:$G, ($B3925*$B$4)+3,COLUMN(C3925))</f>
        <v>Owing</v>
      </c>
      <c r="L3925" s="198" t="e">
        <f t="shared" si="375"/>
        <v>#VALUE!</v>
      </c>
      <c r="M3925" s="199" t="e">
        <f t="shared" si="376"/>
        <v>#VALUE!</v>
      </c>
      <c r="N3925" s="200" t="str" cm="1">
        <f t="array" ref="N3925">INDEX($A:$G, ($B3925*$B$4)+3,COLUMN(F3925))</f>
        <v>Total Interest Charged</v>
      </c>
      <c r="O3925" s="201" t="e">
        <f t="shared" si="374"/>
        <v>#VALUE!</v>
      </c>
    </row>
    <row r="3926" spans="3:15" x14ac:dyDescent="0.25">
      <c r="C3926" s="197" t="e">
        <f t="shared" si="371"/>
        <v>#DIV/0!</v>
      </c>
      <c r="D3926" s="216" t="e">
        <f>IF(F3926="","",IF($B$3='Budget Calculator'!$A$14, 'Loan Calculator'!$L$12-E3926+H3926, IF($B$3='Budget Calculator'!$A$13,  'Loan Calculator'!$N$12-E3926+H3926, IF($B$3='Budget Calculator'!$A$12,  'Loan Calculator'!$P$12-E3926+H3926, 0))))</f>
        <v>#DIV/0!</v>
      </c>
      <c r="E3926" s="217" t="e">
        <f>IF(('Loan Calculator'!$G$4/$B$4)*C3925&gt;=0, ('Loan Calculator'!$G$4/$B$4)*C3925, 1/0)</f>
        <v>#DIV/0!</v>
      </c>
      <c r="F3926" s="200" t="e">
        <f t="shared" si="372"/>
        <v>#DIV/0!</v>
      </c>
      <c r="G3926" s="212" t="e">
        <f t="shared" si="373"/>
        <v>#DIV/0!</v>
      </c>
      <c r="K3926" s="197" t="str" cm="1">
        <f t="array" ref="K3926">INDEX($A:$G, ($B3926*$B$4)+3,COLUMN(C3926))</f>
        <v>Owing</v>
      </c>
      <c r="L3926" s="198" t="e">
        <f t="shared" si="375"/>
        <v>#VALUE!</v>
      </c>
      <c r="M3926" s="199" t="e">
        <f t="shared" si="376"/>
        <v>#VALUE!</v>
      </c>
      <c r="N3926" s="200" t="str" cm="1">
        <f t="array" ref="N3926">INDEX($A:$G, ($B3926*$B$4)+3,COLUMN(F3926))</f>
        <v>Total Interest Charged</v>
      </c>
      <c r="O3926" s="201" t="e">
        <f t="shared" si="374"/>
        <v>#VALUE!</v>
      </c>
    </row>
    <row r="3927" spans="3:15" x14ac:dyDescent="0.25">
      <c r="C3927" s="197" t="e">
        <f t="shared" si="371"/>
        <v>#DIV/0!</v>
      </c>
      <c r="D3927" s="216" t="e">
        <f>IF(F3927="","",IF($B$3='Budget Calculator'!$A$14, 'Loan Calculator'!$L$12-E3927+H3927, IF($B$3='Budget Calculator'!$A$13,  'Loan Calculator'!$N$12-E3927+H3927, IF($B$3='Budget Calculator'!$A$12,  'Loan Calculator'!$P$12-E3927+H3927, 0))))</f>
        <v>#DIV/0!</v>
      </c>
      <c r="E3927" s="217" t="e">
        <f>IF(('Loan Calculator'!$G$4/$B$4)*C3926&gt;=0, ('Loan Calculator'!$G$4/$B$4)*C3926, 1/0)</f>
        <v>#DIV/0!</v>
      </c>
      <c r="F3927" s="200" t="e">
        <f t="shared" si="372"/>
        <v>#DIV/0!</v>
      </c>
      <c r="G3927" s="212" t="e">
        <f t="shared" si="373"/>
        <v>#DIV/0!</v>
      </c>
      <c r="K3927" s="197" t="str" cm="1">
        <f t="array" ref="K3927">INDEX($A:$G, ($B3927*$B$4)+3,COLUMN(C3927))</f>
        <v>Owing</v>
      </c>
      <c r="L3927" s="198" t="e">
        <f t="shared" si="375"/>
        <v>#VALUE!</v>
      </c>
      <c r="M3927" s="199" t="e">
        <f t="shared" si="376"/>
        <v>#VALUE!</v>
      </c>
      <c r="N3927" s="200" t="str" cm="1">
        <f t="array" ref="N3927">INDEX($A:$G, ($B3927*$B$4)+3,COLUMN(F3927))</f>
        <v>Total Interest Charged</v>
      </c>
      <c r="O3927" s="201" t="e">
        <f t="shared" si="374"/>
        <v>#VALUE!</v>
      </c>
    </row>
    <row r="3928" spans="3:15" x14ac:dyDescent="0.25">
      <c r="C3928" s="197" t="e">
        <f t="shared" ref="C3928:C3991" si="377">IF(F3928="","",C3927-D3928)</f>
        <v>#DIV/0!</v>
      </c>
      <c r="D3928" s="216" t="e">
        <f>IF(F3928="","",IF($B$3='Budget Calculator'!$A$14, 'Loan Calculator'!$L$12-E3928+H3928, IF($B$3='Budget Calculator'!$A$13,  'Loan Calculator'!$N$12-E3928+H3928, IF($B$3='Budget Calculator'!$A$12,  'Loan Calculator'!$P$12-E3928+H3928, 0))))</f>
        <v>#DIV/0!</v>
      </c>
      <c r="E3928" s="217" t="e">
        <f>IF(('Loan Calculator'!$G$4/$B$4)*C3927&gt;=0, ('Loan Calculator'!$G$4/$B$4)*C3927, 1/0)</f>
        <v>#DIV/0!</v>
      </c>
      <c r="F3928" s="200" t="e">
        <f t="shared" ref="F3928:F3991" si="378">IF(F3927="", "", IF(E3928+F3927&gt;F3927, E3928+F3927, ""))</f>
        <v>#DIV/0!</v>
      </c>
      <c r="G3928" s="212" t="e">
        <f t="shared" si="373"/>
        <v>#DIV/0!</v>
      </c>
      <c r="K3928" s="197" t="str" cm="1">
        <f t="array" ref="K3928">INDEX($A:$G, ($B3928*$B$4)+3,COLUMN(C3928))</f>
        <v>Owing</v>
      </c>
      <c r="L3928" s="198" t="e">
        <f t="shared" si="375"/>
        <v>#VALUE!</v>
      </c>
      <c r="M3928" s="199" t="e">
        <f t="shared" si="376"/>
        <v>#VALUE!</v>
      </c>
      <c r="N3928" s="200" t="str" cm="1">
        <f t="array" ref="N3928">INDEX($A:$G, ($B3928*$B$4)+3,COLUMN(F3928))</f>
        <v>Total Interest Charged</v>
      </c>
      <c r="O3928" s="201" t="e">
        <f t="shared" si="374"/>
        <v>#VALUE!</v>
      </c>
    </row>
    <row r="3929" spans="3:15" x14ac:dyDescent="0.25">
      <c r="C3929" s="197" t="e">
        <f t="shared" si="377"/>
        <v>#DIV/0!</v>
      </c>
      <c r="D3929" s="216" t="e">
        <f>IF(F3929="","",IF($B$3='Budget Calculator'!$A$14, 'Loan Calculator'!$L$12-E3929+H3929, IF($B$3='Budget Calculator'!$A$13,  'Loan Calculator'!$N$12-E3929+H3929, IF($B$3='Budget Calculator'!$A$12,  'Loan Calculator'!$P$12-E3929+H3929, 0))))</f>
        <v>#DIV/0!</v>
      </c>
      <c r="E3929" s="217" t="e">
        <f>IF(('Loan Calculator'!$G$4/$B$4)*C3928&gt;=0, ('Loan Calculator'!$G$4/$B$4)*C3928, 1/0)</f>
        <v>#DIV/0!</v>
      </c>
      <c r="F3929" s="200" t="e">
        <f t="shared" si="378"/>
        <v>#DIV/0!</v>
      </c>
      <c r="G3929" s="212" t="e">
        <f t="shared" si="373"/>
        <v>#DIV/0!</v>
      </c>
      <c r="K3929" s="197" t="str" cm="1">
        <f t="array" ref="K3929">INDEX($A:$G, ($B3929*$B$4)+3,COLUMN(C3929))</f>
        <v>Owing</v>
      </c>
      <c r="L3929" s="198" t="e">
        <f t="shared" si="375"/>
        <v>#VALUE!</v>
      </c>
      <c r="M3929" s="199" t="e">
        <f t="shared" si="376"/>
        <v>#VALUE!</v>
      </c>
      <c r="N3929" s="200" t="str" cm="1">
        <f t="array" ref="N3929">INDEX($A:$G, ($B3929*$B$4)+3,COLUMN(F3929))</f>
        <v>Total Interest Charged</v>
      </c>
      <c r="O3929" s="201" t="e">
        <f t="shared" si="374"/>
        <v>#VALUE!</v>
      </c>
    </row>
    <row r="3930" spans="3:15" x14ac:dyDescent="0.25">
      <c r="C3930" s="197" t="e">
        <f t="shared" si="377"/>
        <v>#DIV/0!</v>
      </c>
      <c r="D3930" s="216" t="e">
        <f>IF(F3930="","",IF($B$3='Budget Calculator'!$A$14, 'Loan Calculator'!$L$12-E3930+H3930, IF($B$3='Budget Calculator'!$A$13,  'Loan Calculator'!$N$12-E3930+H3930, IF($B$3='Budget Calculator'!$A$12,  'Loan Calculator'!$P$12-E3930+H3930, 0))))</f>
        <v>#DIV/0!</v>
      </c>
      <c r="E3930" s="217" t="e">
        <f>IF(('Loan Calculator'!$G$4/$B$4)*C3929&gt;=0, ('Loan Calculator'!$G$4/$B$4)*C3929, 1/0)</f>
        <v>#DIV/0!</v>
      </c>
      <c r="F3930" s="200" t="e">
        <f t="shared" si="378"/>
        <v>#DIV/0!</v>
      </c>
      <c r="G3930" s="212" t="e">
        <f t="shared" si="373"/>
        <v>#DIV/0!</v>
      </c>
      <c r="K3930" s="197" t="str" cm="1">
        <f t="array" ref="K3930">INDEX($A:$G, ($B3930*$B$4)+3,COLUMN(C3930))</f>
        <v>Owing</v>
      </c>
      <c r="L3930" s="198" t="e">
        <f t="shared" si="375"/>
        <v>#VALUE!</v>
      </c>
      <c r="M3930" s="199" t="e">
        <f t="shared" si="376"/>
        <v>#VALUE!</v>
      </c>
      <c r="N3930" s="200" t="str" cm="1">
        <f t="array" ref="N3930">INDEX($A:$G, ($B3930*$B$4)+3,COLUMN(F3930))</f>
        <v>Total Interest Charged</v>
      </c>
      <c r="O3930" s="201" t="e">
        <f t="shared" si="374"/>
        <v>#VALUE!</v>
      </c>
    </row>
    <row r="3931" spans="3:15" x14ac:dyDescent="0.25">
      <c r="C3931" s="197" t="e">
        <f t="shared" si="377"/>
        <v>#DIV/0!</v>
      </c>
      <c r="D3931" s="216" t="e">
        <f>IF(F3931="","",IF($B$3='Budget Calculator'!$A$14, 'Loan Calculator'!$L$12-E3931+H3931, IF($B$3='Budget Calculator'!$A$13,  'Loan Calculator'!$N$12-E3931+H3931, IF($B$3='Budget Calculator'!$A$12,  'Loan Calculator'!$P$12-E3931+H3931, 0))))</f>
        <v>#DIV/0!</v>
      </c>
      <c r="E3931" s="217" t="e">
        <f>IF(('Loan Calculator'!$G$4/$B$4)*C3930&gt;=0, ('Loan Calculator'!$G$4/$B$4)*C3930, 1/0)</f>
        <v>#DIV/0!</v>
      </c>
      <c r="F3931" s="200" t="e">
        <f t="shared" si="378"/>
        <v>#DIV/0!</v>
      </c>
      <c r="G3931" s="212" t="e">
        <f t="shared" si="373"/>
        <v>#DIV/0!</v>
      </c>
      <c r="K3931" s="197" t="str" cm="1">
        <f t="array" ref="K3931">INDEX($A:$G, ($B3931*$B$4)+3,COLUMN(C3931))</f>
        <v>Owing</v>
      </c>
      <c r="L3931" s="198" t="e">
        <f t="shared" si="375"/>
        <v>#VALUE!</v>
      </c>
      <c r="M3931" s="199" t="e">
        <f t="shared" si="376"/>
        <v>#VALUE!</v>
      </c>
      <c r="N3931" s="200" t="str" cm="1">
        <f t="array" ref="N3931">INDEX($A:$G, ($B3931*$B$4)+3,COLUMN(F3931))</f>
        <v>Total Interest Charged</v>
      </c>
      <c r="O3931" s="201" t="e">
        <f t="shared" si="374"/>
        <v>#VALUE!</v>
      </c>
    </row>
    <row r="3932" spans="3:15" x14ac:dyDescent="0.25">
      <c r="C3932" s="197" t="e">
        <f t="shared" si="377"/>
        <v>#DIV/0!</v>
      </c>
      <c r="D3932" s="216" t="e">
        <f>IF(F3932="","",IF($B$3='Budget Calculator'!$A$14, 'Loan Calculator'!$L$12-E3932+H3932, IF($B$3='Budget Calculator'!$A$13,  'Loan Calculator'!$N$12-E3932+H3932, IF($B$3='Budget Calculator'!$A$12,  'Loan Calculator'!$P$12-E3932+H3932, 0))))</f>
        <v>#DIV/0!</v>
      </c>
      <c r="E3932" s="217" t="e">
        <f>IF(('Loan Calculator'!$G$4/$B$4)*C3931&gt;=0, ('Loan Calculator'!$G$4/$B$4)*C3931, 1/0)</f>
        <v>#DIV/0!</v>
      </c>
      <c r="F3932" s="200" t="e">
        <f t="shared" si="378"/>
        <v>#DIV/0!</v>
      </c>
      <c r="G3932" s="212" t="e">
        <f t="shared" si="373"/>
        <v>#DIV/0!</v>
      </c>
      <c r="K3932" s="197" t="str" cm="1">
        <f t="array" ref="K3932">INDEX($A:$G, ($B3932*$B$4)+3,COLUMN(C3932))</f>
        <v>Owing</v>
      </c>
      <c r="L3932" s="198" t="e">
        <f t="shared" si="375"/>
        <v>#VALUE!</v>
      </c>
      <c r="M3932" s="199" t="e">
        <f t="shared" si="376"/>
        <v>#VALUE!</v>
      </c>
      <c r="N3932" s="200" t="str" cm="1">
        <f t="array" ref="N3932">INDEX($A:$G, ($B3932*$B$4)+3,COLUMN(F3932))</f>
        <v>Total Interest Charged</v>
      </c>
      <c r="O3932" s="201" t="e">
        <f t="shared" si="374"/>
        <v>#VALUE!</v>
      </c>
    </row>
    <row r="3933" spans="3:15" x14ac:dyDescent="0.25">
      <c r="C3933" s="197" t="e">
        <f t="shared" si="377"/>
        <v>#DIV/0!</v>
      </c>
      <c r="D3933" s="216" t="e">
        <f>IF(F3933="","",IF($B$3='Budget Calculator'!$A$14, 'Loan Calculator'!$L$12-E3933+H3933, IF($B$3='Budget Calculator'!$A$13,  'Loan Calculator'!$N$12-E3933+H3933, IF($B$3='Budget Calculator'!$A$12,  'Loan Calculator'!$P$12-E3933+H3933, 0))))</f>
        <v>#DIV/0!</v>
      </c>
      <c r="E3933" s="217" t="e">
        <f>IF(('Loan Calculator'!$G$4/$B$4)*C3932&gt;=0, ('Loan Calculator'!$G$4/$B$4)*C3932, 1/0)</f>
        <v>#DIV/0!</v>
      </c>
      <c r="F3933" s="200" t="e">
        <f t="shared" si="378"/>
        <v>#DIV/0!</v>
      </c>
      <c r="G3933" s="212" t="e">
        <f t="shared" si="373"/>
        <v>#DIV/0!</v>
      </c>
      <c r="K3933" s="197" t="str" cm="1">
        <f t="array" ref="K3933">INDEX($A:$G, ($B3933*$B$4)+3,COLUMN(C3933))</f>
        <v>Owing</v>
      </c>
      <c r="L3933" s="198" t="e">
        <f t="shared" si="375"/>
        <v>#VALUE!</v>
      </c>
      <c r="M3933" s="199" t="e">
        <f t="shared" si="376"/>
        <v>#VALUE!</v>
      </c>
      <c r="N3933" s="200" t="str" cm="1">
        <f t="array" ref="N3933">INDEX($A:$G, ($B3933*$B$4)+3,COLUMN(F3933))</f>
        <v>Total Interest Charged</v>
      </c>
      <c r="O3933" s="201" t="e">
        <f t="shared" si="374"/>
        <v>#VALUE!</v>
      </c>
    </row>
    <row r="3934" spans="3:15" x14ac:dyDescent="0.25">
      <c r="C3934" s="197" t="e">
        <f t="shared" si="377"/>
        <v>#DIV/0!</v>
      </c>
      <c r="D3934" s="216" t="e">
        <f>IF(F3934="","",IF($B$3='Budget Calculator'!$A$14, 'Loan Calculator'!$L$12-E3934+H3934, IF($B$3='Budget Calculator'!$A$13,  'Loan Calculator'!$N$12-E3934+H3934, IF($B$3='Budget Calculator'!$A$12,  'Loan Calculator'!$P$12-E3934+H3934, 0))))</f>
        <v>#DIV/0!</v>
      </c>
      <c r="E3934" s="217" t="e">
        <f>IF(('Loan Calculator'!$G$4/$B$4)*C3933&gt;=0, ('Loan Calculator'!$G$4/$B$4)*C3933, 1/0)</f>
        <v>#DIV/0!</v>
      </c>
      <c r="F3934" s="200" t="e">
        <f t="shared" si="378"/>
        <v>#DIV/0!</v>
      </c>
      <c r="G3934" s="212" t="e">
        <f t="shared" si="373"/>
        <v>#DIV/0!</v>
      </c>
      <c r="K3934" s="197" t="str" cm="1">
        <f t="array" ref="K3934">INDEX($A:$G, ($B3934*$B$4)+3,COLUMN(C3934))</f>
        <v>Owing</v>
      </c>
      <c r="L3934" s="198" t="e">
        <f t="shared" si="375"/>
        <v>#VALUE!</v>
      </c>
      <c r="M3934" s="199" t="e">
        <f t="shared" si="376"/>
        <v>#VALUE!</v>
      </c>
      <c r="N3934" s="200" t="str" cm="1">
        <f t="array" ref="N3934">INDEX($A:$G, ($B3934*$B$4)+3,COLUMN(F3934))</f>
        <v>Total Interest Charged</v>
      </c>
      <c r="O3934" s="201" t="e">
        <f t="shared" si="374"/>
        <v>#VALUE!</v>
      </c>
    </row>
    <row r="3935" spans="3:15" x14ac:dyDescent="0.25">
      <c r="C3935" s="197" t="e">
        <f t="shared" si="377"/>
        <v>#DIV/0!</v>
      </c>
      <c r="D3935" s="216" t="e">
        <f>IF(F3935="","",IF($B$3='Budget Calculator'!$A$14, 'Loan Calculator'!$L$12-E3935+H3935, IF($B$3='Budget Calculator'!$A$13,  'Loan Calculator'!$N$12-E3935+H3935, IF($B$3='Budget Calculator'!$A$12,  'Loan Calculator'!$P$12-E3935+H3935, 0))))</f>
        <v>#DIV/0!</v>
      </c>
      <c r="E3935" s="217" t="e">
        <f>IF(('Loan Calculator'!$G$4/$B$4)*C3934&gt;=0, ('Loan Calculator'!$G$4/$B$4)*C3934, 1/0)</f>
        <v>#DIV/0!</v>
      </c>
      <c r="F3935" s="200" t="e">
        <f t="shared" si="378"/>
        <v>#DIV/0!</v>
      </c>
      <c r="G3935" s="212" t="e">
        <f t="shared" si="373"/>
        <v>#DIV/0!</v>
      </c>
      <c r="K3935" s="197" t="str" cm="1">
        <f t="array" ref="K3935">INDEX($A:$G, ($B3935*$B$4)+3,COLUMN(C3935))</f>
        <v>Owing</v>
      </c>
      <c r="L3935" s="198" t="e">
        <f t="shared" si="375"/>
        <v>#VALUE!</v>
      </c>
      <c r="M3935" s="199" t="e">
        <f t="shared" si="376"/>
        <v>#VALUE!</v>
      </c>
      <c r="N3935" s="200" t="str" cm="1">
        <f t="array" ref="N3935">INDEX($A:$G, ($B3935*$B$4)+3,COLUMN(F3935))</f>
        <v>Total Interest Charged</v>
      </c>
      <c r="O3935" s="201" t="e">
        <f t="shared" si="374"/>
        <v>#VALUE!</v>
      </c>
    </row>
    <row r="3936" spans="3:15" x14ac:dyDescent="0.25">
      <c r="C3936" s="197" t="e">
        <f t="shared" si="377"/>
        <v>#DIV/0!</v>
      </c>
      <c r="D3936" s="216" t="e">
        <f>IF(F3936="","",IF($B$3='Budget Calculator'!$A$14, 'Loan Calculator'!$L$12-E3936+H3936, IF($B$3='Budget Calculator'!$A$13,  'Loan Calculator'!$N$12-E3936+H3936, IF($B$3='Budget Calculator'!$A$12,  'Loan Calculator'!$P$12-E3936+H3936, 0))))</f>
        <v>#DIV/0!</v>
      </c>
      <c r="E3936" s="217" t="e">
        <f>IF(('Loan Calculator'!$G$4/$B$4)*C3935&gt;=0, ('Loan Calculator'!$G$4/$B$4)*C3935, 1/0)</f>
        <v>#DIV/0!</v>
      </c>
      <c r="F3936" s="200" t="e">
        <f t="shared" si="378"/>
        <v>#DIV/0!</v>
      </c>
      <c r="G3936" s="212" t="e">
        <f t="shared" si="373"/>
        <v>#DIV/0!</v>
      </c>
      <c r="K3936" s="197" t="str" cm="1">
        <f t="array" ref="K3936">INDEX($A:$G, ($B3936*$B$4)+3,COLUMN(C3936))</f>
        <v>Owing</v>
      </c>
      <c r="L3936" s="198" t="e">
        <f t="shared" si="375"/>
        <v>#VALUE!</v>
      </c>
      <c r="M3936" s="199" t="e">
        <f t="shared" si="376"/>
        <v>#VALUE!</v>
      </c>
      <c r="N3936" s="200" t="str" cm="1">
        <f t="array" ref="N3936">INDEX($A:$G, ($B3936*$B$4)+3,COLUMN(F3936))</f>
        <v>Total Interest Charged</v>
      </c>
      <c r="O3936" s="201" t="e">
        <f t="shared" si="374"/>
        <v>#VALUE!</v>
      </c>
    </row>
    <row r="3937" spans="3:15" x14ac:dyDescent="0.25">
      <c r="C3937" s="197" t="e">
        <f t="shared" si="377"/>
        <v>#DIV/0!</v>
      </c>
      <c r="D3937" s="216" t="e">
        <f>IF(F3937="","",IF($B$3='Budget Calculator'!$A$14, 'Loan Calculator'!$L$12-E3937+H3937, IF($B$3='Budget Calculator'!$A$13,  'Loan Calculator'!$N$12-E3937+H3937, IF($B$3='Budget Calculator'!$A$12,  'Loan Calculator'!$P$12-E3937+H3937, 0))))</f>
        <v>#DIV/0!</v>
      </c>
      <c r="E3937" s="217" t="e">
        <f>IF(('Loan Calculator'!$G$4/$B$4)*C3936&gt;=0, ('Loan Calculator'!$G$4/$B$4)*C3936, 1/0)</f>
        <v>#DIV/0!</v>
      </c>
      <c r="F3937" s="200" t="e">
        <f t="shared" si="378"/>
        <v>#DIV/0!</v>
      </c>
      <c r="G3937" s="212" t="e">
        <f t="shared" si="373"/>
        <v>#DIV/0!</v>
      </c>
      <c r="K3937" s="197" t="str" cm="1">
        <f t="array" ref="K3937">INDEX($A:$G, ($B3937*$B$4)+3,COLUMN(C3937))</f>
        <v>Owing</v>
      </c>
      <c r="L3937" s="198" t="e">
        <f t="shared" si="375"/>
        <v>#VALUE!</v>
      </c>
      <c r="M3937" s="199" t="e">
        <f t="shared" si="376"/>
        <v>#VALUE!</v>
      </c>
      <c r="N3937" s="200" t="str" cm="1">
        <f t="array" ref="N3937">INDEX($A:$G, ($B3937*$B$4)+3,COLUMN(F3937))</f>
        <v>Total Interest Charged</v>
      </c>
      <c r="O3937" s="201" t="e">
        <f t="shared" si="374"/>
        <v>#VALUE!</v>
      </c>
    </row>
    <row r="3938" spans="3:15" x14ac:dyDescent="0.25">
      <c r="C3938" s="197" t="e">
        <f t="shared" si="377"/>
        <v>#DIV/0!</v>
      </c>
      <c r="D3938" s="216" t="e">
        <f>IF(F3938="","",IF($B$3='Budget Calculator'!$A$14, 'Loan Calculator'!$L$12-E3938+H3938, IF($B$3='Budget Calculator'!$A$13,  'Loan Calculator'!$N$12-E3938+H3938, IF($B$3='Budget Calculator'!$A$12,  'Loan Calculator'!$P$12-E3938+H3938, 0))))</f>
        <v>#DIV/0!</v>
      </c>
      <c r="E3938" s="217" t="e">
        <f>IF(('Loan Calculator'!$G$4/$B$4)*C3937&gt;=0, ('Loan Calculator'!$G$4/$B$4)*C3937, 1/0)</f>
        <v>#DIV/0!</v>
      </c>
      <c r="F3938" s="200" t="e">
        <f t="shared" si="378"/>
        <v>#DIV/0!</v>
      </c>
      <c r="G3938" s="212" t="e">
        <f t="shared" si="373"/>
        <v>#DIV/0!</v>
      </c>
      <c r="K3938" s="197" t="str" cm="1">
        <f t="array" ref="K3938">INDEX($A:$G, ($B3938*$B$4)+3,COLUMN(C3938))</f>
        <v>Owing</v>
      </c>
      <c r="L3938" s="198" t="e">
        <f t="shared" si="375"/>
        <v>#VALUE!</v>
      </c>
      <c r="M3938" s="199" t="e">
        <f t="shared" si="376"/>
        <v>#VALUE!</v>
      </c>
      <c r="N3938" s="200" t="str" cm="1">
        <f t="array" ref="N3938">INDEX($A:$G, ($B3938*$B$4)+3,COLUMN(F3938))</f>
        <v>Total Interest Charged</v>
      </c>
      <c r="O3938" s="201" t="e">
        <f t="shared" si="374"/>
        <v>#VALUE!</v>
      </c>
    </row>
    <row r="3939" spans="3:15" x14ac:dyDescent="0.25">
      <c r="C3939" s="197" t="e">
        <f t="shared" si="377"/>
        <v>#DIV/0!</v>
      </c>
      <c r="D3939" s="216" t="e">
        <f>IF(F3939="","",IF($B$3='Budget Calculator'!$A$14, 'Loan Calculator'!$L$12-E3939+H3939, IF($B$3='Budget Calculator'!$A$13,  'Loan Calculator'!$N$12-E3939+H3939, IF($B$3='Budget Calculator'!$A$12,  'Loan Calculator'!$P$12-E3939+H3939, 0))))</f>
        <v>#DIV/0!</v>
      </c>
      <c r="E3939" s="217" t="e">
        <f>IF(('Loan Calculator'!$G$4/$B$4)*C3938&gt;=0, ('Loan Calculator'!$G$4/$B$4)*C3938, 1/0)</f>
        <v>#DIV/0!</v>
      </c>
      <c r="F3939" s="200" t="e">
        <f t="shared" si="378"/>
        <v>#DIV/0!</v>
      </c>
      <c r="G3939" s="212" t="e">
        <f t="shared" si="373"/>
        <v>#DIV/0!</v>
      </c>
      <c r="K3939" s="197" t="str" cm="1">
        <f t="array" ref="K3939">INDEX($A:$G, ($B3939*$B$4)+3,COLUMN(C3939))</f>
        <v>Owing</v>
      </c>
      <c r="L3939" s="198" t="e">
        <f t="shared" si="375"/>
        <v>#VALUE!</v>
      </c>
      <c r="M3939" s="199" t="e">
        <f t="shared" si="376"/>
        <v>#VALUE!</v>
      </c>
      <c r="N3939" s="200" t="str" cm="1">
        <f t="array" ref="N3939">INDEX($A:$G, ($B3939*$B$4)+3,COLUMN(F3939))</f>
        <v>Total Interest Charged</v>
      </c>
      <c r="O3939" s="201" t="e">
        <f t="shared" si="374"/>
        <v>#VALUE!</v>
      </c>
    </row>
    <row r="3940" spans="3:15" x14ac:dyDescent="0.25">
      <c r="C3940" s="197" t="e">
        <f t="shared" si="377"/>
        <v>#DIV/0!</v>
      </c>
      <c r="D3940" s="216" t="e">
        <f>IF(F3940="","",IF($B$3='Budget Calculator'!$A$14, 'Loan Calculator'!$L$12-E3940+H3940, IF($B$3='Budget Calculator'!$A$13,  'Loan Calculator'!$N$12-E3940+H3940, IF($B$3='Budget Calculator'!$A$12,  'Loan Calculator'!$P$12-E3940+H3940, 0))))</f>
        <v>#DIV/0!</v>
      </c>
      <c r="E3940" s="217" t="e">
        <f>IF(('Loan Calculator'!$G$4/$B$4)*C3939&gt;=0, ('Loan Calculator'!$G$4/$B$4)*C3939, 1/0)</f>
        <v>#DIV/0!</v>
      </c>
      <c r="F3940" s="200" t="e">
        <f t="shared" si="378"/>
        <v>#DIV/0!</v>
      </c>
      <c r="G3940" s="212" t="e">
        <f t="shared" si="373"/>
        <v>#DIV/0!</v>
      </c>
      <c r="K3940" s="197" t="str" cm="1">
        <f t="array" ref="K3940">INDEX($A:$G, ($B3940*$B$4)+3,COLUMN(C3940))</f>
        <v>Owing</v>
      </c>
      <c r="L3940" s="198" t="e">
        <f t="shared" si="375"/>
        <v>#VALUE!</v>
      </c>
      <c r="M3940" s="199" t="e">
        <f t="shared" si="376"/>
        <v>#VALUE!</v>
      </c>
      <c r="N3940" s="200" t="str" cm="1">
        <f t="array" ref="N3940">INDEX($A:$G, ($B3940*$B$4)+3,COLUMN(F3940))</f>
        <v>Total Interest Charged</v>
      </c>
      <c r="O3940" s="201" t="e">
        <f t="shared" si="374"/>
        <v>#VALUE!</v>
      </c>
    </row>
    <row r="3941" spans="3:15" x14ac:dyDescent="0.25">
      <c r="C3941" s="197" t="e">
        <f t="shared" si="377"/>
        <v>#DIV/0!</v>
      </c>
      <c r="D3941" s="216" t="e">
        <f>IF(F3941="","",IF($B$3='Budget Calculator'!$A$14, 'Loan Calculator'!$L$12-E3941+H3941, IF($B$3='Budget Calculator'!$A$13,  'Loan Calculator'!$N$12-E3941+H3941, IF($B$3='Budget Calculator'!$A$12,  'Loan Calculator'!$P$12-E3941+H3941, 0))))</f>
        <v>#DIV/0!</v>
      </c>
      <c r="E3941" s="217" t="e">
        <f>IF(('Loan Calculator'!$G$4/$B$4)*C3940&gt;=0, ('Loan Calculator'!$G$4/$B$4)*C3940, 1/0)</f>
        <v>#DIV/0!</v>
      </c>
      <c r="F3941" s="200" t="e">
        <f t="shared" si="378"/>
        <v>#DIV/0!</v>
      </c>
      <c r="G3941" s="212" t="e">
        <f t="shared" si="373"/>
        <v>#DIV/0!</v>
      </c>
      <c r="K3941" s="197" t="str" cm="1">
        <f t="array" ref="K3941">INDEX($A:$G, ($B3941*$B$4)+3,COLUMN(C3941))</f>
        <v>Owing</v>
      </c>
      <c r="L3941" s="198" t="e">
        <f t="shared" si="375"/>
        <v>#VALUE!</v>
      </c>
      <c r="M3941" s="199" t="e">
        <f t="shared" si="376"/>
        <v>#VALUE!</v>
      </c>
      <c r="N3941" s="200" t="str" cm="1">
        <f t="array" ref="N3941">INDEX($A:$G, ($B3941*$B$4)+3,COLUMN(F3941))</f>
        <v>Total Interest Charged</v>
      </c>
      <c r="O3941" s="201" t="e">
        <f t="shared" si="374"/>
        <v>#VALUE!</v>
      </c>
    </row>
    <row r="3942" spans="3:15" x14ac:dyDescent="0.25">
      <c r="C3942" s="197" t="e">
        <f t="shared" si="377"/>
        <v>#DIV/0!</v>
      </c>
      <c r="D3942" s="216" t="e">
        <f>IF(F3942="","",IF($B$3='Budget Calculator'!$A$14, 'Loan Calculator'!$L$12-E3942+H3942, IF($B$3='Budget Calculator'!$A$13,  'Loan Calculator'!$N$12-E3942+H3942, IF($B$3='Budget Calculator'!$A$12,  'Loan Calculator'!$P$12-E3942+H3942, 0))))</f>
        <v>#DIV/0!</v>
      </c>
      <c r="E3942" s="217" t="e">
        <f>IF(('Loan Calculator'!$G$4/$B$4)*C3941&gt;=0, ('Loan Calculator'!$G$4/$B$4)*C3941, 1/0)</f>
        <v>#DIV/0!</v>
      </c>
      <c r="F3942" s="200" t="e">
        <f t="shared" si="378"/>
        <v>#DIV/0!</v>
      </c>
      <c r="G3942" s="212" t="e">
        <f t="shared" si="373"/>
        <v>#DIV/0!</v>
      </c>
      <c r="K3942" s="197" t="str" cm="1">
        <f t="array" ref="K3942">INDEX($A:$G, ($B3942*$B$4)+3,COLUMN(C3942))</f>
        <v>Owing</v>
      </c>
      <c r="L3942" s="198" t="e">
        <f t="shared" si="375"/>
        <v>#VALUE!</v>
      </c>
      <c r="M3942" s="199" t="e">
        <f t="shared" si="376"/>
        <v>#VALUE!</v>
      </c>
      <c r="N3942" s="200" t="str" cm="1">
        <f t="array" ref="N3942">INDEX($A:$G, ($B3942*$B$4)+3,COLUMN(F3942))</f>
        <v>Total Interest Charged</v>
      </c>
      <c r="O3942" s="201" t="e">
        <f t="shared" si="374"/>
        <v>#VALUE!</v>
      </c>
    </row>
    <row r="3943" spans="3:15" x14ac:dyDescent="0.25">
      <c r="C3943" s="197" t="e">
        <f t="shared" si="377"/>
        <v>#DIV/0!</v>
      </c>
      <c r="D3943" s="216" t="e">
        <f>IF(F3943="","",IF($B$3='Budget Calculator'!$A$14, 'Loan Calculator'!$L$12-E3943+H3943, IF($B$3='Budget Calculator'!$A$13,  'Loan Calculator'!$N$12-E3943+H3943, IF($B$3='Budget Calculator'!$A$12,  'Loan Calculator'!$P$12-E3943+H3943, 0))))</f>
        <v>#DIV/0!</v>
      </c>
      <c r="E3943" s="217" t="e">
        <f>IF(('Loan Calculator'!$G$4/$B$4)*C3942&gt;=0, ('Loan Calculator'!$G$4/$B$4)*C3942, 1/0)</f>
        <v>#DIV/0!</v>
      </c>
      <c r="F3943" s="200" t="e">
        <f t="shared" si="378"/>
        <v>#DIV/0!</v>
      </c>
      <c r="G3943" s="212" t="e">
        <f t="shared" si="373"/>
        <v>#DIV/0!</v>
      </c>
      <c r="K3943" s="197" t="str" cm="1">
        <f t="array" ref="K3943">INDEX($A:$G, ($B3943*$B$4)+3,COLUMN(C3943))</f>
        <v>Owing</v>
      </c>
      <c r="L3943" s="198" t="e">
        <f t="shared" si="375"/>
        <v>#VALUE!</v>
      </c>
      <c r="M3943" s="199" t="e">
        <f t="shared" si="376"/>
        <v>#VALUE!</v>
      </c>
      <c r="N3943" s="200" t="str" cm="1">
        <f t="array" ref="N3943">INDEX($A:$G, ($B3943*$B$4)+3,COLUMN(F3943))</f>
        <v>Total Interest Charged</v>
      </c>
      <c r="O3943" s="201" t="e">
        <f t="shared" si="374"/>
        <v>#VALUE!</v>
      </c>
    </row>
    <row r="3944" spans="3:15" x14ac:dyDescent="0.25">
      <c r="C3944" s="197" t="e">
        <f t="shared" si="377"/>
        <v>#DIV/0!</v>
      </c>
      <c r="D3944" s="216" t="e">
        <f>IF(F3944="","",IF($B$3='Budget Calculator'!$A$14, 'Loan Calculator'!$L$12-E3944+H3944, IF($B$3='Budget Calculator'!$A$13,  'Loan Calculator'!$N$12-E3944+H3944, IF($B$3='Budget Calculator'!$A$12,  'Loan Calculator'!$P$12-E3944+H3944, 0))))</f>
        <v>#DIV/0!</v>
      </c>
      <c r="E3944" s="217" t="e">
        <f>IF(('Loan Calculator'!$G$4/$B$4)*C3943&gt;=0, ('Loan Calculator'!$G$4/$B$4)*C3943, 1/0)</f>
        <v>#DIV/0!</v>
      </c>
      <c r="F3944" s="200" t="e">
        <f t="shared" si="378"/>
        <v>#DIV/0!</v>
      </c>
      <c r="G3944" s="212" t="e">
        <f t="shared" si="373"/>
        <v>#DIV/0!</v>
      </c>
      <c r="K3944" s="197" t="str" cm="1">
        <f t="array" ref="K3944">INDEX($A:$G, ($B3944*$B$4)+3,COLUMN(C3944))</f>
        <v>Owing</v>
      </c>
      <c r="L3944" s="198" t="e">
        <f t="shared" si="375"/>
        <v>#VALUE!</v>
      </c>
      <c r="M3944" s="199" t="e">
        <f t="shared" si="376"/>
        <v>#VALUE!</v>
      </c>
      <c r="N3944" s="200" t="str" cm="1">
        <f t="array" ref="N3944">INDEX($A:$G, ($B3944*$B$4)+3,COLUMN(F3944))</f>
        <v>Total Interest Charged</v>
      </c>
      <c r="O3944" s="201" t="e">
        <f t="shared" si="374"/>
        <v>#VALUE!</v>
      </c>
    </row>
    <row r="3945" spans="3:15" x14ac:dyDescent="0.25">
      <c r="C3945" s="197" t="e">
        <f t="shared" si="377"/>
        <v>#DIV/0!</v>
      </c>
      <c r="D3945" s="216" t="e">
        <f>IF(F3945="","",IF($B$3='Budget Calculator'!$A$14, 'Loan Calculator'!$L$12-E3945+H3945, IF($B$3='Budget Calculator'!$A$13,  'Loan Calculator'!$N$12-E3945+H3945, IF($B$3='Budget Calculator'!$A$12,  'Loan Calculator'!$P$12-E3945+H3945, 0))))</f>
        <v>#DIV/0!</v>
      </c>
      <c r="E3945" s="217" t="e">
        <f>IF(('Loan Calculator'!$G$4/$B$4)*C3944&gt;=0, ('Loan Calculator'!$G$4/$B$4)*C3944, 1/0)</f>
        <v>#DIV/0!</v>
      </c>
      <c r="F3945" s="200" t="e">
        <f t="shared" si="378"/>
        <v>#DIV/0!</v>
      </c>
      <c r="G3945" s="212" t="e">
        <f t="shared" si="373"/>
        <v>#DIV/0!</v>
      </c>
      <c r="K3945" s="197" t="str" cm="1">
        <f t="array" ref="K3945">INDEX($A:$G, ($B3945*$B$4)+3,COLUMN(C3945))</f>
        <v>Owing</v>
      </c>
      <c r="L3945" s="198" t="e">
        <f t="shared" si="375"/>
        <v>#VALUE!</v>
      </c>
      <c r="M3945" s="199" t="e">
        <f t="shared" si="376"/>
        <v>#VALUE!</v>
      </c>
      <c r="N3945" s="200" t="str" cm="1">
        <f t="array" ref="N3945">INDEX($A:$G, ($B3945*$B$4)+3,COLUMN(F3945))</f>
        <v>Total Interest Charged</v>
      </c>
      <c r="O3945" s="201" t="e">
        <f t="shared" si="374"/>
        <v>#VALUE!</v>
      </c>
    </row>
    <row r="3946" spans="3:15" x14ac:dyDescent="0.25">
      <c r="C3946" s="197" t="e">
        <f t="shared" si="377"/>
        <v>#DIV/0!</v>
      </c>
      <c r="D3946" s="216" t="e">
        <f>IF(F3946="","",IF($B$3='Budget Calculator'!$A$14, 'Loan Calculator'!$L$12-E3946+H3946, IF($B$3='Budget Calculator'!$A$13,  'Loan Calculator'!$N$12-E3946+H3946, IF($B$3='Budget Calculator'!$A$12,  'Loan Calculator'!$P$12-E3946+H3946, 0))))</f>
        <v>#DIV/0!</v>
      </c>
      <c r="E3946" s="217" t="e">
        <f>IF(('Loan Calculator'!$G$4/$B$4)*C3945&gt;=0, ('Loan Calculator'!$G$4/$B$4)*C3945, 1/0)</f>
        <v>#DIV/0!</v>
      </c>
      <c r="F3946" s="200" t="e">
        <f t="shared" si="378"/>
        <v>#DIV/0!</v>
      </c>
      <c r="G3946" s="212" t="e">
        <f t="shared" si="373"/>
        <v>#DIV/0!</v>
      </c>
      <c r="K3946" s="197" t="str" cm="1">
        <f t="array" ref="K3946">INDEX($A:$G, ($B3946*$B$4)+3,COLUMN(C3946))</f>
        <v>Owing</v>
      </c>
      <c r="L3946" s="198" t="e">
        <f t="shared" si="375"/>
        <v>#VALUE!</v>
      </c>
      <c r="M3946" s="199" t="e">
        <f t="shared" si="376"/>
        <v>#VALUE!</v>
      </c>
      <c r="N3946" s="200" t="str" cm="1">
        <f t="array" ref="N3946">INDEX($A:$G, ($B3946*$B$4)+3,COLUMN(F3946))</f>
        <v>Total Interest Charged</v>
      </c>
      <c r="O3946" s="201" t="e">
        <f t="shared" si="374"/>
        <v>#VALUE!</v>
      </c>
    </row>
    <row r="3947" spans="3:15" x14ac:dyDescent="0.25">
      <c r="C3947" s="197" t="e">
        <f t="shared" si="377"/>
        <v>#DIV/0!</v>
      </c>
      <c r="D3947" s="216" t="e">
        <f>IF(F3947="","",IF($B$3='Budget Calculator'!$A$14, 'Loan Calculator'!$L$12-E3947+H3947, IF($B$3='Budget Calculator'!$A$13,  'Loan Calculator'!$N$12-E3947+H3947, IF($B$3='Budget Calculator'!$A$12,  'Loan Calculator'!$P$12-E3947+H3947, 0))))</f>
        <v>#DIV/0!</v>
      </c>
      <c r="E3947" s="217" t="e">
        <f>IF(('Loan Calculator'!$G$4/$B$4)*C3946&gt;=0, ('Loan Calculator'!$G$4/$B$4)*C3946, 1/0)</f>
        <v>#DIV/0!</v>
      </c>
      <c r="F3947" s="200" t="e">
        <f t="shared" si="378"/>
        <v>#DIV/0!</v>
      </c>
      <c r="G3947" s="212" t="e">
        <f t="shared" si="373"/>
        <v>#DIV/0!</v>
      </c>
      <c r="K3947" s="197" t="str" cm="1">
        <f t="array" ref="K3947">INDEX($A:$G, ($B3947*$B$4)+3,COLUMN(C3947))</f>
        <v>Owing</v>
      </c>
      <c r="L3947" s="198" t="e">
        <f t="shared" si="375"/>
        <v>#VALUE!</v>
      </c>
      <c r="M3947" s="199" t="e">
        <f t="shared" si="376"/>
        <v>#VALUE!</v>
      </c>
      <c r="N3947" s="200" t="str" cm="1">
        <f t="array" ref="N3947">INDEX($A:$G, ($B3947*$B$4)+3,COLUMN(F3947))</f>
        <v>Total Interest Charged</v>
      </c>
      <c r="O3947" s="201" t="e">
        <f t="shared" si="374"/>
        <v>#VALUE!</v>
      </c>
    </row>
    <row r="3948" spans="3:15" x14ac:dyDescent="0.25">
      <c r="C3948" s="197" t="e">
        <f t="shared" si="377"/>
        <v>#DIV/0!</v>
      </c>
      <c r="D3948" s="216" t="e">
        <f>IF(F3948="","",IF($B$3='Budget Calculator'!$A$14, 'Loan Calculator'!$L$12-E3948+H3948, IF($B$3='Budget Calculator'!$A$13,  'Loan Calculator'!$N$12-E3948+H3948, IF($B$3='Budget Calculator'!$A$12,  'Loan Calculator'!$P$12-E3948+H3948, 0))))</f>
        <v>#DIV/0!</v>
      </c>
      <c r="E3948" s="217" t="e">
        <f>IF(('Loan Calculator'!$G$4/$B$4)*C3947&gt;=0, ('Loan Calculator'!$G$4/$B$4)*C3947, 1/0)</f>
        <v>#DIV/0!</v>
      </c>
      <c r="F3948" s="200" t="e">
        <f t="shared" si="378"/>
        <v>#DIV/0!</v>
      </c>
      <c r="G3948" s="212" t="e">
        <f t="shared" si="373"/>
        <v>#DIV/0!</v>
      </c>
      <c r="K3948" s="197" t="str" cm="1">
        <f t="array" ref="K3948">INDEX($A:$G, ($B3948*$B$4)+3,COLUMN(C3948))</f>
        <v>Owing</v>
      </c>
      <c r="L3948" s="198" t="e">
        <f t="shared" si="375"/>
        <v>#VALUE!</v>
      </c>
      <c r="M3948" s="199" t="e">
        <f t="shared" si="376"/>
        <v>#VALUE!</v>
      </c>
      <c r="N3948" s="200" t="str" cm="1">
        <f t="array" ref="N3948">INDEX($A:$G, ($B3948*$B$4)+3,COLUMN(F3948))</f>
        <v>Total Interest Charged</v>
      </c>
      <c r="O3948" s="201" t="e">
        <f t="shared" si="374"/>
        <v>#VALUE!</v>
      </c>
    </row>
    <row r="3949" spans="3:15" x14ac:dyDescent="0.25">
      <c r="C3949" s="197" t="e">
        <f t="shared" si="377"/>
        <v>#DIV/0!</v>
      </c>
      <c r="D3949" s="216" t="e">
        <f>IF(F3949="","",IF($B$3='Budget Calculator'!$A$14, 'Loan Calculator'!$L$12-E3949+H3949, IF($B$3='Budget Calculator'!$A$13,  'Loan Calculator'!$N$12-E3949+H3949, IF($B$3='Budget Calculator'!$A$12,  'Loan Calculator'!$P$12-E3949+H3949, 0))))</f>
        <v>#DIV/0!</v>
      </c>
      <c r="E3949" s="217" t="e">
        <f>IF(('Loan Calculator'!$G$4/$B$4)*C3948&gt;=0, ('Loan Calculator'!$G$4/$B$4)*C3948, 1/0)</f>
        <v>#DIV/0!</v>
      </c>
      <c r="F3949" s="200" t="e">
        <f t="shared" si="378"/>
        <v>#DIV/0!</v>
      </c>
      <c r="G3949" s="212" t="e">
        <f t="shared" si="373"/>
        <v>#DIV/0!</v>
      </c>
      <c r="K3949" s="197" t="str" cm="1">
        <f t="array" ref="K3949">INDEX($A:$G, ($B3949*$B$4)+3,COLUMN(C3949))</f>
        <v>Owing</v>
      </c>
      <c r="L3949" s="198" t="e">
        <f t="shared" si="375"/>
        <v>#VALUE!</v>
      </c>
      <c r="M3949" s="199" t="e">
        <f t="shared" si="376"/>
        <v>#VALUE!</v>
      </c>
      <c r="N3949" s="200" t="str" cm="1">
        <f t="array" ref="N3949">INDEX($A:$G, ($B3949*$B$4)+3,COLUMN(F3949))</f>
        <v>Total Interest Charged</v>
      </c>
      <c r="O3949" s="201" t="e">
        <f t="shared" si="374"/>
        <v>#VALUE!</v>
      </c>
    </row>
    <row r="3950" spans="3:15" x14ac:dyDescent="0.25">
      <c r="C3950" s="197" t="e">
        <f t="shared" si="377"/>
        <v>#DIV/0!</v>
      </c>
      <c r="D3950" s="216" t="e">
        <f>IF(F3950="","",IF($B$3='Budget Calculator'!$A$14, 'Loan Calculator'!$L$12-E3950+H3950, IF($B$3='Budget Calculator'!$A$13,  'Loan Calculator'!$N$12-E3950+H3950, IF($B$3='Budget Calculator'!$A$12,  'Loan Calculator'!$P$12-E3950+H3950, 0))))</f>
        <v>#DIV/0!</v>
      </c>
      <c r="E3950" s="217" t="e">
        <f>IF(('Loan Calculator'!$G$4/$B$4)*C3949&gt;=0, ('Loan Calculator'!$G$4/$B$4)*C3949, 1/0)</f>
        <v>#DIV/0!</v>
      </c>
      <c r="F3950" s="200" t="e">
        <f t="shared" si="378"/>
        <v>#DIV/0!</v>
      </c>
      <c r="G3950" s="212" t="e">
        <f t="shared" si="373"/>
        <v>#DIV/0!</v>
      </c>
      <c r="K3950" s="197" t="str" cm="1">
        <f t="array" ref="K3950">INDEX($A:$G, ($B3950*$B$4)+3,COLUMN(C3950))</f>
        <v>Owing</v>
      </c>
      <c r="L3950" s="198" t="e">
        <f t="shared" si="375"/>
        <v>#VALUE!</v>
      </c>
      <c r="M3950" s="199" t="e">
        <f t="shared" si="376"/>
        <v>#VALUE!</v>
      </c>
      <c r="N3950" s="200" t="str" cm="1">
        <f t="array" ref="N3950">INDEX($A:$G, ($B3950*$B$4)+3,COLUMN(F3950))</f>
        <v>Total Interest Charged</v>
      </c>
      <c r="O3950" s="201" t="e">
        <f t="shared" si="374"/>
        <v>#VALUE!</v>
      </c>
    </row>
    <row r="3951" spans="3:15" x14ac:dyDescent="0.25">
      <c r="C3951" s="197" t="e">
        <f t="shared" si="377"/>
        <v>#DIV/0!</v>
      </c>
      <c r="D3951" s="216" t="e">
        <f>IF(F3951="","",IF($B$3='Budget Calculator'!$A$14, 'Loan Calculator'!$L$12-E3951+H3951, IF($B$3='Budget Calculator'!$A$13,  'Loan Calculator'!$N$12-E3951+H3951, IF($B$3='Budget Calculator'!$A$12,  'Loan Calculator'!$P$12-E3951+H3951, 0))))</f>
        <v>#DIV/0!</v>
      </c>
      <c r="E3951" s="217" t="e">
        <f>IF(('Loan Calculator'!$G$4/$B$4)*C3950&gt;=0, ('Loan Calculator'!$G$4/$B$4)*C3950, 1/0)</f>
        <v>#DIV/0!</v>
      </c>
      <c r="F3951" s="200" t="e">
        <f t="shared" si="378"/>
        <v>#DIV/0!</v>
      </c>
      <c r="G3951" s="212" t="e">
        <f t="shared" si="373"/>
        <v>#DIV/0!</v>
      </c>
      <c r="K3951" s="197" t="str" cm="1">
        <f t="array" ref="K3951">INDEX($A:$G, ($B3951*$B$4)+3,COLUMN(C3951))</f>
        <v>Owing</v>
      </c>
      <c r="L3951" s="198" t="e">
        <f t="shared" si="375"/>
        <v>#VALUE!</v>
      </c>
      <c r="M3951" s="199" t="e">
        <f t="shared" si="376"/>
        <v>#VALUE!</v>
      </c>
      <c r="N3951" s="200" t="str" cm="1">
        <f t="array" ref="N3951">INDEX($A:$G, ($B3951*$B$4)+3,COLUMN(F3951))</f>
        <v>Total Interest Charged</v>
      </c>
      <c r="O3951" s="201" t="e">
        <f t="shared" si="374"/>
        <v>#VALUE!</v>
      </c>
    </row>
    <row r="3952" spans="3:15" x14ac:dyDescent="0.25">
      <c r="C3952" s="197" t="e">
        <f t="shared" si="377"/>
        <v>#DIV/0!</v>
      </c>
      <c r="D3952" s="216" t="e">
        <f>IF(F3952="","",IF($B$3='Budget Calculator'!$A$14, 'Loan Calculator'!$L$12-E3952+H3952, IF($B$3='Budget Calculator'!$A$13,  'Loan Calculator'!$N$12-E3952+H3952, IF($B$3='Budget Calculator'!$A$12,  'Loan Calculator'!$P$12-E3952+H3952, 0))))</f>
        <v>#DIV/0!</v>
      </c>
      <c r="E3952" s="217" t="e">
        <f>IF(('Loan Calculator'!$G$4/$B$4)*C3951&gt;=0, ('Loan Calculator'!$G$4/$B$4)*C3951, 1/0)</f>
        <v>#DIV/0!</v>
      </c>
      <c r="F3952" s="200" t="e">
        <f t="shared" si="378"/>
        <v>#DIV/0!</v>
      </c>
      <c r="G3952" s="212" t="e">
        <f t="shared" si="373"/>
        <v>#DIV/0!</v>
      </c>
      <c r="K3952" s="197" t="str" cm="1">
        <f t="array" ref="K3952">INDEX($A:$G, ($B3952*$B$4)+3,COLUMN(C3952))</f>
        <v>Owing</v>
      </c>
      <c r="L3952" s="198" t="e">
        <f t="shared" si="375"/>
        <v>#VALUE!</v>
      </c>
      <c r="M3952" s="199" t="e">
        <f t="shared" si="376"/>
        <v>#VALUE!</v>
      </c>
      <c r="N3952" s="200" t="str" cm="1">
        <f t="array" ref="N3952">INDEX($A:$G, ($B3952*$B$4)+3,COLUMN(F3952))</f>
        <v>Total Interest Charged</v>
      </c>
      <c r="O3952" s="201" t="e">
        <f t="shared" si="374"/>
        <v>#VALUE!</v>
      </c>
    </row>
    <row r="3953" spans="3:15" x14ac:dyDescent="0.25">
      <c r="C3953" s="197" t="e">
        <f t="shared" si="377"/>
        <v>#DIV/0!</v>
      </c>
      <c r="D3953" s="216" t="e">
        <f>IF(F3953="","",IF($B$3='Budget Calculator'!$A$14, 'Loan Calculator'!$L$12-E3953+H3953, IF($B$3='Budget Calculator'!$A$13,  'Loan Calculator'!$N$12-E3953+H3953, IF($B$3='Budget Calculator'!$A$12,  'Loan Calculator'!$P$12-E3953+H3953, 0))))</f>
        <v>#DIV/0!</v>
      </c>
      <c r="E3953" s="217" t="e">
        <f>IF(('Loan Calculator'!$G$4/$B$4)*C3952&gt;=0, ('Loan Calculator'!$G$4/$B$4)*C3952, 1/0)</f>
        <v>#DIV/0!</v>
      </c>
      <c r="F3953" s="200" t="e">
        <f t="shared" si="378"/>
        <v>#DIV/0!</v>
      </c>
      <c r="G3953" s="212" t="e">
        <f t="shared" si="373"/>
        <v>#DIV/0!</v>
      </c>
      <c r="K3953" s="197" t="str" cm="1">
        <f t="array" ref="K3953">INDEX($A:$G, ($B3953*$B$4)+3,COLUMN(C3953))</f>
        <v>Owing</v>
      </c>
      <c r="L3953" s="198" t="e">
        <f t="shared" si="375"/>
        <v>#VALUE!</v>
      </c>
      <c r="M3953" s="199" t="e">
        <f t="shared" si="376"/>
        <v>#VALUE!</v>
      </c>
      <c r="N3953" s="200" t="str" cm="1">
        <f t="array" ref="N3953">INDEX($A:$G, ($B3953*$B$4)+3,COLUMN(F3953))</f>
        <v>Total Interest Charged</v>
      </c>
      <c r="O3953" s="201" t="e">
        <f t="shared" si="374"/>
        <v>#VALUE!</v>
      </c>
    </row>
    <row r="3954" spans="3:15" x14ac:dyDescent="0.25">
      <c r="C3954" s="197" t="e">
        <f t="shared" si="377"/>
        <v>#DIV/0!</v>
      </c>
      <c r="D3954" s="216" t="e">
        <f>IF(F3954="","",IF($B$3='Budget Calculator'!$A$14, 'Loan Calculator'!$L$12-E3954+H3954, IF($B$3='Budget Calculator'!$A$13,  'Loan Calculator'!$N$12-E3954+H3954, IF($B$3='Budget Calculator'!$A$12,  'Loan Calculator'!$P$12-E3954+H3954, 0))))</f>
        <v>#DIV/0!</v>
      </c>
      <c r="E3954" s="217" t="e">
        <f>IF(('Loan Calculator'!$G$4/$B$4)*C3953&gt;=0, ('Loan Calculator'!$G$4/$B$4)*C3953, 1/0)</f>
        <v>#DIV/0!</v>
      </c>
      <c r="F3954" s="200" t="e">
        <f t="shared" si="378"/>
        <v>#DIV/0!</v>
      </c>
      <c r="G3954" s="212" t="e">
        <f t="shared" si="373"/>
        <v>#DIV/0!</v>
      </c>
      <c r="K3954" s="197" t="str" cm="1">
        <f t="array" ref="K3954">INDEX($A:$G, ($B3954*$B$4)+3,COLUMN(C3954))</f>
        <v>Owing</v>
      </c>
      <c r="L3954" s="198" t="e">
        <f t="shared" si="375"/>
        <v>#VALUE!</v>
      </c>
      <c r="M3954" s="199" t="e">
        <f t="shared" si="376"/>
        <v>#VALUE!</v>
      </c>
      <c r="N3954" s="200" t="str" cm="1">
        <f t="array" ref="N3954">INDEX($A:$G, ($B3954*$B$4)+3,COLUMN(F3954))</f>
        <v>Total Interest Charged</v>
      </c>
      <c r="O3954" s="201" t="e">
        <f t="shared" si="374"/>
        <v>#VALUE!</v>
      </c>
    </row>
    <row r="3955" spans="3:15" x14ac:dyDescent="0.25">
      <c r="C3955" s="197" t="e">
        <f t="shared" si="377"/>
        <v>#DIV/0!</v>
      </c>
      <c r="D3955" s="216" t="e">
        <f>IF(F3955="","",IF($B$3='Budget Calculator'!$A$14, 'Loan Calculator'!$L$12-E3955+H3955, IF($B$3='Budget Calculator'!$A$13,  'Loan Calculator'!$N$12-E3955+H3955, IF($B$3='Budget Calculator'!$A$12,  'Loan Calculator'!$P$12-E3955+H3955, 0))))</f>
        <v>#DIV/0!</v>
      </c>
      <c r="E3955" s="217" t="e">
        <f>IF(('Loan Calculator'!$G$4/$B$4)*C3954&gt;=0, ('Loan Calculator'!$G$4/$B$4)*C3954, 1/0)</f>
        <v>#DIV/0!</v>
      </c>
      <c r="F3955" s="200" t="e">
        <f t="shared" si="378"/>
        <v>#DIV/0!</v>
      </c>
      <c r="G3955" s="212" t="e">
        <f t="shared" si="373"/>
        <v>#DIV/0!</v>
      </c>
      <c r="K3955" s="197" t="str" cm="1">
        <f t="array" ref="K3955">INDEX($A:$G, ($B3955*$B$4)+3,COLUMN(C3955))</f>
        <v>Owing</v>
      </c>
      <c r="L3955" s="198" t="e">
        <f t="shared" si="375"/>
        <v>#VALUE!</v>
      </c>
      <c r="M3955" s="199" t="e">
        <f t="shared" si="376"/>
        <v>#VALUE!</v>
      </c>
      <c r="N3955" s="200" t="str" cm="1">
        <f t="array" ref="N3955">INDEX($A:$G, ($B3955*$B$4)+3,COLUMN(F3955))</f>
        <v>Total Interest Charged</v>
      </c>
      <c r="O3955" s="201" t="e">
        <f t="shared" si="374"/>
        <v>#VALUE!</v>
      </c>
    </row>
    <row r="3956" spans="3:15" x14ac:dyDescent="0.25">
      <c r="C3956" s="197" t="e">
        <f t="shared" si="377"/>
        <v>#DIV/0!</v>
      </c>
      <c r="D3956" s="216" t="e">
        <f>IF(F3956="","",IF($B$3='Budget Calculator'!$A$14, 'Loan Calculator'!$L$12-E3956+H3956, IF($B$3='Budget Calculator'!$A$13,  'Loan Calculator'!$N$12-E3956+H3956, IF($B$3='Budget Calculator'!$A$12,  'Loan Calculator'!$P$12-E3956+H3956, 0))))</f>
        <v>#DIV/0!</v>
      </c>
      <c r="E3956" s="217" t="e">
        <f>IF(('Loan Calculator'!$G$4/$B$4)*C3955&gt;=0, ('Loan Calculator'!$G$4/$B$4)*C3955, 1/0)</f>
        <v>#DIV/0!</v>
      </c>
      <c r="F3956" s="200" t="e">
        <f t="shared" si="378"/>
        <v>#DIV/0!</v>
      </c>
      <c r="G3956" s="212" t="e">
        <f t="shared" si="373"/>
        <v>#DIV/0!</v>
      </c>
      <c r="K3956" s="197" t="str" cm="1">
        <f t="array" ref="K3956">INDEX($A:$G, ($B3956*$B$4)+3,COLUMN(C3956))</f>
        <v>Owing</v>
      </c>
      <c r="L3956" s="198" t="e">
        <f t="shared" si="375"/>
        <v>#VALUE!</v>
      </c>
      <c r="M3956" s="199" t="e">
        <f t="shared" si="376"/>
        <v>#VALUE!</v>
      </c>
      <c r="N3956" s="200" t="str" cm="1">
        <f t="array" ref="N3956">INDEX($A:$G, ($B3956*$B$4)+3,COLUMN(F3956))</f>
        <v>Total Interest Charged</v>
      </c>
      <c r="O3956" s="201" t="e">
        <f t="shared" si="374"/>
        <v>#VALUE!</v>
      </c>
    </row>
    <row r="3957" spans="3:15" x14ac:dyDescent="0.25">
      <c r="C3957" s="197" t="e">
        <f t="shared" si="377"/>
        <v>#DIV/0!</v>
      </c>
      <c r="D3957" s="216" t="e">
        <f>IF(F3957="","",IF($B$3='Budget Calculator'!$A$14, 'Loan Calculator'!$L$12-E3957+H3957, IF($B$3='Budget Calculator'!$A$13,  'Loan Calculator'!$N$12-E3957+H3957, IF($B$3='Budget Calculator'!$A$12,  'Loan Calculator'!$P$12-E3957+H3957, 0))))</f>
        <v>#DIV/0!</v>
      </c>
      <c r="E3957" s="217" t="e">
        <f>IF(('Loan Calculator'!$G$4/$B$4)*C3956&gt;=0, ('Loan Calculator'!$G$4/$B$4)*C3956, 1/0)</f>
        <v>#DIV/0!</v>
      </c>
      <c r="F3957" s="200" t="e">
        <f t="shared" si="378"/>
        <v>#DIV/0!</v>
      </c>
      <c r="G3957" s="212" t="e">
        <f t="shared" si="373"/>
        <v>#DIV/0!</v>
      </c>
      <c r="K3957" s="197" t="str" cm="1">
        <f t="array" ref="K3957">INDEX($A:$G, ($B3957*$B$4)+3,COLUMN(C3957))</f>
        <v>Owing</v>
      </c>
      <c r="L3957" s="198" t="e">
        <f t="shared" si="375"/>
        <v>#VALUE!</v>
      </c>
      <c r="M3957" s="199" t="e">
        <f t="shared" si="376"/>
        <v>#VALUE!</v>
      </c>
      <c r="N3957" s="200" t="str" cm="1">
        <f t="array" ref="N3957">INDEX($A:$G, ($B3957*$B$4)+3,COLUMN(F3957))</f>
        <v>Total Interest Charged</v>
      </c>
      <c r="O3957" s="201" t="e">
        <f t="shared" si="374"/>
        <v>#VALUE!</v>
      </c>
    </row>
    <row r="3958" spans="3:15" x14ac:dyDescent="0.25">
      <c r="C3958" s="197" t="e">
        <f t="shared" si="377"/>
        <v>#DIV/0!</v>
      </c>
      <c r="D3958" s="216" t="e">
        <f>IF(F3958="","",IF($B$3='Budget Calculator'!$A$14, 'Loan Calculator'!$L$12-E3958+H3958, IF($B$3='Budget Calculator'!$A$13,  'Loan Calculator'!$N$12-E3958+H3958, IF($B$3='Budget Calculator'!$A$12,  'Loan Calculator'!$P$12-E3958+H3958, 0))))</f>
        <v>#DIV/0!</v>
      </c>
      <c r="E3958" s="217" t="e">
        <f>IF(('Loan Calculator'!$G$4/$B$4)*C3957&gt;=0, ('Loan Calculator'!$G$4/$B$4)*C3957, 1/0)</f>
        <v>#DIV/0!</v>
      </c>
      <c r="F3958" s="200" t="e">
        <f t="shared" si="378"/>
        <v>#DIV/0!</v>
      </c>
      <c r="G3958" s="212" t="e">
        <f t="shared" si="373"/>
        <v>#DIV/0!</v>
      </c>
      <c r="K3958" s="197" t="str" cm="1">
        <f t="array" ref="K3958">INDEX($A:$G, ($B3958*$B$4)+3,COLUMN(C3958))</f>
        <v>Owing</v>
      </c>
      <c r="L3958" s="198" t="e">
        <f t="shared" si="375"/>
        <v>#VALUE!</v>
      </c>
      <c r="M3958" s="199" t="e">
        <f t="shared" si="376"/>
        <v>#VALUE!</v>
      </c>
      <c r="N3958" s="200" t="str" cm="1">
        <f t="array" ref="N3958">INDEX($A:$G, ($B3958*$B$4)+3,COLUMN(F3958))</f>
        <v>Total Interest Charged</v>
      </c>
      <c r="O3958" s="201" t="e">
        <f t="shared" si="374"/>
        <v>#VALUE!</v>
      </c>
    </row>
    <row r="3959" spans="3:15" x14ac:dyDescent="0.25">
      <c r="C3959" s="197" t="e">
        <f t="shared" si="377"/>
        <v>#DIV/0!</v>
      </c>
      <c r="D3959" s="216" t="e">
        <f>IF(F3959="","",IF($B$3='Budget Calculator'!$A$14, 'Loan Calculator'!$L$12-E3959+H3959, IF($B$3='Budget Calculator'!$A$13,  'Loan Calculator'!$N$12-E3959+H3959, IF($B$3='Budget Calculator'!$A$12,  'Loan Calculator'!$P$12-E3959+H3959, 0))))</f>
        <v>#DIV/0!</v>
      </c>
      <c r="E3959" s="217" t="e">
        <f>IF(('Loan Calculator'!$G$4/$B$4)*C3958&gt;=0, ('Loan Calculator'!$G$4/$B$4)*C3958, 1/0)</f>
        <v>#DIV/0!</v>
      </c>
      <c r="F3959" s="200" t="e">
        <f t="shared" si="378"/>
        <v>#DIV/0!</v>
      </c>
      <c r="G3959" s="212" t="e">
        <f t="shared" si="373"/>
        <v>#DIV/0!</v>
      </c>
      <c r="K3959" s="197" t="str" cm="1">
        <f t="array" ref="K3959">INDEX($A:$G, ($B3959*$B$4)+3,COLUMN(C3959))</f>
        <v>Owing</v>
      </c>
      <c r="L3959" s="198" t="e">
        <f t="shared" si="375"/>
        <v>#VALUE!</v>
      </c>
      <c r="M3959" s="199" t="e">
        <f t="shared" si="376"/>
        <v>#VALUE!</v>
      </c>
      <c r="N3959" s="200" t="str" cm="1">
        <f t="array" ref="N3959">INDEX($A:$G, ($B3959*$B$4)+3,COLUMN(F3959))</f>
        <v>Total Interest Charged</v>
      </c>
      <c r="O3959" s="201" t="e">
        <f t="shared" si="374"/>
        <v>#VALUE!</v>
      </c>
    </row>
    <row r="3960" spans="3:15" x14ac:dyDescent="0.25">
      <c r="C3960" s="197" t="e">
        <f t="shared" si="377"/>
        <v>#DIV/0!</v>
      </c>
      <c r="D3960" s="216" t="e">
        <f>IF(F3960="","",IF($B$3='Budget Calculator'!$A$14, 'Loan Calculator'!$L$12-E3960+H3960, IF($B$3='Budget Calculator'!$A$13,  'Loan Calculator'!$N$12-E3960+H3960, IF($B$3='Budget Calculator'!$A$12,  'Loan Calculator'!$P$12-E3960+H3960, 0))))</f>
        <v>#DIV/0!</v>
      </c>
      <c r="E3960" s="217" t="e">
        <f>IF(('Loan Calculator'!$G$4/$B$4)*C3959&gt;=0, ('Loan Calculator'!$G$4/$B$4)*C3959, 1/0)</f>
        <v>#DIV/0!</v>
      </c>
      <c r="F3960" s="200" t="e">
        <f t="shared" si="378"/>
        <v>#DIV/0!</v>
      </c>
      <c r="G3960" s="212" t="e">
        <f t="shared" si="373"/>
        <v>#DIV/0!</v>
      </c>
      <c r="K3960" s="197" t="str" cm="1">
        <f t="array" ref="K3960">INDEX($A:$G, ($B3960*$B$4)+3,COLUMN(C3960))</f>
        <v>Owing</v>
      </c>
      <c r="L3960" s="198" t="e">
        <f t="shared" si="375"/>
        <v>#VALUE!</v>
      </c>
      <c r="M3960" s="199" t="e">
        <f t="shared" si="376"/>
        <v>#VALUE!</v>
      </c>
      <c r="N3960" s="200" t="str" cm="1">
        <f t="array" ref="N3960">INDEX($A:$G, ($B3960*$B$4)+3,COLUMN(F3960))</f>
        <v>Total Interest Charged</v>
      </c>
      <c r="O3960" s="201" t="e">
        <f t="shared" si="374"/>
        <v>#VALUE!</v>
      </c>
    </row>
    <row r="3961" spans="3:15" x14ac:dyDescent="0.25">
      <c r="C3961" s="197" t="e">
        <f t="shared" si="377"/>
        <v>#DIV/0!</v>
      </c>
      <c r="D3961" s="216" t="e">
        <f>IF(F3961="","",IF($B$3='Budget Calculator'!$A$14, 'Loan Calculator'!$L$12-E3961+H3961, IF($B$3='Budget Calculator'!$A$13,  'Loan Calculator'!$N$12-E3961+H3961, IF($B$3='Budget Calculator'!$A$12,  'Loan Calculator'!$P$12-E3961+H3961, 0))))</f>
        <v>#DIV/0!</v>
      </c>
      <c r="E3961" s="217" t="e">
        <f>IF(('Loan Calculator'!$G$4/$B$4)*C3960&gt;=0, ('Loan Calculator'!$G$4/$B$4)*C3960, 1/0)</f>
        <v>#DIV/0!</v>
      </c>
      <c r="F3961" s="200" t="e">
        <f t="shared" si="378"/>
        <v>#DIV/0!</v>
      </c>
      <c r="G3961" s="212" t="e">
        <f t="shared" si="373"/>
        <v>#DIV/0!</v>
      </c>
      <c r="K3961" s="197" t="str" cm="1">
        <f t="array" ref="K3961">INDEX($A:$G, ($B3961*$B$4)+3,COLUMN(C3961))</f>
        <v>Owing</v>
      </c>
      <c r="L3961" s="198" t="e">
        <f t="shared" si="375"/>
        <v>#VALUE!</v>
      </c>
      <c r="M3961" s="199" t="e">
        <f t="shared" si="376"/>
        <v>#VALUE!</v>
      </c>
      <c r="N3961" s="200" t="str" cm="1">
        <f t="array" ref="N3961">INDEX($A:$G, ($B3961*$B$4)+3,COLUMN(F3961))</f>
        <v>Total Interest Charged</v>
      </c>
      <c r="O3961" s="201" t="e">
        <f t="shared" si="374"/>
        <v>#VALUE!</v>
      </c>
    </row>
    <row r="3962" spans="3:15" x14ac:dyDescent="0.25">
      <c r="C3962" s="197" t="e">
        <f t="shared" si="377"/>
        <v>#DIV/0!</v>
      </c>
      <c r="D3962" s="216" t="e">
        <f>IF(F3962="","",IF($B$3='Budget Calculator'!$A$14, 'Loan Calculator'!$L$12-E3962+H3962, IF($B$3='Budget Calculator'!$A$13,  'Loan Calculator'!$N$12-E3962+H3962, IF($B$3='Budget Calculator'!$A$12,  'Loan Calculator'!$P$12-E3962+H3962, 0))))</f>
        <v>#DIV/0!</v>
      </c>
      <c r="E3962" s="217" t="e">
        <f>IF(('Loan Calculator'!$G$4/$B$4)*C3961&gt;=0, ('Loan Calculator'!$G$4/$B$4)*C3961, 1/0)</f>
        <v>#DIV/0!</v>
      </c>
      <c r="F3962" s="200" t="e">
        <f t="shared" si="378"/>
        <v>#DIV/0!</v>
      </c>
      <c r="G3962" s="212" t="e">
        <f t="shared" si="373"/>
        <v>#DIV/0!</v>
      </c>
      <c r="K3962" s="197" t="str" cm="1">
        <f t="array" ref="K3962">INDEX($A:$G, ($B3962*$B$4)+3,COLUMN(C3962))</f>
        <v>Owing</v>
      </c>
      <c r="L3962" s="198" t="e">
        <f t="shared" si="375"/>
        <v>#VALUE!</v>
      </c>
      <c r="M3962" s="199" t="e">
        <f t="shared" si="376"/>
        <v>#VALUE!</v>
      </c>
      <c r="N3962" s="200" t="str" cm="1">
        <f t="array" ref="N3962">INDEX($A:$G, ($B3962*$B$4)+3,COLUMN(F3962))</f>
        <v>Total Interest Charged</v>
      </c>
      <c r="O3962" s="201" t="e">
        <f t="shared" si="374"/>
        <v>#VALUE!</v>
      </c>
    </row>
    <row r="3963" spans="3:15" x14ac:dyDescent="0.25">
      <c r="C3963" s="197" t="e">
        <f t="shared" si="377"/>
        <v>#DIV/0!</v>
      </c>
      <c r="D3963" s="216" t="e">
        <f>IF(F3963="","",IF($B$3='Budget Calculator'!$A$14, 'Loan Calculator'!$L$12-E3963+H3963, IF($B$3='Budget Calculator'!$A$13,  'Loan Calculator'!$N$12-E3963+H3963, IF($B$3='Budget Calculator'!$A$12,  'Loan Calculator'!$P$12-E3963+H3963, 0))))</f>
        <v>#DIV/0!</v>
      </c>
      <c r="E3963" s="217" t="e">
        <f>IF(('Loan Calculator'!$G$4/$B$4)*C3962&gt;=0, ('Loan Calculator'!$G$4/$B$4)*C3962, 1/0)</f>
        <v>#DIV/0!</v>
      </c>
      <c r="F3963" s="200" t="e">
        <f t="shared" si="378"/>
        <v>#DIV/0!</v>
      </c>
      <c r="G3963" s="212" t="e">
        <f t="shared" si="373"/>
        <v>#DIV/0!</v>
      </c>
      <c r="K3963" s="197" t="str" cm="1">
        <f t="array" ref="K3963">INDEX($A:$G, ($B3963*$B$4)+3,COLUMN(C3963))</f>
        <v>Owing</v>
      </c>
      <c r="L3963" s="198" t="e">
        <f t="shared" si="375"/>
        <v>#VALUE!</v>
      </c>
      <c r="M3963" s="199" t="e">
        <f t="shared" si="376"/>
        <v>#VALUE!</v>
      </c>
      <c r="N3963" s="200" t="str" cm="1">
        <f t="array" ref="N3963">INDEX($A:$G, ($B3963*$B$4)+3,COLUMN(F3963))</f>
        <v>Total Interest Charged</v>
      </c>
      <c r="O3963" s="201" t="e">
        <f t="shared" si="374"/>
        <v>#VALUE!</v>
      </c>
    </row>
    <row r="3964" spans="3:15" x14ac:dyDescent="0.25">
      <c r="C3964" s="197" t="e">
        <f t="shared" si="377"/>
        <v>#DIV/0!</v>
      </c>
      <c r="D3964" s="216" t="e">
        <f>IF(F3964="","",IF($B$3='Budget Calculator'!$A$14, 'Loan Calculator'!$L$12-E3964+H3964, IF($B$3='Budget Calculator'!$A$13,  'Loan Calculator'!$N$12-E3964+H3964, IF($B$3='Budget Calculator'!$A$12,  'Loan Calculator'!$P$12-E3964+H3964, 0))))</f>
        <v>#DIV/0!</v>
      </c>
      <c r="E3964" s="217" t="e">
        <f>IF(('Loan Calculator'!$G$4/$B$4)*C3963&gt;=0, ('Loan Calculator'!$G$4/$B$4)*C3963, 1/0)</f>
        <v>#DIV/0!</v>
      </c>
      <c r="F3964" s="200" t="e">
        <f t="shared" si="378"/>
        <v>#DIV/0!</v>
      </c>
      <c r="G3964" s="212" t="e">
        <f t="shared" si="373"/>
        <v>#DIV/0!</v>
      </c>
      <c r="K3964" s="197" t="str" cm="1">
        <f t="array" ref="K3964">INDEX($A:$G, ($B3964*$B$4)+3,COLUMN(C3964))</f>
        <v>Owing</v>
      </c>
      <c r="L3964" s="198" t="e">
        <f t="shared" si="375"/>
        <v>#VALUE!</v>
      </c>
      <c r="M3964" s="199" t="e">
        <f t="shared" si="376"/>
        <v>#VALUE!</v>
      </c>
      <c r="N3964" s="200" t="str" cm="1">
        <f t="array" ref="N3964">INDEX($A:$G, ($B3964*$B$4)+3,COLUMN(F3964))</f>
        <v>Total Interest Charged</v>
      </c>
      <c r="O3964" s="201" t="e">
        <f t="shared" si="374"/>
        <v>#VALUE!</v>
      </c>
    </row>
    <row r="3965" spans="3:15" x14ac:dyDescent="0.25">
      <c r="C3965" s="197" t="e">
        <f t="shared" si="377"/>
        <v>#DIV/0!</v>
      </c>
      <c r="D3965" s="216" t="e">
        <f>IF(F3965="","",IF($B$3='Budget Calculator'!$A$14, 'Loan Calculator'!$L$12-E3965+H3965, IF($B$3='Budget Calculator'!$A$13,  'Loan Calculator'!$N$12-E3965+H3965, IF($B$3='Budget Calculator'!$A$12,  'Loan Calculator'!$P$12-E3965+H3965, 0))))</f>
        <v>#DIV/0!</v>
      </c>
      <c r="E3965" s="217" t="e">
        <f>IF(('Loan Calculator'!$G$4/$B$4)*C3964&gt;=0, ('Loan Calculator'!$G$4/$B$4)*C3964, 1/0)</f>
        <v>#DIV/0!</v>
      </c>
      <c r="F3965" s="200" t="e">
        <f t="shared" si="378"/>
        <v>#DIV/0!</v>
      </c>
      <c r="G3965" s="212" t="e">
        <f t="shared" si="373"/>
        <v>#DIV/0!</v>
      </c>
      <c r="K3965" s="197" t="str" cm="1">
        <f t="array" ref="K3965">INDEX($A:$G, ($B3965*$B$4)+3,COLUMN(C3965))</f>
        <v>Owing</v>
      </c>
      <c r="L3965" s="198" t="e">
        <f t="shared" si="375"/>
        <v>#VALUE!</v>
      </c>
      <c r="M3965" s="199" t="e">
        <f t="shared" si="376"/>
        <v>#VALUE!</v>
      </c>
      <c r="N3965" s="200" t="str" cm="1">
        <f t="array" ref="N3965">INDEX($A:$G, ($B3965*$B$4)+3,COLUMN(F3965))</f>
        <v>Total Interest Charged</v>
      </c>
      <c r="O3965" s="201" t="e">
        <f t="shared" si="374"/>
        <v>#VALUE!</v>
      </c>
    </row>
    <row r="3966" spans="3:15" x14ac:dyDescent="0.25">
      <c r="C3966" s="197" t="e">
        <f t="shared" si="377"/>
        <v>#DIV/0!</v>
      </c>
      <c r="D3966" s="216" t="e">
        <f>IF(F3966="","",IF($B$3='Budget Calculator'!$A$14, 'Loan Calculator'!$L$12-E3966+H3966, IF($B$3='Budget Calculator'!$A$13,  'Loan Calculator'!$N$12-E3966+H3966, IF($B$3='Budget Calculator'!$A$12,  'Loan Calculator'!$P$12-E3966+H3966, 0))))</f>
        <v>#DIV/0!</v>
      </c>
      <c r="E3966" s="217" t="e">
        <f>IF(('Loan Calculator'!$G$4/$B$4)*C3965&gt;=0, ('Loan Calculator'!$G$4/$B$4)*C3965, 1/0)</f>
        <v>#DIV/0!</v>
      </c>
      <c r="F3966" s="200" t="e">
        <f t="shared" si="378"/>
        <v>#DIV/0!</v>
      </c>
      <c r="G3966" s="212" t="e">
        <f t="shared" si="373"/>
        <v>#DIV/0!</v>
      </c>
      <c r="K3966" s="197" t="str" cm="1">
        <f t="array" ref="K3966">INDEX($A:$G, ($B3966*$B$4)+3,COLUMN(C3966))</f>
        <v>Owing</v>
      </c>
      <c r="L3966" s="198" t="e">
        <f t="shared" si="375"/>
        <v>#VALUE!</v>
      </c>
      <c r="M3966" s="199" t="e">
        <f t="shared" si="376"/>
        <v>#VALUE!</v>
      </c>
      <c r="N3966" s="200" t="str" cm="1">
        <f t="array" ref="N3966">INDEX($A:$G, ($B3966*$B$4)+3,COLUMN(F3966))</f>
        <v>Total Interest Charged</v>
      </c>
      <c r="O3966" s="201" t="e">
        <f t="shared" si="374"/>
        <v>#VALUE!</v>
      </c>
    </row>
    <row r="3967" spans="3:15" x14ac:dyDescent="0.25">
      <c r="C3967" s="197" t="e">
        <f t="shared" si="377"/>
        <v>#DIV/0!</v>
      </c>
      <c r="D3967" s="216" t="e">
        <f>IF(F3967="","",IF($B$3='Budget Calculator'!$A$14, 'Loan Calculator'!$L$12-E3967+H3967, IF($B$3='Budget Calculator'!$A$13,  'Loan Calculator'!$N$12-E3967+H3967, IF($B$3='Budget Calculator'!$A$12,  'Loan Calculator'!$P$12-E3967+H3967, 0))))</f>
        <v>#DIV/0!</v>
      </c>
      <c r="E3967" s="217" t="e">
        <f>IF(('Loan Calculator'!$G$4/$B$4)*C3966&gt;=0, ('Loan Calculator'!$G$4/$B$4)*C3966, 1/0)</f>
        <v>#DIV/0!</v>
      </c>
      <c r="F3967" s="200" t="e">
        <f t="shared" si="378"/>
        <v>#DIV/0!</v>
      </c>
      <c r="G3967" s="212" t="e">
        <f t="shared" si="373"/>
        <v>#DIV/0!</v>
      </c>
      <c r="K3967" s="197" t="str" cm="1">
        <f t="array" ref="K3967">INDEX($A:$G, ($B3967*$B$4)+3,COLUMN(C3967))</f>
        <v>Owing</v>
      </c>
      <c r="L3967" s="198" t="e">
        <f t="shared" si="375"/>
        <v>#VALUE!</v>
      </c>
      <c r="M3967" s="199" t="e">
        <f t="shared" si="376"/>
        <v>#VALUE!</v>
      </c>
      <c r="N3967" s="200" t="str" cm="1">
        <f t="array" ref="N3967">INDEX($A:$G, ($B3967*$B$4)+3,COLUMN(F3967))</f>
        <v>Total Interest Charged</v>
      </c>
      <c r="O3967" s="201" t="e">
        <f t="shared" si="374"/>
        <v>#VALUE!</v>
      </c>
    </row>
    <row r="3968" spans="3:15" x14ac:dyDescent="0.25">
      <c r="C3968" s="197" t="e">
        <f t="shared" si="377"/>
        <v>#DIV/0!</v>
      </c>
      <c r="D3968" s="216" t="e">
        <f>IF(F3968="","",IF($B$3='Budget Calculator'!$A$14, 'Loan Calculator'!$L$12-E3968+H3968, IF($B$3='Budget Calculator'!$A$13,  'Loan Calculator'!$N$12-E3968+H3968, IF($B$3='Budget Calculator'!$A$12,  'Loan Calculator'!$P$12-E3968+H3968, 0))))</f>
        <v>#DIV/0!</v>
      </c>
      <c r="E3968" s="217" t="e">
        <f>IF(('Loan Calculator'!$G$4/$B$4)*C3967&gt;=0, ('Loan Calculator'!$G$4/$B$4)*C3967, 1/0)</f>
        <v>#DIV/0!</v>
      </c>
      <c r="F3968" s="200" t="e">
        <f t="shared" si="378"/>
        <v>#DIV/0!</v>
      </c>
      <c r="G3968" s="212" t="e">
        <f t="shared" si="373"/>
        <v>#DIV/0!</v>
      </c>
      <c r="K3968" s="197" t="str" cm="1">
        <f t="array" ref="K3968">INDEX($A:$G, ($B3968*$B$4)+3,COLUMN(C3968))</f>
        <v>Owing</v>
      </c>
      <c r="L3968" s="198" t="e">
        <f t="shared" si="375"/>
        <v>#VALUE!</v>
      </c>
      <c r="M3968" s="199" t="e">
        <f t="shared" si="376"/>
        <v>#VALUE!</v>
      </c>
      <c r="N3968" s="200" t="str" cm="1">
        <f t="array" ref="N3968">INDEX($A:$G, ($B3968*$B$4)+3,COLUMN(F3968))</f>
        <v>Total Interest Charged</v>
      </c>
      <c r="O3968" s="201" t="e">
        <f t="shared" si="374"/>
        <v>#VALUE!</v>
      </c>
    </row>
    <row r="3969" spans="3:15" x14ac:dyDescent="0.25">
      <c r="C3969" s="197" t="e">
        <f t="shared" si="377"/>
        <v>#DIV/0!</v>
      </c>
      <c r="D3969" s="216" t="e">
        <f>IF(F3969="","",IF($B$3='Budget Calculator'!$A$14, 'Loan Calculator'!$L$12-E3969+H3969, IF($B$3='Budget Calculator'!$A$13,  'Loan Calculator'!$N$12-E3969+H3969, IF($B$3='Budget Calculator'!$A$12,  'Loan Calculator'!$P$12-E3969+H3969, 0))))</f>
        <v>#DIV/0!</v>
      </c>
      <c r="E3969" s="217" t="e">
        <f>IF(('Loan Calculator'!$G$4/$B$4)*C3968&gt;=0, ('Loan Calculator'!$G$4/$B$4)*C3968, 1/0)</f>
        <v>#DIV/0!</v>
      </c>
      <c r="F3969" s="200" t="e">
        <f t="shared" si="378"/>
        <v>#DIV/0!</v>
      </c>
      <c r="G3969" s="212" t="e">
        <f t="shared" si="373"/>
        <v>#DIV/0!</v>
      </c>
      <c r="K3969" s="197" t="str" cm="1">
        <f t="array" ref="K3969">INDEX($A:$G, ($B3969*$B$4)+3,COLUMN(C3969))</f>
        <v>Owing</v>
      </c>
      <c r="L3969" s="198" t="e">
        <f t="shared" si="375"/>
        <v>#VALUE!</v>
      </c>
      <c r="M3969" s="199" t="e">
        <f t="shared" si="376"/>
        <v>#VALUE!</v>
      </c>
      <c r="N3969" s="200" t="str" cm="1">
        <f t="array" ref="N3969">INDEX($A:$G, ($B3969*$B$4)+3,COLUMN(F3969))</f>
        <v>Total Interest Charged</v>
      </c>
      <c r="O3969" s="201" t="e">
        <f t="shared" si="374"/>
        <v>#VALUE!</v>
      </c>
    </row>
    <row r="3970" spans="3:15" x14ac:dyDescent="0.25">
      <c r="C3970" s="197" t="e">
        <f t="shared" si="377"/>
        <v>#DIV/0!</v>
      </c>
      <c r="D3970" s="216" t="e">
        <f>IF(F3970="","",IF($B$3='Budget Calculator'!$A$14, 'Loan Calculator'!$L$12-E3970+H3970, IF($B$3='Budget Calculator'!$A$13,  'Loan Calculator'!$N$12-E3970+H3970, IF($B$3='Budget Calculator'!$A$12,  'Loan Calculator'!$P$12-E3970+H3970, 0))))</f>
        <v>#DIV/0!</v>
      </c>
      <c r="E3970" s="217" t="e">
        <f>IF(('Loan Calculator'!$G$4/$B$4)*C3969&gt;=0, ('Loan Calculator'!$G$4/$B$4)*C3969, 1/0)</f>
        <v>#DIV/0!</v>
      </c>
      <c r="F3970" s="200" t="e">
        <f t="shared" si="378"/>
        <v>#DIV/0!</v>
      </c>
      <c r="G3970" s="212" t="e">
        <f t="shared" si="373"/>
        <v>#DIV/0!</v>
      </c>
      <c r="K3970" s="197" t="str" cm="1">
        <f t="array" ref="K3970">INDEX($A:$G, ($B3970*$B$4)+3,COLUMN(C3970))</f>
        <v>Owing</v>
      </c>
      <c r="L3970" s="198" t="e">
        <f t="shared" si="375"/>
        <v>#VALUE!</v>
      </c>
      <c r="M3970" s="199" t="e">
        <f t="shared" si="376"/>
        <v>#VALUE!</v>
      </c>
      <c r="N3970" s="200" t="str" cm="1">
        <f t="array" ref="N3970">INDEX($A:$G, ($B3970*$B$4)+3,COLUMN(F3970))</f>
        <v>Total Interest Charged</v>
      </c>
      <c r="O3970" s="201" t="e">
        <f t="shared" si="374"/>
        <v>#VALUE!</v>
      </c>
    </row>
    <row r="3971" spans="3:15" x14ac:dyDescent="0.25">
      <c r="C3971" s="197" t="e">
        <f t="shared" si="377"/>
        <v>#DIV/0!</v>
      </c>
      <c r="D3971" s="216" t="e">
        <f>IF(F3971="","",IF($B$3='Budget Calculator'!$A$14, 'Loan Calculator'!$L$12-E3971+H3971, IF($B$3='Budget Calculator'!$A$13,  'Loan Calculator'!$N$12-E3971+H3971, IF($B$3='Budget Calculator'!$A$12,  'Loan Calculator'!$P$12-E3971+H3971, 0))))</f>
        <v>#DIV/0!</v>
      </c>
      <c r="E3971" s="217" t="e">
        <f>IF(('Loan Calculator'!$G$4/$B$4)*C3970&gt;=0, ('Loan Calculator'!$G$4/$B$4)*C3970, 1/0)</f>
        <v>#DIV/0!</v>
      </c>
      <c r="F3971" s="200" t="e">
        <f t="shared" si="378"/>
        <v>#DIV/0!</v>
      </c>
      <c r="G3971" s="212" t="e">
        <f t="shared" si="373"/>
        <v>#DIV/0!</v>
      </c>
      <c r="K3971" s="197" t="str" cm="1">
        <f t="array" ref="K3971">INDEX($A:$G, ($B3971*$B$4)+3,COLUMN(C3971))</f>
        <v>Owing</v>
      </c>
      <c r="L3971" s="198" t="e">
        <f t="shared" si="375"/>
        <v>#VALUE!</v>
      </c>
      <c r="M3971" s="199" t="e">
        <f t="shared" si="376"/>
        <v>#VALUE!</v>
      </c>
      <c r="N3971" s="200" t="str" cm="1">
        <f t="array" ref="N3971">INDEX($A:$G, ($B3971*$B$4)+3,COLUMN(F3971))</f>
        <v>Total Interest Charged</v>
      </c>
      <c r="O3971" s="201" t="e">
        <f t="shared" si="374"/>
        <v>#VALUE!</v>
      </c>
    </row>
    <row r="3972" spans="3:15" x14ac:dyDescent="0.25">
      <c r="C3972" s="197" t="e">
        <f t="shared" si="377"/>
        <v>#DIV/0!</v>
      </c>
      <c r="D3972" s="216" t="e">
        <f>IF(F3972="","",IF($B$3='Budget Calculator'!$A$14, 'Loan Calculator'!$L$12-E3972+H3972, IF($B$3='Budget Calculator'!$A$13,  'Loan Calculator'!$N$12-E3972+H3972, IF($B$3='Budget Calculator'!$A$12,  'Loan Calculator'!$P$12-E3972+H3972, 0))))</f>
        <v>#DIV/0!</v>
      </c>
      <c r="E3972" s="217" t="e">
        <f>IF(('Loan Calculator'!$G$4/$B$4)*C3971&gt;=0, ('Loan Calculator'!$G$4/$B$4)*C3971, 1/0)</f>
        <v>#DIV/0!</v>
      </c>
      <c r="F3972" s="200" t="e">
        <f t="shared" si="378"/>
        <v>#DIV/0!</v>
      </c>
      <c r="G3972" s="212" t="e">
        <f t="shared" si="373"/>
        <v>#DIV/0!</v>
      </c>
      <c r="K3972" s="197" t="str" cm="1">
        <f t="array" ref="K3972">INDEX($A:$G, ($B3972*$B$4)+3,COLUMN(C3972))</f>
        <v>Owing</v>
      </c>
      <c r="L3972" s="198" t="e">
        <f t="shared" si="375"/>
        <v>#VALUE!</v>
      </c>
      <c r="M3972" s="199" t="e">
        <f t="shared" si="376"/>
        <v>#VALUE!</v>
      </c>
      <c r="N3972" s="200" t="str" cm="1">
        <f t="array" ref="N3972">INDEX($A:$G, ($B3972*$B$4)+3,COLUMN(F3972))</f>
        <v>Total Interest Charged</v>
      </c>
      <c r="O3972" s="201" t="e">
        <f t="shared" si="374"/>
        <v>#VALUE!</v>
      </c>
    </row>
    <row r="3973" spans="3:15" x14ac:dyDescent="0.25">
      <c r="C3973" s="197" t="e">
        <f t="shared" si="377"/>
        <v>#DIV/0!</v>
      </c>
      <c r="D3973" s="216" t="e">
        <f>IF(F3973="","",IF($B$3='Budget Calculator'!$A$14, 'Loan Calculator'!$L$12-E3973+H3973, IF($B$3='Budget Calculator'!$A$13,  'Loan Calculator'!$N$12-E3973+H3973, IF($B$3='Budget Calculator'!$A$12,  'Loan Calculator'!$P$12-E3973+H3973, 0))))</f>
        <v>#DIV/0!</v>
      </c>
      <c r="E3973" s="217" t="e">
        <f>IF(('Loan Calculator'!$G$4/$B$4)*C3972&gt;=0, ('Loan Calculator'!$G$4/$B$4)*C3972, 1/0)</f>
        <v>#DIV/0!</v>
      </c>
      <c r="F3973" s="200" t="e">
        <f t="shared" si="378"/>
        <v>#DIV/0!</v>
      </c>
      <c r="G3973" s="212" t="e">
        <f t="shared" si="373"/>
        <v>#DIV/0!</v>
      </c>
      <c r="K3973" s="197" t="str" cm="1">
        <f t="array" ref="K3973">INDEX($A:$G, ($B3973*$B$4)+3,COLUMN(C3973))</f>
        <v>Owing</v>
      </c>
      <c r="L3973" s="198" t="e">
        <f t="shared" si="375"/>
        <v>#VALUE!</v>
      </c>
      <c r="M3973" s="199" t="e">
        <f t="shared" si="376"/>
        <v>#VALUE!</v>
      </c>
      <c r="N3973" s="200" t="str" cm="1">
        <f t="array" ref="N3973">INDEX($A:$G, ($B3973*$B$4)+3,COLUMN(F3973))</f>
        <v>Total Interest Charged</v>
      </c>
      <c r="O3973" s="201" t="e">
        <f t="shared" si="374"/>
        <v>#VALUE!</v>
      </c>
    </row>
    <row r="3974" spans="3:15" x14ac:dyDescent="0.25">
      <c r="C3974" s="197" t="e">
        <f t="shared" si="377"/>
        <v>#DIV/0!</v>
      </c>
      <c r="D3974" s="216" t="e">
        <f>IF(F3974="","",IF($B$3='Budget Calculator'!$A$14, 'Loan Calculator'!$L$12-E3974+H3974, IF($B$3='Budget Calculator'!$A$13,  'Loan Calculator'!$N$12-E3974+H3974, IF($B$3='Budget Calculator'!$A$12,  'Loan Calculator'!$P$12-E3974+H3974, 0))))</f>
        <v>#DIV/0!</v>
      </c>
      <c r="E3974" s="217" t="e">
        <f>IF(('Loan Calculator'!$G$4/$B$4)*C3973&gt;=0, ('Loan Calculator'!$G$4/$B$4)*C3973, 1/0)</f>
        <v>#DIV/0!</v>
      </c>
      <c r="F3974" s="200" t="e">
        <f t="shared" si="378"/>
        <v>#DIV/0!</v>
      </c>
      <c r="G3974" s="212" t="e">
        <f t="shared" ref="G3974:G4037" si="379">IF(IFERROR(C3974, 1/0), B3974, IF(C3974=0, B3974, 1/0))</f>
        <v>#DIV/0!</v>
      </c>
      <c r="K3974" s="197" t="str" cm="1">
        <f t="array" ref="K3974">INDEX($A:$G, ($B3974*$B$4)+3,COLUMN(C3974))</f>
        <v>Owing</v>
      </c>
      <c r="L3974" s="198" t="e">
        <f t="shared" si="375"/>
        <v>#VALUE!</v>
      </c>
      <c r="M3974" s="199" t="e">
        <f t="shared" si="376"/>
        <v>#VALUE!</v>
      </c>
      <c r="N3974" s="200" t="str" cm="1">
        <f t="array" ref="N3974">INDEX($A:$G, ($B3974*$B$4)+3,COLUMN(F3974))</f>
        <v>Total Interest Charged</v>
      </c>
      <c r="O3974" s="201" t="e">
        <f t="shared" ref="O3974:O4037" si="380">IF(IFERROR(K3974, 1/0), J3974, IF(K3974=0, J3974, 1/0))</f>
        <v>#VALUE!</v>
      </c>
    </row>
    <row r="3975" spans="3:15" x14ac:dyDescent="0.25">
      <c r="C3975" s="197" t="e">
        <f t="shared" si="377"/>
        <v>#DIV/0!</v>
      </c>
      <c r="D3975" s="216" t="e">
        <f>IF(F3975="","",IF($B$3='Budget Calculator'!$A$14, 'Loan Calculator'!$L$12-E3975+H3975, IF($B$3='Budget Calculator'!$A$13,  'Loan Calculator'!$N$12-E3975+H3975, IF($B$3='Budget Calculator'!$A$12,  'Loan Calculator'!$P$12-E3975+H3975, 0))))</f>
        <v>#DIV/0!</v>
      </c>
      <c r="E3975" s="217" t="e">
        <f>IF(('Loan Calculator'!$G$4/$B$4)*C3974&gt;=0, ('Loan Calculator'!$G$4/$B$4)*C3974, 1/0)</f>
        <v>#DIV/0!</v>
      </c>
      <c r="F3975" s="200" t="e">
        <f t="shared" si="378"/>
        <v>#DIV/0!</v>
      </c>
      <c r="G3975" s="212" t="e">
        <f t="shared" si="379"/>
        <v>#DIV/0!</v>
      </c>
      <c r="K3975" s="197" t="str" cm="1">
        <f t="array" ref="K3975">INDEX($A:$G, ($B3975*$B$4)+3,COLUMN(C3975))</f>
        <v>Owing</v>
      </c>
      <c r="L3975" s="198" t="e">
        <f t="shared" ref="L3975:L4038" si="381">K3974-K3975</f>
        <v>#VALUE!</v>
      </c>
      <c r="M3975" s="199" t="e">
        <f t="shared" ref="M3975:M4038" si="382">N3975-N3974</f>
        <v>#VALUE!</v>
      </c>
      <c r="N3975" s="200" t="str" cm="1">
        <f t="array" ref="N3975">INDEX($A:$G, ($B3975*$B$4)+3,COLUMN(F3975))</f>
        <v>Total Interest Charged</v>
      </c>
      <c r="O3975" s="201" t="e">
        <f t="shared" si="380"/>
        <v>#VALUE!</v>
      </c>
    </row>
    <row r="3976" spans="3:15" x14ac:dyDescent="0.25">
      <c r="C3976" s="197" t="e">
        <f t="shared" si="377"/>
        <v>#DIV/0!</v>
      </c>
      <c r="D3976" s="216" t="e">
        <f>IF(F3976="","",IF($B$3='Budget Calculator'!$A$14, 'Loan Calculator'!$L$12-E3976+H3976, IF($B$3='Budget Calculator'!$A$13,  'Loan Calculator'!$N$12-E3976+H3976, IF($B$3='Budget Calculator'!$A$12,  'Loan Calculator'!$P$12-E3976+H3976, 0))))</f>
        <v>#DIV/0!</v>
      </c>
      <c r="E3976" s="217" t="e">
        <f>IF(('Loan Calculator'!$G$4/$B$4)*C3975&gt;=0, ('Loan Calculator'!$G$4/$B$4)*C3975, 1/0)</f>
        <v>#DIV/0!</v>
      </c>
      <c r="F3976" s="200" t="e">
        <f t="shared" si="378"/>
        <v>#DIV/0!</v>
      </c>
      <c r="G3976" s="212" t="e">
        <f t="shared" si="379"/>
        <v>#DIV/0!</v>
      </c>
      <c r="K3976" s="197" t="str" cm="1">
        <f t="array" ref="K3976">INDEX($A:$G, ($B3976*$B$4)+3,COLUMN(C3976))</f>
        <v>Owing</v>
      </c>
      <c r="L3976" s="198" t="e">
        <f t="shared" si="381"/>
        <v>#VALUE!</v>
      </c>
      <c r="M3976" s="199" t="e">
        <f t="shared" si="382"/>
        <v>#VALUE!</v>
      </c>
      <c r="N3976" s="200" t="str" cm="1">
        <f t="array" ref="N3976">INDEX($A:$G, ($B3976*$B$4)+3,COLUMN(F3976))</f>
        <v>Total Interest Charged</v>
      </c>
      <c r="O3976" s="201" t="e">
        <f t="shared" si="380"/>
        <v>#VALUE!</v>
      </c>
    </row>
    <row r="3977" spans="3:15" x14ac:dyDescent="0.25">
      <c r="C3977" s="197" t="e">
        <f t="shared" si="377"/>
        <v>#DIV/0!</v>
      </c>
      <c r="D3977" s="216" t="e">
        <f>IF(F3977="","",IF($B$3='Budget Calculator'!$A$14, 'Loan Calculator'!$L$12-E3977+H3977, IF($B$3='Budget Calculator'!$A$13,  'Loan Calculator'!$N$12-E3977+H3977, IF($B$3='Budget Calculator'!$A$12,  'Loan Calculator'!$P$12-E3977+H3977, 0))))</f>
        <v>#DIV/0!</v>
      </c>
      <c r="E3977" s="217" t="e">
        <f>IF(('Loan Calculator'!$G$4/$B$4)*C3976&gt;=0, ('Loan Calculator'!$G$4/$B$4)*C3976, 1/0)</f>
        <v>#DIV/0!</v>
      </c>
      <c r="F3977" s="200" t="e">
        <f t="shared" si="378"/>
        <v>#DIV/0!</v>
      </c>
      <c r="G3977" s="212" t="e">
        <f t="shared" si="379"/>
        <v>#DIV/0!</v>
      </c>
      <c r="K3977" s="197" t="str" cm="1">
        <f t="array" ref="K3977">INDEX($A:$G, ($B3977*$B$4)+3,COLUMN(C3977))</f>
        <v>Owing</v>
      </c>
      <c r="L3977" s="198" t="e">
        <f t="shared" si="381"/>
        <v>#VALUE!</v>
      </c>
      <c r="M3977" s="199" t="e">
        <f t="shared" si="382"/>
        <v>#VALUE!</v>
      </c>
      <c r="N3977" s="200" t="str" cm="1">
        <f t="array" ref="N3977">INDEX($A:$G, ($B3977*$B$4)+3,COLUMN(F3977))</f>
        <v>Total Interest Charged</v>
      </c>
      <c r="O3977" s="201" t="e">
        <f t="shared" si="380"/>
        <v>#VALUE!</v>
      </c>
    </row>
    <row r="3978" spans="3:15" x14ac:dyDescent="0.25">
      <c r="C3978" s="197" t="e">
        <f t="shared" si="377"/>
        <v>#DIV/0!</v>
      </c>
      <c r="D3978" s="216" t="e">
        <f>IF(F3978="","",IF($B$3='Budget Calculator'!$A$14, 'Loan Calculator'!$L$12-E3978+H3978, IF($B$3='Budget Calculator'!$A$13,  'Loan Calculator'!$N$12-E3978+H3978, IF($B$3='Budget Calculator'!$A$12,  'Loan Calculator'!$P$12-E3978+H3978, 0))))</f>
        <v>#DIV/0!</v>
      </c>
      <c r="E3978" s="217" t="e">
        <f>IF(('Loan Calculator'!$G$4/$B$4)*C3977&gt;=0, ('Loan Calculator'!$G$4/$B$4)*C3977, 1/0)</f>
        <v>#DIV/0!</v>
      </c>
      <c r="F3978" s="200" t="e">
        <f t="shared" si="378"/>
        <v>#DIV/0!</v>
      </c>
      <c r="G3978" s="212" t="e">
        <f t="shared" si="379"/>
        <v>#DIV/0!</v>
      </c>
      <c r="K3978" s="197" t="str" cm="1">
        <f t="array" ref="K3978">INDEX($A:$G, ($B3978*$B$4)+3,COLUMN(C3978))</f>
        <v>Owing</v>
      </c>
      <c r="L3978" s="198" t="e">
        <f t="shared" si="381"/>
        <v>#VALUE!</v>
      </c>
      <c r="M3978" s="199" t="e">
        <f t="shared" si="382"/>
        <v>#VALUE!</v>
      </c>
      <c r="N3978" s="200" t="str" cm="1">
        <f t="array" ref="N3978">INDEX($A:$G, ($B3978*$B$4)+3,COLUMN(F3978))</f>
        <v>Total Interest Charged</v>
      </c>
      <c r="O3978" s="201" t="e">
        <f t="shared" si="380"/>
        <v>#VALUE!</v>
      </c>
    </row>
    <row r="3979" spans="3:15" x14ac:dyDescent="0.25">
      <c r="C3979" s="197" t="e">
        <f t="shared" si="377"/>
        <v>#DIV/0!</v>
      </c>
      <c r="D3979" s="216" t="e">
        <f>IF(F3979="","",IF($B$3='Budget Calculator'!$A$14, 'Loan Calculator'!$L$12-E3979+H3979, IF($B$3='Budget Calculator'!$A$13,  'Loan Calculator'!$N$12-E3979+H3979, IF($B$3='Budget Calculator'!$A$12,  'Loan Calculator'!$P$12-E3979+H3979, 0))))</f>
        <v>#DIV/0!</v>
      </c>
      <c r="E3979" s="217" t="e">
        <f>IF(('Loan Calculator'!$G$4/$B$4)*C3978&gt;=0, ('Loan Calculator'!$G$4/$B$4)*C3978, 1/0)</f>
        <v>#DIV/0!</v>
      </c>
      <c r="F3979" s="200" t="e">
        <f t="shared" si="378"/>
        <v>#DIV/0!</v>
      </c>
      <c r="G3979" s="212" t="e">
        <f t="shared" si="379"/>
        <v>#DIV/0!</v>
      </c>
      <c r="K3979" s="197" t="str" cm="1">
        <f t="array" ref="K3979">INDEX($A:$G, ($B3979*$B$4)+3,COLUMN(C3979))</f>
        <v>Owing</v>
      </c>
      <c r="L3979" s="198" t="e">
        <f t="shared" si="381"/>
        <v>#VALUE!</v>
      </c>
      <c r="M3979" s="199" t="e">
        <f t="shared" si="382"/>
        <v>#VALUE!</v>
      </c>
      <c r="N3979" s="200" t="str" cm="1">
        <f t="array" ref="N3979">INDEX($A:$G, ($B3979*$B$4)+3,COLUMN(F3979))</f>
        <v>Total Interest Charged</v>
      </c>
      <c r="O3979" s="201" t="e">
        <f t="shared" si="380"/>
        <v>#VALUE!</v>
      </c>
    </row>
    <row r="3980" spans="3:15" x14ac:dyDescent="0.25">
      <c r="C3980" s="197" t="e">
        <f t="shared" si="377"/>
        <v>#DIV/0!</v>
      </c>
      <c r="D3980" s="216" t="e">
        <f>IF(F3980="","",IF($B$3='Budget Calculator'!$A$14, 'Loan Calculator'!$L$12-E3980+H3980, IF($B$3='Budget Calculator'!$A$13,  'Loan Calculator'!$N$12-E3980+H3980, IF($B$3='Budget Calculator'!$A$12,  'Loan Calculator'!$P$12-E3980+H3980, 0))))</f>
        <v>#DIV/0!</v>
      </c>
      <c r="E3980" s="217" t="e">
        <f>IF(('Loan Calculator'!$G$4/$B$4)*C3979&gt;=0, ('Loan Calculator'!$G$4/$B$4)*C3979, 1/0)</f>
        <v>#DIV/0!</v>
      </c>
      <c r="F3980" s="200" t="e">
        <f t="shared" si="378"/>
        <v>#DIV/0!</v>
      </c>
      <c r="G3980" s="212" t="e">
        <f t="shared" si="379"/>
        <v>#DIV/0!</v>
      </c>
      <c r="K3980" s="197" t="str" cm="1">
        <f t="array" ref="K3980">INDEX($A:$G, ($B3980*$B$4)+3,COLUMN(C3980))</f>
        <v>Owing</v>
      </c>
      <c r="L3980" s="198" t="e">
        <f t="shared" si="381"/>
        <v>#VALUE!</v>
      </c>
      <c r="M3980" s="199" t="e">
        <f t="shared" si="382"/>
        <v>#VALUE!</v>
      </c>
      <c r="N3980" s="200" t="str" cm="1">
        <f t="array" ref="N3980">INDEX($A:$G, ($B3980*$B$4)+3,COLUMN(F3980))</f>
        <v>Total Interest Charged</v>
      </c>
      <c r="O3980" s="201" t="e">
        <f t="shared" si="380"/>
        <v>#VALUE!</v>
      </c>
    </row>
    <row r="3981" spans="3:15" x14ac:dyDescent="0.25">
      <c r="C3981" s="197" t="e">
        <f t="shared" si="377"/>
        <v>#DIV/0!</v>
      </c>
      <c r="D3981" s="216" t="e">
        <f>IF(F3981="","",IF($B$3='Budget Calculator'!$A$14, 'Loan Calculator'!$L$12-E3981+H3981, IF($B$3='Budget Calculator'!$A$13,  'Loan Calculator'!$N$12-E3981+H3981, IF($B$3='Budget Calculator'!$A$12,  'Loan Calculator'!$P$12-E3981+H3981, 0))))</f>
        <v>#DIV/0!</v>
      </c>
      <c r="E3981" s="217" t="e">
        <f>IF(('Loan Calculator'!$G$4/$B$4)*C3980&gt;=0, ('Loan Calculator'!$G$4/$B$4)*C3980, 1/0)</f>
        <v>#DIV/0!</v>
      </c>
      <c r="F3981" s="200" t="e">
        <f t="shared" si="378"/>
        <v>#DIV/0!</v>
      </c>
      <c r="G3981" s="212" t="e">
        <f t="shared" si="379"/>
        <v>#DIV/0!</v>
      </c>
      <c r="K3981" s="197" t="str" cm="1">
        <f t="array" ref="K3981">INDEX($A:$G, ($B3981*$B$4)+3,COLUMN(C3981))</f>
        <v>Owing</v>
      </c>
      <c r="L3981" s="198" t="e">
        <f t="shared" si="381"/>
        <v>#VALUE!</v>
      </c>
      <c r="M3981" s="199" t="e">
        <f t="shared" si="382"/>
        <v>#VALUE!</v>
      </c>
      <c r="N3981" s="200" t="str" cm="1">
        <f t="array" ref="N3981">INDEX($A:$G, ($B3981*$B$4)+3,COLUMN(F3981))</f>
        <v>Total Interest Charged</v>
      </c>
      <c r="O3981" s="201" t="e">
        <f t="shared" si="380"/>
        <v>#VALUE!</v>
      </c>
    </row>
    <row r="3982" spans="3:15" x14ac:dyDescent="0.25">
      <c r="C3982" s="197" t="e">
        <f t="shared" si="377"/>
        <v>#DIV/0!</v>
      </c>
      <c r="D3982" s="216" t="e">
        <f>IF(F3982="","",IF($B$3='Budget Calculator'!$A$14, 'Loan Calculator'!$L$12-E3982+H3982, IF($B$3='Budget Calculator'!$A$13,  'Loan Calculator'!$N$12-E3982+H3982, IF($B$3='Budget Calculator'!$A$12,  'Loan Calculator'!$P$12-E3982+H3982, 0))))</f>
        <v>#DIV/0!</v>
      </c>
      <c r="E3982" s="217" t="e">
        <f>IF(('Loan Calculator'!$G$4/$B$4)*C3981&gt;=0, ('Loan Calculator'!$G$4/$B$4)*C3981, 1/0)</f>
        <v>#DIV/0!</v>
      </c>
      <c r="F3982" s="200" t="e">
        <f t="shared" si="378"/>
        <v>#DIV/0!</v>
      </c>
      <c r="G3982" s="212" t="e">
        <f t="shared" si="379"/>
        <v>#DIV/0!</v>
      </c>
      <c r="K3982" s="197" t="str" cm="1">
        <f t="array" ref="K3982">INDEX($A:$G, ($B3982*$B$4)+3,COLUMN(C3982))</f>
        <v>Owing</v>
      </c>
      <c r="L3982" s="198" t="e">
        <f t="shared" si="381"/>
        <v>#VALUE!</v>
      </c>
      <c r="M3982" s="199" t="e">
        <f t="shared" si="382"/>
        <v>#VALUE!</v>
      </c>
      <c r="N3982" s="200" t="str" cm="1">
        <f t="array" ref="N3982">INDEX($A:$G, ($B3982*$B$4)+3,COLUMN(F3982))</f>
        <v>Total Interest Charged</v>
      </c>
      <c r="O3982" s="201" t="e">
        <f t="shared" si="380"/>
        <v>#VALUE!</v>
      </c>
    </row>
    <row r="3983" spans="3:15" x14ac:dyDescent="0.25">
      <c r="C3983" s="197" t="e">
        <f t="shared" si="377"/>
        <v>#DIV/0!</v>
      </c>
      <c r="D3983" s="216" t="e">
        <f>IF(F3983="","",IF($B$3='Budget Calculator'!$A$14, 'Loan Calculator'!$L$12-E3983+H3983, IF($B$3='Budget Calculator'!$A$13,  'Loan Calculator'!$N$12-E3983+H3983, IF($B$3='Budget Calculator'!$A$12,  'Loan Calculator'!$P$12-E3983+H3983, 0))))</f>
        <v>#DIV/0!</v>
      </c>
      <c r="E3983" s="217" t="e">
        <f>IF(('Loan Calculator'!$G$4/$B$4)*C3982&gt;=0, ('Loan Calculator'!$G$4/$B$4)*C3982, 1/0)</f>
        <v>#DIV/0!</v>
      </c>
      <c r="F3983" s="200" t="e">
        <f t="shared" si="378"/>
        <v>#DIV/0!</v>
      </c>
      <c r="G3983" s="212" t="e">
        <f t="shared" si="379"/>
        <v>#DIV/0!</v>
      </c>
      <c r="K3983" s="197" t="str" cm="1">
        <f t="array" ref="K3983">INDEX($A:$G, ($B3983*$B$4)+3,COLUMN(C3983))</f>
        <v>Owing</v>
      </c>
      <c r="L3983" s="198" t="e">
        <f t="shared" si="381"/>
        <v>#VALUE!</v>
      </c>
      <c r="M3983" s="199" t="e">
        <f t="shared" si="382"/>
        <v>#VALUE!</v>
      </c>
      <c r="N3983" s="200" t="str" cm="1">
        <f t="array" ref="N3983">INDEX($A:$G, ($B3983*$B$4)+3,COLUMN(F3983))</f>
        <v>Total Interest Charged</v>
      </c>
      <c r="O3983" s="201" t="e">
        <f t="shared" si="380"/>
        <v>#VALUE!</v>
      </c>
    </row>
    <row r="3984" spans="3:15" x14ac:dyDescent="0.25">
      <c r="C3984" s="197" t="e">
        <f t="shared" si="377"/>
        <v>#DIV/0!</v>
      </c>
      <c r="D3984" s="216" t="e">
        <f>IF(F3984="","",IF($B$3='Budget Calculator'!$A$14, 'Loan Calculator'!$L$12-E3984+H3984, IF($B$3='Budget Calculator'!$A$13,  'Loan Calculator'!$N$12-E3984+H3984, IF($B$3='Budget Calculator'!$A$12,  'Loan Calculator'!$P$12-E3984+H3984, 0))))</f>
        <v>#DIV/0!</v>
      </c>
      <c r="E3984" s="217" t="e">
        <f>IF(('Loan Calculator'!$G$4/$B$4)*C3983&gt;=0, ('Loan Calculator'!$G$4/$B$4)*C3983, 1/0)</f>
        <v>#DIV/0!</v>
      </c>
      <c r="F3984" s="200" t="e">
        <f t="shared" si="378"/>
        <v>#DIV/0!</v>
      </c>
      <c r="G3984" s="212" t="e">
        <f t="shared" si="379"/>
        <v>#DIV/0!</v>
      </c>
      <c r="K3984" s="197" t="str" cm="1">
        <f t="array" ref="K3984">INDEX($A:$G, ($B3984*$B$4)+3,COLUMN(C3984))</f>
        <v>Owing</v>
      </c>
      <c r="L3984" s="198" t="e">
        <f t="shared" si="381"/>
        <v>#VALUE!</v>
      </c>
      <c r="M3984" s="199" t="e">
        <f t="shared" si="382"/>
        <v>#VALUE!</v>
      </c>
      <c r="N3984" s="200" t="str" cm="1">
        <f t="array" ref="N3984">INDEX($A:$G, ($B3984*$B$4)+3,COLUMN(F3984))</f>
        <v>Total Interest Charged</v>
      </c>
      <c r="O3984" s="201" t="e">
        <f t="shared" si="380"/>
        <v>#VALUE!</v>
      </c>
    </row>
    <row r="3985" spans="3:15" x14ac:dyDescent="0.25">
      <c r="C3985" s="197" t="e">
        <f t="shared" si="377"/>
        <v>#DIV/0!</v>
      </c>
      <c r="D3985" s="216" t="e">
        <f>IF(F3985="","",IF($B$3='Budget Calculator'!$A$14, 'Loan Calculator'!$L$12-E3985+H3985, IF($B$3='Budget Calculator'!$A$13,  'Loan Calculator'!$N$12-E3985+H3985, IF($B$3='Budget Calculator'!$A$12,  'Loan Calculator'!$P$12-E3985+H3985, 0))))</f>
        <v>#DIV/0!</v>
      </c>
      <c r="E3985" s="217" t="e">
        <f>IF(('Loan Calculator'!$G$4/$B$4)*C3984&gt;=0, ('Loan Calculator'!$G$4/$B$4)*C3984, 1/0)</f>
        <v>#DIV/0!</v>
      </c>
      <c r="F3985" s="200" t="e">
        <f t="shared" si="378"/>
        <v>#DIV/0!</v>
      </c>
      <c r="G3985" s="212" t="e">
        <f t="shared" si="379"/>
        <v>#DIV/0!</v>
      </c>
      <c r="K3985" s="197" t="str" cm="1">
        <f t="array" ref="K3985">INDEX($A:$G, ($B3985*$B$4)+3,COLUMN(C3985))</f>
        <v>Owing</v>
      </c>
      <c r="L3985" s="198" t="e">
        <f t="shared" si="381"/>
        <v>#VALUE!</v>
      </c>
      <c r="M3985" s="199" t="e">
        <f t="shared" si="382"/>
        <v>#VALUE!</v>
      </c>
      <c r="N3985" s="200" t="str" cm="1">
        <f t="array" ref="N3985">INDEX($A:$G, ($B3985*$B$4)+3,COLUMN(F3985))</f>
        <v>Total Interest Charged</v>
      </c>
      <c r="O3985" s="201" t="e">
        <f t="shared" si="380"/>
        <v>#VALUE!</v>
      </c>
    </row>
    <row r="3986" spans="3:15" x14ac:dyDescent="0.25">
      <c r="C3986" s="197" t="e">
        <f t="shared" si="377"/>
        <v>#DIV/0!</v>
      </c>
      <c r="D3986" s="216" t="e">
        <f>IF(F3986="","",IF($B$3='Budget Calculator'!$A$14, 'Loan Calculator'!$L$12-E3986+H3986, IF($B$3='Budget Calculator'!$A$13,  'Loan Calculator'!$N$12-E3986+H3986, IF($B$3='Budget Calculator'!$A$12,  'Loan Calculator'!$P$12-E3986+H3986, 0))))</f>
        <v>#DIV/0!</v>
      </c>
      <c r="E3986" s="217" t="e">
        <f>IF(('Loan Calculator'!$G$4/$B$4)*C3985&gt;=0, ('Loan Calculator'!$G$4/$B$4)*C3985, 1/0)</f>
        <v>#DIV/0!</v>
      </c>
      <c r="F3986" s="200" t="e">
        <f t="shared" si="378"/>
        <v>#DIV/0!</v>
      </c>
      <c r="G3986" s="212" t="e">
        <f t="shared" si="379"/>
        <v>#DIV/0!</v>
      </c>
      <c r="K3986" s="197" t="str" cm="1">
        <f t="array" ref="K3986">INDEX($A:$G, ($B3986*$B$4)+3,COLUMN(C3986))</f>
        <v>Owing</v>
      </c>
      <c r="L3986" s="198" t="e">
        <f t="shared" si="381"/>
        <v>#VALUE!</v>
      </c>
      <c r="M3986" s="199" t="e">
        <f t="shared" si="382"/>
        <v>#VALUE!</v>
      </c>
      <c r="N3986" s="200" t="str" cm="1">
        <f t="array" ref="N3986">INDEX($A:$G, ($B3986*$B$4)+3,COLUMN(F3986))</f>
        <v>Total Interest Charged</v>
      </c>
      <c r="O3986" s="201" t="e">
        <f t="shared" si="380"/>
        <v>#VALUE!</v>
      </c>
    </row>
    <row r="3987" spans="3:15" x14ac:dyDescent="0.25">
      <c r="C3987" s="197" t="e">
        <f t="shared" si="377"/>
        <v>#DIV/0!</v>
      </c>
      <c r="D3987" s="216" t="e">
        <f>IF(F3987="","",IF($B$3='Budget Calculator'!$A$14, 'Loan Calculator'!$L$12-E3987+H3987, IF($B$3='Budget Calculator'!$A$13,  'Loan Calculator'!$N$12-E3987+H3987, IF($B$3='Budget Calculator'!$A$12,  'Loan Calculator'!$P$12-E3987+H3987, 0))))</f>
        <v>#DIV/0!</v>
      </c>
      <c r="E3987" s="217" t="e">
        <f>IF(('Loan Calculator'!$G$4/$B$4)*C3986&gt;=0, ('Loan Calculator'!$G$4/$B$4)*C3986, 1/0)</f>
        <v>#DIV/0!</v>
      </c>
      <c r="F3987" s="200" t="e">
        <f t="shared" si="378"/>
        <v>#DIV/0!</v>
      </c>
      <c r="G3987" s="212" t="e">
        <f t="shared" si="379"/>
        <v>#DIV/0!</v>
      </c>
      <c r="K3987" s="197" t="str" cm="1">
        <f t="array" ref="K3987">INDEX($A:$G, ($B3987*$B$4)+3,COLUMN(C3987))</f>
        <v>Owing</v>
      </c>
      <c r="L3987" s="198" t="e">
        <f t="shared" si="381"/>
        <v>#VALUE!</v>
      </c>
      <c r="M3987" s="199" t="e">
        <f t="shared" si="382"/>
        <v>#VALUE!</v>
      </c>
      <c r="N3987" s="200" t="str" cm="1">
        <f t="array" ref="N3987">INDEX($A:$G, ($B3987*$B$4)+3,COLUMN(F3987))</f>
        <v>Total Interest Charged</v>
      </c>
      <c r="O3987" s="201" t="e">
        <f t="shared" si="380"/>
        <v>#VALUE!</v>
      </c>
    </row>
    <row r="3988" spans="3:15" x14ac:dyDescent="0.25">
      <c r="C3988" s="197" t="e">
        <f t="shared" si="377"/>
        <v>#DIV/0!</v>
      </c>
      <c r="D3988" s="216" t="e">
        <f>IF(F3988="","",IF($B$3='Budget Calculator'!$A$14, 'Loan Calculator'!$L$12-E3988+H3988, IF($B$3='Budget Calculator'!$A$13,  'Loan Calculator'!$N$12-E3988+H3988, IF($B$3='Budget Calculator'!$A$12,  'Loan Calculator'!$P$12-E3988+H3988, 0))))</f>
        <v>#DIV/0!</v>
      </c>
      <c r="E3988" s="217" t="e">
        <f>IF(('Loan Calculator'!$G$4/$B$4)*C3987&gt;=0, ('Loan Calculator'!$G$4/$B$4)*C3987, 1/0)</f>
        <v>#DIV/0!</v>
      </c>
      <c r="F3988" s="200" t="e">
        <f t="shared" si="378"/>
        <v>#DIV/0!</v>
      </c>
      <c r="G3988" s="212" t="e">
        <f t="shared" si="379"/>
        <v>#DIV/0!</v>
      </c>
      <c r="K3988" s="197" t="str" cm="1">
        <f t="array" ref="K3988">INDEX($A:$G, ($B3988*$B$4)+3,COLUMN(C3988))</f>
        <v>Owing</v>
      </c>
      <c r="L3988" s="198" t="e">
        <f t="shared" si="381"/>
        <v>#VALUE!</v>
      </c>
      <c r="M3988" s="199" t="e">
        <f t="shared" si="382"/>
        <v>#VALUE!</v>
      </c>
      <c r="N3988" s="200" t="str" cm="1">
        <f t="array" ref="N3988">INDEX($A:$G, ($B3988*$B$4)+3,COLUMN(F3988))</f>
        <v>Total Interest Charged</v>
      </c>
      <c r="O3988" s="201" t="e">
        <f t="shared" si="380"/>
        <v>#VALUE!</v>
      </c>
    </row>
    <row r="3989" spans="3:15" x14ac:dyDescent="0.25">
      <c r="C3989" s="197" t="e">
        <f t="shared" si="377"/>
        <v>#DIV/0!</v>
      </c>
      <c r="D3989" s="216" t="e">
        <f>IF(F3989="","",IF($B$3='Budget Calculator'!$A$14, 'Loan Calculator'!$L$12-E3989+H3989, IF($B$3='Budget Calculator'!$A$13,  'Loan Calculator'!$N$12-E3989+H3989, IF($B$3='Budget Calculator'!$A$12,  'Loan Calculator'!$P$12-E3989+H3989, 0))))</f>
        <v>#DIV/0!</v>
      </c>
      <c r="E3989" s="217" t="e">
        <f>IF(('Loan Calculator'!$G$4/$B$4)*C3988&gt;=0, ('Loan Calculator'!$G$4/$B$4)*C3988, 1/0)</f>
        <v>#DIV/0!</v>
      </c>
      <c r="F3989" s="200" t="e">
        <f t="shared" si="378"/>
        <v>#DIV/0!</v>
      </c>
      <c r="G3989" s="212" t="e">
        <f t="shared" si="379"/>
        <v>#DIV/0!</v>
      </c>
      <c r="K3989" s="197" t="str" cm="1">
        <f t="array" ref="K3989">INDEX($A:$G, ($B3989*$B$4)+3,COLUMN(C3989))</f>
        <v>Owing</v>
      </c>
      <c r="L3989" s="198" t="e">
        <f t="shared" si="381"/>
        <v>#VALUE!</v>
      </c>
      <c r="M3989" s="199" t="e">
        <f t="shared" si="382"/>
        <v>#VALUE!</v>
      </c>
      <c r="N3989" s="200" t="str" cm="1">
        <f t="array" ref="N3989">INDEX($A:$G, ($B3989*$B$4)+3,COLUMN(F3989))</f>
        <v>Total Interest Charged</v>
      </c>
      <c r="O3989" s="201" t="e">
        <f t="shared" si="380"/>
        <v>#VALUE!</v>
      </c>
    </row>
    <row r="3990" spans="3:15" x14ac:dyDescent="0.25">
      <c r="C3990" s="197" t="e">
        <f t="shared" si="377"/>
        <v>#DIV/0!</v>
      </c>
      <c r="D3990" s="216" t="e">
        <f>IF(F3990="","",IF($B$3='Budget Calculator'!$A$14, 'Loan Calculator'!$L$12-E3990+H3990, IF($B$3='Budget Calculator'!$A$13,  'Loan Calculator'!$N$12-E3990+H3990, IF($B$3='Budget Calculator'!$A$12,  'Loan Calculator'!$P$12-E3990+H3990, 0))))</f>
        <v>#DIV/0!</v>
      </c>
      <c r="E3990" s="217" t="e">
        <f>IF(('Loan Calculator'!$G$4/$B$4)*C3989&gt;=0, ('Loan Calculator'!$G$4/$B$4)*C3989, 1/0)</f>
        <v>#DIV/0!</v>
      </c>
      <c r="F3990" s="200" t="e">
        <f t="shared" si="378"/>
        <v>#DIV/0!</v>
      </c>
      <c r="G3990" s="212" t="e">
        <f t="shared" si="379"/>
        <v>#DIV/0!</v>
      </c>
      <c r="K3990" s="197" t="str" cm="1">
        <f t="array" ref="K3990">INDEX($A:$G, ($B3990*$B$4)+3,COLUMN(C3990))</f>
        <v>Owing</v>
      </c>
      <c r="L3990" s="198" t="e">
        <f t="shared" si="381"/>
        <v>#VALUE!</v>
      </c>
      <c r="M3990" s="199" t="e">
        <f t="shared" si="382"/>
        <v>#VALUE!</v>
      </c>
      <c r="N3990" s="200" t="str" cm="1">
        <f t="array" ref="N3990">INDEX($A:$G, ($B3990*$B$4)+3,COLUMN(F3990))</f>
        <v>Total Interest Charged</v>
      </c>
      <c r="O3990" s="201" t="e">
        <f t="shared" si="380"/>
        <v>#VALUE!</v>
      </c>
    </row>
    <row r="3991" spans="3:15" x14ac:dyDescent="0.25">
      <c r="C3991" s="197" t="e">
        <f t="shared" si="377"/>
        <v>#DIV/0!</v>
      </c>
      <c r="D3991" s="216" t="e">
        <f>IF(F3991="","",IF($B$3='Budget Calculator'!$A$14, 'Loan Calculator'!$L$12-E3991+H3991, IF($B$3='Budget Calculator'!$A$13,  'Loan Calculator'!$N$12-E3991+H3991, IF($B$3='Budget Calculator'!$A$12,  'Loan Calculator'!$P$12-E3991+H3991, 0))))</f>
        <v>#DIV/0!</v>
      </c>
      <c r="E3991" s="217" t="e">
        <f>IF(('Loan Calculator'!$G$4/$B$4)*C3990&gt;=0, ('Loan Calculator'!$G$4/$B$4)*C3990, 1/0)</f>
        <v>#DIV/0!</v>
      </c>
      <c r="F3991" s="200" t="e">
        <f t="shared" si="378"/>
        <v>#DIV/0!</v>
      </c>
      <c r="G3991" s="212" t="e">
        <f t="shared" si="379"/>
        <v>#DIV/0!</v>
      </c>
      <c r="K3991" s="197" t="str" cm="1">
        <f t="array" ref="K3991">INDEX($A:$G, ($B3991*$B$4)+3,COLUMN(C3991))</f>
        <v>Owing</v>
      </c>
      <c r="L3991" s="198" t="e">
        <f t="shared" si="381"/>
        <v>#VALUE!</v>
      </c>
      <c r="M3991" s="199" t="e">
        <f t="shared" si="382"/>
        <v>#VALUE!</v>
      </c>
      <c r="N3991" s="200" t="str" cm="1">
        <f t="array" ref="N3991">INDEX($A:$G, ($B3991*$B$4)+3,COLUMN(F3991))</f>
        <v>Total Interest Charged</v>
      </c>
      <c r="O3991" s="201" t="e">
        <f t="shared" si="380"/>
        <v>#VALUE!</v>
      </c>
    </row>
    <row r="3992" spans="3:15" x14ac:dyDescent="0.25">
      <c r="C3992" s="197" t="e">
        <f t="shared" ref="C3992:C4055" si="383">IF(F3992="","",C3991-D3992)</f>
        <v>#DIV/0!</v>
      </c>
      <c r="D3992" s="216" t="e">
        <f>IF(F3992="","",IF($B$3='Budget Calculator'!$A$14, 'Loan Calculator'!$L$12-E3992+H3992, IF($B$3='Budget Calculator'!$A$13,  'Loan Calculator'!$N$12-E3992+H3992, IF($B$3='Budget Calculator'!$A$12,  'Loan Calculator'!$P$12-E3992+H3992, 0))))</f>
        <v>#DIV/0!</v>
      </c>
      <c r="E3992" s="217" t="e">
        <f>IF(('Loan Calculator'!$G$4/$B$4)*C3991&gt;=0, ('Loan Calculator'!$G$4/$B$4)*C3991, 1/0)</f>
        <v>#DIV/0!</v>
      </c>
      <c r="F3992" s="200" t="e">
        <f t="shared" ref="F3992:F4055" si="384">IF(F3991="", "", IF(E3992+F3991&gt;F3991, E3992+F3991, ""))</f>
        <v>#DIV/0!</v>
      </c>
      <c r="G3992" s="212" t="e">
        <f t="shared" si="379"/>
        <v>#DIV/0!</v>
      </c>
      <c r="K3992" s="197" t="str" cm="1">
        <f t="array" ref="K3992">INDEX($A:$G, ($B3992*$B$4)+3,COLUMN(C3992))</f>
        <v>Owing</v>
      </c>
      <c r="L3992" s="198" t="e">
        <f t="shared" si="381"/>
        <v>#VALUE!</v>
      </c>
      <c r="M3992" s="199" t="e">
        <f t="shared" si="382"/>
        <v>#VALUE!</v>
      </c>
      <c r="N3992" s="200" t="str" cm="1">
        <f t="array" ref="N3992">INDEX($A:$G, ($B3992*$B$4)+3,COLUMN(F3992))</f>
        <v>Total Interest Charged</v>
      </c>
      <c r="O3992" s="201" t="e">
        <f t="shared" si="380"/>
        <v>#VALUE!</v>
      </c>
    </row>
    <row r="3993" spans="3:15" x14ac:dyDescent="0.25">
      <c r="C3993" s="197" t="e">
        <f t="shared" si="383"/>
        <v>#DIV/0!</v>
      </c>
      <c r="D3993" s="216" t="e">
        <f>IF(F3993="","",IF($B$3='Budget Calculator'!$A$14, 'Loan Calculator'!$L$12-E3993+H3993, IF($B$3='Budget Calculator'!$A$13,  'Loan Calculator'!$N$12-E3993+H3993, IF($B$3='Budget Calculator'!$A$12,  'Loan Calculator'!$P$12-E3993+H3993, 0))))</f>
        <v>#DIV/0!</v>
      </c>
      <c r="E3993" s="217" t="e">
        <f>IF(('Loan Calculator'!$G$4/$B$4)*C3992&gt;=0, ('Loan Calculator'!$G$4/$B$4)*C3992, 1/0)</f>
        <v>#DIV/0!</v>
      </c>
      <c r="F3993" s="200" t="e">
        <f t="shared" si="384"/>
        <v>#DIV/0!</v>
      </c>
      <c r="G3993" s="212" t="e">
        <f t="shared" si="379"/>
        <v>#DIV/0!</v>
      </c>
      <c r="K3993" s="197" t="str" cm="1">
        <f t="array" ref="K3993">INDEX($A:$G, ($B3993*$B$4)+3,COLUMN(C3993))</f>
        <v>Owing</v>
      </c>
      <c r="L3993" s="198" t="e">
        <f t="shared" si="381"/>
        <v>#VALUE!</v>
      </c>
      <c r="M3993" s="199" t="e">
        <f t="shared" si="382"/>
        <v>#VALUE!</v>
      </c>
      <c r="N3993" s="200" t="str" cm="1">
        <f t="array" ref="N3993">INDEX($A:$G, ($B3993*$B$4)+3,COLUMN(F3993))</f>
        <v>Total Interest Charged</v>
      </c>
      <c r="O3993" s="201" t="e">
        <f t="shared" si="380"/>
        <v>#VALUE!</v>
      </c>
    </row>
    <row r="3994" spans="3:15" x14ac:dyDescent="0.25">
      <c r="C3994" s="197" t="e">
        <f t="shared" si="383"/>
        <v>#DIV/0!</v>
      </c>
      <c r="D3994" s="216" t="e">
        <f>IF(F3994="","",IF($B$3='Budget Calculator'!$A$14, 'Loan Calculator'!$L$12-E3994+H3994, IF($B$3='Budget Calculator'!$A$13,  'Loan Calculator'!$N$12-E3994+H3994, IF($B$3='Budget Calculator'!$A$12,  'Loan Calculator'!$P$12-E3994+H3994, 0))))</f>
        <v>#DIV/0!</v>
      </c>
      <c r="E3994" s="217" t="e">
        <f>IF(('Loan Calculator'!$G$4/$B$4)*C3993&gt;=0, ('Loan Calculator'!$G$4/$B$4)*C3993, 1/0)</f>
        <v>#DIV/0!</v>
      </c>
      <c r="F3994" s="200" t="e">
        <f t="shared" si="384"/>
        <v>#DIV/0!</v>
      </c>
      <c r="G3994" s="212" t="e">
        <f t="shared" si="379"/>
        <v>#DIV/0!</v>
      </c>
      <c r="K3994" s="197" t="str" cm="1">
        <f t="array" ref="K3994">INDEX($A:$G, ($B3994*$B$4)+3,COLUMN(C3994))</f>
        <v>Owing</v>
      </c>
      <c r="L3994" s="198" t="e">
        <f t="shared" si="381"/>
        <v>#VALUE!</v>
      </c>
      <c r="M3994" s="199" t="e">
        <f t="shared" si="382"/>
        <v>#VALUE!</v>
      </c>
      <c r="N3994" s="200" t="str" cm="1">
        <f t="array" ref="N3994">INDEX($A:$G, ($B3994*$B$4)+3,COLUMN(F3994))</f>
        <v>Total Interest Charged</v>
      </c>
      <c r="O3994" s="201" t="e">
        <f t="shared" si="380"/>
        <v>#VALUE!</v>
      </c>
    </row>
    <row r="3995" spans="3:15" x14ac:dyDescent="0.25">
      <c r="C3995" s="197" t="e">
        <f t="shared" si="383"/>
        <v>#DIV/0!</v>
      </c>
      <c r="D3995" s="216" t="e">
        <f>IF(F3995="","",IF($B$3='Budget Calculator'!$A$14, 'Loan Calculator'!$L$12-E3995+H3995, IF($B$3='Budget Calculator'!$A$13,  'Loan Calculator'!$N$12-E3995+H3995, IF($B$3='Budget Calculator'!$A$12,  'Loan Calculator'!$P$12-E3995+H3995, 0))))</f>
        <v>#DIV/0!</v>
      </c>
      <c r="E3995" s="217" t="e">
        <f>IF(('Loan Calculator'!$G$4/$B$4)*C3994&gt;=0, ('Loan Calculator'!$G$4/$B$4)*C3994, 1/0)</f>
        <v>#DIV/0!</v>
      </c>
      <c r="F3995" s="200" t="e">
        <f t="shared" si="384"/>
        <v>#DIV/0!</v>
      </c>
      <c r="G3995" s="212" t="e">
        <f t="shared" si="379"/>
        <v>#DIV/0!</v>
      </c>
      <c r="K3995" s="197" t="str" cm="1">
        <f t="array" ref="K3995">INDEX($A:$G, ($B3995*$B$4)+3,COLUMN(C3995))</f>
        <v>Owing</v>
      </c>
      <c r="L3995" s="198" t="e">
        <f t="shared" si="381"/>
        <v>#VALUE!</v>
      </c>
      <c r="M3995" s="199" t="e">
        <f t="shared" si="382"/>
        <v>#VALUE!</v>
      </c>
      <c r="N3995" s="200" t="str" cm="1">
        <f t="array" ref="N3995">INDEX($A:$G, ($B3995*$B$4)+3,COLUMN(F3995))</f>
        <v>Total Interest Charged</v>
      </c>
      <c r="O3995" s="201" t="e">
        <f t="shared" si="380"/>
        <v>#VALUE!</v>
      </c>
    </row>
    <row r="3996" spans="3:15" x14ac:dyDescent="0.25">
      <c r="C3996" s="197" t="e">
        <f t="shared" si="383"/>
        <v>#DIV/0!</v>
      </c>
      <c r="D3996" s="216" t="e">
        <f>IF(F3996="","",IF($B$3='Budget Calculator'!$A$14, 'Loan Calculator'!$L$12-E3996+H3996, IF($B$3='Budget Calculator'!$A$13,  'Loan Calculator'!$N$12-E3996+H3996, IF($B$3='Budget Calculator'!$A$12,  'Loan Calculator'!$P$12-E3996+H3996, 0))))</f>
        <v>#DIV/0!</v>
      </c>
      <c r="E3996" s="217" t="e">
        <f>IF(('Loan Calculator'!$G$4/$B$4)*C3995&gt;=0, ('Loan Calculator'!$G$4/$B$4)*C3995, 1/0)</f>
        <v>#DIV/0!</v>
      </c>
      <c r="F3996" s="200" t="e">
        <f t="shared" si="384"/>
        <v>#DIV/0!</v>
      </c>
      <c r="G3996" s="212" t="e">
        <f t="shared" si="379"/>
        <v>#DIV/0!</v>
      </c>
      <c r="K3996" s="197" t="str" cm="1">
        <f t="array" ref="K3996">INDEX($A:$G, ($B3996*$B$4)+3,COLUMN(C3996))</f>
        <v>Owing</v>
      </c>
      <c r="L3996" s="198" t="e">
        <f t="shared" si="381"/>
        <v>#VALUE!</v>
      </c>
      <c r="M3996" s="199" t="e">
        <f t="shared" si="382"/>
        <v>#VALUE!</v>
      </c>
      <c r="N3996" s="200" t="str" cm="1">
        <f t="array" ref="N3996">INDEX($A:$G, ($B3996*$B$4)+3,COLUMN(F3996))</f>
        <v>Total Interest Charged</v>
      </c>
      <c r="O3996" s="201" t="e">
        <f t="shared" si="380"/>
        <v>#VALUE!</v>
      </c>
    </row>
    <row r="3997" spans="3:15" x14ac:dyDescent="0.25">
      <c r="C3997" s="197" t="e">
        <f t="shared" si="383"/>
        <v>#DIV/0!</v>
      </c>
      <c r="D3997" s="216" t="e">
        <f>IF(F3997="","",IF($B$3='Budget Calculator'!$A$14, 'Loan Calculator'!$L$12-E3997+H3997, IF($B$3='Budget Calculator'!$A$13,  'Loan Calculator'!$N$12-E3997+H3997, IF($B$3='Budget Calculator'!$A$12,  'Loan Calculator'!$P$12-E3997+H3997, 0))))</f>
        <v>#DIV/0!</v>
      </c>
      <c r="E3997" s="217" t="e">
        <f>IF(('Loan Calculator'!$G$4/$B$4)*C3996&gt;=0, ('Loan Calculator'!$G$4/$B$4)*C3996, 1/0)</f>
        <v>#DIV/0!</v>
      </c>
      <c r="F3997" s="200" t="e">
        <f t="shared" si="384"/>
        <v>#DIV/0!</v>
      </c>
      <c r="G3997" s="212" t="e">
        <f t="shared" si="379"/>
        <v>#DIV/0!</v>
      </c>
      <c r="K3997" s="197" t="str" cm="1">
        <f t="array" ref="K3997">INDEX($A:$G, ($B3997*$B$4)+3,COLUMN(C3997))</f>
        <v>Owing</v>
      </c>
      <c r="L3997" s="198" t="e">
        <f t="shared" si="381"/>
        <v>#VALUE!</v>
      </c>
      <c r="M3997" s="199" t="e">
        <f t="shared" si="382"/>
        <v>#VALUE!</v>
      </c>
      <c r="N3997" s="200" t="str" cm="1">
        <f t="array" ref="N3997">INDEX($A:$G, ($B3997*$B$4)+3,COLUMN(F3997))</f>
        <v>Total Interest Charged</v>
      </c>
      <c r="O3997" s="201" t="e">
        <f t="shared" si="380"/>
        <v>#VALUE!</v>
      </c>
    </row>
    <row r="3998" spans="3:15" x14ac:dyDescent="0.25">
      <c r="C3998" s="197" t="e">
        <f t="shared" si="383"/>
        <v>#DIV/0!</v>
      </c>
      <c r="D3998" s="216" t="e">
        <f>IF(F3998="","",IF($B$3='Budget Calculator'!$A$14, 'Loan Calculator'!$L$12-E3998+H3998, IF($B$3='Budget Calculator'!$A$13,  'Loan Calculator'!$N$12-E3998+H3998, IF($B$3='Budget Calculator'!$A$12,  'Loan Calculator'!$P$12-E3998+H3998, 0))))</f>
        <v>#DIV/0!</v>
      </c>
      <c r="E3998" s="217" t="e">
        <f>IF(('Loan Calculator'!$G$4/$B$4)*C3997&gt;=0, ('Loan Calculator'!$G$4/$B$4)*C3997, 1/0)</f>
        <v>#DIV/0!</v>
      </c>
      <c r="F3998" s="200" t="e">
        <f t="shared" si="384"/>
        <v>#DIV/0!</v>
      </c>
      <c r="G3998" s="212" t="e">
        <f t="shared" si="379"/>
        <v>#DIV/0!</v>
      </c>
      <c r="K3998" s="197" t="str" cm="1">
        <f t="array" ref="K3998">INDEX($A:$G, ($B3998*$B$4)+3,COLUMN(C3998))</f>
        <v>Owing</v>
      </c>
      <c r="L3998" s="198" t="e">
        <f t="shared" si="381"/>
        <v>#VALUE!</v>
      </c>
      <c r="M3998" s="199" t="e">
        <f t="shared" si="382"/>
        <v>#VALUE!</v>
      </c>
      <c r="N3998" s="200" t="str" cm="1">
        <f t="array" ref="N3998">INDEX($A:$G, ($B3998*$B$4)+3,COLUMN(F3998))</f>
        <v>Total Interest Charged</v>
      </c>
      <c r="O3998" s="201" t="e">
        <f t="shared" si="380"/>
        <v>#VALUE!</v>
      </c>
    </row>
    <row r="3999" spans="3:15" x14ac:dyDescent="0.25">
      <c r="C3999" s="197" t="e">
        <f t="shared" si="383"/>
        <v>#DIV/0!</v>
      </c>
      <c r="D3999" s="216" t="e">
        <f>IF(F3999="","",IF($B$3='Budget Calculator'!$A$14, 'Loan Calculator'!$L$12-E3999+H3999, IF($B$3='Budget Calculator'!$A$13,  'Loan Calculator'!$N$12-E3999+H3999, IF($B$3='Budget Calculator'!$A$12,  'Loan Calculator'!$P$12-E3999+H3999, 0))))</f>
        <v>#DIV/0!</v>
      </c>
      <c r="E3999" s="217" t="e">
        <f>IF(('Loan Calculator'!$G$4/$B$4)*C3998&gt;=0, ('Loan Calculator'!$G$4/$B$4)*C3998, 1/0)</f>
        <v>#DIV/0!</v>
      </c>
      <c r="F3999" s="200" t="e">
        <f t="shared" si="384"/>
        <v>#DIV/0!</v>
      </c>
      <c r="G3999" s="212" t="e">
        <f t="shared" si="379"/>
        <v>#DIV/0!</v>
      </c>
      <c r="K3999" s="197" t="str" cm="1">
        <f t="array" ref="K3999">INDEX($A:$G, ($B3999*$B$4)+3,COLUMN(C3999))</f>
        <v>Owing</v>
      </c>
      <c r="L3999" s="198" t="e">
        <f t="shared" si="381"/>
        <v>#VALUE!</v>
      </c>
      <c r="M3999" s="199" t="e">
        <f t="shared" si="382"/>
        <v>#VALUE!</v>
      </c>
      <c r="N3999" s="200" t="str" cm="1">
        <f t="array" ref="N3999">INDEX($A:$G, ($B3999*$B$4)+3,COLUMN(F3999))</f>
        <v>Total Interest Charged</v>
      </c>
      <c r="O3999" s="201" t="e">
        <f t="shared" si="380"/>
        <v>#VALUE!</v>
      </c>
    </row>
    <row r="4000" spans="3:15" x14ac:dyDescent="0.25">
      <c r="C4000" s="197" t="e">
        <f t="shared" si="383"/>
        <v>#DIV/0!</v>
      </c>
      <c r="D4000" s="216" t="e">
        <f>IF(F4000="","",IF($B$3='Budget Calculator'!$A$14, 'Loan Calculator'!$L$12-E4000+H4000, IF($B$3='Budget Calculator'!$A$13,  'Loan Calculator'!$N$12-E4000+H4000, IF($B$3='Budget Calculator'!$A$12,  'Loan Calculator'!$P$12-E4000+H4000, 0))))</f>
        <v>#DIV/0!</v>
      </c>
      <c r="E4000" s="217" t="e">
        <f>IF(('Loan Calculator'!$G$4/$B$4)*C3999&gt;=0, ('Loan Calculator'!$G$4/$B$4)*C3999, 1/0)</f>
        <v>#DIV/0!</v>
      </c>
      <c r="F4000" s="200" t="e">
        <f t="shared" si="384"/>
        <v>#DIV/0!</v>
      </c>
      <c r="G4000" s="212" t="e">
        <f t="shared" si="379"/>
        <v>#DIV/0!</v>
      </c>
      <c r="K4000" s="197" t="str" cm="1">
        <f t="array" ref="K4000">INDEX($A:$G, ($B4000*$B$4)+3,COLUMN(C4000))</f>
        <v>Owing</v>
      </c>
      <c r="L4000" s="198" t="e">
        <f t="shared" si="381"/>
        <v>#VALUE!</v>
      </c>
      <c r="M4000" s="199" t="e">
        <f t="shared" si="382"/>
        <v>#VALUE!</v>
      </c>
      <c r="N4000" s="200" t="str" cm="1">
        <f t="array" ref="N4000">INDEX($A:$G, ($B4000*$B$4)+3,COLUMN(F4000))</f>
        <v>Total Interest Charged</v>
      </c>
      <c r="O4000" s="201" t="e">
        <f t="shared" si="380"/>
        <v>#VALUE!</v>
      </c>
    </row>
    <row r="4001" spans="3:15" x14ac:dyDescent="0.25">
      <c r="C4001" s="197" t="e">
        <f t="shared" si="383"/>
        <v>#DIV/0!</v>
      </c>
      <c r="D4001" s="216" t="e">
        <f>IF(F4001="","",IF($B$3='Budget Calculator'!$A$14, 'Loan Calculator'!$L$12-E4001+H4001, IF($B$3='Budget Calculator'!$A$13,  'Loan Calculator'!$N$12-E4001+H4001, IF($B$3='Budget Calculator'!$A$12,  'Loan Calculator'!$P$12-E4001+H4001, 0))))</f>
        <v>#DIV/0!</v>
      </c>
      <c r="E4001" s="217" t="e">
        <f>IF(('Loan Calculator'!$G$4/$B$4)*C4000&gt;=0, ('Loan Calculator'!$G$4/$B$4)*C4000, 1/0)</f>
        <v>#DIV/0!</v>
      </c>
      <c r="F4001" s="200" t="e">
        <f t="shared" si="384"/>
        <v>#DIV/0!</v>
      </c>
      <c r="G4001" s="212" t="e">
        <f t="shared" si="379"/>
        <v>#DIV/0!</v>
      </c>
      <c r="K4001" s="197" t="str" cm="1">
        <f t="array" ref="K4001">INDEX($A:$G, ($B4001*$B$4)+3,COLUMN(C4001))</f>
        <v>Owing</v>
      </c>
      <c r="L4001" s="198" t="e">
        <f t="shared" si="381"/>
        <v>#VALUE!</v>
      </c>
      <c r="M4001" s="199" t="e">
        <f t="shared" si="382"/>
        <v>#VALUE!</v>
      </c>
      <c r="N4001" s="200" t="str" cm="1">
        <f t="array" ref="N4001">INDEX($A:$G, ($B4001*$B$4)+3,COLUMN(F4001))</f>
        <v>Total Interest Charged</v>
      </c>
      <c r="O4001" s="201" t="e">
        <f t="shared" si="380"/>
        <v>#VALUE!</v>
      </c>
    </row>
    <row r="4002" spans="3:15" x14ac:dyDescent="0.25">
      <c r="C4002" s="197" t="e">
        <f t="shared" si="383"/>
        <v>#DIV/0!</v>
      </c>
      <c r="D4002" s="216" t="e">
        <f>IF(F4002="","",IF($B$3='Budget Calculator'!$A$14, 'Loan Calculator'!$L$12-E4002+H4002, IF($B$3='Budget Calculator'!$A$13,  'Loan Calculator'!$N$12-E4002+H4002, IF($B$3='Budget Calculator'!$A$12,  'Loan Calculator'!$P$12-E4002+H4002, 0))))</f>
        <v>#DIV/0!</v>
      </c>
      <c r="E4002" s="217" t="e">
        <f>IF(('Loan Calculator'!$G$4/$B$4)*C4001&gt;=0, ('Loan Calculator'!$G$4/$B$4)*C4001, 1/0)</f>
        <v>#DIV/0!</v>
      </c>
      <c r="F4002" s="200" t="e">
        <f t="shared" si="384"/>
        <v>#DIV/0!</v>
      </c>
      <c r="G4002" s="212" t="e">
        <f t="shared" si="379"/>
        <v>#DIV/0!</v>
      </c>
      <c r="K4002" s="197" t="str" cm="1">
        <f t="array" ref="K4002">INDEX($A:$G, ($B4002*$B$4)+3,COLUMN(C4002))</f>
        <v>Owing</v>
      </c>
      <c r="L4002" s="198" t="e">
        <f t="shared" si="381"/>
        <v>#VALUE!</v>
      </c>
      <c r="M4002" s="199" t="e">
        <f t="shared" si="382"/>
        <v>#VALUE!</v>
      </c>
      <c r="N4002" s="200" t="str" cm="1">
        <f t="array" ref="N4002">INDEX($A:$G, ($B4002*$B$4)+3,COLUMN(F4002))</f>
        <v>Total Interest Charged</v>
      </c>
      <c r="O4002" s="201" t="e">
        <f t="shared" si="380"/>
        <v>#VALUE!</v>
      </c>
    </row>
    <row r="4003" spans="3:15" x14ac:dyDescent="0.25">
      <c r="C4003" s="197" t="e">
        <f t="shared" si="383"/>
        <v>#DIV/0!</v>
      </c>
      <c r="D4003" s="216" t="e">
        <f>IF(F4003="","",IF($B$3='Budget Calculator'!$A$14, 'Loan Calculator'!$L$12-E4003+H4003, IF($B$3='Budget Calculator'!$A$13,  'Loan Calculator'!$N$12-E4003+H4003, IF($B$3='Budget Calculator'!$A$12,  'Loan Calculator'!$P$12-E4003+H4003, 0))))</f>
        <v>#DIV/0!</v>
      </c>
      <c r="E4003" s="217" t="e">
        <f>IF(('Loan Calculator'!$G$4/$B$4)*C4002&gt;=0, ('Loan Calculator'!$G$4/$B$4)*C4002, 1/0)</f>
        <v>#DIV/0!</v>
      </c>
      <c r="F4003" s="200" t="e">
        <f t="shared" si="384"/>
        <v>#DIV/0!</v>
      </c>
      <c r="G4003" s="212" t="e">
        <f t="shared" si="379"/>
        <v>#DIV/0!</v>
      </c>
      <c r="K4003" s="197" t="str" cm="1">
        <f t="array" ref="K4003">INDEX($A:$G, ($B4003*$B$4)+3,COLUMN(C4003))</f>
        <v>Owing</v>
      </c>
      <c r="L4003" s="198" t="e">
        <f t="shared" si="381"/>
        <v>#VALUE!</v>
      </c>
      <c r="M4003" s="199" t="e">
        <f t="shared" si="382"/>
        <v>#VALUE!</v>
      </c>
      <c r="N4003" s="200" t="str" cm="1">
        <f t="array" ref="N4003">INDEX($A:$G, ($B4003*$B$4)+3,COLUMN(F4003))</f>
        <v>Total Interest Charged</v>
      </c>
      <c r="O4003" s="201" t="e">
        <f t="shared" si="380"/>
        <v>#VALUE!</v>
      </c>
    </row>
    <row r="4004" spans="3:15" x14ac:dyDescent="0.25">
      <c r="C4004" s="197" t="e">
        <f t="shared" si="383"/>
        <v>#DIV/0!</v>
      </c>
      <c r="D4004" s="216" t="e">
        <f>IF(F4004="","",IF($B$3='Budget Calculator'!$A$14, 'Loan Calculator'!$L$12-E4004+H4004, IF($B$3='Budget Calculator'!$A$13,  'Loan Calculator'!$N$12-E4004+H4004, IF($B$3='Budget Calculator'!$A$12,  'Loan Calculator'!$P$12-E4004+H4004, 0))))</f>
        <v>#DIV/0!</v>
      </c>
      <c r="E4004" s="217" t="e">
        <f>IF(('Loan Calculator'!$G$4/$B$4)*C4003&gt;=0, ('Loan Calculator'!$G$4/$B$4)*C4003, 1/0)</f>
        <v>#DIV/0!</v>
      </c>
      <c r="F4004" s="200" t="e">
        <f t="shared" si="384"/>
        <v>#DIV/0!</v>
      </c>
      <c r="G4004" s="212" t="e">
        <f t="shared" si="379"/>
        <v>#DIV/0!</v>
      </c>
      <c r="K4004" s="197" t="str" cm="1">
        <f t="array" ref="K4004">INDEX($A:$G, ($B4004*$B$4)+3,COLUMN(C4004))</f>
        <v>Owing</v>
      </c>
      <c r="L4004" s="198" t="e">
        <f t="shared" si="381"/>
        <v>#VALUE!</v>
      </c>
      <c r="M4004" s="199" t="e">
        <f t="shared" si="382"/>
        <v>#VALUE!</v>
      </c>
      <c r="N4004" s="200" t="str" cm="1">
        <f t="array" ref="N4004">INDEX($A:$G, ($B4004*$B$4)+3,COLUMN(F4004))</f>
        <v>Total Interest Charged</v>
      </c>
      <c r="O4004" s="201" t="e">
        <f t="shared" si="380"/>
        <v>#VALUE!</v>
      </c>
    </row>
    <row r="4005" spans="3:15" x14ac:dyDescent="0.25">
      <c r="C4005" s="197" t="e">
        <f t="shared" si="383"/>
        <v>#DIV/0!</v>
      </c>
      <c r="D4005" s="216" t="e">
        <f>IF(F4005="","",IF($B$3='Budget Calculator'!$A$14, 'Loan Calculator'!$L$12-E4005+H4005, IF($B$3='Budget Calculator'!$A$13,  'Loan Calculator'!$N$12-E4005+H4005, IF($B$3='Budget Calculator'!$A$12,  'Loan Calculator'!$P$12-E4005+H4005, 0))))</f>
        <v>#DIV/0!</v>
      </c>
      <c r="E4005" s="217" t="e">
        <f>IF(('Loan Calculator'!$G$4/$B$4)*C4004&gt;=0, ('Loan Calculator'!$G$4/$B$4)*C4004, 1/0)</f>
        <v>#DIV/0!</v>
      </c>
      <c r="F4005" s="200" t="e">
        <f t="shared" si="384"/>
        <v>#DIV/0!</v>
      </c>
      <c r="G4005" s="212" t="e">
        <f t="shared" si="379"/>
        <v>#DIV/0!</v>
      </c>
      <c r="K4005" s="197" t="str" cm="1">
        <f t="array" ref="K4005">INDEX($A:$G, ($B4005*$B$4)+3,COLUMN(C4005))</f>
        <v>Owing</v>
      </c>
      <c r="L4005" s="198" t="e">
        <f t="shared" si="381"/>
        <v>#VALUE!</v>
      </c>
      <c r="M4005" s="199" t="e">
        <f t="shared" si="382"/>
        <v>#VALUE!</v>
      </c>
      <c r="N4005" s="200" t="str" cm="1">
        <f t="array" ref="N4005">INDEX($A:$G, ($B4005*$B$4)+3,COLUMN(F4005))</f>
        <v>Total Interest Charged</v>
      </c>
      <c r="O4005" s="201" t="e">
        <f t="shared" si="380"/>
        <v>#VALUE!</v>
      </c>
    </row>
    <row r="4006" spans="3:15" x14ac:dyDescent="0.25">
      <c r="C4006" s="197" t="e">
        <f t="shared" si="383"/>
        <v>#DIV/0!</v>
      </c>
      <c r="D4006" s="216" t="e">
        <f>IF(F4006="","",IF($B$3='Budget Calculator'!$A$14, 'Loan Calculator'!$L$12-E4006+H4006, IF($B$3='Budget Calculator'!$A$13,  'Loan Calculator'!$N$12-E4006+H4006, IF($B$3='Budget Calculator'!$A$12,  'Loan Calculator'!$P$12-E4006+H4006, 0))))</f>
        <v>#DIV/0!</v>
      </c>
      <c r="E4006" s="217" t="e">
        <f>IF(('Loan Calculator'!$G$4/$B$4)*C4005&gt;=0, ('Loan Calculator'!$G$4/$B$4)*C4005, 1/0)</f>
        <v>#DIV/0!</v>
      </c>
      <c r="F4006" s="200" t="e">
        <f t="shared" si="384"/>
        <v>#DIV/0!</v>
      </c>
      <c r="G4006" s="212" t="e">
        <f t="shared" si="379"/>
        <v>#DIV/0!</v>
      </c>
      <c r="K4006" s="197" t="str" cm="1">
        <f t="array" ref="K4006">INDEX($A:$G, ($B4006*$B$4)+3,COLUMN(C4006))</f>
        <v>Owing</v>
      </c>
      <c r="L4006" s="198" t="e">
        <f t="shared" si="381"/>
        <v>#VALUE!</v>
      </c>
      <c r="M4006" s="199" t="e">
        <f t="shared" si="382"/>
        <v>#VALUE!</v>
      </c>
      <c r="N4006" s="200" t="str" cm="1">
        <f t="array" ref="N4006">INDEX($A:$G, ($B4006*$B$4)+3,COLUMN(F4006))</f>
        <v>Total Interest Charged</v>
      </c>
      <c r="O4006" s="201" t="e">
        <f t="shared" si="380"/>
        <v>#VALUE!</v>
      </c>
    </row>
    <row r="4007" spans="3:15" x14ac:dyDescent="0.25">
      <c r="C4007" s="197" t="e">
        <f t="shared" si="383"/>
        <v>#DIV/0!</v>
      </c>
      <c r="D4007" s="216" t="e">
        <f>IF(F4007="","",IF($B$3='Budget Calculator'!$A$14, 'Loan Calculator'!$L$12-E4007+H4007, IF($B$3='Budget Calculator'!$A$13,  'Loan Calculator'!$N$12-E4007+H4007, IF($B$3='Budget Calculator'!$A$12,  'Loan Calculator'!$P$12-E4007+H4007, 0))))</f>
        <v>#DIV/0!</v>
      </c>
      <c r="E4007" s="217" t="e">
        <f>IF(('Loan Calculator'!$G$4/$B$4)*C4006&gt;=0, ('Loan Calculator'!$G$4/$B$4)*C4006, 1/0)</f>
        <v>#DIV/0!</v>
      </c>
      <c r="F4007" s="200" t="e">
        <f t="shared" si="384"/>
        <v>#DIV/0!</v>
      </c>
      <c r="G4007" s="212" t="e">
        <f t="shared" si="379"/>
        <v>#DIV/0!</v>
      </c>
      <c r="K4007" s="197" t="str" cm="1">
        <f t="array" ref="K4007">INDEX($A:$G, ($B4007*$B$4)+3,COLUMN(C4007))</f>
        <v>Owing</v>
      </c>
      <c r="L4007" s="198" t="e">
        <f t="shared" si="381"/>
        <v>#VALUE!</v>
      </c>
      <c r="M4007" s="199" t="e">
        <f t="shared" si="382"/>
        <v>#VALUE!</v>
      </c>
      <c r="N4007" s="200" t="str" cm="1">
        <f t="array" ref="N4007">INDEX($A:$G, ($B4007*$B$4)+3,COLUMN(F4007))</f>
        <v>Total Interest Charged</v>
      </c>
      <c r="O4007" s="201" t="e">
        <f t="shared" si="380"/>
        <v>#VALUE!</v>
      </c>
    </row>
    <row r="4008" spans="3:15" x14ac:dyDescent="0.25">
      <c r="C4008" s="197" t="e">
        <f t="shared" si="383"/>
        <v>#DIV/0!</v>
      </c>
      <c r="D4008" s="216" t="e">
        <f>IF(F4008="","",IF($B$3='Budget Calculator'!$A$14, 'Loan Calculator'!$L$12-E4008+H4008, IF($B$3='Budget Calculator'!$A$13,  'Loan Calculator'!$N$12-E4008+H4008, IF($B$3='Budget Calculator'!$A$12,  'Loan Calculator'!$P$12-E4008+H4008, 0))))</f>
        <v>#DIV/0!</v>
      </c>
      <c r="E4008" s="217" t="e">
        <f>IF(('Loan Calculator'!$G$4/$B$4)*C4007&gt;=0, ('Loan Calculator'!$G$4/$B$4)*C4007, 1/0)</f>
        <v>#DIV/0!</v>
      </c>
      <c r="F4008" s="200" t="e">
        <f t="shared" si="384"/>
        <v>#DIV/0!</v>
      </c>
      <c r="G4008" s="212" t="e">
        <f t="shared" si="379"/>
        <v>#DIV/0!</v>
      </c>
      <c r="K4008" s="197" t="str" cm="1">
        <f t="array" ref="K4008">INDEX($A:$G, ($B4008*$B$4)+3,COLUMN(C4008))</f>
        <v>Owing</v>
      </c>
      <c r="L4008" s="198" t="e">
        <f t="shared" si="381"/>
        <v>#VALUE!</v>
      </c>
      <c r="M4008" s="199" t="e">
        <f t="shared" si="382"/>
        <v>#VALUE!</v>
      </c>
      <c r="N4008" s="200" t="str" cm="1">
        <f t="array" ref="N4008">INDEX($A:$G, ($B4008*$B$4)+3,COLUMN(F4008))</f>
        <v>Total Interest Charged</v>
      </c>
      <c r="O4008" s="201" t="e">
        <f t="shared" si="380"/>
        <v>#VALUE!</v>
      </c>
    </row>
    <row r="4009" spans="3:15" x14ac:dyDescent="0.25">
      <c r="C4009" s="197" t="e">
        <f t="shared" si="383"/>
        <v>#DIV/0!</v>
      </c>
      <c r="D4009" s="216" t="e">
        <f>IF(F4009="","",IF($B$3='Budget Calculator'!$A$14, 'Loan Calculator'!$L$12-E4009+H4009, IF($B$3='Budget Calculator'!$A$13,  'Loan Calculator'!$N$12-E4009+H4009, IF($B$3='Budget Calculator'!$A$12,  'Loan Calculator'!$P$12-E4009+H4009, 0))))</f>
        <v>#DIV/0!</v>
      </c>
      <c r="E4009" s="217" t="e">
        <f>IF(('Loan Calculator'!$G$4/$B$4)*C4008&gt;=0, ('Loan Calculator'!$G$4/$B$4)*C4008, 1/0)</f>
        <v>#DIV/0!</v>
      </c>
      <c r="F4009" s="200" t="e">
        <f t="shared" si="384"/>
        <v>#DIV/0!</v>
      </c>
      <c r="G4009" s="212" t="e">
        <f t="shared" si="379"/>
        <v>#DIV/0!</v>
      </c>
      <c r="K4009" s="197" t="str" cm="1">
        <f t="array" ref="K4009">INDEX($A:$G, ($B4009*$B$4)+3,COLUMN(C4009))</f>
        <v>Owing</v>
      </c>
      <c r="L4009" s="198" t="e">
        <f t="shared" si="381"/>
        <v>#VALUE!</v>
      </c>
      <c r="M4009" s="199" t="e">
        <f t="shared" si="382"/>
        <v>#VALUE!</v>
      </c>
      <c r="N4009" s="200" t="str" cm="1">
        <f t="array" ref="N4009">INDEX($A:$G, ($B4009*$B$4)+3,COLUMN(F4009))</f>
        <v>Total Interest Charged</v>
      </c>
      <c r="O4009" s="201" t="e">
        <f t="shared" si="380"/>
        <v>#VALUE!</v>
      </c>
    </row>
    <row r="4010" spans="3:15" x14ac:dyDescent="0.25">
      <c r="C4010" s="197" t="e">
        <f t="shared" si="383"/>
        <v>#DIV/0!</v>
      </c>
      <c r="D4010" s="216" t="e">
        <f>IF(F4010="","",IF($B$3='Budget Calculator'!$A$14, 'Loan Calculator'!$L$12-E4010+H4010, IF($B$3='Budget Calculator'!$A$13,  'Loan Calculator'!$N$12-E4010+H4010, IF($B$3='Budget Calculator'!$A$12,  'Loan Calculator'!$P$12-E4010+H4010, 0))))</f>
        <v>#DIV/0!</v>
      </c>
      <c r="E4010" s="217" t="e">
        <f>IF(('Loan Calculator'!$G$4/$B$4)*C4009&gt;=0, ('Loan Calculator'!$G$4/$B$4)*C4009, 1/0)</f>
        <v>#DIV/0!</v>
      </c>
      <c r="F4010" s="200" t="e">
        <f t="shared" si="384"/>
        <v>#DIV/0!</v>
      </c>
      <c r="G4010" s="212" t="e">
        <f t="shared" si="379"/>
        <v>#DIV/0!</v>
      </c>
      <c r="K4010" s="197" t="str" cm="1">
        <f t="array" ref="K4010">INDEX($A:$G, ($B4010*$B$4)+3,COLUMN(C4010))</f>
        <v>Owing</v>
      </c>
      <c r="L4010" s="198" t="e">
        <f t="shared" si="381"/>
        <v>#VALUE!</v>
      </c>
      <c r="M4010" s="199" t="e">
        <f t="shared" si="382"/>
        <v>#VALUE!</v>
      </c>
      <c r="N4010" s="200" t="str" cm="1">
        <f t="array" ref="N4010">INDEX($A:$G, ($B4010*$B$4)+3,COLUMN(F4010))</f>
        <v>Total Interest Charged</v>
      </c>
      <c r="O4010" s="201" t="e">
        <f t="shared" si="380"/>
        <v>#VALUE!</v>
      </c>
    </row>
    <row r="4011" spans="3:15" x14ac:dyDescent="0.25">
      <c r="C4011" s="197" t="e">
        <f t="shared" si="383"/>
        <v>#DIV/0!</v>
      </c>
      <c r="D4011" s="216" t="e">
        <f>IF(F4011="","",IF($B$3='Budget Calculator'!$A$14, 'Loan Calculator'!$L$12-E4011+H4011, IF($B$3='Budget Calculator'!$A$13,  'Loan Calculator'!$N$12-E4011+H4011, IF($B$3='Budget Calculator'!$A$12,  'Loan Calculator'!$P$12-E4011+H4011, 0))))</f>
        <v>#DIV/0!</v>
      </c>
      <c r="E4011" s="217" t="e">
        <f>IF(('Loan Calculator'!$G$4/$B$4)*C4010&gt;=0, ('Loan Calculator'!$G$4/$B$4)*C4010, 1/0)</f>
        <v>#DIV/0!</v>
      </c>
      <c r="F4011" s="200" t="e">
        <f t="shared" si="384"/>
        <v>#DIV/0!</v>
      </c>
      <c r="G4011" s="212" t="e">
        <f t="shared" si="379"/>
        <v>#DIV/0!</v>
      </c>
      <c r="K4011" s="197" t="str" cm="1">
        <f t="array" ref="K4011">INDEX($A:$G, ($B4011*$B$4)+3,COLUMN(C4011))</f>
        <v>Owing</v>
      </c>
      <c r="L4011" s="198" t="e">
        <f t="shared" si="381"/>
        <v>#VALUE!</v>
      </c>
      <c r="M4011" s="199" t="e">
        <f t="shared" si="382"/>
        <v>#VALUE!</v>
      </c>
      <c r="N4011" s="200" t="str" cm="1">
        <f t="array" ref="N4011">INDEX($A:$G, ($B4011*$B$4)+3,COLUMN(F4011))</f>
        <v>Total Interest Charged</v>
      </c>
      <c r="O4011" s="201" t="e">
        <f t="shared" si="380"/>
        <v>#VALUE!</v>
      </c>
    </row>
    <row r="4012" spans="3:15" x14ac:dyDescent="0.25">
      <c r="C4012" s="197" t="e">
        <f t="shared" si="383"/>
        <v>#DIV/0!</v>
      </c>
      <c r="D4012" s="216" t="e">
        <f>IF(F4012="","",IF($B$3='Budget Calculator'!$A$14, 'Loan Calculator'!$L$12-E4012+H4012, IF($B$3='Budget Calculator'!$A$13,  'Loan Calculator'!$N$12-E4012+H4012, IF($B$3='Budget Calculator'!$A$12,  'Loan Calculator'!$P$12-E4012+H4012, 0))))</f>
        <v>#DIV/0!</v>
      </c>
      <c r="E4012" s="217" t="e">
        <f>IF(('Loan Calculator'!$G$4/$B$4)*C4011&gt;=0, ('Loan Calculator'!$G$4/$B$4)*C4011, 1/0)</f>
        <v>#DIV/0!</v>
      </c>
      <c r="F4012" s="200" t="e">
        <f t="shared" si="384"/>
        <v>#DIV/0!</v>
      </c>
      <c r="G4012" s="212" t="e">
        <f t="shared" si="379"/>
        <v>#DIV/0!</v>
      </c>
      <c r="K4012" s="197" t="str" cm="1">
        <f t="array" ref="K4012">INDEX($A:$G, ($B4012*$B$4)+3,COLUMN(C4012))</f>
        <v>Owing</v>
      </c>
      <c r="L4012" s="198" t="e">
        <f t="shared" si="381"/>
        <v>#VALUE!</v>
      </c>
      <c r="M4012" s="199" t="e">
        <f t="shared" si="382"/>
        <v>#VALUE!</v>
      </c>
      <c r="N4012" s="200" t="str" cm="1">
        <f t="array" ref="N4012">INDEX($A:$G, ($B4012*$B$4)+3,COLUMN(F4012))</f>
        <v>Total Interest Charged</v>
      </c>
      <c r="O4012" s="201" t="e">
        <f t="shared" si="380"/>
        <v>#VALUE!</v>
      </c>
    </row>
    <row r="4013" spans="3:15" x14ac:dyDescent="0.25">
      <c r="C4013" s="197" t="e">
        <f t="shared" si="383"/>
        <v>#DIV/0!</v>
      </c>
      <c r="D4013" s="216" t="e">
        <f>IF(F4013="","",IF($B$3='Budget Calculator'!$A$14, 'Loan Calculator'!$L$12-E4013+H4013, IF($B$3='Budget Calculator'!$A$13,  'Loan Calculator'!$N$12-E4013+H4013, IF($B$3='Budget Calculator'!$A$12,  'Loan Calculator'!$P$12-E4013+H4013, 0))))</f>
        <v>#DIV/0!</v>
      </c>
      <c r="E4013" s="217" t="e">
        <f>IF(('Loan Calculator'!$G$4/$B$4)*C4012&gt;=0, ('Loan Calculator'!$G$4/$B$4)*C4012, 1/0)</f>
        <v>#DIV/0!</v>
      </c>
      <c r="F4013" s="200" t="e">
        <f t="shared" si="384"/>
        <v>#DIV/0!</v>
      </c>
      <c r="G4013" s="212" t="e">
        <f t="shared" si="379"/>
        <v>#DIV/0!</v>
      </c>
      <c r="K4013" s="197" t="str" cm="1">
        <f t="array" ref="K4013">INDEX($A:$G, ($B4013*$B$4)+3,COLUMN(C4013))</f>
        <v>Owing</v>
      </c>
      <c r="L4013" s="198" t="e">
        <f t="shared" si="381"/>
        <v>#VALUE!</v>
      </c>
      <c r="M4013" s="199" t="e">
        <f t="shared" si="382"/>
        <v>#VALUE!</v>
      </c>
      <c r="N4013" s="200" t="str" cm="1">
        <f t="array" ref="N4013">INDEX($A:$G, ($B4013*$B$4)+3,COLUMN(F4013))</f>
        <v>Total Interest Charged</v>
      </c>
      <c r="O4013" s="201" t="e">
        <f t="shared" si="380"/>
        <v>#VALUE!</v>
      </c>
    </row>
    <row r="4014" spans="3:15" x14ac:dyDescent="0.25">
      <c r="C4014" s="197" t="e">
        <f t="shared" si="383"/>
        <v>#DIV/0!</v>
      </c>
      <c r="D4014" s="216" t="e">
        <f>IF(F4014="","",IF($B$3='Budget Calculator'!$A$14, 'Loan Calculator'!$L$12-E4014+H4014, IF($B$3='Budget Calculator'!$A$13,  'Loan Calculator'!$N$12-E4014+H4014, IF($B$3='Budget Calculator'!$A$12,  'Loan Calculator'!$P$12-E4014+H4014, 0))))</f>
        <v>#DIV/0!</v>
      </c>
      <c r="E4014" s="217" t="e">
        <f>IF(('Loan Calculator'!$G$4/$B$4)*C4013&gt;=0, ('Loan Calculator'!$G$4/$B$4)*C4013, 1/0)</f>
        <v>#DIV/0!</v>
      </c>
      <c r="F4014" s="200" t="e">
        <f t="shared" si="384"/>
        <v>#DIV/0!</v>
      </c>
      <c r="G4014" s="212" t="e">
        <f t="shared" si="379"/>
        <v>#DIV/0!</v>
      </c>
      <c r="K4014" s="197" t="str" cm="1">
        <f t="array" ref="K4014">INDEX($A:$G, ($B4014*$B$4)+3,COLUMN(C4014))</f>
        <v>Owing</v>
      </c>
      <c r="L4014" s="198" t="e">
        <f t="shared" si="381"/>
        <v>#VALUE!</v>
      </c>
      <c r="M4014" s="199" t="e">
        <f t="shared" si="382"/>
        <v>#VALUE!</v>
      </c>
      <c r="N4014" s="200" t="str" cm="1">
        <f t="array" ref="N4014">INDEX($A:$G, ($B4014*$B$4)+3,COLUMN(F4014))</f>
        <v>Total Interest Charged</v>
      </c>
      <c r="O4014" s="201" t="e">
        <f t="shared" si="380"/>
        <v>#VALUE!</v>
      </c>
    </row>
    <row r="4015" spans="3:15" x14ac:dyDescent="0.25">
      <c r="C4015" s="197" t="e">
        <f t="shared" si="383"/>
        <v>#DIV/0!</v>
      </c>
      <c r="D4015" s="216" t="e">
        <f>IF(F4015="","",IF($B$3='Budget Calculator'!$A$14, 'Loan Calculator'!$L$12-E4015+H4015, IF($B$3='Budget Calculator'!$A$13,  'Loan Calculator'!$N$12-E4015+H4015, IF($B$3='Budget Calculator'!$A$12,  'Loan Calculator'!$P$12-E4015+H4015, 0))))</f>
        <v>#DIV/0!</v>
      </c>
      <c r="E4015" s="217" t="e">
        <f>IF(('Loan Calculator'!$G$4/$B$4)*C4014&gt;=0, ('Loan Calculator'!$G$4/$B$4)*C4014, 1/0)</f>
        <v>#DIV/0!</v>
      </c>
      <c r="F4015" s="200" t="e">
        <f t="shared" si="384"/>
        <v>#DIV/0!</v>
      </c>
      <c r="G4015" s="212" t="e">
        <f t="shared" si="379"/>
        <v>#DIV/0!</v>
      </c>
      <c r="K4015" s="197" t="str" cm="1">
        <f t="array" ref="K4015">INDEX($A:$G, ($B4015*$B$4)+3,COLUMN(C4015))</f>
        <v>Owing</v>
      </c>
      <c r="L4015" s="198" t="e">
        <f t="shared" si="381"/>
        <v>#VALUE!</v>
      </c>
      <c r="M4015" s="199" t="e">
        <f t="shared" si="382"/>
        <v>#VALUE!</v>
      </c>
      <c r="N4015" s="200" t="str" cm="1">
        <f t="array" ref="N4015">INDEX($A:$G, ($B4015*$B$4)+3,COLUMN(F4015))</f>
        <v>Total Interest Charged</v>
      </c>
      <c r="O4015" s="201" t="e">
        <f t="shared" si="380"/>
        <v>#VALUE!</v>
      </c>
    </row>
    <row r="4016" spans="3:15" x14ac:dyDescent="0.25">
      <c r="C4016" s="197" t="e">
        <f t="shared" si="383"/>
        <v>#DIV/0!</v>
      </c>
      <c r="D4016" s="216" t="e">
        <f>IF(F4016="","",IF($B$3='Budget Calculator'!$A$14, 'Loan Calculator'!$L$12-E4016+H4016, IF($B$3='Budget Calculator'!$A$13,  'Loan Calculator'!$N$12-E4016+H4016, IF($B$3='Budget Calculator'!$A$12,  'Loan Calculator'!$P$12-E4016+H4016, 0))))</f>
        <v>#DIV/0!</v>
      </c>
      <c r="E4016" s="217" t="e">
        <f>IF(('Loan Calculator'!$G$4/$B$4)*C4015&gt;=0, ('Loan Calculator'!$G$4/$B$4)*C4015, 1/0)</f>
        <v>#DIV/0!</v>
      </c>
      <c r="F4016" s="200" t="e">
        <f t="shared" si="384"/>
        <v>#DIV/0!</v>
      </c>
      <c r="G4016" s="212" t="e">
        <f t="shared" si="379"/>
        <v>#DIV/0!</v>
      </c>
      <c r="K4016" s="197" t="str" cm="1">
        <f t="array" ref="K4016">INDEX($A:$G, ($B4016*$B$4)+3,COLUMN(C4016))</f>
        <v>Owing</v>
      </c>
      <c r="L4016" s="198" t="e">
        <f t="shared" si="381"/>
        <v>#VALUE!</v>
      </c>
      <c r="M4016" s="199" t="e">
        <f t="shared" si="382"/>
        <v>#VALUE!</v>
      </c>
      <c r="N4016" s="200" t="str" cm="1">
        <f t="array" ref="N4016">INDEX($A:$G, ($B4016*$B$4)+3,COLUMN(F4016))</f>
        <v>Total Interest Charged</v>
      </c>
      <c r="O4016" s="201" t="e">
        <f t="shared" si="380"/>
        <v>#VALUE!</v>
      </c>
    </row>
    <row r="4017" spans="3:15" x14ac:dyDescent="0.25">
      <c r="C4017" s="197" t="e">
        <f t="shared" si="383"/>
        <v>#DIV/0!</v>
      </c>
      <c r="D4017" s="216" t="e">
        <f>IF(F4017="","",IF($B$3='Budget Calculator'!$A$14, 'Loan Calculator'!$L$12-E4017+H4017, IF($B$3='Budget Calculator'!$A$13,  'Loan Calculator'!$N$12-E4017+H4017, IF($B$3='Budget Calculator'!$A$12,  'Loan Calculator'!$P$12-E4017+H4017, 0))))</f>
        <v>#DIV/0!</v>
      </c>
      <c r="E4017" s="217" t="e">
        <f>IF(('Loan Calculator'!$G$4/$B$4)*C4016&gt;=0, ('Loan Calculator'!$G$4/$B$4)*C4016, 1/0)</f>
        <v>#DIV/0!</v>
      </c>
      <c r="F4017" s="200" t="e">
        <f t="shared" si="384"/>
        <v>#DIV/0!</v>
      </c>
      <c r="G4017" s="212" t="e">
        <f t="shared" si="379"/>
        <v>#DIV/0!</v>
      </c>
      <c r="K4017" s="197" t="str" cm="1">
        <f t="array" ref="K4017">INDEX($A:$G, ($B4017*$B$4)+3,COLUMN(C4017))</f>
        <v>Owing</v>
      </c>
      <c r="L4017" s="198" t="e">
        <f t="shared" si="381"/>
        <v>#VALUE!</v>
      </c>
      <c r="M4017" s="199" t="e">
        <f t="shared" si="382"/>
        <v>#VALUE!</v>
      </c>
      <c r="N4017" s="200" t="str" cm="1">
        <f t="array" ref="N4017">INDEX($A:$G, ($B4017*$B$4)+3,COLUMN(F4017))</f>
        <v>Total Interest Charged</v>
      </c>
      <c r="O4017" s="201" t="e">
        <f t="shared" si="380"/>
        <v>#VALUE!</v>
      </c>
    </row>
    <row r="4018" spans="3:15" x14ac:dyDescent="0.25">
      <c r="C4018" s="197" t="e">
        <f t="shared" si="383"/>
        <v>#DIV/0!</v>
      </c>
      <c r="D4018" s="216" t="e">
        <f>IF(F4018="","",IF($B$3='Budget Calculator'!$A$14, 'Loan Calculator'!$L$12-E4018+H4018, IF($B$3='Budget Calculator'!$A$13,  'Loan Calculator'!$N$12-E4018+H4018, IF($B$3='Budget Calculator'!$A$12,  'Loan Calculator'!$P$12-E4018+H4018, 0))))</f>
        <v>#DIV/0!</v>
      </c>
      <c r="E4018" s="217" t="e">
        <f>IF(('Loan Calculator'!$G$4/$B$4)*C4017&gt;=0, ('Loan Calculator'!$G$4/$B$4)*C4017, 1/0)</f>
        <v>#DIV/0!</v>
      </c>
      <c r="F4018" s="200" t="e">
        <f t="shared" si="384"/>
        <v>#DIV/0!</v>
      </c>
      <c r="G4018" s="212" t="e">
        <f t="shared" si="379"/>
        <v>#DIV/0!</v>
      </c>
      <c r="K4018" s="197" t="str" cm="1">
        <f t="array" ref="K4018">INDEX($A:$G, ($B4018*$B$4)+3,COLUMN(C4018))</f>
        <v>Owing</v>
      </c>
      <c r="L4018" s="198" t="e">
        <f t="shared" si="381"/>
        <v>#VALUE!</v>
      </c>
      <c r="M4018" s="199" t="e">
        <f t="shared" si="382"/>
        <v>#VALUE!</v>
      </c>
      <c r="N4018" s="200" t="str" cm="1">
        <f t="array" ref="N4018">INDEX($A:$G, ($B4018*$B$4)+3,COLUMN(F4018))</f>
        <v>Total Interest Charged</v>
      </c>
      <c r="O4018" s="201" t="e">
        <f t="shared" si="380"/>
        <v>#VALUE!</v>
      </c>
    </row>
    <row r="4019" spans="3:15" x14ac:dyDescent="0.25">
      <c r="C4019" s="197" t="e">
        <f t="shared" si="383"/>
        <v>#DIV/0!</v>
      </c>
      <c r="D4019" s="216" t="e">
        <f>IF(F4019="","",IF($B$3='Budget Calculator'!$A$14, 'Loan Calculator'!$L$12-E4019+H4019, IF($B$3='Budget Calculator'!$A$13,  'Loan Calculator'!$N$12-E4019+H4019, IF($B$3='Budget Calculator'!$A$12,  'Loan Calculator'!$P$12-E4019+H4019, 0))))</f>
        <v>#DIV/0!</v>
      </c>
      <c r="E4019" s="217" t="e">
        <f>IF(('Loan Calculator'!$G$4/$B$4)*C4018&gt;=0, ('Loan Calculator'!$G$4/$B$4)*C4018, 1/0)</f>
        <v>#DIV/0!</v>
      </c>
      <c r="F4019" s="200" t="e">
        <f t="shared" si="384"/>
        <v>#DIV/0!</v>
      </c>
      <c r="G4019" s="212" t="e">
        <f t="shared" si="379"/>
        <v>#DIV/0!</v>
      </c>
      <c r="K4019" s="197" t="str" cm="1">
        <f t="array" ref="K4019">INDEX($A:$G, ($B4019*$B$4)+3,COLUMN(C4019))</f>
        <v>Owing</v>
      </c>
      <c r="L4019" s="198" t="e">
        <f t="shared" si="381"/>
        <v>#VALUE!</v>
      </c>
      <c r="M4019" s="199" t="e">
        <f t="shared" si="382"/>
        <v>#VALUE!</v>
      </c>
      <c r="N4019" s="200" t="str" cm="1">
        <f t="array" ref="N4019">INDEX($A:$G, ($B4019*$B$4)+3,COLUMN(F4019))</f>
        <v>Total Interest Charged</v>
      </c>
      <c r="O4019" s="201" t="e">
        <f t="shared" si="380"/>
        <v>#VALUE!</v>
      </c>
    </row>
    <row r="4020" spans="3:15" x14ac:dyDescent="0.25">
      <c r="C4020" s="197" t="e">
        <f t="shared" si="383"/>
        <v>#DIV/0!</v>
      </c>
      <c r="D4020" s="216" t="e">
        <f>IF(F4020="","",IF($B$3='Budget Calculator'!$A$14, 'Loan Calculator'!$L$12-E4020+H4020, IF($B$3='Budget Calculator'!$A$13,  'Loan Calculator'!$N$12-E4020+H4020, IF($B$3='Budget Calculator'!$A$12,  'Loan Calculator'!$P$12-E4020+H4020, 0))))</f>
        <v>#DIV/0!</v>
      </c>
      <c r="E4020" s="217" t="e">
        <f>IF(('Loan Calculator'!$G$4/$B$4)*C4019&gt;=0, ('Loan Calculator'!$G$4/$B$4)*C4019, 1/0)</f>
        <v>#DIV/0!</v>
      </c>
      <c r="F4020" s="200" t="e">
        <f t="shared" si="384"/>
        <v>#DIV/0!</v>
      </c>
      <c r="G4020" s="212" t="e">
        <f t="shared" si="379"/>
        <v>#DIV/0!</v>
      </c>
      <c r="K4020" s="197" t="str" cm="1">
        <f t="array" ref="K4020">INDEX($A:$G, ($B4020*$B$4)+3,COLUMN(C4020))</f>
        <v>Owing</v>
      </c>
      <c r="L4020" s="198" t="e">
        <f t="shared" si="381"/>
        <v>#VALUE!</v>
      </c>
      <c r="M4020" s="199" t="e">
        <f t="shared" si="382"/>
        <v>#VALUE!</v>
      </c>
      <c r="N4020" s="200" t="str" cm="1">
        <f t="array" ref="N4020">INDEX($A:$G, ($B4020*$B$4)+3,COLUMN(F4020))</f>
        <v>Total Interest Charged</v>
      </c>
      <c r="O4020" s="201" t="e">
        <f t="shared" si="380"/>
        <v>#VALUE!</v>
      </c>
    </row>
    <row r="4021" spans="3:15" x14ac:dyDescent="0.25">
      <c r="C4021" s="197" t="e">
        <f t="shared" si="383"/>
        <v>#DIV/0!</v>
      </c>
      <c r="D4021" s="216" t="e">
        <f>IF(F4021="","",IF($B$3='Budget Calculator'!$A$14, 'Loan Calculator'!$L$12-E4021+H4021, IF($B$3='Budget Calculator'!$A$13,  'Loan Calculator'!$N$12-E4021+H4021, IF($B$3='Budget Calculator'!$A$12,  'Loan Calculator'!$P$12-E4021+H4021, 0))))</f>
        <v>#DIV/0!</v>
      </c>
      <c r="E4021" s="217" t="e">
        <f>IF(('Loan Calculator'!$G$4/$B$4)*C4020&gt;=0, ('Loan Calculator'!$G$4/$B$4)*C4020, 1/0)</f>
        <v>#DIV/0!</v>
      </c>
      <c r="F4021" s="200" t="e">
        <f t="shared" si="384"/>
        <v>#DIV/0!</v>
      </c>
      <c r="G4021" s="212" t="e">
        <f t="shared" si="379"/>
        <v>#DIV/0!</v>
      </c>
      <c r="K4021" s="197" t="str" cm="1">
        <f t="array" ref="K4021">INDEX($A:$G, ($B4021*$B$4)+3,COLUMN(C4021))</f>
        <v>Owing</v>
      </c>
      <c r="L4021" s="198" t="e">
        <f t="shared" si="381"/>
        <v>#VALUE!</v>
      </c>
      <c r="M4021" s="199" t="e">
        <f t="shared" si="382"/>
        <v>#VALUE!</v>
      </c>
      <c r="N4021" s="200" t="str" cm="1">
        <f t="array" ref="N4021">INDEX($A:$G, ($B4021*$B$4)+3,COLUMN(F4021))</f>
        <v>Total Interest Charged</v>
      </c>
      <c r="O4021" s="201" t="e">
        <f t="shared" si="380"/>
        <v>#VALUE!</v>
      </c>
    </row>
    <row r="4022" spans="3:15" x14ac:dyDescent="0.25">
      <c r="C4022" s="197" t="e">
        <f t="shared" si="383"/>
        <v>#DIV/0!</v>
      </c>
      <c r="D4022" s="216" t="e">
        <f>IF(F4022="","",IF($B$3='Budget Calculator'!$A$14, 'Loan Calculator'!$L$12-E4022+H4022, IF($B$3='Budget Calculator'!$A$13,  'Loan Calculator'!$N$12-E4022+H4022, IF($B$3='Budget Calculator'!$A$12,  'Loan Calculator'!$P$12-E4022+H4022, 0))))</f>
        <v>#DIV/0!</v>
      </c>
      <c r="E4022" s="217" t="e">
        <f>IF(('Loan Calculator'!$G$4/$B$4)*C4021&gt;=0, ('Loan Calculator'!$G$4/$B$4)*C4021, 1/0)</f>
        <v>#DIV/0!</v>
      </c>
      <c r="F4022" s="200" t="e">
        <f t="shared" si="384"/>
        <v>#DIV/0!</v>
      </c>
      <c r="G4022" s="212" t="e">
        <f t="shared" si="379"/>
        <v>#DIV/0!</v>
      </c>
      <c r="K4022" s="197" t="str" cm="1">
        <f t="array" ref="K4022">INDEX($A:$G, ($B4022*$B$4)+3,COLUMN(C4022))</f>
        <v>Owing</v>
      </c>
      <c r="L4022" s="198" t="e">
        <f t="shared" si="381"/>
        <v>#VALUE!</v>
      </c>
      <c r="M4022" s="199" t="e">
        <f t="shared" si="382"/>
        <v>#VALUE!</v>
      </c>
      <c r="N4022" s="200" t="str" cm="1">
        <f t="array" ref="N4022">INDEX($A:$G, ($B4022*$B$4)+3,COLUMN(F4022))</f>
        <v>Total Interest Charged</v>
      </c>
      <c r="O4022" s="201" t="e">
        <f t="shared" si="380"/>
        <v>#VALUE!</v>
      </c>
    </row>
    <row r="4023" spans="3:15" x14ac:dyDescent="0.25">
      <c r="C4023" s="197" t="e">
        <f t="shared" si="383"/>
        <v>#DIV/0!</v>
      </c>
      <c r="D4023" s="216" t="e">
        <f>IF(F4023="","",IF($B$3='Budget Calculator'!$A$14, 'Loan Calculator'!$L$12-E4023+H4023, IF($B$3='Budget Calculator'!$A$13,  'Loan Calculator'!$N$12-E4023+H4023, IF($B$3='Budget Calculator'!$A$12,  'Loan Calculator'!$P$12-E4023+H4023, 0))))</f>
        <v>#DIV/0!</v>
      </c>
      <c r="E4023" s="217" t="e">
        <f>IF(('Loan Calculator'!$G$4/$B$4)*C4022&gt;=0, ('Loan Calculator'!$G$4/$B$4)*C4022, 1/0)</f>
        <v>#DIV/0!</v>
      </c>
      <c r="F4023" s="200" t="e">
        <f t="shared" si="384"/>
        <v>#DIV/0!</v>
      </c>
      <c r="G4023" s="212" t="e">
        <f t="shared" si="379"/>
        <v>#DIV/0!</v>
      </c>
      <c r="K4023" s="197" t="str" cm="1">
        <f t="array" ref="K4023">INDEX($A:$G, ($B4023*$B$4)+3,COLUMN(C4023))</f>
        <v>Owing</v>
      </c>
      <c r="L4023" s="198" t="e">
        <f t="shared" si="381"/>
        <v>#VALUE!</v>
      </c>
      <c r="M4023" s="199" t="e">
        <f t="shared" si="382"/>
        <v>#VALUE!</v>
      </c>
      <c r="N4023" s="200" t="str" cm="1">
        <f t="array" ref="N4023">INDEX($A:$G, ($B4023*$B$4)+3,COLUMN(F4023))</f>
        <v>Total Interest Charged</v>
      </c>
      <c r="O4023" s="201" t="e">
        <f t="shared" si="380"/>
        <v>#VALUE!</v>
      </c>
    </row>
    <row r="4024" spans="3:15" x14ac:dyDescent="0.25">
      <c r="C4024" s="197" t="e">
        <f t="shared" si="383"/>
        <v>#DIV/0!</v>
      </c>
      <c r="D4024" s="216" t="e">
        <f>IF(F4024="","",IF($B$3='Budget Calculator'!$A$14, 'Loan Calculator'!$L$12-E4024+H4024, IF($B$3='Budget Calculator'!$A$13,  'Loan Calculator'!$N$12-E4024+H4024, IF($B$3='Budget Calculator'!$A$12,  'Loan Calculator'!$P$12-E4024+H4024, 0))))</f>
        <v>#DIV/0!</v>
      </c>
      <c r="E4024" s="217" t="e">
        <f>IF(('Loan Calculator'!$G$4/$B$4)*C4023&gt;=0, ('Loan Calculator'!$G$4/$B$4)*C4023, 1/0)</f>
        <v>#DIV/0!</v>
      </c>
      <c r="F4024" s="200" t="e">
        <f t="shared" si="384"/>
        <v>#DIV/0!</v>
      </c>
      <c r="G4024" s="212" t="e">
        <f t="shared" si="379"/>
        <v>#DIV/0!</v>
      </c>
      <c r="K4024" s="197" t="str" cm="1">
        <f t="array" ref="K4024">INDEX($A:$G, ($B4024*$B$4)+3,COLUMN(C4024))</f>
        <v>Owing</v>
      </c>
      <c r="L4024" s="198" t="e">
        <f t="shared" si="381"/>
        <v>#VALUE!</v>
      </c>
      <c r="M4024" s="199" t="e">
        <f t="shared" si="382"/>
        <v>#VALUE!</v>
      </c>
      <c r="N4024" s="200" t="str" cm="1">
        <f t="array" ref="N4024">INDEX($A:$G, ($B4024*$B$4)+3,COLUMN(F4024))</f>
        <v>Total Interest Charged</v>
      </c>
      <c r="O4024" s="201" t="e">
        <f t="shared" si="380"/>
        <v>#VALUE!</v>
      </c>
    </row>
    <row r="4025" spans="3:15" x14ac:dyDescent="0.25">
      <c r="C4025" s="197" t="e">
        <f t="shared" si="383"/>
        <v>#DIV/0!</v>
      </c>
      <c r="D4025" s="216" t="e">
        <f>IF(F4025="","",IF($B$3='Budget Calculator'!$A$14, 'Loan Calculator'!$L$12-E4025+H4025, IF($B$3='Budget Calculator'!$A$13,  'Loan Calculator'!$N$12-E4025+H4025, IF($B$3='Budget Calculator'!$A$12,  'Loan Calculator'!$P$12-E4025+H4025, 0))))</f>
        <v>#DIV/0!</v>
      </c>
      <c r="E4025" s="217" t="e">
        <f>IF(('Loan Calculator'!$G$4/$B$4)*C4024&gt;=0, ('Loan Calculator'!$G$4/$B$4)*C4024, 1/0)</f>
        <v>#DIV/0!</v>
      </c>
      <c r="F4025" s="200" t="e">
        <f t="shared" si="384"/>
        <v>#DIV/0!</v>
      </c>
      <c r="G4025" s="212" t="e">
        <f t="shared" si="379"/>
        <v>#DIV/0!</v>
      </c>
      <c r="K4025" s="197" t="str" cm="1">
        <f t="array" ref="K4025">INDEX($A:$G, ($B4025*$B$4)+3,COLUMN(C4025))</f>
        <v>Owing</v>
      </c>
      <c r="L4025" s="198" t="e">
        <f t="shared" si="381"/>
        <v>#VALUE!</v>
      </c>
      <c r="M4025" s="199" t="e">
        <f t="shared" si="382"/>
        <v>#VALUE!</v>
      </c>
      <c r="N4025" s="200" t="str" cm="1">
        <f t="array" ref="N4025">INDEX($A:$G, ($B4025*$B$4)+3,COLUMN(F4025))</f>
        <v>Total Interest Charged</v>
      </c>
      <c r="O4025" s="201" t="e">
        <f t="shared" si="380"/>
        <v>#VALUE!</v>
      </c>
    </row>
    <row r="4026" spans="3:15" x14ac:dyDescent="0.25">
      <c r="C4026" s="197" t="e">
        <f t="shared" si="383"/>
        <v>#DIV/0!</v>
      </c>
      <c r="D4026" s="216" t="e">
        <f>IF(F4026="","",IF($B$3='Budget Calculator'!$A$14, 'Loan Calculator'!$L$12-E4026+H4026, IF($B$3='Budget Calculator'!$A$13,  'Loan Calculator'!$N$12-E4026+H4026, IF($B$3='Budget Calculator'!$A$12,  'Loan Calculator'!$P$12-E4026+H4026, 0))))</f>
        <v>#DIV/0!</v>
      </c>
      <c r="E4026" s="217" t="e">
        <f>IF(('Loan Calculator'!$G$4/$B$4)*C4025&gt;=0, ('Loan Calculator'!$G$4/$B$4)*C4025, 1/0)</f>
        <v>#DIV/0!</v>
      </c>
      <c r="F4026" s="200" t="e">
        <f t="shared" si="384"/>
        <v>#DIV/0!</v>
      </c>
      <c r="G4026" s="212" t="e">
        <f t="shared" si="379"/>
        <v>#DIV/0!</v>
      </c>
      <c r="K4026" s="197" t="str" cm="1">
        <f t="array" ref="K4026">INDEX($A:$G, ($B4026*$B$4)+3,COLUMN(C4026))</f>
        <v>Owing</v>
      </c>
      <c r="L4026" s="198" t="e">
        <f t="shared" si="381"/>
        <v>#VALUE!</v>
      </c>
      <c r="M4026" s="199" t="e">
        <f t="shared" si="382"/>
        <v>#VALUE!</v>
      </c>
      <c r="N4026" s="200" t="str" cm="1">
        <f t="array" ref="N4026">INDEX($A:$G, ($B4026*$B$4)+3,COLUMN(F4026))</f>
        <v>Total Interest Charged</v>
      </c>
      <c r="O4026" s="201" t="e">
        <f t="shared" si="380"/>
        <v>#VALUE!</v>
      </c>
    </row>
    <row r="4027" spans="3:15" x14ac:dyDescent="0.25">
      <c r="C4027" s="197" t="e">
        <f t="shared" si="383"/>
        <v>#DIV/0!</v>
      </c>
      <c r="D4027" s="216" t="e">
        <f>IF(F4027="","",IF($B$3='Budget Calculator'!$A$14, 'Loan Calculator'!$L$12-E4027+H4027, IF($B$3='Budget Calculator'!$A$13,  'Loan Calculator'!$N$12-E4027+H4027, IF($B$3='Budget Calculator'!$A$12,  'Loan Calculator'!$P$12-E4027+H4027, 0))))</f>
        <v>#DIV/0!</v>
      </c>
      <c r="E4027" s="217" t="e">
        <f>IF(('Loan Calculator'!$G$4/$B$4)*C4026&gt;=0, ('Loan Calculator'!$G$4/$B$4)*C4026, 1/0)</f>
        <v>#DIV/0!</v>
      </c>
      <c r="F4027" s="200" t="e">
        <f t="shared" si="384"/>
        <v>#DIV/0!</v>
      </c>
      <c r="G4027" s="212" t="e">
        <f t="shared" si="379"/>
        <v>#DIV/0!</v>
      </c>
      <c r="K4027" s="197" t="str" cm="1">
        <f t="array" ref="K4027">INDEX($A:$G, ($B4027*$B$4)+3,COLUMN(C4027))</f>
        <v>Owing</v>
      </c>
      <c r="L4027" s="198" t="e">
        <f t="shared" si="381"/>
        <v>#VALUE!</v>
      </c>
      <c r="M4027" s="199" t="e">
        <f t="shared" si="382"/>
        <v>#VALUE!</v>
      </c>
      <c r="N4027" s="200" t="str" cm="1">
        <f t="array" ref="N4027">INDEX($A:$G, ($B4027*$B$4)+3,COLUMN(F4027))</f>
        <v>Total Interest Charged</v>
      </c>
      <c r="O4027" s="201" t="e">
        <f t="shared" si="380"/>
        <v>#VALUE!</v>
      </c>
    </row>
    <row r="4028" spans="3:15" x14ac:dyDescent="0.25">
      <c r="C4028" s="197" t="e">
        <f t="shared" si="383"/>
        <v>#DIV/0!</v>
      </c>
      <c r="D4028" s="216" t="e">
        <f>IF(F4028="","",IF($B$3='Budget Calculator'!$A$14, 'Loan Calculator'!$L$12-E4028+H4028, IF($B$3='Budget Calculator'!$A$13,  'Loan Calculator'!$N$12-E4028+H4028, IF($B$3='Budget Calculator'!$A$12,  'Loan Calculator'!$P$12-E4028+H4028, 0))))</f>
        <v>#DIV/0!</v>
      </c>
      <c r="E4028" s="217" t="e">
        <f>IF(('Loan Calculator'!$G$4/$B$4)*C4027&gt;=0, ('Loan Calculator'!$G$4/$B$4)*C4027, 1/0)</f>
        <v>#DIV/0!</v>
      </c>
      <c r="F4028" s="200" t="e">
        <f t="shared" si="384"/>
        <v>#DIV/0!</v>
      </c>
      <c r="G4028" s="212" t="e">
        <f t="shared" si="379"/>
        <v>#DIV/0!</v>
      </c>
      <c r="K4028" s="197" t="str" cm="1">
        <f t="array" ref="K4028">INDEX($A:$G, ($B4028*$B$4)+3,COLUMN(C4028))</f>
        <v>Owing</v>
      </c>
      <c r="L4028" s="198" t="e">
        <f t="shared" si="381"/>
        <v>#VALUE!</v>
      </c>
      <c r="M4028" s="199" t="e">
        <f t="shared" si="382"/>
        <v>#VALUE!</v>
      </c>
      <c r="N4028" s="200" t="str" cm="1">
        <f t="array" ref="N4028">INDEX($A:$G, ($B4028*$B$4)+3,COLUMN(F4028))</f>
        <v>Total Interest Charged</v>
      </c>
      <c r="O4028" s="201" t="e">
        <f t="shared" si="380"/>
        <v>#VALUE!</v>
      </c>
    </row>
    <row r="4029" spans="3:15" x14ac:dyDescent="0.25">
      <c r="C4029" s="197" t="e">
        <f t="shared" si="383"/>
        <v>#DIV/0!</v>
      </c>
      <c r="D4029" s="216" t="e">
        <f>IF(F4029="","",IF($B$3='Budget Calculator'!$A$14, 'Loan Calculator'!$L$12-E4029+H4029, IF($B$3='Budget Calculator'!$A$13,  'Loan Calculator'!$N$12-E4029+H4029, IF($B$3='Budget Calculator'!$A$12,  'Loan Calculator'!$P$12-E4029+H4029, 0))))</f>
        <v>#DIV/0!</v>
      </c>
      <c r="E4029" s="217" t="e">
        <f>IF(('Loan Calculator'!$G$4/$B$4)*C4028&gt;=0, ('Loan Calculator'!$G$4/$B$4)*C4028, 1/0)</f>
        <v>#DIV/0!</v>
      </c>
      <c r="F4029" s="200" t="e">
        <f t="shared" si="384"/>
        <v>#DIV/0!</v>
      </c>
      <c r="G4029" s="212" t="e">
        <f t="shared" si="379"/>
        <v>#DIV/0!</v>
      </c>
      <c r="K4029" s="197" t="str" cm="1">
        <f t="array" ref="K4029">INDEX($A:$G, ($B4029*$B$4)+3,COLUMN(C4029))</f>
        <v>Owing</v>
      </c>
      <c r="L4029" s="198" t="e">
        <f t="shared" si="381"/>
        <v>#VALUE!</v>
      </c>
      <c r="M4029" s="199" t="e">
        <f t="shared" si="382"/>
        <v>#VALUE!</v>
      </c>
      <c r="N4029" s="200" t="str" cm="1">
        <f t="array" ref="N4029">INDEX($A:$G, ($B4029*$B$4)+3,COLUMN(F4029))</f>
        <v>Total Interest Charged</v>
      </c>
      <c r="O4029" s="201" t="e">
        <f t="shared" si="380"/>
        <v>#VALUE!</v>
      </c>
    </row>
    <row r="4030" spans="3:15" x14ac:dyDescent="0.25">
      <c r="C4030" s="197" t="e">
        <f t="shared" si="383"/>
        <v>#DIV/0!</v>
      </c>
      <c r="D4030" s="216" t="e">
        <f>IF(F4030="","",IF($B$3='Budget Calculator'!$A$14, 'Loan Calculator'!$L$12-E4030+H4030, IF($B$3='Budget Calculator'!$A$13,  'Loan Calculator'!$N$12-E4030+H4030, IF($B$3='Budget Calculator'!$A$12,  'Loan Calculator'!$P$12-E4030+H4030, 0))))</f>
        <v>#DIV/0!</v>
      </c>
      <c r="E4030" s="217" t="e">
        <f>IF(('Loan Calculator'!$G$4/$B$4)*C4029&gt;=0, ('Loan Calculator'!$G$4/$B$4)*C4029, 1/0)</f>
        <v>#DIV/0!</v>
      </c>
      <c r="F4030" s="200" t="e">
        <f t="shared" si="384"/>
        <v>#DIV/0!</v>
      </c>
      <c r="G4030" s="212" t="e">
        <f t="shared" si="379"/>
        <v>#DIV/0!</v>
      </c>
      <c r="K4030" s="197" t="str" cm="1">
        <f t="array" ref="K4030">INDEX($A:$G, ($B4030*$B$4)+3,COLUMN(C4030))</f>
        <v>Owing</v>
      </c>
      <c r="L4030" s="198" t="e">
        <f t="shared" si="381"/>
        <v>#VALUE!</v>
      </c>
      <c r="M4030" s="199" t="e">
        <f t="shared" si="382"/>
        <v>#VALUE!</v>
      </c>
      <c r="N4030" s="200" t="str" cm="1">
        <f t="array" ref="N4030">INDEX($A:$G, ($B4030*$B$4)+3,COLUMN(F4030))</f>
        <v>Total Interest Charged</v>
      </c>
      <c r="O4030" s="201" t="e">
        <f t="shared" si="380"/>
        <v>#VALUE!</v>
      </c>
    </row>
    <row r="4031" spans="3:15" x14ac:dyDescent="0.25">
      <c r="C4031" s="197" t="e">
        <f t="shared" si="383"/>
        <v>#DIV/0!</v>
      </c>
      <c r="D4031" s="216" t="e">
        <f>IF(F4031="","",IF($B$3='Budget Calculator'!$A$14, 'Loan Calculator'!$L$12-E4031+H4031, IF($B$3='Budget Calculator'!$A$13,  'Loan Calculator'!$N$12-E4031+H4031, IF($B$3='Budget Calculator'!$A$12,  'Loan Calculator'!$P$12-E4031+H4031, 0))))</f>
        <v>#DIV/0!</v>
      </c>
      <c r="E4031" s="217" t="e">
        <f>IF(('Loan Calculator'!$G$4/$B$4)*C4030&gt;=0, ('Loan Calculator'!$G$4/$B$4)*C4030, 1/0)</f>
        <v>#DIV/0!</v>
      </c>
      <c r="F4031" s="200" t="e">
        <f t="shared" si="384"/>
        <v>#DIV/0!</v>
      </c>
      <c r="G4031" s="212" t="e">
        <f t="shared" si="379"/>
        <v>#DIV/0!</v>
      </c>
      <c r="K4031" s="197" t="str" cm="1">
        <f t="array" ref="K4031">INDEX($A:$G, ($B4031*$B$4)+3,COLUMN(C4031))</f>
        <v>Owing</v>
      </c>
      <c r="L4031" s="198" t="e">
        <f t="shared" si="381"/>
        <v>#VALUE!</v>
      </c>
      <c r="M4031" s="199" t="e">
        <f t="shared" si="382"/>
        <v>#VALUE!</v>
      </c>
      <c r="N4031" s="200" t="str" cm="1">
        <f t="array" ref="N4031">INDEX($A:$G, ($B4031*$B$4)+3,COLUMN(F4031))</f>
        <v>Total Interest Charged</v>
      </c>
      <c r="O4031" s="201" t="e">
        <f t="shared" si="380"/>
        <v>#VALUE!</v>
      </c>
    </row>
    <row r="4032" spans="3:15" x14ac:dyDescent="0.25">
      <c r="C4032" s="197" t="e">
        <f t="shared" si="383"/>
        <v>#DIV/0!</v>
      </c>
      <c r="D4032" s="216" t="e">
        <f>IF(F4032="","",IF($B$3='Budget Calculator'!$A$14, 'Loan Calculator'!$L$12-E4032+H4032, IF($B$3='Budget Calculator'!$A$13,  'Loan Calculator'!$N$12-E4032+H4032, IF($B$3='Budget Calculator'!$A$12,  'Loan Calculator'!$P$12-E4032+H4032, 0))))</f>
        <v>#DIV/0!</v>
      </c>
      <c r="E4032" s="217" t="e">
        <f>IF(('Loan Calculator'!$G$4/$B$4)*C4031&gt;=0, ('Loan Calculator'!$G$4/$B$4)*C4031, 1/0)</f>
        <v>#DIV/0!</v>
      </c>
      <c r="F4032" s="200" t="e">
        <f t="shared" si="384"/>
        <v>#DIV/0!</v>
      </c>
      <c r="G4032" s="212" t="e">
        <f t="shared" si="379"/>
        <v>#DIV/0!</v>
      </c>
      <c r="K4032" s="197" t="str" cm="1">
        <f t="array" ref="K4032">INDEX($A:$G, ($B4032*$B$4)+3,COLUMN(C4032))</f>
        <v>Owing</v>
      </c>
      <c r="L4032" s="198" t="e">
        <f t="shared" si="381"/>
        <v>#VALUE!</v>
      </c>
      <c r="M4032" s="199" t="e">
        <f t="shared" si="382"/>
        <v>#VALUE!</v>
      </c>
      <c r="N4032" s="200" t="str" cm="1">
        <f t="array" ref="N4032">INDEX($A:$G, ($B4032*$B$4)+3,COLUMN(F4032))</f>
        <v>Total Interest Charged</v>
      </c>
      <c r="O4032" s="201" t="e">
        <f t="shared" si="380"/>
        <v>#VALUE!</v>
      </c>
    </row>
    <row r="4033" spans="3:15" x14ac:dyDescent="0.25">
      <c r="C4033" s="197" t="e">
        <f t="shared" si="383"/>
        <v>#DIV/0!</v>
      </c>
      <c r="D4033" s="216" t="e">
        <f>IF(F4033="","",IF($B$3='Budget Calculator'!$A$14, 'Loan Calculator'!$L$12-E4033+H4033, IF($B$3='Budget Calculator'!$A$13,  'Loan Calculator'!$N$12-E4033+H4033, IF($B$3='Budget Calculator'!$A$12,  'Loan Calculator'!$P$12-E4033+H4033, 0))))</f>
        <v>#DIV/0!</v>
      </c>
      <c r="E4033" s="217" t="e">
        <f>IF(('Loan Calculator'!$G$4/$B$4)*C4032&gt;=0, ('Loan Calculator'!$G$4/$B$4)*C4032, 1/0)</f>
        <v>#DIV/0!</v>
      </c>
      <c r="F4033" s="200" t="e">
        <f t="shared" si="384"/>
        <v>#DIV/0!</v>
      </c>
      <c r="G4033" s="212" t="e">
        <f t="shared" si="379"/>
        <v>#DIV/0!</v>
      </c>
      <c r="K4033" s="197" t="str" cm="1">
        <f t="array" ref="K4033">INDEX($A:$G, ($B4033*$B$4)+3,COLUMN(C4033))</f>
        <v>Owing</v>
      </c>
      <c r="L4033" s="198" t="e">
        <f t="shared" si="381"/>
        <v>#VALUE!</v>
      </c>
      <c r="M4033" s="199" t="e">
        <f t="shared" si="382"/>
        <v>#VALUE!</v>
      </c>
      <c r="N4033" s="200" t="str" cm="1">
        <f t="array" ref="N4033">INDEX($A:$G, ($B4033*$B$4)+3,COLUMN(F4033))</f>
        <v>Total Interest Charged</v>
      </c>
      <c r="O4033" s="201" t="e">
        <f t="shared" si="380"/>
        <v>#VALUE!</v>
      </c>
    </row>
    <row r="4034" spans="3:15" x14ac:dyDescent="0.25">
      <c r="C4034" s="197" t="e">
        <f t="shared" si="383"/>
        <v>#DIV/0!</v>
      </c>
      <c r="D4034" s="216" t="e">
        <f>IF(F4034="","",IF($B$3='Budget Calculator'!$A$14, 'Loan Calculator'!$L$12-E4034+H4034, IF($B$3='Budget Calculator'!$A$13,  'Loan Calculator'!$N$12-E4034+H4034, IF($B$3='Budget Calculator'!$A$12,  'Loan Calculator'!$P$12-E4034+H4034, 0))))</f>
        <v>#DIV/0!</v>
      </c>
      <c r="E4034" s="217" t="e">
        <f>IF(('Loan Calculator'!$G$4/$B$4)*C4033&gt;=0, ('Loan Calculator'!$G$4/$B$4)*C4033, 1/0)</f>
        <v>#DIV/0!</v>
      </c>
      <c r="F4034" s="200" t="e">
        <f t="shared" si="384"/>
        <v>#DIV/0!</v>
      </c>
      <c r="G4034" s="212" t="e">
        <f t="shared" si="379"/>
        <v>#DIV/0!</v>
      </c>
      <c r="K4034" s="197" t="str" cm="1">
        <f t="array" ref="K4034">INDEX($A:$G, ($B4034*$B$4)+3,COLUMN(C4034))</f>
        <v>Owing</v>
      </c>
      <c r="L4034" s="198" t="e">
        <f t="shared" si="381"/>
        <v>#VALUE!</v>
      </c>
      <c r="M4034" s="199" t="e">
        <f t="shared" si="382"/>
        <v>#VALUE!</v>
      </c>
      <c r="N4034" s="200" t="str" cm="1">
        <f t="array" ref="N4034">INDEX($A:$G, ($B4034*$B$4)+3,COLUMN(F4034))</f>
        <v>Total Interest Charged</v>
      </c>
      <c r="O4034" s="201" t="e">
        <f t="shared" si="380"/>
        <v>#VALUE!</v>
      </c>
    </row>
    <row r="4035" spans="3:15" x14ac:dyDescent="0.25">
      <c r="C4035" s="197" t="e">
        <f t="shared" si="383"/>
        <v>#DIV/0!</v>
      </c>
      <c r="D4035" s="216" t="e">
        <f>IF(F4035="","",IF($B$3='Budget Calculator'!$A$14, 'Loan Calculator'!$L$12-E4035+H4035, IF($B$3='Budget Calculator'!$A$13,  'Loan Calculator'!$N$12-E4035+H4035, IF($B$3='Budget Calculator'!$A$12,  'Loan Calculator'!$P$12-E4035+H4035, 0))))</f>
        <v>#DIV/0!</v>
      </c>
      <c r="E4035" s="217" t="e">
        <f>IF(('Loan Calculator'!$G$4/$B$4)*C4034&gt;=0, ('Loan Calculator'!$G$4/$B$4)*C4034, 1/0)</f>
        <v>#DIV/0!</v>
      </c>
      <c r="F4035" s="200" t="e">
        <f t="shared" si="384"/>
        <v>#DIV/0!</v>
      </c>
      <c r="G4035" s="212" t="e">
        <f t="shared" si="379"/>
        <v>#DIV/0!</v>
      </c>
      <c r="K4035" s="197" t="str" cm="1">
        <f t="array" ref="K4035">INDEX($A:$G, ($B4035*$B$4)+3,COLUMN(C4035))</f>
        <v>Owing</v>
      </c>
      <c r="L4035" s="198" t="e">
        <f t="shared" si="381"/>
        <v>#VALUE!</v>
      </c>
      <c r="M4035" s="199" t="e">
        <f t="shared" si="382"/>
        <v>#VALUE!</v>
      </c>
      <c r="N4035" s="200" t="str" cm="1">
        <f t="array" ref="N4035">INDEX($A:$G, ($B4035*$B$4)+3,COLUMN(F4035))</f>
        <v>Total Interest Charged</v>
      </c>
      <c r="O4035" s="201" t="e">
        <f t="shared" si="380"/>
        <v>#VALUE!</v>
      </c>
    </row>
    <row r="4036" spans="3:15" x14ac:dyDescent="0.25">
      <c r="C4036" s="197" t="e">
        <f t="shared" si="383"/>
        <v>#DIV/0!</v>
      </c>
      <c r="D4036" s="216" t="e">
        <f>IF(F4036="","",IF($B$3='Budget Calculator'!$A$14, 'Loan Calculator'!$L$12-E4036+H4036, IF($B$3='Budget Calculator'!$A$13,  'Loan Calculator'!$N$12-E4036+H4036, IF($B$3='Budget Calculator'!$A$12,  'Loan Calculator'!$P$12-E4036+H4036, 0))))</f>
        <v>#DIV/0!</v>
      </c>
      <c r="E4036" s="217" t="e">
        <f>IF(('Loan Calculator'!$G$4/$B$4)*C4035&gt;=0, ('Loan Calculator'!$G$4/$B$4)*C4035, 1/0)</f>
        <v>#DIV/0!</v>
      </c>
      <c r="F4036" s="200" t="e">
        <f t="shared" si="384"/>
        <v>#DIV/0!</v>
      </c>
      <c r="G4036" s="212" t="e">
        <f t="shared" si="379"/>
        <v>#DIV/0!</v>
      </c>
      <c r="K4036" s="197" t="str" cm="1">
        <f t="array" ref="K4036">INDEX($A:$G, ($B4036*$B$4)+3,COLUMN(C4036))</f>
        <v>Owing</v>
      </c>
      <c r="L4036" s="198" t="e">
        <f t="shared" si="381"/>
        <v>#VALUE!</v>
      </c>
      <c r="M4036" s="199" t="e">
        <f t="shared" si="382"/>
        <v>#VALUE!</v>
      </c>
      <c r="N4036" s="200" t="str" cm="1">
        <f t="array" ref="N4036">INDEX($A:$G, ($B4036*$B$4)+3,COLUMN(F4036))</f>
        <v>Total Interest Charged</v>
      </c>
      <c r="O4036" s="201" t="e">
        <f t="shared" si="380"/>
        <v>#VALUE!</v>
      </c>
    </row>
    <row r="4037" spans="3:15" x14ac:dyDescent="0.25">
      <c r="C4037" s="197" t="e">
        <f t="shared" si="383"/>
        <v>#DIV/0!</v>
      </c>
      <c r="D4037" s="216" t="e">
        <f>IF(F4037="","",IF($B$3='Budget Calculator'!$A$14, 'Loan Calculator'!$L$12-E4037+H4037, IF($B$3='Budget Calculator'!$A$13,  'Loan Calculator'!$N$12-E4037+H4037, IF($B$3='Budget Calculator'!$A$12,  'Loan Calculator'!$P$12-E4037+H4037, 0))))</f>
        <v>#DIV/0!</v>
      </c>
      <c r="E4037" s="217" t="e">
        <f>IF(('Loan Calculator'!$G$4/$B$4)*C4036&gt;=0, ('Loan Calculator'!$G$4/$B$4)*C4036, 1/0)</f>
        <v>#DIV/0!</v>
      </c>
      <c r="F4037" s="200" t="e">
        <f t="shared" si="384"/>
        <v>#DIV/0!</v>
      </c>
      <c r="G4037" s="212" t="e">
        <f t="shared" si="379"/>
        <v>#DIV/0!</v>
      </c>
      <c r="K4037" s="197" t="str" cm="1">
        <f t="array" ref="K4037">INDEX($A:$G, ($B4037*$B$4)+3,COLUMN(C4037))</f>
        <v>Owing</v>
      </c>
      <c r="L4037" s="198" t="e">
        <f t="shared" si="381"/>
        <v>#VALUE!</v>
      </c>
      <c r="M4037" s="199" t="e">
        <f t="shared" si="382"/>
        <v>#VALUE!</v>
      </c>
      <c r="N4037" s="200" t="str" cm="1">
        <f t="array" ref="N4037">INDEX($A:$G, ($B4037*$B$4)+3,COLUMN(F4037))</f>
        <v>Total Interest Charged</v>
      </c>
      <c r="O4037" s="201" t="e">
        <f t="shared" si="380"/>
        <v>#VALUE!</v>
      </c>
    </row>
    <row r="4038" spans="3:15" x14ac:dyDescent="0.25">
      <c r="C4038" s="197" t="e">
        <f t="shared" si="383"/>
        <v>#DIV/0!</v>
      </c>
      <c r="D4038" s="216" t="e">
        <f>IF(F4038="","",IF($B$3='Budget Calculator'!$A$14, 'Loan Calculator'!$L$12-E4038+H4038, IF($B$3='Budget Calculator'!$A$13,  'Loan Calculator'!$N$12-E4038+H4038, IF($B$3='Budget Calculator'!$A$12,  'Loan Calculator'!$P$12-E4038+H4038, 0))))</f>
        <v>#DIV/0!</v>
      </c>
      <c r="E4038" s="217" t="e">
        <f>IF(('Loan Calculator'!$G$4/$B$4)*C4037&gt;=0, ('Loan Calculator'!$G$4/$B$4)*C4037, 1/0)</f>
        <v>#DIV/0!</v>
      </c>
      <c r="F4038" s="200" t="e">
        <f t="shared" si="384"/>
        <v>#DIV/0!</v>
      </c>
      <c r="G4038" s="212" t="e">
        <f t="shared" ref="G4038:G4101" si="385">IF(IFERROR(C4038, 1/0), B4038, IF(C4038=0, B4038, 1/0))</f>
        <v>#DIV/0!</v>
      </c>
      <c r="K4038" s="197" t="str" cm="1">
        <f t="array" ref="K4038">INDEX($A:$G, ($B4038*$B$4)+3,COLUMN(C4038))</f>
        <v>Owing</v>
      </c>
      <c r="L4038" s="198" t="e">
        <f t="shared" si="381"/>
        <v>#VALUE!</v>
      </c>
      <c r="M4038" s="199" t="e">
        <f t="shared" si="382"/>
        <v>#VALUE!</v>
      </c>
      <c r="N4038" s="200" t="str" cm="1">
        <f t="array" ref="N4038">INDEX($A:$G, ($B4038*$B$4)+3,COLUMN(F4038))</f>
        <v>Total Interest Charged</v>
      </c>
      <c r="O4038" s="201" t="e">
        <f t="shared" ref="O4038:O4101" si="386">IF(IFERROR(K4038, 1/0), J4038, IF(K4038=0, J4038, 1/0))</f>
        <v>#VALUE!</v>
      </c>
    </row>
    <row r="4039" spans="3:15" x14ac:dyDescent="0.25">
      <c r="C4039" s="197" t="e">
        <f t="shared" si="383"/>
        <v>#DIV/0!</v>
      </c>
      <c r="D4039" s="216" t="e">
        <f>IF(F4039="","",IF($B$3='Budget Calculator'!$A$14, 'Loan Calculator'!$L$12-E4039+H4039, IF($B$3='Budget Calculator'!$A$13,  'Loan Calculator'!$N$12-E4039+H4039, IF($B$3='Budget Calculator'!$A$12,  'Loan Calculator'!$P$12-E4039+H4039, 0))))</f>
        <v>#DIV/0!</v>
      </c>
      <c r="E4039" s="217" t="e">
        <f>IF(('Loan Calculator'!$G$4/$B$4)*C4038&gt;=0, ('Loan Calculator'!$G$4/$B$4)*C4038, 1/0)</f>
        <v>#DIV/0!</v>
      </c>
      <c r="F4039" s="200" t="e">
        <f t="shared" si="384"/>
        <v>#DIV/0!</v>
      </c>
      <c r="G4039" s="212" t="e">
        <f t="shared" si="385"/>
        <v>#DIV/0!</v>
      </c>
      <c r="K4039" s="197" t="str" cm="1">
        <f t="array" ref="K4039">INDEX($A:$G, ($B4039*$B$4)+3,COLUMN(C4039))</f>
        <v>Owing</v>
      </c>
      <c r="L4039" s="198" t="e">
        <f t="shared" ref="L4039:L4102" si="387">K4038-K4039</f>
        <v>#VALUE!</v>
      </c>
      <c r="M4039" s="199" t="e">
        <f t="shared" ref="M4039:M4102" si="388">N4039-N4038</f>
        <v>#VALUE!</v>
      </c>
      <c r="N4039" s="200" t="str" cm="1">
        <f t="array" ref="N4039">INDEX($A:$G, ($B4039*$B$4)+3,COLUMN(F4039))</f>
        <v>Total Interest Charged</v>
      </c>
      <c r="O4039" s="201" t="e">
        <f t="shared" si="386"/>
        <v>#VALUE!</v>
      </c>
    </row>
    <row r="4040" spans="3:15" x14ac:dyDescent="0.25">
      <c r="C4040" s="197" t="e">
        <f t="shared" si="383"/>
        <v>#DIV/0!</v>
      </c>
      <c r="D4040" s="216" t="e">
        <f>IF(F4040="","",IF($B$3='Budget Calculator'!$A$14, 'Loan Calculator'!$L$12-E4040+H4040, IF($B$3='Budget Calculator'!$A$13,  'Loan Calculator'!$N$12-E4040+H4040, IF($B$3='Budget Calculator'!$A$12,  'Loan Calculator'!$P$12-E4040+H4040, 0))))</f>
        <v>#DIV/0!</v>
      </c>
      <c r="E4040" s="217" t="e">
        <f>IF(('Loan Calculator'!$G$4/$B$4)*C4039&gt;=0, ('Loan Calculator'!$G$4/$B$4)*C4039, 1/0)</f>
        <v>#DIV/0!</v>
      </c>
      <c r="F4040" s="200" t="e">
        <f t="shared" si="384"/>
        <v>#DIV/0!</v>
      </c>
      <c r="G4040" s="212" t="e">
        <f t="shared" si="385"/>
        <v>#DIV/0!</v>
      </c>
      <c r="K4040" s="197" t="str" cm="1">
        <f t="array" ref="K4040">INDEX($A:$G, ($B4040*$B$4)+3,COLUMN(C4040))</f>
        <v>Owing</v>
      </c>
      <c r="L4040" s="198" t="e">
        <f t="shared" si="387"/>
        <v>#VALUE!</v>
      </c>
      <c r="M4040" s="199" t="e">
        <f t="shared" si="388"/>
        <v>#VALUE!</v>
      </c>
      <c r="N4040" s="200" t="str" cm="1">
        <f t="array" ref="N4040">INDEX($A:$G, ($B4040*$B$4)+3,COLUMN(F4040))</f>
        <v>Total Interest Charged</v>
      </c>
      <c r="O4040" s="201" t="e">
        <f t="shared" si="386"/>
        <v>#VALUE!</v>
      </c>
    </row>
    <row r="4041" spans="3:15" x14ac:dyDescent="0.25">
      <c r="C4041" s="197" t="e">
        <f t="shared" si="383"/>
        <v>#DIV/0!</v>
      </c>
      <c r="D4041" s="216" t="e">
        <f>IF(F4041="","",IF($B$3='Budget Calculator'!$A$14, 'Loan Calculator'!$L$12-E4041+H4041, IF($B$3='Budget Calculator'!$A$13,  'Loan Calculator'!$N$12-E4041+H4041, IF($B$3='Budget Calculator'!$A$12,  'Loan Calculator'!$P$12-E4041+H4041, 0))))</f>
        <v>#DIV/0!</v>
      </c>
      <c r="E4041" s="217" t="e">
        <f>IF(('Loan Calculator'!$G$4/$B$4)*C4040&gt;=0, ('Loan Calculator'!$G$4/$B$4)*C4040, 1/0)</f>
        <v>#DIV/0!</v>
      </c>
      <c r="F4041" s="200" t="e">
        <f t="shared" si="384"/>
        <v>#DIV/0!</v>
      </c>
      <c r="G4041" s="212" t="e">
        <f t="shared" si="385"/>
        <v>#DIV/0!</v>
      </c>
      <c r="K4041" s="197" t="str" cm="1">
        <f t="array" ref="K4041">INDEX($A:$G, ($B4041*$B$4)+3,COLUMN(C4041))</f>
        <v>Owing</v>
      </c>
      <c r="L4041" s="198" t="e">
        <f t="shared" si="387"/>
        <v>#VALUE!</v>
      </c>
      <c r="M4041" s="199" t="e">
        <f t="shared" si="388"/>
        <v>#VALUE!</v>
      </c>
      <c r="N4041" s="200" t="str" cm="1">
        <f t="array" ref="N4041">INDEX($A:$G, ($B4041*$B$4)+3,COLUMN(F4041))</f>
        <v>Total Interest Charged</v>
      </c>
      <c r="O4041" s="201" t="e">
        <f t="shared" si="386"/>
        <v>#VALUE!</v>
      </c>
    </row>
    <row r="4042" spans="3:15" x14ac:dyDescent="0.25">
      <c r="C4042" s="197" t="e">
        <f t="shared" si="383"/>
        <v>#DIV/0!</v>
      </c>
      <c r="D4042" s="216" t="e">
        <f>IF(F4042="","",IF($B$3='Budget Calculator'!$A$14, 'Loan Calculator'!$L$12-E4042+H4042, IF($B$3='Budget Calculator'!$A$13,  'Loan Calculator'!$N$12-E4042+H4042, IF($B$3='Budget Calculator'!$A$12,  'Loan Calculator'!$P$12-E4042+H4042, 0))))</f>
        <v>#DIV/0!</v>
      </c>
      <c r="E4042" s="217" t="e">
        <f>IF(('Loan Calculator'!$G$4/$B$4)*C4041&gt;=0, ('Loan Calculator'!$G$4/$B$4)*C4041, 1/0)</f>
        <v>#DIV/0!</v>
      </c>
      <c r="F4042" s="200" t="e">
        <f t="shared" si="384"/>
        <v>#DIV/0!</v>
      </c>
      <c r="G4042" s="212" t="e">
        <f t="shared" si="385"/>
        <v>#DIV/0!</v>
      </c>
      <c r="K4042" s="197" t="str" cm="1">
        <f t="array" ref="K4042">INDEX($A:$G, ($B4042*$B$4)+3,COLUMN(C4042))</f>
        <v>Owing</v>
      </c>
      <c r="L4042" s="198" t="e">
        <f t="shared" si="387"/>
        <v>#VALUE!</v>
      </c>
      <c r="M4042" s="199" t="e">
        <f t="shared" si="388"/>
        <v>#VALUE!</v>
      </c>
      <c r="N4042" s="200" t="str" cm="1">
        <f t="array" ref="N4042">INDEX($A:$G, ($B4042*$B$4)+3,COLUMN(F4042))</f>
        <v>Total Interest Charged</v>
      </c>
      <c r="O4042" s="201" t="e">
        <f t="shared" si="386"/>
        <v>#VALUE!</v>
      </c>
    </row>
    <row r="4043" spans="3:15" x14ac:dyDescent="0.25">
      <c r="C4043" s="197" t="e">
        <f t="shared" si="383"/>
        <v>#DIV/0!</v>
      </c>
      <c r="D4043" s="216" t="e">
        <f>IF(F4043="","",IF($B$3='Budget Calculator'!$A$14, 'Loan Calculator'!$L$12-E4043+H4043, IF($B$3='Budget Calculator'!$A$13,  'Loan Calculator'!$N$12-E4043+H4043, IF($B$3='Budget Calculator'!$A$12,  'Loan Calculator'!$P$12-E4043+H4043, 0))))</f>
        <v>#DIV/0!</v>
      </c>
      <c r="E4043" s="217" t="e">
        <f>IF(('Loan Calculator'!$G$4/$B$4)*C4042&gt;=0, ('Loan Calculator'!$G$4/$B$4)*C4042, 1/0)</f>
        <v>#DIV/0!</v>
      </c>
      <c r="F4043" s="200" t="e">
        <f t="shared" si="384"/>
        <v>#DIV/0!</v>
      </c>
      <c r="G4043" s="212" t="e">
        <f t="shared" si="385"/>
        <v>#DIV/0!</v>
      </c>
      <c r="K4043" s="197" t="str" cm="1">
        <f t="array" ref="K4043">INDEX($A:$G, ($B4043*$B$4)+3,COLUMN(C4043))</f>
        <v>Owing</v>
      </c>
      <c r="L4043" s="198" t="e">
        <f t="shared" si="387"/>
        <v>#VALUE!</v>
      </c>
      <c r="M4043" s="199" t="e">
        <f t="shared" si="388"/>
        <v>#VALUE!</v>
      </c>
      <c r="N4043" s="200" t="str" cm="1">
        <f t="array" ref="N4043">INDEX($A:$G, ($B4043*$B$4)+3,COLUMN(F4043))</f>
        <v>Total Interest Charged</v>
      </c>
      <c r="O4043" s="201" t="e">
        <f t="shared" si="386"/>
        <v>#VALUE!</v>
      </c>
    </row>
    <row r="4044" spans="3:15" x14ac:dyDescent="0.25">
      <c r="C4044" s="197" t="e">
        <f t="shared" si="383"/>
        <v>#DIV/0!</v>
      </c>
      <c r="D4044" s="216" t="e">
        <f>IF(F4044="","",IF($B$3='Budget Calculator'!$A$14, 'Loan Calculator'!$L$12-E4044+H4044, IF($B$3='Budget Calculator'!$A$13,  'Loan Calculator'!$N$12-E4044+H4044, IF($B$3='Budget Calculator'!$A$12,  'Loan Calculator'!$P$12-E4044+H4044, 0))))</f>
        <v>#DIV/0!</v>
      </c>
      <c r="E4044" s="217" t="e">
        <f>IF(('Loan Calculator'!$G$4/$B$4)*C4043&gt;=0, ('Loan Calculator'!$G$4/$B$4)*C4043, 1/0)</f>
        <v>#DIV/0!</v>
      </c>
      <c r="F4044" s="200" t="e">
        <f t="shared" si="384"/>
        <v>#DIV/0!</v>
      </c>
      <c r="G4044" s="212" t="e">
        <f t="shared" si="385"/>
        <v>#DIV/0!</v>
      </c>
      <c r="K4044" s="197" t="str" cm="1">
        <f t="array" ref="K4044">INDEX($A:$G, ($B4044*$B$4)+3,COLUMN(C4044))</f>
        <v>Owing</v>
      </c>
      <c r="L4044" s="198" t="e">
        <f t="shared" si="387"/>
        <v>#VALUE!</v>
      </c>
      <c r="M4044" s="199" t="e">
        <f t="shared" si="388"/>
        <v>#VALUE!</v>
      </c>
      <c r="N4044" s="200" t="str" cm="1">
        <f t="array" ref="N4044">INDEX($A:$G, ($B4044*$B$4)+3,COLUMN(F4044))</f>
        <v>Total Interest Charged</v>
      </c>
      <c r="O4044" s="201" t="e">
        <f t="shared" si="386"/>
        <v>#VALUE!</v>
      </c>
    </row>
    <row r="4045" spans="3:15" x14ac:dyDescent="0.25">
      <c r="C4045" s="197" t="e">
        <f t="shared" si="383"/>
        <v>#DIV/0!</v>
      </c>
      <c r="D4045" s="216" t="e">
        <f>IF(F4045="","",IF($B$3='Budget Calculator'!$A$14, 'Loan Calculator'!$L$12-E4045+H4045, IF($B$3='Budget Calculator'!$A$13,  'Loan Calculator'!$N$12-E4045+H4045, IF($B$3='Budget Calculator'!$A$12,  'Loan Calculator'!$P$12-E4045+H4045, 0))))</f>
        <v>#DIV/0!</v>
      </c>
      <c r="E4045" s="217" t="e">
        <f>IF(('Loan Calculator'!$G$4/$B$4)*C4044&gt;=0, ('Loan Calculator'!$G$4/$B$4)*C4044, 1/0)</f>
        <v>#DIV/0!</v>
      </c>
      <c r="F4045" s="200" t="e">
        <f t="shared" si="384"/>
        <v>#DIV/0!</v>
      </c>
      <c r="G4045" s="212" t="e">
        <f t="shared" si="385"/>
        <v>#DIV/0!</v>
      </c>
      <c r="K4045" s="197" t="str" cm="1">
        <f t="array" ref="K4045">INDEX($A:$G, ($B4045*$B$4)+3,COLUMN(C4045))</f>
        <v>Owing</v>
      </c>
      <c r="L4045" s="198" t="e">
        <f t="shared" si="387"/>
        <v>#VALUE!</v>
      </c>
      <c r="M4045" s="199" t="e">
        <f t="shared" si="388"/>
        <v>#VALUE!</v>
      </c>
      <c r="N4045" s="200" t="str" cm="1">
        <f t="array" ref="N4045">INDEX($A:$G, ($B4045*$B$4)+3,COLUMN(F4045))</f>
        <v>Total Interest Charged</v>
      </c>
      <c r="O4045" s="201" t="e">
        <f t="shared" si="386"/>
        <v>#VALUE!</v>
      </c>
    </row>
    <row r="4046" spans="3:15" x14ac:dyDescent="0.25">
      <c r="C4046" s="197" t="e">
        <f t="shared" si="383"/>
        <v>#DIV/0!</v>
      </c>
      <c r="D4046" s="216" t="e">
        <f>IF(F4046="","",IF($B$3='Budget Calculator'!$A$14, 'Loan Calculator'!$L$12-E4046+H4046, IF($B$3='Budget Calculator'!$A$13,  'Loan Calculator'!$N$12-E4046+H4046, IF($B$3='Budget Calculator'!$A$12,  'Loan Calculator'!$P$12-E4046+H4046, 0))))</f>
        <v>#DIV/0!</v>
      </c>
      <c r="E4046" s="217" t="e">
        <f>IF(('Loan Calculator'!$G$4/$B$4)*C4045&gt;=0, ('Loan Calculator'!$G$4/$B$4)*C4045, 1/0)</f>
        <v>#DIV/0!</v>
      </c>
      <c r="F4046" s="200" t="e">
        <f t="shared" si="384"/>
        <v>#DIV/0!</v>
      </c>
      <c r="G4046" s="212" t="e">
        <f t="shared" si="385"/>
        <v>#DIV/0!</v>
      </c>
      <c r="K4046" s="197" t="str" cm="1">
        <f t="array" ref="K4046">INDEX($A:$G, ($B4046*$B$4)+3,COLUMN(C4046))</f>
        <v>Owing</v>
      </c>
      <c r="L4046" s="198" t="e">
        <f t="shared" si="387"/>
        <v>#VALUE!</v>
      </c>
      <c r="M4046" s="199" t="e">
        <f t="shared" si="388"/>
        <v>#VALUE!</v>
      </c>
      <c r="N4046" s="200" t="str" cm="1">
        <f t="array" ref="N4046">INDEX($A:$G, ($B4046*$B$4)+3,COLUMN(F4046))</f>
        <v>Total Interest Charged</v>
      </c>
      <c r="O4046" s="201" t="e">
        <f t="shared" si="386"/>
        <v>#VALUE!</v>
      </c>
    </row>
    <row r="4047" spans="3:15" x14ac:dyDescent="0.25">
      <c r="C4047" s="197" t="e">
        <f t="shared" si="383"/>
        <v>#DIV/0!</v>
      </c>
      <c r="D4047" s="216" t="e">
        <f>IF(F4047="","",IF($B$3='Budget Calculator'!$A$14, 'Loan Calculator'!$L$12-E4047+H4047, IF($B$3='Budget Calculator'!$A$13,  'Loan Calculator'!$N$12-E4047+H4047, IF($B$3='Budget Calculator'!$A$12,  'Loan Calculator'!$P$12-E4047+H4047, 0))))</f>
        <v>#DIV/0!</v>
      </c>
      <c r="E4047" s="217" t="e">
        <f>IF(('Loan Calculator'!$G$4/$B$4)*C4046&gt;=0, ('Loan Calculator'!$G$4/$B$4)*C4046, 1/0)</f>
        <v>#DIV/0!</v>
      </c>
      <c r="F4047" s="200" t="e">
        <f t="shared" si="384"/>
        <v>#DIV/0!</v>
      </c>
      <c r="G4047" s="212" t="e">
        <f t="shared" si="385"/>
        <v>#DIV/0!</v>
      </c>
      <c r="K4047" s="197" t="str" cm="1">
        <f t="array" ref="K4047">INDEX($A:$G, ($B4047*$B$4)+3,COLUMN(C4047))</f>
        <v>Owing</v>
      </c>
      <c r="L4047" s="198" t="e">
        <f t="shared" si="387"/>
        <v>#VALUE!</v>
      </c>
      <c r="M4047" s="199" t="e">
        <f t="shared" si="388"/>
        <v>#VALUE!</v>
      </c>
      <c r="N4047" s="200" t="str" cm="1">
        <f t="array" ref="N4047">INDEX($A:$G, ($B4047*$B$4)+3,COLUMN(F4047))</f>
        <v>Total Interest Charged</v>
      </c>
      <c r="O4047" s="201" t="e">
        <f t="shared" si="386"/>
        <v>#VALUE!</v>
      </c>
    </row>
    <row r="4048" spans="3:15" x14ac:dyDescent="0.25">
      <c r="C4048" s="197" t="e">
        <f t="shared" si="383"/>
        <v>#DIV/0!</v>
      </c>
      <c r="D4048" s="216" t="e">
        <f>IF(F4048="","",IF($B$3='Budget Calculator'!$A$14, 'Loan Calculator'!$L$12-E4048+H4048, IF($B$3='Budget Calculator'!$A$13,  'Loan Calculator'!$N$12-E4048+H4048, IF($B$3='Budget Calculator'!$A$12,  'Loan Calculator'!$P$12-E4048+H4048, 0))))</f>
        <v>#DIV/0!</v>
      </c>
      <c r="E4048" s="217" t="e">
        <f>IF(('Loan Calculator'!$G$4/$B$4)*C4047&gt;=0, ('Loan Calculator'!$G$4/$B$4)*C4047, 1/0)</f>
        <v>#DIV/0!</v>
      </c>
      <c r="F4048" s="200" t="e">
        <f t="shared" si="384"/>
        <v>#DIV/0!</v>
      </c>
      <c r="G4048" s="212" t="e">
        <f t="shared" si="385"/>
        <v>#DIV/0!</v>
      </c>
      <c r="K4048" s="197" t="str" cm="1">
        <f t="array" ref="K4048">INDEX($A:$G, ($B4048*$B$4)+3,COLUMN(C4048))</f>
        <v>Owing</v>
      </c>
      <c r="L4048" s="198" t="e">
        <f t="shared" si="387"/>
        <v>#VALUE!</v>
      </c>
      <c r="M4048" s="199" t="e">
        <f t="shared" si="388"/>
        <v>#VALUE!</v>
      </c>
      <c r="N4048" s="200" t="str" cm="1">
        <f t="array" ref="N4048">INDEX($A:$G, ($B4048*$B$4)+3,COLUMN(F4048))</f>
        <v>Total Interest Charged</v>
      </c>
      <c r="O4048" s="201" t="e">
        <f t="shared" si="386"/>
        <v>#VALUE!</v>
      </c>
    </row>
    <row r="4049" spans="3:15" x14ac:dyDescent="0.25">
      <c r="C4049" s="197" t="e">
        <f t="shared" si="383"/>
        <v>#DIV/0!</v>
      </c>
      <c r="D4049" s="216" t="e">
        <f>IF(F4049="","",IF($B$3='Budget Calculator'!$A$14, 'Loan Calculator'!$L$12-E4049+H4049, IF($B$3='Budget Calculator'!$A$13,  'Loan Calculator'!$N$12-E4049+H4049, IF($B$3='Budget Calculator'!$A$12,  'Loan Calculator'!$P$12-E4049+H4049, 0))))</f>
        <v>#DIV/0!</v>
      </c>
      <c r="E4049" s="217" t="e">
        <f>IF(('Loan Calculator'!$G$4/$B$4)*C4048&gt;=0, ('Loan Calculator'!$G$4/$B$4)*C4048, 1/0)</f>
        <v>#DIV/0!</v>
      </c>
      <c r="F4049" s="200" t="e">
        <f t="shared" si="384"/>
        <v>#DIV/0!</v>
      </c>
      <c r="G4049" s="212" t="e">
        <f t="shared" si="385"/>
        <v>#DIV/0!</v>
      </c>
      <c r="K4049" s="197" t="str" cm="1">
        <f t="array" ref="K4049">INDEX($A:$G, ($B4049*$B$4)+3,COLUMN(C4049))</f>
        <v>Owing</v>
      </c>
      <c r="L4049" s="198" t="e">
        <f t="shared" si="387"/>
        <v>#VALUE!</v>
      </c>
      <c r="M4049" s="199" t="e">
        <f t="shared" si="388"/>
        <v>#VALUE!</v>
      </c>
      <c r="N4049" s="200" t="str" cm="1">
        <f t="array" ref="N4049">INDEX($A:$G, ($B4049*$B$4)+3,COLUMN(F4049))</f>
        <v>Total Interest Charged</v>
      </c>
      <c r="O4049" s="201" t="e">
        <f t="shared" si="386"/>
        <v>#VALUE!</v>
      </c>
    </row>
    <row r="4050" spans="3:15" x14ac:dyDescent="0.25">
      <c r="C4050" s="197" t="e">
        <f t="shared" si="383"/>
        <v>#DIV/0!</v>
      </c>
      <c r="D4050" s="216" t="e">
        <f>IF(F4050="","",IF($B$3='Budget Calculator'!$A$14, 'Loan Calculator'!$L$12-E4050+H4050, IF($B$3='Budget Calculator'!$A$13,  'Loan Calculator'!$N$12-E4050+H4050, IF($B$3='Budget Calculator'!$A$12,  'Loan Calculator'!$P$12-E4050+H4050, 0))))</f>
        <v>#DIV/0!</v>
      </c>
      <c r="E4050" s="217" t="e">
        <f>IF(('Loan Calculator'!$G$4/$B$4)*C4049&gt;=0, ('Loan Calculator'!$G$4/$B$4)*C4049, 1/0)</f>
        <v>#DIV/0!</v>
      </c>
      <c r="F4050" s="200" t="e">
        <f t="shared" si="384"/>
        <v>#DIV/0!</v>
      </c>
      <c r="G4050" s="212" t="e">
        <f t="shared" si="385"/>
        <v>#DIV/0!</v>
      </c>
      <c r="K4050" s="197" t="str" cm="1">
        <f t="array" ref="K4050">INDEX($A:$G, ($B4050*$B$4)+3,COLUMN(C4050))</f>
        <v>Owing</v>
      </c>
      <c r="L4050" s="198" t="e">
        <f t="shared" si="387"/>
        <v>#VALUE!</v>
      </c>
      <c r="M4050" s="199" t="e">
        <f t="shared" si="388"/>
        <v>#VALUE!</v>
      </c>
      <c r="N4050" s="200" t="str" cm="1">
        <f t="array" ref="N4050">INDEX($A:$G, ($B4050*$B$4)+3,COLUMN(F4050))</f>
        <v>Total Interest Charged</v>
      </c>
      <c r="O4050" s="201" t="e">
        <f t="shared" si="386"/>
        <v>#VALUE!</v>
      </c>
    </row>
    <row r="4051" spans="3:15" x14ac:dyDescent="0.25">
      <c r="C4051" s="197" t="e">
        <f t="shared" si="383"/>
        <v>#DIV/0!</v>
      </c>
      <c r="D4051" s="216" t="e">
        <f>IF(F4051="","",IF($B$3='Budget Calculator'!$A$14, 'Loan Calculator'!$L$12-E4051+H4051, IF($B$3='Budget Calculator'!$A$13,  'Loan Calculator'!$N$12-E4051+H4051, IF($B$3='Budget Calculator'!$A$12,  'Loan Calculator'!$P$12-E4051+H4051, 0))))</f>
        <v>#DIV/0!</v>
      </c>
      <c r="E4051" s="217" t="e">
        <f>IF(('Loan Calculator'!$G$4/$B$4)*C4050&gt;=0, ('Loan Calculator'!$G$4/$B$4)*C4050, 1/0)</f>
        <v>#DIV/0!</v>
      </c>
      <c r="F4051" s="200" t="e">
        <f t="shared" si="384"/>
        <v>#DIV/0!</v>
      </c>
      <c r="G4051" s="212" t="e">
        <f t="shared" si="385"/>
        <v>#DIV/0!</v>
      </c>
      <c r="K4051" s="197" t="str" cm="1">
        <f t="array" ref="K4051">INDEX($A:$G, ($B4051*$B$4)+3,COLUMN(C4051))</f>
        <v>Owing</v>
      </c>
      <c r="L4051" s="198" t="e">
        <f t="shared" si="387"/>
        <v>#VALUE!</v>
      </c>
      <c r="M4051" s="199" t="e">
        <f t="shared" si="388"/>
        <v>#VALUE!</v>
      </c>
      <c r="N4051" s="200" t="str" cm="1">
        <f t="array" ref="N4051">INDEX($A:$G, ($B4051*$B$4)+3,COLUMN(F4051))</f>
        <v>Total Interest Charged</v>
      </c>
      <c r="O4051" s="201" t="e">
        <f t="shared" si="386"/>
        <v>#VALUE!</v>
      </c>
    </row>
    <row r="4052" spans="3:15" x14ac:dyDescent="0.25">
      <c r="C4052" s="197" t="e">
        <f t="shared" si="383"/>
        <v>#DIV/0!</v>
      </c>
      <c r="D4052" s="216" t="e">
        <f>IF(F4052="","",IF($B$3='Budget Calculator'!$A$14, 'Loan Calculator'!$L$12-E4052+H4052, IF($B$3='Budget Calculator'!$A$13,  'Loan Calculator'!$N$12-E4052+H4052, IF($B$3='Budget Calculator'!$A$12,  'Loan Calculator'!$P$12-E4052+H4052, 0))))</f>
        <v>#DIV/0!</v>
      </c>
      <c r="E4052" s="217" t="e">
        <f>IF(('Loan Calculator'!$G$4/$B$4)*C4051&gt;=0, ('Loan Calculator'!$G$4/$B$4)*C4051, 1/0)</f>
        <v>#DIV/0!</v>
      </c>
      <c r="F4052" s="200" t="e">
        <f t="shared" si="384"/>
        <v>#DIV/0!</v>
      </c>
      <c r="G4052" s="212" t="e">
        <f t="shared" si="385"/>
        <v>#DIV/0!</v>
      </c>
      <c r="K4052" s="197" t="str" cm="1">
        <f t="array" ref="K4052">INDEX($A:$G, ($B4052*$B$4)+3,COLUMN(C4052))</f>
        <v>Owing</v>
      </c>
      <c r="L4052" s="198" t="e">
        <f t="shared" si="387"/>
        <v>#VALUE!</v>
      </c>
      <c r="M4052" s="199" t="e">
        <f t="shared" si="388"/>
        <v>#VALUE!</v>
      </c>
      <c r="N4052" s="200" t="str" cm="1">
        <f t="array" ref="N4052">INDEX($A:$G, ($B4052*$B$4)+3,COLUMN(F4052))</f>
        <v>Total Interest Charged</v>
      </c>
      <c r="O4052" s="201" t="e">
        <f t="shared" si="386"/>
        <v>#VALUE!</v>
      </c>
    </row>
    <row r="4053" spans="3:15" x14ac:dyDescent="0.25">
      <c r="C4053" s="197" t="e">
        <f t="shared" si="383"/>
        <v>#DIV/0!</v>
      </c>
      <c r="D4053" s="216" t="e">
        <f>IF(F4053="","",IF($B$3='Budget Calculator'!$A$14, 'Loan Calculator'!$L$12-E4053+H4053, IF($B$3='Budget Calculator'!$A$13,  'Loan Calculator'!$N$12-E4053+H4053, IF($B$3='Budget Calculator'!$A$12,  'Loan Calculator'!$P$12-E4053+H4053, 0))))</f>
        <v>#DIV/0!</v>
      </c>
      <c r="E4053" s="217" t="e">
        <f>IF(('Loan Calculator'!$G$4/$B$4)*C4052&gt;=0, ('Loan Calculator'!$G$4/$B$4)*C4052, 1/0)</f>
        <v>#DIV/0!</v>
      </c>
      <c r="F4053" s="200" t="e">
        <f t="shared" si="384"/>
        <v>#DIV/0!</v>
      </c>
      <c r="G4053" s="212" t="e">
        <f t="shared" si="385"/>
        <v>#DIV/0!</v>
      </c>
      <c r="K4053" s="197" t="str" cm="1">
        <f t="array" ref="K4053">INDEX($A:$G, ($B4053*$B$4)+3,COLUMN(C4053))</f>
        <v>Owing</v>
      </c>
      <c r="L4053" s="198" t="e">
        <f t="shared" si="387"/>
        <v>#VALUE!</v>
      </c>
      <c r="M4053" s="199" t="e">
        <f t="shared" si="388"/>
        <v>#VALUE!</v>
      </c>
      <c r="N4053" s="200" t="str" cm="1">
        <f t="array" ref="N4053">INDEX($A:$G, ($B4053*$B$4)+3,COLUMN(F4053))</f>
        <v>Total Interest Charged</v>
      </c>
      <c r="O4053" s="201" t="e">
        <f t="shared" si="386"/>
        <v>#VALUE!</v>
      </c>
    </row>
    <row r="4054" spans="3:15" x14ac:dyDescent="0.25">
      <c r="C4054" s="197" t="e">
        <f t="shared" si="383"/>
        <v>#DIV/0!</v>
      </c>
      <c r="D4054" s="216" t="e">
        <f>IF(F4054="","",IF($B$3='Budget Calculator'!$A$14, 'Loan Calculator'!$L$12-E4054+H4054, IF($B$3='Budget Calculator'!$A$13,  'Loan Calculator'!$N$12-E4054+H4054, IF($B$3='Budget Calculator'!$A$12,  'Loan Calculator'!$P$12-E4054+H4054, 0))))</f>
        <v>#DIV/0!</v>
      </c>
      <c r="E4054" s="217" t="e">
        <f>IF(('Loan Calculator'!$G$4/$B$4)*C4053&gt;=0, ('Loan Calculator'!$G$4/$B$4)*C4053, 1/0)</f>
        <v>#DIV/0!</v>
      </c>
      <c r="F4054" s="200" t="e">
        <f t="shared" si="384"/>
        <v>#DIV/0!</v>
      </c>
      <c r="G4054" s="212" t="e">
        <f t="shared" si="385"/>
        <v>#DIV/0!</v>
      </c>
      <c r="K4054" s="197" t="str" cm="1">
        <f t="array" ref="K4054">INDEX($A:$G, ($B4054*$B$4)+3,COLUMN(C4054))</f>
        <v>Owing</v>
      </c>
      <c r="L4054" s="198" t="e">
        <f t="shared" si="387"/>
        <v>#VALUE!</v>
      </c>
      <c r="M4054" s="199" t="e">
        <f t="shared" si="388"/>
        <v>#VALUE!</v>
      </c>
      <c r="N4054" s="200" t="str" cm="1">
        <f t="array" ref="N4054">INDEX($A:$G, ($B4054*$B$4)+3,COLUMN(F4054))</f>
        <v>Total Interest Charged</v>
      </c>
      <c r="O4054" s="201" t="e">
        <f t="shared" si="386"/>
        <v>#VALUE!</v>
      </c>
    </row>
    <row r="4055" spans="3:15" x14ac:dyDescent="0.25">
      <c r="C4055" s="197" t="e">
        <f t="shared" si="383"/>
        <v>#DIV/0!</v>
      </c>
      <c r="D4055" s="216" t="e">
        <f>IF(F4055="","",IF($B$3='Budget Calculator'!$A$14, 'Loan Calculator'!$L$12-E4055+H4055, IF($B$3='Budget Calculator'!$A$13,  'Loan Calculator'!$N$12-E4055+H4055, IF($B$3='Budget Calculator'!$A$12,  'Loan Calculator'!$P$12-E4055+H4055, 0))))</f>
        <v>#DIV/0!</v>
      </c>
      <c r="E4055" s="217" t="e">
        <f>IF(('Loan Calculator'!$G$4/$B$4)*C4054&gt;=0, ('Loan Calculator'!$G$4/$B$4)*C4054, 1/0)</f>
        <v>#DIV/0!</v>
      </c>
      <c r="F4055" s="200" t="e">
        <f t="shared" si="384"/>
        <v>#DIV/0!</v>
      </c>
      <c r="G4055" s="212" t="e">
        <f t="shared" si="385"/>
        <v>#DIV/0!</v>
      </c>
      <c r="K4055" s="197" t="str" cm="1">
        <f t="array" ref="K4055">INDEX($A:$G, ($B4055*$B$4)+3,COLUMN(C4055))</f>
        <v>Owing</v>
      </c>
      <c r="L4055" s="198" t="e">
        <f t="shared" si="387"/>
        <v>#VALUE!</v>
      </c>
      <c r="M4055" s="199" t="e">
        <f t="shared" si="388"/>
        <v>#VALUE!</v>
      </c>
      <c r="N4055" s="200" t="str" cm="1">
        <f t="array" ref="N4055">INDEX($A:$G, ($B4055*$B$4)+3,COLUMN(F4055))</f>
        <v>Total Interest Charged</v>
      </c>
      <c r="O4055" s="201" t="e">
        <f t="shared" si="386"/>
        <v>#VALUE!</v>
      </c>
    </row>
    <row r="4056" spans="3:15" x14ac:dyDescent="0.25">
      <c r="C4056" s="197" t="e">
        <f t="shared" ref="C4056:C4119" si="389">IF(F4056="","",C4055-D4056)</f>
        <v>#DIV/0!</v>
      </c>
      <c r="D4056" s="216" t="e">
        <f>IF(F4056="","",IF($B$3='Budget Calculator'!$A$14, 'Loan Calculator'!$L$12-E4056+H4056, IF($B$3='Budget Calculator'!$A$13,  'Loan Calculator'!$N$12-E4056+H4056, IF($B$3='Budget Calculator'!$A$12,  'Loan Calculator'!$P$12-E4056+H4056, 0))))</f>
        <v>#DIV/0!</v>
      </c>
      <c r="E4056" s="217" t="e">
        <f>IF(('Loan Calculator'!$G$4/$B$4)*C4055&gt;=0, ('Loan Calculator'!$G$4/$B$4)*C4055, 1/0)</f>
        <v>#DIV/0!</v>
      </c>
      <c r="F4056" s="200" t="e">
        <f t="shared" ref="F4056:F4119" si="390">IF(F4055="", "", IF(E4056+F4055&gt;F4055, E4056+F4055, ""))</f>
        <v>#DIV/0!</v>
      </c>
      <c r="G4056" s="212" t="e">
        <f t="shared" si="385"/>
        <v>#DIV/0!</v>
      </c>
      <c r="K4056" s="197" t="str" cm="1">
        <f t="array" ref="K4056">INDEX($A:$G, ($B4056*$B$4)+3,COLUMN(C4056))</f>
        <v>Owing</v>
      </c>
      <c r="L4056" s="198" t="e">
        <f t="shared" si="387"/>
        <v>#VALUE!</v>
      </c>
      <c r="M4056" s="199" t="e">
        <f t="shared" si="388"/>
        <v>#VALUE!</v>
      </c>
      <c r="N4056" s="200" t="str" cm="1">
        <f t="array" ref="N4056">INDEX($A:$G, ($B4056*$B$4)+3,COLUMN(F4056))</f>
        <v>Total Interest Charged</v>
      </c>
      <c r="O4056" s="201" t="e">
        <f t="shared" si="386"/>
        <v>#VALUE!</v>
      </c>
    </row>
    <row r="4057" spans="3:15" x14ac:dyDescent="0.25">
      <c r="C4057" s="197" t="e">
        <f t="shared" si="389"/>
        <v>#DIV/0!</v>
      </c>
      <c r="D4057" s="216" t="e">
        <f>IF(F4057="","",IF($B$3='Budget Calculator'!$A$14, 'Loan Calculator'!$L$12-E4057+H4057, IF($B$3='Budget Calculator'!$A$13,  'Loan Calculator'!$N$12-E4057+H4057, IF($B$3='Budget Calculator'!$A$12,  'Loan Calculator'!$P$12-E4057+H4057, 0))))</f>
        <v>#DIV/0!</v>
      </c>
      <c r="E4057" s="217" t="e">
        <f>IF(('Loan Calculator'!$G$4/$B$4)*C4056&gt;=0, ('Loan Calculator'!$G$4/$B$4)*C4056, 1/0)</f>
        <v>#DIV/0!</v>
      </c>
      <c r="F4057" s="200" t="e">
        <f t="shared" si="390"/>
        <v>#DIV/0!</v>
      </c>
      <c r="G4057" s="212" t="e">
        <f t="shared" si="385"/>
        <v>#DIV/0!</v>
      </c>
      <c r="K4057" s="197" t="str" cm="1">
        <f t="array" ref="K4057">INDEX($A:$G, ($B4057*$B$4)+3,COLUMN(C4057))</f>
        <v>Owing</v>
      </c>
      <c r="L4057" s="198" t="e">
        <f t="shared" si="387"/>
        <v>#VALUE!</v>
      </c>
      <c r="M4057" s="199" t="e">
        <f t="shared" si="388"/>
        <v>#VALUE!</v>
      </c>
      <c r="N4057" s="200" t="str" cm="1">
        <f t="array" ref="N4057">INDEX($A:$G, ($B4057*$B$4)+3,COLUMN(F4057))</f>
        <v>Total Interest Charged</v>
      </c>
      <c r="O4057" s="201" t="e">
        <f t="shared" si="386"/>
        <v>#VALUE!</v>
      </c>
    </row>
    <row r="4058" spans="3:15" x14ac:dyDescent="0.25">
      <c r="C4058" s="197" t="e">
        <f t="shared" si="389"/>
        <v>#DIV/0!</v>
      </c>
      <c r="D4058" s="216" t="e">
        <f>IF(F4058="","",IF($B$3='Budget Calculator'!$A$14, 'Loan Calculator'!$L$12-E4058+H4058, IF($B$3='Budget Calculator'!$A$13,  'Loan Calculator'!$N$12-E4058+H4058, IF($B$3='Budget Calculator'!$A$12,  'Loan Calculator'!$P$12-E4058+H4058, 0))))</f>
        <v>#DIV/0!</v>
      </c>
      <c r="E4058" s="217" t="e">
        <f>IF(('Loan Calculator'!$G$4/$B$4)*C4057&gt;=0, ('Loan Calculator'!$G$4/$B$4)*C4057, 1/0)</f>
        <v>#DIV/0!</v>
      </c>
      <c r="F4058" s="200" t="e">
        <f t="shared" si="390"/>
        <v>#DIV/0!</v>
      </c>
      <c r="G4058" s="212" t="e">
        <f t="shared" si="385"/>
        <v>#DIV/0!</v>
      </c>
      <c r="K4058" s="197" t="str" cm="1">
        <f t="array" ref="K4058">INDEX($A:$G, ($B4058*$B$4)+3,COLUMN(C4058))</f>
        <v>Owing</v>
      </c>
      <c r="L4058" s="198" t="e">
        <f t="shared" si="387"/>
        <v>#VALUE!</v>
      </c>
      <c r="M4058" s="199" t="e">
        <f t="shared" si="388"/>
        <v>#VALUE!</v>
      </c>
      <c r="N4058" s="200" t="str" cm="1">
        <f t="array" ref="N4058">INDEX($A:$G, ($B4058*$B$4)+3,COLUMN(F4058))</f>
        <v>Total Interest Charged</v>
      </c>
      <c r="O4058" s="201" t="e">
        <f t="shared" si="386"/>
        <v>#VALUE!</v>
      </c>
    </row>
    <row r="4059" spans="3:15" x14ac:dyDescent="0.25">
      <c r="C4059" s="197" t="e">
        <f t="shared" si="389"/>
        <v>#DIV/0!</v>
      </c>
      <c r="D4059" s="216" t="e">
        <f>IF(F4059="","",IF($B$3='Budget Calculator'!$A$14, 'Loan Calculator'!$L$12-E4059+H4059, IF($B$3='Budget Calculator'!$A$13,  'Loan Calculator'!$N$12-E4059+H4059, IF($B$3='Budget Calculator'!$A$12,  'Loan Calculator'!$P$12-E4059+H4059, 0))))</f>
        <v>#DIV/0!</v>
      </c>
      <c r="E4059" s="217" t="e">
        <f>IF(('Loan Calculator'!$G$4/$B$4)*C4058&gt;=0, ('Loan Calculator'!$G$4/$B$4)*C4058, 1/0)</f>
        <v>#DIV/0!</v>
      </c>
      <c r="F4059" s="200" t="e">
        <f t="shared" si="390"/>
        <v>#DIV/0!</v>
      </c>
      <c r="G4059" s="212" t="e">
        <f t="shared" si="385"/>
        <v>#DIV/0!</v>
      </c>
      <c r="K4059" s="197" t="str" cm="1">
        <f t="array" ref="K4059">INDEX($A:$G, ($B4059*$B$4)+3,COLUMN(C4059))</f>
        <v>Owing</v>
      </c>
      <c r="L4059" s="198" t="e">
        <f t="shared" si="387"/>
        <v>#VALUE!</v>
      </c>
      <c r="M4059" s="199" t="e">
        <f t="shared" si="388"/>
        <v>#VALUE!</v>
      </c>
      <c r="N4059" s="200" t="str" cm="1">
        <f t="array" ref="N4059">INDEX($A:$G, ($B4059*$B$4)+3,COLUMN(F4059))</f>
        <v>Total Interest Charged</v>
      </c>
      <c r="O4059" s="201" t="e">
        <f t="shared" si="386"/>
        <v>#VALUE!</v>
      </c>
    </row>
    <row r="4060" spans="3:15" x14ac:dyDescent="0.25">
      <c r="C4060" s="197" t="e">
        <f t="shared" si="389"/>
        <v>#DIV/0!</v>
      </c>
      <c r="D4060" s="216" t="e">
        <f>IF(F4060="","",IF($B$3='Budget Calculator'!$A$14, 'Loan Calculator'!$L$12-E4060+H4060, IF($B$3='Budget Calculator'!$A$13,  'Loan Calculator'!$N$12-E4060+H4060, IF($B$3='Budget Calculator'!$A$12,  'Loan Calculator'!$P$12-E4060+H4060, 0))))</f>
        <v>#DIV/0!</v>
      </c>
      <c r="E4060" s="217" t="e">
        <f>IF(('Loan Calculator'!$G$4/$B$4)*C4059&gt;=0, ('Loan Calculator'!$G$4/$B$4)*C4059, 1/0)</f>
        <v>#DIV/0!</v>
      </c>
      <c r="F4060" s="200" t="e">
        <f t="shared" si="390"/>
        <v>#DIV/0!</v>
      </c>
      <c r="G4060" s="212" t="e">
        <f t="shared" si="385"/>
        <v>#DIV/0!</v>
      </c>
      <c r="K4060" s="197" t="str" cm="1">
        <f t="array" ref="K4060">INDEX($A:$G, ($B4060*$B$4)+3,COLUMN(C4060))</f>
        <v>Owing</v>
      </c>
      <c r="L4060" s="198" t="e">
        <f t="shared" si="387"/>
        <v>#VALUE!</v>
      </c>
      <c r="M4060" s="199" t="e">
        <f t="shared" si="388"/>
        <v>#VALUE!</v>
      </c>
      <c r="N4060" s="200" t="str" cm="1">
        <f t="array" ref="N4060">INDEX($A:$G, ($B4060*$B$4)+3,COLUMN(F4060))</f>
        <v>Total Interest Charged</v>
      </c>
      <c r="O4060" s="201" t="e">
        <f t="shared" si="386"/>
        <v>#VALUE!</v>
      </c>
    </row>
    <row r="4061" spans="3:15" x14ac:dyDescent="0.25">
      <c r="C4061" s="197" t="e">
        <f t="shared" si="389"/>
        <v>#DIV/0!</v>
      </c>
      <c r="D4061" s="216" t="e">
        <f>IF(F4061="","",IF($B$3='Budget Calculator'!$A$14, 'Loan Calculator'!$L$12-E4061+H4061, IF($B$3='Budget Calculator'!$A$13,  'Loan Calculator'!$N$12-E4061+H4061, IF($B$3='Budget Calculator'!$A$12,  'Loan Calculator'!$P$12-E4061+H4061, 0))))</f>
        <v>#DIV/0!</v>
      </c>
      <c r="E4061" s="217" t="e">
        <f>IF(('Loan Calculator'!$G$4/$B$4)*C4060&gt;=0, ('Loan Calculator'!$G$4/$B$4)*C4060, 1/0)</f>
        <v>#DIV/0!</v>
      </c>
      <c r="F4061" s="200" t="e">
        <f t="shared" si="390"/>
        <v>#DIV/0!</v>
      </c>
      <c r="G4061" s="212" t="e">
        <f t="shared" si="385"/>
        <v>#DIV/0!</v>
      </c>
      <c r="K4061" s="197" t="str" cm="1">
        <f t="array" ref="K4061">INDEX($A:$G, ($B4061*$B$4)+3,COLUMN(C4061))</f>
        <v>Owing</v>
      </c>
      <c r="L4061" s="198" t="e">
        <f t="shared" si="387"/>
        <v>#VALUE!</v>
      </c>
      <c r="M4061" s="199" t="e">
        <f t="shared" si="388"/>
        <v>#VALUE!</v>
      </c>
      <c r="N4061" s="200" t="str" cm="1">
        <f t="array" ref="N4061">INDEX($A:$G, ($B4061*$B$4)+3,COLUMN(F4061))</f>
        <v>Total Interest Charged</v>
      </c>
      <c r="O4061" s="201" t="e">
        <f t="shared" si="386"/>
        <v>#VALUE!</v>
      </c>
    </row>
    <row r="4062" spans="3:15" x14ac:dyDescent="0.25">
      <c r="C4062" s="197" t="e">
        <f t="shared" si="389"/>
        <v>#DIV/0!</v>
      </c>
      <c r="D4062" s="216" t="e">
        <f>IF(F4062="","",IF($B$3='Budget Calculator'!$A$14, 'Loan Calculator'!$L$12-E4062+H4062, IF($B$3='Budget Calculator'!$A$13,  'Loan Calculator'!$N$12-E4062+H4062, IF($B$3='Budget Calculator'!$A$12,  'Loan Calculator'!$P$12-E4062+H4062, 0))))</f>
        <v>#DIV/0!</v>
      </c>
      <c r="E4062" s="217" t="e">
        <f>IF(('Loan Calculator'!$G$4/$B$4)*C4061&gt;=0, ('Loan Calculator'!$G$4/$B$4)*C4061, 1/0)</f>
        <v>#DIV/0!</v>
      </c>
      <c r="F4062" s="200" t="e">
        <f t="shared" si="390"/>
        <v>#DIV/0!</v>
      </c>
      <c r="G4062" s="212" t="e">
        <f t="shared" si="385"/>
        <v>#DIV/0!</v>
      </c>
      <c r="K4062" s="197" t="str" cm="1">
        <f t="array" ref="K4062">INDEX($A:$G, ($B4062*$B$4)+3,COLUMN(C4062))</f>
        <v>Owing</v>
      </c>
      <c r="L4062" s="198" t="e">
        <f t="shared" si="387"/>
        <v>#VALUE!</v>
      </c>
      <c r="M4062" s="199" t="e">
        <f t="shared" si="388"/>
        <v>#VALUE!</v>
      </c>
      <c r="N4062" s="200" t="str" cm="1">
        <f t="array" ref="N4062">INDEX($A:$G, ($B4062*$B$4)+3,COLUMN(F4062))</f>
        <v>Total Interest Charged</v>
      </c>
      <c r="O4062" s="201" t="e">
        <f t="shared" si="386"/>
        <v>#VALUE!</v>
      </c>
    </row>
    <row r="4063" spans="3:15" x14ac:dyDescent="0.25">
      <c r="C4063" s="197" t="e">
        <f t="shared" si="389"/>
        <v>#DIV/0!</v>
      </c>
      <c r="D4063" s="216" t="e">
        <f>IF(F4063="","",IF($B$3='Budget Calculator'!$A$14, 'Loan Calculator'!$L$12-E4063+H4063, IF($B$3='Budget Calculator'!$A$13,  'Loan Calculator'!$N$12-E4063+H4063, IF($B$3='Budget Calculator'!$A$12,  'Loan Calculator'!$P$12-E4063+H4063, 0))))</f>
        <v>#DIV/0!</v>
      </c>
      <c r="E4063" s="217" t="e">
        <f>IF(('Loan Calculator'!$G$4/$B$4)*C4062&gt;=0, ('Loan Calculator'!$G$4/$B$4)*C4062, 1/0)</f>
        <v>#DIV/0!</v>
      </c>
      <c r="F4063" s="200" t="e">
        <f t="shared" si="390"/>
        <v>#DIV/0!</v>
      </c>
      <c r="G4063" s="212" t="e">
        <f t="shared" si="385"/>
        <v>#DIV/0!</v>
      </c>
      <c r="K4063" s="197" t="str" cm="1">
        <f t="array" ref="K4063">INDEX($A:$G, ($B4063*$B$4)+3,COLUMN(C4063))</f>
        <v>Owing</v>
      </c>
      <c r="L4063" s="198" t="e">
        <f t="shared" si="387"/>
        <v>#VALUE!</v>
      </c>
      <c r="M4063" s="199" t="e">
        <f t="shared" si="388"/>
        <v>#VALUE!</v>
      </c>
      <c r="N4063" s="200" t="str" cm="1">
        <f t="array" ref="N4063">INDEX($A:$G, ($B4063*$B$4)+3,COLUMN(F4063))</f>
        <v>Total Interest Charged</v>
      </c>
      <c r="O4063" s="201" t="e">
        <f t="shared" si="386"/>
        <v>#VALUE!</v>
      </c>
    </row>
    <row r="4064" spans="3:15" x14ac:dyDescent="0.25">
      <c r="C4064" s="197" t="e">
        <f t="shared" si="389"/>
        <v>#DIV/0!</v>
      </c>
      <c r="D4064" s="216" t="e">
        <f>IF(F4064="","",IF($B$3='Budget Calculator'!$A$14, 'Loan Calculator'!$L$12-E4064+H4064, IF($B$3='Budget Calculator'!$A$13,  'Loan Calculator'!$N$12-E4064+H4064, IF($B$3='Budget Calculator'!$A$12,  'Loan Calculator'!$P$12-E4064+H4064, 0))))</f>
        <v>#DIV/0!</v>
      </c>
      <c r="E4064" s="217" t="e">
        <f>IF(('Loan Calculator'!$G$4/$B$4)*C4063&gt;=0, ('Loan Calculator'!$G$4/$B$4)*C4063, 1/0)</f>
        <v>#DIV/0!</v>
      </c>
      <c r="F4064" s="200" t="e">
        <f t="shared" si="390"/>
        <v>#DIV/0!</v>
      </c>
      <c r="G4064" s="212" t="e">
        <f t="shared" si="385"/>
        <v>#DIV/0!</v>
      </c>
      <c r="K4064" s="197" t="str" cm="1">
        <f t="array" ref="K4064">INDEX($A:$G, ($B4064*$B$4)+3,COLUMN(C4064))</f>
        <v>Owing</v>
      </c>
      <c r="L4064" s="198" t="e">
        <f t="shared" si="387"/>
        <v>#VALUE!</v>
      </c>
      <c r="M4064" s="199" t="e">
        <f t="shared" si="388"/>
        <v>#VALUE!</v>
      </c>
      <c r="N4064" s="200" t="str" cm="1">
        <f t="array" ref="N4064">INDEX($A:$G, ($B4064*$B$4)+3,COLUMN(F4064))</f>
        <v>Total Interest Charged</v>
      </c>
      <c r="O4064" s="201" t="e">
        <f t="shared" si="386"/>
        <v>#VALUE!</v>
      </c>
    </row>
    <row r="4065" spans="3:15" x14ac:dyDescent="0.25">
      <c r="C4065" s="197" t="e">
        <f t="shared" si="389"/>
        <v>#DIV/0!</v>
      </c>
      <c r="D4065" s="216" t="e">
        <f>IF(F4065="","",IF($B$3='Budget Calculator'!$A$14, 'Loan Calculator'!$L$12-E4065+H4065, IF($B$3='Budget Calculator'!$A$13,  'Loan Calculator'!$N$12-E4065+H4065, IF($B$3='Budget Calculator'!$A$12,  'Loan Calculator'!$P$12-E4065+H4065, 0))))</f>
        <v>#DIV/0!</v>
      </c>
      <c r="E4065" s="217" t="e">
        <f>IF(('Loan Calculator'!$G$4/$B$4)*C4064&gt;=0, ('Loan Calculator'!$G$4/$B$4)*C4064, 1/0)</f>
        <v>#DIV/0!</v>
      </c>
      <c r="F4065" s="200" t="e">
        <f t="shared" si="390"/>
        <v>#DIV/0!</v>
      </c>
      <c r="G4065" s="212" t="e">
        <f t="shared" si="385"/>
        <v>#DIV/0!</v>
      </c>
      <c r="K4065" s="197" t="str" cm="1">
        <f t="array" ref="K4065">INDEX($A:$G, ($B4065*$B$4)+3,COLUMN(C4065))</f>
        <v>Owing</v>
      </c>
      <c r="L4065" s="198" t="e">
        <f t="shared" si="387"/>
        <v>#VALUE!</v>
      </c>
      <c r="M4065" s="199" t="e">
        <f t="shared" si="388"/>
        <v>#VALUE!</v>
      </c>
      <c r="N4065" s="200" t="str" cm="1">
        <f t="array" ref="N4065">INDEX($A:$G, ($B4065*$B$4)+3,COLUMN(F4065))</f>
        <v>Total Interest Charged</v>
      </c>
      <c r="O4065" s="201" t="e">
        <f t="shared" si="386"/>
        <v>#VALUE!</v>
      </c>
    </row>
    <row r="4066" spans="3:15" x14ac:dyDescent="0.25">
      <c r="C4066" s="197" t="e">
        <f t="shared" si="389"/>
        <v>#DIV/0!</v>
      </c>
      <c r="D4066" s="216" t="e">
        <f>IF(F4066="","",IF($B$3='Budget Calculator'!$A$14, 'Loan Calculator'!$L$12-E4066+H4066, IF($B$3='Budget Calculator'!$A$13,  'Loan Calculator'!$N$12-E4066+H4066, IF($B$3='Budget Calculator'!$A$12,  'Loan Calculator'!$P$12-E4066+H4066, 0))))</f>
        <v>#DIV/0!</v>
      </c>
      <c r="E4066" s="217" t="e">
        <f>IF(('Loan Calculator'!$G$4/$B$4)*C4065&gt;=0, ('Loan Calculator'!$G$4/$B$4)*C4065, 1/0)</f>
        <v>#DIV/0!</v>
      </c>
      <c r="F4066" s="200" t="e">
        <f t="shared" si="390"/>
        <v>#DIV/0!</v>
      </c>
      <c r="G4066" s="212" t="e">
        <f t="shared" si="385"/>
        <v>#DIV/0!</v>
      </c>
      <c r="K4066" s="197" t="str" cm="1">
        <f t="array" ref="K4066">INDEX($A:$G, ($B4066*$B$4)+3,COLUMN(C4066))</f>
        <v>Owing</v>
      </c>
      <c r="L4066" s="198" t="e">
        <f t="shared" si="387"/>
        <v>#VALUE!</v>
      </c>
      <c r="M4066" s="199" t="e">
        <f t="shared" si="388"/>
        <v>#VALUE!</v>
      </c>
      <c r="N4066" s="200" t="str" cm="1">
        <f t="array" ref="N4066">INDEX($A:$G, ($B4066*$B$4)+3,COLUMN(F4066))</f>
        <v>Total Interest Charged</v>
      </c>
      <c r="O4066" s="201" t="e">
        <f t="shared" si="386"/>
        <v>#VALUE!</v>
      </c>
    </row>
    <row r="4067" spans="3:15" x14ac:dyDescent="0.25">
      <c r="C4067" s="197" t="e">
        <f t="shared" si="389"/>
        <v>#DIV/0!</v>
      </c>
      <c r="D4067" s="216" t="e">
        <f>IF(F4067="","",IF($B$3='Budget Calculator'!$A$14, 'Loan Calculator'!$L$12-E4067+H4067, IF($B$3='Budget Calculator'!$A$13,  'Loan Calculator'!$N$12-E4067+H4067, IF($B$3='Budget Calculator'!$A$12,  'Loan Calculator'!$P$12-E4067+H4067, 0))))</f>
        <v>#DIV/0!</v>
      </c>
      <c r="E4067" s="217" t="e">
        <f>IF(('Loan Calculator'!$G$4/$B$4)*C4066&gt;=0, ('Loan Calculator'!$G$4/$B$4)*C4066, 1/0)</f>
        <v>#DIV/0!</v>
      </c>
      <c r="F4067" s="200" t="e">
        <f t="shared" si="390"/>
        <v>#DIV/0!</v>
      </c>
      <c r="G4067" s="212" t="e">
        <f t="shared" si="385"/>
        <v>#DIV/0!</v>
      </c>
      <c r="K4067" s="197" t="str" cm="1">
        <f t="array" ref="K4067">INDEX($A:$G, ($B4067*$B$4)+3,COLUMN(C4067))</f>
        <v>Owing</v>
      </c>
      <c r="L4067" s="198" t="e">
        <f t="shared" si="387"/>
        <v>#VALUE!</v>
      </c>
      <c r="M4067" s="199" t="e">
        <f t="shared" si="388"/>
        <v>#VALUE!</v>
      </c>
      <c r="N4067" s="200" t="str" cm="1">
        <f t="array" ref="N4067">INDEX($A:$G, ($B4067*$B$4)+3,COLUMN(F4067))</f>
        <v>Total Interest Charged</v>
      </c>
      <c r="O4067" s="201" t="e">
        <f t="shared" si="386"/>
        <v>#VALUE!</v>
      </c>
    </row>
    <row r="4068" spans="3:15" x14ac:dyDescent="0.25">
      <c r="C4068" s="197" t="e">
        <f t="shared" si="389"/>
        <v>#DIV/0!</v>
      </c>
      <c r="D4068" s="216" t="e">
        <f>IF(F4068="","",IF($B$3='Budget Calculator'!$A$14, 'Loan Calculator'!$L$12-E4068+H4068, IF($B$3='Budget Calculator'!$A$13,  'Loan Calculator'!$N$12-E4068+H4068, IF($B$3='Budget Calculator'!$A$12,  'Loan Calculator'!$P$12-E4068+H4068, 0))))</f>
        <v>#DIV/0!</v>
      </c>
      <c r="E4068" s="217" t="e">
        <f>IF(('Loan Calculator'!$G$4/$B$4)*C4067&gt;=0, ('Loan Calculator'!$G$4/$B$4)*C4067, 1/0)</f>
        <v>#DIV/0!</v>
      </c>
      <c r="F4068" s="200" t="e">
        <f t="shared" si="390"/>
        <v>#DIV/0!</v>
      </c>
      <c r="G4068" s="212" t="e">
        <f t="shared" si="385"/>
        <v>#DIV/0!</v>
      </c>
      <c r="K4068" s="197" t="str" cm="1">
        <f t="array" ref="K4068">INDEX($A:$G, ($B4068*$B$4)+3,COLUMN(C4068))</f>
        <v>Owing</v>
      </c>
      <c r="L4068" s="198" t="e">
        <f t="shared" si="387"/>
        <v>#VALUE!</v>
      </c>
      <c r="M4068" s="199" t="e">
        <f t="shared" si="388"/>
        <v>#VALUE!</v>
      </c>
      <c r="N4068" s="200" t="str" cm="1">
        <f t="array" ref="N4068">INDEX($A:$G, ($B4068*$B$4)+3,COLUMN(F4068))</f>
        <v>Total Interest Charged</v>
      </c>
      <c r="O4068" s="201" t="e">
        <f t="shared" si="386"/>
        <v>#VALUE!</v>
      </c>
    </row>
    <row r="4069" spans="3:15" x14ac:dyDescent="0.25">
      <c r="C4069" s="197" t="e">
        <f t="shared" si="389"/>
        <v>#DIV/0!</v>
      </c>
      <c r="D4069" s="216" t="e">
        <f>IF(F4069="","",IF($B$3='Budget Calculator'!$A$14, 'Loan Calculator'!$L$12-E4069+H4069, IF($B$3='Budget Calculator'!$A$13,  'Loan Calculator'!$N$12-E4069+H4069, IF($B$3='Budget Calculator'!$A$12,  'Loan Calculator'!$P$12-E4069+H4069, 0))))</f>
        <v>#DIV/0!</v>
      </c>
      <c r="E4069" s="217" t="e">
        <f>IF(('Loan Calculator'!$G$4/$B$4)*C4068&gt;=0, ('Loan Calculator'!$G$4/$B$4)*C4068, 1/0)</f>
        <v>#DIV/0!</v>
      </c>
      <c r="F4069" s="200" t="e">
        <f t="shared" si="390"/>
        <v>#DIV/0!</v>
      </c>
      <c r="G4069" s="212" t="e">
        <f t="shared" si="385"/>
        <v>#DIV/0!</v>
      </c>
      <c r="K4069" s="197" t="str" cm="1">
        <f t="array" ref="K4069">INDEX($A:$G, ($B4069*$B$4)+3,COLUMN(C4069))</f>
        <v>Owing</v>
      </c>
      <c r="L4069" s="198" t="e">
        <f t="shared" si="387"/>
        <v>#VALUE!</v>
      </c>
      <c r="M4069" s="199" t="e">
        <f t="shared" si="388"/>
        <v>#VALUE!</v>
      </c>
      <c r="N4069" s="200" t="str" cm="1">
        <f t="array" ref="N4069">INDEX($A:$G, ($B4069*$B$4)+3,COLUMN(F4069))</f>
        <v>Total Interest Charged</v>
      </c>
      <c r="O4069" s="201" t="e">
        <f t="shared" si="386"/>
        <v>#VALUE!</v>
      </c>
    </row>
    <row r="4070" spans="3:15" x14ac:dyDescent="0.25">
      <c r="C4070" s="197" t="e">
        <f t="shared" si="389"/>
        <v>#DIV/0!</v>
      </c>
      <c r="D4070" s="216" t="e">
        <f>IF(F4070="","",IF($B$3='Budget Calculator'!$A$14, 'Loan Calculator'!$L$12-E4070+H4070, IF($B$3='Budget Calculator'!$A$13,  'Loan Calculator'!$N$12-E4070+H4070, IF($B$3='Budget Calculator'!$A$12,  'Loan Calculator'!$P$12-E4070+H4070, 0))))</f>
        <v>#DIV/0!</v>
      </c>
      <c r="E4070" s="217" t="e">
        <f>IF(('Loan Calculator'!$G$4/$B$4)*C4069&gt;=0, ('Loan Calculator'!$G$4/$B$4)*C4069, 1/0)</f>
        <v>#DIV/0!</v>
      </c>
      <c r="F4070" s="200" t="e">
        <f t="shared" si="390"/>
        <v>#DIV/0!</v>
      </c>
      <c r="G4070" s="212" t="e">
        <f t="shared" si="385"/>
        <v>#DIV/0!</v>
      </c>
      <c r="K4070" s="197" t="str" cm="1">
        <f t="array" ref="K4070">INDEX($A:$G, ($B4070*$B$4)+3,COLUMN(C4070))</f>
        <v>Owing</v>
      </c>
      <c r="L4070" s="198" t="e">
        <f t="shared" si="387"/>
        <v>#VALUE!</v>
      </c>
      <c r="M4070" s="199" t="e">
        <f t="shared" si="388"/>
        <v>#VALUE!</v>
      </c>
      <c r="N4070" s="200" t="str" cm="1">
        <f t="array" ref="N4070">INDEX($A:$G, ($B4070*$B$4)+3,COLUMN(F4070))</f>
        <v>Total Interest Charged</v>
      </c>
      <c r="O4070" s="201" t="e">
        <f t="shared" si="386"/>
        <v>#VALUE!</v>
      </c>
    </row>
    <row r="4071" spans="3:15" x14ac:dyDescent="0.25">
      <c r="C4071" s="197" t="e">
        <f t="shared" si="389"/>
        <v>#DIV/0!</v>
      </c>
      <c r="D4071" s="216" t="e">
        <f>IF(F4071="","",IF($B$3='Budget Calculator'!$A$14, 'Loan Calculator'!$L$12-E4071+H4071, IF($B$3='Budget Calculator'!$A$13,  'Loan Calculator'!$N$12-E4071+H4071, IF($B$3='Budget Calculator'!$A$12,  'Loan Calculator'!$P$12-E4071+H4071, 0))))</f>
        <v>#DIV/0!</v>
      </c>
      <c r="E4071" s="217" t="e">
        <f>IF(('Loan Calculator'!$G$4/$B$4)*C4070&gt;=0, ('Loan Calculator'!$G$4/$B$4)*C4070, 1/0)</f>
        <v>#DIV/0!</v>
      </c>
      <c r="F4071" s="200" t="e">
        <f t="shared" si="390"/>
        <v>#DIV/0!</v>
      </c>
      <c r="G4071" s="212" t="e">
        <f t="shared" si="385"/>
        <v>#DIV/0!</v>
      </c>
      <c r="K4071" s="197" t="str" cm="1">
        <f t="array" ref="K4071">INDEX($A:$G, ($B4071*$B$4)+3,COLUMN(C4071))</f>
        <v>Owing</v>
      </c>
      <c r="L4071" s="198" t="e">
        <f t="shared" si="387"/>
        <v>#VALUE!</v>
      </c>
      <c r="M4071" s="199" t="e">
        <f t="shared" si="388"/>
        <v>#VALUE!</v>
      </c>
      <c r="N4071" s="200" t="str" cm="1">
        <f t="array" ref="N4071">INDEX($A:$G, ($B4071*$B$4)+3,COLUMN(F4071))</f>
        <v>Total Interest Charged</v>
      </c>
      <c r="O4071" s="201" t="e">
        <f t="shared" si="386"/>
        <v>#VALUE!</v>
      </c>
    </row>
    <row r="4072" spans="3:15" x14ac:dyDescent="0.25">
      <c r="C4072" s="197" t="e">
        <f t="shared" si="389"/>
        <v>#DIV/0!</v>
      </c>
      <c r="D4072" s="216" t="e">
        <f>IF(F4072="","",IF($B$3='Budget Calculator'!$A$14, 'Loan Calculator'!$L$12-E4072+H4072, IF($B$3='Budget Calculator'!$A$13,  'Loan Calculator'!$N$12-E4072+H4072, IF($B$3='Budget Calculator'!$A$12,  'Loan Calculator'!$P$12-E4072+H4072, 0))))</f>
        <v>#DIV/0!</v>
      </c>
      <c r="E4072" s="217" t="e">
        <f>IF(('Loan Calculator'!$G$4/$B$4)*C4071&gt;=0, ('Loan Calculator'!$G$4/$B$4)*C4071, 1/0)</f>
        <v>#DIV/0!</v>
      </c>
      <c r="F4072" s="200" t="e">
        <f t="shared" si="390"/>
        <v>#DIV/0!</v>
      </c>
      <c r="G4072" s="212" t="e">
        <f t="shared" si="385"/>
        <v>#DIV/0!</v>
      </c>
      <c r="K4072" s="197" t="str" cm="1">
        <f t="array" ref="K4072">INDEX($A:$G, ($B4072*$B$4)+3,COLUMN(C4072))</f>
        <v>Owing</v>
      </c>
      <c r="L4072" s="198" t="e">
        <f t="shared" si="387"/>
        <v>#VALUE!</v>
      </c>
      <c r="M4072" s="199" t="e">
        <f t="shared" si="388"/>
        <v>#VALUE!</v>
      </c>
      <c r="N4072" s="200" t="str" cm="1">
        <f t="array" ref="N4072">INDEX($A:$G, ($B4072*$B$4)+3,COLUMN(F4072))</f>
        <v>Total Interest Charged</v>
      </c>
      <c r="O4072" s="201" t="e">
        <f t="shared" si="386"/>
        <v>#VALUE!</v>
      </c>
    </row>
    <row r="4073" spans="3:15" x14ac:dyDescent="0.25">
      <c r="C4073" s="197" t="e">
        <f t="shared" si="389"/>
        <v>#DIV/0!</v>
      </c>
      <c r="D4073" s="216" t="e">
        <f>IF(F4073="","",IF($B$3='Budget Calculator'!$A$14, 'Loan Calculator'!$L$12-E4073+H4073, IF($B$3='Budget Calculator'!$A$13,  'Loan Calculator'!$N$12-E4073+H4073, IF($B$3='Budget Calculator'!$A$12,  'Loan Calculator'!$P$12-E4073+H4073, 0))))</f>
        <v>#DIV/0!</v>
      </c>
      <c r="E4073" s="217" t="e">
        <f>IF(('Loan Calculator'!$G$4/$B$4)*C4072&gt;=0, ('Loan Calculator'!$G$4/$B$4)*C4072, 1/0)</f>
        <v>#DIV/0!</v>
      </c>
      <c r="F4073" s="200" t="e">
        <f t="shared" si="390"/>
        <v>#DIV/0!</v>
      </c>
      <c r="G4073" s="212" t="e">
        <f t="shared" si="385"/>
        <v>#DIV/0!</v>
      </c>
      <c r="K4073" s="197" t="str" cm="1">
        <f t="array" ref="K4073">INDEX($A:$G, ($B4073*$B$4)+3,COLUMN(C4073))</f>
        <v>Owing</v>
      </c>
      <c r="L4073" s="198" t="e">
        <f t="shared" si="387"/>
        <v>#VALUE!</v>
      </c>
      <c r="M4073" s="199" t="e">
        <f t="shared" si="388"/>
        <v>#VALUE!</v>
      </c>
      <c r="N4073" s="200" t="str" cm="1">
        <f t="array" ref="N4073">INDEX($A:$G, ($B4073*$B$4)+3,COLUMN(F4073))</f>
        <v>Total Interest Charged</v>
      </c>
      <c r="O4073" s="201" t="e">
        <f t="shared" si="386"/>
        <v>#VALUE!</v>
      </c>
    </row>
    <row r="4074" spans="3:15" x14ac:dyDescent="0.25">
      <c r="C4074" s="197" t="e">
        <f t="shared" si="389"/>
        <v>#DIV/0!</v>
      </c>
      <c r="D4074" s="216" t="e">
        <f>IF(F4074="","",IF($B$3='Budget Calculator'!$A$14, 'Loan Calculator'!$L$12-E4074+H4074, IF($B$3='Budget Calculator'!$A$13,  'Loan Calculator'!$N$12-E4074+H4074, IF($B$3='Budget Calculator'!$A$12,  'Loan Calculator'!$P$12-E4074+H4074, 0))))</f>
        <v>#DIV/0!</v>
      </c>
      <c r="E4074" s="217" t="e">
        <f>IF(('Loan Calculator'!$G$4/$B$4)*C4073&gt;=0, ('Loan Calculator'!$G$4/$B$4)*C4073, 1/0)</f>
        <v>#DIV/0!</v>
      </c>
      <c r="F4074" s="200" t="e">
        <f t="shared" si="390"/>
        <v>#DIV/0!</v>
      </c>
      <c r="G4074" s="212" t="e">
        <f t="shared" si="385"/>
        <v>#DIV/0!</v>
      </c>
      <c r="K4074" s="197" t="str" cm="1">
        <f t="array" ref="K4074">INDEX($A:$G, ($B4074*$B$4)+3,COLUMN(C4074))</f>
        <v>Owing</v>
      </c>
      <c r="L4074" s="198" t="e">
        <f t="shared" si="387"/>
        <v>#VALUE!</v>
      </c>
      <c r="M4074" s="199" t="e">
        <f t="shared" si="388"/>
        <v>#VALUE!</v>
      </c>
      <c r="N4074" s="200" t="str" cm="1">
        <f t="array" ref="N4074">INDEX($A:$G, ($B4074*$B$4)+3,COLUMN(F4074))</f>
        <v>Total Interest Charged</v>
      </c>
      <c r="O4074" s="201" t="e">
        <f t="shared" si="386"/>
        <v>#VALUE!</v>
      </c>
    </row>
    <row r="4075" spans="3:15" x14ac:dyDescent="0.25">
      <c r="C4075" s="197" t="e">
        <f t="shared" si="389"/>
        <v>#DIV/0!</v>
      </c>
      <c r="D4075" s="216" t="e">
        <f>IF(F4075="","",IF($B$3='Budget Calculator'!$A$14, 'Loan Calculator'!$L$12-E4075+H4075, IF($B$3='Budget Calculator'!$A$13,  'Loan Calculator'!$N$12-E4075+H4075, IF($B$3='Budget Calculator'!$A$12,  'Loan Calculator'!$P$12-E4075+H4075, 0))))</f>
        <v>#DIV/0!</v>
      </c>
      <c r="E4075" s="217" t="e">
        <f>IF(('Loan Calculator'!$G$4/$B$4)*C4074&gt;=0, ('Loan Calculator'!$G$4/$B$4)*C4074, 1/0)</f>
        <v>#DIV/0!</v>
      </c>
      <c r="F4075" s="200" t="e">
        <f t="shared" si="390"/>
        <v>#DIV/0!</v>
      </c>
      <c r="G4075" s="212" t="e">
        <f t="shared" si="385"/>
        <v>#DIV/0!</v>
      </c>
      <c r="K4075" s="197" t="str" cm="1">
        <f t="array" ref="K4075">INDEX($A:$G, ($B4075*$B$4)+3,COLUMN(C4075))</f>
        <v>Owing</v>
      </c>
      <c r="L4075" s="198" t="e">
        <f t="shared" si="387"/>
        <v>#VALUE!</v>
      </c>
      <c r="M4075" s="199" t="e">
        <f t="shared" si="388"/>
        <v>#VALUE!</v>
      </c>
      <c r="N4075" s="200" t="str" cm="1">
        <f t="array" ref="N4075">INDEX($A:$G, ($B4075*$B$4)+3,COLUMN(F4075))</f>
        <v>Total Interest Charged</v>
      </c>
      <c r="O4075" s="201" t="e">
        <f t="shared" si="386"/>
        <v>#VALUE!</v>
      </c>
    </row>
    <row r="4076" spans="3:15" x14ac:dyDescent="0.25">
      <c r="C4076" s="197" t="e">
        <f t="shared" si="389"/>
        <v>#DIV/0!</v>
      </c>
      <c r="D4076" s="216" t="e">
        <f>IF(F4076="","",IF($B$3='Budget Calculator'!$A$14, 'Loan Calculator'!$L$12-E4076+H4076, IF($B$3='Budget Calculator'!$A$13,  'Loan Calculator'!$N$12-E4076+H4076, IF($B$3='Budget Calculator'!$A$12,  'Loan Calculator'!$P$12-E4076+H4076, 0))))</f>
        <v>#DIV/0!</v>
      </c>
      <c r="E4076" s="217" t="e">
        <f>IF(('Loan Calculator'!$G$4/$B$4)*C4075&gt;=0, ('Loan Calculator'!$G$4/$B$4)*C4075, 1/0)</f>
        <v>#DIV/0!</v>
      </c>
      <c r="F4076" s="200" t="e">
        <f t="shared" si="390"/>
        <v>#DIV/0!</v>
      </c>
      <c r="G4076" s="212" t="e">
        <f t="shared" si="385"/>
        <v>#DIV/0!</v>
      </c>
      <c r="K4076" s="197" t="str" cm="1">
        <f t="array" ref="K4076">INDEX($A:$G, ($B4076*$B$4)+3,COLUMN(C4076))</f>
        <v>Owing</v>
      </c>
      <c r="L4076" s="198" t="e">
        <f t="shared" si="387"/>
        <v>#VALUE!</v>
      </c>
      <c r="M4076" s="199" t="e">
        <f t="shared" si="388"/>
        <v>#VALUE!</v>
      </c>
      <c r="N4076" s="200" t="str" cm="1">
        <f t="array" ref="N4076">INDEX($A:$G, ($B4076*$B$4)+3,COLUMN(F4076))</f>
        <v>Total Interest Charged</v>
      </c>
      <c r="O4076" s="201" t="e">
        <f t="shared" si="386"/>
        <v>#VALUE!</v>
      </c>
    </row>
    <row r="4077" spans="3:15" x14ac:dyDescent="0.25">
      <c r="C4077" s="197" t="e">
        <f t="shared" si="389"/>
        <v>#DIV/0!</v>
      </c>
      <c r="D4077" s="216" t="e">
        <f>IF(F4077="","",IF($B$3='Budget Calculator'!$A$14, 'Loan Calculator'!$L$12-E4077+H4077, IF($B$3='Budget Calculator'!$A$13,  'Loan Calculator'!$N$12-E4077+H4077, IF($B$3='Budget Calculator'!$A$12,  'Loan Calculator'!$P$12-E4077+H4077, 0))))</f>
        <v>#DIV/0!</v>
      </c>
      <c r="E4077" s="217" t="e">
        <f>IF(('Loan Calculator'!$G$4/$B$4)*C4076&gt;=0, ('Loan Calculator'!$G$4/$B$4)*C4076, 1/0)</f>
        <v>#DIV/0!</v>
      </c>
      <c r="F4077" s="200" t="e">
        <f t="shared" si="390"/>
        <v>#DIV/0!</v>
      </c>
      <c r="G4077" s="212" t="e">
        <f t="shared" si="385"/>
        <v>#DIV/0!</v>
      </c>
      <c r="K4077" s="197" t="str" cm="1">
        <f t="array" ref="K4077">INDEX($A:$G, ($B4077*$B$4)+3,COLUMN(C4077))</f>
        <v>Owing</v>
      </c>
      <c r="L4077" s="198" t="e">
        <f t="shared" si="387"/>
        <v>#VALUE!</v>
      </c>
      <c r="M4077" s="199" t="e">
        <f t="shared" si="388"/>
        <v>#VALUE!</v>
      </c>
      <c r="N4077" s="200" t="str" cm="1">
        <f t="array" ref="N4077">INDEX($A:$G, ($B4077*$B$4)+3,COLUMN(F4077))</f>
        <v>Total Interest Charged</v>
      </c>
      <c r="O4077" s="201" t="e">
        <f t="shared" si="386"/>
        <v>#VALUE!</v>
      </c>
    </row>
    <row r="4078" spans="3:15" x14ac:dyDescent="0.25">
      <c r="C4078" s="197" t="e">
        <f t="shared" si="389"/>
        <v>#DIV/0!</v>
      </c>
      <c r="D4078" s="216" t="e">
        <f>IF(F4078="","",IF($B$3='Budget Calculator'!$A$14, 'Loan Calculator'!$L$12-E4078+H4078, IF($B$3='Budget Calculator'!$A$13,  'Loan Calculator'!$N$12-E4078+H4078, IF($B$3='Budget Calculator'!$A$12,  'Loan Calculator'!$P$12-E4078+H4078, 0))))</f>
        <v>#DIV/0!</v>
      </c>
      <c r="E4078" s="217" t="e">
        <f>IF(('Loan Calculator'!$G$4/$B$4)*C4077&gt;=0, ('Loan Calculator'!$G$4/$B$4)*C4077, 1/0)</f>
        <v>#DIV/0!</v>
      </c>
      <c r="F4078" s="200" t="e">
        <f t="shared" si="390"/>
        <v>#DIV/0!</v>
      </c>
      <c r="G4078" s="212" t="e">
        <f t="shared" si="385"/>
        <v>#DIV/0!</v>
      </c>
      <c r="K4078" s="197" t="str" cm="1">
        <f t="array" ref="K4078">INDEX($A:$G, ($B4078*$B$4)+3,COLUMN(C4078))</f>
        <v>Owing</v>
      </c>
      <c r="L4078" s="198" t="e">
        <f t="shared" si="387"/>
        <v>#VALUE!</v>
      </c>
      <c r="M4078" s="199" t="e">
        <f t="shared" si="388"/>
        <v>#VALUE!</v>
      </c>
      <c r="N4078" s="200" t="str" cm="1">
        <f t="array" ref="N4078">INDEX($A:$G, ($B4078*$B$4)+3,COLUMN(F4078))</f>
        <v>Total Interest Charged</v>
      </c>
      <c r="O4078" s="201" t="e">
        <f t="shared" si="386"/>
        <v>#VALUE!</v>
      </c>
    </row>
    <row r="4079" spans="3:15" x14ac:dyDescent="0.25">
      <c r="C4079" s="197" t="e">
        <f t="shared" si="389"/>
        <v>#DIV/0!</v>
      </c>
      <c r="D4079" s="216" t="e">
        <f>IF(F4079="","",IF($B$3='Budget Calculator'!$A$14, 'Loan Calculator'!$L$12-E4079+H4079, IF($B$3='Budget Calculator'!$A$13,  'Loan Calculator'!$N$12-E4079+H4079, IF($B$3='Budget Calculator'!$A$12,  'Loan Calculator'!$P$12-E4079+H4079, 0))))</f>
        <v>#DIV/0!</v>
      </c>
      <c r="E4079" s="217" t="e">
        <f>IF(('Loan Calculator'!$G$4/$B$4)*C4078&gt;=0, ('Loan Calculator'!$G$4/$B$4)*C4078, 1/0)</f>
        <v>#DIV/0!</v>
      </c>
      <c r="F4079" s="200" t="e">
        <f t="shared" si="390"/>
        <v>#DIV/0!</v>
      </c>
      <c r="G4079" s="212" t="e">
        <f t="shared" si="385"/>
        <v>#DIV/0!</v>
      </c>
      <c r="K4079" s="197" t="str" cm="1">
        <f t="array" ref="K4079">INDEX($A:$G, ($B4079*$B$4)+3,COLUMN(C4079))</f>
        <v>Owing</v>
      </c>
      <c r="L4079" s="198" t="e">
        <f t="shared" si="387"/>
        <v>#VALUE!</v>
      </c>
      <c r="M4079" s="199" t="e">
        <f t="shared" si="388"/>
        <v>#VALUE!</v>
      </c>
      <c r="N4079" s="200" t="str" cm="1">
        <f t="array" ref="N4079">INDEX($A:$G, ($B4079*$B$4)+3,COLUMN(F4079))</f>
        <v>Total Interest Charged</v>
      </c>
      <c r="O4079" s="201" t="e">
        <f t="shared" si="386"/>
        <v>#VALUE!</v>
      </c>
    </row>
    <row r="4080" spans="3:15" x14ac:dyDescent="0.25">
      <c r="C4080" s="197" t="e">
        <f t="shared" si="389"/>
        <v>#DIV/0!</v>
      </c>
      <c r="D4080" s="216" t="e">
        <f>IF(F4080="","",IF($B$3='Budget Calculator'!$A$14, 'Loan Calculator'!$L$12-E4080+H4080, IF($B$3='Budget Calculator'!$A$13,  'Loan Calculator'!$N$12-E4080+H4080, IF($B$3='Budget Calculator'!$A$12,  'Loan Calculator'!$P$12-E4080+H4080, 0))))</f>
        <v>#DIV/0!</v>
      </c>
      <c r="E4080" s="217" t="e">
        <f>IF(('Loan Calculator'!$G$4/$B$4)*C4079&gt;=0, ('Loan Calculator'!$G$4/$B$4)*C4079, 1/0)</f>
        <v>#DIV/0!</v>
      </c>
      <c r="F4080" s="200" t="e">
        <f t="shared" si="390"/>
        <v>#DIV/0!</v>
      </c>
      <c r="G4080" s="212" t="e">
        <f t="shared" si="385"/>
        <v>#DIV/0!</v>
      </c>
      <c r="K4080" s="197" t="str" cm="1">
        <f t="array" ref="K4080">INDEX($A:$G, ($B4080*$B$4)+3,COLUMN(C4080))</f>
        <v>Owing</v>
      </c>
      <c r="L4080" s="198" t="e">
        <f t="shared" si="387"/>
        <v>#VALUE!</v>
      </c>
      <c r="M4080" s="199" t="e">
        <f t="shared" si="388"/>
        <v>#VALUE!</v>
      </c>
      <c r="N4080" s="200" t="str" cm="1">
        <f t="array" ref="N4080">INDEX($A:$G, ($B4080*$B$4)+3,COLUMN(F4080))</f>
        <v>Total Interest Charged</v>
      </c>
      <c r="O4080" s="201" t="e">
        <f t="shared" si="386"/>
        <v>#VALUE!</v>
      </c>
    </row>
    <row r="4081" spans="3:15" x14ac:dyDescent="0.25">
      <c r="C4081" s="197" t="e">
        <f t="shared" si="389"/>
        <v>#DIV/0!</v>
      </c>
      <c r="D4081" s="216" t="e">
        <f>IF(F4081="","",IF($B$3='Budget Calculator'!$A$14, 'Loan Calculator'!$L$12-E4081+H4081, IF($B$3='Budget Calculator'!$A$13,  'Loan Calculator'!$N$12-E4081+H4081, IF($B$3='Budget Calculator'!$A$12,  'Loan Calculator'!$P$12-E4081+H4081, 0))))</f>
        <v>#DIV/0!</v>
      </c>
      <c r="E4081" s="217" t="e">
        <f>IF(('Loan Calculator'!$G$4/$B$4)*C4080&gt;=0, ('Loan Calculator'!$G$4/$B$4)*C4080, 1/0)</f>
        <v>#DIV/0!</v>
      </c>
      <c r="F4081" s="200" t="e">
        <f t="shared" si="390"/>
        <v>#DIV/0!</v>
      </c>
      <c r="G4081" s="212" t="e">
        <f t="shared" si="385"/>
        <v>#DIV/0!</v>
      </c>
      <c r="K4081" s="197" t="str" cm="1">
        <f t="array" ref="K4081">INDEX($A:$G, ($B4081*$B$4)+3,COLUMN(C4081))</f>
        <v>Owing</v>
      </c>
      <c r="L4081" s="198" t="e">
        <f t="shared" si="387"/>
        <v>#VALUE!</v>
      </c>
      <c r="M4081" s="199" t="e">
        <f t="shared" si="388"/>
        <v>#VALUE!</v>
      </c>
      <c r="N4081" s="200" t="str" cm="1">
        <f t="array" ref="N4081">INDEX($A:$G, ($B4081*$B$4)+3,COLUMN(F4081))</f>
        <v>Total Interest Charged</v>
      </c>
      <c r="O4081" s="201" t="e">
        <f t="shared" si="386"/>
        <v>#VALUE!</v>
      </c>
    </row>
    <row r="4082" spans="3:15" x14ac:dyDescent="0.25">
      <c r="C4082" s="197" t="e">
        <f t="shared" si="389"/>
        <v>#DIV/0!</v>
      </c>
      <c r="D4082" s="216" t="e">
        <f>IF(F4082="","",IF($B$3='Budget Calculator'!$A$14, 'Loan Calculator'!$L$12-E4082+H4082, IF($B$3='Budget Calculator'!$A$13,  'Loan Calculator'!$N$12-E4082+H4082, IF($B$3='Budget Calculator'!$A$12,  'Loan Calculator'!$P$12-E4082+H4082, 0))))</f>
        <v>#DIV/0!</v>
      </c>
      <c r="E4082" s="217" t="e">
        <f>IF(('Loan Calculator'!$G$4/$B$4)*C4081&gt;=0, ('Loan Calculator'!$G$4/$B$4)*C4081, 1/0)</f>
        <v>#DIV/0!</v>
      </c>
      <c r="F4082" s="200" t="e">
        <f t="shared" si="390"/>
        <v>#DIV/0!</v>
      </c>
      <c r="G4082" s="212" t="e">
        <f t="shared" si="385"/>
        <v>#DIV/0!</v>
      </c>
      <c r="K4082" s="197" t="str" cm="1">
        <f t="array" ref="K4082">INDEX($A:$G, ($B4082*$B$4)+3,COLUMN(C4082))</f>
        <v>Owing</v>
      </c>
      <c r="L4082" s="198" t="e">
        <f t="shared" si="387"/>
        <v>#VALUE!</v>
      </c>
      <c r="M4082" s="199" t="e">
        <f t="shared" si="388"/>
        <v>#VALUE!</v>
      </c>
      <c r="N4082" s="200" t="str" cm="1">
        <f t="array" ref="N4082">INDEX($A:$G, ($B4082*$B$4)+3,COLUMN(F4082))</f>
        <v>Total Interest Charged</v>
      </c>
      <c r="O4082" s="201" t="e">
        <f t="shared" si="386"/>
        <v>#VALUE!</v>
      </c>
    </row>
    <row r="4083" spans="3:15" x14ac:dyDescent="0.25">
      <c r="C4083" s="197" t="e">
        <f t="shared" si="389"/>
        <v>#DIV/0!</v>
      </c>
      <c r="D4083" s="216" t="e">
        <f>IF(F4083="","",IF($B$3='Budget Calculator'!$A$14, 'Loan Calculator'!$L$12-E4083+H4083, IF($B$3='Budget Calculator'!$A$13,  'Loan Calculator'!$N$12-E4083+H4083, IF($B$3='Budget Calculator'!$A$12,  'Loan Calculator'!$P$12-E4083+H4083, 0))))</f>
        <v>#DIV/0!</v>
      </c>
      <c r="E4083" s="217" t="e">
        <f>IF(('Loan Calculator'!$G$4/$B$4)*C4082&gt;=0, ('Loan Calculator'!$G$4/$B$4)*C4082, 1/0)</f>
        <v>#DIV/0!</v>
      </c>
      <c r="F4083" s="200" t="e">
        <f t="shared" si="390"/>
        <v>#DIV/0!</v>
      </c>
      <c r="G4083" s="212" t="e">
        <f t="shared" si="385"/>
        <v>#DIV/0!</v>
      </c>
      <c r="K4083" s="197" t="str" cm="1">
        <f t="array" ref="K4083">INDEX($A:$G, ($B4083*$B$4)+3,COLUMN(C4083))</f>
        <v>Owing</v>
      </c>
      <c r="L4083" s="198" t="e">
        <f t="shared" si="387"/>
        <v>#VALUE!</v>
      </c>
      <c r="M4083" s="199" t="e">
        <f t="shared" si="388"/>
        <v>#VALUE!</v>
      </c>
      <c r="N4083" s="200" t="str" cm="1">
        <f t="array" ref="N4083">INDEX($A:$G, ($B4083*$B$4)+3,COLUMN(F4083))</f>
        <v>Total Interest Charged</v>
      </c>
      <c r="O4083" s="201" t="e">
        <f t="shared" si="386"/>
        <v>#VALUE!</v>
      </c>
    </row>
    <row r="4084" spans="3:15" x14ac:dyDescent="0.25">
      <c r="C4084" s="197" t="e">
        <f t="shared" si="389"/>
        <v>#DIV/0!</v>
      </c>
      <c r="D4084" s="216" t="e">
        <f>IF(F4084="","",IF($B$3='Budget Calculator'!$A$14, 'Loan Calculator'!$L$12-E4084+H4084, IF($B$3='Budget Calculator'!$A$13,  'Loan Calculator'!$N$12-E4084+H4084, IF($B$3='Budget Calculator'!$A$12,  'Loan Calculator'!$P$12-E4084+H4084, 0))))</f>
        <v>#DIV/0!</v>
      </c>
      <c r="E4084" s="217" t="e">
        <f>IF(('Loan Calculator'!$G$4/$B$4)*C4083&gt;=0, ('Loan Calculator'!$G$4/$B$4)*C4083, 1/0)</f>
        <v>#DIV/0!</v>
      </c>
      <c r="F4084" s="200" t="e">
        <f t="shared" si="390"/>
        <v>#DIV/0!</v>
      </c>
      <c r="G4084" s="212" t="e">
        <f t="shared" si="385"/>
        <v>#DIV/0!</v>
      </c>
      <c r="K4084" s="197" t="str" cm="1">
        <f t="array" ref="K4084">INDEX($A:$G, ($B4084*$B$4)+3,COLUMN(C4084))</f>
        <v>Owing</v>
      </c>
      <c r="L4084" s="198" t="e">
        <f t="shared" si="387"/>
        <v>#VALUE!</v>
      </c>
      <c r="M4084" s="199" t="e">
        <f t="shared" si="388"/>
        <v>#VALUE!</v>
      </c>
      <c r="N4084" s="200" t="str" cm="1">
        <f t="array" ref="N4084">INDEX($A:$G, ($B4084*$B$4)+3,COLUMN(F4084))</f>
        <v>Total Interest Charged</v>
      </c>
      <c r="O4084" s="201" t="e">
        <f t="shared" si="386"/>
        <v>#VALUE!</v>
      </c>
    </row>
    <row r="4085" spans="3:15" x14ac:dyDescent="0.25">
      <c r="C4085" s="197" t="e">
        <f t="shared" si="389"/>
        <v>#DIV/0!</v>
      </c>
      <c r="D4085" s="216" t="e">
        <f>IF(F4085="","",IF($B$3='Budget Calculator'!$A$14, 'Loan Calculator'!$L$12-E4085+H4085, IF($B$3='Budget Calculator'!$A$13,  'Loan Calculator'!$N$12-E4085+H4085, IF($B$3='Budget Calculator'!$A$12,  'Loan Calculator'!$P$12-E4085+H4085, 0))))</f>
        <v>#DIV/0!</v>
      </c>
      <c r="E4085" s="217" t="e">
        <f>IF(('Loan Calculator'!$G$4/$B$4)*C4084&gt;=0, ('Loan Calculator'!$G$4/$B$4)*C4084, 1/0)</f>
        <v>#DIV/0!</v>
      </c>
      <c r="F4085" s="200" t="e">
        <f t="shared" si="390"/>
        <v>#DIV/0!</v>
      </c>
      <c r="G4085" s="212" t="e">
        <f t="shared" si="385"/>
        <v>#DIV/0!</v>
      </c>
      <c r="K4085" s="197" t="str" cm="1">
        <f t="array" ref="K4085">INDEX($A:$G, ($B4085*$B$4)+3,COLUMN(C4085))</f>
        <v>Owing</v>
      </c>
      <c r="L4085" s="198" t="e">
        <f t="shared" si="387"/>
        <v>#VALUE!</v>
      </c>
      <c r="M4085" s="199" t="e">
        <f t="shared" si="388"/>
        <v>#VALUE!</v>
      </c>
      <c r="N4085" s="200" t="str" cm="1">
        <f t="array" ref="N4085">INDEX($A:$G, ($B4085*$B$4)+3,COLUMN(F4085))</f>
        <v>Total Interest Charged</v>
      </c>
      <c r="O4085" s="201" t="e">
        <f t="shared" si="386"/>
        <v>#VALUE!</v>
      </c>
    </row>
    <row r="4086" spans="3:15" x14ac:dyDescent="0.25">
      <c r="C4086" s="197" t="e">
        <f t="shared" si="389"/>
        <v>#DIV/0!</v>
      </c>
      <c r="D4086" s="216" t="e">
        <f>IF(F4086="","",IF($B$3='Budget Calculator'!$A$14, 'Loan Calculator'!$L$12-E4086+H4086, IF($B$3='Budget Calculator'!$A$13,  'Loan Calculator'!$N$12-E4086+H4086, IF($B$3='Budget Calculator'!$A$12,  'Loan Calculator'!$P$12-E4086+H4086, 0))))</f>
        <v>#DIV/0!</v>
      </c>
      <c r="E4086" s="217" t="e">
        <f>IF(('Loan Calculator'!$G$4/$B$4)*C4085&gt;=0, ('Loan Calculator'!$G$4/$B$4)*C4085, 1/0)</f>
        <v>#DIV/0!</v>
      </c>
      <c r="F4086" s="200" t="e">
        <f t="shared" si="390"/>
        <v>#DIV/0!</v>
      </c>
      <c r="G4086" s="212" t="e">
        <f t="shared" si="385"/>
        <v>#DIV/0!</v>
      </c>
      <c r="K4086" s="197" t="str" cm="1">
        <f t="array" ref="K4086">INDEX($A:$G, ($B4086*$B$4)+3,COLUMN(C4086))</f>
        <v>Owing</v>
      </c>
      <c r="L4086" s="198" t="e">
        <f t="shared" si="387"/>
        <v>#VALUE!</v>
      </c>
      <c r="M4086" s="199" t="e">
        <f t="shared" si="388"/>
        <v>#VALUE!</v>
      </c>
      <c r="N4086" s="200" t="str" cm="1">
        <f t="array" ref="N4086">INDEX($A:$G, ($B4086*$B$4)+3,COLUMN(F4086))</f>
        <v>Total Interest Charged</v>
      </c>
      <c r="O4086" s="201" t="e">
        <f t="shared" si="386"/>
        <v>#VALUE!</v>
      </c>
    </row>
    <row r="4087" spans="3:15" x14ac:dyDescent="0.25">
      <c r="C4087" s="197" t="e">
        <f t="shared" si="389"/>
        <v>#DIV/0!</v>
      </c>
      <c r="D4087" s="216" t="e">
        <f>IF(F4087="","",IF($B$3='Budget Calculator'!$A$14, 'Loan Calculator'!$L$12-E4087+H4087, IF($B$3='Budget Calculator'!$A$13,  'Loan Calculator'!$N$12-E4087+H4087, IF($B$3='Budget Calculator'!$A$12,  'Loan Calculator'!$P$12-E4087+H4087, 0))))</f>
        <v>#DIV/0!</v>
      </c>
      <c r="E4087" s="217" t="e">
        <f>IF(('Loan Calculator'!$G$4/$B$4)*C4086&gt;=0, ('Loan Calculator'!$G$4/$B$4)*C4086, 1/0)</f>
        <v>#DIV/0!</v>
      </c>
      <c r="F4087" s="200" t="e">
        <f t="shared" si="390"/>
        <v>#DIV/0!</v>
      </c>
      <c r="G4087" s="212" t="e">
        <f t="shared" si="385"/>
        <v>#DIV/0!</v>
      </c>
      <c r="K4087" s="197" t="str" cm="1">
        <f t="array" ref="K4087">INDEX($A:$G, ($B4087*$B$4)+3,COLUMN(C4087))</f>
        <v>Owing</v>
      </c>
      <c r="L4087" s="198" t="e">
        <f t="shared" si="387"/>
        <v>#VALUE!</v>
      </c>
      <c r="M4087" s="199" t="e">
        <f t="shared" si="388"/>
        <v>#VALUE!</v>
      </c>
      <c r="N4087" s="200" t="str" cm="1">
        <f t="array" ref="N4087">INDEX($A:$G, ($B4087*$B$4)+3,COLUMN(F4087))</f>
        <v>Total Interest Charged</v>
      </c>
      <c r="O4087" s="201" t="e">
        <f t="shared" si="386"/>
        <v>#VALUE!</v>
      </c>
    </row>
    <row r="4088" spans="3:15" x14ac:dyDescent="0.25">
      <c r="C4088" s="197" t="e">
        <f t="shared" si="389"/>
        <v>#DIV/0!</v>
      </c>
      <c r="D4088" s="216" t="e">
        <f>IF(F4088="","",IF($B$3='Budget Calculator'!$A$14, 'Loan Calculator'!$L$12-E4088+H4088, IF($B$3='Budget Calculator'!$A$13,  'Loan Calculator'!$N$12-E4088+H4088, IF($B$3='Budget Calculator'!$A$12,  'Loan Calculator'!$P$12-E4088+H4088, 0))))</f>
        <v>#DIV/0!</v>
      </c>
      <c r="E4088" s="217" t="e">
        <f>IF(('Loan Calculator'!$G$4/$B$4)*C4087&gt;=0, ('Loan Calculator'!$G$4/$B$4)*C4087, 1/0)</f>
        <v>#DIV/0!</v>
      </c>
      <c r="F4088" s="200" t="e">
        <f t="shared" si="390"/>
        <v>#DIV/0!</v>
      </c>
      <c r="G4088" s="212" t="e">
        <f t="shared" si="385"/>
        <v>#DIV/0!</v>
      </c>
      <c r="K4088" s="197" t="str" cm="1">
        <f t="array" ref="K4088">INDEX($A:$G, ($B4088*$B$4)+3,COLUMN(C4088))</f>
        <v>Owing</v>
      </c>
      <c r="L4088" s="198" t="e">
        <f t="shared" si="387"/>
        <v>#VALUE!</v>
      </c>
      <c r="M4088" s="199" t="e">
        <f t="shared" si="388"/>
        <v>#VALUE!</v>
      </c>
      <c r="N4088" s="200" t="str" cm="1">
        <f t="array" ref="N4088">INDEX($A:$G, ($B4088*$B$4)+3,COLUMN(F4088))</f>
        <v>Total Interest Charged</v>
      </c>
      <c r="O4088" s="201" t="e">
        <f t="shared" si="386"/>
        <v>#VALUE!</v>
      </c>
    </row>
    <row r="4089" spans="3:15" x14ac:dyDescent="0.25">
      <c r="C4089" s="197" t="e">
        <f t="shared" si="389"/>
        <v>#DIV/0!</v>
      </c>
      <c r="D4089" s="216" t="e">
        <f>IF(F4089="","",IF($B$3='Budget Calculator'!$A$14, 'Loan Calculator'!$L$12-E4089+H4089, IF($B$3='Budget Calculator'!$A$13,  'Loan Calculator'!$N$12-E4089+H4089, IF($B$3='Budget Calculator'!$A$12,  'Loan Calculator'!$P$12-E4089+H4089, 0))))</f>
        <v>#DIV/0!</v>
      </c>
      <c r="E4089" s="217" t="e">
        <f>IF(('Loan Calculator'!$G$4/$B$4)*C4088&gt;=0, ('Loan Calculator'!$G$4/$B$4)*C4088, 1/0)</f>
        <v>#DIV/0!</v>
      </c>
      <c r="F4089" s="200" t="e">
        <f t="shared" si="390"/>
        <v>#DIV/0!</v>
      </c>
      <c r="G4089" s="212" t="e">
        <f t="shared" si="385"/>
        <v>#DIV/0!</v>
      </c>
      <c r="K4089" s="197" t="str" cm="1">
        <f t="array" ref="K4089">INDEX($A:$G, ($B4089*$B$4)+3,COLUMN(C4089))</f>
        <v>Owing</v>
      </c>
      <c r="L4089" s="198" t="e">
        <f t="shared" si="387"/>
        <v>#VALUE!</v>
      </c>
      <c r="M4089" s="199" t="e">
        <f t="shared" si="388"/>
        <v>#VALUE!</v>
      </c>
      <c r="N4089" s="200" t="str" cm="1">
        <f t="array" ref="N4089">INDEX($A:$G, ($B4089*$B$4)+3,COLUMN(F4089))</f>
        <v>Total Interest Charged</v>
      </c>
      <c r="O4089" s="201" t="e">
        <f t="shared" si="386"/>
        <v>#VALUE!</v>
      </c>
    </row>
    <row r="4090" spans="3:15" x14ac:dyDescent="0.25">
      <c r="C4090" s="197" t="e">
        <f t="shared" si="389"/>
        <v>#DIV/0!</v>
      </c>
      <c r="D4090" s="216" t="e">
        <f>IF(F4090="","",IF($B$3='Budget Calculator'!$A$14, 'Loan Calculator'!$L$12-E4090+H4090, IF($B$3='Budget Calculator'!$A$13,  'Loan Calculator'!$N$12-E4090+H4090, IF($B$3='Budget Calculator'!$A$12,  'Loan Calculator'!$P$12-E4090+H4090, 0))))</f>
        <v>#DIV/0!</v>
      </c>
      <c r="E4090" s="217" t="e">
        <f>IF(('Loan Calculator'!$G$4/$B$4)*C4089&gt;=0, ('Loan Calculator'!$G$4/$B$4)*C4089, 1/0)</f>
        <v>#DIV/0!</v>
      </c>
      <c r="F4090" s="200" t="e">
        <f t="shared" si="390"/>
        <v>#DIV/0!</v>
      </c>
      <c r="G4090" s="212" t="e">
        <f t="shared" si="385"/>
        <v>#DIV/0!</v>
      </c>
      <c r="K4090" s="197" t="str" cm="1">
        <f t="array" ref="K4090">INDEX($A:$G, ($B4090*$B$4)+3,COLUMN(C4090))</f>
        <v>Owing</v>
      </c>
      <c r="L4090" s="198" t="e">
        <f t="shared" si="387"/>
        <v>#VALUE!</v>
      </c>
      <c r="M4090" s="199" t="e">
        <f t="shared" si="388"/>
        <v>#VALUE!</v>
      </c>
      <c r="N4090" s="200" t="str" cm="1">
        <f t="array" ref="N4090">INDEX($A:$G, ($B4090*$B$4)+3,COLUMN(F4090))</f>
        <v>Total Interest Charged</v>
      </c>
      <c r="O4090" s="201" t="e">
        <f t="shared" si="386"/>
        <v>#VALUE!</v>
      </c>
    </row>
    <row r="4091" spans="3:15" x14ac:dyDescent="0.25">
      <c r="C4091" s="197" t="e">
        <f t="shared" si="389"/>
        <v>#DIV/0!</v>
      </c>
      <c r="D4091" s="216" t="e">
        <f>IF(F4091="","",IF($B$3='Budget Calculator'!$A$14, 'Loan Calculator'!$L$12-E4091+H4091, IF($B$3='Budget Calculator'!$A$13,  'Loan Calculator'!$N$12-E4091+H4091, IF($B$3='Budget Calculator'!$A$12,  'Loan Calculator'!$P$12-E4091+H4091, 0))))</f>
        <v>#DIV/0!</v>
      </c>
      <c r="E4091" s="217" t="e">
        <f>IF(('Loan Calculator'!$G$4/$B$4)*C4090&gt;=0, ('Loan Calculator'!$G$4/$B$4)*C4090, 1/0)</f>
        <v>#DIV/0!</v>
      </c>
      <c r="F4091" s="200" t="e">
        <f t="shared" si="390"/>
        <v>#DIV/0!</v>
      </c>
      <c r="G4091" s="212" t="e">
        <f t="shared" si="385"/>
        <v>#DIV/0!</v>
      </c>
      <c r="K4091" s="197" t="str" cm="1">
        <f t="array" ref="K4091">INDEX($A:$G, ($B4091*$B$4)+3,COLUMN(C4091))</f>
        <v>Owing</v>
      </c>
      <c r="L4091" s="198" t="e">
        <f t="shared" si="387"/>
        <v>#VALUE!</v>
      </c>
      <c r="M4091" s="199" t="e">
        <f t="shared" si="388"/>
        <v>#VALUE!</v>
      </c>
      <c r="N4091" s="200" t="str" cm="1">
        <f t="array" ref="N4091">INDEX($A:$G, ($B4091*$B$4)+3,COLUMN(F4091))</f>
        <v>Total Interest Charged</v>
      </c>
      <c r="O4091" s="201" t="e">
        <f t="shared" si="386"/>
        <v>#VALUE!</v>
      </c>
    </row>
    <row r="4092" spans="3:15" x14ac:dyDescent="0.25">
      <c r="C4092" s="197" t="e">
        <f t="shared" si="389"/>
        <v>#DIV/0!</v>
      </c>
      <c r="D4092" s="216" t="e">
        <f>IF(F4092="","",IF($B$3='Budget Calculator'!$A$14, 'Loan Calculator'!$L$12-E4092+H4092, IF($B$3='Budget Calculator'!$A$13,  'Loan Calculator'!$N$12-E4092+H4092, IF($B$3='Budget Calculator'!$A$12,  'Loan Calculator'!$P$12-E4092+H4092, 0))))</f>
        <v>#DIV/0!</v>
      </c>
      <c r="E4092" s="217" t="e">
        <f>IF(('Loan Calculator'!$G$4/$B$4)*C4091&gt;=0, ('Loan Calculator'!$G$4/$B$4)*C4091, 1/0)</f>
        <v>#DIV/0!</v>
      </c>
      <c r="F4092" s="200" t="e">
        <f t="shared" si="390"/>
        <v>#DIV/0!</v>
      </c>
      <c r="G4092" s="212" t="e">
        <f t="shared" si="385"/>
        <v>#DIV/0!</v>
      </c>
      <c r="K4092" s="197" t="str" cm="1">
        <f t="array" ref="K4092">INDEX($A:$G, ($B4092*$B$4)+3,COLUMN(C4092))</f>
        <v>Owing</v>
      </c>
      <c r="L4092" s="198" t="e">
        <f t="shared" si="387"/>
        <v>#VALUE!</v>
      </c>
      <c r="M4092" s="199" t="e">
        <f t="shared" si="388"/>
        <v>#VALUE!</v>
      </c>
      <c r="N4092" s="200" t="str" cm="1">
        <f t="array" ref="N4092">INDEX($A:$G, ($B4092*$B$4)+3,COLUMN(F4092))</f>
        <v>Total Interest Charged</v>
      </c>
      <c r="O4092" s="201" t="e">
        <f t="shared" si="386"/>
        <v>#VALUE!</v>
      </c>
    </row>
    <row r="4093" spans="3:15" x14ac:dyDescent="0.25">
      <c r="C4093" s="197" t="e">
        <f t="shared" si="389"/>
        <v>#DIV/0!</v>
      </c>
      <c r="D4093" s="216" t="e">
        <f>IF(F4093="","",IF($B$3='Budget Calculator'!$A$14, 'Loan Calculator'!$L$12-E4093+H4093, IF($B$3='Budget Calculator'!$A$13,  'Loan Calculator'!$N$12-E4093+H4093, IF($B$3='Budget Calculator'!$A$12,  'Loan Calculator'!$P$12-E4093+H4093, 0))))</f>
        <v>#DIV/0!</v>
      </c>
      <c r="E4093" s="217" t="e">
        <f>IF(('Loan Calculator'!$G$4/$B$4)*C4092&gt;=0, ('Loan Calculator'!$G$4/$B$4)*C4092, 1/0)</f>
        <v>#DIV/0!</v>
      </c>
      <c r="F4093" s="200" t="e">
        <f t="shared" si="390"/>
        <v>#DIV/0!</v>
      </c>
      <c r="G4093" s="212" t="e">
        <f t="shared" si="385"/>
        <v>#DIV/0!</v>
      </c>
      <c r="K4093" s="197" t="str" cm="1">
        <f t="array" ref="K4093">INDEX($A:$G, ($B4093*$B$4)+3,COLUMN(C4093))</f>
        <v>Owing</v>
      </c>
      <c r="L4093" s="198" t="e">
        <f t="shared" si="387"/>
        <v>#VALUE!</v>
      </c>
      <c r="M4093" s="199" t="e">
        <f t="shared" si="388"/>
        <v>#VALUE!</v>
      </c>
      <c r="N4093" s="200" t="str" cm="1">
        <f t="array" ref="N4093">INDEX($A:$G, ($B4093*$B$4)+3,COLUMN(F4093))</f>
        <v>Total Interest Charged</v>
      </c>
      <c r="O4093" s="201" t="e">
        <f t="shared" si="386"/>
        <v>#VALUE!</v>
      </c>
    </row>
    <row r="4094" spans="3:15" x14ac:dyDescent="0.25">
      <c r="C4094" s="197" t="e">
        <f t="shared" si="389"/>
        <v>#DIV/0!</v>
      </c>
      <c r="D4094" s="216" t="e">
        <f>IF(F4094="","",IF($B$3='Budget Calculator'!$A$14, 'Loan Calculator'!$L$12-E4094+H4094, IF($B$3='Budget Calculator'!$A$13,  'Loan Calculator'!$N$12-E4094+H4094, IF($B$3='Budget Calculator'!$A$12,  'Loan Calculator'!$P$12-E4094+H4094, 0))))</f>
        <v>#DIV/0!</v>
      </c>
      <c r="E4094" s="217" t="e">
        <f>IF(('Loan Calculator'!$G$4/$B$4)*C4093&gt;=0, ('Loan Calculator'!$G$4/$B$4)*C4093, 1/0)</f>
        <v>#DIV/0!</v>
      </c>
      <c r="F4094" s="200" t="e">
        <f t="shared" si="390"/>
        <v>#DIV/0!</v>
      </c>
      <c r="G4094" s="212" t="e">
        <f t="shared" si="385"/>
        <v>#DIV/0!</v>
      </c>
      <c r="K4094" s="197" t="str" cm="1">
        <f t="array" ref="K4094">INDEX($A:$G, ($B4094*$B$4)+3,COLUMN(C4094))</f>
        <v>Owing</v>
      </c>
      <c r="L4094" s="198" t="e">
        <f t="shared" si="387"/>
        <v>#VALUE!</v>
      </c>
      <c r="M4094" s="199" t="e">
        <f t="shared" si="388"/>
        <v>#VALUE!</v>
      </c>
      <c r="N4094" s="200" t="str" cm="1">
        <f t="array" ref="N4094">INDEX($A:$G, ($B4094*$B$4)+3,COLUMN(F4094))</f>
        <v>Total Interest Charged</v>
      </c>
      <c r="O4094" s="201" t="e">
        <f t="shared" si="386"/>
        <v>#VALUE!</v>
      </c>
    </row>
    <row r="4095" spans="3:15" x14ac:dyDescent="0.25">
      <c r="C4095" s="197" t="e">
        <f t="shared" si="389"/>
        <v>#DIV/0!</v>
      </c>
      <c r="D4095" s="216" t="e">
        <f>IF(F4095="","",IF($B$3='Budget Calculator'!$A$14, 'Loan Calculator'!$L$12-E4095+H4095, IF($B$3='Budget Calculator'!$A$13,  'Loan Calculator'!$N$12-E4095+H4095, IF($B$3='Budget Calculator'!$A$12,  'Loan Calculator'!$P$12-E4095+H4095, 0))))</f>
        <v>#DIV/0!</v>
      </c>
      <c r="E4095" s="217" t="e">
        <f>IF(('Loan Calculator'!$G$4/$B$4)*C4094&gt;=0, ('Loan Calculator'!$G$4/$B$4)*C4094, 1/0)</f>
        <v>#DIV/0!</v>
      </c>
      <c r="F4095" s="200" t="e">
        <f t="shared" si="390"/>
        <v>#DIV/0!</v>
      </c>
      <c r="G4095" s="212" t="e">
        <f t="shared" si="385"/>
        <v>#DIV/0!</v>
      </c>
      <c r="K4095" s="197" t="str" cm="1">
        <f t="array" ref="K4095">INDEX($A:$G, ($B4095*$B$4)+3,COLUMN(C4095))</f>
        <v>Owing</v>
      </c>
      <c r="L4095" s="198" t="e">
        <f t="shared" si="387"/>
        <v>#VALUE!</v>
      </c>
      <c r="M4095" s="199" t="e">
        <f t="shared" si="388"/>
        <v>#VALUE!</v>
      </c>
      <c r="N4095" s="200" t="str" cm="1">
        <f t="array" ref="N4095">INDEX($A:$G, ($B4095*$B$4)+3,COLUMN(F4095))</f>
        <v>Total Interest Charged</v>
      </c>
      <c r="O4095" s="201" t="e">
        <f t="shared" si="386"/>
        <v>#VALUE!</v>
      </c>
    </row>
    <row r="4096" spans="3:15" x14ac:dyDescent="0.25">
      <c r="C4096" s="197" t="e">
        <f t="shared" si="389"/>
        <v>#DIV/0!</v>
      </c>
      <c r="D4096" s="216" t="e">
        <f>IF(F4096="","",IF($B$3='Budget Calculator'!$A$14, 'Loan Calculator'!$L$12-E4096+H4096, IF($B$3='Budget Calculator'!$A$13,  'Loan Calculator'!$N$12-E4096+H4096, IF($B$3='Budget Calculator'!$A$12,  'Loan Calculator'!$P$12-E4096+H4096, 0))))</f>
        <v>#DIV/0!</v>
      </c>
      <c r="E4096" s="217" t="e">
        <f>IF(('Loan Calculator'!$G$4/$B$4)*C4095&gt;=0, ('Loan Calculator'!$G$4/$B$4)*C4095, 1/0)</f>
        <v>#DIV/0!</v>
      </c>
      <c r="F4096" s="200" t="e">
        <f t="shared" si="390"/>
        <v>#DIV/0!</v>
      </c>
      <c r="G4096" s="212" t="e">
        <f t="shared" si="385"/>
        <v>#DIV/0!</v>
      </c>
      <c r="K4096" s="197" t="str" cm="1">
        <f t="array" ref="K4096">INDEX($A:$G, ($B4096*$B$4)+3,COLUMN(C4096))</f>
        <v>Owing</v>
      </c>
      <c r="L4096" s="198" t="e">
        <f t="shared" si="387"/>
        <v>#VALUE!</v>
      </c>
      <c r="M4096" s="199" t="e">
        <f t="shared" si="388"/>
        <v>#VALUE!</v>
      </c>
      <c r="N4096" s="200" t="str" cm="1">
        <f t="array" ref="N4096">INDEX($A:$G, ($B4096*$B$4)+3,COLUMN(F4096))</f>
        <v>Total Interest Charged</v>
      </c>
      <c r="O4096" s="201" t="e">
        <f t="shared" si="386"/>
        <v>#VALUE!</v>
      </c>
    </row>
    <row r="4097" spans="3:15" x14ac:dyDescent="0.25">
      <c r="C4097" s="197" t="e">
        <f t="shared" si="389"/>
        <v>#DIV/0!</v>
      </c>
      <c r="D4097" s="216" t="e">
        <f>IF(F4097="","",IF($B$3='Budget Calculator'!$A$14, 'Loan Calculator'!$L$12-E4097+H4097, IF($B$3='Budget Calculator'!$A$13,  'Loan Calculator'!$N$12-E4097+H4097, IF($B$3='Budget Calculator'!$A$12,  'Loan Calculator'!$P$12-E4097+H4097, 0))))</f>
        <v>#DIV/0!</v>
      </c>
      <c r="E4097" s="217" t="e">
        <f>IF(('Loan Calculator'!$G$4/$B$4)*C4096&gt;=0, ('Loan Calculator'!$G$4/$B$4)*C4096, 1/0)</f>
        <v>#DIV/0!</v>
      </c>
      <c r="F4097" s="200" t="e">
        <f t="shared" si="390"/>
        <v>#DIV/0!</v>
      </c>
      <c r="G4097" s="212" t="e">
        <f t="shared" si="385"/>
        <v>#DIV/0!</v>
      </c>
      <c r="K4097" s="197" t="str" cm="1">
        <f t="array" ref="K4097">INDEX($A:$G, ($B4097*$B$4)+3,COLUMN(C4097))</f>
        <v>Owing</v>
      </c>
      <c r="L4097" s="198" t="e">
        <f t="shared" si="387"/>
        <v>#VALUE!</v>
      </c>
      <c r="M4097" s="199" t="e">
        <f t="shared" si="388"/>
        <v>#VALUE!</v>
      </c>
      <c r="N4097" s="200" t="str" cm="1">
        <f t="array" ref="N4097">INDEX($A:$G, ($B4097*$B$4)+3,COLUMN(F4097))</f>
        <v>Total Interest Charged</v>
      </c>
      <c r="O4097" s="201" t="e">
        <f t="shared" si="386"/>
        <v>#VALUE!</v>
      </c>
    </row>
    <row r="4098" spans="3:15" x14ac:dyDescent="0.25">
      <c r="C4098" s="197" t="e">
        <f t="shared" si="389"/>
        <v>#DIV/0!</v>
      </c>
      <c r="D4098" s="216" t="e">
        <f>IF(F4098="","",IF($B$3='Budget Calculator'!$A$14, 'Loan Calculator'!$L$12-E4098+H4098, IF($B$3='Budget Calculator'!$A$13,  'Loan Calculator'!$N$12-E4098+H4098, IF($B$3='Budget Calculator'!$A$12,  'Loan Calculator'!$P$12-E4098+H4098, 0))))</f>
        <v>#DIV/0!</v>
      </c>
      <c r="E4098" s="217" t="e">
        <f>IF(('Loan Calculator'!$G$4/$B$4)*C4097&gt;=0, ('Loan Calculator'!$G$4/$B$4)*C4097, 1/0)</f>
        <v>#DIV/0!</v>
      </c>
      <c r="F4098" s="200" t="e">
        <f t="shared" si="390"/>
        <v>#DIV/0!</v>
      </c>
      <c r="G4098" s="212" t="e">
        <f t="shared" si="385"/>
        <v>#DIV/0!</v>
      </c>
      <c r="K4098" s="197" t="str" cm="1">
        <f t="array" ref="K4098">INDEX($A:$G, ($B4098*$B$4)+3,COLUMN(C4098))</f>
        <v>Owing</v>
      </c>
      <c r="L4098" s="198" t="e">
        <f t="shared" si="387"/>
        <v>#VALUE!</v>
      </c>
      <c r="M4098" s="199" t="e">
        <f t="shared" si="388"/>
        <v>#VALUE!</v>
      </c>
      <c r="N4098" s="200" t="str" cm="1">
        <f t="array" ref="N4098">INDEX($A:$G, ($B4098*$B$4)+3,COLUMN(F4098))</f>
        <v>Total Interest Charged</v>
      </c>
      <c r="O4098" s="201" t="e">
        <f t="shared" si="386"/>
        <v>#VALUE!</v>
      </c>
    </row>
    <row r="4099" spans="3:15" x14ac:dyDescent="0.25">
      <c r="C4099" s="197" t="e">
        <f t="shared" si="389"/>
        <v>#DIV/0!</v>
      </c>
      <c r="D4099" s="216" t="e">
        <f>IF(F4099="","",IF($B$3='Budget Calculator'!$A$14, 'Loan Calculator'!$L$12-E4099+H4099, IF($B$3='Budget Calculator'!$A$13,  'Loan Calculator'!$N$12-E4099+H4099, IF($B$3='Budget Calculator'!$A$12,  'Loan Calculator'!$P$12-E4099+H4099, 0))))</f>
        <v>#DIV/0!</v>
      </c>
      <c r="E4099" s="217" t="e">
        <f>IF(('Loan Calculator'!$G$4/$B$4)*C4098&gt;=0, ('Loan Calculator'!$G$4/$B$4)*C4098, 1/0)</f>
        <v>#DIV/0!</v>
      </c>
      <c r="F4099" s="200" t="e">
        <f t="shared" si="390"/>
        <v>#DIV/0!</v>
      </c>
      <c r="G4099" s="212" t="e">
        <f t="shared" si="385"/>
        <v>#DIV/0!</v>
      </c>
      <c r="K4099" s="197" t="str" cm="1">
        <f t="array" ref="K4099">INDEX($A:$G, ($B4099*$B$4)+3,COLUMN(C4099))</f>
        <v>Owing</v>
      </c>
      <c r="L4099" s="198" t="e">
        <f t="shared" si="387"/>
        <v>#VALUE!</v>
      </c>
      <c r="M4099" s="199" t="e">
        <f t="shared" si="388"/>
        <v>#VALUE!</v>
      </c>
      <c r="N4099" s="200" t="str" cm="1">
        <f t="array" ref="N4099">INDEX($A:$G, ($B4099*$B$4)+3,COLUMN(F4099))</f>
        <v>Total Interest Charged</v>
      </c>
      <c r="O4099" s="201" t="e">
        <f t="shared" si="386"/>
        <v>#VALUE!</v>
      </c>
    </row>
    <row r="4100" spans="3:15" x14ac:dyDescent="0.25">
      <c r="C4100" s="197" t="e">
        <f t="shared" si="389"/>
        <v>#DIV/0!</v>
      </c>
      <c r="D4100" s="216" t="e">
        <f>IF(F4100="","",IF($B$3='Budget Calculator'!$A$14, 'Loan Calculator'!$L$12-E4100+H4100, IF($B$3='Budget Calculator'!$A$13,  'Loan Calculator'!$N$12-E4100+H4100, IF($B$3='Budget Calculator'!$A$12,  'Loan Calculator'!$P$12-E4100+H4100, 0))))</f>
        <v>#DIV/0!</v>
      </c>
      <c r="E4100" s="217" t="e">
        <f>IF(('Loan Calculator'!$G$4/$B$4)*C4099&gt;=0, ('Loan Calculator'!$G$4/$B$4)*C4099, 1/0)</f>
        <v>#DIV/0!</v>
      </c>
      <c r="F4100" s="200" t="e">
        <f t="shared" si="390"/>
        <v>#DIV/0!</v>
      </c>
      <c r="G4100" s="212" t="e">
        <f t="shared" si="385"/>
        <v>#DIV/0!</v>
      </c>
      <c r="K4100" s="197" t="str" cm="1">
        <f t="array" ref="K4100">INDEX($A:$G, ($B4100*$B$4)+3,COLUMN(C4100))</f>
        <v>Owing</v>
      </c>
      <c r="L4100" s="198" t="e">
        <f t="shared" si="387"/>
        <v>#VALUE!</v>
      </c>
      <c r="M4100" s="199" t="e">
        <f t="shared" si="388"/>
        <v>#VALUE!</v>
      </c>
      <c r="N4100" s="200" t="str" cm="1">
        <f t="array" ref="N4100">INDEX($A:$G, ($B4100*$B$4)+3,COLUMN(F4100))</f>
        <v>Total Interest Charged</v>
      </c>
      <c r="O4100" s="201" t="e">
        <f t="shared" si="386"/>
        <v>#VALUE!</v>
      </c>
    </row>
    <row r="4101" spans="3:15" x14ac:dyDescent="0.25">
      <c r="C4101" s="197" t="e">
        <f t="shared" si="389"/>
        <v>#DIV/0!</v>
      </c>
      <c r="D4101" s="216" t="e">
        <f>IF(F4101="","",IF($B$3='Budget Calculator'!$A$14, 'Loan Calculator'!$L$12-E4101+H4101, IF($B$3='Budget Calculator'!$A$13,  'Loan Calculator'!$N$12-E4101+H4101, IF($B$3='Budget Calculator'!$A$12,  'Loan Calculator'!$P$12-E4101+H4101, 0))))</f>
        <v>#DIV/0!</v>
      </c>
      <c r="E4101" s="217" t="e">
        <f>IF(('Loan Calculator'!$G$4/$B$4)*C4100&gt;=0, ('Loan Calculator'!$G$4/$B$4)*C4100, 1/0)</f>
        <v>#DIV/0!</v>
      </c>
      <c r="F4101" s="200" t="e">
        <f t="shared" si="390"/>
        <v>#DIV/0!</v>
      </c>
      <c r="G4101" s="212" t="e">
        <f t="shared" si="385"/>
        <v>#DIV/0!</v>
      </c>
      <c r="K4101" s="197" t="str" cm="1">
        <f t="array" ref="K4101">INDEX($A:$G, ($B4101*$B$4)+3,COLUMN(C4101))</f>
        <v>Owing</v>
      </c>
      <c r="L4101" s="198" t="e">
        <f t="shared" si="387"/>
        <v>#VALUE!</v>
      </c>
      <c r="M4101" s="199" t="e">
        <f t="shared" si="388"/>
        <v>#VALUE!</v>
      </c>
      <c r="N4101" s="200" t="str" cm="1">
        <f t="array" ref="N4101">INDEX($A:$G, ($B4101*$B$4)+3,COLUMN(F4101))</f>
        <v>Total Interest Charged</v>
      </c>
      <c r="O4101" s="201" t="e">
        <f t="shared" si="386"/>
        <v>#VALUE!</v>
      </c>
    </row>
    <row r="4102" spans="3:15" x14ac:dyDescent="0.25">
      <c r="C4102" s="197" t="e">
        <f t="shared" si="389"/>
        <v>#DIV/0!</v>
      </c>
      <c r="D4102" s="216" t="e">
        <f>IF(F4102="","",IF($B$3='Budget Calculator'!$A$14, 'Loan Calculator'!$L$12-E4102+H4102, IF($B$3='Budget Calculator'!$A$13,  'Loan Calculator'!$N$12-E4102+H4102, IF($B$3='Budget Calculator'!$A$12,  'Loan Calculator'!$P$12-E4102+H4102, 0))))</f>
        <v>#DIV/0!</v>
      </c>
      <c r="E4102" s="217" t="e">
        <f>IF(('Loan Calculator'!$G$4/$B$4)*C4101&gt;=0, ('Loan Calculator'!$G$4/$B$4)*C4101, 1/0)</f>
        <v>#DIV/0!</v>
      </c>
      <c r="F4102" s="200" t="e">
        <f t="shared" si="390"/>
        <v>#DIV/0!</v>
      </c>
      <c r="G4102" s="212" t="e">
        <f t="shared" ref="G4102:G4165" si="391">IF(IFERROR(C4102, 1/0), B4102, IF(C4102=0, B4102, 1/0))</f>
        <v>#DIV/0!</v>
      </c>
      <c r="K4102" s="197" t="str" cm="1">
        <f t="array" ref="K4102">INDEX($A:$G, ($B4102*$B$4)+3,COLUMN(C4102))</f>
        <v>Owing</v>
      </c>
      <c r="L4102" s="198" t="e">
        <f t="shared" si="387"/>
        <v>#VALUE!</v>
      </c>
      <c r="M4102" s="199" t="e">
        <f t="shared" si="388"/>
        <v>#VALUE!</v>
      </c>
      <c r="N4102" s="200" t="str" cm="1">
        <f t="array" ref="N4102">INDEX($A:$G, ($B4102*$B$4)+3,COLUMN(F4102))</f>
        <v>Total Interest Charged</v>
      </c>
      <c r="O4102" s="201" t="e">
        <f t="shared" ref="O4102:O4165" si="392">IF(IFERROR(K4102, 1/0), J4102, IF(K4102=0, J4102, 1/0))</f>
        <v>#VALUE!</v>
      </c>
    </row>
    <row r="4103" spans="3:15" x14ac:dyDescent="0.25">
      <c r="C4103" s="197" t="e">
        <f t="shared" si="389"/>
        <v>#DIV/0!</v>
      </c>
      <c r="D4103" s="216" t="e">
        <f>IF(F4103="","",IF($B$3='Budget Calculator'!$A$14, 'Loan Calculator'!$L$12-E4103+H4103, IF($B$3='Budget Calculator'!$A$13,  'Loan Calculator'!$N$12-E4103+H4103, IF($B$3='Budget Calculator'!$A$12,  'Loan Calculator'!$P$12-E4103+H4103, 0))))</f>
        <v>#DIV/0!</v>
      </c>
      <c r="E4103" s="217" t="e">
        <f>IF(('Loan Calculator'!$G$4/$B$4)*C4102&gt;=0, ('Loan Calculator'!$G$4/$B$4)*C4102, 1/0)</f>
        <v>#DIV/0!</v>
      </c>
      <c r="F4103" s="200" t="e">
        <f t="shared" si="390"/>
        <v>#DIV/0!</v>
      </c>
      <c r="G4103" s="212" t="e">
        <f t="shared" si="391"/>
        <v>#DIV/0!</v>
      </c>
      <c r="K4103" s="197" t="str" cm="1">
        <f t="array" ref="K4103">INDEX($A:$G, ($B4103*$B$4)+3,COLUMN(C4103))</f>
        <v>Owing</v>
      </c>
      <c r="L4103" s="198" t="e">
        <f t="shared" ref="L4103:L4166" si="393">K4102-K4103</f>
        <v>#VALUE!</v>
      </c>
      <c r="M4103" s="199" t="e">
        <f t="shared" ref="M4103:M4166" si="394">N4103-N4102</f>
        <v>#VALUE!</v>
      </c>
      <c r="N4103" s="200" t="str" cm="1">
        <f t="array" ref="N4103">INDEX($A:$G, ($B4103*$B$4)+3,COLUMN(F4103))</f>
        <v>Total Interest Charged</v>
      </c>
      <c r="O4103" s="201" t="e">
        <f t="shared" si="392"/>
        <v>#VALUE!</v>
      </c>
    </row>
    <row r="4104" spans="3:15" x14ac:dyDescent="0.25">
      <c r="C4104" s="197" t="e">
        <f t="shared" si="389"/>
        <v>#DIV/0!</v>
      </c>
      <c r="D4104" s="216" t="e">
        <f>IF(F4104="","",IF($B$3='Budget Calculator'!$A$14, 'Loan Calculator'!$L$12-E4104+H4104, IF($B$3='Budget Calculator'!$A$13,  'Loan Calculator'!$N$12-E4104+H4104, IF($B$3='Budget Calculator'!$A$12,  'Loan Calculator'!$P$12-E4104+H4104, 0))))</f>
        <v>#DIV/0!</v>
      </c>
      <c r="E4104" s="217" t="e">
        <f>IF(('Loan Calculator'!$G$4/$B$4)*C4103&gt;=0, ('Loan Calculator'!$G$4/$B$4)*C4103, 1/0)</f>
        <v>#DIV/0!</v>
      </c>
      <c r="F4104" s="200" t="e">
        <f t="shared" si="390"/>
        <v>#DIV/0!</v>
      </c>
      <c r="G4104" s="212" t="e">
        <f t="shared" si="391"/>
        <v>#DIV/0!</v>
      </c>
      <c r="K4104" s="197" t="str" cm="1">
        <f t="array" ref="K4104">INDEX($A:$G, ($B4104*$B$4)+3,COLUMN(C4104))</f>
        <v>Owing</v>
      </c>
      <c r="L4104" s="198" t="e">
        <f t="shared" si="393"/>
        <v>#VALUE!</v>
      </c>
      <c r="M4104" s="199" t="e">
        <f t="shared" si="394"/>
        <v>#VALUE!</v>
      </c>
      <c r="N4104" s="200" t="str" cm="1">
        <f t="array" ref="N4104">INDEX($A:$G, ($B4104*$B$4)+3,COLUMN(F4104))</f>
        <v>Total Interest Charged</v>
      </c>
      <c r="O4104" s="201" t="e">
        <f t="shared" si="392"/>
        <v>#VALUE!</v>
      </c>
    </row>
    <row r="4105" spans="3:15" x14ac:dyDescent="0.25">
      <c r="C4105" s="197" t="e">
        <f t="shared" si="389"/>
        <v>#DIV/0!</v>
      </c>
      <c r="D4105" s="216" t="e">
        <f>IF(F4105="","",IF($B$3='Budget Calculator'!$A$14, 'Loan Calculator'!$L$12-E4105+H4105, IF($B$3='Budget Calculator'!$A$13,  'Loan Calculator'!$N$12-E4105+H4105, IF($B$3='Budget Calculator'!$A$12,  'Loan Calculator'!$P$12-E4105+H4105, 0))))</f>
        <v>#DIV/0!</v>
      </c>
      <c r="E4105" s="217" t="e">
        <f>IF(('Loan Calculator'!$G$4/$B$4)*C4104&gt;=0, ('Loan Calculator'!$G$4/$B$4)*C4104, 1/0)</f>
        <v>#DIV/0!</v>
      </c>
      <c r="F4105" s="200" t="e">
        <f t="shared" si="390"/>
        <v>#DIV/0!</v>
      </c>
      <c r="G4105" s="212" t="e">
        <f t="shared" si="391"/>
        <v>#DIV/0!</v>
      </c>
      <c r="K4105" s="197" t="str" cm="1">
        <f t="array" ref="K4105">INDEX($A:$G, ($B4105*$B$4)+3,COLUMN(C4105))</f>
        <v>Owing</v>
      </c>
      <c r="L4105" s="198" t="e">
        <f t="shared" si="393"/>
        <v>#VALUE!</v>
      </c>
      <c r="M4105" s="199" t="e">
        <f t="shared" si="394"/>
        <v>#VALUE!</v>
      </c>
      <c r="N4105" s="200" t="str" cm="1">
        <f t="array" ref="N4105">INDEX($A:$G, ($B4105*$B$4)+3,COLUMN(F4105))</f>
        <v>Total Interest Charged</v>
      </c>
      <c r="O4105" s="201" t="e">
        <f t="shared" si="392"/>
        <v>#VALUE!</v>
      </c>
    </row>
    <row r="4106" spans="3:15" x14ac:dyDescent="0.25">
      <c r="C4106" s="197" t="e">
        <f t="shared" si="389"/>
        <v>#DIV/0!</v>
      </c>
      <c r="D4106" s="216" t="e">
        <f>IF(F4106="","",IF($B$3='Budget Calculator'!$A$14, 'Loan Calculator'!$L$12-E4106+H4106, IF($B$3='Budget Calculator'!$A$13,  'Loan Calculator'!$N$12-E4106+H4106, IF($B$3='Budget Calculator'!$A$12,  'Loan Calculator'!$P$12-E4106+H4106, 0))))</f>
        <v>#DIV/0!</v>
      </c>
      <c r="E4106" s="217" t="e">
        <f>IF(('Loan Calculator'!$G$4/$B$4)*C4105&gt;=0, ('Loan Calculator'!$G$4/$B$4)*C4105, 1/0)</f>
        <v>#DIV/0!</v>
      </c>
      <c r="F4106" s="200" t="e">
        <f t="shared" si="390"/>
        <v>#DIV/0!</v>
      </c>
      <c r="G4106" s="212" t="e">
        <f t="shared" si="391"/>
        <v>#DIV/0!</v>
      </c>
      <c r="K4106" s="197" t="str" cm="1">
        <f t="array" ref="K4106">INDEX($A:$G, ($B4106*$B$4)+3,COLUMN(C4106))</f>
        <v>Owing</v>
      </c>
      <c r="L4106" s="198" t="e">
        <f t="shared" si="393"/>
        <v>#VALUE!</v>
      </c>
      <c r="M4106" s="199" t="e">
        <f t="shared" si="394"/>
        <v>#VALUE!</v>
      </c>
      <c r="N4106" s="200" t="str" cm="1">
        <f t="array" ref="N4106">INDEX($A:$G, ($B4106*$B$4)+3,COLUMN(F4106))</f>
        <v>Total Interest Charged</v>
      </c>
      <c r="O4106" s="201" t="e">
        <f t="shared" si="392"/>
        <v>#VALUE!</v>
      </c>
    </row>
    <row r="4107" spans="3:15" x14ac:dyDescent="0.25">
      <c r="C4107" s="197" t="e">
        <f t="shared" si="389"/>
        <v>#DIV/0!</v>
      </c>
      <c r="D4107" s="216" t="e">
        <f>IF(F4107="","",IF($B$3='Budget Calculator'!$A$14, 'Loan Calculator'!$L$12-E4107+H4107, IF($B$3='Budget Calculator'!$A$13,  'Loan Calculator'!$N$12-E4107+H4107, IF($B$3='Budget Calculator'!$A$12,  'Loan Calculator'!$P$12-E4107+H4107, 0))))</f>
        <v>#DIV/0!</v>
      </c>
      <c r="E4107" s="217" t="e">
        <f>IF(('Loan Calculator'!$G$4/$B$4)*C4106&gt;=0, ('Loan Calculator'!$G$4/$B$4)*C4106, 1/0)</f>
        <v>#DIV/0!</v>
      </c>
      <c r="F4107" s="200" t="e">
        <f t="shared" si="390"/>
        <v>#DIV/0!</v>
      </c>
      <c r="G4107" s="212" t="e">
        <f t="shared" si="391"/>
        <v>#DIV/0!</v>
      </c>
      <c r="K4107" s="197" t="str" cm="1">
        <f t="array" ref="K4107">INDEX($A:$G, ($B4107*$B$4)+3,COLUMN(C4107))</f>
        <v>Owing</v>
      </c>
      <c r="L4107" s="198" t="e">
        <f t="shared" si="393"/>
        <v>#VALUE!</v>
      </c>
      <c r="M4107" s="199" t="e">
        <f t="shared" si="394"/>
        <v>#VALUE!</v>
      </c>
      <c r="N4107" s="200" t="str" cm="1">
        <f t="array" ref="N4107">INDEX($A:$G, ($B4107*$B$4)+3,COLUMN(F4107))</f>
        <v>Total Interest Charged</v>
      </c>
      <c r="O4107" s="201" t="e">
        <f t="shared" si="392"/>
        <v>#VALUE!</v>
      </c>
    </row>
    <row r="4108" spans="3:15" x14ac:dyDescent="0.25">
      <c r="C4108" s="197" t="e">
        <f t="shared" si="389"/>
        <v>#DIV/0!</v>
      </c>
      <c r="D4108" s="216" t="e">
        <f>IF(F4108="","",IF($B$3='Budget Calculator'!$A$14, 'Loan Calculator'!$L$12-E4108+H4108, IF($B$3='Budget Calculator'!$A$13,  'Loan Calculator'!$N$12-E4108+H4108, IF($B$3='Budget Calculator'!$A$12,  'Loan Calculator'!$P$12-E4108+H4108, 0))))</f>
        <v>#DIV/0!</v>
      </c>
      <c r="E4108" s="217" t="e">
        <f>IF(('Loan Calculator'!$G$4/$B$4)*C4107&gt;=0, ('Loan Calculator'!$G$4/$B$4)*C4107, 1/0)</f>
        <v>#DIV/0!</v>
      </c>
      <c r="F4108" s="200" t="e">
        <f t="shared" si="390"/>
        <v>#DIV/0!</v>
      </c>
      <c r="G4108" s="212" t="e">
        <f t="shared" si="391"/>
        <v>#DIV/0!</v>
      </c>
      <c r="K4108" s="197" t="str" cm="1">
        <f t="array" ref="K4108">INDEX($A:$G, ($B4108*$B$4)+3,COLUMN(C4108))</f>
        <v>Owing</v>
      </c>
      <c r="L4108" s="198" t="e">
        <f t="shared" si="393"/>
        <v>#VALUE!</v>
      </c>
      <c r="M4108" s="199" t="e">
        <f t="shared" si="394"/>
        <v>#VALUE!</v>
      </c>
      <c r="N4108" s="200" t="str" cm="1">
        <f t="array" ref="N4108">INDEX($A:$G, ($B4108*$B$4)+3,COLUMN(F4108))</f>
        <v>Total Interest Charged</v>
      </c>
      <c r="O4108" s="201" t="e">
        <f t="shared" si="392"/>
        <v>#VALUE!</v>
      </c>
    </row>
    <row r="4109" spans="3:15" x14ac:dyDescent="0.25">
      <c r="C4109" s="197" t="e">
        <f t="shared" si="389"/>
        <v>#DIV/0!</v>
      </c>
      <c r="D4109" s="216" t="e">
        <f>IF(F4109="","",IF($B$3='Budget Calculator'!$A$14, 'Loan Calculator'!$L$12-E4109+H4109, IF($B$3='Budget Calculator'!$A$13,  'Loan Calculator'!$N$12-E4109+H4109, IF($B$3='Budget Calculator'!$A$12,  'Loan Calculator'!$P$12-E4109+H4109, 0))))</f>
        <v>#DIV/0!</v>
      </c>
      <c r="E4109" s="217" t="e">
        <f>IF(('Loan Calculator'!$G$4/$B$4)*C4108&gt;=0, ('Loan Calculator'!$G$4/$B$4)*C4108, 1/0)</f>
        <v>#DIV/0!</v>
      </c>
      <c r="F4109" s="200" t="e">
        <f t="shared" si="390"/>
        <v>#DIV/0!</v>
      </c>
      <c r="G4109" s="212" t="e">
        <f t="shared" si="391"/>
        <v>#DIV/0!</v>
      </c>
      <c r="K4109" s="197" t="str" cm="1">
        <f t="array" ref="K4109">INDEX($A:$G, ($B4109*$B$4)+3,COLUMN(C4109))</f>
        <v>Owing</v>
      </c>
      <c r="L4109" s="198" t="e">
        <f t="shared" si="393"/>
        <v>#VALUE!</v>
      </c>
      <c r="M4109" s="199" t="e">
        <f t="shared" si="394"/>
        <v>#VALUE!</v>
      </c>
      <c r="N4109" s="200" t="str" cm="1">
        <f t="array" ref="N4109">INDEX($A:$G, ($B4109*$B$4)+3,COLUMN(F4109))</f>
        <v>Total Interest Charged</v>
      </c>
      <c r="O4109" s="201" t="e">
        <f t="shared" si="392"/>
        <v>#VALUE!</v>
      </c>
    </row>
    <row r="4110" spans="3:15" x14ac:dyDescent="0.25">
      <c r="C4110" s="197" t="e">
        <f t="shared" si="389"/>
        <v>#DIV/0!</v>
      </c>
      <c r="D4110" s="216" t="e">
        <f>IF(F4110="","",IF($B$3='Budget Calculator'!$A$14, 'Loan Calculator'!$L$12-E4110+H4110, IF($B$3='Budget Calculator'!$A$13,  'Loan Calculator'!$N$12-E4110+H4110, IF($B$3='Budget Calculator'!$A$12,  'Loan Calculator'!$P$12-E4110+H4110, 0))))</f>
        <v>#DIV/0!</v>
      </c>
      <c r="E4110" s="217" t="e">
        <f>IF(('Loan Calculator'!$G$4/$B$4)*C4109&gt;=0, ('Loan Calculator'!$G$4/$B$4)*C4109, 1/0)</f>
        <v>#DIV/0!</v>
      </c>
      <c r="F4110" s="200" t="e">
        <f t="shared" si="390"/>
        <v>#DIV/0!</v>
      </c>
      <c r="G4110" s="212" t="e">
        <f t="shared" si="391"/>
        <v>#DIV/0!</v>
      </c>
      <c r="K4110" s="197" t="str" cm="1">
        <f t="array" ref="K4110">INDEX($A:$G, ($B4110*$B$4)+3,COLUMN(C4110))</f>
        <v>Owing</v>
      </c>
      <c r="L4110" s="198" t="e">
        <f t="shared" si="393"/>
        <v>#VALUE!</v>
      </c>
      <c r="M4110" s="199" t="e">
        <f t="shared" si="394"/>
        <v>#VALUE!</v>
      </c>
      <c r="N4110" s="200" t="str" cm="1">
        <f t="array" ref="N4110">INDEX($A:$G, ($B4110*$B$4)+3,COLUMN(F4110))</f>
        <v>Total Interest Charged</v>
      </c>
      <c r="O4110" s="201" t="e">
        <f t="shared" si="392"/>
        <v>#VALUE!</v>
      </c>
    </row>
    <row r="4111" spans="3:15" x14ac:dyDescent="0.25">
      <c r="C4111" s="197" t="e">
        <f t="shared" si="389"/>
        <v>#DIV/0!</v>
      </c>
      <c r="D4111" s="216" t="e">
        <f>IF(F4111="","",IF($B$3='Budget Calculator'!$A$14, 'Loan Calculator'!$L$12-E4111+H4111, IF($B$3='Budget Calculator'!$A$13,  'Loan Calculator'!$N$12-E4111+H4111, IF($B$3='Budget Calculator'!$A$12,  'Loan Calculator'!$P$12-E4111+H4111, 0))))</f>
        <v>#DIV/0!</v>
      </c>
      <c r="E4111" s="217" t="e">
        <f>IF(('Loan Calculator'!$G$4/$B$4)*C4110&gt;=0, ('Loan Calculator'!$G$4/$B$4)*C4110, 1/0)</f>
        <v>#DIV/0!</v>
      </c>
      <c r="F4111" s="200" t="e">
        <f t="shared" si="390"/>
        <v>#DIV/0!</v>
      </c>
      <c r="G4111" s="212" t="e">
        <f t="shared" si="391"/>
        <v>#DIV/0!</v>
      </c>
      <c r="K4111" s="197" t="str" cm="1">
        <f t="array" ref="K4111">INDEX($A:$G, ($B4111*$B$4)+3,COLUMN(C4111))</f>
        <v>Owing</v>
      </c>
      <c r="L4111" s="198" t="e">
        <f t="shared" si="393"/>
        <v>#VALUE!</v>
      </c>
      <c r="M4111" s="199" t="e">
        <f t="shared" si="394"/>
        <v>#VALUE!</v>
      </c>
      <c r="N4111" s="200" t="str" cm="1">
        <f t="array" ref="N4111">INDEX($A:$G, ($B4111*$B$4)+3,COLUMN(F4111))</f>
        <v>Total Interest Charged</v>
      </c>
      <c r="O4111" s="201" t="e">
        <f t="shared" si="392"/>
        <v>#VALUE!</v>
      </c>
    </row>
    <row r="4112" spans="3:15" x14ac:dyDescent="0.25">
      <c r="C4112" s="197" t="e">
        <f t="shared" si="389"/>
        <v>#DIV/0!</v>
      </c>
      <c r="D4112" s="216" t="e">
        <f>IF(F4112="","",IF($B$3='Budget Calculator'!$A$14, 'Loan Calculator'!$L$12-E4112+H4112, IF($B$3='Budget Calculator'!$A$13,  'Loan Calculator'!$N$12-E4112+H4112, IF($B$3='Budget Calculator'!$A$12,  'Loan Calculator'!$P$12-E4112+H4112, 0))))</f>
        <v>#DIV/0!</v>
      </c>
      <c r="E4112" s="217" t="e">
        <f>IF(('Loan Calculator'!$G$4/$B$4)*C4111&gt;=0, ('Loan Calculator'!$G$4/$B$4)*C4111, 1/0)</f>
        <v>#DIV/0!</v>
      </c>
      <c r="F4112" s="200" t="e">
        <f t="shared" si="390"/>
        <v>#DIV/0!</v>
      </c>
      <c r="G4112" s="212" t="e">
        <f t="shared" si="391"/>
        <v>#DIV/0!</v>
      </c>
      <c r="K4112" s="197" t="str" cm="1">
        <f t="array" ref="K4112">INDEX($A:$G, ($B4112*$B$4)+3,COLUMN(C4112))</f>
        <v>Owing</v>
      </c>
      <c r="L4112" s="198" t="e">
        <f t="shared" si="393"/>
        <v>#VALUE!</v>
      </c>
      <c r="M4112" s="199" t="e">
        <f t="shared" si="394"/>
        <v>#VALUE!</v>
      </c>
      <c r="N4112" s="200" t="str" cm="1">
        <f t="array" ref="N4112">INDEX($A:$G, ($B4112*$B$4)+3,COLUMN(F4112))</f>
        <v>Total Interest Charged</v>
      </c>
      <c r="O4112" s="201" t="e">
        <f t="shared" si="392"/>
        <v>#VALUE!</v>
      </c>
    </row>
    <row r="4113" spans="3:15" x14ac:dyDescent="0.25">
      <c r="C4113" s="197" t="e">
        <f t="shared" si="389"/>
        <v>#DIV/0!</v>
      </c>
      <c r="D4113" s="216" t="e">
        <f>IF(F4113="","",IF($B$3='Budget Calculator'!$A$14, 'Loan Calculator'!$L$12-E4113+H4113, IF($B$3='Budget Calculator'!$A$13,  'Loan Calculator'!$N$12-E4113+H4113, IF($B$3='Budget Calculator'!$A$12,  'Loan Calculator'!$P$12-E4113+H4113, 0))))</f>
        <v>#DIV/0!</v>
      </c>
      <c r="E4113" s="217" t="e">
        <f>IF(('Loan Calculator'!$G$4/$B$4)*C4112&gt;=0, ('Loan Calculator'!$G$4/$B$4)*C4112, 1/0)</f>
        <v>#DIV/0!</v>
      </c>
      <c r="F4113" s="200" t="e">
        <f t="shared" si="390"/>
        <v>#DIV/0!</v>
      </c>
      <c r="G4113" s="212" t="e">
        <f t="shared" si="391"/>
        <v>#DIV/0!</v>
      </c>
      <c r="K4113" s="197" t="str" cm="1">
        <f t="array" ref="K4113">INDEX($A:$G, ($B4113*$B$4)+3,COLUMN(C4113))</f>
        <v>Owing</v>
      </c>
      <c r="L4113" s="198" t="e">
        <f t="shared" si="393"/>
        <v>#VALUE!</v>
      </c>
      <c r="M4113" s="199" t="e">
        <f t="shared" si="394"/>
        <v>#VALUE!</v>
      </c>
      <c r="N4113" s="200" t="str" cm="1">
        <f t="array" ref="N4113">INDEX($A:$G, ($B4113*$B$4)+3,COLUMN(F4113))</f>
        <v>Total Interest Charged</v>
      </c>
      <c r="O4113" s="201" t="e">
        <f t="shared" si="392"/>
        <v>#VALUE!</v>
      </c>
    </row>
    <row r="4114" spans="3:15" x14ac:dyDescent="0.25">
      <c r="C4114" s="197" t="e">
        <f t="shared" si="389"/>
        <v>#DIV/0!</v>
      </c>
      <c r="D4114" s="216" t="e">
        <f>IF(F4114="","",IF($B$3='Budget Calculator'!$A$14, 'Loan Calculator'!$L$12-E4114+H4114, IF($B$3='Budget Calculator'!$A$13,  'Loan Calculator'!$N$12-E4114+H4114, IF($B$3='Budget Calculator'!$A$12,  'Loan Calculator'!$P$12-E4114+H4114, 0))))</f>
        <v>#DIV/0!</v>
      </c>
      <c r="E4114" s="217" t="e">
        <f>IF(('Loan Calculator'!$G$4/$B$4)*C4113&gt;=0, ('Loan Calculator'!$G$4/$B$4)*C4113, 1/0)</f>
        <v>#DIV/0!</v>
      </c>
      <c r="F4114" s="200" t="e">
        <f t="shared" si="390"/>
        <v>#DIV/0!</v>
      </c>
      <c r="G4114" s="212" t="e">
        <f t="shared" si="391"/>
        <v>#DIV/0!</v>
      </c>
      <c r="K4114" s="197" t="str" cm="1">
        <f t="array" ref="K4114">INDEX($A:$G, ($B4114*$B$4)+3,COLUMN(C4114))</f>
        <v>Owing</v>
      </c>
      <c r="L4114" s="198" t="e">
        <f t="shared" si="393"/>
        <v>#VALUE!</v>
      </c>
      <c r="M4114" s="199" t="e">
        <f t="shared" si="394"/>
        <v>#VALUE!</v>
      </c>
      <c r="N4114" s="200" t="str" cm="1">
        <f t="array" ref="N4114">INDEX($A:$G, ($B4114*$B$4)+3,COLUMN(F4114))</f>
        <v>Total Interest Charged</v>
      </c>
      <c r="O4114" s="201" t="e">
        <f t="shared" si="392"/>
        <v>#VALUE!</v>
      </c>
    </row>
    <row r="4115" spans="3:15" x14ac:dyDescent="0.25">
      <c r="C4115" s="197" t="e">
        <f t="shared" si="389"/>
        <v>#DIV/0!</v>
      </c>
      <c r="D4115" s="216" t="e">
        <f>IF(F4115="","",IF($B$3='Budget Calculator'!$A$14, 'Loan Calculator'!$L$12-E4115+H4115, IF($B$3='Budget Calculator'!$A$13,  'Loan Calculator'!$N$12-E4115+H4115, IF($B$3='Budget Calculator'!$A$12,  'Loan Calculator'!$P$12-E4115+H4115, 0))))</f>
        <v>#DIV/0!</v>
      </c>
      <c r="E4115" s="217" t="e">
        <f>IF(('Loan Calculator'!$G$4/$B$4)*C4114&gt;=0, ('Loan Calculator'!$G$4/$B$4)*C4114, 1/0)</f>
        <v>#DIV/0!</v>
      </c>
      <c r="F4115" s="200" t="e">
        <f t="shared" si="390"/>
        <v>#DIV/0!</v>
      </c>
      <c r="G4115" s="212" t="e">
        <f t="shared" si="391"/>
        <v>#DIV/0!</v>
      </c>
      <c r="K4115" s="197" t="str" cm="1">
        <f t="array" ref="K4115">INDEX($A:$G, ($B4115*$B$4)+3,COLUMN(C4115))</f>
        <v>Owing</v>
      </c>
      <c r="L4115" s="198" t="e">
        <f t="shared" si="393"/>
        <v>#VALUE!</v>
      </c>
      <c r="M4115" s="199" t="e">
        <f t="shared" si="394"/>
        <v>#VALUE!</v>
      </c>
      <c r="N4115" s="200" t="str" cm="1">
        <f t="array" ref="N4115">INDEX($A:$G, ($B4115*$B$4)+3,COLUMN(F4115))</f>
        <v>Total Interest Charged</v>
      </c>
      <c r="O4115" s="201" t="e">
        <f t="shared" si="392"/>
        <v>#VALUE!</v>
      </c>
    </row>
    <row r="4116" spans="3:15" x14ac:dyDescent="0.25">
      <c r="C4116" s="197" t="e">
        <f t="shared" si="389"/>
        <v>#DIV/0!</v>
      </c>
      <c r="D4116" s="216" t="e">
        <f>IF(F4116="","",IF($B$3='Budget Calculator'!$A$14, 'Loan Calculator'!$L$12-E4116+H4116, IF($B$3='Budget Calculator'!$A$13,  'Loan Calculator'!$N$12-E4116+H4116, IF($B$3='Budget Calculator'!$A$12,  'Loan Calculator'!$P$12-E4116+H4116, 0))))</f>
        <v>#DIV/0!</v>
      </c>
      <c r="E4116" s="217" t="e">
        <f>IF(('Loan Calculator'!$G$4/$B$4)*C4115&gt;=0, ('Loan Calculator'!$G$4/$B$4)*C4115, 1/0)</f>
        <v>#DIV/0!</v>
      </c>
      <c r="F4116" s="200" t="e">
        <f t="shared" si="390"/>
        <v>#DIV/0!</v>
      </c>
      <c r="G4116" s="212" t="e">
        <f t="shared" si="391"/>
        <v>#DIV/0!</v>
      </c>
      <c r="K4116" s="197" t="str" cm="1">
        <f t="array" ref="K4116">INDEX($A:$G, ($B4116*$B$4)+3,COLUMN(C4116))</f>
        <v>Owing</v>
      </c>
      <c r="L4116" s="198" t="e">
        <f t="shared" si="393"/>
        <v>#VALUE!</v>
      </c>
      <c r="M4116" s="199" t="e">
        <f t="shared" si="394"/>
        <v>#VALUE!</v>
      </c>
      <c r="N4116" s="200" t="str" cm="1">
        <f t="array" ref="N4116">INDEX($A:$G, ($B4116*$B$4)+3,COLUMN(F4116))</f>
        <v>Total Interest Charged</v>
      </c>
      <c r="O4116" s="201" t="e">
        <f t="shared" si="392"/>
        <v>#VALUE!</v>
      </c>
    </row>
    <row r="4117" spans="3:15" x14ac:dyDescent="0.25">
      <c r="C4117" s="197" t="e">
        <f t="shared" si="389"/>
        <v>#DIV/0!</v>
      </c>
      <c r="D4117" s="216" t="e">
        <f>IF(F4117="","",IF($B$3='Budget Calculator'!$A$14, 'Loan Calculator'!$L$12-E4117+H4117, IF($B$3='Budget Calculator'!$A$13,  'Loan Calculator'!$N$12-E4117+H4117, IF($B$3='Budget Calculator'!$A$12,  'Loan Calculator'!$P$12-E4117+H4117, 0))))</f>
        <v>#DIV/0!</v>
      </c>
      <c r="E4117" s="217" t="e">
        <f>IF(('Loan Calculator'!$G$4/$B$4)*C4116&gt;=0, ('Loan Calculator'!$G$4/$B$4)*C4116, 1/0)</f>
        <v>#DIV/0!</v>
      </c>
      <c r="F4117" s="200" t="e">
        <f t="shared" si="390"/>
        <v>#DIV/0!</v>
      </c>
      <c r="G4117" s="212" t="e">
        <f t="shared" si="391"/>
        <v>#DIV/0!</v>
      </c>
      <c r="K4117" s="197" t="str" cm="1">
        <f t="array" ref="K4117">INDEX($A:$G, ($B4117*$B$4)+3,COLUMN(C4117))</f>
        <v>Owing</v>
      </c>
      <c r="L4117" s="198" t="e">
        <f t="shared" si="393"/>
        <v>#VALUE!</v>
      </c>
      <c r="M4117" s="199" t="e">
        <f t="shared" si="394"/>
        <v>#VALUE!</v>
      </c>
      <c r="N4117" s="200" t="str" cm="1">
        <f t="array" ref="N4117">INDEX($A:$G, ($B4117*$B$4)+3,COLUMN(F4117))</f>
        <v>Total Interest Charged</v>
      </c>
      <c r="O4117" s="201" t="e">
        <f t="shared" si="392"/>
        <v>#VALUE!</v>
      </c>
    </row>
    <row r="4118" spans="3:15" x14ac:dyDescent="0.25">
      <c r="C4118" s="197" t="e">
        <f t="shared" si="389"/>
        <v>#DIV/0!</v>
      </c>
      <c r="D4118" s="216" t="e">
        <f>IF(F4118="","",IF($B$3='Budget Calculator'!$A$14, 'Loan Calculator'!$L$12-E4118+H4118, IF($B$3='Budget Calculator'!$A$13,  'Loan Calculator'!$N$12-E4118+H4118, IF($B$3='Budget Calculator'!$A$12,  'Loan Calculator'!$P$12-E4118+H4118, 0))))</f>
        <v>#DIV/0!</v>
      </c>
      <c r="E4118" s="217" t="e">
        <f>IF(('Loan Calculator'!$G$4/$B$4)*C4117&gt;=0, ('Loan Calculator'!$G$4/$B$4)*C4117, 1/0)</f>
        <v>#DIV/0!</v>
      </c>
      <c r="F4118" s="200" t="e">
        <f t="shared" si="390"/>
        <v>#DIV/0!</v>
      </c>
      <c r="G4118" s="212" t="e">
        <f t="shared" si="391"/>
        <v>#DIV/0!</v>
      </c>
      <c r="K4118" s="197" t="str" cm="1">
        <f t="array" ref="K4118">INDEX($A:$G, ($B4118*$B$4)+3,COLUMN(C4118))</f>
        <v>Owing</v>
      </c>
      <c r="L4118" s="198" t="e">
        <f t="shared" si="393"/>
        <v>#VALUE!</v>
      </c>
      <c r="M4118" s="199" t="e">
        <f t="shared" si="394"/>
        <v>#VALUE!</v>
      </c>
      <c r="N4118" s="200" t="str" cm="1">
        <f t="array" ref="N4118">INDEX($A:$G, ($B4118*$B$4)+3,COLUMN(F4118))</f>
        <v>Total Interest Charged</v>
      </c>
      <c r="O4118" s="201" t="e">
        <f t="shared" si="392"/>
        <v>#VALUE!</v>
      </c>
    </row>
    <row r="4119" spans="3:15" x14ac:dyDescent="0.25">
      <c r="C4119" s="197" t="e">
        <f t="shared" si="389"/>
        <v>#DIV/0!</v>
      </c>
      <c r="D4119" s="216" t="e">
        <f>IF(F4119="","",IF($B$3='Budget Calculator'!$A$14, 'Loan Calculator'!$L$12-E4119+H4119, IF($B$3='Budget Calculator'!$A$13,  'Loan Calculator'!$N$12-E4119+H4119, IF($B$3='Budget Calculator'!$A$12,  'Loan Calculator'!$P$12-E4119+H4119, 0))))</f>
        <v>#DIV/0!</v>
      </c>
      <c r="E4119" s="217" t="e">
        <f>IF(('Loan Calculator'!$G$4/$B$4)*C4118&gt;=0, ('Loan Calculator'!$G$4/$B$4)*C4118, 1/0)</f>
        <v>#DIV/0!</v>
      </c>
      <c r="F4119" s="200" t="e">
        <f t="shared" si="390"/>
        <v>#DIV/0!</v>
      </c>
      <c r="G4119" s="212" t="e">
        <f t="shared" si="391"/>
        <v>#DIV/0!</v>
      </c>
      <c r="K4119" s="197" t="str" cm="1">
        <f t="array" ref="K4119">INDEX($A:$G, ($B4119*$B$4)+3,COLUMN(C4119))</f>
        <v>Owing</v>
      </c>
      <c r="L4119" s="198" t="e">
        <f t="shared" si="393"/>
        <v>#VALUE!</v>
      </c>
      <c r="M4119" s="199" t="e">
        <f t="shared" si="394"/>
        <v>#VALUE!</v>
      </c>
      <c r="N4119" s="200" t="str" cm="1">
        <f t="array" ref="N4119">INDEX($A:$G, ($B4119*$B$4)+3,COLUMN(F4119))</f>
        <v>Total Interest Charged</v>
      </c>
      <c r="O4119" s="201" t="e">
        <f t="shared" si="392"/>
        <v>#VALUE!</v>
      </c>
    </row>
    <row r="4120" spans="3:15" x14ac:dyDescent="0.25">
      <c r="C4120" s="197" t="e">
        <f t="shared" ref="C4120:C4183" si="395">IF(F4120="","",C4119-D4120)</f>
        <v>#DIV/0!</v>
      </c>
      <c r="D4120" s="216" t="e">
        <f>IF(F4120="","",IF($B$3='Budget Calculator'!$A$14, 'Loan Calculator'!$L$12-E4120+H4120, IF($B$3='Budget Calculator'!$A$13,  'Loan Calculator'!$N$12-E4120+H4120, IF($B$3='Budget Calculator'!$A$12,  'Loan Calculator'!$P$12-E4120+H4120, 0))))</f>
        <v>#DIV/0!</v>
      </c>
      <c r="E4120" s="217" t="e">
        <f>IF(('Loan Calculator'!$G$4/$B$4)*C4119&gt;=0, ('Loan Calculator'!$G$4/$B$4)*C4119, 1/0)</f>
        <v>#DIV/0!</v>
      </c>
      <c r="F4120" s="200" t="e">
        <f t="shared" ref="F4120:F4183" si="396">IF(F4119="", "", IF(E4120+F4119&gt;F4119, E4120+F4119, ""))</f>
        <v>#DIV/0!</v>
      </c>
      <c r="G4120" s="212" t="e">
        <f t="shared" si="391"/>
        <v>#DIV/0!</v>
      </c>
      <c r="K4120" s="197" t="str" cm="1">
        <f t="array" ref="K4120">INDEX($A:$G, ($B4120*$B$4)+3,COLUMN(C4120))</f>
        <v>Owing</v>
      </c>
      <c r="L4120" s="198" t="e">
        <f t="shared" si="393"/>
        <v>#VALUE!</v>
      </c>
      <c r="M4120" s="199" t="e">
        <f t="shared" si="394"/>
        <v>#VALUE!</v>
      </c>
      <c r="N4120" s="200" t="str" cm="1">
        <f t="array" ref="N4120">INDEX($A:$G, ($B4120*$B$4)+3,COLUMN(F4120))</f>
        <v>Total Interest Charged</v>
      </c>
      <c r="O4120" s="201" t="e">
        <f t="shared" si="392"/>
        <v>#VALUE!</v>
      </c>
    </row>
    <row r="4121" spans="3:15" x14ac:dyDescent="0.25">
      <c r="C4121" s="197" t="e">
        <f t="shared" si="395"/>
        <v>#DIV/0!</v>
      </c>
      <c r="D4121" s="216" t="e">
        <f>IF(F4121="","",IF($B$3='Budget Calculator'!$A$14, 'Loan Calculator'!$L$12-E4121+H4121, IF($B$3='Budget Calculator'!$A$13,  'Loan Calculator'!$N$12-E4121+H4121, IF($B$3='Budget Calculator'!$A$12,  'Loan Calculator'!$P$12-E4121+H4121, 0))))</f>
        <v>#DIV/0!</v>
      </c>
      <c r="E4121" s="217" t="e">
        <f>IF(('Loan Calculator'!$G$4/$B$4)*C4120&gt;=0, ('Loan Calculator'!$G$4/$B$4)*C4120, 1/0)</f>
        <v>#DIV/0!</v>
      </c>
      <c r="F4121" s="200" t="e">
        <f t="shared" si="396"/>
        <v>#DIV/0!</v>
      </c>
      <c r="G4121" s="212" t="e">
        <f t="shared" si="391"/>
        <v>#DIV/0!</v>
      </c>
      <c r="K4121" s="197" t="str" cm="1">
        <f t="array" ref="K4121">INDEX($A:$G, ($B4121*$B$4)+3,COLUMN(C4121))</f>
        <v>Owing</v>
      </c>
      <c r="L4121" s="198" t="e">
        <f t="shared" si="393"/>
        <v>#VALUE!</v>
      </c>
      <c r="M4121" s="199" t="e">
        <f t="shared" si="394"/>
        <v>#VALUE!</v>
      </c>
      <c r="N4121" s="200" t="str" cm="1">
        <f t="array" ref="N4121">INDEX($A:$G, ($B4121*$B$4)+3,COLUMN(F4121))</f>
        <v>Total Interest Charged</v>
      </c>
      <c r="O4121" s="201" t="e">
        <f t="shared" si="392"/>
        <v>#VALUE!</v>
      </c>
    </row>
    <row r="4122" spans="3:15" x14ac:dyDescent="0.25">
      <c r="C4122" s="197" t="e">
        <f t="shared" si="395"/>
        <v>#DIV/0!</v>
      </c>
      <c r="D4122" s="216" t="e">
        <f>IF(F4122="","",IF($B$3='Budget Calculator'!$A$14, 'Loan Calculator'!$L$12-E4122+H4122, IF($B$3='Budget Calculator'!$A$13,  'Loan Calculator'!$N$12-E4122+H4122, IF($B$3='Budget Calculator'!$A$12,  'Loan Calculator'!$P$12-E4122+H4122, 0))))</f>
        <v>#DIV/0!</v>
      </c>
      <c r="E4122" s="217" t="e">
        <f>IF(('Loan Calculator'!$G$4/$B$4)*C4121&gt;=0, ('Loan Calculator'!$G$4/$B$4)*C4121, 1/0)</f>
        <v>#DIV/0!</v>
      </c>
      <c r="F4122" s="200" t="e">
        <f t="shared" si="396"/>
        <v>#DIV/0!</v>
      </c>
      <c r="G4122" s="212" t="e">
        <f t="shared" si="391"/>
        <v>#DIV/0!</v>
      </c>
      <c r="K4122" s="197" t="str" cm="1">
        <f t="array" ref="K4122">INDEX($A:$G, ($B4122*$B$4)+3,COLUMN(C4122))</f>
        <v>Owing</v>
      </c>
      <c r="L4122" s="198" t="e">
        <f t="shared" si="393"/>
        <v>#VALUE!</v>
      </c>
      <c r="M4122" s="199" t="e">
        <f t="shared" si="394"/>
        <v>#VALUE!</v>
      </c>
      <c r="N4122" s="200" t="str" cm="1">
        <f t="array" ref="N4122">INDEX($A:$G, ($B4122*$B$4)+3,COLUMN(F4122))</f>
        <v>Total Interest Charged</v>
      </c>
      <c r="O4122" s="201" t="e">
        <f t="shared" si="392"/>
        <v>#VALUE!</v>
      </c>
    </row>
    <row r="4123" spans="3:15" x14ac:dyDescent="0.25">
      <c r="C4123" s="197" t="e">
        <f t="shared" si="395"/>
        <v>#DIV/0!</v>
      </c>
      <c r="D4123" s="216" t="e">
        <f>IF(F4123="","",IF($B$3='Budget Calculator'!$A$14, 'Loan Calculator'!$L$12-E4123+H4123, IF($B$3='Budget Calculator'!$A$13,  'Loan Calculator'!$N$12-E4123+H4123, IF($B$3='Budget Calculator'!$A$12,  'Loan Calculator'!$P$12-E4123+H4123, 0))))</f>
        <v>#DIV/0!</v>
      </c>
      <c r="E4123" s="217" t="e">
        <f>IF(('Loan Calculator'!$G$4/$B$4)*C4122&gt;=0, ('Loan Calculator'!$G$4/$B$4)*C4122, 1/0)</f>
        <v>#DIV/0!</v>
      </c>
      <c r="F4123" s="200" t="e">
        <f t="shared" si="396"/>
        <v>#DIV/0!</v>
      </c>
      <c r="G4123" s="212" t="e">
        <f t="shared" si="391"/>
        <v>#DIV/0!</v>
      </c>
      <c r="K4123" s="197" t="str" cm="1">
        <f t="array" ref="K4123">INDEX($A:$G, ($B4123*$B$4)+3,COLUMN(C4123))</f>
        <v>Owing</v>
      </c>
      <c r="L4123" s="198" t="e">
        <f t="shared" si="393"/>
        <v>#VALUE!</v>
      </c>
      <c r="M4123" s="199" t="e">
        <f t="shared" si="394"/>
        <v>#VALUE!</v>
      </c>
      <c r="N4123" s="200" t="str" cm="1">
        <f t="array" ref="N4123">INDEX($A:$G, ($B4123*$B$4)+3,COLUMN(F4123))</f>
        <v>Total Interest Charged</v>
      </c>
      <c r="O4123" s="201" t="e">
        <f t="shared" si="392"/>
        <v>#VALUE!</v>
      </c>
    </row>
    <row r="4124" spans="3:15" x14ac:dyDescent="0.25">
      <c r="C4124" s="197" t="e">
        <f t="shared" si="395"/>
        <v>#DIV/0!</v>
      </c>
      <c r="D4124" s="216" t="e">
        <f>IF(F4124="","",IF($B$3='Budget Calculator'!$A$14, 'Loan Calculator'!$L$12-E4124+H4124, IF($B$3='Budget Calculator'!$A$13,  'Loan Calculator'!$N$12-E4124+H4124, IF($B$3='Budget Calculator'!$A$12,  'Loan Calculator'!$P$12-E4124+H4124, 0))))</f>
        <v>#DIV/0!</v>
      </c>
      <c r="E4124" s="217" t="e">
        <f>IF(('Loan Calculator'!$G$4/$B$4)*C4123&gt;=0, ('Loan Calculator'!$G$4/$B$4)*C4123, 1/0)</f>
        <v>#DIV/0!</v>
      </c>
      <c r="F4124" s="200" t="e">
        <f t="shared" si="396"/>
        <v>#DIV/0!</v>
      </c>
      <c r="G4124" s="212" t="e">
        <f t="shared" si="391"/>
        <v>#DIV/0!</v>
      </c>
      <c r="K4124" s="197" t="str" cm="1">
        <f t="array" ref="K4124">INDEX($A:$G, ($B4124*$B$4)+3,COLUMN(C4124))</f>
        <v>Owing</v>
      </c>
      <c r="L4124" s="198" t="e">
        <f t="shared" si="393"/>
        <v>#VALUE!</v>
      </c>
      <c r="M4124" s="199" t="e">
        <f t="shared" si="394"/>
        <v>#VALUE!</v>
      </c>
      <c r="N4124" s="200" t="str" cm="1">
        <f t="array" ref="N4124">INDEX($A:$G, ($B4124*$B$4)+3,COLUMN(F4124))</f>
        <v>Total Interest Charged</v>
      </c>
      <c r="O4124" s="201" t="e">
        <f t="shared" si="392"/>
        <v>#VALUE!</v>
      </c>
    </row>
    <row r="4125" spans="3:15" x14ac:dyDescent="0.25">
      <c r="C4125" s="197" t="e">
        <f t="shared" si="395"/>
        <v>#DIV/0!</v>
      </c>
      <c r="D4125" s="216" t="e">
        <f>IF(F4125="","",IF($B$3='Budget Calculator'!$A$14, 'Loan Calculator'!$L$12-E4125+H4125, IF($B$3='Budget Calculator'!$A$13,  'Loan Calculator'!$N$12-E4125+H4125, IF($B$3='Budget Calculator'!$A$12,  'Loan Calculator'!$P$12-E4125+H4125, 0))))</f>
        <v>#DIV/0!</v>
      </c>
      <c r="E4125" s="217" t="e">
        <f>IF(('Loan Calculator'!$G$4/$B$4)*C4124&gt;=0, ('Loan Calculator'!$G$4/$B$4)*C4124, 1/0)</f>
        <v>#DIV/0!</v>
      </c>
      <c r="F4125" s="200" t="e">
        <f t="shared" si="396"/>
        <v>#DIV/0!</v>
      </c>
      <c r="G4125" s="212" t="e">
        <f t="shared" si="391"/>
        <v>#DIV/0!</v>
      </c>
      <c r="K4125" s="197" t="str" cm="1">
        <f t="array" ref="K4125">INDEX($A:$G, ($B4125*$B$4)+3,COLUMN(C4125))</f>
        <v>Owing</v>
      </c>
      <c r="L4125" s="198" t="e">
        <f t="shared" si="393"/>
        <v>#VALUE!</v>
      </c>
      <c r="M4125" s="199" t="e">
        <f t="shared" si="394"/>
        <v>#VALUE!</v>
      </c>
      <c r="N4125" s="200" t="str" cm="1">
        <f t="array" ref="N4125">INDEX($A:$G, ($B4125*$B$4)+3,COLUMN(F4125))</f>
        <v>Total Interest Charged</v>
      </c>
      <c r="O4125" s="201" t="e">
        <f t="shared" si="392"/>
        <v>#VALUE!</v>
      </c>
    </row>
    <row r="4126" spans="3:15" x14ac:dyDescent="0.25">
      <c r="C4126" s="197" t="e">
        <f t="shared" si="395"/>
        <v>#DIV/0!</v>
      </c>
      <c r="D4126" s="216" t="e">
        <f>IF(F4126="","",IF($B$3='Budget Calculator'!$A$14, 'Loan Calculator'!$L$12-E4126+H4126, IF($B$3='Budget Calculator'!$A$13,  'Loan Calculator'!$N$12-E4126+H4126, IF($B$3='Budget Calculator'!$A$12,  'Loan Calculator'!$P$12-E4126+H4126, 0))))</f>
        <v>#DIV/0!</v>
      </c>
      <c r="E4126" s="217" t="e">
        <f>IF(('Loan Calculator'!$G$4/$B$4)*C4125&gt;=0, ('Loan Calculator'!$G$4/$B$4)*C4125, 1/0)</f>
        <v>#DIV/0!</v>
      </c>
      <c r="F4126" s="200" t="e">
        <f t="shared" si="396"/>
        <v>#DIV/0!</v>
      </c>
      <c r="G4126" s="212" t="e">
        <f t="shared" si="391"/>
        <v>#DIV/0!</v>
      </c>
      <c r="K4126" s="197" t="str" cm="1">
        <f t="array" ref="K4126">INDEX($A:$G, ($B4126*$B$4)+3,COLUMN(C4126))</f>
        <v>Owing</v>
      </c>
      <c r="L4126" s="198" t="e">
        <f t="shared" si="393"/>
        <v>#VALUE!</v>
      </c>
      <c r="M4126" s="199" t="e">
        <f t="shared" si="394"/>
        <v>#VALUE!</v>
      </c>
      <c r="N4126" s="200" t="str" cm="1">
        <f t="array" ref="N4126">INDEX($A:$G, ($B4126*$B$4)+3,COLUMN(F4126))</f>
        <v>Total Interest Charged</v>
      </c>
      <c r="O4126" s="201" t="e">
        <f t="shared" si="392"/>
        <v>#VALUE!</v>
      </c>
    </row>
    <row r="4127" spans="3:15" x14ac:dyDescent="0.25">
      <c r="C4127" s="197" t="e">
        <f t="shared" si="395"/>
        <v>#DIV/0!</v>
      </c>
      <c r="D4127" s="216" t="e">
        <f>IF(F4127="","",IF($B$3='Budget Calculator'!$A$14, 'Loan Calculator'!$L$12-E4127+H4127, IF($B$3='Budget Calculator'!$A$13,  'Loan Calculator'!$N$12-E4127+H4127, IF($B$3='Budget Calculator'!$A$12,  'Loan Calculator'!$P$12-E4127+H4127, 0))))</f>
        <v>#DIV/0!</v>
      </c>
      <c r="E4127" s="217" t="e">
        <f>IF(('Loan Calculator'!$G$4/$B$4)*C4126&gt;=0, ('Loan Calculator'!$G$4/$B$4)*C4126, 1/0)</f>
        <v>#DIV/0!</v>
      </c>
      <c r="F4127" s="200" t="e">
        <f t="shared" si="396"/>
        <v>#DIV/0!</v>
      </c>
      <c r="G4127" s="212" t="e">
        <f t="shared" si="391"/>
        <v>#DIV/0!</v>
      </c>
      <c r="K4127" s="197" t="str" cm="1">
        <f t="array" ref="K4127">INDEX($A:$G, ($B4127*$B$4)+3,COLUMN(C4127))</f>
        <v>Owing</v>
      </c>
      <c r="L4127" s="198" t="e">
        <f t="shared" si="393"/>
        <v>#VALUE!</v>
      </c>
      <c r="M4127" s="199" t="e">
        <f t="shared" si="394"/>
        <v>#VALUE!</v>
      </c>
      <c r="N4127" s="200" t="str" cm="1">
        <f t="array" ref="N4127">INDEX($A:$G, ($B4127*$B$4)+3,COLUMN(F4127))</f>
        <v>Total Interest Charged</v>
      </c>
      <c r="O4127" s="201" t="e">
        <f t="shared" si="392"/>
        <v>#VALUE!</v>
      </c>
    </row>
    <row r="4128" spans="3:15" x14ac:dyDescent="0.25">
      <c r="C4128" s="197" t="e">
        <f t="shared" si="395"/>
        <v>#DIV/0!</v>
      </c>
      <c r="D4128" s="216" t="e">
        <f>IF(F4128="","",IF($B$3='Budget Calculator'!$A$14, 'Loan Calculator'!$L$12-E4128+H4128, IF($B$3='Budget Calculator'!$A$13,  'Loan Calculator'!$N$12-E4128+H4128, IF($B$3='Budget Calculator'!$A$12,  'Loan Calculator'!$P$12-E4128+H4128, 0))))</f>
        <v>#DIV/0!</v>
      </c>
      <c r="E4128" s="217" t="e">
        <f>IF(('Loan Calculator'!$G$4/$B$4)*C4127&gt;=0, ('Loan Calculator'!$G$4/$B$4)*C4127, 1/0)</f>
        <v>#DIV/0!</v>
      </c>
      <c r="F4128" s="200" t="e">
        <f t="shared" si="396"/>
        <v>#DIV/0!</v>
      </c>
      <c r="G4128" s="212" t="e">
        <f t="shared" si="391"/>
        <v>#DIV/0!</v>
      </c>
      <c r="K4128" s="197" t="str" cm="1">
        <f t="array" ref="K4128">INDEX($A:$G, ($B4128*$B$4)+3,COLUMN(C4128))</f>
        <v>Owing</v>
      </c>
      <c r="L4128" s="198" t="e">
        <f t="shared" si="393"/>
        <v>#VALUE!</v>
      </c>
      <c r="M4128" s="199" t="e">
        <f t="shared" si="394"/>
        <v>#VALUE!</v>
      </c>
      <c r="N4128" s="200" t="str" cm="1">
        <f t="array" ref="N4128">INDEX($A:$G, ($B4128*$B$4)+3,COLUMN(F4128))</f>
        <v>Total Interest Charged</v>
      </c>
      <c r="O4128" s="201" t="e">
        <f t="shared" si="392"/>
        <v>#VALUE!</v>
      </c>
    </row>
    <row r="4129" spans="3:15" x14ac:dyDescent="0.25">
      <c r="C4129" s="197" t="e">
        <f t="shared" si="395"/>
        <v>#DIV/0!</v>
      </c>
      <c r="D4129" s="216" t="e">
        <f>IF(F4129="","",IF($B$3='Budget Calculator'!$A$14, 'Loan Calculator'!$L$12-E4129+H4129, IF($B$3='Budget Calculator'!$A$13,  'Loan Calculator'!$N$12-E4129+H4129, IF($B$3='Budget Calculator'!$A$12,  'Loan Calculator'!$P$12-E4129+H4129, 0))))</f>
        <v>#DIV/0!</v>
      </c>
      <c r="E4129" s="217" t="e">
        <f>IF(('Loan Calculator'!$G$4/$B$4)*C4128&gt;=0, ('Loan Calculator'!$G$4/$B$4)*C4128, 1/0)</f>
        <v>#DIV/0!</v>
      </c>
      <c r="F4129" s="200" t="e">
        <f t="shared" si="396"/>
        <v>#DIV/0!</v>
      </c>
      <c r="G4129" s="212" t="e">
        <f t="shared" si="391"/>
        <v>#DIV/0!</v>
      </c>
      <c r="K4129" s="197" t="str" cm="1">
        <f t="array" ref="K4129">INDEX($A:$G, ($B4129*$B$4)+3,COLUMN(C4129))</f>
        <v>Owing</v>
      </c>
      <c r="L4129" s="198" t="e">
        <f t="shared" si="393"/>
        <v>#VALUE!</v>
      </c>
      <c r="M4129" s="199" t="e">
        <f t="shared" si="394"/>
        <v>#VALUE!</v>
      </c>
      <c r="N4129" s="200" t="str" cm="1">
        <f t="array" ref="N4129">INDEX($A:$G, ($B4129*$B$4)+3,COLUMN(F4129))</f>
        <v>Total Interest Charged</v>
      </c>
      <c r="O4129" s="201" t="e">
        <f t="shared" si="392"/>
        <v>#VALUE!</v>
      </c>
    </row>
    <row r="4130" spans="3:15" x14ac:dyDescent="0.25">
      <c r="C4130" s="197" t="e">
        <f t="shared" si="395"/>
        <v>#DIV/0!</v>
      </c>
      <c r="D4130" s="216" t="e">
        <f>IF(F4130="","",IF($B$3='Budget Calculator'!$A$14, 'Loan Calculator'!$L$12-E4130+H4130, IF($B$3='Budget Calculator'!$A$13,  'Loan Calculator'!$N$12-E4130+H4130, IF($B$3='Budget Calculator'!$A$12,  'Loan Calculator'!$P$12-E4130+H4130, 0))))</f>
        <v>#DIV/0!</v>
      </c>
      <c r="E4130" s="217" t="e">
        <f>IF(('Loan Calculator'!$G$4/$B$4)*C4129&gt;=0, ('Loan Calculator'!$G$4/$B$4)*C4129, 1/0)</f>
        <v>#DIV/0!</v>
      </c>
      <c r="F4130" s="200" t="e">
        <f t="shared" si="396"/>
        <v>#DIV/0!</v>
      </c>
      <c r="G4130" s="212" t="e">
        <f t="shared" si="391"/>
        <v>#DIV/0!</v>
      </c>
      <c r="K4130" s="197" t="str" cm="1">
        <f t="array" ref="K4130">INDEX($A:$G, ($B4130*$B$4)+3,COLUMN(C4130))</f>
        <v>Owing</v>
      </c>
      <c r="L4130" s="198" t="e">
        <f t="shared" si="393"/>
        <v>#VALUE!</v>
      </c>
      <c r="M4130" s="199" t="e">
        <f t="shared" si="394"/>
        <v>#VALUE!</v>
      </c>
      <c r="N4130" s="200" t="str" cm="1">
        <f t="array" ref="N4130">INDEX($A:$G, ($B4130*$B$4)+3,COLUMN(F4130))</f>
        <v>Total Interest Charged</v>
      </c>
      <c r="O4130" s="201" t="e">
        <f t="shared" si="392"/>
        <v>#VALUE!</v>
      </c>
    </row>
    <row r="4131" spans="3:15" x14ac:dyDescent="0.25">
      <c r="C4131" s="197" t="e">
        <f t="shared" si="395"/>
        <v>#DIV/0!</v>
      </c>
      <c r="D4131" s="216" t="e">
        <f>IF(F4131="","",IF($B$3='Budget Calculator'!$A$14, 'Loan Calculator'!$L$12-E4131+H4131, IF($B$3='Budget Calculator'!$A$13,  'Loan Calculator'!$N$12-E4131+H4131, IF($B$3='Budget Calculator'!$A$12,  'Loan Calculator'!$P$12-E4131+H4131, 0))))</f>
        <v>#DIV/0!</v>
      </c>
      <c r="E4131" s="217" t="e">
        <f>IF(('Loan Calculator'!$G$4/$B$4)*C4130&gt;=0, ('Loan Calculator'!$G$4/$B$4)*C4130, 1/0)</f>
        <v>#DIV/0!</v>
      </c>
      <c r="F4131" s="200" t="e">
        <f t="shared" si="396"/>
        <v>#DIV/0!</v>
      </c>
      <c r="G4131" s="212" t="e">
        <f t="shared" si="391"/>
        <v>#DIV/0!</v>
      </c>
      <c r="K4131" s="197" t="str" cm="1">
        <f t="array" ref="K4131">INDEX($A:$G, ($B4131*$B$4)+3,COLUMN(C4131))</f>
        <v>Owing</v>
      </c>
      <c r="L4131" s="198" t="e">
        <f t="shared" si="393"/>
        <v>#VALUE!</v>
      </c>
      <c r="M4131" s="199" t="e">
        <f t="shared" si="394"/>
        <v>#VALUE!</v>
      </c>
      <c r="N4131" s="200" t="str" cm="1">
        <f t="array" ref="N4131">INDEX($A:$G, ($B4131*$B$4)+3,COLUMN(F4131))</f>
        <v>Total Interest Charged</v>
      </c>
      <c r="O4131" s="201" t="e">
        <f t="shared" si="392"/>
        <v>#VALUE!</v>
      </c>
    </row>
    <row r="4132" spans="3:15" x14ac:dyDescent="0.25">
      <c r="C4132" s="197" t="e">
        <f t="shared" si="395"/>
        <v>#DIV/0!</v>
      </c>
      <c r="D4132" s="216" t="e">
        <f>IF(F4132="","",IF($B$3='Budget Calculator'!$A$14, 'Loan Calculator'!$L$12-E4132+H4132, IF($B$3='Budget Calculator'!$A$13,  'Loan Calculator'!$N$12-E4132+H4132, IF($B$3='Budget Calculator'!$A$12,  'Loan Calculator'!$P$12-E4132+H4132, 0))))</f>
        <v>#DIV/0!</v>
      </c>
      <c r="E4132" s="217" t="e">
        <f>IF(('Loan Calculator'!$G$4/$B$4)*C4131&gt;=0, ('Loan Calculator'!$G$4/$B$4)*C4131, 1/0)</f>
        <v>#DIV/0!</v>
      </c>
      <c r="F4132" s="200" t="e">
        <f t="shared" si="396"/>
        <v>#DIV/0!</v>
      </c>
      <c r="G4132" s="212" t="e">
        <f t="shared" si="391"/>
        <v>#DIV/0!</v>
      </c>
      <c r="K4132" s="197" t="str" cm="1">
        <f t="array" ref="K4132">INDEX($A:$G, ($B4132*$B$4)+3,COLUMN(C4132))</f>
        <v>Owing</v>
      </c>
      <c r="L4132" s="198" t="e">
        <f t="shared" si="393"/>
        <v>#VALUE!</v>
      </c>
      <c r="M4132" s="199" t="e">
        <f t="shared" si="394"/>
        <v>#VALUE!</v>
      </c>
      <c r="N4132" s="200" t="str" cm="1">
        <f t="array" ref="N4132">INDEX($A:$G, ($B4132*$B$4)+3,COLUMN(F4132))</f>
        <v>Total Interest Charged</v>
      </c>
      <c r="O4132" s="201" t="e">
        <f t="shared" si="392"/>
        <v>#VALUE!</v>
      </c>
    </row>
    <row r="4133" spans="3:15" x14ac:dyDescent="0.25">
      <c r="C4133" s="197" t="e">
        <f t="shared" si="395"/>
        <v>#DIV/0!</v>
      </c>
      <c r="D4133" s="216" t="e">
        <f>IF(F4133="","",IF($B$3='Budget Calculator'!$A$14, 'Loan Calculator'!$L$12-E4133+H4133, IF($B$3='Budget Calculator'!$A$13,  'Loan Calculator'!$N$12-E4133+H4133, IF($B$3='Budget Calculator'!$A$12,  'Loan Calculator'!$P$12-E4133+H4133, 0))))</f>
        <v>#DIV/0!</v>
      </c>
      <c r="E4133" s="217" t="e">
        <f>IF(('Loan Calculator'!$G$4/$B$4)*C4132&gt;=0, ('Loan Calculator'!$G$4/$B$4)*C4132, 1/0)</f>
        <v>#DIV/0!</v>
      </c>
      <c r="F4133" s="200" t="e">
        <f t="shared" si="396"/>
        <v>#DIV/0!</v>
      </c>
      <c r="G4133" s="212" t="e">
        <f t="shared" si="391"/>
        <v>#DIV/0!</v>
      </c>
      <c r="K4133" s="197" t="str" cm="1">
        <f t="array" ref="K4133">INDEX($A:$G, ($B4133*$B$4)+3,COLUMN(C4133))</f>
        <v>Owing</v>
      </c>
      <c r="L4133" s="198" t="e">
        <f t="shared" si="393"/>
        <v>#VALUE!</v>
      </c>
      <c r="M4133" s="199" t="e">
        <f t="shared" si="394"/>
        <v>#VALUE!</v>
      </c>
      <c r="N4133" s="200" t="str" cm="1">
        <f t="array" ref="N4133">INDEX($A:$G, ($B4133*$B$4)+3,COLUMN(F4133))</f>
        <v>Total Interest Charged</v>
      </c>
      <c r="O4133" s="201" t="e">
        <f t="shared" si="392"/>
        <v>#VALUE!</v>
      </c>
    </row>
    <row r="4134" spans="3:15" x14ac:dyDescent="0.25">
      <c r="C4134" s="197" t="e">
        <f t="shared" si="395"/>
        <v>#DIV/0!</v>
      </c>
      <c r="D4134" s="216" t="e">
        <f>IF(F4134="","",IF($B$3='Budget Calculator'!$A$14, 'Loan Calculator'!$L$12-E4134+H4134, IF($B$3='Budget Calculator'!$A$13,  'Loan Calculator'!$N$12-E4134+H4134, IF($B$3='Budget Calculator'!$A$12,  'Loan Calculator'!$P$12-E4134+H4134, 0))))</f>
        <v>#DIV/0!</v>
      </c>
      <c r="E4134" s="217" t="e">
        <f>IF(('Loan Calculator'!$G$4/$B$4)*C4133&gt;=0, ('Loan Calculator'!$G$4/$B$4)*C4133, 1/0)</f>
        <v>#DIV/0!</v>
      </c>
      <c r="F4134" s="200" t="e">
        <f t="shared" si="396"/>
        <v>#DIV/0!</v>
      </c>
      <c r="G4134" s="212" t="e">
        <f t="shared" si="391"/>
        <v>#DIV/0!</v>
      </c>
      <c r="K4134" s="197" t="str" cm="1">
        <f t="array" ref="K4134">INDEX($A:$G, ($B4134*$B$4)+3,COLUMN(C4134))</f>
        <v>Owing</v>
      </c>
      <c r="L4134" s="198" t="e">
        <f t="shared" si="393"/>
        <v>#VALUE!</v>
      </c>
      <c r="M4134" s="199" t="e">
        <f t="shared" si="394"/>
        <v>#VALUE!</v>
      </c>
      <c r="N4134" s="200" t="str" cm="1">
        <f t="array" ref="N4134">INDEX($A:$G, ($B4134*$B$4)+3,COLUMN(F4134))</f>
        <v>Total Interest Charged</v>
      </c>
      <c r="O4134" s="201" t="e">
        <f t="shared" si="392"/>
        <v>#VALUE!</v>
      </c>
    </row>
    <row r="4135" spans="3:15" x14ac:dyDescent="0.25">
      <c r="C4135" s="197" t="e">
        <f t="shared" si="395"/>
        <v>#DIV/0!</v>
      </c>
      <c r="D4135" s="216" t="e">
        <f>IF(F4135="","",IF($B$3='Budget Calculator'!$A$14, 'Loan Calculator'!$L$12-E4135+H4135, IF($B$3='Budget Calculator'!$A$13,  'Loan Calculator'!$N$12-E4135+H4135, IF($B$3='Budget Calculator'!$A$12,  'Loan Calculator'!$P$12-E4135+H4135, 0))))</f>
        <v>#DIV/0!</v>
      </c>
      <c r="E4135" s="217" t="e">
        <f>IF(('Loan Calculator'!$G$4/$B$4)*C4134&gt;=0, ('Loan Calculator'!$G$4/$B$4)*C4134, 1/0)</f>
        <v>#DIV/0!</v>
      </c>
      <c r="F4135" s="200" t="e">
        <f t="shared" si="396"/>
        <v>#DIV/0!</v>
      </c>
      <c r="G4135" s="212" t="e">
        <f t="shared" si="391"/>
        <v>#DIV/0!</v>
      </c>
      <c r="K4135" s="197" t="str" cm="1">
        <f t="array" ref="K4135">INDEX($A:$G, ($B4135*$B$4)+3,COLUMN(C4135))</f>
        <v>Owing</v>
      </c>
      <c r="L4135" s="198" t="e">
        <f t="shared" si="393"/>
        <v>#VALUE!</v>
      </c>
      <c r="M4135" s="199" t="e">
        <f t="shared" si="394"/>
        <v>#VALUE!</v>
      </c>
      <c r="N4135" s="200" t="str" cm="1">
        <f t="array" ref="N4135">INDEX($A:$G, ($B4135*$B$4)+3,COLUMN(F4135))</f>
        <v>Total Interest Charged</v>
      </c>
      <c r="O4135" s="201" t="e">
        <f t="shared" si="392"/>
        <v>#VALUE!</v>
      </c>
    </row>
    <row r="4136" spans="3:15" x14ac:dyDescent="0.25">
      <c r="C4136" s="197" t="e">
        <f t="shared" si="395"/>
        <v>#DIV/0!</v>
      </c>
      <c r="D4136" s="216" t="e">
        <f>IF(F4136="","",IF($B$3='Budget Calculator'!$A$14, 'Loan Calculator'!$L$12-E4136+H4136, IF($B$3='Budget Calculator'!$A$13,  'Loan Calculator'!$N$12-E4136+H4136, IF($B$3='Budget Calculator'!$A$12,  'Loan Calculator'!$P$12-E4136+H4136, 0))))</f>
        <v>#DIV/0!</v>
      </c>
      <c r="E4136" s="217" t="e">
        <f>IF(('Loan Calculator'!$G$4/$B$4)*C4135&gt;=0, ('Loan Calculator'!$G$4/$B$4)*C4135, 1/0)</f>
        <v>#DIV/0!</v>
      </c>
      <c r="F4136" s="200" t="e">
        <f t="shared" si="396"/>
        <v>#DIV/0!</v>
      </c>
      <c r="G4136" s="212" t="e">
        <f t="shared" si="391"/>
        <v>#DIV/0!</v>
      </c>
      <c r="K4136" s="197" t="str" cm="1">
        <f t="array" ref="K4136">INDEX($A:$G, ($B4136*$B$4)+3,COLUMN(C4136))</f>
        <v>Owing</v>
      </c>
      <c r="L4136" s="198" t="e">
        <f t="shared" si="393"/>
        <v>#VALUE!</v>
      </c>
      <c r="M4136" s="199" t="e">
        <f t="shared" si="394"/>
        <v>#VALUE!</v>
      </c>
      <c r="N4136" s="200" t="str" cm="1">
        <f t="array" ref="N4136">INDEX($A:$G, ($B4136*$B$4)+3,COLUMN(F4136))</f>
        <v>Total Interest Charged</v>
      </c>
      <c r="O4136" s="201" t="e">
        <f t="shared" si="392"/>
        <v>#VALUE!</v>
      </c>
    </row>
    <row r="4137" spans="3:15" x14ac:dyDescent="0.25">
      <c r="C4137" s="197" t="e">
        <f t="shared" si="395"/>
        <v>#DIV/0!</v>
      </c>
      <c r="D4137" s="216" t="e">
        <f>IF(F4137="","",IF($B$3='Budget Calculator'!$A$14, 'Loan Calculator'!$L$12-E4137+H4137, IF($B$3='Budget Calculator'!$A$13,  'Loan Calculator'!$N$12-E4137+H4137, IF($B$3='Budget Calculator'!$A$12,  'Loan Calculator'!$P$12-E4137+H4137, 0))))</f>
        <v>#DIV/0!</v>
      </c>
      <c r="E4137" s="217" t="e">
        <f>IF(('Loan Calculator'!$G$4/$B$4)*C4136&gt;=0, ('Loan Calculator'!$G$4/$B$4)*C4136, 1/0)</f>
        <v>#DIV/0!</v>
      </c>
      <c r="F4137" s="200" t="e">
        <f t="shared" si="396"/>
        <v>#DIV/0!</v>
      </c>
      <c r="G4137" s="212" t="e">
        <f t="shared" si="391"/>
        <v>#DIV/0!</v>
      </c>
      <c r="K4137" s="197" t="str" cm="1">
        <f t="array" ref="K4137">INDEX($A:$G, ($B4137*$B$4)+3,COLUMN(C4137))</f>
        <v>Owing</v>
      </c>
      <c r="L4137" s="198" t="e">
        <f t="shared" si="393"/>
        <v>#VALUE!</v>
      </c>
      <c r="M4137" s="199" t="e">
        <f t="shared" si="394"/>
        <v>#VALUE!</v>
      </c>
      <c r="N4137" s="200" t="str" cm="1">
        <f t="array" ref="N4137">INDEX($A:$G, ($B4137*$B$4)+3,COLUMN(F4137))</f>
        <v>Total Interest Charged</v>
      </c>
      <c r="O4137" s="201" t="e">
        <f t="shared" si="392"/>
        <v>#VALUE!</v>
      </c>
    </row>
    <row r="4138" spans="3:15" x14ac:dyDescent="0.25">
      <c r="C4138" s="197" t="e">
        <f t="shared" si="395"/>
        <v>#DIV/0!</v>
      </c>
      <c r="D4138" s="216" t="e">
        <f>IF(F4138="","",IF($B$3='Budget Calculator'!$A$14, 'Loan Calculator'!$L$12-E4138+H4138, IF($B$3='Budget Calculator'!$A$13,  'Loan Calculator'!$N$12-E4138+H4138, IF($B$3='Budget Calculator'!$A$12,  'Loan Calculator'!$P$12-E4138+H4138, 0))))</f>
        <v>#DIV/0!</v>
      </c>
      <c r="E4138" s="217" t="e">
        <f>IF(('Loan Calculator'!$G$4/$B$4)*C4137&gt;=0, ('Loan Calculator'!$G$4/$B$4)*C4137, 1/0)</f>
        <v>#DIV/0!</v>
      </c>
      <c r="F4138" s="200" t="e">
        <f t="shared" si="396"/>
        <v>#DIV/0!</v>
      </c>
      <c r="G4138" s="212" t="e">
        <f t="shared" si="391"/>
        <v>#DIV/0!</v>
      </c>
      <c r="K4138" s="197" t="str" cm="1">
        <f t="array" ref="K4138">INDEX($A:$G, ($B4138*$B$4)+3,COLUMN(C4138))</f>
        <v>Owing</v>
      </c>
      <c r="L4138" s="198" t="e">
        <f t="shared" si="393"/>
        <v>#VALUE!</v>
      </c>
      <c r="M4138" s="199" t="e">
        <f t="shared" si="394"/>
        <v>#VALUE!</v>
      </c>
      <c r="N4138" s="200" t="str" cm="1">
        <f t="array" ref="N4138">INDEX($A:$G, ($B4138*$B$4)+3,COLUMN(F4138))</f>
        <v>Total Interest Charged</v>
      </c>
      <c r="O4138" s="201" t="e">
        <f t="shared" si="392"/>
        <v>#VALUE!</v>
      </c>
    </row>
    <row r="4139" spans="3:15" x14ac:dyDescent="0.25">
      <c r="C4139" s="197" t="e">
        <f t="shared" si="395"/>
        <v>#DIV/0!</v>
      </c>
      <c r="D4139" s="216" t="e">
        <f>IF(F4139="","",IF($B$3='Budget Calculator'!$A$14, 'Loan Calculator'!$L$12-E4139+H4139, IF($B$3='Budget Calculator'!$A$13,  'Loan Calculator'!$N$12-E4139+H4139, IF($B$3='Budget Calculator'!$A$12,  'Loan Calculator'!$P$12-E4139+H4139, 0))))</f>
        <v>#DIV/0!</v>
      </c>
      <c r="E4139" s="217" t="e">
        <f>IF(('Loan Calculator'!$G$4/$B$4)*C4138&gt;=0, ('Loan Calculator'!$G$4/$B$4)*C4138, 1/0)</f>
        <v>#DIV/0!</v>
      </c>
      <c r="F4139" s="200" t="e">
        <f t="shared" si="396"/>
        <v>#DIV/0!</v>
      </c>
      <c r="G4139" s="212" t="e">
        <f t="shared" si="391"/>
        <v>#DIV/0!</v>
      </c>
      <c r="K4139" s="197" t="str" cm="1">
        <f t="array" ref="K4139">INDEX($A:$G, ($B4139*$B$4)+3,COLUMN(C4139))</f>
        <v>Owing</v>
      </c>
      <c r="L4139" s="198" t="e">
        <f t="shared" si="393"/>
        <v>#VALUE!</v>
      </c>
      <c r="M4139" s="199" t="e">
        <f t="shared" si="394"/>
        <v>#VALUE!</v>
      </c>
      <c r="N4139" s="200" t="str" cm="1">
        <f t="array" ref="N4139">INDEX($A:$G, ($B4139*$B$4)+3,COLUMN(F4139))</f>
        <v>Total Interest Charged</v>
      </c>
      <c r="O4139" s="201" t="e">
        <f t="shared" si="392"/>
        <v>#VALUE!</v>
      </c>
    </row>
    <row r="4140" spans="3:15" x14ac:dyDescent="0.25">
      <c r="C4140" s="197" t="e">
        <f t="shared" si="395"/>
        <v>#DIV/0!</v>
      </c>
      <c r="D4140" s="216" t="e">
        <f>IF(F4140="","",IF($B$3='Budget Calculator'!$A$14, 'Loan Calculator'!$L$12-E4140+H4140, IF($B$3='Budget Calculator'!$A$13,  'Loan Calculator'!$N$12-E4140+H4140, IF($B$3='Budget Calculator'!$A$12,  'Loan Calculator'!$P$12-E4140+H4140, 0))))</f>
        <v>#DIV/0!</v>
      </c>
      <c r="E4140" s="217" t="e">
        <f>IF(('Loan Calculator'!$G$4/$B$4)*C4139&gt;=0, ('Loan Calculator'!$G$4/$B$4)*C4139, 1/0)</f>
        <v>#DIV/0!</v>
      </c>
      <c r="F4140" s="200" t="e">
        <f t="shared" si="396"/>
        <v>#DIV/0!</v>
      </c>
      <c r="G4140" s="212" t="e">
        <f t="shared" si="391"/>
        <v>#DIV/0!</v>
      </c>
      <c r="K4140" s="197" t="str" cm="1">
        <f t="array" ref="K4140">INDEX($A:$G, ($B4140*$B$4)+3,COLUMN(C4140))</f>
        <v>Owing</v>
      </c>
      <c r="L4140" s="198" t="e">
        <f t="shared" si="393"/>
        <v>#VALUE!</v>
      </c>
      <c r="M4140" s="199" t="e">
        <f t="shared" si="394"/>
        <v>#VALUE!</v>
      </c>
      <c r="N4140" s="200" t="str" cm="1">
        <f t="array" ref="N4140">INDEX($A:$G, ($B4140*$B$4)+3,COLUMN(F4140))</f>
        <v>Total Interest Charged</v>
      </c>
      <c r="O4140" s="201" t="e">
        <f t="shared" si="392"/>
        <v>#VALUE!</v>
      </c>
    </row>
    <row r="4141" spans="3:15" x14ac:dyDescent="0.25">
      <c r="C4141" s="197" t="e">
        <f t="shared" si="395"/>
        <v>#DIV/0!</v>
      </c>
      <c r="D4141" s="216" t="e">
        <f>IF(F4141="","",IF($B$3='Budget Calculator'!$A$14, 'Loan Calculator'!$L$12-E4141+H4141, IF($B$3='Budget Calculator'!$A$13,  'Loan Calculator'!$N$12-E4141+H4141, IF($B$3='Budget Calculator'!$A$12,  'Loan Calculator'!$P$12-E4141+H4141, 0))))</f>
        <v>#DIV/0!</v>
      </c>
      <c r="E4141" s="217" t="e">
        <f>IF(('Loan Calculator'!$G$4/$B$4)*C4140&gt;=0, ('Loan Calculator'!$G$4/$B$4)*C4140, 1/0)</f>
        <v>#DIV/0!</v>
      </c>
      <c r="F4141" s="200" t="e">
        <f t="shared" si="396"/>
        <v>#DIV/0!</v>
      </c>
      <c r="G4141" s="212" t="e">
        <f t="shared" si="391"/>
        <v>#DIV/0!</v>
      </c>
      <c r="K4141" s="197" t="str" cm="1">
        <f t="array" ref="K4141">INDEX($A:$G, ($B4141*$B$4)+3,COLUMN(C4141))</f>
        <v>Owing</v>
      </c>
      <c r="L4141" s="198" t="e">
        <f t="shared" si="393"/>
        <v>#VALUE!</v>
      </c>
      <c r="M4141" s="199" t="e">
        <f t="shared" si="394"/>
        <v>#VALUE!</v>
      </c>
      <c r="N4141" s="200" t="str" cm="1">
        <f t="array" ref="N4141">INDEX($A:$G, ($B4141*$B$4)+3,COLUMN(F4141))</f>
        <v>Total Interest Charged</v>
      </c>
      <c r="O4141" s="201" t="e">
        <f t="shared" si="392"/>
        <v>#VALUE!</v>
      </c>
    </row>
    <row r="4142" spans="3:15" x14ac:dyDescent="0.25">
      <c r="C4142" s="197" t="e">
        <f t="shared" si="395"/>
        <v>#DIV/0!</v>
      </c>
      <c r="D4142" s="216" t="e">
        <f>IF(F4142="","",IF($B$3='Budget Calculator'!$A$14, 'Loan Calculator'!$L$12-E4142+H4142, IF($B$3='Budget Calculator'!$A$13,  'Loan Calculator'!$N$12-E4142+H4142, IF($B$3='Budget Calculator'!$A$12,  'Loan Calculator'!$P$12-E4142+H4142, 0))))</f>
        <v>#DIV/0!</v>
      </c>
      <c r="E4142" s="217" t="e">
        <f>IF(('Loan Calculator'!$G$4/$B$4)*C4141&gt;=0, ('Loan Calculator'!$G$4/$B$4)*C4141, 1/0)</f>
        <v>#DIV/0!</v>
      </c>
      <c r="F4142" s="200" t="e">
        <f t="shared" si="396"/>
        <v>#DIV/0!</v>
      </c>
      <c r="G4142" s="212" t="e">
        <f t="shared" si="391"/>
        <v>#DIV/0!</v>
      </c>
      <c r="K4142" s="197" t="str" cm="1">
        <f t="array" ref="K4142">INDEX($A:$G, ($B4142*$B$4)+3,COLUMN(C4142))</f>
        <v>Owing</v>
      </c>
      <c r="L4142" s="198" t="e">
        <f t="shared" si="393"/>
        <v>#VALUE!</v>
      </c>
      <c r="M4142" s="199" t="e">
        <f t="shared" si="394"/>
        <v>#VALUE!</v>
      </c>
      <c r="N4142" s="200" t="str" cm="1">
        <f t="array" ref="N4142">INDEX($A:$G, ($B4142*$B$4)+3,COLUMN(F4142))</f>
        <v>Total Interest Charged</v>
      </c>
      <c r="O4142" s="201" t="e">
        <f t="shared" si="392"/>
        <v>#VALUE!</v>
      </c>
    </row>
    <row r="4143" spans="3:15" x14ac:dyDescent="0.25">
      <c r="C4143" s="197" t="e">
        <f t="shared" si="395"/>
        <v>#DIV/0!</v>
      </c>
      <c r="D4143" s="216" t="e">
        <f>IF(F4143="","",IF($B$3='Budget Calculator'!$A$14, 'Loan Calculator'!$L$12-E4143+H4143, IF($B$3='Budget Calculator'!$A$13,  'Loan Calculator'!$N$12-E4143+H4143, IF($B$3='Budget Calculator'!$A$12,  'Loan Calculator'!$P$12-E4143+H4143, 0))))</f>
        <v>#DIV/0!</v>
      </c>
      <c r="E4143" s="217" t="e">
        <f>IF(('Loan Calculator'!$G$4/$B$4)*C4142&gt;=0, ('Loan Calculator'!$G$4/$B$4)*C4142, 1/0)</f>
        <v>#DIV/0!</v>
      </c>
      <c r="F4143" s="200" t="e">
        <f t="shared" si="396"/>
        <v>#DIV/0!</v>
      </c>
      <c r="G4143" s="212" t="e">
        <f t="shared" si="391"/>
        <v>#DIV/0!</v>
      </c>
      <c r="K4143" s="197" t="str" cm="1">
        <f t="array" ref="K4143">INDEX($A:$G, ($B4143*$B$4)+3,COLUMN(C4143))</f>
        <v>Owing</v>
      </c>
      <c r="L4143" s="198" t="e">
        <f t="shared" si="393"/>
        <v>#VALUE!</v>
      </c>
      <c r="M4143" s="199" t="e">
        <f t="shared" si="394"/>
        <v>#VALUE!</v>
      </c>
      <c r="N4143" s="200" t="str" cm="1">
        <f t="array" ref="N4143">INDEX($A:$G, ($B4143*$B$4)+3,COLUMN(F4143))</f>
        <v>Total Interest Charged</v>
      </c>
      <c r="O4143" s="201" t="e">
        <f t="shared" si="392"/>
        <v>#VALUE!</v>
      </c>
    </row>
    <row r="4144" spans="3:15" x14ac:dyDescent="0.25">
      <c r="C4144" s="197" t="e">
        <f t="shared" si="395"/>
        <v>#DIV/0!</v>
      </c>
      <c r="D4144" s="216" t="e">
        <f>IF(F4144="","",IF($B$3='Budget Calculator'!$A$14, 'Loan Calculator'!$L$12-E4144+H4144, IF($B$3='Budget Calculator'!$A$13,  'Loan Calculator'!$N$12-E4144+H4144, IF($B$3='Budget Calculator'!$A$12,  'Loan Calculator'!$P$12-E4144+H4144, 0))))</f>
        <v>#DIV/0!</v>
      </c>
      <c r="E4144" s="217" t="e">
        <f>IF(('Loan Calculator'!$G$4/$B$4)*C4143&gt;=0, ('Loan Calculator'!$G$4/$B$4)*C4143, 1/0)</f>
        <v>#DIV/0!</v>
      </c>
      <c r="F4144" s="200" t="e">
        <f t="shared" si="396"/>
        <v>#DIV/0!</v>
      </c>
      <c r="G4144" s="212" t="e">
        <f t="shared" si="391"/>
        <v>#DIV/0!</v>
      </c>
      <c r="K4144" s="197" t="str" cm="1">
        <f t="array" ref="K4144">INDEX($A:$G, ($B4144*$B$4)+3,COLUMN(C4144))</f>
        <v>Owing</v>
      </c>
      <c r="L4144" s="198" t="e">
        <f t="shared" si="393"/>
        <v>#VALUE!</v>
      </c>
      <c r="M4144" s="199" t="e">
        <f t="shared" si="394"/>
        <v>#VALUE!</v>
      </c>
      <c r="N4144" s="200" t="str" cm="1">
        <f t="array" ref="N4144">INDEX($A:$G, ($B4144*$B$4)+3,COLUMN(F4144))</f>
        <v>Total Interest Charged</v>
      </c>
      <c r="O4144" s="201" t="e">
        <f t="shared" si="392"/>
        <v>#VALUE!</v>
      </c>
    </row>
    <row r="4145" spans="3:15" x14ac:dyDescent="0.25">
      <c r="C4145" s="197" t="e">
        <f t="shared" si="395"/>
        <v>#DIV/0!</v>
      </c>
      <c r="D4145" s="216" t="e">
        <f>IF(F4145="","",IF($B$3='Budget Calculator'!$A$14, 'Loan Calculator'!$L$12-E4145+H4145, IF($B$3='Budget Calculator'!$A$13,  'Loan Calculator'!$N$12-E4145+H4145, IF($B$3='Budget Calculator'!$A$12,  'Loan Calculator'!$P$12-E4145+H4145, 0))))</f>
        <v>#DIV/0!</v>
      </c>
      <c r="E4145" s="217" t="e">
        <f>IF(('Loan Calculator'!$G$4/$B$4)*C4144&gt;=0, ('Loan Calculator'!$G$4/$B$4)*C4144, 1/0)</f>
        <v>#DIV/0!</v>
      </c>
      <c r="F4145" s="200" t="e">
        <f t="shared" si="396"/>
        <v>#DIV/0!</v>
      </c>
      <c r="G4145" s="212" t="e">
        <f t="shared" si="391"/>
        <v>#DIV/0!</v>
      </c>
      <c r="K4145" s="197" t="str" cm="1">
        <f t="array" ref="K4145">INDEX($A:$G, ($B4145*$B$4)+3,COLUMN(C4145))</f>
        <v>Owing</v>
      </c>
      <c r="L4145" s="198" t="e">
        <f t="shared" si="393"/>
        <v>#VALUE!</v>
      </c>
      <c r="M4145" s="199" t="e">
        <f t="shared" si="394"/>
        <v>#VALUE!</v>
      </c>
      <c r="N4145" s="200" t="str" cm="1">
        <f t="array" ref="N4145">INDEX($A:$G, ($B4145*$B$4)+3,COLUMN(F4145))</f>
        <v>Total Interest Charged</v>
      </c>
      <c r="O4145" s="201" t="e">
        <f t="shared" si="392"/>
        <v>#VALUE!</v>
      </c>
    </row>
    <row r="4146" spans="3:15" x14ac:dyDescent="0.25">
      <c r="C4146" s="197" t="e">
        <f t="shared" si="395"/>
        <v>#DIV/0!</v>
      </c>
      <c r="D4146" s="216" t="e">
        <f>IF(F4146="","",IF($B$3='Budget Calculator'!$A$14, 'Loan Calculator'!$L$12-E4146+H4146, IF($B$3='Budget Calculator'!$A$13,  'Loan Calculator'!$N$12-E4146+H4146, IF($B$3='Budget Calculator'!$A$12,  'Loan Calculator'!$P$12-E4146+H4146, 0))))</f>
        <v>#DIV/0!</v>
      </c>
      <c r="E4146" s="217" t="e">
        <f>IF(('Loan Calculator'!$G$4/$B$4)*C4145&gt;=0, ('Loan Calculator'!$G$4/$B$4)*C4145, 1/0)</f>
        <v>#DIV/0!</v>
      </c>
      <c r="F4146" s="200" t="e">
        <f t="shared" si="396"/>
        <v>#DIV/0!</v>
      </c>
      <c r="G4146" s="212" t="e">
        <f t="shared" si="391"/>
        <v>#DIV/0!</v>
      </c>
      <c r="K4146" s="197" t="str" cm="1">
        <f t="array" ref="K4146">INDEX($A:$G, ($B4146*$B$4)+3,COLUMN(C4146))</f>
        <v>Owing</v>
      </c>
      <c r="L4146" s="198" t="e">
        <f t="shared" si="393"/>
        <v>#VALUE!</v>
      </c>
      <c r="M4146" s="199" t="e">
        <f t="shared" si="394"/>
        <v>#VALUE!</v>
      </c>
      <c r="N4146" s="200" t="str" cm="1">
        <f t="array" ref="N4146">INDEX($A:$G, ($B4146*$B$4)+3,COLUMN(F4146))</f>
        <v>Total Interest Charged</v>
      </c>
      <c r="O4146" s="201" t="e">
        <f t="shared" si="392"/>
        <v>#VALUE!</v>
      </c>
    </row>
    <row r="4147" spans="3:15" x14ac:dyDescent="0.25">
      <c r="C4147" s="197" t="e">
        <f t="shared" si="395"/>
        <v>#DIV/0!</v>
      </c>
      <c r="D4147" s="216" t="e">
        <f>IF(F4147="","",IF($B$3='Budget Calculator'!$A$14, 'Loan Calculator'!$L$12-E4147+H4147, IF($B$3='Budget Calculator'!$A$13,  'Loan Calculator'!$N$12-E4147+H4147, IF($B$3='Budget Calculator'!$A$12,  'Loan Calculator'!$P$12-E4147+H4147, 0))))</f>
        <v>#DIV/0!</v>
      </c>
      <c r="E4147" s="217" t="e">
        <f>IF(('Loan Calculator'!$G$4/$B$4)*C4146&gt;=0, ('Loan Calculator'!$G$4/$B$4)*C4146, 1/0)</f>
        <v>#DIV/0!</v>
      </c>
      <c r="F4147" s="200" t="e">
        <f t="shared" si="396"/>
        <v>#DIV/0!</v>
      </c>
      <c r="G4147" s="212" t="e">
        <f t="shared" si="391"/>
        <v>#DIV/0!</v>
      </c>
      <c r="K4147" s="197" t="str" cm="1">
        <f t="array" ref="K4147">INDEX($A:$G, ($B4147*$B$4)+3,COLUMN(C4147))</f>
        <v>Owing</v>
      </c>
      <c r="L4147" s="198" t="e">
        <f t="shared" si="393"/>
        <v>#VALUE!</v>
      </c>
      <c r="M4147" s="199" t="e">
        <f t="shared" si="394"/>
        <v>#VALUE!</v>
      </c>
      <c r="N4147" s="200" t="str" cm="1">
        <f t="array" ref="N4147">INDEX($A:$G, ($B4147*$B$4)+3,COLUMN(F4147))</f>
        <v>Total Interest Charged</v>
      </c>
      <c r="O4147" s="201" t="e">
        <f t="shared" si="392"/>
        <v>#VALUE!</v>
      </c>
    </row>
    <row r="4148" spans="3:15" x14ac:dyDescent="0.25">
      <c r="C4148" s="197" t="e">
        <f t="shared" si="395"/>
        <v>#DIV/0!</v>
      </c>
      <c r="D4148" s="216" t="e">
        <f>IF(F4148="","",IF($B$3='Budget Calculator'!$A$14, 'Loan Calculator'!$L$12-E4148+H4148, IF($B$3='Budget Calculator'!$A$13,  'Loan Calculator'!$N$12-E4148+H4148, IF($B$3='Budget Calculator'!$A$12,  'Loan Calculator'!$P$12-E4148+H4148, 0))))</f>
        <v>#DIV/0!</v>
      </c>
      <c r="E4148" s="217" t="e">
        <f>IF(('Loan Calculator'!$G$4/$B$4)*C4147&gt;=0, ('Loan Calculator'!$G$4/$B$4)*C4147, 1/0)</f>
        <v>#DIV/0!</v>
      </c>
      <c r="F4148" s="200" t="e">
        <f t="shared" si="396"/>
        <v>#DIV/0!</v>
      </c>
      <c r="G4148" s="212" t="e">
        <f t="shared" si="391"/>
        <v>#DIV/0!</v>
      </c>
      <c r="K4148" s="197" t="str" cm="1">
        <f t="array" ref="K4148">INDEX($A:$G, ($B4148*$B$4)+3,COLUMN(C4148))</f>
        <v>Owing</v>
      </c>
      <c r="L4148" s="198" t="e">
        <f t="shared" si="393"/>
        <v>#VALUE!</v>
      </c>
      <c r="M4148" s="199" t="e">
        <f t="shared" si="394"/>
        <v>#VALUE!</v>
      </c>
      <c r="N4148" s="200" t="str" cm="1">
        <f t="array" ref="N4148">INDEX($A:$G, ($B4148*$B$4)+3,COLUMN(F4148))</f>
        <v>Total Interest Charged</v>
      </c>
      <c r="O4148" s="201" t="e">
        <f t="shared" si="392"/>
        <v>#VALUE!</v>
      </c>
    </row>
    <row r="4149" spans="3:15" x14ac:dyDescent="0.25">
      <c r="C4149" s="197" t="e">
        <f t="shared" si="395"/>
        <v>#DIV/0!</v>
      </c>
      <c r="D4149" s="216" t="e">
        <f>IF(F4149="","",IF($B$3='Budget Calculator'!$A$14, 'Loan Calculator'!$L$12-E4149+H4149, IF($B$3='Budget Calculator'!$A$13,  'Loan Calculator'!$N$12-E4149+H4149, IF($B$3='Budget Calculator'!$A$12,  'Loan Calculator'!$P$12-E4149+H4149, 0))))</f>
        <v>#DIV/0!</v>
      </c>
      <c r="E4149" s="217" t="e">
        <f>IF(('Loan Calculator'!$G$4/$B$4)*C4148&gt;=0, ('Loan Calculator'!$G$4/$B$4)*C4148, 1/0)</f>
        <v>#DIV/0!</v>
      </c>
      <c r="F4149" s="200" t="e">
        <f t="shared" si="396"/>
        <v>#DIV/0!</v>
      </c>
      <c r="G4149" s="212" t="e">
        <f t="shared" si="391"/>
        <v>#DIV/0!</v>
      </c>
      <c r="K4149" s="197" t="str" cm="1">
        <f t="array" ref="K4149">INDEX($A:$G, ($B4149*$B$4)+3,COLUMN(C4149))</f>
        <v>Owing</v>
      </c>
      <c r="L4149" s="198" t="e">
        <f t="shared" si="393"/>
        <v>#VALUE!</v>
      </c>
      <c r="M4149" s="199" t="e">
        <f t="shared" si="394"/>
        <v>#VALUE!</v>
      </c>
      <c r="N4149" s="200" t="str" cm="1">
        <f t="array" ref="N4149">INDEX($A:$G, ($B4149*$B$4)+3,COLUMN(F4149))</f>
        <v>Total Interest Charged</v>
      </c>
      <c r="O4149" s="201" t="e">
        <f t="shared" si="392"/>
        <v>#VALUE!</v>
      </c>
    </row>
    <row r="4150" spans="3:15" x14ac:dyDescent="0.25">
      <c r="C4150" s="197" t="e">
        <f t="shared" si="395"/>
        <v>#DIV/0!</v>
      </c>
      <c r="D4150" s="216" t="e">
        <f>IF(F4150="","",IF($B$3='Budget Calculator'!$A$14, 'Loan Calculator'!$L$12-E4150+H4150, IF($B$3='Budget Calculator'!$A$13,  'Loan Calculator'!$N$12-E4150+H4150, IF($B$3='Budget Calculator'!$A$12,  'Loan Calculator'!$P$12-E4150+H4150, 0))))</f>
        <v>#DIV/0!</v>
      </c>
      <c r="E4150" s="217" t="e">
        <f>IF(('Loan Calculator'!$G$4/$B$4)*C4149&gt;=0, ('Loan Calculator'!$G$4/$B$4)*C4149, 1/0)</f>
        <v>#DIV/0!</v>
      </c>
      <c r="F4150" s="200" t="e">
        <f t="shared" si="396"/>
        <v>#DIV/0!</v>
      </c>
      <c r="G4150" s="212" t="e">
        <f t="shared" si="391"/>
        <v>#DIV/0!</v>
      </c>
      <c r="K4150" s="197" t="str" cm="1">
        <f t="array" ref="K4150">INDEX($A:$G, ($B4150*$B$4)+3,COLUMN(C4150))</f>
        <v>Owing</v>
      </c>
      <c r="L4150" s="198" t="e">
        <f t="shared" si="393"/>
        <v>#VALUE!</v>
      </c>
      <c r="M4150" s="199" t="e">
        <f t="shared" si="394"/>
        <v>#VALUE!</v>
      </c>
      <c r="N4150" s="200" t="str" cm="1">
        <f t="array" ref="N4150">INDEX($A:$G, ($B4150*$B$4)+3,COLUMN(F4150))</f>
        <v>Total Interest Charged</v>
      </c>
      <c r="O4150" s="201" t="e">
        <f t="shared" si="392"/>
        <v>#VALUE!</v>
      </c>
    </row>
    <row r="4151" spans="3:15" x14ac:dyDescent="0.25">
      <c r="C4151" s="197" t="e">
        <f t="shared" si="395"/>
        <v>#DIV/0!</v>
      </c>
      <c r="D4151" s="216" t="e">
        <f>IF(F4151="","",IF($B$3='Budget Calculator'!$A$14, 'Loan Calculator'!$L$12-E4151+H4151, IF($B$3='Budget Calculator'!$A$13,  'Loan Calculator'!$N$12-E4151+H4151, IF($B$3='Budget Calculator'!$A$12,  'Loan Calculator'!$P$12-E4151+H4151, 0))))</f>
        <v>#DIV/0!</v>
      </c>
      <c r="E4151" s="217" t="e">
        <f>IF(('Loan Calculator'!$G$4/$B$4)*C4150&gt;=0, ('Loan Calculator'!$G$4/$B$4)*C4150, 1/0)</f>
        <v>#DIV/0!</v>
      </c>
      <c r="F4151" s="200" t="e">
        <f t="shared" si="396"/>
        <v>#DIV/0!</v>
      </c>
      <c r="G4151" s="212" t="e">
        <f t="shared" si="391"/>
        <v>#DIV/0!</v>
      </c>
      <c r="K4151" s="197" t="str" cm="1">
        <f t="array" ref="K4151">INDEX($A:$G, ($B4151*$B$4)+3,COLUMN(C4151))</f>
        <v>Owing</v>
      </c>
      <c r="L4151" s="198" t="e">
        <f t="shared" si="393"/>
        <v>#VALUE!</v>
      </c>
      <c r="M4151" s="199" t="e">
        <f t="shared" si="394"/>
        <v>#VALUE!</v>
      </c>
      <c r="N4151" s="200" t="str" cm="1">
        <f t="array" ref="N4151">INDEX($A:$G, ($B4151*$B$4)+3,COLUMN(F4151))</f>
        <v>Total Interest Charged</v>
      </c>
      <c r="O4151" s="201" t="e">
        <f t="shared" si="392"/>
        <v>#VALUE!</v>
      </c>
    </row>
    <row r="4152" spans="3:15" x14ac:dyDescent="0.25">
      <c r="C4152" s="197" t="e">
        <f t="shared" si="395"/>
        <v>#DIV/0!</v>
      </c>
      <c r="D4152" s="216" t="e">
        <f>IF(F4152="","",IF($B$3='Budget Calculator'!$A$14, 'Loan Calculator'!$L$12-E4152+H4152, IF($B$3='Budget Calculator'!$A$13,  'Loan Calculator'!$N$12-E4152+H4152, IF($B$3='Budget Calculator'!$A$12,  'Loan Calculator'!$P$12-E4152+H4152, 0))))</f>
        <v>#DIV/0!</v>
      </c>
      <c r="E4152" s="217" t="e">
        <f>IF(('Loan Calculator'!$G$4/$B$4)*C4151&gt;=0, ('Loan Calculator'!$G$4/$B$4)*C4151, 1/0)</f>
        <v>#DIV/0!</v>
      </c>
      <c r="F4152" s="200" t="e">
        <f t="shared" si="396"/>
        <v>#DIV/0!</v>
      </c>
      <c r="G4152" s="212" t="e">
        <f t="shared" si="391"/>
        <v>#DIV/0!</v>
      </c>
      <c r="K4152" s="197" t="str" cm="1">
        <f t="array" ref="K4152">INDEX($A:$G, ($B4152*$B$4)+3,COLUMN(C4152))</f>
        <v>Owing</v>
      </c>
      <c r="L4152" s="198" t="e">
        <f t="shared" si="393"/>
        <v>#VALUE!</v>
      </c>
      <c r="M4152" s="199" t="e">
        <f t="shared" si="394"/>
        <v>#VALUE!</v>
      </c>
      <c r="N4152" s="200" t="str" cm="1">
        <f t="array" ref="N4152">INDEX($A:$G, ($B4152*$B$4)+3,COLUMN(F4152))</f>
        <v>Total Interest Charged</v>
      </c>
      <c r="O4152" s="201" t="e">
        <f t="shared" si="392"/>
        <v>#VALUE!</v>
      </c>
    </row>
    <row r="4153" spans="3:15" x14ac:dyDescent="0.25">
      <c r="C4153" s="197" t="e">
        <f t="shared" si="395"/>
        <v>#DIV/0!</v>
      </c>
      <c r="D4153" s="216" t="e">
        <f>IF(F4153="","",IF($B$3='Budget Calculator'!$A$14, 'Loan Calculator'!$L$12-E4153+H4153, IF($B$3='Budget Calculator'!$A$13,  'Loan Calculator'!$N$12-E4153+H4153, IF($B$3='Budget Calculator'!$A$12,  'Loan Calculator'!$P$12-E4153+H4153, 0))))</f>
        <v>#DIV/0!</v>
      </c>
      <c r="E4153" s="217" t="e">
        <f>IF(('Loan Calculator'!$G$4/$B$4)*C4152&gt;=0, ('Loan Calculator'!$G$4/$B$4)*C4152, 1/0)</f>
        <v>#DIV/0!</v>
      </c>
      <c r="F4153" s="200" t="e">
        <f t="shared" si="396"/>
        <v>#DIV/0!</v>
      </c>
      <c r="G4153" s="212" t="e">
        <f t="shared" si="391"/>
        <v>#DIV/0!</v>
      </c>
      <c r="K4153" s="197" t="str" cm="1">
        <f t="array" ref="K4153">INDEX($A:$G, ($B4153*$B$4)+3,COLUMN(C4153))</f>
        <v>Owing</v>
      </c>
      <c r="L4153" s="198" t="e">
        <f t="shared" si="393"/>
        <v>#VALUE!</v>
      </c>
      <c r="M4153" s="199" t="e">
        <f t="shared" si="394"/>
        <v>#VALUE!</v>
      </c>
      <c r="N4153" s="200" t="str" cm="1">
        <f t="array" ref="N4153">INDEX($A:$G, ($B4153*$B$4)+3,COLUMN(F4153))</f>
        <v>Total Interest Charged</v>
      </c>
      <c r="O4153" s="201" t="e">
        <f t="shared" si="392"/>
        <v>#VALUE!</v>
      </c>
    </row>
    <row r="4154" spans="3:15" x14ac:dyDescent="0.25">
      <c r="C4154" s="197" t="e">
        <f t="shared" si="395"/>
        <v>#DIV/0!</v>
      </c>
      <c r="D4154" s="216" t="e">
        <f>IF(F4154="","",IF($B$3='Budget Calculator'!$A$14, 'Loan Calculator'!$L$12-E4154+H4154, IF($B$3='Budget Calculator'!$A$13,  'Loan Calculator'!$N$12-E4154+H4154, IF($B$3='Budget Calculator'!$A$12,  'Loan Calculator'!$P$12-E4154+H4154, 0))))</f>
        <v>#DIV/0!</v>
      </c>
      <c r="E4154" s="217" t="e">
        <f>IF(('Loan Calculator'!$G$4/$B$4)*C4153&gt;=0, ('Loan Calculator'!$G$4/$B$4)*C4153, 1/0)</f>
        <v>#DIV/0!</v>
      </c>
      <c r="F4154" s="200" t="e">
        <f t="shared" si="396"/>
        <v>#DIV/0!</v>
      </c>
      <c r="G4154" s="212" t="e">
        <f t="shared" si="391"/>
        <v>#DIV/0!</v>
      </c>
      <c r="K4154" s="197" t="str" cm="1">
        <f t="array" ref="K4154">INDEX($A:$G, ($B4154*$B$4)+3,COLUMN(C4154))</f>
        <v>Owing</v>
      </c>
      <c r="L4154" s="198" t="e">
        <f t="shared" si="393"/>
        <v>#VALUE!</v>
      </c>
      <c r="M4154" s="199" t="e">
        <f t="shared" si="394"/>
        <v>#VALUE!</v>
      </c>
      <c r="N4154" s="200" t="str" cm="1">
        <f t="array" ref="N4154">INDEX($A:$G, ($B4154*$B$4)+3,COLUMN(F4154))</f>
        <v>Total Interest Charged</v>
      </c>
      <c r="O4154" s="201" t="e">
        <f t="shared" si="392"/>
        <v>#VALUE!</v>
      </c>
    </row>
    <row r="4155" spans="3:15" x14ac:dyDescent="0.25">
      <c r="C4155" s="197" t="e">
        <f t="shared" si="395"/>
        <v>#DIV/0!</v>
      </c>
      <c r="D4155" s="216" t="e">
        <f>IF(F4155="","",IF($B$3='Budget Calculator'!$A$14, 'Loan Calculator'!$L$12-E4155+H4155, IF($B$3='Budget Calculator'!$A$13,  'Loan Calculator'!$N$12-E4155+H4155, IF($B$3='Budget Calculator'!$A$12,  'Loan Calculator'!$P$12-E4155+H4155, 0))))</f>
        <v>#DIV/0!</v>
      </c>
      <c r="E4155" s="217" t="e">
        <f>IF(('Loan Calculator'!$G$4/$B$4)*C4154&gt;=0, ('Loan Calculator'!$G$4/$B$4)*C4154, 1/0)</f>
        <v>#DIV/0!</v>
      </c>
      <c r="F4155" s="200" t="e">
        <f t="shared" si="396"/>
        <v>#DIV/0!</v>
      </c>
      <c r="G4155" s="212" t="e">
        <f t="shared" si="391"/>
        <v>#DIV/0!</v>
      </c>
      <c r="K4155" s="197" t="str" cm="1">
        <f t="array" ref="K4155">INDEX($A:$G, ($B4155*$B$4)+3,COLUMN(C4155))</f>
        <v>Owing</v>
      </c>
      <c r="L4155" s="198" t="e">
        <f t="shared" si="393"/>
        <v>#VALUE!</v>
      </c>
      <c r="M4155" s="199" t="e">
        <f t="shared" si="394"/>
        <v>#VALUE!</v>
      </c>
      <c r="N4155" s="200" t="str" cm="1">
        <f t="array" ref="N4155">INDEX($A:$G, ($B4155*$B$4)+3,COLUMN(F4155))</f>
        <v>Total Interest Charged</v>
      </c>
      <c r="O4155" s="201" t="e">
        <f t="shared" si="392"/>
        <v>#VALUE!</v>
      </c>
    </row>
    <row r="4156" spans="3:15" x14ac:dyDescent="0.25">
      <c r="C4156" s="197" t="e">
        <f t="shared" si="395"/>
        <v>#DIV/0!</v>
      </c>
      <c r="D4156" s="216" t="e">
        <f>IF(F4156="","",IF($B$3='Budget Calculator'!$A$14, 'Loan Calculator'!$L$12-E4156+H4156, IF($B$3='Budget Calculator'!$A$13,  'Loan Calculator'!$N$12-E4156+H4156, IF($B$3='Budget Calculator'!$A$12,  'Loan Calculator'!$P$12-E4156+H4156, 0))))</f>
        <v>#DIV/0!</v>
      </c>
      <c r="E4156" s="217" t="e">
        <f>IF(('Loan Calculator'!$G$4/$B$4)*C4155&gt;=0, ('Loan Calculator'!$G$4/$B$4)*C4155, 1/0)</f>
        <v>#DIV/0!</v>
      </c>
      <c r="F4156" s="200" t="e">
        <f t="shared" si="396"/>
        <v>#DIV/0!</v>
      </c>
      <c r="G4156" s="212" t="e">
        <f t="shared" si="391"/>
        <v>#DIV/0!</v>
      </c>
      <c r="K4156" s="197" t="str" cm="1">
        <f t="array" ref="K4156">INDEX($A:$G, ($B4156*$B$4)+3,COLUMN(C4156))</f>
        <v>Owing</v>
      </c>
      <c r="L4156" s="198" t="e">
        <f t="shared" si="393"/>
        <v>#VALUE!</v>
      </c>
      <c r="M4156" s="199" t="e">
        <f t="shared" si="394"/>
        <v>#VALUE!</v>
      </c>
      <c r="N4156" s="200" t="str" cm="1">
        <f t="array" ref="N4156">INDEX($A:$G, ($B4156*$B$4)+3,COLUMN(F4156))</f>
        <v>Total Interest Charged</v>
      </c>
      <c r="O4156" s="201" t="e">
        <f t="shared" si="392"/>
        <v>#VALUE!</v>
      </c>
    </row>
    <row r="4157" spans="3:15" x14ac:dyDescent="0.25">
      <c r="C4157" s="197" t="e">
        <f t="shared" si="395"/>
        <v>#DIV/0!</v>
      </c>
      <c r="D4157" s="216" t="e">
        <f>IF(F4157="","",IF($B$3='Budget Calculator'!$A$14, 'Loan Calculator'!$L$12-E4157+H4157, IF($B$3='Budget Calculator'!$A$13,  'Loan Calculator'!$N$12-E4157+H4157, IF($B$3='Budget Calculator'!$A$12,  'Loan Calculator'!$P$12-E4157+H4157, 0))))</f>
        <v>#DIV/0!</v>
      </c>
      <c r="E4157" s="217" t="e">
        <f>IF(('Loan Calculator'!$G$4/$B$4)*C4156&gt;=0, ('Loan Calculator'!$G$4/$B$4)*C4156, 1/0)</f>
        <v>#DIV/0!</v>
      </c>
      <c r="F4157" s="200" t="e">
        <f t="shared" si="396"/>
        <v>#DIV/0!</v>
      </c>
      <c r="G4157" s="212" t="e">
        <f t="shared" si="391"/>
        <v>#DIV/0!</v>
      </c>
      <c r="K4157" s="197" t="str" cm="1">
        <f t="array" ref="K4157">INDEX($A:$G, ($B4157*$B$4)+3,COLUMN(C4157))</f>
        <v>Owing</v>
      </c>
      <c r="L4157" s="198" t="e">
        <f t="shared" si="393"/>
        <v>#VALUE!</v>
      </c>
      <c r="M4157" s="199" t="e">
        <f t="shared" si="394"/>
        <v>#VALUE!</v>
      </c>
      <c r="N4157" s="200" t="str" cm="1">
        <f t="array" ref="N4157">INDEX($A:$G, ($B4157*$B$4)+3,COLUMN(F4157))</f>
        <v>Total Interest Charged</v>
      </c>
      <c r="O4157" s="201" t="e">
        <f t="shared" si="392"/>
        <v>#VALUE!</v>
      </c>
    </row>
    <row r="4158" spans="3:15" x14ac:dyDescent="0.25">
      <c r="C4158" s="197" t="e">
        <f t="shared" si="395"/>
        <v>#DIV/0!</v>
      </c>
      <c r="D4158" s="216" t="e">
        <f>IF(F4158="","",IF($B$3='Budget Calculator'!$A$14, 'Loan Calculator'!$L$12-E4158+H4158, IF($B$3='Budget Calculator'!$A$13,  'Loan Calculator'!$N$12-E4158+H4158, IF($B$3='Budget Calculator'!$A$12,  'Loan Calculator'!$P$12-E4158+H4158, 0))))</f>
        <v>#DIV/0!</v>
      </c>
      <c r="E4158" s="217" t="e">
        <f>IF(('Loan Calculator'!$G$4/$B$4)*C4157&gt;=0, ('Loan Calculator'!$G$4/$B$4)*C4157, 1/0)</f>
        <v>#DIV/0!</v>
      </c>
      <c r="F4158" s="200" t="e">
        <f t="shared" si="396"/>
        <v>#DIV/0!</v>
      </c>
      <c r="G4158" s="212" t="e">
        <f t="shared" si="391"/>
        <v>#DIV/0!</v>
      </c>
      <c r="K4158" s="197" t="str" cm="1">
        <f t="array" ref="K4158">INDEX($A:$G, ($B4158*$B$4)+3,COLUMN(C4158))</f>
        <v>Owing</v>
      </c>
      <c r="L4158" s="198" t="e">
        <f t="shared" si="393"/>
        <v>#VALUE!</v>
      </c>
      <c r="M4158" s="199" t="e">
        <f t="shared" si="394"/>
        <v>#VALUE!</v>
      </c>
      <c r="N4158" s="200" t="str" cm="1">
        <f t="array" ref="N4158">INDEX($A:$G, ($B4158*$B$4)+3,COLUMN(F4158))</f>
        <v>Total Interest Charged</v>
      </c>
      <c r="O4158" s="201" t="e">
        <f t="shared" si="392"/>
        <v>#VALUE!</v>
      </c>
    </row>
    <row r="4159" spans="3:15" x14ac:dyDescent="0.25">
      <c r="C4159" s="197" t="e">
        <f t="shared" si="395"/>
        <v>#DIV/0!</v>
      </c>
      <c r="D4159" s="216" t="e">
        <f>IF(F4159="","",IF($B$3='Budget Calculator'!$A$14, 'Loan Calculator'!$L$12-E4159+H4159, IF($B$3='Budget Calculator'!$A$13,  'Loan Calculator'!$N$12-E4159+H4159, IF($B$3='Budget Calculator'!$A$12,  'Loan Calculator'!$P$12-E4159+H4159, 0))))</f>
        <v>#DIV/0!</v>
      </c>
      <c r="E4159" s="217" t="e">
        <f>IF(('Loan Calculator'!$G$4/$B$4)*C4158&gt;=0, ('Loan Calculator'!$G$4/$B$4)*C4158, 1/0)</f>
        <v>#DIV/0!</v>
      </c>
      <c r="F4159" s="200" t="e">
        <f t="shared" si="396"/>
        <v>#DIV/0!</v>
      </c>
      <c r="G4159" s="212" t="e">
        <f t="shared" si="391"/>
        <v>#DIV/0!</v>
      </c>
      <c r="K4159" s="197" t="str" cm="1">
        <f t="array" ref="K4159">INDEX($A:$G, ($B4159*$B$4)+3,COLUMN(C4159))</f>
        <v>Owing</v>
      </c>
      <c r="L4159" s="198" t="e">
        <f t="shared" si="393"/>
        <v>#VALUE!</v>
      </c>
      <c r="M4159" s="199" t="e">
        <f t="shared" si="394"/>
        <v>#VALUE!</v>
      </c>
      <c r="N4159" s="200" t="str" cm="1">
        <f t="array" ref="N4159">INDEX($A:$G, ($B4159*$B$4)+3,COLUMN(F4159))</f>
        <v>Total Interest Charged</v>
      </c>
      <c r="O4159" s="201" t="e">
        <f t="shared" si="392"/>
        <v>#VALUE!</v>
      </c>
    </row>
    <row r="4160" spans="3:15" x14ac:dyDescent="0.25">
      <c r="C4160" s="197" t="e">
        <f t="shared" si="395"/>
        <v>#DIV/0!</v>
      </c>
      <c r="D4160" s="216" t="e">
        <f>IF(F4160="","",IF($B$3='Budget Calculator'!$A$14, 'Loan Calculator'!$L$12-E4160+H4160, IF($B$3='Budget Calculator'!$A$13,  'Loan Calculator'!$N$12-E4160+H4160, IF($B$3='Budget Calculator'!$A$12,  'Loan Calculator'!$P$12-E4160+H4160, 0))))</f>
        <v>#DIV/0!</v>
      </c>
      <c r="E4160" s="217" t="e">
        <f>IF(('Loan Calculator'!$G$4/$B$4)*C4159&gt;=0, ('Loan Calculator'!$G$4/$B$4)*C4159, 1/0)</f>
        <v>#DIV/0!</v>
      </c>
      <c r="F4160" s="200" t="e">
        <f t="shared" si="396"/>
        <v>#DIV/0!</v>
      </c>
      <c r="G4160" s="212" t="e">
        <f t="shared" si="391"/>
        <v>#DIV/0!</v>
      </c>
      <c r="K4160" s="197" t="str" cm="1">
        <f t="array" ref="K4160">INDEX($A:$G, ($B4160*$B$4)+3,COLUMN(C4160))</f>
        <v>Owing</v>
      </c>
      <c r="L4160" s="198" t="e">
        <f t="shared" si="393"/>
        <v>#VALUE!</v>
      </c>
      <c r="M4160" s="199" t="e">
        <f t="shared" si="394"/>
        <v>#VALUE!</v>
      </c>
      <c r="N4160" s="200" t="str" cm="1">
        <f t="array" ref="N4160">INDEX($A:$G, ($B4160*$B$4)+3,COLUMN(F4160))</f>
        <v>Total Interest Charged</v>
      </c>
      <c r="O4160" s="201" t="e">
        <f t="shared" si="392"/>
        <v>#VALUE!</v>
      </c>
    </row>
    <row r="4161" spans="3:15" x14ac:dyDescent="0.25">
      <c r="C4161" s="197" t="e">
        <f t="shared" si="395"/>
        <v>#DIV/0!</v>
      </c>
      <c r="D4161" s="216" t="e">
        <f>IF(F4161="","",IF($B$3='Budget Calculator'!$A$14, 'Loan Calculator'!$L$12-E4161+H4161, IF($B$3='Budget Calculator'!$A$13,  'Loan Calculator'!$N$12-E4161+H4161, IF($B$3='Budget Calculator'!$A$12,  'Loan Calculator'!$P$12-E4161+H4161, 0))))</f>
        <v>#DIV/0!</v>
      </c>
      <c r="E4161" s="217" t="e">
        <f>IF(('Loan Calculator'!$G$4/$B$4)*C4160&gt;=0, ('Loan Calculator'!$G$4/$B$4)*C4160, 1/0)</f>
        <v>#DIV/0!</v>
      </c>
      <c r="F4161" s="200" t="e">
        <f t="shared" si="396"/>
        <v>#DIV/0!</v>
      </c>
      <c r="G4161" s="212" t="e">
        <f t="shared" si="391"/>
        <v>#DIV/0!</v>
      </c>
      <c r="K4161" s="197" t="str" cm="1">
        <f t="array" ref="K4161">INDEX($A:$G, ($B4161*$B$4)+3,COLUMN(C4161))</f>
        <v>Owing</v>
      </c>
      <c r="L4161" s="198" t="e">
        <f t="shared" si="393"/>
        <v>#VALUE!</v>
      </c>
      <c r="M4161" s="199" t="e">
        <f t="shared" si="394"/>
        <v>#VALUE!</v>
      </c>
      <c r="N4161" s="200" t="str" cm="1">
        <f t="array" ref="N4161">INDEX($A:$G, ($B4161*$B$4)+3,COLUMN(F4161))</f>
        <v>Total Interest Charged</v>
      </c>
      <c r="O4161" s="201" t="e">
        <f t="shared" si="392"/>
        <v>#VALUE!</v>
      </c>
    </row>
    <row r="4162" spans="3:15" x14ac:dyDescent="0.25">
      <c r="C4162" s="197" t="e">
        <f t="shared" si="395"/>
        <v>#DIV/0!</v>
      </c>
      <c r="D4162" s="216" t="e">
        <f>IF(F4162="","",IF($B$3='Budget Calculator'!$A$14, 'Loan Calculator'!$L$12-E4162+H4162, IF($B$3='Budget Calculator'!$A$13,  'Loan Calculator'!$N$12-E4162+H4162, IF($B$3='Budget Calculator'!$A$12,  'Loan Calculator'!$P$12-E4162+H4162, 0))))</f>
        <v>#DIV/0!</v>
      </c>
      <c r="E4162" s="217" t="e">
        <f>IF(('Loan Calculator'!$G$4/$B$4)*C4161&gt;=0, ('Loan Calculator'!$G$4/$B$4)*C4161, 1/0)</f>
        <v>#DIV/0!</v>
      </c>
      <c r="F4162" s="200" t="e">
        <f t="shared" si="396"/>
        <v>#DIV/0!</v>
      </c>
      <c r="G4162" s="212" t="e">
        <f t="shared" si="391"/>
        <v>#DIV/0!</v>
      </c>
      <c r="K4162" s="197" t="str" cm="1">
        <f t="array" ref="K4162">INDEX($A:$G, ($B4162*$B$4)+3,COLUMN(C4162))</f>
        <v>Owing</v>
      </c>
      <c r="L4162" s="198" t="e">
        <f t="shared" si="393"/>
        <v>#VALUE!</v>
      </c>
      <c r="M4162" s="199" t="e">
        <f t="shared" si="394"/>
        <v>#VALUE!</v>
      </c>
      <c r="N4162" s="200" t="str" cm="1">
        <f t="array" ref="N4162">INDEX($A:$G, ($B4162*$B$4)+3,COLUMN(F4162))</f>
        <v>Total Interest Charged</v>
      </c>
      <c r="O4162" s="201" t="e">
        <f t="shared" si="392"/>
        <v>#VALUE!</v>
      </c>
    </row>
    <row r="4163" spans="3:15" x14ac:dyDescent="0.25">
      <c r="C4163" s="197" t="e">
        <f t="shared" si="395"/>
        <v>#DIV/0!</v>
      </c>
      <c r="D4163" s="216" t="e">
        <f>IF(F4163="","",IF($B$3='Budget Calculator'!$A$14, 'Loan Calculator'!$L$12-E4163+H4163, IF($B$3='Budget Calculator'!$A$13,  'Loan Calculator'!$N$12-E4163+H4163, IF($B$3='Budget Calculator'!$A$12,  'Loan Calculator'!$P$12-E4163+H4163, 0))))</f>
        <v>#DIV/0!</v>
      </c>
      <c r="E4163" s="217" t="e">
        <f>IF(('Loan Calculator'!$G$4/$B$4)*C4162&gt;=0, ('Loan Calculator'!$G$4/$B$4)*C4162, 1/0)</f>
        <v>#DIV/0!</v>
      </c>
      <c r="F4163" s="200" t="e">
        <f t="shared" si="396"/>
        <v>#DIV/0!</v>
      </c>
      <c r="G4163" s="212" t="e">
        <f t="shared" si="391"/>
        <v>#DIV/0!</v>
      </c>
      <c r="K4163" s="197" t="str" cm="1">
        <f t="array" ref="K4163">INDEX($A:$G, ($B4163*$B$4)+3,COLUMN(C4163))</f>
        <v>Owing</v>
      </c>
      <c r="L4163" s="198" t="e">
        <f t="shared" si="393"/>
        <v>#VALUE!</v>
      </c>
      <c r="M4163" s="199" t="e">
        <f t="shared" si="394"/>
        <v>#VALUE!</v>
      </c>
      <c r="N4163" s="200" t="str" cm="1">
        <f t="array" ref="N4163">INDEX($A:$G, ($B4163*$B$4)+3,COLUMN(F4163))</f>
        <v>Total Interest Charged</v>
      </c>
      <c r="O4163" s="201" t="e">
        <f t="shared" si="392"/>
        <v>#VALUE!</v>
      </c>
    </row>
    <row r="4164" spans="3:15" x14ac:dyDescent="0.25">
      <c r="C4164" s="197" t="e">
        <f t="shared" si="395"/>
        <v>#DIV/0!</v>
      </c>
      <c r="D4164" s="216" t="e">
        <f>IF(F4164="","",IF($B$3='Budget Calculator'!$A$14, 'Loan Calculator'!$L$12-E4164+H4164, IF($B$3='Budget Calculator'!$A$13,  'Loan Calculator'!$N$12-E4164+H4164, IF($B$3='Budget Calculator'!$A$12,  'Loan Calculator'!$P$12-E4164+H4164, 0))))</f>
        <v>#DIV/0!</v>
      </c>
      <c r="E4164" s="217" t="e">
        <f>IF(('Loan Calculator'!$G$4/$B$4)*C4163&gt;=0, ('Loan Calculator'!$G$4/$B$4)*C4163, 1/0)</f>
        <v>#DIV/0!</v>
      </c>
      <c r="F4164" s="200" t="e">
        <f t="shared" si="396"/>
        <v>#DIV/0!</v>
      </c>
      <c r="G4164" s="212" t="e">
        <f t="shared" si="391"/>
        <v>#DIV/0!</v>
      </c>
      <c r="K4164" s="197" t="str" cm="1">
        <f t="array" ref="K4164">INDEX($A:$G, ($B4164*$B$4)+3,COLUMN(C4164))</f>
        <v>Owing</v>
      </c>
      <c r="L4164" s="198" t="e">
        <f t="shared" si="393"/>
        <v>#VALUE!</v>
      </c>
      <c r="M4164" s="199" t="e">
        <f t="shared" si="394"/>
        <v>#VALUE!</v>
      </c>
      <c r="N4164" s="200" t="str" cm="1">
        <f t="array" ref="N4164">INDEX($A:$G, ($B4164*$B$4)+3,COLUMN(F4164))</f>
        <v>Total Interest Charged</v>
      </c>
      <c r="O4164" s="201" t="e">
        <f t="shared" si="392"/>
        <v>#VALUE!</v>
      </c>
    </row>
    <row r="4165" spans="3:15" x14ac:dyDescent="0.25">
      <c r="C4165" s="197" t="e">
        <f t="shared" si="395"/>
        <v>#DIV/0!</v>
      </c>
      <c r="D4165" s="216" t="e">
        <f>IF(F4165="","",IF($B$3='Budget Calculator'!$A$14, 'Loan Calculator'!$L$12-E4165+H4165, IF($B$3='Budget Calculator'!$A$13,  'Loan Calculator'!$N$12-E4165+H4165, IF($B$3='Budget Calculator'!$A$12,  'Loan Calculator'!$P$12-E4165+H4165, 0))))</f>
        <v>#DIV/0!</v>
      </c>
      <c r="E4165" s="217" t="e">
        <f>IF(('Loan Calculator'!$G$4/$B$4)*C4164&gt;=0, ('Loan Calculator'!$G$4/$B$4)*C4164, 1/0)</f>
        <v>#DIV/0!</v>
      </c>
      <c r="F4165" s="200" t="e">
        <f t="shared" si="396"/>
        <v>#DIV/0!</v>
      </c>
      <c r="G4165" s="212" t="e">
        <f t="shared" si="391"/>
        <v>#DIV/0!</v>
      </c>
      <c r="K4165" s="197" t="str" cm="1">
        <f t="array" ref="K4165">INDEX($A:$G, ($B4165*$B$4)+3,COLUMN(C4165))</f>
        <v>Owing</v>
      </c>
      <c r="L4165" s="198" t="e">
        <f t="shared" si="393"/>
        <v>#VALUE!</v>
      </c>
      <c r="M4165" s="199" t="e">
        <f t="shared" si="394"/>
        <v>#VALUE!</v>
      </c>
      <c r="N4165" s="200" t="str" cm="1">
        <f t="array" ref="N4165">INDEX($A:$G, ($B4165*$B$4)+3,COLUMN(F4165))</f>
        <v>Total Interest Charged</v>
      </c>
      <c r="O4165" s="201" t="e">
        <f t="shared" si="392"/>
        <v>#VALUE!</v>
      </c>
    </row>
    <row r="4166" spans="3:15" x14ac:dyDescent="0.25">
      <c r="C4166" s="197" t="e">
        <f t="shared" si="395"/>
        <v>#DIV/0!</v>
      </c>
      <c r="D4166" s="216" t="e">
        <f>IF(F4166="","",IF($B$3='Budget Calculator'!$A$14, 'Loan Calculator'!$L$12-E4166+H4166, IF($B$3='Budget Calculator'!$A$13,  'Loan Calculator'!$N$12-E4166+H4166, IF($B$3='Budget Calculator'!$A$12,  'Loan Calculator'!$P$12-E4166+H4166, 0))))</f>
        <v>#DIV/0!</v>
      </c>
      <c r="E4166" s="217" t="e">
        <f>IF(('Loan Calculator'!$G$4/$B$4)*C4165&gt;=0, ('Loan Calculator'!$G$4/$B$4)*C4165, 1/0)</f>
        <v>#DIV/0!</v>
      </c>
      <c r="F4166" s="200" t="e">
        <f t="shared" si="396"/>
        <v>#DIV/0!</v>
      </c>
      <c r="G4166" s="212" t="e">
        <f t="shared" ref="G4166:G4229" si="397">IF(IFERROR(C4166, 1/0), B4166, IF(C4166=0, B4166, 1/0))</f>
        <v>#DIV/0!</v>
      </c>
      <c r="K4166" s="197" t="str" cm="1">
        <f t="array" ref="K4166">INDEX($A:$G, ($B4166*$B$4)+3,COLUMN(C4166))</f>
        <v>Owing</v>
      </c>
      <c r="L4166" s="198" t="e">
        <f t="shared" si="393"/>
        <v>#VALUE!</v>
      </c>
      <c r="M4166" s="199" t="e">
        <f t="shared" si="394"/>
        <v>#VALUE!</v>
      </c>
      <c r="N4166" s="200" t="str" cm="1">
        <f t="array" ref="N4166">INDEX($A:$G, ($B4166*$B$4)+3,COLUMN(F4166))</f>
        <v>Total Interest Charged</v>
      </c>
      <c r="O4166" s="201" t="e">
        <f t="shared" ref="O4166:O4229" si="398">IF(IFERROR(K4166, 1/0), J4166, IF(K4166=0, J4166, 1/0))</f>
        <v>#VALUE!</v>
      </c>
    </row>
    <row r="4167" spans="3:15" x14ac:dyDescent="0.25">
      <c r="C4167" s="197" t="e">
        <f t="shared" si="395"/>
        <v>#DIV/0!</v>
      </c>
      <c r="D4167" s="216" t="e">
        <f>IF(F4167="","",IF($B$3='Budget Calculator'!$A$14, 'Loan Calculator'!$L$12-E4167+H4167, IF($B$3='Budget Calculator'!$A$13,  'Loan Calculator'!$N$12-E4167+H4167, IF($B$3='Budget Calculator'!$A$12,  'Loan Calculator'!$P$12-E4167+H4167, 0))))</f>
        <v>#DIV/0!</v>
      </c>
      <c r="E4167" s="217" t="e">
        <f>IF(('Loan Calculator'!$G$4/$B$4)*C4166&gt;=0, ('Loan Calculator'!$G$4/$B$4)*C4166, 1/0)</f>
        <v>#DIV/0!</v>
      </c>
      <c r="F4167" s="200" t="e">
        <f t="shared" si="396"/>
        <v>#DIV/0!</v>
      </c>
      <c r="G4167" s="212" t="e">
        <f t="shared" si="397"/>
        <v>#DIV/0!</v>
      </c>
      <c r="K4167" s="197" t="str" cm="1">
        <f t="array" ref="K4167">INDEX($A:$G, ($B4167*$B$4)+3,COLUMN(C4167))</f>
        <v>Owing</v>
      </c>
      <c r="L4167" s="198" t="e">
        <f t="shared" ref="L4167:L4230" si="399">K4166-K4167</f>
        <v>#VALUE!</v>
      </c>
      <c r="M4167" s="199" t="e">
        <f t="shared" ref="M4167:M4230" si="400">N4167-N4166</f>
        <v>#VALUE!</v>
      </c>
      <c r="N4167" s="200" t="str" cm="1">
        <f t="array" ref="N4167">INDEX($A:$G, ($B4167*$B$4)+3,COLUMN(F4167))</f>
        <v>Total Interest Charged</v>
      </c>
      <c r="O4167" s="201" t="e">
        <f t="shared" si="398"/>
        <v>#VALUE!</v>
      </c>
    </row>
    <row r="4168" spans="3:15" x14ac:dyDescent="0.25">
      <c r="C4168" s="197" t="e">
        <f t="shared" si="395"/>
        <v>#DIV/0!</v>
      </c>
      <c r="D4168" s="216" t="e">
        <f>IF(F4168="","",IF($B$3='Budget Calculator'!$A$14, 'Loan Calculator'!$L$12-E4168+H4168, IF($B$3='Budget Calculator'!$A$13,  'Loan Calculator'!$N$12-E4168+H4168, IF($B$3='Budget Calculator'!$A$12,  'Loan Calculator'!$P$12-E4168+H4168, 0))))</f>
        <v>#DIV/0!</v>
      </c>
      <c r="E4168" s="217" t="e">
        <f>IF(('Loan Calculator'!$G$4/$B$4)*C4167&gt;=0, ('Loan Calculator'!$G$4/$B$4)*C4167, 1/0)</f>
        <v>#DIV/0!</v>
      </c>
      <c r="F4168" s="200" t="e">
        <f t="shared" si="396"/>
        <v>#DIV/0!</v>
      </c>
      <c r="G4168" s="212" t="e">
        <f t="shared" si="397"/>
        <v>#DIV/0!</v>
      </c>
      <c r="K4168" s="197" t="str" cm="1">
        <f t="array" ref="K4168">INDEX($A:$G, ($B4168*$B$4)+3,COLUMN(C4168))</f>
        <v>Owing</v>
      </c>
      <c r="L4168" s="198" t="e">
        <f t="shared" si="399"/>
        <v>#VALUE!</v>
      </c>
      <c r="M4168" s="199" t="e">
        <f t="shared" si="400"/>
        <v>#VALUE!</v>
      </c>
      <c r="N4168" s="200" t="str" cm="1">
        <f t="array" ref="N4168">INDEX($A:$G, ($B4168*$B$4)+3,COLUMN(F4168))</f>
        <v>Total Interest Charged</v>
      </c>
      <c r="O4168" s="201" t="e">
        <f t="shared" si="398"/>
        <v>#VALUE!</v>
      </c>
    </row>
    <row r="4169" spans="3:15" x14ac:dyDescent="0.25">
      <c r="C4169" s="197" t="e">
        <f t="shared" si="395"/>
        <v>#DIV/0!</v>
      </c>
      <c r="D4169" s="216" t="e">
        <f>IF(F4169="","",IF($B$3='Budget Calculator'!$A$14, 'Loan Calculator'!$L$12-E4169+H4169, IF($B$3='Budget Calculator'!$A$13,  'Loan Calculator'!$N$12-E4169+H4169, IF($B$3='Budget Calculator'!$A$12,  'Loan Calculator'!$P$12-E4169+H4169, 0))))</f>
        <v>#DIV/0!</v>
      </c>
      <c r="E4169" s="217" t="e">
        <f>IF(('Loan Calculator'!$G$4/$B$4)*C4168&gt;=0, ('Loan Calculator'!$G$4/$B$4)*C4168, 1/0)</f>
        <v>#DIV/0!</v>
      </c>
      <c r="F4169" s="200" t="e">
        <f t="shared" si="396"/>
        <v>#DIV/0!</v>
      </c>
      <c r="G4169" s="212" t="e">
        <f t="shared" si="397"/>
        <v>#DIV/0!</v>
      </c>
      <c r="K4169" s="197" t="str" cm="1">
        <f t="array" ref="K4169">INDEX($A:$G, ($B4169*$B$4)+3,COLUMN(C4169))</f>
        <v>Owing</v>
      </c>
      <c r="L4169" s="198" t="e">
        <f t="shared" si="399"/>
        <v>#VALUE!</v>
      </c>
      <c r="M4169" s="199" t="e">
        <f t="shared" si="400"/>
        <v>#VALUE!</v>
      </c>
      <c r="N4169" s="200" t="str" cm="1">
        <f t="array" ref="N4169">INDEX($A:$G, ($B4169*$B$4)+3,COLUMN(F4169))</f>
        <v>Total Interest Charged</v>
      </c>
      <c r="O4169" s="201" t="e">
        <f t="shared" si="398"/>
        <v>#VALUE!</v>
      </c>
    </row>
    <row r="4170" spans="3:15" x14ac:dyDescent="0.25">
      <c r="C4170" s="197" t="e">
        <f t="shared" si="395"/>
        <v>#DIV/0!</v>
      </c>
      <c r="D4170" s="216" t="e">
        <f>IF(F4170="","",IF($B$3='Budget Calculator'!$A$14, 'Loan Calculator'!$L$12-E4170+H4170, IF($B$3='Budget Calculator'!$A$13,  'Loan Calculator'!$N$12-E4170+H4170, IF($B$3='Budget Calculator'!$A$12,  'Loan Calculator'!$P$12-E4170+H4170, 0))))</f>
        <v>#DIV/0!</v>
      </c>
      <c r="E4170" s="217" t="e">
        <f>IF(('Loan Calculator'!$G$4/$B$4)*C4169&gt;=0, ('Loan Calculator'!$G$4/$B$4)*C4169, 1/0)</f>
        <v>#DIV/0!</v>
      </c>
      <c r="F4170" s="200" t="e">
        <f t="shared" si="396"/>
        <v>#DIV/0!</v>
      </c>
      <c r="G4170" s="212" t="e">
        <f t="shared" si="397"/>
        <v>#DIV/0!</v>
      </c>
      <c r="K4170" s="197" t="str" cm="1">
        <f t="array" ref="K4170">INDEX($A:$G, ($B4170*$B$4)+3,COLUMN(C4170))</f>
        <v>Owing</v>
      </c>
      <c r="L4170" s="198" t="e">
        <f t="shared" si="399"/>
        <v>#VALUE!</v>
      </c>
      <c r="M4170" s="199" t="e">
        <f t="shared" si="400"/>
        <v>#VALUE!</v>
      </c>
      <c r="N4170" s="200" t="str" cm="1">
        <f t="array" ref="N4170">INDEX($A:$G, ($B4170*$B$4)+3,COLUMN(F4170))</f>
        <v>Total Interest Charged</v>
      </c>
      <c r="O4170" s="201" t="e">
        <f t="shared" si="398"/>
        <v>#VALUE!</v>
      </c>
    </row>
    <row r="4171" spans="3:15" x14ac:dyDescent="0.25">
      <c r="C4171" s="197" t="e">
        <f t="shared" si="395"/>
        <v>#DIV/0!</v>
      </c>
      <c r="D4171" s="216" t="e">
        <f>IF(F4171="","",IF($B$3='Budget Calculator'!$A$14, 'Loan Calculator'!$L$12-E4171+H4171, IF($B$3='Budget Calculator'!$A$13,  'Loan Calculator'!$N$12-E4171+H4171, IF($B$3='Budget Calculator'!$A$12,  'Loan Calculator'!$P$12-E4171+H4171, 0))))</f>
        <v>#DIV/0!</v>
      </c>
      <c r="E4171" s="217" t="e">
        <f>IF(('Loan Calculator'!$G$4/$B$4)*C4170&gt;=0, ('Loan Calculator'!$G$4/$B$4)*C4170, 1/0)</f>
        <v>#DIV/0!</v>
      </c>
      <c r="F4171" s="200" t="e">
        <f t="shared" si="396"/>
        <v>#DIV/0!</v>
      </c>
      <c r="G4171" s="212" t="e">
        <f t="shared" si="397"/>
        <v>#DIV/0!</v>
      </c>
      <c r="K4171" s="197" t="str" cm="1">
        <f t="array" ref="K4171">INDEX($A:$G, ($B4171*$B$4)+3,COLUMN(C4171))</f>
        <v>Owing</v>
      </c>
      <c r="L4171" s="198" t="e">
        <f t="shared" si="399"/>
        <v>#VALUE!</v>
      </c>
      <c r="M4171" s="199" t="e">
        <f t="shared" si="400"/>
        <v>#VALUE!</v>
      </c>
      <c r="N4171" s="200" t="str" cm="1">
        <f t="array" ref="N4171">INDEX($A:$G, ($B4171*$B$4)+3,COLUMN(F4171))</f>
        <v>Total Interest Charged</v>
      </c>
      <c r="O4171" s="201" t="e">
        <f t="shared" si="398"/>
        <v>#VALUE!</v>
      </c>
    </row>
    <row r="4172" spans="3:15" x14ac:dyDescent="0.25">
      <c r="C4172" s="197" t="e">
        <f t="shared" si="395"/>
        <v>#DIV/0!</v>
      </c>
      <c r="D4172" s="216" t="e">
        <f>IF(F4172="","",IF($B$3='Budget Calculator'!$A$14, 'Loan Calculator'!$L$12-E4172+H4172, IF($B$3='Budget Calculator'!$A$13,  'Loan Calculator'!$N$12-E4172+H4172, IF($B$3='Budget Calculator'!$A$12,  'Loan Calculator'!$P$12-E4172+H4172, 0))))</f>
        <v>#DIV/0!</v>
      </c>
      <c r="E4172" s="217" t="e">
        <f>IF(('Loan Calculator'!$G$4/$B$4)*C4171&gt;=0, ('Loan Calculator'!$G$4/$B$4)*C4171, 1/0)</f>
        <v>#DIV/0!</v>
      </c>
      <c r="F4172" s="200" t="e">
        <f t="shared" si="396"/>
        <v>#DIV/0!</v>
      </c>
      <c r="G4172" s="212" t="e">
        <f t="shared" si="397"/>
        <v>#DIV/0!</v>
      </c>
      <c r="K4172" s="197" t="str" cm="1">
        <f t="array" ref="K4172">INDEX($A:$G, ($B4172*$B$4)+3,COLUMN(C4172))</f>
        <v>Owing</v>
      </c>
      <c r="L4172" s="198" t="e">
        <f t="shared" si="399"/>
        <v>#VALUE!</v>
      </c>
      <c r="M4172" s="199" t="e">
        <f t="shared" si="400"/>
        <v>#VALUE!</v>
      </c>
      <c r="N4172" s="200" t="str" cm="1">
        <f t="array" ref="N4172">INDEX($A:$G, ($B4172*$B$4)+3,COLUMN(F4172))</f>
        <v>Total Interest Charged</v>
      </c>
      <c r="O4172" s="201" t="e">
        <f t="shared" si="398"/>
        <v>#VALUE!</v>
      </c>
    </row>
    <row r="4173" spans="3:15" x14ac:dyDescent="0.25">
      <c r="C4173" s="197" t="e">
        <f t="shared" si="395"/>
        <v>#DIV/0!</v>
      </c>
      <c r="D4173" s="216" t="e">
        <f>IF(F4173="","",IF($B$3='Budget Calculator'!$A$14, 'Loan Calculator'!$L$12-E4173+H4173, IF($B$3='Budget Calculator'!$A$13,  'Loan Calculator'!$N$12-E4173+H4173, IF($B$3='Budget Calculator'!$A$12,  'Loan Calculator'!$P$12-E4173+H4173, 0))))</f>
        <v>#DIV/0!</v>
      </c>
      <c r="E4173" s="217" t="e">
        <f>IF(('Loan Calculator'!$G$4/$B$4)*C4172&gt;=0, ('Loan Calculator'!$G$4/$B$4)*C4172, 1/0)</f>
        <v>#DIV/0!</v>
      </c>
      <c r="F4173" s="200" t="e">
        <f t="shared" si="396"/>
        <v>#DIV/0!</v>
      </c>
      <c r="G4173" s="212" t="e">
        <f t="shared" si="397"/>
        <v>#DIV/0!</v>
      </c>
      <c r="K4173" s="197" t="str" cm="1">
        <f t="array" ref="K4173">INDEX($A:$G, ($B4173*$B$4)+3,COLUMN(C4173))</f>
        <v>Owing</v>
      </c>
      <c r="L4173" s="198" t="e">
        <f t="shared" si="399"/>
        <v>#VALUE!</v>
      </c>
      <c r="M4173" s="199" t="e">
        <f t="shared" si="400"/>
        <v>#VALUE!</v>
      </c>
      <c r="N4173" s="200" t="str" cm="1">
        <f t="array" ref="N4173">INDEX($A:$G, ($B4173*$B$4)+3,COLUMN(F4173))</f>
        <v>Total Interest Charged</v>
      </c>
      <c r="O4173" s="201" t="e">
        <f t="shared" si="398"/>
        <v>#VALUE!</v>
      </c>
    </row>
    <row r="4174" spans="3:15" x14ac:dyDescent="0.25">
      <c r="C4174" s="197" t="e">
        <f t="shared" si="395"/>
        <v>#DIV/0!</v>
      </c>
      <c r="D4174" s="216" t="e">
        <f>IF(F4174="","",IF($B$3='Budget Calculator'!$A$14, 'Loan Calculator'!$L$12-E4174+H4174, IF($B$3='Budget Calculator'!$A$13,  'Loan Calculator'!$N$12-E4174+H4174, IF($B$3='Budget Calculator'!$A$12,  'Loan Calculator'!$P$12-E4174+H4174, 0))))</f>
        <v>#DIV/0!</v>
      </c>
      <c r="E4174" s="217" t="e">
        <f>IF(('Loan Calculator'!$G$4/$B$4)*C4173&gt;=0, ('Loan Calculator'!$G$4/$B$4)*C4173, 1/0)</f>
        <v>#DIV/0!</v>
      </c>
      <c r="F4174" s="200" t="e">
        <f t="shared" si="396"/>
        <v>#DIV/0!</v>
      </c>
      <c r="G4174" s="212" t="e">
        <f t="shared" si="397"/>
        <v>#DIV/0!</v>
      </c>
      <c r="K4174" s="197" t="str" cm="1">
        <f t="array" ref="K4174">INDEX($A:$G, ($B4174*$B$4)+3,COLUMN(C4174))</f>
        <v>Owing</v>
      </c>
      <c r="L4174" s="198" t="e">
        <f t="shared" si="399"/>
        <v>#VALUE!</v>
      </c>
      <c r="M4174" s="199" t="e">
        <f t="shared" si="400"/>
        <v>#VALUE!</v>
      </c>
      <c r="N4174" s="200" t="str" cm="1">
        <f t="array" ref="N4174">INDEX($A:$G, ($B4174*$B$4)+3,COLUMN(F4174))</f>
        <v>Total Interest Charged</v>
      </c>
      <c r="O4174" s="201" t="e">
        <f t="shared" si="398"/>
        <v>#VALUE!</v>
      </c>
    </row>
    <row r="4175" spans="3:15" x14ac:dyDescent="0.25">
      <c r="C4175" s="197" t="e">
        <f t="shared" si="395"/>
        <v>#DIV/0!</v>
      </c>
      <c r="D4175" s="216" t="e">
        <f>IF(F4175="","",IF($B$3='Budget Calculator'!$A$14, 'Loan Calculator'!$L$12-E4175+H4175, IF($B$3='Budget Calculator'!$A$13,  'Loan Calculator'!$N$12-E4175+H4175, IF($B$3='Budget Calculator'!$A$12,  'Loan Calculator'!$P$12-E4175+H4175, 0))))</f>
        <v>#DIV/0!</v>
      </c>
      <c r="E4175" s="217" t="e">
        <f>IF(('Loan Calculator'!$G$4/$B$4)*C4174&gt;=0, ('Loan Calculator'!$G$4/$B$4)*C4174, 1/0)</f>
        <v>#DIV/0!</v>
      </c>
      <c r="F4175" s="200" t="e">
        <f t="shared" si="396"/>
        <v>#DIV/0!</v>
      </c>
      <c r="G4175" s="212" t="e">
        <f t="shared" si="397"/>
        <v>#DIV/0!</v>
      </c>
      <c r="K4175" s="197" t="str" cm="1">
        <f t="array" ref="K4175">INDEX($A:$G, ($B4175*$B$4)+3,COLUMN(C4175))</f>
        <v>Owing</v>
      </c>
      <c r="L4175" s="198" t="e">
        <f t="shared" si="399"/>
        <v>#VALUE!</v>
      </c>
      <c r="M4175" s="199" t="e">
        <f t="shared" si="400"/>
        <v>#VALUE!</v>
      </c>
      <c r="N4175" s="200" t="str" cm="1">
        <f t="array" ref="N4175">INDEX($A:$G, ($B4175*$B$4)+3,COLUMN(F4175))</f>
        <v>Total Interest Charged</v>
      </c>
      <c r="O4175" s="201" t="e">
        <f t="shared" si="398"/>
        <v>#VALUE!</v>
      </c>
    </row>
    <row r="4176" spans="3:15" x14ac:dyDescent="0.25">
      <c r="C4176" s="197" t="e">
        <f t="shared" si="395"/>
        <v>#DIV/0!</v>
      </c>
      <c r="D4176" s="216" t="e">
        <f>IF(F4176="","",IF($B$3='Budget Calculator'!$A$14, 'Loan Calculator'!$L$12-E4176+H4176, IF($B$3='Budget Calculator'!$A$13,  'Loan Calculator'!$N$12-E4176+H4176, IF($B$3='Budget Calculator'!$A$12,  'Loan Calculator'!$P$12-E4176+H4176, 0))))</f>
        <v>#DIV/0!</v>
      </c>
      <c r="E4176" s="217" t="e">
        <f>IF(('Loan Calculator'!$G$4/$B$4)*C4175&gt;=0, ('Loan Calculator'!$G$4/$B$4)*C4175, 1/0)</f>
        <v>#DIV/0!</v>
      </c>
      <c r="F4176" s="200" t="e">
        <f t="shared" si="396"/>
        <v>#DIV/0!</v>
      </c>
      <c r="G4176" s="212" t="e">
        <f t="shared" si="397"/>
        <v>#DIV/0!</v>
      </c>
      <c r="K4176" s="197" t="str" cm="1">
        <f t="array" ref="K4176">INDEX($A:$G, ($B4176*$B$4)+3,COLUMN(C4176))</f>
        <v>Owing</v>
      </c>
      <c r="L4176" s="198" t="e">
        <f t="shared" si="399"/>
        <v>#VALUE!</v>
      </c>
      <c r="M4176" s="199" t="e">
        <f t="shared" si="400"/>
        <v>#VALUE!</v>
      </c>
      <c r="N4176" s="200" t="str" cm="1">
        <f t="array" ref="N4176">INDEX($A:$G, ($B4176*$B$4)+3,COLUMN(F4176))</f>
        <v>Total Interest Charged</v>
      </c>
      <c r="O4176" s="201" t="e">
        <f t="shared" si="398"/>
        <v>#VALUE!</v>
      </c>
    </row>
    <row r="4177" spans="3:15" x14ac:dyDescent="0.25">
      <c r="C4177" s="197" t="e">
        <f t="shared" si="395"/>
        <v>#DIV/0!</v>
      </c>
      <c r="D4177" s="216" t="e">
        <f>IF(F4177="","",IF($B$3='Budget Calculator'!$A$14, 'Loan Calculator'!$L$12-E4177+H4177, IF($B$3='Budget Calculator'!$A$13,  'Loan Calculator'!$N$12-E4177+H4177, IF($B$3='Budget Calculator'!$A$12,  'Loan Calculator'!$P$12-E4177+H4177, 0))))</f>
        <v>#DIV/0!</v>
      </c>
      <c r="E4177" s="217" t="e">
        <f>IF(('Loan Calculator'!$G$4/$B$4)*C4176&gt;=0, ('Loan Calculator'!$G$4/$B$4)*C4176, 1/0)</f>
        <v>#DIV/0!</v>
      </c>
      <c r="F4177" s="200" t="e">
        <f t="shared" si="396"/>
        <v>#DIV/0!</v>
      </c>
      <c r="G4177" s="212" t="e">
        <f t="shared" si="397"/>
        <v>#DIV/0!</v>
      </c>
      <c r="K4177" s="197" t="str" cm="1">
        <f t="array" ref="K4177">INDEX($A:$G, ($B4177*$B$4)+3,COLUMN(C4177))</f>
        <v>Owing</v>
      </c>
      <c r="L4177" s="198" t="e">
        <f t="shared" si="399"/>
        <v>#VALUE!</v>
      </c>
      <c r="M4177" s="199" t="e">
        <f t="shared" si="400"/>
        <v>#VALUE!</v>
      </c>
      <c r="N4177" s="200" t="str" cm="1">
        <f t="array" ref="N4177">INDEX($A:$G, ($B4177*$B$4)+3,COLUMN(F4177))</f>
        <v>Total Interest Charged</v>
      </c>
      <c r="O4177" s="201" t="e">
        <f t="shared" si="398"/>
        <v>#VALUE!</v>
      </c>
    </row>
    <row r="4178" spans="3:15" x14ac:dyDescent="0.25">
      <c r="C4178" s="197" t="e">
        <f t="shared" si="395"/>
        <v>#DIV/0!</v>
      </c>
      <c r="D4178" s="216" t="e">
        <f>IF(F4178="","",IF($B$3='Budget Calculator'!$A$14, 'Loan Calculator'!$L$12-E4178+H4178, IF($B$3='Budget Calculator'!$A$13,  'Loan Calculator'!$N$12-E4178+H4178, IF($B$3='Budget Calculator'!$A$12,  'Loan Calculator'!$P$12-E4178+H4178, 0))))</f>
        <v>#DIV/0!</v>
      </c>
      <c r="E4178" s="217" t="e">
        <f>IF(('Loan Calculator'!$G$4/$B$4)*C4177&gt;=0, ('Loan Calculator'!$G$4/$B$4)*C4177, 1/0)</f>
        <v>#DIV/0!</v>
      </c>
      <c r="F4178" s="200" t="e">
        <f t="shared" si="396"/>
        <v>#DIV/0!</v>
      </c>
      <c r="G4178" s="212" t="e">
        <f t="shared" si="397"/>
        <v>#DIV/0!</v>
      </c>
      <c r="K4178" s="197" t="str" cm="1">
        <f t="array" ref="K4178">INDEX($A:$G, ($B4178*$B$4)+3,COLUMN(C4178))</f>
        <v>Owing</v>
      </c>
      <c r="L4178" s="198" t="e">
        <f t="shared" si="399"/>
        <v>#VALUE!</v>
      </c>
      <c r="M4178" s="199" t="e">
        <f t="shared" si="400"/>
        <v>#VALUE!</v>
      </c>
      <c r="N4178" s="200" t="str" cm="1">
        <f t="array" ref="N4178">INDEX($A:$G, ($B4178*$B$4)+3,COLUMN(F4178))</f>
        <v>Total Interest Charged</v>
      </c>
      <c r="O4178" s="201" t="e">
        <f t="shared" si="398"/>
        <v>#VALUE!</v>
      </c>
    </row>
    <row r="4179" spans="3:15" x14ac:dyDescent="0.25">
      <c r="C4179" s="197" t="e">
        <f t="shared" si="395"/>
        <v>#DIV/0!</v>
      </c>
      <c r="D4179" s="216" t="e">
        <f>IF(F4179="","",IF($B$3='Budget Calculator'!$A$14, 'Loan Calculator'!$L$12-E4179+H4179, IF($B$3='Budget Calculator'!$A$13,  'Loan Calculator'!$N$12-E4179+H4179, IF($B$3='Budget Calculator'!$A$12,  'Loan Calculator'!$P$12-E4179+H4179, 0))))</f>
        <v>#DIV/0!</v>
      </c>
      <c r="E4179" s="217" t="e">
        <f>IF(('Loan Calculator'!$G$4/$B$4)*C4178&gt;=0, ('Loan Calculator'!$G$4/$B$4)*C4178, 1/0)</f>
        <v>#DIV/0!</v>
      </c>
      <c r="F4179" s="200" t="e">
        <f t="shared" si="396"/>
        <v>#DIV/0!</v>
      </c>
      <c r="G4179" s="212" t="e">
        <f t="shared" si="397"/>
        <v>#DIV/0!</v>
      </c>
      <c r="K4179" s="197" t="str" cm="1">
        <f t="array" ref="K4179">INDEX($A:$G, ($B4179*$B$4)+3,COLUMN(C4179))</f>
        <v>Owing</v>
      </c>
      <c r="L4179" s="198" t="e">
        <f t="shared" si="399"/>
        <v>#VALUE!</v>
      </c>
      <c r="M4179" s="199" t="e">
        <f t="shared" si="400"/>
        <v>#VALUE!</v>
      </c>
      <c r="N4179" s="200" t="str" cm="1">
        <f t="array" ref="N4179">INDEX($A:$G, ($B4179*$B$4)+3,COLUMN(F4179))</f>
        <v>Total Interest Charged</v>
      </c>
      <c r="O4179" s="201" t="e">
        <f t="shared" si="398"/>
        <v>#VALUE!</v>
      </c>
    </row>
    <row r="4180" spans="3:15" x14ac:dyDescent="0.25">
      <c r="C4180" s="197" t="e">
        <f t="shared" si="395"/>
        <v>#DIV/0!</v>
      </c>
      <c r="D4180" s="216" t="e">
        <f>IF(F4180="","",IF($B$3='Budget Calculator'!$A$14, 'Loan Calculator'!$L$12-E4180+H4180, IF($B$3='Budget Calculator'!$A$13,  'Loan Calculator'!$N$12-E4180+H4180, IF($B$3='Budget Calculator'!$A$12,  'Loan Calculator'!$P$12-E4180+H4180, 0))))</f>
        <v>#DIV/0!</v>
      </c>
      <c r="E4180" s="217" t="e">
        <f>IF(('Loan Calculator'!$G$4/$B$4)*C4179&gt;=0, ('Loan Calculator'!$G$4/$B$4)*C4179, 1/0)</f>
        <v>#DIV/0!</v>
      </c>
      <c r="F4180" s="200" t="e">
        <f t="shared" si="396"/>
        <v>#DIV/0!</v>
      </c>
      <c r="G4180" s="212" t="e">
        <f t="shared" si="397"/>
        <v>#DIV/0!</v>
      </c>
      <c r="K4180" s="197" t="str" cm="1">
        <f t="array" ref="K4180">INDEX($A:$G, ($B4180*$B$4)+3,COLUMN(C4180))</f>
        <v>Owing</v>
      </c>
      <c r="L4180" s="198" t="e">
        <f t="shared" si="399"/>
        <v>#VALUE!</v>
      </c>
      <c r="M4180" s="199" t="e">
        <f t="shared" si="400"/>
        <v>#VALUE!</v>
      </c>
      <c r="N4180" s="200" t="str" cm="1">
        <f t="array" ref="N4180">INDEX($A:$G, ($B4180*$B$4)+3,COLUMN(F4180))</f>
        <v>Total Interest Charged</v>
      </c>
      <c r="O4180" s="201" t="e">
        <f t="shared" si="398"/>
        <v>#VALUE!</v>
      </c>
    </row>
    <row r="4181" spans="3:15" x14ac:dyDescent="0.25">
      <c r="C4181" s="197" t="e">
        <f t="shared" si="395"/>
        <v>#DIV/0!</v>
      </c>
      <c r="D4181" s="216" t="e">
        <f>IF(F4181="","",IF($B$3='Budget Calculator'!$A$14, 'Loan Calculator'!$L$12-E4181+H4181, IF($B$3='Budget Calculator'!$A$13,  'Loan Calculator'!$N$12-E4181+H4181, IF($B$3='Budget Calculator'!$A$12,  'Loan Calculator'!$P$12-E4181+H4181, 0))))</f>
        <v>#DIV/0!</v>
      </c>
      <c r="E4181" s="217" t="e">
        <f>IF(('Loan Calculator'!$G$4/$B$4)*C4180&gt;=0, ('Loan Calculator'!$G$4/$B$4)*C4180, 1/0)</f>
        <v>#DIV/0!</v>
      </c>
      <c r="F4181" s="200" t="e">
        <f t="shared" si="396"/>
        <v>#DIV/0!</v>
      </c>
      <c r="G4181" s="212" t="e">
        <f t="shared" si="397"/>
        <v>#DIV/0!</v>
      </c>
      <c r="K4181" s="197" t="str" cm="1">
        <f t="array" ref="K4181">INDEX($A:$G, ($B4181*$B$4)+3,COLUMN(C4181))</f>
        <v>Owing</v>
      </c>
      <c r="L4181" s="198" t="e">
        <f t="shared" si="399"/>
        <v>#VALUE!</v>
      </c>
      <c r="M4181" s="199" t="e">
        <f t="shared" si="400"/>
        <v>#VALUE!</v>
      </c>
      <c r="N4181" s="200" t="str" cm="1">
        <f t="array" ref="N4181">INDEX($A:$G, ($B4181*$B$4)+3,COLUMN(F4181))</f>
        <v>Total Interest Charged</v>
      </c>
      <c r="O4181" s="201" t="e">
        <f t="shared" si="398"/>
        <v>#VALUE!</v>
      </c>
    </row>
    <row r="4182" spans="3:15" x14ac:dyDescent="0.25">
      <c r="C4182" s="197" t="e">
        <f t="shared" si="395"/>
        <v>#DIV/0!</v>
      </c>
      <c r="D4182" s="216" t="e">
        <f>IF(F4182="","",IF($B$3='Budget Calculator'!$A$14, 'Loan Calculator'!$L$12-E4182+H4182, IF($B$3='Budget Calculator'!$A$13,  'Loan Calculator'!$N$12-E4182+H4182, IF($B$3='Budget Calculator'!$A$12,  'Loan Calculator'!$P$12-E4182+H4182, 0))))</f>
        <v>#DIV/0!</v>
      </c>
      <c r="E4182" s="217" t="e">
        <f>IF(('Loan Calculator'!$G$4/$B$4)*C4181&gt;=0, ('Loan Calculator'!$G$4/$B$4)*C4181, 1/0)</f>
        <v>#DIV/0!</v>
      </c>
      <c r="F4182" s="200" t="e">
        <f t="shared" si="396"/>
        <v>#DIV/0!</v>
      </c>
      <c r="G4182" s="212" t="e">
        <f t="shared" si="397"/>
        <v>#DIV/0!</v>
      </c>
      <c r="K4182" s="197" t="str" cm="1">
        <f t="array" ref="K4182">INDEX($A:$G, ($B4182*$B$4)+3,COLUMN(C4182))</f>
        <v>Owing</v>
      </c>
      <c r="L4182" s="198" t="e">
        <f t="shared" si="399"/>
        <v>#VALUE!</v>
      </c>
      <c r="M4182" s="199" t="e">
        <f t="shared" si="400"/>
        <v>#VALUE!</v>
      </c>
      <c r="N4182" s="200" t="str" cm="1">
        <f t="array" ref="N4182">INDEX($A:$G, ($B4182*$B$4)+3,COLUMN(F4182))</f>
        <v>Total Interest Charged</v>
      </c>
      <c r="O4182" s="201" t="e">
        <f t="shared" si="398"/>
        <v>#VALUE!</v>
      </c>
    </row>
    <row r="4183" spans="3:15" x14ac:dyDescent="0.25">
      <c r="C4183" s="197" t="e">
        <f t="shared" si="395"/>
        <v>#DIV/0!</v>
      </c>
      <c r="D4183" s="216" t="e">
        <f>IF(F4183="","",IF($B$3='Budget Calculator'!$A$14, 'Loan Calculator'!$L$12-E4183+H4183, IF($B$3='Budget Calculator'!$A$13,  'Loan Calculator'!$N$12-E4183+H4183, IF($B$3='Budget Calculator'!$A$12,  'Loan Calculator'!$P$12-E4183+H4183, 0))))</f>
        <v>#DIV/0!</v>
      </c>
      <c r="E4183" s="217" t="e">
        <f>IF(('Loan Calculator'!$G$4/$B$4)*C4182&gt;=0, ('Loan Calculator'!$G$4/$B$4)*C4182, 1/0)</f>
        <v>#DIV/0!</v>
      </c>
      <c r="F4183" s="200" t="e">
        <f t="shared" si="396"/>
        <v>#DIV/0!</v>
      </c>
      <c r="G4183" s="212" t="e">
        <f t="shared" si="397"/>
        <v>#DIV/0!</v>
      </c>
      <c r="K4183" s="197" t="str" cm="1">
        <f t="array" ref="K4183">INDEX($A:$G, ($B4183*$B$4)+3,COLUMN(C4183))</f>
        <v>Owing</v>
      </c>
      <c r="L4183" s="198" t="e">
        <f t="shared" si="399"/>
        <v>#VALUE!</v>
      </c>
      <c r="M4183" s="199" t="e">
        <f t="shared" si="400"/>
        <v>#VALUE!</v>
      </c>
      <c r="N4183" s="200" t="str" cm="1">
        <f t="array" ref="N4183">INDEX($A:$G, ($B4183*$B$4)+3,COLUMN(F4183))</f>
        <v>Total Interest Charged</v>
      </c>
      <c r="O4183" s="201" t="e">
        <f t="shared" si="398"/>
        <v>#VALUE!</v>
      </c>
    </row>
    <row r="4184" spans="3:15" x14ac:dyDescent="0.25">
      <c r="C4184" s="197" t="e">
        <f t="shared" ref="C4184:C4247" si="401">IF(F4184="","",C4183-D4184)</f>
        <v>#DIV/0!</v>
      </c>
      <c r="D4184" s="216" t="e">
        <f>IF(F4184="","",IF($B$3='Budget Calculator'!$A$14, 'Loan Calculator'!$L$12-E4184+H4184, IF($B$3='Budget Calculator'!$A$13,  'Loan Calculator'!$N$12-E4184+H4184, IF($B$3='Budget Calculator'!$A$12,  'Loan Calculator'!$P$12-E4184+H4184, 0))))</f>
        <v>#DIV/0!</v>
      </c>
      <c r="E4184" s="217" t="e">
        <f>IF(('Loan Calculator'!$G$4/$B$4)*C4183&gt;=0, ('Loan Calculator'!$G$4/$B$4)*C4183, 1/0)</f>
        <v>#DIV/0!</v>
      </c>
      <c r="F4184" s="200" t="e">
        <f t="shared" ref="F4184:F4247" si="402">IF(F4183="", "", IF(E4184+F4183&gt;F4183, E4184+F4183, ""))</f>
        <v>#DIV/0!</v>
      </c>
      <c r="G4184" s="212" t="e">
        <f t="shared" si="397"/>
        <v>#DIV/0!</v>
      </c>
      <c r="K4184" s="197" t="str" cm="1">
        <f t="array" ref="K4184">INDEX($A:$G, ($B4184*$B$4)+3,COLUMN(C4184))</f>
        <v>Owing</v>
      </c>
      <c r="L4184" s="198" t="e">
        <f t="shared" si="399"/>
        <v>#VALUE!</v>
      </c>
      <c r="M4184" s="199" t="e">
        <f t="shared" si="400"/>
        <v>#VALUE!</v>
      </c>
      <c r="N4184" s="200" t="str" cm="1">
        <f t="array" ref="N4184">INDEX($A:$G, ($B4184*$B$4)+3,COLUMN(F4184))</f>
        <v>Total Interest Charged</v>
      </c>
      <c r="O4184" s="201" t="e">
        <f t="shared" si="398"/>
        <v>#VALUE!</v>
      </c>
    </row>
    <row r="4185" spans="3:15" x14ac:dyDescent="0.25">
      <c r="C4185" s="197" t="e">
        <f t="shared" si="401"/>
        <v>#DIV/0!</v>
      </c>
      <c r="D4185" s="216" t="e">
        <f>IF(F4185="","",IF($B$3='Budget Calculator'!$A$14, 'Loan Calculator'!$L$12-E4185+H4185, IF($B$3='Budget Calculator'!$A$13,  'Loan Calculator'!$N$12-E4185+H4185, IF($B$3='Budget Calculator'!$A$12,  'Loan Calculator'!$P$12-E4185+H4185, 0))))</f>
        <v>#DIV/0!</v>
      </c>
      <c r="E4185" s="217" t="e">
        <f>IF(('Loan Calculator'!$G$4/$B$4)*C4184&gt;=0, ('Loan Calculator'!$G$4/$B$4)*C4184, 1/0)</f>
        <v>#DIV/0!</v>
      </c>
      <c r="F4185" s="200" t="e">
        <f t="shared" si="402"/>
        <v>#DIV/0!</v>
      </c>
      <c r="G4185" s="212" t="e">
        <f t="shared" si="397"/>
        <v>#DIV/0!</v>
      </c>
      <c r="K4185" s="197" t="str" cm="1">
        <f t="array" ref="K4185">INDEX($A:$G, ($B4185*$B$4)+3,COLUMN(C4185))</f>
        <v>Owing</v>
      </c>
      <c r="L4185" s="198" t="e">
        <f t="shared" si="399"/>
        <v>#VALUE!</v>
      </c>
      <c r="M4185" s="199" t="e">
        <f t="shared" si="400"/>
        <v>#VALUE!</v>
      </c>
      <c r="N4185" s="200" t="str" cm="1">
        <f t="array" ref="N4185">INDEX($A:$G, ($B4185*$B$4)+3,COLUMN(F4185))</f>
        <v>Total Interest Charged</v>
      </c>
      <c r="O4185" s="201" t="e">
        <f t="shared" si="398"/>
        <v>#VALUE!</v>
      </c>
    </row>
    <row r="4186" spans="3:15" x14ac:dyDescent="0.25">
      <c r="C4186" s="197" t="e">
        <f t="shared" si="401"/>
        <v>#DIV/0!</v>
      </c>
      <c r="D4186" s="216" t="e">
        <f>IF(F4186="","",IF($B$3='Budget Calculator'!$A$14, 'Loan Calculator'!$L$12-E4186+H4186, IF($B$3='Budget Calculator'!$A$13,  'Loan Calculator'!$N$12-E4186+H4186, IF($B$3='Budget Calculator'!$A$12,  'Loan Calculator'!$P$12-E4186+H4186, 0))))</f>
        <v>#DIV/0!</v>
      </c>
      <c r="E4186" s="217" t="e">
        <f>IF(('Loan Calculator'!$G$4/$B$4)*C4185&gt;=0, ('Loan Calculator'!$G$4/$B$4)*C4185, 1/0)</f>
        <v>#DIV/0!</v>
      </c>
      <c r="F4186" s="200" t="e">
        <f t="shared" si="402"/>
        <v>#DIV/0!</v>
      </c>
      <c r="G4186" s="212" t="e">
        <f t="shared" si="397"/>
        <v>#DIV/0!</v>
      </c>
      <c r="K4186" s="197" t="str" cm="1">
        <f t="array" ref="K4186">INDEX($A:$G, ($B4186*$B$4)+3,COLUMN(C4186))</f>
        <v>Owing</v>
      </c>
      <c r="L4186" s="198" t="e">
        <f t="shared" si="399"/>
        <v>#VALUE!</v>
      </c>
      <c r="M4186" s="199" t="e">
        <f t="shared" si="400"/>
        <v>#VALUE!</v>
      </c>
      <c r="N4186" s="200" t="str" cm="1">
        <f t="array" ref="N4186">INDEX($A:$G, ($B4186*$B$4)+3,COLUMN(F4186))</f>
        <v>Total Interest Charged</v>
      </c>
      <c r="O4186" s="201" t="e">
        <f t="shared" si="398"/>
        <v>#VALUE!</v>
      </c>
    </row>
    <row r="4187" spans="3:15" x14ac:dyDescent="0.25">
      <c r="C4187" s="197" t="e">
        <f t="shared" si="401"/>
        <v>#DIV/0!</v>
      </c>
      <c r="D4187" s="216" t="e">
        <f>IF(F4187="","",IF($B$3='Budget Calculator'!$A$14, 'Loan Calculator'!$L$12-E4187+H4187, IF($B$3='Budget Calculator'!$A$13,  'Loan Calculator'!$N$12-E4187+H4187, IF($B$3='Budget Calculator'!$A$12,  'Loan Calculator'!$P$12-E4187+H4187, 0))))</f>
        <v>#DIV/0!</v>
      </c>
      <c r="E4187" s="217" t="e">
        <f>IF(('Loan Calculator'!$G$4/$B$4)*C4186&gt;=0, ('Loan Calculator'!$G$4/$B$4)*C4186, 1/0)</f>
        <v>#DIV/0!</v>
      </c>
      <c r="F4187" s="200" t="e">
        <f t="shared" si="402"/>
        <v>#DIV/0!</v>
      </c>
      <c r="G4187" s="212" t="e">
        <f t="shared" si="397"/>
        <v>#DIV/0!</v>
      </c>
      <c r="K4187" s="197" t="str" cm="1">
        <f t="array" ref="K4187">INDEX($A:$G, ($B4187*$B$4)+3,COLUMN(C4187))</f>
        <v>Owing</v>
      </c>
      <c r="L4187" s="198" t="e">
        <f t="shared" si="399"/>
        <v>#VALUE!</v>
      </c>
      <c r="M4187" s="199" t="e">
        <f t="shared" si="400"/>
        <v>#VALUE!</v>
      </c>
      <c r="N4187" s="200" t="str" cm="1">
        <f t="array" ref="N4187">INDEX($A:$G, ($B4187*$B$4)+3,COLUMN(F4187))</f>
        <v>Total Interest Charged</v>
      </c>
      <c r="O4187" s="201" t="e">
        <f t="shared" si="398"/>
        <v>#VALUE!</v>
      </c>
    </row>
    <row r="4188" spans="3:15" x14ac:dyDescent="0.25">
      <c r="C4188" s="197" t="e">
        <f t="shared" si="401"/>
        <v>#DIV/0!</v>
      </c>
      <c r="D4188" s="216" t="e">
        <f>IF(F4188="","",IF($B$3='Budget Calculator'!$A$14, 'Loan Calculator'!$L$12-E4188+H4188, IF($B$3='Budget Calculator'!$A$13,  'Loan Calculator'!$N$12-E4188+H4188, IF($B$3='Budget Calculator'!$A$12,  'Loan Calculator'!$P$12-E4188+H4188, 0))))</f>
        <v>#DIV/0!</v>
      </c>
      <c r="E4188" s="217" t="e">
        <f>IF(('Loan Calculator'!$G$4/$B$4)*C4187&gt;=0, ('Loan Calculator'!$G$4/$B$4)*C4187, 1/0)</f>
        <v>#DIV/0!</v>
      </c>
      <c r="F4188" s="200" t="e">
        <f t="shared" si="402"/>
        <v>#DIV/0!</v>
      </c>
      <c r="G4188" s="212" t="e">
        <f t="shared" si="397"/>
        <v>#DIV/0!</v>
      </c>
      <c r="K4188" s="197" t="str" cm="1">
        <f t="array" ref="K4188">INDEX($A:$G, ($B4188*$B$4)+3,COLUMN(C4188))</f>
        <v>Owing</v>
      </c>
      <c r="L4188" s="198" t="e">
        <f t="shared" si="399"/>
        <v>#VALUE!</v>
      </c>
      <c r="M4188" s="199" t="e">
        <f t="shared" si="400"/>
        <v>#VALUE!</v>
      </c>
      <c r="N4188" s="200" t="str" cm="1">
        <f t="array" ref="N4188">INDEX($A:$G, ($B4188*$B$4)+3,COLUMN(F4188))</f>
        <v>Total Interest Charged</v>
      </c>
      <c r="O4188" s="201" t="e">
        <f t="shared" si="398"/>
        <v>#VALUE!</v>
      </c>
    </row>
    <row r="4189" spans="3:15" x14ac:dyDescent="0.25">
      <c r="C4189" s="197" t="e">
        <f t="shared" si="401"/>
        <v>#DIV/0!</v>
      </c>
      <c r="D4189" s="216" t="e">
        <f>IF(F4189="","",IF($B$3='Budget Calculator'!$A$14, 'Loan Calculator'!$L$12-E4189+H4189, IF($B$3='Budget Calculator'!$A$13,  'Loan Calculator'!$N$12-E4189+H4189, IF($B$3='Budget Calculator'!$A$12,  'Loan Calculator'!$P$12-E4189+H4189, 0))))</f>
        <v>#DIV/0!</v>
      </c>
      <c r="E4189" s="217" t="e">
        <f>IF(('Loan Calculator'!$G$4/$B$4)*C4188&gt;=0, ('Loan Calculator'!$G$4/$B$4)*C4188, 1/0)</f>
        <v>#DIV/0!</v>
      </c>
      <c r="F4189" s="200" t="e">
        <f t="shared" si="402"/>
        <v>#DIV/0!</v>
      </c>
      <c r="G4189" s="212" t="e">
        <f t="shared" si="397"/>
        <v>#DIV/0!</v>
      </c>
      <c r="K4189" s="197" t="str" cm="1">
        <f t="array" ref="K4189">INDEX($A:$G, ($B4189*$B$4)+3,COLUMN(C4189))</f>
        <v>Owing</v>
      </c>
      <c r="L4189" s="198" t="e">
        <f t="shared" si="399"/>
        <v>#VALUE!</v>
      </c>
      <c r="M4189" s="199" t="e">
        <f t="shared" si="400"/>
        <v>#VALUE!</v>
      </c>
      <c r="N4189" s="200" t="str" cm="1">
        <f t="array" ref="N4189">INDEX($A:$G, ($B4189*$B$4)+3,COLUMN(F4189))</f>
        <v>Total Interest Charged</v>
      </c>
      <c r="O4189" s="201" t="e">
        <f t="shared" si="398"/>
        <v>#VALUE!</v>
      </c>
    </row>
    <row r="4190" spans="3:15" x14ac:dyDescent="0.25">
      <c r="C4190" s="197" t="e">
        <f t="shared" si="401"/>
        <v>#DIV/0!</v>
      </c>
      <c r="D4190" s="216" t="e">
        <f>IF(F4190="","",IF($B$3='Budget Calculator'!$A$14, 'Loan Calculator'!$L$12-E4190+H4190, IF($B$3='Budget Calculator'!$A$13,  'Loan Calculator'!$N$12-E4190+H4190, IF($B$3='Budget Calculator'!$A$12,  'Loan Calculator'!$P$12-E4190+H4190, 0))))</f>
        <v>#DIV/0!</v>
      </c>
      <c r="E4190" s="217" t="e">
        <f>IF(('Loan Calculator'!$G$4/$B$4)*C4189&gt;=0, ('Loan Calculator'!$G$4/$B$4)*C4189, 1/0)</f>
        <v>#DIV/0!</v>
      </c>
      <c r="F4190" s="200" t="e">
        <f t="shared" si="402"/>
        <v>#DIV/0!</v>
      </c>
      <c r="G4190" s="212" t="e">
        <f t="shared" si="397"/>
        <v>#DIV/0!</v>
      </c>
      <c r="K4190" s="197" t="str" cm="1">
        <f t="array" ref="K4190">INDEX($A:$G, ($B4190*$B$4)+3,COLUMN(C4190))</f>
        <v>Owing</v>
      </c>
      <c r="L4190" s="198" t="e">
        <f t="shared" si="399"/>
        <v>#VALUE!</v>
      </c>
      <c r="M4190" s="199" t="e">
        <f t="shared" si="400"/>
        <v>#VALUE!</v>
      </c>
      <c r="N4190" s="200" t="str" cm="1">
        <f t="array" ref="N4190">INDEX($A:$G, ($B4190*$B$4)+3,COLUMN(F4190))</f>
        <v>Total Interest Charged</v>
      </c>
      <c r="O4190" s="201" t="e">
        <f t="shared" si="398"/>
        <v>#VALUE!</v>
      </c>
    </row>
    <row r="4191" spans="3:15" x14ac:dyDescent="0.25">
      <c r="C4191" s="197" t="e">
        <f t="shared" si="401"/>
        <v>#DIV/0!</v>
      </c>
      <c r="D4191" s="216" t="e">
        <f>IF(F4191="","",IF($B$3='Budget Calculator'!$A$14, 'Loan Calculator'!$L$12-E4191+H4191, IF($B$3='Budget Calculator'!$A$13,  'Loan Calculator'!$N$12-E4191+H4191, IF($B$3='Budget Calculator'!$A$12,  'Loan Calculator'!$P$12-E4191+H4191, 0))))</f>
        <v>#DIV/0!</v>
      </c>
      <c r="E4191" s="217" t="e">
        <f>IF(('Loan Calculator'!$G$4/$B$4)*C4190&gt;=0, ('Loan Calculator'!$G$4/$B$4)*C4190, 1/0)</f>
        <v>#DIV/0!</v>
      </c>
      <c r="F4191" s="200" t="e">
        <f t="shared" si="402"/>
        <v>#DIV/0!</v>
      </c>
      <c r="G4191" s="212" t="e">
        <f t="shared" si="397"/>
        <v>#DIV/0!</v>
      </c>
      <c r="K4191" s="197" t="str" cm="1">
        <f t="array" ref="K4191">INDEX($A:$G, ($B4191*$B$4)+3,COLUMN(C4191))</f>
        <v>Owing</v>
      </c>
      <c r="L4191" s="198" t="e">
        <f t="shared" si="399"/>
        <v>#VALUE!</v>
      </c>
      <c r="M4191" s="199" t="e">
        <f t="shared" si="400"/>
        <v>#VALUE!</v>
      </c>
      <c r="N4191" s="200" t="str" cm="1">
        <f t="array" ref="N4191">INDEX($A:$G, ($B4191*$B$4)+3,COLUMN(F4191))</f>
        <v>Total Interest Charged</v>
      </c>
      <c r="O4191" s="201" t="e">
        <f t="shared" si="398"/>
        <v>#VALUE!</v>
      </c>
    </row>
    <row r="4192" spans="3:15" x14ac:dyDescent="0.25">
      <c r="C4192" s="197" t="e">
        <f t="shared" si="401"/>
        <v>#DIV/0!</v>
      </c>
      <c r="D4192" s="216" t="e">
        <f>IF(F4192="","",IF($B$3='Budget Calculator'!$A$14, 'Loan Calculator'!$L$12-E4192+H4192, IF($B$3='Budget Calculator'!$A$13,  'Loan Calculator'!$N$12-E4192+H4192, IF($B$3='Budget Calculator'!$A$12,  'Loan Calculator'!$P$12-E4192+H4192, 0))))</f>
        <v>#DIV/0!</v>
      </c>
      <c r="E4192" s="217" t="e">
        <f>IF(('Loan Calculator'!$G$4/$B$4)*C4191&gt;=0, ('Loan Calculator'!$G$4/$B$4)*C4191, 1/0)</f>
        <v>#DIV/0!</v>
      </c>
      <c r="F4192" s="200" t="e">
        <f t="shared" si="402"/>
        <v>#DIV/0!</v>
      </c>
      <c r="G4192" s="212" t="e">
        <f t="shared" si="397"/>
        <v>#DIV/0!</v>
      </c>
      <c r="K4192" s="197" t="str" cm="1">
        <f t="array" ref="K4192">INDEX($A:$G, ($B4192*$B$4)+3,COLUMN(C4192))</f>
        <v>Owing</v>
      </c>
      <c r="L4192" s="198" t="e">
        <f t="shared" si="399"/>
        <v>#VALUE!</v>
      </c>
      <c r="M4192" s="199" t="e">
        <f t="shared" si="400"/>
        <v>#VALUE!</v>
      </c>
      <c r="N4192" s="200" t="str" cm="1">
        <f t="array" ref="N4192">INDEX($A:$G, ($B4192*$B$4)+3,COLUMN(F4192))</f>
        <v>Total Interest Charged</v>
      </c>
      <c r="O4192" s="201" t="e">
        <f t="shared" si="398"/>
        <v>#VALUE!</v>
      </c>
    </row>
    <row r="4193" spans="3:15" x14ac:dyDescent="0.25">
      <c r="C4193" s="197" t="e">
        <f t="shared" si="401"/>
        <v>#DIV/0!</v>
      </c>
      <c r="D4193" s="216" t="e">
        <f>IF(F4193="","",IF($B$3='Budget Calculator'!$A$14, 'Loan Calculator'!$L$12-E4193+H4193, IF($B$3='Budget Calculator'!$A$13,  'Loan Calculator'!$N$12-E4193+H4193, IF($B$3='Budget Calculator'!$A$12,  'Loan Calculator'!$P$12-E4193+H4193, 0))))</f>
        <v>#DIV/0!</v>
      </c>
      <c r="E4193" s="217" t="e">
        <f>IF(('Loan Calculator'!$G$4/$B$4)*C4192&gt;=0, ('Loan Calculator'!$G$4/$B$4)*C4192, 1/0)</f>
        <v>#DIV/0!</v>
      </c>
      <c r="F4193" s="200" t="e">
        <f t="shared" si="402"/>
        <v>#DIV/0!</v>
      </c>
      <c r="G4193" s="212" t="e">
        <f t="shared" si="397"/>
        <v>#DIV/0!</v>
      </c>
      <c r="K4193" s="197" t="str" cm="1">
        <f t="array" ref="K4193">INDEX($A:$G, ($B4193*$B$4)+3,COLUMN(C4193))</f>
        <v>Owing</v>
      </c>
      <c r="L4193" s="198" t="e">
        <f t="shared" si="399"/>
        <v>#VALUE!</v>
      </c>
      <c r="M4193" s="199" t="e">
        <f t="shared" si="400"/>
        <v>#VALUE!</v>
      </c>
      <c r="N4193" s="200" t="str" cm="1">
        <f t="array" ref="N4193">INDEX($A:$G, ($B4193*$B$4)+3,COLUMN(F4193))</f>
        <v>Total Interest Charged</v>
      </c>
      <c r="O4193" s="201" t="e">
        <f t="shared" si="398"/>
        <v>#VALUE!</v>
      </c>
    </row>
    <row r="4194" spans="3:15" x14ac:dyDescent="0.25">
      <c r="C4194" s="197" t="e">
        <f t="shared" si="401"/>
        <v>#DIV/0!</v>
      </c>
      <c r="D4194" s="216" t="e">
        <f>IF(F4194="","",IF($B$3='Budget Calculator'!$A$14, 'Loan Calculator'!$L$12-E4194+H4194, IF($B$3='Budget Calculator'!$A$13,  'Loan Calculator'!$N$12-E4194+H4194, IF($B$3='Budget Calculator'!$A$12,  'Loan Calculator'!$P$12-E4194+H4194, 0))))</f>
        <v>#DIV/0!</v>
      </c>
      <c r="E4194" s="217" t="e">
        <f>IF(('Loan Calculator'!$G$4/$B$4)*C4193&gt;=0, ('Loan Calculator'!$G$4/$B$4)*C4193, 1/0)</f>
        <v>#DIV/0!</v>
      </c>
      <c r="F4194" s="200" t="e">
        <f t="shared" si="402"/>
        <v>#DIV/0!</v>
      </c>
      <c r="G4194" s="212" t="e">
        <f t="shared" si="397"/>
        <v>#DIV/0!</v>
      </c>
      <c r="K4194" s="197" t="str" cm="1">
        <f t="array" ref="K4194">INDEX($A:$G, ($B4194*$B$4)+3,COLUMN(C4194))</f>
        <v>Owing</v>
      </c>
      <c r="L4194" s="198" t="e">
        <f t="shared" si="399"/>
        <v>#VALUE!</v>
      </c>
      <c r="M4194" s="199" t="e">
        <f t="shared" si="400"/>
        <v>#VALUE!</v>
      </c>
      <c r="N4194" s="200" t="str" cm="1">
        <f t="array" ref="N4194">INDEX($A:$G, ($B4194*$B$4)+3,COLUMN(F4194))</f>
        <v>Total Interest Charged</v>
      </c>
      <c r="O4194" s="201" t="e">
        <f t="shared" si="398"/>
        <v>#VALUE!</v>
      </c>
    </row>
    <row r="4195" spans="3:15" x14ac:dyDescent="0.25">
      <c r="C4195" s="197" t="e">
        <f t="shared" si="401"/>
        <v>#DIV/0!</v>
      </c>
      <c r="D4195" s="216" t="e">
        <f>IF(F4195="","",IF($B$3='Budget Calculator'!$A$14, 'Loan Calculator'!$L$12-E4195+H4195, IF($B$3='Budget Calculator'!$A$13,  'Loan Calculator'!$N$12-E4195+H4195, IF($B$3='Budget Calculator'!$A$12,  'Loan Calculator'!$P$12-E4195+H4195, 0))))</f>
        <v>#DIV/0!</v>
      </c>
      <c r="E4195" s="217" t="e">
        <f>IF(('Loan Calculator'!$G$4/$B$4)*C4194&gt;=0, ('Loan Calculator'!$G$4/$B$4)*C4194, 1/0)</f>
        <v>#DIV/0!</v>
      </c>
      <c r="F4195" s="200" t="e">
        <f t="shared" si="402"/>
        <v>#DIV/0!</v>
      </c>
      <c r="G4195" s="212" t="e">
        <f t="shared" si="397"/>
        <v>#DIV/0!</v>
      </c>
      <c r="K4195" s="197" t="str" cm="1">
        <f t="array" ref="K4195">INDEX($A:$G, ($B4195*$B$4)+3,COLUMN(C4195))</f>
        <v>Owing</v>
      </c>
      <c r="L4195" s="198" t="e">
        <f t="shared" si="399"/>
        <v>#VALUE!</v>
      </c>
      <c r="M4195" s="199" t="e">
        <f t="shared" si="400"/>
        <v>#VALUE!</v>
      </c>
      <c r="N4195" s="200" t="str" cm="1">
        <f t="array" ref="N4195">INDEX($A:$G, ($B4195*$B$4)+3,COLUMN(F4195))</f>
        <v>Total Interest Charged</v>
      </c>
      <c r="O4195" s="201" t="e">
        <f t="shared" si="398"/>
        <v>#VALUE!</v>
      </c>
    </row>
    <row r="4196" spans="3:15" x14ac:dyDescent="0.25">
      <c r="C4196" s="197" t="e">
        <f t="shared" si="401"/>
        <v>#DIV/0!</v>
      </c>
      <c r="D4196" s="216" t="e">
        <f>IF(F4196="","",IF($B$3='Budget Calculator'!$A$14, 'Loan Calculator'!$L$12-E4196+H4196, IF($B$3='Budget Calculator'!$A$13,  'Loan Calculator'!$N$12-E4196+H4196, IF($B$3='Budget Calculator'!$A$12,  'Loan Calculator'!$P$12-E4196+H4196, 0))))</f>
        <v>#DIV/0!</v>
      </c>
      <c r="E4196" s="217" t="e">
        <f>IF(('Loan Calculator'!$G$4/$B$4)*C4195&gt;=0, ('Loan Calculator'!$G$4/$B$4)*C4195, 1/0)</f>
        <v>#DIV/0!</v>
      </c>
      <c r="F4196" s="200" t="e">
        <f t="shared" si="402"/>
        <v>#DIV/0!</v>
      </c>
      <c r="G4196" s="212" t="e">
        <f t="shared" si="397"/>
        <v>#DIV/0!</v>
      </c>
      <c r="K4196" s="197" t="str" cm="1">
        <f t="array" ref="K4196">INDEX($A:$G, ($B4196*$B$4)+3,COLUMN(C4196))</f>
        <v>Owing</v>
      </c>
      <c r="L4196" s="198" t="e">
        <f t="shared" si="399"/>
        <v>#VALUE!</v>
      </c>
      <c r="M4196" s="199" t="e">
        <f t="shared" si="400"/>
        <v>#VALUE!</v>
      </c>
      <c r="N4196" s="200" t="str" cm="1">
        <f t="array" ref="N4196">INDEX($A:$G, ($B4196*$B$4)+3,COLUMN(F4196))</f>
        <v>Total Interest Charged</v>
      </c>
      <c r="O4196" s="201" t="e">
        <f t="shared" si="398"/>
        <v>#VALUE!</v>
      </c>
    </row>
    <row r="4197" spans="3:15" x14ac:dyDescent="0.25">
      <c r="C4197" s="197" t="e">
        <f t="shared" si="401"/>
        <v>#DIV/0!</v>
      </c>
      <c r="D4197" s="216" t="e">
        <f>IF(F4197="","",IF($B$3='Budget Calculator'!$A$14, 'Loan Calculator'!$L$12-E4197+H4197, IF($B$3='Budget Calculator'!$A$13,  'Loan Calculator'!$N$12-E4197+H4197, IF($B$3='Budget Calculator'!$A$12,  'Loan Calculator'!$P$12-E4197+H4197, 0))))</f>
        <v>#DIV/0!</v>
      </c>
      <c r="E4197" s="217" t="e">
        <f>IF(('Loan Calculator'!$G$4/$B$4)*C4196&gt;=0, ('Loan Calculator'!$G$4/$B$4)*C4196, 1/0)</f>
        <v>#DIV/0!</v>
      </c>
      <c r="F4197" s="200" t="e">
        <f t="shared" si="402"/>
        <v>#DIV/0!</v>
      </c>
      <c r="G4197" s="212" t="e">
        <f t="shared" si="397"/>
        <v>#DIV/0!</v>
      </c>
      <c r="K4197" s="197" t="str" cm="1">
        <f t="array" ref="K4197">INDEX($A:$G, ($B4197*$B$4)+3,COLUMN(C4197))</f>
        <v>Owing</v>
      </c>
      <c r="L4197" s="198" t="e">
        <f t="shared" si="399"/>
        <v>#VALUE!</v>
      </c>
      <c r="M4197" s="199" t="e">
        <f t="shared" si="400"/>
        <v>#VALUE!</v>
      </c>
      <c r="N4197" s="200" t="str" cm="1">
        <f t="array" ref="N4197">INDEX($A:$G, ($B4197*$B$4)+3,COLUMN(F4197))</f>
        <v>Total Interest Charged</v>
      </c>
      <c r="O4197" s="201" t="e">
        <f t="shared" si="398"/>
        <v>#VALUE!</v>
      </c>
    </row>
    <row r="4198" spans="3:15" x14ac:dyDescent="0.25">
      <c r="C4198" s="197" t="e">
        <f t="shared" si="401"/>
        <v>#DIV/0!</v>
      </c>
      <c r="D4198" s="216" t="e">
        <f>IF(F4198="","",IF($B$3='Budget Calculator'!$A$14, 'Loan Calculator'!$L$12-E4198+H4198, IF($B$3='Budget Calculator'!$A$13,  'Loan Calculator'!$N$12-E4198+H4198, IF($B$3='Budget Calculator'!$A$12,  'Loan Calculator'!$P$12-E4198+H4198, 0))))</f>
        <v>#DIV/0!</v>
      </c>
      <c r="E4198" s="217" t="e">
        <f>IF(('Loan Calculator'!$G$4/$B$4)*C4197&gt;=0, ('Loan Calculator'!$G$4/$B$4)*C4197, 1/0)</f>
        <v>#DIV/0!</v>
      </c>
      <c r="F4198" s="200" t="e">
        <f t="shared" si="402"/>
        <v>#DIV/0!</v>
      </c>
      <c r="G4198" s="212" t="e">
        <f t="shared" si="397"/>
        <v>#DIV/0!</v>
      </c>
      <c r="K4198" s="197" t="str" cm="1">
        <f t="array" ref="K4198">INDEX($A:$G, ($B4198*$B$4)+3,COLUMN(C4198))</f>
        <v>Owing</v>
      </c>
      <c r="L4198" s="198" t="e">
        <f t="shared" si="399"/>
        <v>#VALUE!</v>
      </c>
      <c r="M4198" s="199" t="e">
        <f t="shared" si="400"/>
        <v>#VALUE!</v>
      </c>
      <c r="N4198" s="200" t="str" cm="1">
        <f t="array" ref="N4198">INDEX($A:$G, ($B4198*$B$4)+3,COLUMN(F4198))</f>
        <v>Total Interest Charged</v>
      </c>
      <c r="O4198" s="201" t="e">
        <f t="shared" si="398"/>
        <v>#VALUE!</v>
      </c>
    </row>
    <row r="4199" spans="3:15" x14ac:dyDescent="0.25">
      <c r="C4199" s="197" t="e">
        <f t="shared" si="401"/>
        <v>#DIV/0!</v>
      </c>
      <c r="D4199" s="216" t="e">
        <f>IF(F4199="","",IF($B$3='Budget Calculator'!$A$14, 'Loan Calculator'!$L$12-E4199+H4199, IF($B$3='Budget Calculator'!$A$13,  'Loan Calculator'!$N$12-E4199+H4199, IF($B$3='Budget Calculator'!$A$12,  'Loan Calculator'!$P$12-E4199+H4199, 0))))</f>
        <v>#DIV/0!</v>
      </c>
      <c r="E4199" s="217" t="e">
        <f>IF(('Loan Calculator'!$G$4/$B$4)*C4198&gt;=0, ('Loan Calculator'!$G$4/$B$4)*C4198, 1/0)</f>
        <v>#DIV/0!</v>
      </c>
      <c r="F4199" s="200" t="e">
        <f t="shared" si="402"/>
        <v>#DIV/0!</v>
      </c>
      <c r="G4199" s="212" t="e">
        <f t="shared" si="397"/>
        <v>#DIV/0!</v>
      </c>
      <c r="K4199" s="197" t="str" cm="1">
        <f t="array" ref="K4199">INDEX($A:$G, ($B4199*$B$4)+3,COLUMN(C4199))</f>
        <v>Owing</v>
      </c>
      <c r="L4199" s="198" t="e">
        <f t="shared" si="399"/>
        <v>#VALUE!</v>
      </c>
      <c r="M4199" s="199" t="e">
        <f t="shared" si="400"/>
        <v>#VALUE!</v>
      </c>
      <c r="N4199" s="200" t="str" cm="1">
        <f t="array" ref="N4199">INDEX($A:$G, ($B4199*$B$4)+3,COLUMN(F4199))</f>
        <v>Total Interest Charged</v>
      </c>
      <c r="O4199" s="201" t="e">
        <f t="shared" si="398"/>
        <v>#VALUE!</v>
      </c>
    </row>
    <row r="4200" spans="3:15" x14ac:dyDescent="0.25">
      <c r="C4200" s="197" t="e">
        <f t="shared" si="401"/>
        <v>#DIV/0!</v>
      </c>
      <c r="D4200" s="216" t="e">
        <f>IF(F4200="","",IF($B$3='Budget Calculator'!$A$14, 'Loan Calculator'!$L$12-E4200+H4200, IF($B$3='Budget Calculator'!$A$13,  'Loan Calculator'!$N$12-E4200+H4200, IF($B$3='Budget Calculator'!$A$12,  'Loan Calculator'!$P$12-E4200+H4200, 0))))</f>
        <v>#DIV/0!</v>
      </c>
      <c r="E4200" s="217" t="e">
        <f>IF(('Loan Calculator'!$G$4/$B$4)*C4199&gt;=0, ('Loan Calculator'!$G$4/$B$4)*C4199, 1/0)</f>
        <v>#DIV/0!</v>
      </c>
      <c r="F4200" s="200" t="e">
        <f t="shared" si="402"/>
        <v>#DIV/0!</v>
      </c>
      <c r="G4200" s="212" t="e">
        <f t="shared" si="397"/>
        <v>#DIV/0!</v>
      </c>
      <c r="K4200" s="197" t="str" cm="1">
        <f t="array" ref="K4200">INDEX($A:$G, ($B4200*$B$4)+3,COLUMN(C4200))</f>
        <v>Owing</v>
      </c>
      <c r="L4200" s="198" t="e">
        <f t="shared" si="399"/>
        <v>#VALUE!</v>
      </c>
      <c r="M4200" s="199" t="e">
        <f t="shared" si="400"/>
        <v>#VALUE!</v>
      </c>
      <c r="N4200" s="200" t="str" cm="1">
        <f t="array" ref="N4200">INDEX($A:$G, ($B4200*$B$4)+3,COLUMN(F4200))</f>
        <v>Total Interest Charged</v>
      </c>
      <c r="O4200" s="201" t="e">
        <f t="shared" si="398"/>
        <v>#VALUE!</v>
      </c>
    </row>
    <row r="4201" spans="3:15" x14ac:dyDescent="0.25">
      <c r="C4201" s="197" t="e">
        <f t="shared" si="401"/>
        <v>#DIV/0!</v>
      </c>
      <c r="D4201" s="216" t="e">
        <f>IF(F4201="","",IF($B$3='Budget Calculator'!$A$14, 'Loan Calculator'!$L$12-E4201+H4201, IF($B$3='Budget Calculator'!$A$13,  'Loan Calculator'!$N$12-E4201+H4201, IF($B$3='Budget Calculator'!$A$12,  'Loan Calculator'!$P$12-E4201+H4201, 0))))</f>
        <v>#DIV/0!</v>
      </c>
      <c r="E4201" s="217" t="e">
        <f>IF(('Loan Calculator'!$G$4/$B$4)*C4200&gt;=0, ('Loan Calculator'!$G$4/$B$4)*C4200, 1/0)</f>
        <v>#DIV/0!</v>
      </c>
      <c r="F4201" s="200" t="e">
        <f t="shared" si="402"/>
        <v>#DIV/0!</v>
      </c>
      <c r="G4201" s="212" t="e">
        <f t="shared" si="397"/>
        <v>#DIV/0!</v>
      </c>
      <c r="K4201" s="197" t="str" cm="1">
        <f t="array" ref="K4201">INDEX($A:$G, ($B4201*$B$4)+3,COLUMN(C4201))</f>
        <v>Owing</v>
      </c>
      <c r="L4201" s="198" t="e">
        <f t="shared" si="399"/>
        <v>#VALUE!</v>
      </c>
      <c r="M4201" s="199" t="e">
        <f t="shared" si="400"/>
        <v>#VALUE!</v>
      </c>
      <c r="N4201" s="200" t="str" cm="1">
        <f t="array" ref="N4201">INDEX($A:$G, ($B4201*$B$4)+3,COLUMN(F4201))</f>
        <v>Total Interest Charged</v>
      </c>
      <c r="O4201" s="201" t="e">
        <f t="shared" si="398"/>
        <v>#VALUE!</v>
      </c>
    </row>
    <row r="4202" spans="3:15" x14ac:dyDescent="0.25">
      <c r="C4202" s="197" t="e">
        <f t="shared" si="401"/>
        <v>#DIV/0!</v>
      </c>
      <c r="D4202" s="216" t="e">
        <f>IF(F4202="","",IF($B$3='Budget Calculator'!$A$14, 'Loan Calculator'!$L$12-E4202+H4202, IF($B$3='Budget Calculator'!$A$13,  'Loan Calculator'!$N$12-E4202+H4202, IF($B$3='Budget Calculator'!$A$12,  'Loan Calculator'!$P$12-E4202+H4202, 0))))</f>
        <v>#DIV/0!</v>
      </c>
      <c r="E4202" s="217" t="e">
        <f>IF(('Loan Calculator'!$G$4/$B$4)*C4201&gt;=0, ('Loan Calculator'!$G$4/$B$4)*C4201, 1/0)</f>
        <v>#DIV/0!</v>
      </c>
      <c r="F4202" s="200" t="e">
        <f t="shared" si="402"/>
        <v>#DIV/0!</v>
      </c>
      <c r="G4202" s="212" t="e">
        <f t="shared" si="397"/>
        <v>#DIV/0!</v>
      </c>
      <c r="K4202" s="197" t="str" cm="1">
        <f t="array" ref="K4202">INDEX($A:$G, ($B4202*$B$4)+3,COLUMN(C4202))</f>
        <v>Owing</v>
      </c>
      <c r="L4202" s="198" t="e">
        <f t="shared" si="399"/>
        <v>#VALUE!</v>
      </c>
      <c r="M4202" s="199" t="e">
        <f t="shared" si="400"/>
        <v>#VALUE!</v>
      </c>
      <c r="N4202" s="200" t="str" cm="1">
        <f t="array" ref="N4202">INDEX($A:$G, ($B4202*$B$4)+3,COLUMN(F4202))</f>
        <v>Total Interest Charged</v>
      </c>
      <c r="O4202" s="201" t="e">
        <f t="shared" si="398"/>
        <v>#VALUE!</v>
      </c>
    </row>
    <row r="4203" spans="3:15" x14ac:dyDescent="0.25">
      <c r="C4203" s="197" t="e">
        <f t="shared" si="401"/>
        <v>#DIV/0!</v>
      </c>
      <c r="D4203" s="216" t="e">
        <f>IF(F4203="","",IF($B$3='Budget Calculator'!$A$14, 'Loan Calculator'!$L$12-E4203+H4203, IF($B$3='Budget Calculator'!$A$13,  'Loan Calculator'!$N$12-E4203+H4203, IF($B$3='Budget Calculator'!$A$12,  'Loan Calculator'!$P$12-E4203+H4203, 0))))</f>
        <v>#DIV/0!</v>
      </c>
      <c r="E4203" s="217" t="e">
        <f>IF(('Loan Calculator'!$G$4/$B$4)*C4202&gt;=0, ('Loan Calculator'!$G$4/$B$4)*C4202, 1/0)</f>
        <v>#DIV/0!</v>
      </c>
      <c r="F4203" s="200" t="e">
        <f t="shared" si="402"/>
        <v>#DIV/0!</v>
      </c>
      <c r="G4203" s="212" t="e">
        <f t="shared" si="397"/>
        <v>#DIV/0!</v>
      </c>
      <c r="K4203" s="197" t="str" cm="1">
        <f t="array" ref="K4203">INDEX($A:$G, ($B4203*$B$4)+3,COLUMN(C4203))</f>
        <v>Owing</v>
      </c>
      <c r="L4203" s="198" t="e">
        <f t="shared" si="399"/>
        <v>#VALUE!</v>
      </c>
      <c r="M4203" s="199" t="e">
        <f t="shared" si="400"/>
        <v>#VALUE!</v>
      </c>
      <c r="N4203" s="200" t="str" cm="1">
        <f t="array" ref="N4203">INDEX($A:$G, ($B4203*$B$4)+3,COLUMN(F4203))</f>
        <v>Total Interest Charged</v>
      </c>
      <c r="O4203" s="201" t="e">
        <f t="shared" si="398"/>
        <v>#VALUE!</v>
      </c>
    </row>
    <row r="4204" spans="3:15" x14ac:dyDescent="0.25">
      <c r="C4204" s="197" t="e">
        <f t="shared" si="401"/>
        <v>#DIV/0!</v>
      </c>
      <c r="D4204" s="216" t="e">
        <f>IF(F4204="","",IF($B$3='Budget Calculator'!$A$14, 'Loan Calculator'!$L$12-E4204+H4204, IF($B$3='Budget Calculator'!$A$13,  'Loan Calculator'!$N$12-E4204+H4204, IF($B$3='Budget Calculator'!$A$12,  'Loan Calculator'!$P$12-E4204+H4204, 0))))</f>
        <v>#DIV/0!</v>
      </c>
      <c r="E4204" s="217" t="e">
        <f>IF(('Loan Calculator'!$G$4/$B$4)*C4203&gt;=0, ('Loan Calculator'!$G$4/$B$4)*C4203, 1/0)</f>
        <v>#DIV/0!</v>
      </c>
      <c r="F4204" s="200" t="e">
        <f t="shared" si="402"/>
        <v>#DIV/0!</v>
      </c>
      <c r="G4204" s="212" t="e">
        <f t="shared" si="397"/>
        <v>#DIV/0!</v>
      </c>
      <c r="K4204" s="197" t="str" cm="1">
        <f t="array" ref="K4204">INDEX($A:$G, ($B4204*$B$4)+3,COLUMN(C4204))</f>
        <v>Owing</v>
      </c>
      <c r="L4204" s="198" t="e">
        <f t="shared" si="399"/>
        <v>#VALUE!</v>
      </c>
      <c r="M4204" s="199" t="e">
        <f t="shared" si="400"/>
        <v>#VALUE!</v>
      </c>
      <c r="N4204" s="200" t="str" cm="1">
        <f t="array" ref="N4204">INDEX($A:$G, ($B4204*$B$4)+3,COLUMN(F4204))</f>
        <v>Total Interest Charged</v>
      </c>
      <c r="O4204" s="201" t="e">
        <f t="shared" si="398"/>
        <v>#VALUE!</v>
      </c>
    </row>
    <row r="4205" spans="3:15" x14ac:dyDescent="0.25">
      <c r="C4205" s="197" t="e">
        <f t="shared" si="401"/>
        <v>#DIV/0!</v>
      </c>
      <c r="D4205" s="216" t="e">
        <f>IF(F4205="","",IF($B$3='Budget Calculator'!$A$14, 'Loan Calculator'!$L$12-E4205+H4205, IF($B$3='Budget Calculator'!$A$13,  'Loan Calculator'!$N$12-E4205+H4205, IF($B$3='Budget Calculator'!$A$12,  'Loan Calculator'!$P$12-E4205+H4205, 0))))</f>
        <v>#DIV/0!</v>
      </c>
      <c r="E4205" s="217" t="e">
        <f>IF(('Loan Calculator'!$G$4/$B$4)*C4204&gt;=0, ('Loan Calculator'!$G$4/$B$4)*C4204, 1/0)</f>
        <v>#DIV/0!</v>
      </c>
      <c r="F4205" s="200" t="e">
        <f t="shared" si="402"/>
        <v>#DIV/0!</v>
      </c>
      <c r="G4205" s="212" t="e">
        <f t="shared" si="397"/>
        <v>#DIV/0!</v>
      </c>
      <c r="K4205" s="197" t="str" cm="1">
        <f t="array" ref="K4205">INDEX($A:$G, ($B4205*$B$4)+3,COLUMN(C4205))</f>
        <v>Owing</v>
      </c>
      <c r="L4205" s="198" t="e">
        <f t="shared" si="399"/>
        <v>#VALUE!</v>
      </c>
      <c r="M4205" s="199" t="e">
        <f t="shared" si="400"/>
        <v>#VALUE!</v>
      </c>
      <c r="N4205" s="200" t="str" cm="1">
        <f t="array" ref="N4205">INDEX($A:$G, ($B4205*$B$4)+3,COLUMN(F4205))</f>
        <v>Total Interest Charged</v>
      </c>
      <c r="O4205" s="201" t="e">
        <f t="shared" si="398"/>
        <v>#VALUE!</v>
      </c>
    </row>
    <row r="4206" spans="3:15" x14ac:dyDescent="0.25">
      <c r="C4206" s="197" t="e">
        <f t="shared" si="401"/>
        <v>#DIV/0!</v>
      </c>
      <c r="D4206" s="216" t="e">
        <f>IF(F4206="","",IF($B$3='Budget Calculator'!$A$14, 'Loan Calculator'!$L$12-E4206+H4206, IF($B$3='Budget Calculator'!$A$13,  'Loan Calculator'!$N$12-E4206+H4206, IF($B$3='Budget Calculator'!$A$12,  'Loan Calculator'!$P$12-E4206+H4206, 0))))</f>
        <v>#DIV/0!</v>
      </c>
      <c r="E4206" s="217" t="e">
        <f>IF(('Loan Calculator'!$G$4/$B$4)*C4205&gt;=0, ('Loan Calculator'!$G$4/$B$4)*C4205, 1/0)</f>
        <v>#DIV/0!</v>
      </c>
      <c r="F4206" s="200" t="e">
        <f t="shared" si="402"/>
        <v>#DIV/0!</v>
      </c>
      <c r="G4206" s="212" t="e">
        <f t="shared" si="397"/>
        <v>#DIV/0!</v>
      </c>
      <c r="K4206" s="197" t="str" cm="1">
        <f t="array" ref="K4206">INDEX($A:$G, ($B4206*$B$4)+3,COLUMN(C4206))</f>
        <v>Owing</v>
      </c>
      <c r="L4206" s="198" t="e">
        <f t="shared" si="399"/>
        <v>#VALUE!</v>
      </c>
      <c r="M4206" s="199" t="e">
        <f t="shared" si="400"/>
        <v>#VALUE!</v>
      </c>
      <c r="N4206" s="200" t="str" cm="1">
        <f t="array" ref="N4206">INDEX($A:$G, ($B4206*$B$4)+3,COLUMN(F4206))</f>
        <v>Total Interest Charged</v>
      </c>
      <c r="O4206" s="201" t="e">
        <f t="shared" si="398"/>
        <v>#VALUE!</v>
      </c>
    </row>
    <row r="4207" spans="3:15" x14ac:dyDescent="0.25">
      <c r="C4207" s="197" t="e">
        <f t="shared" si="401"/>
        <v>#DIV/0!</v>
      </c>
      <c r="D4207" s="216" t="e">
        <f>IF(F4207="","",IF($B$3='Budget Calculator'!$A$14, 'Loan Calculator'!$L$12-E4207+H4207, IF($B$3='Budget Calculator'!$A$13,  'Loan Calculator'!$N$12-E4207+H4207, IF($B$3='Budget Calculator'!$A$12,  'Loan Calculator'!$P$12-E4207+H4207, 0))))</f>
        <v>#DIV/0!</v>
      </c>
      <c r="E4207" s="217" t="e">
        <f>IF(('Loan Calculator'!$G$4/$B$4)*C4206&gt;=0, ('Loan Calculator'!$G$4/$B$4)*C4206, 1/0)</f>
        <v>#DIV/0!</v>
      </c>
      <c r="F4207" s="200" t="e">
        <f t="shared" si="402"/>
        <v>#DIV/0!</v>
      </c>
      <c r="G4207" s="212" t="e">
        <f t="shared" si="397"/>
        <v>#DIV/0!</v>
      </c>
      <c r="K4207" s="197" t="str" cm="1">
        <f t="array" ref="K4207">INDEX($A:$G, ($B4207*$B$4)+3,COLUMN(C4207))</f>
        <v>Owing</v>
      </c>
      <c r="L4207" s="198" t="e">
        <f t="shared" si="399"/>
        <v>#VALUE!</v>
      </c>
      <c r="M4207" s="199" t="e">
        <f t="shared" si="400"/>
        <v>#VALUE!</v>
      </c>
      <c r="N4207" s="200" t="str" cm="1">
        <f t="array" ref="N4207">INDEX($A:$G, ($B4207*$B$4)+3,COLUMN(F4207))</f>
        <v>Total Interest Charged</v>
      </c>
      <c r="O4207" s="201" t="e">
        <f t="shared" si="398"/>
        <v>#VALUE!</v>
      </c>
    </row>
    <row r="4208" spans="3:15" x14ac:dyDescent="0.25">
      <c r="C4208" s="197" t="e">
        <f t="shared" si="401"/>
        <v>#DIV/0!</v>
      </c>
      <c r="D4208" s="216" t="e">
        <f>IF(F4208="","",IF($B$3='Budget Calculator'!$A$14, 'Loan Calculator'!$L$12-E4208+H4208, IF($B$3='Budget Calculator'!$A$13,  'Loan Calculator'!$N$12-E4208+H4208, IF($B$3='Budget Calculator'!$A$12,  'Loan Calculator'!$P$12-E4208+H4208, 0))))</f>
        <v>#DIV/0!</v>
      </c>
      <c r="E4208" s="217" t="e">
        <f>IF(('Loan Calculator'!$G$4/$B$4)*C4207&gt;=0, ('Loan Calculator'!$G$4/$B$4)*C4207, 1/0)</f>
        <v>#DIV/0!</v>
      </c>
      <c r="F4208" s="200" t="e">
        <f t="shared" si="402"/>
        <v>#DIV/0!</v>
      </c>
      <c r="G4208" s="212" t="e">
        <f t="shared" si="397"/>
        <v>#DIV/0!</v>
      </c>
      <c r="K4208" s="197" t="str" cm="1">
        <f t="array" ref="K4208">INDEX($A:$G, ($B4208*$B$4)+3,COLUMN(C4208))</f>
        <v>Owing</v>
      </c>
      <c r="L4208" s="198" t="e">
        <f t="shared" si="399"/>
        <v>#VALUE!</v>
      </c>
      <c r="M4208" s="199" t="e">
        <f t="shared" si="400"/>
        <v>#VALUE!</v>
      </c>
      <c r="N4208" s="200" t="str" cm="1">
        <f t="array" ref="N4208">INDEX($A:$G, ($B4208*$B$4)+3,COLUMN(F4208))</f>
        <v>Total Interest Charged</v>
      </c>
      <c r="O4208" s="201" t="e">
        <f t="shared" si="398"/>
        <v>#VALUE!</v>
      </c>
    </row>
    <row r="4209" spans="3:15" x14ac:dyDescent="0.25">
      <c r="C4209" s="197" t="e">
        <f t="shared" si="401"/>
        <v>#DIV/0!</v>
      </c>
      <c r="D4209" s="216" t="e">
        <f>IF(F4209="","",IF($B$3='Budget Calculator'!$A$14, 'Loan Calculator'!$L$12-E4209+H4209, IF($B$3='Budget Calculator'!$A$13,  'Loan Calculator'!$N$12-E4209+H4209, IF($B$3='Budget Calculator'!$A$12,  'Loan Calculator'!$P$12-E4209+H4209, 0))))</f>
        <v>#DIV/0!</v>
      </c>
      <c r="E4209" s="217" t="e">
        <f>IF(('Loan Calculator'!$G$4/$B$4)*C4208&gt;=0, ('Loan Calculator'!$G$4/$B$4)*C4208, 1/0)</f>
        <v>#DIV/0!</v>
      </c>
      <c r="F4209" s="200" t="e">
        <f t="shared" si="402"/>
        <v>#DIV/0!</v>
      </c>
      <c r="G4209" s="212" t="e">
        <f t="shared" si="397"/>
        <v>#DIV/0!</v>
      </c>
      <c r="K4209" s="197" t="str" cm="1">
        <f t="array" ref="K4209">INDEX($A:$G, ($B4209*$B$4)+3,COLUMN(C4209))</f>
        <v>Owing</v>
      </c>
      <c r="L4209" s="198" t="e">
        <f t="shared" si="399"/>
        <v>#VALUE!</v>
      </c>
      <c r="M4209" s="199" t="e">
        <f t="shared" si="400"/>
        <v>#VALUE!</v>
      </c>
      <c r="N4209" s="200" t="str" cm="1">
        <f t="array" ref="N4209">INDEX($A:$G, ($B4209*$B$4)+3,COLUMN(F4209))</f>
        <v>Total Interest Charged</v>
      </c>
      <c r="O4209" s="201" t="e">
        <f t="shared" si="398"/>
        <v>#VALUE!</v>
      </c>
    </row>
    <row r="4210" spans="3:15" x14ac:dyDescent="0.25">
      <c r="C4210" s="197" t="e">
        <f t="shared" si="401"/>
        <v>#DIV/0!</v>
      </c>
      <c r="D4210" s="216" t="e">
        <f>IF(F4210="","",IF($B$3='Budget Calculator'!$A$14, 'Loan Calculator'!$L$12-E4210+H4210, IF($B$3='Budget Calculator'!$A$13,  'Loan Calculator'!$N$12-E4210+H4210, IF($B$3='Budget Calculator'!$A$12,  'Loan Calculator'!$P$12-E4210+H4210, 0))))</f>
        <v>#DIV/0!</v>
      </c>
      <c r="E4210" s="217" t="e">
        <f>IF(('Loan Calculator'!$G$4/$B$4)*C4209&gt;=0, ('Loan Calculator'!$G$4/$B$4)*C4209, 1/0)</f>
        <v>#DIV/0!</v>
      </c>
      <c r="F4210" s="200" t="e">
        <f t="shared" si="402"/>
        <v>#DIV/0!</v>
      </c>
      <c r="G4210" s="212" t="e">
        <f t="shared" si="397"/>
        <v>#DIV/0!</v>
      </c>
      <c r="K4210" s="197" t="str" cm="1">
        <f t="array" ref="K4210">INDEX($A:$G, ($B4210*$B$4)+3,COLUMN(C4210))</f>
        <v>Owing</v>
      </c>
      <c r="L4210" s="198" t="e">
        <f t="shared" si="399"/>
        <v>#VALUE!</v>
      </c>
      <c r="M4210" s="199" t="e">
        <f t="shared" si="400"/>
        <v>#VALUE!</v>
      </c>
      <c r="N4210" s="200" t="str" cm="1">
        <f t="array" ref="N4210">INDEX($A:$G, ($B4210*$B$4)+3,COLUMN(F4210))</f>
        <v>Total Interest Charged</v>
      </c>
      <c r="O4210" s="201" t="e">
        <f t="shared" si="398"/>
        <v>#VALUE!</v>
      </c>
    </row>
    <row r="4211" spans="3:15" x14ac:dyDescent="0.25">
      <c r="C4211" s="197" t="e">
        <f t="shared" si="401"/>
        <v>#DIV/0!</v>
      </c>
      <c r="D4211" s="216" t="e">
        <f>IF(F4211="","",IF($B$3='Budget Calculator'!$A$14, 'Loan Calculator'!$L$12-E4211+H4211, IF($B$3='Budget Calculator'!$A$13,  'Loan Calculator'!$N$12-E4211+H4211, IF($B$3='Budget Calculator'!$A$12,  'Loan Calculator'!$P$12-E4211+H4211, 0))))</f>
        <v>#DIV/0!</v>
      </c>
      <c r="E4211" s="217" t="e">
        <f>IF(('Loan Calculator'!$G$4/$B$4)*C4210&gt;=0, ('Loan Calculator'!$G$4/$B$4)*C4210, 1/0)</f>
        <v>#DIV/0!</v>
      </c>
      <c r="F4211" s="200" t="e">
        <f t="shared" si="402"/>
        <v>#DIV/0!</v>
      </c>
      <c r="G4211" s="212" t="e">
        <f t="shared" si="397"/>
        <v>#DIV/0!</v>
      </c>
      <c r="K4211" s="197" t="str" cm="1">
        <f t="array" ref="K4211">INDEX($A:$G, ($B4211*$B$4)+3,COLUMN(C4211))</f>
        <v>Owing</v>
      </c>
      <c r="L4211" s="198" t="e">
        <f t="shared" si="399"/>
        <v>#VALUE!</v>
      </c>
      <c r="M4211" s="199" t="e">
        <f t="shared" si="400"/>
        <v>#VALUE!</v>
      </c>
      <c r="N4211" s="200" t="str" cm="1">
        <f t="array" ref="N4211">INDEX($A:$G, ($B4211*$B$4)+3,COLUMN(F4211))</f>
        <v>Total Interest Charged</v>
      </c>
      <c r="O4211" s="201" t="e">
        <f t="shared" si="398"/>
        <v>#VALUE!</v>
      </c>
    </row>
    <row r="4212" spans="3:15" x14ac:dyDescent="0.25">
      <c r="C4212" s="197" t="e">
        <f t="shared" si="401"/>
        <v>#DIV/0!</v>
      </c>
      <c r="D4212" s="216" t="e">
        <f>IF(F4212="","",IF($B$3='Budget Calculator'!$A$14, 'Loan Calculator'!$L$12-E4212+H4212, IF($B$3='Budget Calculator'!$A$13,  'Loan Calculator'!$N$12-E4212+H4212, IF($B$3='Budget Calculator'!$A$12,  'Loan Calculator'!$P$12-E4212+H4212, 0))))</f>
        <v>#DIV/0!</v>
      </c>
      <c r="E4212" s="217" t="e">
        <f>IF(('Loan Calculator'!$G$4/$B$4)*C4211&gt;=0, ('Loan Calculator'!$G$4/$B$4)*C4211, 1/0)</f>
        <v>#DIV/0!</v>
      </c>
      <c r="F4212" s="200" t="e">
        <f t="shared" si="402"/>
        <v>#DIV/0!</v>
      </c>
      <c r="G4212" s="212" t="e">
        <f t="shared" si="397"/>
        <v>#DIV/0!</v>
      </c>
      <c r="K4212" s="197" t="str" cm="1">
        <f t="array" ref="K4212">INDEX($A:$G, ($B4212*$B$4)+3,COLUMN(C4212))</f>
        <v>Owing</v>
      </c>
      <c r="L4212" s="198" t="e">
        <f t="shared" si="399"/>
        <v>#VALUE!</v>
      </c>
      <c r="M4212" s="199" t="e">
        <f t="shared" si="400"/>
        <v>#VALUE!</v>
      </c>
      <c r="N4212" s="200" t="str" cm="1">
        <f t="array" ref="N4212">INDEX($A:$G, ($B4212*$B$4)+3,COLUMN(F4212))</f>
        <v>Total Interest Charged</v>
      </c>
      <c r="O4212" s="201" t="e">
        <f t="shared" si="398"/>
        <v>#VALUE!</v>
      </c>
    </row>
    <row r="4213" spans="3:15" x14ac:dyDescent="0.25">
      <c r="C4213" s="197" t="e">
        <f t="shared" si="401"/>
        <v>#DIV/0!</v>
      </c>
      <c r="D4213" s="216" t="e">
        <f>IF(F4213="","",IF($B$3='Budget Calculator'!$A$14, 'Loan Calculator'!$L$12-E4213+H4213, IF($B$3='Budget Calculator'!$A$13,  'Loan Calculator'!$N$12-E4213+H4213, IF($B$3='Budget Calculator'!$A$12,  'Loan Calculator'!$P$12-E4213+H4213, 0))))</f>
        <v>#DIV/0!</v>
      </c>
      <c r="E4213" s="217" t="e">
        <f>IF(('Loan Calculator'!$G$4/$B$4)*C4212&gt;=0, ('Loan Calculator'!$G$4/$B$4)*C4212, 1/0)</f>
        <v>#DIV/0!</v>
      </c>
      <c r="F4213" s="200" t="e">
        <f t="shared" si="402"/>
        <v>#DIV/0!</v>
      </c>
      <c r="G4213" s="212" t="e">
        <f t="shared" si="397"/>
        <v>#DIV/0!</v>
      </c>
      <c r="K4213" s="197" t="str" cm="1">
        <f t="array" ref="K4213">INDEX($A:$G, ($B4213*$B$4)+3,COLUMN(C4213))</f>
        <v>Owing</v>
      </c>
      <c r="L4213" s="198" t="e">
        <f t="shared" si="399"/>
        <v>#VALUE!</v>
      </c>
      <c r="M4213" s="199" t="e">
        <f t="shared" si="400"/>
        <v>#VALUE!</v>
      </c>
      <c r="N4213" s="200" t="str" cm="1">
        <f t="array" ref="N4213">INDEX($A:$G, ($B4213*$B$4)+3,COLUMN(F4213))</f>
        <v>Total Interest Charged</v>
      </c>
      <c r="O4213" s="201" t="e">
        <f t="shared" si="398"/>
        <v>#VALUE!</v>
      </c>
    </row>
    <row r="4214" spans="3:15" x14ac:dyDescent="0.25">
      <c r="C4214" s="197" t="e">
        <f t="shared" si="401"/>
        <v>#DIV/0!</v>
      </c>
      <c r="D4214" s="216" t="e">
        <f>IF(F4214="","",IF($B$3='Budget Calculator'!$A$14, 'Loan Calculator'!$L$12-E4214+H4214, IF($B$3='Budget Calculator'!$A$13,  'Loan Calculator'!$N$12-E4214+H4214, IF($B$3='Budget Calculator'!$A$12,  'Loan Calculator'!$P$12-E4214+H4214, 0))))</f>
        <v>#DIV/0!</v>
      </c>
      <c r="E4214" s="217" t="e">
        <f>IF(('Loan Calculator'!$G$4/$B$4)*C4213&gt;=0, ('Loan Calculator'!$G$4/$B$4)*C4213, 1/0)</f>
        <v>#DIV/0!</v>
      </c>
      <c r="F4214" s="200" t="e">
        <f t="shared" si="402"/>
        <v>#DIV/0!</v>
      </c>
      <c r="G4214" s="212" t="e">
        <f t="shared" si="397"/>
        <v>#DIV/0!</v>
      </c>
      <c r="K4214" s="197" t="str" cm="1">
        <f t="array" ref="K4214">INDEX($A:$G, ($B4214*$B$4)+3,COLUMN(C4214))</f>
        <v>Owing</v>
      </c>
      <c r="L4214" s="198" t="e">
        <f t="shared" si="399"/>
        <v>#VALUE!</v>
      </c>
      <c r="M4214" s="199" t="e">
        <f t="shared" si="400"/>
        <v>#VALUE!</v>
      </c>
      <c r="N4214" s="200" t="str" cm="1">
        <f t="array" ref="N4214">INDEX($A:$G, ($B4214*$B$4)+3,COLUMN(F4214))</f>
        <v>Total Interest Charged</v>
      </c>
      <c r="O4214" s="201" t="e">
        <f t="shared" si="398"/>
        <v>#VALUE!</v>
      </c>
    </row>
    <row r="4215" spans="3:15" x14ac:dyDescent="0.25">
      <c r="C4215" s="197" t="e">
        <f t="shared" si="401"/>
        <v>#DIV/0!</v>
      </c>
      <c r="D4215" s="216" t="e">
        <f>IF(F4215="","",IF($B$3='Budget Calculator'!$A$14, 'Loan Calculator'!$L$12-E4215+H4215, IF($B$3='Budget Calculator'!$A$13,  'Loan Calculator'!$N$12-E4215+H4215, IF($B$3='Budget Calculator'!$A$12,  'Loan Calculator'!$P$12-E4215+H4215, 0))))</f>
        <v>#DIV/0!</v>
      </c>
      <c r="E4215" s="217" t="e">
        <f>IF(('Loan Calculator'!$G$4/$B$4)*C4214&gt;=0, ('Loan Calculator'!$G$4/$B$4)*C4214, 1/0)</f>
        <v>#DIV/0!</v>
      </c>
      <c r="F4215" s="200" t="e">
        <f t="shared" si="402"/>
        <v>#DIV/0!</v>
      </c>
      <c r="G4215" s="212" t="e">
        <f t="shared" si="397"/>
        <v>#DIV/0!</v>
      </c>
      <c r="K4215" s="197" t="str" cm="1">
        <f t="array" ref="K4215">INDEX($A:$G, ($B4215*$B$4)+3,COLUMN(C4215))</f>
        <v>Owing</v>
      </c>
      <c r="L4215" s="198" t="e">
        <f t="shared" si="399"/>
        <v>#VALUE!</v>
      </c>
      <c r="M4215" s="199" t="e">
        <f t="shared" si="400"/>
        <v>#VALUE!</v>
      </c>
      <c r="N4215" s="200" t="str" cm="1">
        <f t="array" ref="N4215">INDEX($A:$G, ($B4215*$B$4)+3,COLUMN(F4215))</f>
        <v>Total Interest Charged</v>
      </c>
      <c r="O4215" s="201" t="e">
        <f t="shared" si="398"/>
        <v>#VALUE!</v>
      </c>
    </row>
    <row r="4216" spans="3:15" x14ac:dyDescent="0.25">
      <c r="C4216" s="197" t="e">
        <f t="shared" si="401"/>
        <v>#DIV/0!</v>
      </c>
      <c r="D4216" s="216" t="e">
        <f>IF(F4216="","",IF($B$3='Budget Calculator'!$A$14, 'Loan Calculator'!$L$12-E4216+H4216, IF($B$3='Budget Calculator'!$A$13,  'Loan Calculator'!$N$12-E4216+H4216, IF($B$3='Budget Calculator'!$A$12,  'Loan Calculator'!$P$12-E4216+H4216, 0))))</f>
        <v>#DIV/0!</v>
      </c>
      <c r="E4216" s="217" t="e">
        <f>IF(('Loan Calculator'!$G$4/$B$4)*C4215&gt;=0, ('Loan Calculator'!$G$4/$B$4)*C4215, 1/0)</f>
        <v>#DIV/0!</v>
      </c>
      <c r="F4216" s="200" t="e">
        <f t="shared" si="402"/>
        <v>#DIV/0!</v>
      </c>
      <c r="G4216" s="212" t="e">
        <f t="shared" si="397"/>
        <v>#DIV/0!</v>
      </c>
      <c r="K4216" s="197" t="str" cm="1">
        <f t="array" ref="K4216">INDEX($A:$G, ($B4216*$B$4)+3,COLUMN(C4216))</f>
        <v>Owing</v>
      </c>
      <c r="L4216" s="198" t="e">
        <f t="shared" si="399"/>
        <v>#VALUE!</v>
      </c>
      <c r="M4216" s="199" t="e">
        <f t="shared" si="400"/>
        <v>#VALUE!</v>
      </c>
      <c r="N4216" s="200" t="str" cm="1">
        <f t="array" ref="N4216">INDEX($A:$G, ($B4216*$B$4)+3,COLUMN(F4216))</f>
        <v>Total Interest Charged</v>
      </c>
      <c r="O4216" s="201" t="e">
        <f t="shared" si="398"/>
        <v>#VALUE!</v>
      </c>
    </row>
    <row r="4217" spans="3:15" x14ac:dyDescent="0.25">
      <c r="C4217" s="197" t="e">
        <f t="shared" si="401"/>
        <v>#DIV/0!</v>
      </c>
      <c r="D4217" s="216" t="e">
        <f>IF(F4217="","",IF($B$3='Budget Calculator'!$A$14, 'Loan Calculator'!$L$12-E4217+H4217, IF($B$3='Budget Calculator'!$A$13,  'Loan Calculator'!$N$12-E4217+H4217, IF($B$3='Budget Calculator'!$A$12,  'Loan Calculator'!$P$12-E4217+H4217, 0))))</f>
        <v>#DIV/0!</v>
      </c>
      <c r="E4217" s="217" t="e">
        <f>IF(('Loan Calculator'!$G$4/$B$4)*C4216&gt;=0, ('Loan Calculator'!$G$4/$B$4)*C4216, 1/0)</f>
        <v>#DIV/0!</v>
      </c>
      <c r="F4217" s="200" t="e">
        <f t="shared" si="402"/>
        <v>#DIV/0!</v>
      </c>
      <c r="G4217" s="212" t="e">
        <f t="shared" si="397"/>
        <v>#DIV/0!</v>
      </c>
      <c r="K4217" s="197" t="str" cm="1">
        <f t="array" ref="K4217">INDEX($A:$G, ($B4217*$B$4)+3,COLUMN(C4217))</f>
        <v>Owing</v>
      </c>
      <c r="L4217" s="198" t="e">
        <f t="shared" si="399"/>
        <v>#VALUE!</v>
      </c>
      <c r="M4217" s="199" t="e">
        <f t="shared" si="400"/>
        <v>#VALUE!</v>
      </c>
      <c r="N4217" s="200" t="str" cm="1">
        <f t="array" ref="N4217">INDEX($A:$G, ($B4217*$B$4)+3,COLUMN(F4217))</f>
        <v>Total Interest Charged</v>
      </c>
      <c r="O4217" s="201" t="e">
        <f t="shared" si="398"/>
        <v>#VALUE!</v>
      </c>
    </row>
    <row r="4218" spans="3:15" x14ac:dyDescent="0.25">
      <c r="C4218" s="197" t="e">
        <f t="shared" si="401"/>
        <v>#DIV/0!</v>
      </c>
      <c r="D4218" s="216" t="e">
        <f>IF(F4218="","",IF($B$3='Budget Calculator'!$A$14, 'Loan Calculator'!$L$12-E4218+H4218, IF($B$3='Budget Calculator'!$A$13,  'Loan Calculator'!$N$12-E4218+H4218, IF($B$3='Budget Calculator'!$A$12,  'Loan Calculator'!$P$12-E4218+H4218, 0))))</f>
        <v>#DIV/0!</v>
      </c>
      <c r="E4218" s="217" t="e">
        <f>IF(('Loan Calculator'!$G$4/$B$4)*C4217&gt;=0, ('Loan Calculator'!$G$4/$B$4)*C4217, 1/0)</f>
        <v>#DIV/0!</v>
      </c>
      <c r="F4218" s="200" t="e">
        <f t="shared" si="402"/>
        <v>#DIV/0!</v>
      </c>
      <c r="G4218" s="212" t="e">
        <f t="shared" si="397"/>
        <v>#DIV/0!</v>
      </c>
      <c r="K4218" s="197" t="str" cm="1">
        <f t="array" ref="K4218">INDEX($A:$G, ($B4218*$B$4)+3,COLUMN(C4218))</f>
        <v>Owing</v>
      </c>
      <c r="L4218" s="198" t="e">
        <f t="shared" si="399"/>
        <v>#VALUE!</v>
      </c>
      <c r="M4218" s="199" t="e">
        <f t="shared" si="400"/>
        <v>#VALUE!</v>
      </c>
      <c r="N4218" s="200" t="str" cm="1">
        <f t="array" ref="N4218">INDEX($A:$G, ($B4218*$B$4)+3,COLUMN(F4218))</f>
        <v>Total Interest Charged</v>
      </c>
      <c r="O4218" s="201" t="e">
        <f t="shared" si="398"/>
        <v>#VALUE!</v>
      </c>
    </row>
    <row r="4219" spans="3:15" x14ac:dyDescent="0.25">
      <c r="C4219" s="197" t="e">
        <f t="shared" si="401"/>
        <v>#DIV/0!</v>
      </c>
      <c r="D4219" s="216" t="e">
        <f>IF(F4219="","",IF($B$3='Budget Calculator'!$A$14, 'Loan Calculator'!$L$12-E4219+H4219, IF($B$3='Budget Calculator'!$A$13,  'Loan Calculator'!$N$12-E4219+H4219, IF($B$3='Budget Calculator'!$A$12,  'Loan Calculator'!$P$12-E4219+H4219, 0))))</f>
        <v>#DIV/0!</v>
      </c>
      <c r="E4219" s="217" t="e">
        <f>IF(('Loan Calculator'!$G$4/$B$4)*C4218&gt;=0, ('Loan Calculator'!$G$4/$B$4)*C4218, 1/0)</f>
        <v>#DIV/0!</v>
      </c>
      <c r="F4219" s="200" t="e">
        <f t="shared" si="402"/>
        <v>#DIV/0!</v>
      </c>
      <c r="G4219" s="212" t="e">
        <f t="shared" si="397"/>
        <v>#DIV/0!</v>
      </c>
      <c r="K4219" s="197" t="str" cm="1">
        <f t="array" ref="K4219">INDEX($A:$G, ($B4219*$B$4)+3,COLUMN(C4219))</f>
        <v>Owing</v>
      </c>
      <c r="L4219" s="198" t="e">
        <f t="shared" si="399"/>
        <v>#VALUE!</v>
      </c>
      <c r="M4219" s="199" t="e">
        <f t="shared" si="400"/>
        <v>#VALUE!</v>
      </c>
      <c r="N4219" s="200" t="str" cm="1">
        <f t="array" ref="N4219">INDEX($A:$G, ($B4219*$B$4)+3,COLUMN(F4219))</f>
        <v>Total Interest Charged</v>
      </c>
      <c r="O4219" s="201" t="e">
        <f t="shared" si="398"/>
        <v>#VALUE!</v>
      </c>
    </row>
    <row r="4220" spans="3:15" x14ac:dyDescent="0.25">
      <c r="C4220" s="197" t="e">
        <f t="shared" si="401"/>
        <v>#DIV/0!</v>
      </c>
      <c r="D4220" s="216" t="e">
        <f>IF(F4220="","",IF($B$3='Budget Calculator'!$A$14, 'Loan Calculator'!$L$12-E4220+H4220, IF($B$3='Budget Calculator'!$A$13,  'Loan Calculator'!$N$12-E4220+H4220, IF($B$3='Budget Calculator'!$A$12,  'Loan Calculator'!$P$12-E4220+H4220, 0))))</f>
        <v>#DIV/0!</v>
      </c>
      <c r="E4220" s="217" t="e">
        <f>IF(('Loan Calculator'!$G$4/$B$4)*C4219&gt;=0, ('Loan Calculator'!$G$4/$B$4)*C4219, 1/0)</f>
        <v>#DIV/0!</v>
      </c>
      <c r="F4220" s="200" t="e">
        <f t="shared" si="402"/>
        <v>#DIV/0!</v>
      </c>
      <c r="G4220" s="212" t="e">
        <f t="shared" si="397"/>
        <v>#DIV/0!</v>
      </c>
      <c r="K4220" s="197" t="str" cm="1">
        <f t="array" ref="K4220">INDEX($A:$G, ($B4220*$B$4)+3,COLUMN(C4220))</f>
        <v>Owing</v>
      </c>
      <c r="L4220" s="198" t="e">
        <f t="shared" si="399"/>
        <v>#VALUE!</v>
      </c>
      <c r="M4220" s="199" t="e">
        <f t="shared" si="400"/>
        <v>#VALUE!</v>
      </c>
      <c r="N4220" s="200" t="str" cm="1">
        <f t="array" ref="N4220">INDEX($A:$G, ($B4220*$B$4)+3,COLUMN(F4220))</f>
        <v>Total Interest Charged</v>
      </c>
      <c r="O4220" s="201" t="e">
        <f t="shared" si="398"/>
        <v>#VALUE!</v>
      </c>
    </row>
    <row r="4221" spans="3:15" x14ac:dyDescent="0.25">
      <c r="C4221" s="197" t="e">
        <f t="shared" si="401"/>
        <v>#DIV/0!</v>
      </c>
      <c r="D4221" s="216" t="e">
        <f>IF(F4221="","",IF($B$3='Budget Calculator'!$A$14, 'Loan Calculator'!$L$12-E4221+H4221, IF($B$3='Budget Calculator'!$A$13,  'Loan Calculator'!$N$12-E4221+H4221, IF($B$3='Budget Calculator'!$A$12,  'Loan Calculator'!$P$12-E4221+H4221, 0))))</f>
        <v>#DIV/0!</v>
      </c>
      <c r="E4221" s="217" t="e">
        <f>IF(('Loan Calculator'!$G$4/$B$4)*C4220&gt;=0, ('Loan Calculator'!$G$4/$B$4)*C4220, 1/0)</f>
        <v>#DIV/0!</v>
      </c>
      <c r="F4221" s="200" t="e">
        <f t="shared" si="402"/>
        <v>#DIV/0!</v>
      </c>
      <c r="G4221" s="212" t="e">
        <f t="shared" si="397"/>
        <v>#DIV/0!</v>
      </c>
      <c r="K4221" s="197" t="str" cm="1">
        <f t="array" ref="K4221">INDEX($A:$G, ($B4221*$B$4)+3,COLUMN(C4221))</f>
        <v>Owing</v>
      </c>
      <c r="L4221" s="198" t="e">
        <f t="shared" si="399"/>
        <v>#VALUE!</v>
      </c>
      <c r="M4221" s="199" t="e">
        <f t="shared" si="400"/>
        <v>#VALUE!</v>
      </c>
      <c r="N4221" s="200" t="str" cm="1">
        <f t="array" ref="N4221">INDEX($A:$G, ($B4221*$B$4)+3,COLUMN(F4221))</f>
        <v>Total Interest Charged</v>
      </c>
      <c r="O4221" s="201" t="e">
        <f t="shared" si="398"/>
        <v>#VALUE!</v>
      </c>
    </row>
    <row r="4222" spans="3:15" x14ac:dyDescent="0.25">
      <c r="C4222" s="197" t="e">
        <f t="shared" si="401"/>
        <v>#DIV/0!</v>
      </c>
      <c r="D4222" s="216" t="e">
        <f>IF(F4222="","",IF($B$3='Budget Calculator'!$A$14, 'Loan Calculator'!$L$12-E4222+H4222, IF($B$3='Budget Calculator'!$A$13,  'Loan Calculator'!$N$12-E4222+H4222, IF($B$3='Budget Calculator'!$A$12,  'Loan Calculator'!$P$12-E4222+H4222, 0))))</f>
        <v>#DIV/0!</v>
      </c>
      <c r="E4222" s="217" t="e">
        <f>IF(('Loan Calculator'!$G$4/$B$4)*C4221&gt;=0, ('Loan Calculator'!$G$4/$B$4)*C4221, 1/0)</f>
        <v>#DIV/0!</v>
      </c>
      <c r="F4222" s="200" t="e">
        <f t="shared" si="402"/>
        <v>#DIV/0!</v>
      </c>
      <c r="G4222" s="212" t="e">
        <f t="shared" si="397"/>
        <v>#DIV/0!</v>
      </c>
      <c r="K4222" s="197" t="str" cm="1">
        <f t="array" ref="K4222">INDEX($A:$G, ($B4222*$B$4)+3,COLUMN(C4222))</f>
        <v>Owing</v>
      </c>
      <c r="L4222" s="198" t="e">
        <f t="shared" si="399"/>
        <v>#VALUE!</v>
      </c>
      <c r="M4222" s="199" t="e">
        <f t="shared" si="400"/>
        <v>#VALUE!</v>
      </c>
      <c r="N4222" s="200" t="str" cm="1">
        <f t="array" ref="N4222">INDEX($A:$G, ($B4222*$B$4)+3,COLUMN(F4222))</f>
        <v>Total Interest Charged</v>
      </c>
      <c r="O4222" s="201" t="e">
        <f t="shared" si="398"/>
        <v>#VALUE!</v>
      </c>
    </row>
    <row r="4223" spans="3:15" x14ac:dyDescent="0.25">
      <c r="C4223" s="197" t="e">
        <f t="shared" si="401"/>
        <v>#DIV/0!</v>
      </c>
      <c r="D4223" s="216" t="e">
        <f>IF(F4223="","",IF($B$3='Budget Calculator'!$A$14, 'Loan Calculator'!$L$12-E4223+H4223, IF($B$3='Budget Calculator'!$A$13,  'Loan Calculator'!$N$12-E4223+H4223, IF($B$3='Budget Calculator'!$A$12,  'Loan Calculator'!$P$12-E4223+H4223, 0))))</f>
        <v>#DIV/0!</v>
      </c>
      <c r="E4223" s="217" t="e">
        <f>IF(('Loan Calculator'!$G$4/$B$4)*C4222&gt;=0, ('Loan Calculator'!$G$4/$B$4)*C4222, 1/0)</f>
        <v>#DIV/0!</v>
      </c>
      <c r="F4223" s="200" t="e">
        <f t="shared" si="402"/>
        <v>#DIV/0!</v>
      </c>
      <c r="G4223" s="212" t="e">
        <f t="shared" si="397"/>
        <v>#DIV/0!</v>
      </c>
      <c r="K4223" s="197" t="str" cm="1">
        <f t="array" ref="K4223">INDEX($A:$G, ($B4223*$B$4)+3,COLUMN(C4223))</f>
        <v>Owing</v>
      </c>
      <c r="L4223" s="198" t="e">
        <f t="shared" si="399"/>
        <v>#VALUE!</v>
      </c>
      <c r="M4223" s="199" t="e">
        <f t="shared" si="400"/>
        <v>#VALUE!</v>
      </c>
      <c r="N4223" s="200" t="str" cm="1">
        <f t="array" ref="N4223">INDEX($A:$G, ($B4223*$B$4)+3,COLUMN(F4223))</f>
        <v>Total Interest Charged</v>
      </c>
      <c r="O4223" s="201" t="e">
        <f t="shared" si="398"/>
        <v>#VALUE!</v>
      </c>
    </row>
    <row r="4224" spans="3:15" x14ac:dyDescent="0.25">
      <c r="C4224" s="197" t="e">
        <f t="shared" si="401"/>
        <v>#DIV/0!</v>
      </c>
      <c r="D4224" s="216" t="e">
        <f>IF(F4224="","",IF($B$3='Budget Calculator'!$A$14, 'Loan Calculator'!$L$12-E4224+H4224, IF($B$3='Budget Calculator'!$A$13,  'Loan Calculator'!$N$12-E4224+H4224, IF($B$3='Budget Calculator'!$A$12,  'Loan Calculator'!$P$12-E4224+H4224, 0))))</f>
        <v>#DIV/0!</v>
      </c>
      <c r="E4224" s="217" t="e">
        <f>IF(('Loan Calculator'!$G$4/$B$4)*C4223&gt;=0, ('Loan Calculator'!$G$4/$B$4)*C4223, 1/0)</f>
        <v>#DIV/0!</v>
      </c>
      <c r="F4224" s="200" t="e">
        <f t="shared" si="402"/>
        <v>#DIV/0!</v>
      </c>
      <c r="G4224" s="212" t="e">
        <f t="shared" si="397"/>
        <v>#DIV/0!</v>
      </c>
      <c r="K4224" s="197" t="str" cm="1">
        <f t="array" ref="K4224">INDEX($A:$G, ($B4224*$B$4)+3,COLUMN(C4224))</f>
        <v>Owing</v>
      </c>
      <c r="L4224" s="198" t="e">
        <f t="shared" si="399"/>
        <v>#VALUE!</v>
      </c>
      <c r="M4224" s="199" t="e">
        <f t="shared" si="400"/>
        <v>#VALUE!</v>
      </c>
      <c r="N4224" s="200" t="str" cm="1">
        <f t="array" ref="N4224">INDEX($A:$G, ($B4224*$B$4)+3,COLUMN(F4224))</f>
        <v>Total Interest Charged</v>
      </c>
      <c r="O4224" s="201" t="e">
        <f t="shared" si="398"/>
        <v>#VALUE!</v>
      </c>
    </row>
    <row r="4225" spans="3:15" x14ac:dyDescent="0.25">
      <c r="C4225" s="197" t="e">
        <f t="shared" si="401"/>
        <v>#DIV/0!</v>
      </c>
      <c r="D4225" s="216" t="e">
        <f>IF(F4225="","",IF($B$3='Budget Calculator'!$A$14, 'Loan Calculator'!$L$12-E4225+H4225, IF($B$3='Budget Calculator'!$A$13,  'Loan Calculator'!$N$12-E4225+H4225, IF($B$3='Budget Calculator'!$A$12,  'Loan Calculator'!$P$12-E4225+H4225, 0))))</f>
        <v>#DIV/0!</v>
      </c>
      <c r="E4225" s="217" t="e">
        <f>IF(('Loan Calculator'!$G$4/$B$4)*C4224&gt;=0, ('Loan Calculator'!$G$4/$B$4)*C4224, 1/0)</f>
        <v>#DIV/0!</v>
      </c>
      <c r="F4225" s="200" t="e">
        <f t="shared" si="402"/>
        <v>#DIV/0!</v>
      </c>
      <c r="G4225" s="212" t="e">
        <f t="shared" si="397"/>
        <v>#DIV/0!</v>
      </c>
      <c r="K4225" s="197" t="str" cm="1">
        <f t="array" ref="K4225">INDEX($A:$G, ($B4225*$B$4)+3,COLUMN(C4225))</f>
        <v>Owing</v>
      </c>
      <c r="L4225" s="198" t="e">
        <f t="shared" si="399"/>
        <v>#VALUE!</v>
      </c>
      <c r="M4225" s="199" t="e">
        <f t="shared" si="400"/>
        <v>#VALUE!</v>
      </c>
      <c r="N4225" s="200" t="str" cm="1">
        <f t="array" ref="N4225">INDEX($A:$G, ($B4225*$B$4)+3,COLUMN(F4225))</f>
        <v>Total Interest Charged</v>
      </c>
      <c r="O4225" s="201" t="e">
        <f t="shared" si="398"/>
        <v>#VALUE!</v>
      </c>
    </row>
    <row r="4226" spans="3:15" x14ac:dyDescent="0.25">
      <c r="C4226" s="197" t="e">
        <f t="shared" si="401"/>
        <v>#DIV/0!</v>
      </c>
      <c r="D4226" s="216" t="e">
        <f>IF(F4226="","",IF($B$3='Budget Calculator'!$A$14, 'Loan Calculator'!$L$12-E4226+H4226, IF($B$3='Budget Calculator'!$A$13,  'Loan Calculator'!$N$12-E4226+H4226, IF($B$3='Budget Calculator'!$A$12,  'Loan Calculator'!$P$12-E4226+H4226, 0))))</f>
        <v>#DIV/0!</v>
      </c>
      <c r="E4226" s="217" t="e">
        <f>IF(('Loan Calculator'!$G$4/$B$4)*C4225&gt;=0, ('Loan Calculator'!$G$4/$B$4)*C4225, 1/0)</f>
        <v>#DIV/0!</v>
      </c>
      <c r="F4226" s="200" t="e">
        <f t="shared" si="402"/>
        <v>#DIV/0!</v>
      </c>
      <c r="G4226" s="212" t="e">
        <f t="shared" si="397"/>
        <v>#DIV/0!</v>
      </c>
      <c r="K4226" s="197" t="str" cm="1">
        <f t="array" ref="K4226">INDEX($A:$G, ($B4226*$B$4)+3,COLUMN(C4226))</f>
        <v>Owing</v>
      </c>
      <c r="L4226" s="198" t="e">
        <f t="shared" si="399"/>
        <v>#VALUE!</v>
      </c>
      <c r="M4226" s="199" t="e">
        <f t="shared" si="400"/>
        <v>#VALUE!</v>
      </c>
      <c r="N4226" s="200" t="str" cm="1">
        <f t="array" ref="N4226">INDEX($A:$G, ($B4226*$B$4)+3,COLUMN(F4226))</f>
        <v>Total Interest Charged</v>
      </c>
      <c r="O4226" s="201" t="e">
        <f t="shared" si="398"/>
        <v>#VALUE!</v>
      </c>
    </row>
    <row r="4227" spans="3:15" x14ac:dyDescent="0.25">
      <c r="C4227" s="197" t="e">
        <f t="shared" si="401"/>
        <v>#DIV/0!</v>
      </c>
      <c r="D4227" s="216" t="e">
        <f>IF(F4227="","",IF($B$3='Budget Calculator'!$A$14, 'Loan Calculator'!$L$12-E4227+H4227, IF($B$3='Budget Calculator'!$A$13,  'Loan Calculator'!$N$12-E4227+H4227, IF($B$3='Budget Calculator'!$A$12,  'Loan Calculator'!$P$12-E4227+H4227, 0))))</f>
        <v>#DIV/0!</v>
      </c>
      <c r="E4227" s="217" t="e">
        <f>IF(('Loan Calculator'!$G$4/$B$4)*C4226&gt;=0, ('Loan Calculator'!$G$4/$B$4)*C4226, 1/0)</f>
        <v>#DIV/0!</v>
      </c>
      <c r="F4227" s="200" t="e">
        <f t="shared" si="402"/>
        <v>#DIV/0!</v>
      </c>
      <c r="G4227" s="212" t="e">
        <f t="shared" si="397"/>
        <v>#DIV/0!</v>
      </c>
      <c r="K4227" s="197" t="str" cm="1">
        <f t="array" ref="K4227">INDEX($A:$G, ($B4227*$B$4)+3,COLUMN(C4227))</f>
        <v>Owing</v>
      </c>
      <c r="L4227" s="198" t="e">
        <f t="shared" si="399"/>
        <v>#VALUE!</v>
      </c>
      <c r="M4227" s="199" t="e">
        <f t="shared" si="400"/>
        <v>#VALUE!</v>
      </c>
      <c r="N4227" s="200" t="str" cm="1">
        <f t="array" ref="N4227">INDEX($A:$G, ($B4227*$B$4)+3,COLUMN(F4227))</f>
        <v>Total Interest Charged</v>
      </c>
      <c r="O4227" s="201" t="e">
        <f t="shared" si="398"/>
        <v>#VALUE!</v>
      </c>
    </row>
    <row r="4228" spans="3:15" x14ac:dyDescent="0.25">
      <c r="C4228" s="197" t="e">
        <f t="shared" si="401"/>
        <v>#DIV/0!</v>
      </c>
      <c r="D4228" s="216" t="e">
        <f>IF(F4228="","",IF($B$3='Budget Calculator'!$A$14, 'Loan Calculator'!$L$12-E4228+H4228, IF($B$3='Budget Calculator'!$A$13,  'Loan Calculator'!$N$12-E4228+H4228, IF($B$3='Budget Calculator'!$A$12,  'Loan Calculator'!$P$12-E4228+H4228, 0))))</f>
        <v>#DIV/0!</v>
      </c>
      <c r="E4228" s="217" t="e">
        <f>IF(('Loan Calculator'!$G$4/$B$4)*C4227&gt;=0, ('Loan Calculator'!$G$4/$B$4)*C4227, 1/0)</f>
        <v>#DIV/0!</v>
      </c>
      <c r="F4228" s="200" t="e">
        <f t="shared" si="402"/>
        <v>#DIV/0!</v>
      </c>
      <c r="G4228" s="212" t="e">
        <f t="shared" si="397"/>
        <v>#DIV/0!</v>
      </c>
      <c r="K4228" s="197" t="str" cm="1">
        <f t="array" ref="K4228">INDEX($A:$G, ($B4228*$B$4)+3,COLUMN(C4228))</f>
        <v>Owing</v>
      </c>
      <c r="L4228" s="198" t="e">
        <f t="shared" si="399"/>
        <v>#VALUE!</v>
      </c>
      <c r="M4228" s="199" t="e">
        <f t="shared" si="400"/>
        <v>#VALUE!</v>
      </c>
      <c r="N4228" s="200" t="str" cm="1">
        <f t="array" ref="N4228">INDEX($A:$G, ($B4228*$B$4)+3,COLUMN(F4228))</f>
        <v>Total Interest Charged</v>
      </c>
      <c r="O4228" s="201" t="e">
        <f t="shared" si="398"/>
        <v>#VALUE!</v>
      </c>
    </row>
    <row r="4229" spans="3:15" x14ac:dyDescent="0.25">
      <c r="C4229" s="197" t="e">
        <f t="shared" si="401"/>
        <v>#DIV/0!</v>
      </c>
      <c r="D4229" s="216" t="e">
        <f>IF(F4229="","",IF($B$3='Budget Calculator'!$A$14, 'Loan Calculator'!$L$12-E4229+H4229, IF($B$3='Budget Calculator'!$A$13,  'Loan Calculator'!$N$12-E4229+H4229, IF($B$3='Budget Calculator'!$A$12,  'Loan Calculator'!$P$12-E4229+H4229, 0))))</f>
        <v>#DIV/0!</v>
      </c>
      <c r="E4229" s="217" t="e">
        <f>IF(('Loan Calculator'!$G$4/$B$4)*C4228&gt;=0, ('Loan Calculator'!$G$4/$B$4)*C4228, 1/0)</f>
        <v>#DIV/0!</v>
      </c>
      <c r="F4229" s="200" t="e">
        <f t="shared" si="402"/>
        <v>#DIV/0!</v>
      </c>
      <c r="G4229" s="212" t="e">
        <f t="shared" si="397"/>
        <v>#DIV/0!</v>
      </c>
      <c r="K4229" s="197" t="str" cm="1">
        <f t="array" ref="K4229">INDEX($A:$G, ($B4229*$B$4)+3,COLUMN(C4229))</f>
        <v>Owing</v>
      </c>
      <c r="L4229" s="198" t="e">
        <f t="shared" si="399"/>
        <v>#VALUE!</v>
      </c>
      <c r="M4229" s="199" t="e">
        <f t="shared" si="400"/>
        <v>#VALUE!</v>
      </c>
      <c r="N4229" s="200" t="str" cm="1">
        <f t="array" ref="N4229">INDEX($A:$G, ($B4229*$B$4)+3,COLUMN(F4229))</f>
        <v>Total Interest Charged</v>
      </c>
      <c r="O4229" s="201" t="e">
        <f t="shared" si="398"/>
        <v>#VALUE!</v>
      </c>
    </row>
    <row r="4230" spans="3:15" x14ac:dyDescent="0.25">
      <c r="C4230" s="197" t="e">
        <f t="shared" si="401"/>
        <v>#DIV/0!</v>
      </c>
      <c r="D4230" s="216" t="e">
        <f>IF(F4230="","",IF($B$3='Budget Calculator'!$A$14, 'Loan Calculator'!$L$12-E4230+H4230, IF($B$3='Budget Calculator'!$A$13,  'Loan Calculator'!$N$12-E4230+H4230, IF($B$3='Budget Calculator'!$A$12,  'Loan Calculator'!$P$12-E4230+H4230, 0))))</f>
        <v>#DIV/0!</v>
      </c>
      <c r="E4230" s="217" t="e">
        <f>IF(('Loan Calculator'!$G$4/$B$4)*C4229&gt;=0, ('Loan Calculator'!$G$4/$B$4)*C4229, 1/0)</f>
        <v>#DIV/0!</v>
      </c>
      <c r="F4230" s="200" t="e">
        <f t="shared" si="402"/>
        <v>#DIV/0!</v>
      </c>
      <c r="G4230" s="212" t="e">
        <f t="shared" ref="G4230:G4293" si="403">IF(IFERROR(C4230, 1/0), B4230, IF(C4230=0, B4230, 1/0))</f>
        <v>#DIV/0!</v>
      </c>
      <c r="K4230" s="197" t="str" cm="1">
        <f t="array" ref="K4230">INDEX($A:$G, ($B4230*$B$4)+3,COLUMN(C4230))</f>
        <v>Owing</v>
      </c>
      <c r="L4230" s="198" t="e">
        <f t="shared" si="399"/>
        <v>#VALUE!</v>
      </c>
      <c r="M4230" s="199" t="e">
        <f t="shared" si="400"/>
        <v>#VALUE!</v>
      </c>
      <c r="N4230" s="200" t="str" cm="1">
        <f t="array" ref="N4230">INDEX($A:$G, ($B4230*$B$4)+3,COLUMN(F4230))</f>
        <v>Total Interest Charged</v>
      </c>
      <c r="O4230" s="201" t="e">
        <f t="shared" ref="O4230:O4293" si="404">IF(IFERROR(K4230, 1/0), J4230, IF(K4230=0, J4230, 1/0))</f>
        <v>#VALUE!</v>
      </c>
    </row>
    <row r="4231" spans="3:15" x14ac:dyDescent="0.25">
      <c r="C4231" s="197" t="e">
        <f t="shared" si="401"/>
        <v>#DIV/0!</v>
      </c>
      <c r="D4231" s="216" t="e">
        <f>IF(F4231="","",IF($B$3='Budget Calculator'!$A$14, 'Loan Calculator'!$L$12-E4231+H4231, IF($B$3='Budget Calculator'!$A$13,  'Loan Calculator'!$N$12-E4231+H4231, IF($B$3='Budget Calculator'!$A$12,  'Loan Calculator'!$P$12-E4231+H4231, 0))))</f>
        <v>#DIV/0!</v>
      </c>
      <c r="E4231" s="217" t="e">
        <f>IF(('Loan Calculator'!$G$4/$B$4)*C4230&gt;=0, ('Loan Calculator'!$G$4/$B$4)*C4230, 1/0)</f>
        <v>#DIV/0!</v>
      </c>
      <c r="F4231" s="200" t="e">
        <f t="shared" si="402"/>
        <v>#DIV/0!</v>
      </c>
      <c r="G4231" s="212" t="e">
        <f t="shared" si="403"/>
        <v>#DIV/0!</v>
      </c>
      <c r="K4231" s="197" t="str" cm="1">
        <f t="array" ref="K4231">INDEX($A:$G, ($B4231*$B$4)+3,COLUMN(C4231))</f>
        <v>Owing</v>
      </c>
      <c r="L4231" s="198" t="e">
        <f t="shared" ref="L4231:L4294" si="405">K4230-K4231</f>
        <v>#VALUE!</v>
      </c>
      <c r="M4231" s="199" t="e">
        <f t="shared" ref="M4231:M4294" si="406">N4231-N4230</f>
        <v>#VALUE!</v>
      </c>
      <c r="N4231" s="200" t="str" cm="1">
        <f t="array" ref="N4231">INDEX($A:$G, ($B4231*$B$4)+3,COLUMN(F4231))</f>
        <v>Total Interest Charged</v>
      </c>
      <c r="O4231" s="201" t="e">
        <f t="shared" si="404"/>
        <v>#VALUE!</v>
      </c>
    </row>
    <row r="4232" spans="3:15" x14ac:dyDescent="0.25">
      <c r="C4232" s="197" t="e">
        <f t="shared" si="401"/>
        <v>#DIV/0!</v>
      </c>
      <c r="D4232" s="216" t="e">
        <f>IF(F4232="","",IF($B$3='Budget Calculator'!$A$14, 'Loan Calculator'!$L$12-E4232+H4232, IF($B$3='Budget Calculator'!$A$13,  'Loan Calculator'!$N$12-E4232+H4232, IF($B$3='Budget Calculator'!$A$12,  'Loan Calculator'!$P$12-E4232+H4232, 0))))</f>
        <v>#DIV/0!</v>
      </c>
      <c r="E4232" s="217" t="e">
        <f>IF(('Loan Calculator'!$G$4/$B$4)*C4231&gt;=0, ('Loan Calculator'!$G$4/$B$4)*C4231, 1/0)</f>
        <v>#DIV/0!</v>
      </c>
      <c r="F4232" s="200" t="e">
        <f t="shared" si="402"/>
        <v>#DIV/0!</v>
      </c>
      <c r="G4232" s="212" t="e">
        <f t="shared" si="403"/>
        <v>#DIV/0!</v>
      </c>
      <c r="K4232" s="197" t="str" cm="1">
        <f t="array" ref="K4232">INDEX($A:$G, ($B4232*$B$4)+3,COLUMN(C4232))</f>
        <v>Owing</v>
      </c>
      <c r="L4232" s="198" t="e">
        <f t="shared" si="405"/>
        <v>#VALUE!</v>
      </c>
      <c r="M4232" s="199" t="e">
        <f t="shared" si="406"/>
        <v>#VALUE!</v>
      </c>
      <c r="N4232" s="200" t="str" cm="1">
        <f t="array" ref="N4232">INDEX($A:$G, ($B4232*$B$4)+3,COLUMN(F4232))</f>
        <v>Total Interest Charged</v>
      </c>
      <c r="O4232" s="201" t="e">
        <f t="shared" si="404"/>
        <v>#VALUE!</v>
      </c>
    </row>
    <row r="4233" spans="3:15" x14ac:dyDescent="0.25">
      <c r="C4233" s="197" t="e">
        <f t="shared" si="401"/>
        <v>#DIV/0!</v>
      </c>
      <c r="D4233" s="216" t="e">
        <f>IF(F4233="","",IF($B$3='Budget Calculator'!$A$14, 'Loan Calculator'!$L$12-E4233+H4233, IF($B$3='Budget Calculator'!$A$13,  'Loan Calculator'!$N$12-E4233+H4233, IF($B$3='Budget Calculator'!$A$12,  'Loan Calculator'!$P$12-E4233+H4233, 0))))</f>
        <v>#DIV/0!</v>
      </c>
      <c r="E4233" s="217" t="e">
        <f>IF(('Loan Calculator'!$G$4/$B$4)*C4232&gt;=0, ('Loan Calculator'!$G$4/$B$4)*C4232, 1/0)</f>
        <v>#DIV/0!</v>
      </c>
      <c r="F4233" s="200" t="e">
        <f t="shared" si="402"/>
        <v>#DIV/0!</v>
      </c>
      <c r="G4233" s="212" t="e">
        <f t="shared" si="403"/>
        <v>#DIV/0!</v>
      </c>
      <c r="K4233" s="197" t="str" cm="1">
        <f t="array" ref="K4233">INDEX($A:$G, ($B4233*$B$4)+3,COLUMN(C4233))</f>
        <v>Owing</v>
      </c>
      <c r="L4233" s="198" t="e">
        <f t="shared" si="405"/>
        <v>#VALUE!</v>
      </c>
      <c r="M4233" s="199" t="e">
        <f t="shared" si="406"/>
        <v>#VALUE!</v>
      </c>
      <c r="N4233" s="200" t="str" cm="1">
        <f t="array" ref="N4233">INDEX($A:$G, ($B4233*$B$4)+3,COLUMN(F4233))</f>
        <v>Total Interest Charged</v>
      </c>
      <c r="O4233" s="201" t="e">
        <f t="shared" si="404"/>
        <v>#VALUE!</v>
      </c>
    </row>
    <row r="4234" spans="3:15" x14ac:dyDescent="0.25">
      <c r="C4234" s="197" t="e">
        <f t="shared" si="401"/>
        <v>#DIV/0!</v>
      </c>
      <c r="D4234" s="216" t="e">
        <f>IF(F4234="","",IF($B$3='Budget Calculator'!$A$14, 'Loan Calculator'!$L$12-E4234+H4234, IF($B$3='Budget Calculator'!$A$13,  'Loan Calculator'!$N$12-E4234+H4234, IF($B$3='Budget Calculator'!$A$12,  'Loan Calculator'!$P$12-E4234+H4234, 0))))</f>
        <v>#DIV/0!</v>
      </c>
      <c r="E4234" s="217" t="e">
        <f>IF(('Loan Calculator'!$G$4/$B$4)*C4233&gt;=0, ('Loan Calculator'!$G$4/$B$4)*C4233, 1/0)</f>
        <v>#DIV/0!</v>
      </c>
      <c r="F4234" s="200" t="e">
        <f t="shared" si="402"/>
        <v>#DIV/0!</v>
      </c>
      <c r="G4234" s="212" t="e">
        <f t="shared" si="403"/>
        <v>#DIV/0!</v>
      </c>
      <c r="K4234" s="197" t="str" cm="1">
        <f t="array" ref="K4234">INDEX($A:$G, ($B4234*$B$4)+3,COLUMN(C4234))</f>
        <v>Owing</v>
      </c>
      <c r="L4234" s="198" t="e">
        <f t="shared" si="405"/>
        <v>#VALUE!</v>
      </c>
      <c r="M4234" s="199" t="e">
        <f t="shared" si="406"/>
        <v>#VALUE!</v>
      </c>
      <c r="N4234" s="200" t="str" cm="1">
        <f t="array" ref="N4234">INDEX($A:$G, ($B4234*$B$4)+3,COLUMN(F4234))</f>
        <v>Total Interest Charged</v>
      </c>
      <c r="O4234" s="201" t="e">
        <f t="shared" si="404"/>
        <v>#VALUE!</v>
      </c>
    </row>
    <row r="4235" spans="3:15" x14ac:dyDescent="0.25">
      <c r="C4235" s="197" t="e">
        <f t="shared" si="401"/>
        <v>#DIV/0!</v>
      </c>
      <c r="D4235" s="216" t="e">
        <f>IF(F4235="","",IF($B$3='Budget Calculator'!$A$14, 'Loan Calculator'!$L$12-E4235+H4235, IF($B$3='Budget Calculator'!$A$13,  'Loan Calculator'!$N$12-E4235+H4235, IF($B$3='Budget Calculator'!$A$12,  'Loan Calculator'!$P$12-E4235+H4235, 0))))</f>
        <v>#DIV/0!</v>
      </c>
      <c r="E4235" s="217" t="e">
        <f>IF(('Loan Calculator'!$G$4/$B$4)*C4234&gt;=0, ('Loan Calculator'!$G$4/$B$4)*C4234, 1/0)</f>
        <v>#DIV/0!</v>
      </c>
      <c r="F4235" s="200" t="e">
        <f t="shared" si="402"/>
        <v>#DIV/0!</v>
      </c>
      <c r="G4235" s="212" t="e">
        <f t="shared" si="403"/>
        <v>#DIV/0!</v>
      </c>
      <c r="K4235" s="197" t="str" cm="1">
        <f t="array" ref="K4235">INDEX($A:$G, ($B4235*$B$4)+3,COLUMN(C4235))</f>
        <v>Owing</v>
      </c>
      <c r="L4235" s="198" t="e">
        <f t="shared" si="405"/>
        <v>#VALUE!</v>
      </c>
      <c r="M4235" s="199" t="e">
        <f t="shared" si="406"/>
        <v>#VALUE!</v>
      </c>
      <c r="N4235" s="200" t="str" cm="1">
        <f t="array" ref="N4235">INDEX($A:$G, ($B4235*$B$4)+3,COLUMN(F4235))</f>
        <v>Total Interest Charged</v>
      </c>
      <c r="O4235" s="201" t="e">
        <f t="shared" si="404"/>
        <v>#VALUE!</v>
      </c>
    </row>
    <row r="4236" spans="3:15" x14ac:dyDescent="0.25">
      <c r="C4236" s="197" t="e">
        <f t="shared" si="401"/>
        <v>#DIV/0!</v>
      </c>
      <c r="D4236" s="216" t="e">
        <f>IF(F4236="","",IF($B$3='Budget Calculator'!$A$14, 'Loan Calculator'!$L$12-E4236+H4236, IF($B$3='Budget Calculator'!$A$13,  'Loan Calculator'!$N$12-E4236+H4236, IF($B$3='Budget Calculator'!$A$12,  'Loan Calculator'!$P$12-E4236+H4236, 0))))</f>
        <v>#DIV/0!</v>
      </c>
      <c r="E4236" s="217" t="e">
        <f>IF(('Loan Calculator'!$G$4/$B$4)*C4235&gt;=0, ('Loan Calculator'!$G$4/$B$4)*C4235, 1/0)</f>
        <v>#DIV/0!</v>
      </c>
      <c r="F4236" s="200" t="e">
        <f t="shared" si="402"/>
        <v>#DIV/0!</v>
      </c>
      <c r="G4236" s="212" t="e">
        <f t="shared" si="403"/>
        <v>#DIV/0!</v>
      </c>
      <c r="K4236" s="197" t="str" cm="1">
        <f t="array" ref="K4236">INDEX($A:$G, ($B4236*$B$4)+3,COLUMN(C4236))</f>
        <v>Owing</v>
      </c>
      <c r="L4236" s="198" t="e">
        <f t="shared" si="405"/>
        <v>#VALUE!</v>
      </c>
      <c r="M4236" s="199" t="e">
        <f t="shared" si="406"/>
        <v>#VALUE!</v>
      </c>
      <c r="N4236" s="200" t="str" cm="1">
        <f t="array" ref="N4236">INDEX($A:$G, ($B4236*$B$4)+3,COLUMN(F4236))</f>
        <v>Total Interest Charged</v>
      </c>
      <c r="O4236" s="201" t="e">
        <f t="shared" si="404"/>
        <v>#VALUE!</v>
      </c>
    </row>
    <row r="4237" spans="3:15" x14ac:dyDescent="0.25">
      <c r="C4237" s="197" t="e">
        <f t="shared" si="401"/>
        <v>#DIV/0!</v>
      </c>
      <c r="D4237" s="216" t="e">
        <f>IF(F4237="","",IF($B$3='Budget Calculator'!$A$14, 'Loan Calculator'!$L$12-E4237+H4237, IF($B$3='Budget Calculator'!$A$13,  'Loan Calculator'!$N$12-E4237+H4237, IF($B$3='Budget Calculator'!$A$12,  'Loan Calculator'!$P$12-E4237+H4237, 0))))</f>
        <v>#DIV/0!</v>
      </c>
      <c r="E4237" s="217" t="e">
        <f>IF(('Loan Calculator'!$G$4/$B$4)*C4236&gt;=0, ('Loan Calculator'!$G$4/$B$4)*C4236, 1/0)</f>
        <v>#DIV/0!</v>
      </c>
      <c r="F4237" s="200" t="e">
        <f t="shared" si="402"/>
        <v>#DIV/0!</v>
      </c>
      <c r="G4237" s="212" t="e">
        <f t="shared" si="403"/>
        <v>#DIV/0!</v>
      </c>
      <c r="K4237" s="197" t="str" cm="1">
        <f t="array" ref="K4237">INDEX($A:$G, ($B4237*$B$4)+3,COLUMN(C4237))</f>
        <v>Owing</v>
      </c>
      <c r="L4237" s="198" t="e">
        <f t="shared" si="405"/>
        <v>#VALUE!</v>
      </c>
      <c r="M4237" s="199" t="e">
        <f t="shared" si="406"/>
        <v>#VALUE!</v>
      </c>
      <c r="N4237" s="200" t="str" cm="1">
        <f t="array" ref="N4237">INDEX($A:$G, ($B4237*$B$4)+3,COLUMN(F4237))</f>
        <v>Total Interest Charged</v>
      </c>
      <c r="O4237" s="201" t="e">
        <f t="shared" si="404"/>
        <v>#VALUE!</v>
      </c>
    </row>
    <row r="4238" spans="3:15" x14ac:dyDescent="0.25">
      <c r="C4238" s="197" t="e">
        <f t="shared" si="401"/>
        <v>#DIV/0!</v>
      </c>
      <c r="D4238" s="216" t="e">
        <f>IF(F4238="","",IF($B$3='Budget Calculator'!$A$14, 'Loan Calculator'!$L$12-E4238+H4238, IF($B$3='Budget Calculator'!$A$13,  'Loan Calculator'!$N$12-E4238+H4238, IF($B$3='Budget Calculator'!$A$12,  'Loan Calculator'!$P$12-E4238+H4238, 0))))</f>
        <v>#DIV/0!</v>
      </c>
      <c r="E4238" s="217" t="e">
        <f>IF(('Loan Calculator'!$G$4/$B$4)*C4237&gt;=0, ('Loan Calculator'!$G$4/$B$4)*C4237, 1/0)</f>
        <v>#DIV/0!</v>
      </c>
      <c r="F4238" s="200" t="e">
        <f t="shared" si="402"/>
        <v>#DIV/0!</v>
      </c>
      <c r="G4238" s="212" t="e">
        <f t="shared" si="403"/>
        <v>#DIV/0!</v>
      </c>
      <c r="K4238" s="197" t="str" cm="1">
        <f t="array" ref="K4238">INDEX($A:$G, ($B4238*$B$4)+3,COLUMN(C4238))</f>
        <v>Owing</v>
      </c>
      <c r="L4238" s="198" t="e">
        <f t="shared" si="405"/>
        <v>#VALUE!</v>
      </c>
      <c r="M4238" s="199" t="e">
        <f t="shared" si="406"/>
        <v>#VALUE!</v>
      </c>
      <c r="N4238" s="200" t="str" cm="1">
        <f t="array" ref="N4238">INDEX($A:$G, ($B4238*$B$4)+3,COLUMN(F4238))</f>
        <v>Total Interest Charged</v>
      </c>
      <c r="O4238" s="201" t="e">
        <f t="shared" si="404"/>
        <v>#VALUE!</v>
      </c>
    </row>
    <row r="4239" spans="3:15" x14ac:dyDescent="0.25">
      <c r="C4239" s="197" t="e">
        <f t="shared" si="401"/>
        <v>#DIV/0!</v>
      </c>
      <c r="D4239" s="216" t="e">
        <f>IF(F4239="","",IF($B$3='Budget Calculator'!$A$14, 'Loan Calculator'!$L$12-E4239+H4239, IF($B$3='Budget Calculator'!$A$13,  'Loan Calculator'!$N$12-E4239+H4239, IF($B$3='Budget Calculator'!$A$12,  'Loan Calculator'!$P$12-E4239+H4239, 0))))</f>
        <v>#DIV/0!</v>
      </c>
      <c r="E4239" s="217" t="e">
        <f>IF(('Loan Calculator'!$G$4/$B$4)*C4238&gt;=0, ('Loan Calculator'!$G$4/$B$4)*C4238, 1/0)</f>
        <v>#DIV/0!</v>
      </c>
      <c r="F4239" s="200" t="e">
        <f t="shared" si="402"/>
        <v>#DIV/0!</v>
      </c>
      <c r="G4239" s="212" t="e">
        <f t="shared" si="403"/>
        <v>#DIV/0!</v>
      </c>
      <c r="K4239" s="197" t="str" cm="1">
        <f t="array" ref="K4239">INDEX($A:$G, ($B4239*$B$4)+3,COLUMN(C4239))</f>
        <v>Owing</v>
      </c>
      <c r="L4239" s="198" t="e">
        <f t="shared" si="405"/>
        <v>#VALUE!</v>
      </c>
      <c r="M4239" s="199" t="e">
        <f t="shared" si="406"/>
        <v>#VALUE!</v>
      </c>
      <c r="N4239" s="200" t="str" cm="1">
        <f t="array" ref="N4239">INDEX($A:$G, ($B4239*$B$4)+3,COLUMN(F4239))</f>
        <v>Total Interest Charged</v>
      </c>
      <c r="O4239" s="201" t="e">
        <f t="shared" si="404"/>
        <v>#VALUE!</v>
      </c>
    </row>
    <row r="4240" spans="3:15" x14ac:dyDescent="0.25">
      <c r="C4240" s="197" t="e">
        <f t="shared" si="401"/>
        <v>#DIV/0!</v>
      </c>
      <c r="D4240" s="216" t="e">
        <f>IF(F4240="","",IF($B$3='Budget Calculator'!$A$14, 'Loan Calculator'!$L$12-E4240+H4240, IF($B$3='Budget Calculator'!$A$13,  'Loan Calculator'!$N$12-E4240+H4240, IF($B$3='Budget Calculator'!$A$12,  'Loan Calculator'!$P$12-E4240+H4240, 0))))</f>
        <v>#DIV/0!</v>
      </c>
      <c r="E4240" s="217" t="e">
        <f>IF(('Loan Calculator'!$G$4/$B$4)*C4239&gt;=0, ('Loan Calculator'!$G$4/$B$4)*C4239, 1/0)</f>
        <v>#DIV/0!</v>
      </c>
      <c r="F4240" s="200" t="e">
        <f t="shared" si="402"/>
        <v>#DIV/0!</v>
      </c>
      <c r="G4240" s="212" t="e">
        <f t="shared" si="403"/>
        <v>#DIV/0!</v>
      </c>
      <c r="K4240" s="197" t="str" cm="1">
        <f t="array" ref="K4240">INDEX($A:$G, ($B4240*$B$4)+3,COLUMN(C4240))</f>
        <v>Owing</v>
      </c>
      <c r="L4240" s="198" t="e">
        <f t="shared" si="405"/>
        <v>#VALUE!</v>
      </c>
      <c r="M4240" s="199" t="e">
        <f t="shared" si="406"/>
        <v>#VALUE!</v>
      </c>
      <c r="N4240" s="200" t="str" cm="1">
        <f t="array" ref="N4240">INDEX($A:$G, ($B4240*$B$4)+3,COLUMN(F4240))</f>
        <v>Total Interest Charged</v>
      </c>
      <c r="O4240" s="201" t="e">
        <f t="shared" si="404"/>
        <v>#VALUE!</v>
      </c>
    </row>
    <row r="4241" spans="3:15" x14ac:dyDescent="0.25">
      <c r="C4241" s="197" t="e">
        <f t="shared" si="401"/>
        <v>#DIV/0!</v>
      </c>
      <c r="D4241" s="216" t="e">
        <f>IF(F4241="","",IF($B$3='Budget Calculator'!$A$14, 'Loan Calculator'!$L$12-E4241+H4241, IF($B$3='Budget Calculator'!$A$13,  'Loan Calculator'!$N$12-E4241+H4241, IF($B$3='Budget Calculator'!$A$12,  'Loan Calculator'!$P$12-E4241+H4241, 0))))</f>
        <v>#DIV/0!</v>
      </c>
      <c r="E4241" s="217" t="e">
        <f>IF(('Loan Calculator'!$G$4/$B$4)*C4240&gt;=0, ('Loan Calculator'!$G$4/$B$4)*C4240, 1/0)</f>
        <v>#DIV/0!</v>
      </c>
      <c r="F4241" s="200" t="e">
        <f t="shared" si="402"/>
        <v>#DIV/0!</v>
      </c>
      <c r="G4241" s="212" t="e">
        <f t="shared" si="403"/>
        <v>#DIV/0!</v>
      </c>
      <c r="K4241" s="197" t="str" cm="1">
        <f t="array" ref="K4241">INDEX($A:$G, ($B4241*$B$4)+3,COLUMN(C4241))</f>
        <v>Owing</v>
      </c>
      <c r="L4241" s="198" t="e">
        <f t="shared" si="405"/>
        <v>#VALUE!</v>
      </c>
      <c r="M4241" s="199" t="e">
        <f t="shared" si="406"/>
        <v>#VALUE!</v>
      </c>
      <c r="N4241" s="200" t="str" cm="1">
        <f t="array" ref="N4241">INDEX($A:$G, ($B4241*$B$4)+3,COLUMN(F4241))</f>
        <v>Total Interest Charged</v>
      </c>
      <c r="O4241" s="201" t="e">
        <f t="shared" si="404"/>
        <v>#VALUE!</v>
      </c>
    </row>
    <row r="4242" spans="3:15" x14ac:dyDescent="0.25">
      <c r="C4242" s="197" t="e">
        <f t="shared" si="401"/>
        <v>#DIV/0!</v>
      </c>
      <c r="D4242" s="216" t="e">
        <f>IF(F4242="","",IF($B$3='Budget Calculator'!$A$14, 'Loan Calculator'!$L$12-E4242+H4242, IF($B$3='Budget Calculator'!$A$13,  'Loan Calculator'!$N$12-E4242+H4242, IF($B$3='Budget Calculator'!$A$12,  'Loan Calculator'!$P$12-E4242+H4242, 0))))</f>
        <v>#DIV/0!</v>
      </c>
      <c r="E4242" s="217" t="e">
        <f>IF(('Loan Calculator'!$G$4/$B$4)*C4241&gt;=0, ('Loan Calculator'!$G$4/$B$4)*C4241, 1/0)</f>
        <v>#DIV/0!</v>
      </c>
      <c r="F4242" s="200" t="e">
        <f t="shared" si="402"/>
        <v>#DIV/0!</v>
      </c>
      <c r="G4242" s="212" t="e">
        <f t="shared" si="403"/>
        <v>#DIV/0!</v>
      </c>
      <c r="K4242" s="197" t="str" cm="1">
        <f t="array" ref="K4242">INDEX($A:$G, ($B4242*$B$4)+3,COLUMN(C4242))</f>
        <v>Owing</v>
      </c>
      <c r="L4242" s="198" t="e">
        <f t="shared" si="405"/>
        <v>#VALUE!</v>
      </c>
      <c r="M4242" s="199" t="e">
        <f t="shared" si="406"/>
        <v>#VALUE!</v>
      </c>
      <c r="N4242" s="200" t="str" cm="1">
        <f t="array" ref="N4242">INDEX($A:$G, ($B4242*$B$4)+3,COLUMN(F4242))</f>
        <v>Total Interest Charged</v>
      </c>
      <c r="O4242" s="201" t="e">
        <f t="shared" si="404"/>
        <v>#VALUE!</v>
      </c>
    </row>
    <row r="4243" spans="3:15" x14ac:dyDescent="0.25">
      <c r="C4243" s="197" t="e">
        <f t="shared" si="401"/>
        <v>#DIV/0!</v>
      </c>
      <c r="D4243" s="216" t="e">
        <f>IF(F4243="","",IF($B$3='Budget Calculator'!$A$14, 'Loan Calculator'!$L$12-E4243+H4243, IF($B$3='Budget Calculator'!$A$13,  'Loan Calculator'!$N$12-E4243+H4243, IF($B$3='Budget Calculator'!$A$12,  'Loan Calculator'!$P$12-E4243+H4243, 0))))</f>
        <v>#DIV/0!</v>
      </c>
      <c r="E4243" s="217" t="e">
        <f>IF(('Loan Calculator'!$G$4/$B$4)*C4242&gt;=0, ('Loan Calculator'!$G$4/$B$4)*C4242, 1/0)</f>
        <v>#DIV/0!</v>
      </c>
      <c r="F4243" s="200" t="e">
        <f t="shared" si="402"/>
        <v>#DIV/0!</v>
      </c>
      <c r="G4243" s="212" t="e">
        <f t="shared" si="403"/>
        <v>#DIV/0!</v>
      </c>
      <c r="K4243" s="197" t="str" cm="1">
        <f t="array" ref="K4243">INDEX($A:$G, ($B4243*$B$4)+3,COLUMN(C4243))</f>
        <v>Owing</v>
      </c>
      <c r="L4243" s="198" t="e">
        <f t="shared" si="405"/>
        <v>#VALUE!</v>
      </c>
      <c r="M4243" s="199" t="e">
        <f t="shared" si="406"/>
        <v>#VALUE!</v>
      </c>
      <c r="N4243" s="200" t="str" cm="1">
        <f t="array" ref="N4243">INDEX($A:$G, ($B4243*$B$4)+3,COLUMN(F4243))</f>
        <v>Total Interest Charged</v>
      </c>
      <c r="O4243" s="201" t="e">
        <f t="shared" si="404"/>
        <v>#VALUE!</v>
      </c>
    </row>
    <row r="4244" spans="3:15" x14ac:dyDescent="0.25">
      <c r="C4244" s="197" t="e">
        <f t="shared" si="401"/>
        <v>#DIV/0!</v>
      </c>
      <c r="D4244" s="216" t="e">
        <f>IF(F4244="","",IF($B$3='Budget Calculator'!$A$14, 'Loan Calculator'!$L$12-E4244+H4244, IF($B$3='Budget Calculator'!$A$13,  'Loan Calculator'!$N$12-E4244+H4244, IF($B$3='Budget Calculator'!$A$12,  'Loan Calculator'!$P$12-E4244+H4244, 0))))</f>
        <v>#DIV/0!</v>
      </c>
      <c r="E4244" s="217" t="e">
        <f>IF(('Loan Calculator'!$G$4/$B$4)*C4243&gt;=0, ('Loan Calculator'!$G$4/$B$4)*C4243, 1/0)</f>
        <v>#DIV/0!</v>
      </c>
      <c r="F4244" s="200" t="e">
        <f t="shared" si="402"/>
        <v>#DIV/0!</v>
      </c>
      <c r="G4244" s="212" t="e">
        <f t="shared" si="403"/>
        <v>#DIV/0!</v>
      </c>
      <c r="K4244" s="197" t="str" cm="1">
        <f t="array" ref="K4244">INDEX($A:$G, ($B4244*$B$4)+3,COLUMN(C4244))</f>
        <v>Owing</v>
      </c>
      <c r="L4244" s="198" t="e">
        <f t="shared" si="405"/>
        <v>#VALUE!</v>
      </c>
      <c r="M4244" s="199" t="e">
        <f t="shared" si="406"/>
        <v>#VALUE!</v>
      </c>
      <c r="N4244" s="200" t="str" cm="1">
        <f t="array" ref="N4244">INDEX($A:$G, ($B4244*$B$4)+3,COLUMN(F4244))</f>
        <v>Total Interest Charged</v>
      </c>
      <c r="O4244" s="201" t="e">
        <f t="shared" si="404"/>
        <v>#VALUE!</v>
      </c>
    </row>
    <row r="4245" spans="3:15" x14ac:dyDescent="0.25">
      <c r="C4245" s="197" t="e">
        <f t="shared" si="401"/>
        <v>#DIV/0!</v>
      </c>
      <c r="D4245" s="216" t="e">
        <f>IF(F4245="","",IF($B$3='Budget Calculator'!$A$14, 'Loan Calculator'!$L$12-E4245+H4245, IF($B$3='Budget Calculator'!$A$13,  'Loan Calculator'!$N$12-E4245+H4245, IF($B$3='Budget Calculator'!$A$12,  'Loan Calculator'!$P$12-E4245+H4245, 0))))</f>
        <v>#DIV/0!</v>
      </c>
      <c r="E4245" s="217" t="e">
        <f>IF(('Loan Calculator'!$G$4/$B$4)*C4244&gt;=0, ('Loan Calculator'!$G$4/$B$4)*C4244, 1/0)</f>
        <v>#DIV/0!</v>
      </c>
      <c r="F4245" s="200" t="e">
        <f t="shared" si="402"/>
        <v>#DIV/0!</v>
      </c>
      <c r="G4245" s="212" t="e">
        <f t="shared" si="403"/>
        <v>#DIV/0!</v>
      </c>
      <c r="K4245" s="197" t="str" cm="1">
        <f t="array" ref="K4245">INDEX($A:$G, ($B4245*$B$4)+3,COLUMN(C4245))</f>
        <v>Owing</v>
      </c>
      <c r="L4245" s="198" t="e">
        <f t="shared" si="405"/>
        <v>#VALUE!</v>
      </c>
      <c r="M4245" s="199" t="e">
        <f t="shared" si="406"/>
        <v>#VALUE!</v>
      </c>
      <c r="N4245" s="200" t="str" cm="1">
        <f t="array" ref="N4245">INDEX($A:$G, ($B4245*$B$4)+3,COLUMN(F4245))</f>
        <v>Total Interest Charged</v>
      </c>
      <c r="O4245" s="201" t="e">
        <f t="shared" si="404"/>
        <v>#VALUE!</v>
      </c>
    </row>
    <row r="4246" spans="3:15" x14ac:dyDescent="0.25">
      <c r="C4246" s="197" t="e">
        <f t="shared" si="401"/>
        <v>#DIV/0!</v>
      </c>
      <c r="D4246" s="216" t="e">
        <f>IF(F4246="","",IF($B$3='Budget Calculator'!$A$14, 'Loan Calculator'!$L$12-E4246+H4246, IF($B$3='Budget Calculator'!$A$13,  'Loan Calculator'!$N$12-E4246+H4246, IF($B$3='Budget Calculator'!$A$12,  'Loan Calculator'!$P$12-E4246+H4246, 0))))</f>
        <v>#DIV/0!</v>
      </c>
      <c r="E4246" s="217" t="e">
        <f>IF(('Loan Calculator'!$G$4/$B$4)*C4245&gt;=0, ('Loan Calculator'!$G$4/$B$4)*C4245, 1/0)</f>
        <v>#DIV/0!</v>
      </c>
      <c r="F4246" s="200" t="e">
        <f t="shared" si="402"/>
        <v>#DIV/0!</v>
      </c>
      <c r="G4246" s="212" t="e">
        <f t="shared" si="403"/>
        <v>#DIV/0!</v>
      </c>
      <c r="K4246" s="197" t="str" cm="1">
        <f t="array" ref="K4246">INDEX($A:$G, ($B4246*$B$4)+3,COLUMN(C4246))</f>
        <v>Owing</v>
      </c>
      <c r="L4246" s="198" t="e">
        <f t="shared" si="405"/>
        <v>#VALUE!</v>
      </c>
      <c r="M4246" s="199" t="e">
        <f t="shared" si="406"/>
        <v>#VALUE!</v>
      </c>
      <c r="N4246" s="200" t="str" cm="1">
        <f t="array" ref="N4246">INDEX($A:$G, ($B4246*$B$4)+3,COLUMN(F4246))</f>
        <v>Total Interest Charged</v>
      </c>
      <c r="O4246" s="201" t="e">
        <f t="shared" si="404"/>
        <v>#VALUE!</v>
      </c>
    </row>
    <row r="4247" spans="3:15" x14ac:dyDescent="0.25">
      <c r="C4247" s="197" t="e">
        <f t="shared" si="401"/>
        <v>#DIV/0!</v>
      </c>
      <c r="D4247" s="216" t="e">
        <f>IF(F4247="","",IF($B$3='Budget Calculator'!$A$14, 'Loan Calculator'!$L$12-E4247+H4247, IF($B$3='Budget Calculator'!$A$13,  'Loan Calculator'!$N$12-E4247+H4247, IF($B$3='Budget Calculator'!$A$12,  'Loan Calculator'!$P$12-E4247+H4247, 0))))</f>
        <v>#DIV/0!</v>
      </c>
      <c r="E4247" s="217" t="e">
        <f>IF(('Loan Calculator'!$G$4/$B$4)*C4246&gt;=0, ('Loan Calculator'!$G$4/$B$4)*C4246, 1/0)</f>
        <v>#DIV/0!</v>
      </c>
      <c r="F4247" s="200" t="e">
        <f t="shared" si="402"/>
        <v>#DIV/0!</v>
      </c>
      <c r="G4247" s="212" t="e">
        <f t="shared" si="403"/>
        <v>#DIV/0!</v>
      </c>
      <c r="K4247" s="197" t="str" cm="1">
        <f t="array" ref="K4247">INDEX($A:$G, ($B4247*$B$4)+3,COLUMN(C4247))</f>
        <v>Owing</v>
      </c>
      <c r="L4247" s="198" t="e">
        <f t="shared" si="405"/>
        <v>#VALUE!</v>
      </c>
      <c r="M4247" s="199" t="e">
        <f t="shared" si="406"/>
        <v>#VALUE!</v>
      </c>
      <c r="N4247" s="200" t="str" cm="1">
        <f t="array" ref="N4247">INDEX($A:$G, ($B4247*$B$4)+3,COLUMN(F4247))</f>
        <v>Total Interest Charged</v>
      </c>
      <c r="O4247" s="201" t="e">
        <f t="shared" si="404"/>
        <v>#VALUE!</v>
      </c>
    </row>
    <row r="4248" spans="3:15" x14ac:dyDescent="0.25">
      <c r="C4248" s="197" t="e">
        <f t="shared" ref="C4248:C4311" si="407">IF(F4248="","",C4247-D4248)</f>
        <v>#DIV/0!</v>
      </c>
      <c r="D4248" s="216" t="e">
        <f>IF(F4248="","",IF($B$3='Budget Calculator'!$A$14, 'Loan Calculator'!$L$12-E4248+H4248, IF($B$3='Budget Calculator'!$A$13,  'Loan Calculator'!$N$12-E4248+H4248, IF($B$3='Budget Calculator'!$A$12,  'Loan Calculator'!$P$12-E4248+H4248, 0))))</f>
        <v>#DIV/0!</v>
      </c>
      <c r="E4248" s="217" t="e">
        <f>IF(('Loan Calculator'!$G$4/$B$4)*C4247&gt;=0, ('Loan Calculator'!$G$4/$B$4)*C4247, 1/0)</f>
        <v>#DIV/0!</v>
      </c>
      <c r="F4248" s="200" t="e">
        <f t="shared" ref="F4248:F4311" si="408">IF(F4247="", "", IF(E4248+F4247&gt;F4247, E4248+F4247, ""))</f>
        <v>#DIV/0!</v>
      </c>
      <c r="G4248" s="212" t="e">
        <f t="shared" si="403"/>
        <v>#DIV/0!</v>
      </c>
      <c r="K4248" s="197" t="str" cm="1">
        <f t="array" ref="K4248">INDEX($A:$G, ($B4248*$B$4)+3,COLUMN(C4248))</f>
        <v>Owing</v>
      </c>
      <c r="L4248" s="198" t="e">
        <f t="shared" si="405"/>
        <v>#VALUE!</v>
      </c>
      <c r="M4248" s="199" t="e">
        <f t="shared" si="406"/>
        <v>#VALUE!</v>
      </c>
      <c r="N4248" s="200" t="str" cm="1">
        <f t="array" ref="N4248">INDEX($A:$G, ($B4248*$B$4)+3,COLUMN(F4248))</f>
        <v>Total Interest Charged</v>
      </c>
      <c r="O4248" s="201" t="e">
        <f t="shared" si="404"/>
        <v>#VALUE!</v>
      </c>
    </row>
    <row r="4249" spans="3:15" x14ac:dyDescent="0.25">
      <c r="C4249" s="197" t="e">
        <f t="shared" si="407"/>
        <v>#DIV/0!</v>
      </c>
      <c r="D4249" s="216" t="e">
        <f>IF(F4249="","",IF($B$3='Budget Calculator'!$A$14, 'Loan Calculator'!$L$12-E4249+H4249, IF($B$3='Budget Calculator'!$A$13,  'Loan Calculator'!$N$12-E4249+H4249, IF($B$3='Budget Calculator'!$A$12,  'Loan Calculator'!$P$12-E4249+H4249, 0))))</f>
        <v>#DIV/0!</v>
      </c>
      <c r="E4249" s="217" t="e">
        <f>IF(('Loan Calculator'!$G$4/$B$4)*C4248&gt;=0, ('Loan Calculator'!$G$4/$B$4)*C4248, 1/0)</f>
        <v>#DIV/0!</v>
      </c>
      <c r="F4249" s="200" t="e">
        <f t="shared" si="408"/>
        <v>#DIV/0!</v>
      </c>
      <c r="G4249" s="212" t="e">
        <f t="shared" si="403"/>
        <v>#DIV/0!</v>
      </c>
      <c r="K4249" s="197" t="str" cm="1">
        <f t="array" ref="K4249">INDEX($A:$G, ($B4249*$B$4)+3,COLUMN(C4249))</f>
        <v>Owing</v>
      </c>
      <c r="L4249" s="198" t="e">
        <f t="shared" si="405"/>
        <v>#VALUE!</v>
      </c>
      <c r="M4249" s="199" t="e">
        <f t="shared" si="406"/>
        <v>#VALUE!</v>
      </c>
      <c r="N4249" s="200" t="str" cm="1">
        <f t="array" ref="N4249">INDEX($A:$G, ($B4249*$B$4)+3,COLUMN(F4249))</f>
        <v>Total Interest Charged</v>
      </c>
      <c r="O4249" s="201" t="e">
        <f t="shared" si="404"/>
        <v>#VALUE!</v>
      </c>
    </row>
    <row r="4250" spans="3:15" x14ac:dyDescent="0.25">
      <c r="C4250" s="197" t="e">
        <f t="shared" si="407"/>
        <v>#DIV/0!</v>
      </c>
      <c r="D4250" s="216" t="e">
        <f>IF(F4250="","",IF($B$3='Budget Calculator'!$A$14, 'Loan Calculator'!$L$12-E4250+H4250, IF($B$3='Budget Calculator'!$A$13,  'Loan Calculator'!$N$12-E4250+H4250, IF($B$3='Budget Calculator'!$A$12,  'Loan Calculator'!$P$12-E4250+H4250, 0))))</f>
        <v>#DIV/0!</v>
      </c>
      <c r="E4250" s="217" t="e">
        <f>IF(('Loan Calculator'!$G$4/$B$4)*C4249&gt;=0, ('Loan Calculator'!$G$4/$B$4)*C4249, 1/0)</f>
        <v>#DIV/0!</v>
      </c>
      <c r="F4250" s="200" t="e">
        <f t="shared" si="408"/>
        <v>#DIV/0!</v>
      </c>
      <c r="G4250" s="212" t="e">
        <f t="shared" si="403"/>
        <v>#DIV/0!</v>
      </c>
      <c r="K4250" s="197" t="str" cm="1">
        <f t="array" ref="K4250">INDEX($A:$G, ($B4250*$B$4)+3,COLUMN(C4250))</f>
        <v>Owing</v>
      </c>
      <c r="L4250" s="198" t="e">
        <f t="shared" si="405"/>
        <v>#VALUE!</v>
      </c>
      <c r="M4250" s="199" t="e">
        <f t="shared" si="406"/>
        <v>#VALUE!</v>
      </c>
      <c r="N4250" s="200" t="str" cm="1">
        <f t="array" ref="N4250">INDEX($A:$G, ($B4250*$B$4)+3,COLUMN(F4250))</f>
        <v>Total Interest Charged</v>
      </c>
      <c r="O4250" s="201" t="e">
        <f t="shared" si="404"/>
        <v>#VALUE!</v>
      </c>
    </row>
    <row r="4251" spans="3:15" x14ac:dyDescent="0.25">
      <c r="C4251" s="197" t="e">
        <f t="shared" si="407"/>
        <v>#DIV/0!</v>
      </c>
      <c r="D4251" s="216" t="e">
        <f>IF(F4251="","",IF($B$3='Budget Calculator'!$A$14, 'Loan Calculator'!$L$12-E4251+H4251, IF($B$3='Budget Calculator'!$A$13,  'Loan Calculator'!$N$12-E4251+H4251, IF($B$3='Budget Calculator'!$A$12,  'Loan Calculator'!$P$12-E4251+H4251, 0))))</f>
        <v>#DIV/0!</v>
      </c>
      <c r="E4251" s="217" t="e">
        <f>IF(('Loan Calculator'!$G$4/$B$4)*C4250&gt;=0, ('Loan Calculator'!$G$4/$B$4)*C4250, 1/0)</f>
        <v>#DIV/0!</v>
      </c>
      <c r="F4251" s="200" t="e">
        <f t="shared" si="408"/>
        <v>#DIV/0!</v>
      </c>
      <c r="G4251" s="212" t="e">
        <f t="shared" si="403"/>
        <v>#DIV/0!</v>
      </c>
      <c r="K4251" s="197" t="str" cm="1">
        <f t="array" ref="K4251">INDEX($A:$G, ($B4251*$B$4)+3,COLUMN(C4251))</f>
        <v>Owing</v>
      </c>
      <c r="L4251" s="198" t="e">
        <f t="shared" si="405"/>
        <v>#VALUE!</v>
      </c>
      <c r="M4251" s="199" t="e">
        <f t="shared" si="406"/>
        <v>#VALUE!</v>
      </c>
      <c r="N4251" s="200" t="str" cm="1">
        <f t="array" ref="N4251">INDEX($A:$G, ($B4251*$B$4)+3,COLUMN(F4251))</f>
        <v>Total Interest Charged</v>
      </c>
      <c r="O4251" s="201" t="e">
        <f t="shared" si="404"/>
        <v>#VALUE!</v>
      </c>
    </row>
    <row r="4252" spans="3:15" x14ac:dyDescent="0.25">
      <c r="C4252" s="197" t="e">
        <f t="shared" si="407"/>
        <v>#DIV/0!</v>
      </c>
      <c r="D4252" s="216" t="e">
        <f>IF(F4252="","",IF($B$3='Budget Calculator'!$A$14, 'Loan Calculator'!$L$12-E4252+H4252, IF($B$3='Budget Calculator'!$A$13,  'Loan Calculator'!$N$12-E4252+H4252, IF($B$3='Budget Calculator'!$A$12,  'Loan Calculator'!$P$12-E4252+H4252, 0))))</f>
        <v>#DIV/0!</v>
      </c>
      <c r="E4252" s="217" t="e">
        <f>IF(('Loan Calculator'!$G$4/$B$4)*C4251&gt;=0, ('Loan Calculator'!$G$4/$B$4)*C4251, 1/0)</f>
        <v>#DIV/0!</v>
      </c>
      <c r="F4252" s="200" t="e">
        <f t="shared" si="408"/>
        <v>#DIV/0!</v>
      </c>
      <c r="G4252" s="212" t="e">
        <f t="shared" si="403"/>
        <v>#DIV/0!</v>
      </c>
      <c r="K4252" s="197" t="str" cm="1">
        <f t="array" ref="K4252">INDEX($A:$G, ($B4252*$B$4)+3,COLUMN(C4252))</f>
        <v>Owing</v>
      </c>
      <c r="L4252" s="198" t="e">
        <f t="shared" si="405"/>
        <v>#VALUE!</v>
      </c>
      <c r="M4252" s="199" t="e">
        <f t="shared" si="406"/>
        <v>#VALUE!</v>
      </c>
      <c r="N4252" s="200" t="str" cm="1">
        <f t="array" ref="N4252">INDEX($A:$G, ($B4252*$B$4)+3,COLUMN(F4252))</f>
        <v>Total Interest Charged</v>
      </c>
      <c r="O4252" s="201" t="e">
        <f t="shared" si="404"/>
        <v>#VALUE!</v>
      </c>
    </row>
    <row r="4253" spans="3:15" x14ac:dyDescent="0.25">
      <c r="C4253" s="197" t="e">
        <f t="shared" si="407"/>
        <v>#DIV/0!</v>
      </c>
      <c r="D4253" s="216" t="e">
        <f>IF(F4253="","",IF($B$3='Budget Calculator'!$A$14, 'Loan Calculator'!$L$12-E4253+H4253, IF($B$3='Budget Calculator'!$A$13,  'Loan Calculator'!$N$12-E4253+H4253, IF($B$3='Budget Calculator'!$A$12,  'Loan Calculator'!$P$12-E4253+H4253, 0))))</f>
        <v>#DIV/0!</v>
      </c>
      <c r="E4253" s="217" t="e">
        <f>IF(('Loan Calculator'!$G$4/$B$4)*C4252&gt;=0, ('Loan Calculator'!$G$4/$B$4)*C4252, 1/0)</f>
        <v>#DIV/0!</v>
      </c>
      <c r="F4253" s="200" t="e">
        <f t="shared" si="408"/>
        <v>#DIV/0!</v>
      </c>
      <c r="G4253" s="212" t="e">
        <f t="shared" si="403"/>
        <v>#DIV/0!</v>
      </c>
      <c r="K4253" s="197" t="str" cm="1">
        <f t="array" ref="K4253">INDEX($A:$G, ($B4253*$B$4)+3,COLUMN(C4253))</f>
        <v>Owing</v>
      </c>
      <c r="L4253" s="198" t="e">
        <f t="shared" si="405"/>
        <v>#VALUE!</v>
      </c>
      <c r="M4253" s="199" t="e">
        <f t="shared" si="406"/>
        <v>#VALUE!</v>
      </c>
      <c r="N4253" s="200" t="str" cm="1">
        <f t="array" ref="N4253">INDEX($A:$G, ($B4253*$B$4)+3,COLUMN(F4253))</f>
        <v>Total Interest Charged</v>
      </c>
      <c r="O4253" s="201" t="e">
        <f t="shared" si="404"/>
        <v>#VALUE!</v>
      </c>
    </row>
    <row r="4254" spans="3:15" x14ac:dyDescent="0.25">
      <c r="C4254" s="197" t="e">
        <f t="shared" si="407"/>
        <v>#DIV/0!</v>
      </c>
      <c r="D4254" s="216" t="e">
        <f>IF(F4254="","",IF($B$3='Budget Calculator'!$A$14, 'Loan Calculator'!$L$12-E4254+H4254, IF($B$3='Budget Calculator'!$A$13,  'Loan Calculator'!$N$12-E4254+H4254, IF($B$3='Budget Calculator'!$A$12,  'Loan Calculator'!$P$12-E4254+H4254, 0))))</f>
        <v>#DIV/0!</v>
      </c>
      <c r="E4254" s="217" t="e">
        <f>IF(('Loan Calculator'!$G$4/$B$4)*C4253&gt;=0, ('Loan Calculator'!$G$4/$B$4)*C4253, 1/0)</f>
        <v>#DIV/0!</v>
      </c>
      <c r="F4254" s="200" t="e">
        <f t="shared" si="408"/>
        <v>#DIV/0!</v>
      </c>
      <c r="G4254" s="212" t="e">
        <f t="shared" si="403"/>
        <v>#DIV/0!</v>
      </c>
      <c r="K4254" s="197" t="str" cm="1">
        <f t="array" ref="K4254">INDEX($A:$G, ($B4254*$B$4)+3,COLUMN(C4254))</f>
        <v>Owing</v>
      </c>
      <c r="L4254" s="198" t="e">
        <f t="shared" si="405"/>
        <v>#VALUE!</v>
      </c>
      <c r="M4254" s="199" t="e">
        <f t="shared" si="406"/>
        <v>#VALUE!</v>
      </c>
      <c r="N4254" s="200" t="str" cm="1">
        <f t="array" ref="N4254">INDEX($A:$G, ($B4254*$B$4)+3,COLUMN(F4254))</f>
        <v>Total Interest Charged</v>
      </c>
      <c r="O4254" s="201" t="e">
        <f t="shared" si="404"/>
        <v>#VALUE!</v>
      </c>
    </row>
    <row r="4255" spans="3:15" x14ac:dyDescent="0.25">
      <c r="C4255" s="197" t="e">
        <f t="shared" si="407"/>
        <v>#DIV/0!</v>
      </c>
      <c r="D4255" s="216" t="e">
        <f>IF(F4255="","",IF($B$3='Budget Calculator'!$A$14, 'Loan Calculator'!$L$12-E4255+H4255, IF($B$3='Budget Calculator'!$A$13,  'Loan Calculator'!$N$12-E4255+H4255, IF($B$3='Budget Calculator'!$A$12,  'Loan Calculator'!$P$12-E4255+H4255, 0))))</f>
        <v>#DIV/0!</v>
      </c>
      <c r="E4255" s="217" t="e">
        <f>IF(('Loan Calculator'!$G$4/$B$4)*C4254&gt;=0, ('Loan Calculator'!$G$4/$B$4)*C4254, 1/0)</f>
        <v>#DIV/0!</v>
      </c>
      <c r="F4255" s="200" t="e">
        <f t="shared" si="408"/>
        <v>#DIV/0!</v>
      </c>
      <c r="G4255" s="212" t="e">
        <f t="shared" si="403"/>
        <v>#DIV/0!</v>
      </c>
      <c r="K4255" s="197" t="str" cm="1">
        <f t="array" ref="K4255">INDEX($A:$G, ($B4255*$B$4)+3,COLUMN(C4255))</f>
        <v>Owing</v>
      </c>
      <c r="L4255" s="198" t="e">
        <f t="shared" si="405"/>
        <v>#VALUE!</v>
      </c>
      <c r="M4255" s="199" t="e">
        <f t="shared" si="406"/>
        <v>#VALUE!</v>
      </c>
      <c r="N4255" s="200" t="str" cm="1">
        <f t="array" ref="N4255">INDEX($A:$G, ($B4255*$B$4)+3,COLUMN(F4255))</f>
        <v>Total Interest Charged</v>
      </c>
      <c r="O4255" s="201" t="e">
        <f t="shared" si="404"/>
        <v>#VALUE!</v>
      </c>
    </row>
    <row r="4256" spans="3:15" x14ac:dyDescent="0.25">
      <c r="C4256" s="197" t="e">
        <f t="shared" si="407"/>
        <v>#DIV/0!</v>
      </c>
      <c r="D4256" s="216" t="e">
        <f>IF(F4256="","",IF($B$3='Budget Calculator'!$A$14, 'Loan Calculator'!$L$12-E4256+H4256, IF($B$3='Budget Calculator'!$A$13,  'Loan Calculator'!$N$12-E4256+H4256, IF($B$3='Budget Calculator'!$A$12,  'Loan Calculator'!$P$12-E4256+H4256, 0))))</f>
        <v>#DIV/0!</v>
      </c>
      <c r="E4256" s="217" t="e">
        <f>IF(('Loan Calculator'!$G$4/$B$4)*C4255&gt;=0, ('Loan Calculator'!$G$4/$B$4)*C4255, 1/0)</f>
        <v>#DIV/0!</v>
      </c>
      <c r="F4256" s="200" t="e">
        <f t="shared" si="408"/>
        <v>#DIV/0!</v>
      </c>
      <c r="G4256" s="212" t="e">
        <f t="shared" si="403"/>
        <v>#DIV/0!</v>
      </c>
      <c r="K4256" s="197" t="str" cm="1">
        <f t="array" ref="K4256">INDEX($A:$G, ($B4256*$B$4)+3,COLUMN(C4256))</f>
        <v>Owing</v>
      </c>
      <c r="L4256" s="198" t="e">
        <f t="shared" si="405"/>
        <v>#VALUE!</v>
      </c>
      <c r="M4256" s="199" t="e">
        <f t="shared" si="406"/>
        <v>#VALUE!</v>
      </c>
      <c r="N4256" s="200" t="str" cm="1">
        <f t="array" ref="N4256">INDEX($A:$G, ($B4256*$B$4)+3,COLUMN(F4256))</f>
        <v>Total Interest Charged</v>
      </c>
      <c r="O4256" s="201" t="e">
        <f t="shared" si="404"/>
        <v>#VALUE!</v>
      </c>
    </row>
    <row r="4257" spans="3:15" x14ac:dyDescent="0.25">
      <c r="C4257" s="197" t="e">
        <f t="shared" si="407"/>
        <v>#DIV/0!</v>
      </c>
      <c r="D4257" s="216" t="e">
        <f>IF(F4257="","",IF($B$3='Budget Calculator'!$A$14, 'Loan Calculator'!$L$12-E4257+H4257, IF($B$3='Budget Calculator'!$A$13,  'Loan Calculator'!$N$12-E4257+H4257, IF($B$3='Budget Calculator'!$A$12,  'Loan Calculator'!$P$12-E4257+H4257, 0))))</f>
        <v>#DIV/0!</v>
      </c>
      <c r="E4257" s="217" t="e">
        <f>IF(('Loan Calculator'!$G$4/$B$4)*C4256&gt;=0, ('Loan Calculator'!$G$4/$B$4)*C4256, 1/0)</f>
        <v>#DIV/0!</v>
      </c>
      <c r="F4257" s="200" t="e">
        <f t="shared" si="408"/>
        <v>#DIV/0!</v>
      </c>
      <c r="G4257" s="212" t="e">
        <f t="shared" si="403"/>
        <v>#DIV/0!</v>
      </c>
      <c r="K4257" s="197" t="str" cm="1">
        <f t="array" ref="K4257">INDEX($A:$G, ($B4257*$B$4)+3,COLUMN(C4257))</f>
        <v>Owing</v>
      </c>
      <c r="L4257" s="198" t="e">
        <f t="shared" si="405"/>
        <v>#VALUE!</v>
      </c>
      <c r="M4257" s="199" t="e">
        <f t="shared" si="406"/>
        <v>#VALUE!</v>
      </c>
      <c r="N4257" s="200" t="str" cm="1">
        <f t="array" ref="N4257">INDEX($A:$G, ($B4257*$B$4)+3,COLUMN(F4257))</f>
        <v>Total Interest Charged</v>
      </c>
      <c r="O4257" s="201" t="e">
        <f t="shared" si="404"/>
        <v>#VALUE!</v>
      </c>
    </row>
    <row r="4258" spans="3:15" x14ac:dyDescent="0.25">
      <c r="C4258" s="197" t="e">
        <f t="shared" si="407"/>
        <v>#DIV/0!</v>
      </c>
      <c r="D4258" s="216" t="e">
        <f>IF(F4258="","",IF($B$3='Budget Calculator'!$A$14, 'Loan Calculator'!$L$12-E4258+H4258, IF($B$3='Budget Calculator'!$A$13,  'Loan Calculator'!$N$12-E4258+H4258, IF($B$3='Budget Calculator'!$A$12,  'Loan Calculator'!$P$12-E4258+H4258, 0))))</f>
        <v>#DIV/0!</v>
      </c>
      <c r="E4258" s="217" t="e">
        <f>IF(('Loan Calculator'!$G$4/$B$4)*C4257&gt;=0, ('Loan Calculator'!$G$4/$B$4)*C4257, 1/0)</f>
        <v>#DIV/0!</v>
      </c>
      <c r="F4258" s="200" t="e">
        <f t="shared" si="408"/>
        <v>#DIV/0!</v>
      </c>
      <c r="G4258" s="212" t="e">
        <f t="shared" si="403"/>
        <v>#DIV/0!</v>
      </c>
      <c r="K4258" s="197" t="str" cm="1">
        <f t="array" ref="K4258">INDEX($A:$G, ($B4258*$B$4)+3,COLUMN(C4258))</f>
        <v>Owing</v>
      </c>
      <c r="L4258" s="198" t="e">
        <f t="shared" si="405"/>
        <v>#VALUE!</v>
      </c>
      <c r="M4258" s="199" t="e">
        <f t="shared" si="406"/>
        <v>#VALUE!</v>
      </c>
      <c r="N4258" s="200" t="str" cm="1">
        <f t="array" ref="N4258">INDEX($A:$G, ($B4258*$B$4)+3,COLUMN(F4258))</f>
        <v>Total Interest Charged</v>
      </c>
      <c r="O4258" s="201" t="e">
        <f t="shared" si="404"/>
        <v>#VALUE!</v>
      </c>
    </row>
    <row r="4259" spans="3:15" x14ac:dyDescent="0.25">
      <c r="C4259" s="197" t="e">
        <f t="shared" si="407"/>
        <v>#DIV/0!</v>
      </c>
      <c r="D4259" s="216" t="e">
        <f>IF(F4259="","",IF($B$3='Budget Calculator'!$A$14, 'Loan Calculator'!$L$12-E4259+H4259, IF($B$3='Budget Calculator'!$A$13,  'Loan Calculator'!$N$12-E4259+H4259, IF($B$3='Budget Calculator'!$A$12,  'Loan Calculator'!$P$12-E4259+H4259, 0))))</f>
        <v>#DIV/0!</v>
      </c>
      <c r="E4259" s="217" t="e">
        <f>IF(('Loan Calculator'!$G$4/$B$4)*C4258&gt;=0, ('Loan Calculator'!$G$4/$B$4)*C4258, 1/0)</f>
        <v>#DIV/0!</v>
      </c>
      <c r="F4259" s="200" t="e">
        <f t="shared" si="408"/>
        <v>#DIV/0!</v>
      </c>
      <c r="G4259" s="212" t="e">
        <f t="shared" si="403"/>
        <v>#DIV/0!</v>
      </c>
      <c r="K4259" s="197" t="str" cm="1">
        <f t="array" ref="K4259">INDEX($A:$G, ($B4259*$B$4)+3,COLUMN(C4259))</f>
        <v>Owing</v>
      </c>
      <c r="L4259" s="198" t="e">
        <f t="shared" si="405"/>
        <v>#VALUE!</v>
      </c>
      <c r="M4259" s="199" t="e">
        <f t="shared" si="406"/>
        <v>#VALUE!</v>
      </c>
      <c r="N4259" s="200" t="str" cm="1">
        <f t="array" ref="N4259">INDEX($A:$G, ($B4259*$B$4)+3,COLUMN(F4259))</f>
        <v>Total Interest Charged</v>
      </c>
      <c r="O4259" s="201" t="e">
        <f t="shared" si="404"/>
        <v>#VALUE!</v>
      </c>
    </row>
    <row r="4260" spans="3:15" x14ac:dyDescent="0.25">
      <c r="C4260" s="197" t="e">
        <f t="shared" si="407"/>
        <v>#DIV/0!</v>
      </c>
      <c r="D4260" s="216" t="e">
        <f>IF(F4260="","",IF($B$3='Budget Calculator'!$A$14, 'Loan Calculator'!$L$12-E4260+H4260, IF($B$3='Budget Calculator'!$A$13,  'Loan Calculator'!$N$12-E4260+H4260, IF($B$3='Budget Calculator'!$A$12,  'Loan Calculator'!$P$12-E4260+H4260, 0))))</f>
        <v>#DIV/0!</v>
      </c>
      <c r="E4260" s="217" t="e">
        <f>IF(('Loan Calculator'!$G$4/$B$4)*C4259&gt;=0, ('Loan Calculator'!$G$4/$B$4)*C4259, 1/0)</f>
        <v>#DIV/0!</v>
      </c>
      <c r="F4260" s="200" t="e">
        <f t="shared" si="408"/>
        <v>#DIV/0!</v>
      </c>
      <c r="G4260" s="212" t="e">
        <f t="shared" si="403"/>
        <v>#DIV/0!</v>
      </c>
      <c r="K4260" s="197" t="str" cm="1">
        <f t="array" ref="K4260">INDEX($A:$G, ($B4260*$B$4)+3,COLUMN(C4260))</f>
        <v>Owing</v>
      </c>
      <c r="L4260" s="198" t="e">
        <f t="shared" si="405"/>
        <v>#VALUE!</v>
      </c>
      <c r="M4260" s="199" t="e">
        <f t="shared" si="406"/>
        <v>#VALUE!</v>
      </c>
      <c r="N4260" s="200" t="str" cm="1">
        <f t="array" ref="N4260">INDEX($A:$G, ($B4260*$B$4)+3,COLUMN(F4260))</f>
        <v>Total Interest Charged</v>
      </c>
      <c r="O4260" s="201" t="e">
        <f t="shared" si="404"/>
        <v>#VALUE!</v>
      </c>
    </row>
    <row r="4261" spans="3:15" x14ac:dyDescent="0.25">
      <c r="C4261" s="197" t="e">
        <f t="shared" si="407"/>
        <v>#DIV/0!</v>
      </c>
      <c r="D4261" s="216" t="e">
        <f>IF(F4261="","",IF($B$3='Budget Calculator'!$A$14, 'Loan Calculator'!$L$12-E4261+H4261, IF($B$3='Budget Calculator'!$A$13,  'Loan Calculator'!$N$12-E4261+H4261, IF($B$3='Budget Calculator'!$A$12,  'Loan Calculator'!$P$12-E4261+H4261, 0))))</f>
        <v>#DIV/0!</v>
      </c>
      <c r="E4261" s="217" t="e">
        <f>IF(('Loan Calculator'!$G$4/$B$4)*C4260&gt;=0, ('Loan Calculator'!$G$4/$B$4)*C4260, 1/0)</f>
        <v>#DIV/0!</v>
      </c>
      <c r="F4261" s="200" t="e">
        <f t="shared" si="408"/>
        <v>#DIV/0!</v>
      </c>
      <c r="G4261" s="212" t="e">
        <f t="shared" si="403"/>
        <v>#DIV/0!</v>
      </c>
      <c r="K4261" s="197" t="str" cm="1">
        <f t="array" ref="K4261">INDEX($A:$G, ($B4261*$B$4)+3,COLUMN(C4261))</f>
        <v>Owing</v>
      </c>
      <c r="L4261" s="198" t="e">
        <f t="shared" si="405"/>
        <v>#VALUE!</v>
      </c>
      <c r="M4261" s="199" t="e">
        <f t="shared" si="406"/>
        <v>#VALUE!</v>
      </c>
      <c r="N4261" s="200" t="str" cm="1">
        <f t="array" ref="N4261">INDEX($A:$G, ($B4261*$B$4)+3,COLUMN(F4261))</f>
        <v>Total Interest Charged</v>
      </c>
      <c r="O4261" s="201" t="e">
        <f t="shared" si="404"/>
        <v>#VALUE!</v>
      </c>
    </row>
    <row r="4262" spans="3:15" x14ac:dyDescent="0.25">
      <c r="C4262" s="197" t="e">
        <f t="shared" si="407"/>
        <v>#DIV/0!</v>
      </c>
      <c r="D4262" s="216" t="e">
        <f>IF(F4262="","",IF($B$3='Budget Calculator'!$A$14, 'Loan Calculator'!$L$12-E4262+H4262, IF($B$3='Budget Calculator'!$A$13,  'Loan Calculator'!$N$12-E4262+H4262, IF($B$3='Budget Calculator'!$A$12,  'Loan Calculator'!$P$12-E4262+H4262, 0))))</f>
        <v>#DIV/0!</v>
      </c>
      <c r="E4262" s="217" t="e">
        <f>IF(('Loan Calculator'!$G$4/$B$4)*C4261&gt;=0, ('Loan Calculator'!$G$4/$B$4)*C4261, 1/0)</f>
        <v>#DIV/0!</v>
      </c>
      <c r="F4262" s="200" t="e">
        <f t="shared" si="408"/>
        <v>#DIV/0!</v>
      </c>
      <c r="G4262" s="212" t="e">
        <f t="shared" si="403"/>
        <v>#DIV/0!</v>
      </c>
      <c r="K4262" s="197" t="str" cm="1">
        <f t="array" ref="K4262">INDEX($A:$G, ($B4262*$B$4)+3,COLUMN(C4262))</f>
        <v>Owing</v>
      </c>
      <c r="L4262" s="198" t="e">
        <f t="shared" si="405"/>
        <v>#VALUE!</v>
      </c>
      <c r="M4262" s="199" t="e">
        <f t="shared" si="406"/>
        <v>#VALUE!</v>
      </c>
      <c r="N4262" s="200" t="str" cm="1">
        <f t="array" ref="N4262">INDEX($A:$G, ($B4262*$B$4)+3,COLUMN(F4262))</f>
        <v>Total Interest Charged</v>
      </c>
      <c r="O4262" s="201" t="e">
        <f t="shared" si="404"/>
        <v>#VALUE!</v>
      </c>
    </row>
    <row r="4263" spans="3:15" x14ac:dyDescent="0.25">
      <c r="C4263" s="197" t="e">
        <f t="shared" si="407"/>
        <v>#DIV/0!</v>
      </c>
      <c r="D4263" s="216" t="e">
        <f>IF(F4263="","",IF($B$3='Budget Calculator'!$A$14, 'Loan Calculator'!$L$12-E4263+H4263, IF($B$3='Budget Calculator'!$A$13,  'Loan Calculator'!$N$12-E4263+H4263, IF($B$3='Budget Calculator'!$A$12,  'Loan Calculator'!$P$12-E4263+H4263, 0))))</f>
        <v>#DIV/0!</v>
      </c>
      <c r="E4263" s="217" t="e">
        <f>IF(('Loan Calculator'!$G$4/$B$4)*C4262&gt;=0, ('Loan Calculator'!$G$4/$B$4)*C4262, 1/0)</f>
        <v>#DIV/0!</v>
      </c>
      <c r="F4263" s="200" t="e">
        <f t="shared" si="408"/>
        <v>#DIV/0!</v>
      </c>
      <c r="G4263" s="212" t="e">
        <f t="shared" si="403"/>
        <v>#DIV/0!</v>
      </c>
      <c r="K4263" s="197" t="str" cm="1">
        <f t="array" ref="K4263">INDEX($A:$G, ($B4263*$B$4)+3,COLUMN(C4263))</f>
        <v>Owing</v>
      </c>
      <c r="L4263" s="198" t="e">
        <f t="shared" si="405"/>
        <v>#VALUE!</v>
      </c>
      <c r="M4263" s="199" t="e">
        <f t="shared" si="406"/>
        <v>#VALUE!</v>
      </c>
      <c r="N4263" s="200" t="str" cm="1">
        <f t="array" ref="N4263">INDEX($A:$G, ($B4263*$B$4)+3,COLUMN(F4263))</f>
        <v>Total Interest Charged</v>
      </c>
      <c r="O4263" s="201" t="e">
        <f t="shared" si="404"/>
        <v>#VALUE!</v>
      </c>
    </row>
    <row r="4264" spans="3:15" x14ac:dyDescent="0.25">
      <c r="C4264" s="197" t="e">
        <f t="shared" si="407"/>
        <v>#DIV/0!</v>
      </c>
      <c r="D4264" s="216" t="e">
        <f>IF(F4264="","",IF($B$3='Budget Calculator'!$A$14, 'Loan Calculator'!$L$12-E4264+H4264, IF($B$3='Budget Calculator'!$A$13,  'Loan Calculator'!$N$12-E4264+H4264, IF($B$3='Budget Calculator'!$A$12,  'Loan Calculator'!$P$12-E4264+H4264, 0))))</f>
        <v>#DIV/0!</v>
      </c>
      <c r="E4264" s="217" t="e">
        <f>IF(('Loan Calculator'!$G$4/$B$4)*C4263&gt;=0, ('Loan Calculator'!$G$4/$B$4)*C4263, 1/0)</f>
        <v>#DIV/0!</v>
      </c>
      <c r="F4264" s="200" t="e">
        <f t="shared" si="408"/>
        <v>#DIV/0!</v>
      </c>
      <c r="G4264" s="212" t="e">
        <f t="shared" si="403"/>
        <v>#DIV/0!</v>
      </c>
      <c r="K4264" s="197" t="str" cm="1">
        <f t="array" ref="K4264">INDEX($A:$G, ($B4264*$B$4)+3,COLUMN(C4264))</f>
        <v>Owing</v>
      </c>
      <c r="L4264" s="198" t="e">
        <f t="shared" si="405"/>
        <v>#VALUE!</v>
      </c>
      <c r="M4264" s="199" t="e">
        <f t="shared" si="406"/>
        <v>#VALUE!</v>
      </c>
      <c r="N4264" s="200" t="str" cm="1">
        <f t="array" ref="N4264">INDEX($A:$G, ($B4264*$B$4)+3,COLUMN(F4264))</f>
        <v>Total Interest Charged</v>
      </c>
      <c r="O4264" s="201" t="e">
        <f t="shared" si="404"/>
        <v>#VALUE!</v>
      </c>
    </row>
    <row r="4265" spans="3:15" x14ac:dyDescent="0.25">
      <c r="C4265" s="197" t="e">
        <f t="shared" si="407"/>
        <v>#DIV/0!</v>
      </c>
      <c r="D4265" s="216" t="e">
        <f>IF(F4265="","",IF($B$3='Budget Calculator'!$A$14, 'Loan Calculator'!$L$12-E4265+H4265, IF($B$3='Budget Calculator'!$A$13,  'Loan Calculator'!$N$12-E4265+H4265, IF($B$3='Budget Calculator'!$A$12,  'Loan Calculator'!$P$12-E4265+H4265, 0))))</f>
        <v>#DIV/0!</v>
      </c>
      <c r="E4265" s="217" t="e">
        <f>IF(('Loan Calculator'!$G$4/$B$4)*C4264&gt;=0, ('Loan Calculator'!$G$4/$B$4)*C4264, 1/0)</f>
        <v>#DIV/0!</v>
      </c>
      <c r="F4265" s="200" t="e">
        <f t="shared" si="408"/>
        <v>#DIV/0!</v>
      </c>
      <c r="G4265" s="212" t="e">
        <f t="shared" si="403"/>
        <v>#DIV/0!</v>
      </c>
      <c r="K4265" s="197" t="str" cm="1">
        <f t="array" ref="K4265">INDEX($A:$G, ($B4265*$B$4)+3,COLUMN(C4265))</f>
        <v>Owing</v>
      </c>
      <c r="L4265" s="198" t="e">
        <f t="shared" si="405"/>
        <v>#VALUE!</v>
      </c>
      <c r="M4265" s="199" t="e">
        <f t="shared" si="406"/>
        <v>#VALUE!</v>
      </c>
      <c r="N4265" s="200" t="str" cm="1">
        <f t="array" ref="N4265">INDEX($A:$G, ($B4265*$B$4)+3,COLUMN(F4265))</f>
        <v>Total Interest Charged</v>
      </c>
      <c r="O4265" s="201" t="e">
        <f t="shared" si="404"/>
        <v>#VALUE!</v>
      </c>
    </row>
    <row r="4266" spans="3:15" x14ac:dyDescent="0.25">
      <c r="C4266" s="197" t="e">
        <f t="shared" si="407"/>
        <v>#DIV/0!</v>
      </c>
      <c r="D4266" s="216" t="e">
        <f>IF(F4266="","",IF($B$3='Budget Calculator'!$A$14, 'Loan Calculator'!$L$12-E4266+H4266, IF($B$3='Budget Calculator'!$A$13,  'Loan Calculator'!$N$12-E4266+H4266, IF($B$3='Budget Calculator'!$A$12,  'Loan Calculator'!$P$12-E4266+H4266, 0))))</f>
        <v>#DIV/0!</v>
      </c>
      <c r="E4266" s="217" t="e">
        <f>IF(('Loan Calculator'!$G$4/$B$4)*C4265&gt;=0, ('Loan Calculator'!$G$4/$B$4)*C4265, 1/0)</f>
        <v>#DIV/0!</v>
      </c>
      <c r="F4266" s="200" t="e">
        <f t="shared" si="408"/>
        <v>#DIV/0!</v>
      </c>
      <c r="G4266" s="212" t="e">
        <f t="shared" si="403"/>
        <v>#DIV/0!</v>
      </c>
      <c r="K4266" s="197" t="str" cm="1">
        <f t="array" ref="K4266">INDEX($A:$G, ($B4266*$B$4)+3,COLUMN(C4266))</f>
        <v>Owing</v>
      </c>
      <c r="L4266" s="198" t="e">
        <f t="shared" si="405"/>
        <v>#VALUE!</v>
      </c>
      <c r="M4266" s="199" t="e">
        <f t="shared" si="406"/>
        <v>#VALUE!</v>
      </c>
      <c r="N4266" s="200" t="str" cm="1">
        <f t="array" ref="N4266">INDEX($A:$G, ($B4266*$B$4)+3,COLUMN(F4266))</f>
        <v>Total Interest Charged</v>
      </c>
      <c r="O4266" s="201" t="e">
        <f t="shared" si="404"/>
        <v>#VALUE!</v>
      </c>
    </row>
    <row r="4267" spans="3:15" x14ac:dyDescent="0.25">
      <c r="C4267" s="197" t="e">
        <f t="shared" si="407"/>
        <v>#DIV/0!</v>
      </c>
      <c r="D4267" s="216" t="e">
        <f>IF(F4267="","",IF($B$3='Budget Calculator'!$A$14, 'Loan Calculator'!$L$12-E4267+H4267, IF($B$3='Budget Calculator'!$A$13,  'Loan Calculator'!$N$12-E4267+H4267, IF($B$3='Budget Calculator'!$A$12,  'Loan Calculator'!$P$12-E4267+H4267, 0))))</f>
        <v>#DIV/0!</v>
      </c>
      <c r="E4267" s="217" t="e">
        <f>IF(('Loan Calculator'!$G$4/$B$4)*C4266&gt;=0, ('Loan Calculator'!$G$4/$B$4)*C4266, 1/0)</f>
        <v>#DIV/0!</v>
      </c>
      <c r="F4267" s="200" t="e">
        <f t="shared" si="408"/>
        <v>#DIV/0!</v>
      </c>
      <c r="G4267" s="212" t="e">
        <f t="shared" si="403"/>
        <v>#DIV/0!</v>
      </c>
      <c r="K4267" s="197" t="str" cm="1">
        <f t="array" ref="K4267">INDEX($A:$G, ($B4267*$B$4)+3,COLUMN(C4267))</f>
        <v>Owing</v>
      </c>
      <c r="L4267" s="198" t="e">
        <f t="shared" si="405"/>
        <v>#VALUE!</v>
      </c>
      <c r="M4267" s="199" t="e">
        <f t="shared" si="406"/>
        <v>#VALUE!</v>
      </c>
      <c r="N4267" s="200" t="str" cm="1">
        <f t="array" ref="N4267">INDEX($A:$G, ($B4267*$B$4)+3,COLUMN(F4267))</f>
        <v>Total Interest Charged</v>
      </c>
      <c r="O4267" s="201" t="e">
        <f t="shared" si="404"/>
        <v>#VALUE!</v>
      </c>
    </row>
    <row r="4268" spans="3:15" x14ac:dyDescent="0.25">
      <c r="C4268" s="197" t="e">
        <f t="shared" si="407"/>
        <v>#DIV/0!</v>
      </c>
      <c r="D4268" s="216" t="e">
        <f>IF(F4268="","",IF($B$3='Budget Calculator'!$A$14, 'Loan Calculator'!$L$12-E4268+H4268, IF($B$3='Budget Calculator'!$A$13,  'Loan Calculator'!$N$12-E4268+H4268, IF($B$3='Budget Calculator'!$A$12,  'Loan Calculator'!$P$12-E4268+H4268, 0))))</f>
        <v>#DIV/0!</v>
      </c>
      <c r="E4268" s="217" t="e">
        <f>IF(('Loan Calculator'!$G$4/$B$4)*C4267&gt;=0, ('Loan Calculator'!$G$4/$B$4)*C4267, 1/0)</f>
        <v>#DIV/0!</v>
      </c>
      <c r="F4268" s="200" t="e">
        <f t="shared" si="408"/>
        <v>#DIV/0!</v>
      </c>
      <c r="G4268" s="212" t="e">
        <f t="shared" si="403"/>
        <v>#DIV/0!</v>
      </c>
      <c r="K4268" s="197" t="str" cm="1">
        <f t="array" ref="K4268">INDEX($A:$G, ($B4268*$B$4)+3,COLUMN(C4268))</f>
        <v>Owing</v>
      </c>
      <c r="L4268" s="198" t="e">
        <f t="shared" si="405"/>
        <v>#VALUE!</v>
      </c>
      <c r="M4268" s="199" t="e">
        <f t="shared" si="406"/>
        <v>#VALUE!</v>
      </c>
      <c r="N4268" s="200" t="str" cm="1">
        <f t="array" ref="N4268">INDEX($A:$G, ($B4268*$B$4)+3,COLUMN(F4268))</f>
        <v>Total Interest Charged</v>
      </c>
      <c r="O4268" s="201" t="e">
        <f t="shared" si="404"/>
        <v>#VALUE!</v>
      </c>
    </row>
    <row r="4269" spans="3:15" x14ac:dyDescent="0.25">
      <c r="C4269" s="197" t="e">
        <f t="shared" si="407"/>
        <v>#DIV/0!</v>
      </c>
      <c r="D4269" s="216" t="e">
        <f>IF(F4269="","",IF($B$3='Budget Calculator'!$A$14, 'Loan Calculator'!$L$12-E4269+H4269, IF($B$3='Budget Calculator'!$A$13,  'Loan Calculator'!$N$12-E4269+H4269, IF($B$3='Budget Calculator'!$A$12,  'Loan Calculator'!$P$12-E4269+H4269, 0))))</f>
        <v>#DIV/0!</v>
      </c>
      <c r="E4269" s="217" t="e">
        <f>IF(('Loan Calculator'!$G$4/$B$4)*C4268&gt;=0, ('Loan Calculator'!$G$4/$B$4)*C4268, 1/0)</f>
        <v>#DIV/0!</v>
      </c>
      <c r="F4269" s="200" t="e">
        <f t="shared" si="408"/>
        <v>#DIV/0!</v>
      </c>
      <c r="G4269" s="212" t="e">
        <f t="shared" si="403"/>
        <v>#DIV/0!</v>
      </c>
      <c r="K4269" s="197" t="str" cm="1">
        <f t="array" ref="K4269">INDEX($A:$G, ($B4269*$B$4)+3,COLUMN(C4269))</f>
        <v>Owing</v>
      </c>
      <c r="L4269" s="198" t="e">
        <f t="shared" si="405"/>
        <v>#VALUE!</v>
      </c>
      <c r="M4269" s="199" t="e">
        <f t="shared" si="406"/>
        <v>#VALUE!</v>
      </c>
      <c r="N4269" s="200" t="str" cm="1">
        <f t="array" ref="N4269">INDEX($A:$G, ($B4269*$B$4)+3,COLUMN(F4269))</f>
        <v>Total Interest Charged</v>
      </c>
      <c r="O4269" s="201" t="e">
        <f t="shared" si="404"/>
        <v>#VALUE!</v>
      </c>
    </row>
    <row r="4270" spans="3:15" x14ac:dyDescent="0.25">
      <c r="C4270" s="197" t="e">
        <f t="shared" si="407"/>
        <v>#DIV/0!</v>
      </c>
      <c r="D4270" s="216" t="e">
        <f>IF(F4270="","",IF($B$3='Budget Calculator'!$A$14, 'Loan Calculator'!$L$12-E4270+H4270, IF($B$3='Budget Calculator'!$A$13,  'Loan Calculator'!$N$12-E4270+H4270, IF($B$3='Budget Calculator'!$A$12,  'Loan Calculator'!$P$12-E4270+H4270, 0))))</f>
        <v>#DIV/0!</v>
      </c>
      <c r="E4270" s="217" t="e">
        <f>IF(('Loan Calculator'!$G$4/$B$4)*C4269&gt;=0, ('Loan Calculator'!$G$4/$B$4)*C4269, 1/0)</f>
        <v>#DIV/0!</v>
      </c>
      <c r="F4270" s="200" t="e">
        <f t="shared" si="408"/>
        <v>#DIV/0!</v>
      </c>
      <c r="G4270" s="212" t="e">
        <f t="shared" si="403"/>
        <v>#DIV/0!</v>
      </c>
      <c r="K4270" s="197" t="str" cm="1">
        <f t="array" ref="K4270">INDEX($A:$G, ($B4270*$B$4)+3,COLUMN(C4270))</f>
        <v>Owing</v>
      </c>
      <c r="L4270" s="198" t="e">
        <f t="shared" si="405"/>
        <v>#VALUE!</v>
      </c>
      <c r="M4270" s="199" t="e">
        <f t="shared" si="406"/>
        <v>#VALUE!</v>
      </c>
      <c r="N4270" s="200" t="str" cm="1">
        <f t="array" ref="N4270">INDEX($A:$G, ($B4270*$B$4)+3,COLUMN(F4270))</f>
        <v>Total Interest Charged</v>
      </c>
      <c r="O4270" s="201" t="e">
        <f t="shared" si="404"/>
        <v>#VALUE!</v>
      </c>
    </row>
    <row r="4271" spans="3:15" x14ac:dyDescent="0.25">
      <c r="C4271" s="197" t="e">
        <f t="shared" si="407"/>
        <v>#DIV/0!</v>
      </c>
      <c r="D4271" s="216" t="e">
        <f>IF(F4271="","",IF($B$3='Budget Calculator'!$A$14, 'Loan Calculator'!$L$12-E4271+H4271, IF($B$3='Budget Calculator'!$A$13,  'Loan Calculator'!$N$12-E4271+H4271, IF($B$3='Budget Calculator'!$A$12,  'Loan Calculator'!$P$12-E4271+H4271, 0))))</f>
        <v>#DIV/0!</v>
      </c>
      <c r="E4271" s="217" t="e">
        <f>IF(('Loan Calculator'!$G$4/$B$4)*C4270&gt;=0, ('Loan Calculator'!$G$4/$B$4)*C4270, 1/0)</f>
        <v>#DIV/0!</v>
      </c>
      <c r="F4271" s="200" t="e">
        <f t="shared" si="408"/>
        <v>#DIV/0!</v>
      </c>
      <c r="G4271" s="212" t="e">
        <f t="shared" si="403"/>
        <v>#DIV/0!</v>
      </c>
      <c r="K4271" s="197" t="str" cm="1">
        <f t="array" ref="K4271">INDEX($A:$G, ($B4271*$B$4)+3,COLUMN(C4271))</f>
        <v>Owing</v>
      </c>
      <c r="L4271" s="198" t="e">
        <f t="shared" si="405"/>
        <v>#VALUE!</v>
      </c>
      <c r="M4271" s="199" t="e">
        <f t="shared" si="406"/>
        <v>#VALUE!</v>
      </c>
      <c r="N4271" s="200" t="str" cm="1">
        <f t="array" ref="N4271">INDEX($A:$G, ($B4271*$B$4)+3,COLUMN(F4271))</f>
        <v>Total Interest Charged</v>
      </c>
      <c r="O4271" s="201" t="e">
        <f t="shared" si="404"/>
        <v>#VALUE!</v>
      </c>
    </row>
    <row r="4272" spans="3:15" x14ac:dyDescent="0.25">
      <c r="C4272" s="197" t="e">
        <f t="shared" si="407"/>
        <v>#DIV/0!</v>
      </c>
      <c r="D4272" s="216" t="e">
        <f>IF(F4272="","",IF($B$3='Budget Calculator'!$A$14, 'Loan Calculator'!$L$12-E4272+H4272, IF($B$3='Budget Calculator'!$A$13,  'Loan Calculator'!$N$12-E4272+H4272, IF($B$3='Budget Calculator'!$A$12,  'Loan Calculator'!$P$12-E4272+H4272, 0))))</f>
        <v>#DIV/0!</v>
      </c>
      <c r="E4272" s="217" t="e">
        <f>IF(('Loan Calculator'!$G$4/$B$4)*C4271&gt;=0, ('Loan Calculator'!$G$4/$B$4)*C4271, 1/0)</f>
        <v>#DIV/0!</v>
      </c>
      <c r="F4272" s="200" t="e">
        <f t="shared" si="408"/>
        <v>#DIV/0!</v>
      </c>
      <c r="G4272" s="212" t="e">
        <f t="shared" si="403"/>
        <v>#DIV/0!</v>
      </c>
      <c r="K4272" s="197" t="str" cm="1">
        <f t="array" ref="K4272">INDEX($A:$G, ($B4272*$B$4)+3,COLUMN(C4272))</f>
        <v>Owing</v>
      </c>
      <c r="L4272" s="198" t="e">
        <f t="shared" si="405"/>
        <v>#VALUE!</v>
      </c>
      <c r="M4272" s="199" t="e">
        <f t="shared" si="406"/>
        <v>#VALUE!</v>
      </c>
      <c r="N4272" s="200" t="str" cm="1">
        <f t="array" ref="N4272">INDEX($A:$G, ($B4272*$B$4)+3,COLUMN(F4272))</f>
        <v>Total Interest Charged</v>
      </c>
      <c r="O4272" s="201" t="e">
        <f t="shared" si="404"/>
        <v>#VALUE!</v>
      </c>
    </row>
    <row r="4273" spans="3:15" x14ac:dyDescent="0.25">
      <c r="C4273" s="197" t="e">
        <f t="shared" si="407"/>
        <v>#DIV/0!</v>
      </c>
      <c r="D4273" s="216" t="e">
        <f>IF(F4273="","",IF($B$3='Budget Calculator'!$A$14, 'Loan Calculator'!$L$12-E4273+H4273, IF($B$3='Budget Calculator'!$A$13,  'Loan Calculator'!$N$12-E4273+H4273, IF($B$3='Budget Calculator'!$A$12,  'Loan Calculator'!$P$12-E4273+H4273, 0))))</f>
        <v>#DIV/0!</v>
      </c>
      <c r="E4273" s="217" t="e">
        <f>IF(('Loan Calculator'!$G$4/$B$4)*C4272&gt;=0, ('Loan Calculator'!$G$4/$B$4)*C4272, 1/0)</f>
        <v>#DIV/0!</v>
      </c>
      <c r="F4273" s="200" t="e">
        <f t="shared" si="408"/>
        <v>#DIV/0!</v>
      </c>
      <c r="G4273" s="212" t="e">
        <f t="shared" si="403"/>
        <v>#DIV/0!</v>
      </c>
      <c r="K4273" s="197" t="str" cm="1">
        <f t="array" ref="K4273">INDEX($A:$G, ($B4273*$B$4)+3,COLUMN(C4273))</f>
        <v>Owing</v>
      </c>
      <c r="L4273" s="198" t="e">
        <f t="shared" si="405"/>
        <v>#VALUE!</v>
      </c>
      <c r="M4273" s="199" t="e">
        <f t="shared" si="406"/>
        <v>#VALUE!</v>
      </c>
      <c r="N4273" s="200" t="str" cm="1">
        <f t="array" ref="N4273">INDEX($A:$G, ($B4273*$B$4)+3,COLUMN(F4273))</f>
        <v>Total Interest Charged</v>
      </c>
      <c r="O4273" s="201" t="e">
        <f t="shared" si="404"/>
        <v>#VALUE!</v>
      </c>
    </row>
    <row r="4274" spans="3:15" x14ac:dyDescent="0.25">
      <c r="C4274" s="197" t="e">
        <f t="shared" si="407"/>
        <v>#DIV/0!</v>
      </c>
      <c r="D4274" s="216" t="e">
        <f>IF(F4274="","",IF($B$3='Budget Calculator'!$A$14, 'Loan Calculator'!$L$12-E4274+H4274, IF($B$3='Budget Calculator'!$A$13,  'Loan Calculator'!$N$12-E4274+H4274, IF($B$3='Budget Calculator'!$A$12,  'Loan Calculator'!$P$12-E4274+H4274, 0))))</f>
        <v>#DIV/0!</v>
      </c>
      <c r="E4274" s="217" t="e">
        <f>IF(('Loan Calculator'!$G$4/$B$4)*C4273&gt;=0, ('Loan Calculator'!$G$4/$B$4)*C4273, 1/0)</f>
        <v>#DIV/0!</v>
      </c>
      <c r="F4274" s="200" t="e">
        <f t="shared" si="408"/>
        <v>#DIV/0!</v>
      </c>
      <c r="G4274" s="212" t="e">
        <f t="shared" si="403"/>
        <v>#DIV/0!</v>
      </c>
      <c r="K4274" s="197" t="str" cm="1">
        <f t="array" ref="K4274">INDEX($A:$G, ($B4274*$B$4)+3,COLUMN(C4274))</f>
        <v>Owing</v>
      </c>
      <c r="L4274" s="198" t="e">
        <f t="shared" si="405"/>
        <v>#VALUE!</v>
      </c>
      <c r="M4274" s="199" t="e">
        <f t="shared" si="406"/>
        <v>#VALUE!</v>
      </c>
      <c r="N4274" s="200" t="str" cm="1">
        <f t="array" ref="N4274">INDEX($A:$G, ($B4274*$B$4)+3,COLUMN(F4274))</f>
        <v>Total Interest Charged</v>
      </c>
      <c r="O4274" s="201" t="e">
        <f t="shared" si="404"/>
        <v>#VALUE!</v>
      </c>
    </row>
    <row r="4275" spans="3:15" x14ac:dyDescent="0.25">
      <c r="C4275" s="197" t="e">
        <f t="shared" si="407"/>
        <v>#DIV/0!</v>
      </c>
      <c r="D4275" s="216" t="e">
        <f>IF(F4275="","",IF($B$3='Budget Calculator'!$A$14, 'Loan Calculator'!$L$12-E4275+H4275, IF($B$3='Budget Calculator'!$A$13,  'Loan Calculator'!$N$12-E4275+H4275, IF($B$3='Budget Calculator'!$A$12,  'Loan Calculator'!$P$12-E4275+H4275, 0))))</f>
        <v>#DIV/0!</v>
      </c>
      <c r="E4275" s="217" t="e">
        <f>IF(('Loan Calculator'!$G$4/$B$4)*C4274&gt;=0, ('Loan Calculator'!$G$4/$B$4)*C4274, 1/0)</f>
        <v>#DIV/0!</v>
      </c>
      <c r="F4275" s="200" t="e">
        <f t="shared" si="408"/>
        <v>#DIV/0!</v>
      </c>
      <c r="G4275" s="212" t="e">
        <f t="shared" si="403"/>
        <v>#DIV/0!</v>
      </c>
      <c r="K4275" s="197" t="str" cm="1">
        <f t="array" ref="K4275">INDEX($A:$G, ($B4275*$B$4)+3,COLUMN(C4275))</f>
        <v>Owing</v>
      </c>
      <c r="L4275" s="198" t="e">
        <f t="shared" si="405"/>
        <v>#VALUE!</v>
      </c>
      <c r="M4275" s="199" t="e">
        <f t="shared" si="406"/>
        <v>#VALUE!</v>
      </c>
      <c r="N4275" s="200" t="str" cm="1">
        <f t="array" ref="N4275">INDEX($A:$G, ($B4275*$B$4)+3,COLUMN(F4275))</f>
        <v>Total Interest Charged</v>
      </c>
      <c r="O4275" s="201" t="e">
        <f t="shared" si="404"/>
        <v>#VALUE!</v>
      </c>
    </row>
    <row r="4276" spans="3:15" x14ac:dyDescent="0.25">
      <c r="C4276" s="197" t="e">
        <f t="shared" si="407"/>
        <v>#DIV/0!</v>
      </c>
      <c r="D4276" s="216" t="e">
        <f>IF(F4276="","",IF($B$3='Budget Calculator'!$A$14, 'Loan Calculator'!$L$12-E4276+H4276, IF($B$3='Budget Calculator'!$A$13,  'Loan Calculator'!$N$12-E4276+H4276, IF($B$3='Budget Calculator'!$A$12,  'Loan Calculator'!$P$12-E4276+H4276, 0))))</f>
        <v>#DIV/0!</v>
      </c>
      <c r="E4276" s="217" t="e">
        <f>IF(('Loan Calculator'!$G$4/$B$4)*C4275&gt;=0, ('Loan Calculator'!$G$4/$B$4)*C4275, 1/0)</f>
        <v>#DIV/0!</v>
      </c>
      <c r="F4276" s="200" t="e">
        <f t="shared" si="408"/>
        <v>#DIV/0!</v>
      </c>
      <c r="G4276" s="212" t="e">
        <f t="shared" si="403"/>
        <v>#DIV/0!</v>
      </c>
      <c r="K4276" s="197" t="str" cm="1">
        <f t="array" ref="K4276">INDEX($A:$G, ($B4276*$B$4)+3,COLUMN(C4276))</f>
        <v>Owing</v>
      </c>
      <c r="L4276" s="198" t="e">
        <f t="shared" si="405"/>
        <v>#VALUE!</v>
      </c>
      <c r="M4276" s="199" t="e">
        <f t="shared" si="406"/>
        <v>#VALUE!</v>
      </c>
      <c r="N4276" s="200" t="str" cm="1">
        <f t="array" ref="N4276">INDEX($A:$G, ($B4276*$B$4)+3,COLUMN(F4276))</f>
        <v>Total Interest Charged</v>
      </c>
      <c r="O4276" s="201" t="e">
        <f t="shared" si="404"/>
        <v>#VALUE!</v>
      </c>
    </row>
    <row r="4277" spans="3:15" x14ac:dyDescent="0.25">
      <c r="C4277" s="197" t="e">
        <f t="shared" si="407"/>
        <v>#DIV/0!</v>
      </c>
      <c r="D4277" s="216" t="e">
        <f>IF(F4277="","",IF($B$3='Budget Calculator'!$A$14, 'Loan Calculator'!$L$12-E4277+H4277, IF($B$3='Budget Calculator'!$A$13,  'Loan Calculator'!$N$12-E4277+H4277, IF($B$3='Budget Calculator'!$A$12,  'Loan Calculator'!$P$12-E4277+H4277, 0))))</f>
        <v>#DIV/0!</v>
      </c>
      <c r="E4277" s="217" t="e">
        <f>IF(('Loan Calculator'!$G$4/$B$4)*C4276&gt;=0, ('Loan Calculator'!$G$4/$B$4)*C4276, 1/0)</f>
        <v>#DIV/0!</v>
      </c>
      <c r="F4277" s="200" t="e">
        <f t="shared" si="408"/>
        <v>#DIV/0!</v>
      </c>
      <c r="G4277" s="212" t="e">
        <f t="shared" si="403"/>
        <v>#DIV/0!</v>
      </c>
      <c r="K4277" s="197" t="str" cm="1">
        <f t="array" ref="K4277">INDEX($A:$G, ($B4277*$B$4)+3,COLUMN(C4277))</f>
        <v>Owing</v>
      </c>
      <c r="L4277" s="198" t="e">
        <f t="shared" si="405"/>
        <v>#VALUE!</v>
      </c>
      <c r="M4277" s="199" t="e">
        <f t="shared" si="406"/>
        <v>#VALUE!</v>
      </c>
      <c r="N4277" s="200" t="str" cm="1">
        <f t="array" ref="N4277">INDEX($A:$G, ($B4277*$B$4)+3,COLUMN(F4277))</f>
        <v>Total Interest Charged</v>
      </c>
      <c r="O4277" s="201" t="e">
        <f t="shared" si="404"/>
        <v>#VALUE!</v>
      </c>
    </row>
    <row r="4278" spans="3:15" x14ac:dyDescent="0.25">
      <c r="C4278" s="197" t="e">
        <f t="shared" si="407"/>
        <v>#DIV/0!</v>
      </c>
      <c r="D4278" s="216" t="e">
        <f>IF(F4278="","",IF($B$3='Budget Calculator'!$A$14, 'Loan Calculator'!$L$12-E4278+H4278, IF($B$3='Budget Calculator'!$A$13,  'Loan Calculator'!$N$12-E4278+H4278, IF($B$3='Budget Calculator'!$A$12,  'Loan Calculator'!$P$12-E4278+H4278, 0))))</f>
        <v>#DIV/0!</v>
      </c>
      <c r="E4278" s="217" t="e">
        <f>IF(('Loan Calculator'!$G$4/$B$4)*C4277&gt;=0, ('Loan Calculator'!$G$4/$B$4)*C4277, 1/0)</f>
        <v>#DIV/0!</v>
      </c>
      <c r="F4278" s="200" t="e">
        <f t="shared" si="408"/>
        <v>#DIV/0!</v>
      </c>
      <c r="G4278" s="212" t="e">
        <f t="shared" si="403"/>
        <v>#DIV/0!</v>
      </c>
      <c r="K4278" s="197" t="str" cm="1">
        <f t="array" ref="K4278">INDEX($A:$G, ($B4278*$B$4)+3,COLUMN(C4278))</f>
        <v>Owing</v>
      </c>
      <c r="L4278" s="198" t="e">
        <f t="shared" si="405"/>
        <v>#VALUE!</v>
      </c>
      <c r="M4278" s="199" t="e">
        <f t="shared" si="406"/>
        <v>#VALUE!</v>
      </c>
      <c r="N4278" s="200" t="str" cm="1">
        <f t="array" ref="N4278">INDEX($A:$G, ($B4278*$B$4)+3,COLUMN(F4278))</f>
        <v>Total Interest Charged</v>
      </c>
      <c r="O4278" s="201" t="e">
        <f t="shared" si="404"/>
        <v>#VALUE!</v>
      </c>
    </row>
    <row r="4279" spans="3:15" x14ac:dyDescent="0.25">
      <c r="C4279" s="197" t="e">
        <f t="shared" si="407"/>
        <v>#DIV/0!</v>
      </c>
      <c r="D4279" s="216" t="e">
        <f>IF(F4279="","",IF($B$3='Budget Calculator'!$A$14, 'Loan Calculator'!$L$12-E4279+H4279, IF($B$3='Budget Calculator'!$A$13,  'Loan Calculator'!$N$12-E4279+H4279, IF($B$3='Budget Calculator'!$A$12,  'Loan Calculator'!$P$12-E4279+H4279, 0))))</f>
        <v>#DIV/0!</v>
      </c>
      <c r="E4279" s="217" t="e">
        <f>IF(('Loan Calculator'!$G$4/$B$4)*C4278&gt;=0, ('Loan Calculator'!$G$4/$B$4)*C4278, 1/0)</f>
        <v>#DIV/0!</v>
      </c>
      <c r="F4279" s="200" t="e">
        <f t="shared" si="408"/>
        <v>#DIV/0!</v>
      </c>
      <c r="G4279" s="212" t="e">
        <f t="shared" si="403"/>
        <v>#DIV/0!</v>
      </c>
      <c r="K4279" s="197" t="str" cm="1">
        <f t="array" ref="K4279">INDEX($A:$G, ($B4279*$B$4)+3,COLUMN(C4279))</f>
        <v>Owing</v>
      </c>
      <c r="L4279" s="198" t="e">
        <f t="shared" si="405"/>
        <v>#VALUE!</v>
      </c>
      <c r="M4279" s="199" t="e">
        <f t="shared" si="406"/>
        <v>#VALUE!</v>
      </c>
      <c r="N4279" s="200" t="str" cm="1">
        <f t="array" ref="N4279">INDEX($A:$G, ($B4279*$B$4)+3,COLUMN(F4279))</f>
        <v>Total Interest Charged</v>
      </c>
      <c r="O4279" s="201" t="e">
        <f t="shared" si="404"/>
        <v>#VALUE!</v>
      </c>
    </row>
    <row r="4280" spans="3:15" x14ac:dyDescent="0.25">
      <c r="C4280" s="197" t="e">
        <f t="shared" si="407"/>
        <v>#DIV/0!</v>
      </c>
      <c r="D4280" s="216" t="e">
        <f>IF(F4280="","",IF($B$3='Budget Calculator'!$A$14, 'Loan Calculator'!$L$12-E4280+H4280, IF($B$3='Budget Calculator'!$A$13,  'Loan Calculator'!$N$12-E4280+H4280, IF($B$3='Budget Calculator'!$A$12,  'Loan Calculator'!$P$12-E4280+H4280, 0))))</f>
        <v>#DIV/0!</v>
      </c>
      <c r="E4280" s="217" t="e">
        <f>IF(('Loan Calculator'!$G$4/$B$4)*C4279&gt;=0, ('Loan Calculator'!$G$4/$B$4)*C4279, 1/0)</f>
        <v>#DIV/0!</v>
      </c>
      <c r="F4280" s="200" t="e">
        <f t="shared" si="408"/>
        <v>#DIV/0!</v>
      </c>
      <c r="G4280" s="212" t="e">
        <f t="shared" si="403"/>
        <v>#DIV/0!</v>
      </c>
      <c r="K4280" s="197" t="str" cm="1">
        <f t="array" ref="K4280">INDEX($A:$G, ($B4280*$B$4)+3,COLUMN(C4280))</f>
        <v>Owing</v>
      </c>
      <c r="L4280" s="198" t="e">
        <f t="shared" si="405"/>
        <v>#VALUE!</v>
      </c>
      <c r="M4280" s="199" t="e">
        <f t="shared" si="406"/>
        <v>#VALUE!</v>
      </c>
      <c r="N4280" s="200" t="str" cm="1">
        <f t="array" ref="N4280">INDEX($A:$G, ($B4280*$B$4)+3,COLUMN(F4280))</f>
        <v>Total Interest Charged</v>
      </c>
      <c r="O4280" s="201" t="e">
        <f t="shared" si="404"/>
        <v>#VALUE!</v>
      </c>
    </row>
    <row r="4281" spans="3:15" x14ac:dyDescent="0.25">
      <c r="C4281" s="197" t="e">
        <f t="shared" si="407"/>
        <v>#DIV/0!</v>
      </c>
      <c r="D4281" s="216" t="e">
        <f>IF(F4281="","",IF($B$3='Budget Calculator'!$A$14, 'Loan Calculator'!$L$12-E4281+H4281, IF($B$3='Budget Calculator'!$A$13,  'Loan Calculator'!$N$12-E4281+H4281, IF($B$3='Budget Calculator'!$A$12,  'Loan Calculator'!$P$12-E4281+H4281, 0))))</f>
        <v>#DIV/0!</v>
      </c>
      <c r="E4281" s="217" t="e">
        <f>IF(('Loan Calculator'!$G$4/$B$4)*C4280&gt;=0, ('Loan Calculator'!$G$4/$B$4)*C4280, 1/0)</f>
        <v>#DIV/0!</v>
      </c>
      <c r="F4281" s="200" t="e">
        <f t="shared" si="408"/>
        <v>#DIV/0!</v>
      </c>
      <c r="G4281" s="212" t="e">
        <f t="shared" si="403"/>
        <v>#DIV/0!</v>
      </c>
      <c r="K4281" s="197" t="str" cm="1">
        <f t="array" ref="K4281">INDEX($A:$G, ($B4281*$B$4)+3,COLUMN(C4281))</f>
        <v>Owing</v>
      </c>
      <c r="L4281" s="198" t="e">
        <f t="shared" si="405"/>
        <v>#VALUE!</v>
      </c>
      <c r="M4281" s="199" t="e">
        <f t="shared" si="406"/>
        <v>#VALUE!</v>
      </c>
      <c r="N4281" s="200" t="str" cm="1">
        <f t="array" ref="N4281">INDEX($A:$G, ($B4281*$B$4)+3,COLUMN(F4281))</f>
        <v>Total Interest Charged</v>
      </c>
      <c r="O4281" s="201" t="e">
        <f t="shared" si="404"/>
        <v>#VALUE!</v>
      </c>
    </row>
    <row r="4282" spans="3:15" x14ac:dyDescent="0.25">
      <c r="C4282" s="197" t="e">
        <f t="shared" si="407"/>
        <v>#DIV/0!</v>
      </c>
      <c r="D4282" s="216" t="e">
        <f>IF(F4282="","",IF($B$3='Budget Calculator'!$A$14, 'Loan Calculator'!$L$12-E4282+H4282, IF($B$3='Budget Calculator'!$A$13,  'Loan Calculator'!$N$12-E4282+H4282, IF($B$3='Budget Calculator'!$A$12,  'Loan Calculator'!$P$12-E4282+H4282, 0))))</f>
        <v>#DIV/0!</v>
      </c>
      <c r="E4282" s="217" t="e">
        <f>IF(('Loan Calculator'!$G$4/$B$4)*C4281&gt;=0, ('Loan Calculator'!$G$4/$B$4)*C4281, 1/0)</f>
        <v>#DIV/0!</v>
      </c>
      <c r="F4282" s="200" t="e">
        <f t="shared" si="408"/>
        <v>#DIV/0!</v>
      </c>
      <c r="G4282" s="212" t="e">
        <f t="shared" si="403"/>
        <v>#DIV/0!</v>
      </c>
      <c r="K4282" s="197" t="str" cm="1">
        <f t="array" ref="K4282">INDEX($A:$G, ($B4282*$B$4)+3,COLUMN(C4282))</f>
        <v>Owing</v>
      </c>
      <c r="L4282" s="198" t="e">
        <f t="shared" si="405"/>
        <v>#VALUE!</v>
      </c>
      <c r="M4282" s="199" t="e">
        <f t="shared" si="406"/>
        <v>#VALUE!</v>
      </c>
      <c r="N4282" s="200" t="str" cm="1">
        <f t="array" ref="N4282">INDEX($A:$G, ($B4282*$B$4)+3,COLUMN(F4282))</f>
        <v>Total Interest Charged</v>
      </c>
      <c r="O4282" s="201" t="e">
        <f t="shared" si="404"/>
        <v>#VALUE!</v>
      </c>
    </row>
    <row r="4283" spans="3:15" x14ac:dyDescent="0.25">
      <c r="C4283" s="197" t="e">
        <f t="shared" si="407"/>
        <v>#DIV/0!</v>
      </c>
      <c r="D4283" s="216" t="e">
        <f>IF(F4283="","",IF($B$3='Budget Calculator'!$A$14, 'Loan Calculator'!$L$12-E4283+H4283, IF($B$3='Budget Calculator'!$A$13,  'Loan Calculator'!$N$12-E4283+H4283, IF($B$3='Budget Calculator'!$A$12,  'Loan Calculator'!$P$12-E4283+H4283, 0))))</f>
        <v>#DIV/0!</v>
      </c>
      <c r="E4283" s="217" t="e">
        <f>IF(('Loan Calculator'!$G$4/$B$4)*C4282&gt;=0, ('Loan Calculator'!$G$4/$B$4)*C4282, 1/0)</f>
        <v>#DIV/0!</v>
      </c>
      <c r="F4283" s="200" t="e">
        <f t="shared" si="408"/>
        <v>#DIV/0!</v>
      </c>
      <c r="G4283" s="212" t="e">
        <f t="shared" si="403"/>
        <v>#DIV/0!</v>
      </c>
      <c r="K4283" s="197" t="str" cm="1">
        <f t="array" ref="K4283">INDEX($A:$G, ($B4283*$B$4)+3,COLUMN(C4283))</f>
        <v>Owing</v>
      </c>
      <c r="L4283" s="198" t="e">
        <f t="shared" si="405"/>
        <v>#VALUE!</v>
      </c>
      <c r="M4283" s="199" t="e">
        <f t="shared" si="406"/>
        <v>#VALUE!</v>
      </c>
      <c r="N4283" s="200" t="str" cm="1">
        <f t="array" ref="N4283">INDEX($A:$G, ($B4283*$B$4)+3,COLUMN(F4283))</f>
        <v>Total Interest Charged</v>
      </c>
      <c r="O4283" s="201" t="e">
        <f t="shared" si="404"/>
        <v>#VALUE!</v>
      </c>
    </row>
    <row r="4284" spans="3:15" x14ac:dyDescent="0.25">
      <c r="C4284" s="197" t="e">
        <f t="shared" si="407"/>
        <v>#DIV/0!</v>
      </c>
      <c r="D4284" s="216" t="e">
        <f>IF(F4284="","",IF($B$3='Budget Calculator'!$A$14, 'Loan Calculator'!$L$12-E4284+H4284, IF($B$3='Budget Calculator'!$A$13,  'Loan Calculator'!$N$12-E4284+H4284, IF($B$3='Budget Calculator'!$A$12,  'Loan Calculator'!$P$12-E4284+H4284, 0))))</f>
        <v>#DIV/0!</v>
      </c>
      <c r="E4284" s="217" t="e">
        <f>IF(('Loan Calculator'!$G$4/$B$4)*C4283&gt;=0, ('Loan Calculator'!$G$4/$B$4)*C4283, 1/0)</f>
        <v>#DIV/0!</v>
      </c>
      <c r="F4284" s="200" t="e">
        <f t="shared" si="408"/>
        <v>#DIV/0!</v>
      </c>
      <c r="G4284" s="212" t="e">
        <f t="shared" si="403"/>
        <v>#DIV/0!</v>
      </c>
      <c r="K4284" s="197" t="str" cm="1">
        <f t="array" ref="K4284">INDEX($A:$G, ($B4284*$B$4)+3,COLUMN(C4284))</f>
        <v>Owing</v>
      </c>
      <c r="L4284" s="198" t="e">
        <f t="shared" si="405"/>
        <v>#VALUE!</v>
      </c>
      <c r="M4284" s="199" t="e">
        <f t="shared" si="406"/>
        <v>#VALUE!</v>
      </c>
      <c r="N4284" s="200" t="str" cm="1">
        <f t="array" ref="N4284">INDEX($A:$G, ($B4284*$B$4)+3,COLUMN(F4284))</f>
        <v>Total Interest Charged</v>
      </c>
      <c r="O4284" s="201" t="e">
        <f t="shared" si="404"/>
        <v>#VALUE!</v>
      </c>
    </row>
    <row r="4285" spans="3:15" x14ac:dyDescent="0.25">
      <c r="C4285" s="197" t="e">
        <f t="shared" si="407"/>
        <v>#DIV/0!</v>
      </c>
      <c r="D4285" s="216" t="e">
        <f>IF(F4285="","",IF($B$3='Budget Calculator'!$A$14, 'Loan Calculator'!$L$12-E4285+H4285, IF($B$3='Budget Calculator'!$A$13,  'Loan Calculator'!$N$12-E4285+H4285, IF($B$3='Budget Calculator'!$A$12,  'Loan Calculator'!$P$12-E4285+H4285, 0))))</f>
        <v>#DIV/0!</v>
      </c>
      <c r="E4285" s="217" t="e">
        <f>IF(('Loan Calculator'!$G$4/$B$4)*C4284&gt;=0, ('Loan Calculator'!$G$4/$B$4)*C4284, 1/0)</f>
        <v>#DIV/0!</v>
      </c>
      <c r="F4285" s="200" t="e">
        <f t="shared" si="408"/>
        <v>#DIV/0!</v>
      </c>
      <c r="G4285" s="212" t="e">
        <f t="shared" si="403"/>
        <v>#DIV/0!</v>
      </c>
      <c r="K4285" s="197" t="str" cm="1">
        <f t="array" ref="K4285">INDEX($A:$G, ($B4285*$B$4)+3,COLUMN(C4285))</f>
        <v>Owing</v>
      </c>
      <c r="L4285" s="198" t="e">
        <f t="shared" si="405"/>
        <v>#VALUE!</v>
      </c>
      <c r="M4285" s="199" t="e">
        <f t="shared" si="406"/>
        <v>#VALUE!</v>
      </c>
      <c r="N4285" s="200" t="str" cm="1">
        <f t="array" ref="N4285">INDEX($A:$G, ($B4285*$B$4)+3,COLUMN(F4285))</f>
        <v>Total Interest Charged</v>
      </c>
      <c r="O4285" s="201" t="e">
        <f t="shared" si="404"/>
        <v>#VALUE!</v>
      </c>
    </row>
    <row r="4286" spans="3:15" x14ac:dyDescent="0.25">
      <c r="C4286" s="197" t="e">
        <f t="shared" si="407"/>
        <v>#DIV/0!</v>
      </c>
      <c r="D4286" s="216" t="e">
        <f>IF(F4286="","",IF($B$3='Budget Calculator'!$A$14, 'Loan Calculator'!$L$12-E4286+H4286, IF($B$3='Budget Calculator'!$A$13,  'Loan Calculator'!$N$12-E4286+H4286, IF($B$3='Budget Calculator'!$A$12,  'Loan Calculator'!$P$12-E4286+H4286, 0))))</f>
        <v>#DIV/0!</v>
      </c>
      <c r="E4286" s="217" t="e">
        <f>IF(('Loan Calculator'!$G$4/$B$4)*C4285&gt;=0, ('Loan Calculator'!$G$4/$B$4)*C4285, 1/0)</f>
        <v>#DIV/0!</v>
      </c>
      <c r="F4286" s="200" t="e">
        <f t="shared" si="408"/>
        <v>#DIV/0!</v>
      </c>
      <c r="G4286" s="212" t="e">
        <f t="shared" si="403"/>
        <v>#DIV/0!</v>
      </c>
      <c r="K4286" s="197" t="str" cm="1">
        <f t="array" ref="K4286">INDEX($A:$G, ($B4286*$B$4)+3,COLUMN(C4286))</f>
        <v>Owing</v>
      </c>
      <c r="L4286" s="198" t="e">
        <f t="shared" si="405"/>
        <v>#VALUE!</v>
      </c>
      <c r="M4286" s="199" t="e">
        <f t="shared" si="406"/>
        <v>#VALUE!</v>
      </c>
      <c r="N4286" s="200" t="str" cm="1">
        <f t="array" ref="N4286">INDEX($A:$G, ($B4286*$B$4)+3,COLUMN(F4286))</f>
        <v>Total Interest Charged</v>
      </c>
      <c r="O4286" s="201" t="e">
        <f t="shared" si="404"/>
        <v>#VALUE!</v>
      </c>
    </row>
    <row r="4287" spans="3:15" x14ac:dyDescent="0.25">
      <c r="C4287" s="197" t="e">
        <f t="shared" si="407"/>
        <v>#DIV/0!</v>
      </c>
      <c r="D4287" s="216" t="e">
        <f>IF(F4287="","",IF($B$3='Budget Calculator'!$A$14, 'Loan Calculator'!$L$12-E4287+H4287, IF($B$3='Budget Calculator'!$A$13,  'Loan Calculator'!$N$12-E4287+H4287, IF($B$3='Budget Calculator'!$A$12,  'Loan Calculator'!$P$12-E4287+H4287, 0))))</f>
        <v>#DIV/0!</v>
      </c>
      <c r="E4287" s="217" t="e">
        <f>IF(('Loan Calculator'!$G$4/$B$4)*C4286&gt;=0, ('Loan Calculator'!$G$4/$B$4)*C4286, 1/0)</f>
        <v>#DIV/0!</v>
      </c>
      <c r="F4287" s="200" t="e">
        <f t="shared" si="408"/>
        <v>#DIV/0!</v>
      </c>
      <c r="G4287" s="212" t="e">
        <f t="shared" si="403"/>
        <v>#DIV/0!</v>
      </c>
      <c r="K4287" s="197" t="str" cm="1">
        <f t="array" ref="K4287">INDEX($A:$G, ($B4287*$B$4)+3,COLUMN(C4287))</f>
        <v>Owing</v>
      </c>
      <c r="L4287" s="198" t="e">
        <f t="shared" si="405"/>
        <v>#VALUE!</v>
      </c>
      <c r="M4287" s="199" t="e">
        <f t="shared" si="406"/>
        <v>#VALUE!</v>
      </c>
      <c r="N4287" s="200" t="str" cm="1">
        <f t="array" ref="N4287">INDEX($A:$G, ($B4287*$B$4)+3,COLUMN(F4287))</f>
        <v>Total Interest Charged</v>
      </c>
      <c r="O4287" s="201" t="e">
        <f t="shared" si="404"/>
        <v>#VALUE!</v>
      </c>
    </row>
    <row r="4288" spans="3:15" x14ac:dyDescent="0.25">
      <c r="C4288" s="197" t="e">
        <f t="shared" si="407"/>
        <v>#DIV/0!</v>
      </c>
      <c r="D4288" s="216" t="e">
        <f>IF(F4288="","",IF($B$3='Budget Calculator'!$A$14, 'Loan Calculator'!$L$12-E4288+H4288, IF($B$3='Budget Calculator'!$A$13,  'Loan Calculator'!$N$12-E4288+H4288, IF($B$3='Budget Calculator'!$A$12,  'Loan Calculator'!$P$12-E4288+H4288, 0))))</f>
        <v>#DIV/0!</v>
      </c>
      <c r="E4288" s="217" t="e">
        <f>IF(('Loan Calculator'!$G$4/$B$4)*C4287&gt;=0, ('Loan Calculator'!$G$4/$B$4)*C4287, 1/0)</f>
        <v>#DIV/0!</v>
      </c>
      <c r="F4288" s="200" t="e">
        <f t="shared" si="408"/>
        <v>#DIV/0!</v>
      </c>
      <c r="G4288" s="212" t="e">
        <f t="shared" si="403"/>
        <v>#DIV/0!</v>
      </c>
      <c r="K4288" s="197" t="str" cm="1">
        <f t="array" ref="K4288">INDEX($A:$G, ($B4288*$B$4)+3,COLUMN(C4288))</f>
        <v>Owing</v>
      </c>
      <c r="L4288" s="198" t="e">
        <f t="shared" si="405"/>
        <v>#VALUE!</v>
      </c>
      <c r="M4288" s="199" t="e">
        <f t="shared" si="406"/>
        <v>#VALUE!</v>
      </c>
      <c r="N4288" s="200" t="str" cm="1">
        <f t="array" ref="N4288">INDEX($A:$G, ($B4288*$B$4)+3,COLUMN(F4288))</f>
        <v>Total Interest Charged</v>
      </c>
      <c r="O4288" s="201" t="e">
        <f t="shared" si="404"/>
        <v>#VALUE!</v>
      </c>
    </row>
    <row r="4289" spans="3:15" x14ac:dyDescent="0.25">
      <c r="C4289" s="197" t="e">
        <f t="shared" si="407"/>
        <v>#DIV/0!</v>
      </c>
      <c r="D4289" s="216" t="e">
        <f>IF(F4289="","",IF($B$3='Budget Calculator'!$A$14, 'Loan Calculator'!$L$12-E4289+H4289, IF($B$3='Budget Calculator'!$A$13,  'Loan Calculator'!$N$12-E4289+H4289, IF($B$3='Budget Calculator'!$A$12,  'Loan Calculator'!$P$12-E4289+H4289, 0))))</f>
        <v>#DIV/0!</v>
      </c>
      <c r="E4289" s="217" t="e">
        <f>IF(('Loan Calculator'!$G$4/$B$4)*C4288&gt;=0, ('Loan Calculator'!$G$4/$B$4)*C4288, 1/0)</f>
        <v>#DIV/0!</v>
      </c>
      <c r="F4289" s="200" t="e">
        <f t="shared" si="408"/>
        <v>#DIV/0!</v>
      </c>
      <c r="G4289" s="212" t="e">
        <f t="shared" si="403"/>
        <v>#DIV/0!</v>
      </c>
      <c r="K4289" s="197" t="str" cm="1">
        <f t="array" ref="K4289">INDEX($A:$G, ($B4289*$B$4)+3,COLUMN(C4289))</f>
        <v>Owing</v>
      </c>
      <c r="L4289" s="198" t="e">
        <f t="shared" si="405"/>
        <v>#VALUE!</v>
      </c>
      <c r="M4289" s="199" t="e">
        <f t="shared" si="406"/>
        <v>#VALUE!</v>
      </c>
      <c r="N4289" s="200" t="str" cm="1">
        <f t="array" ref="N4289">INDEX($A:$G, ($B4289*$B$4)+3,COLUMN(F4289))</f>
        <v>Total Interest Charged</v>
      </c>
      <c r="O4289" s="201" t="e">
        <f t="shared" si="404"/>
        <v>#VALUE!</v>
      </c>
    </row>
    <row r="4290" spans="3:15" x14ac:dyDescent="0.25">
      <c r="C4290" s="197" t="e">
        <f t="shared" si="407"/>
        <v>#DIV/0!</v>
      </c>
      <c r="D4290" s="216" t="e">
        <f>IF(F4290="","",IF($B$3='Budget Calculator'!$A$14, 'Loan Calculator'!$L$12-E4290+H4290, IF($B$3='Budget Calculator'!$A$13,  'Loan Calculator'!$N$12-E4290+H4290, IF($B$3='Budget Calculator'!$A$12,  'Loan Calculator'!$P$12-E4290+H4290, 0))))</f>
        <v>#DIV/0!</v>
      </c>
      <c r="E4290" s="217" t="e">
        <f>IF(('Loan Calculator'!$G$4/$B$4)*C4289&gt;=0, ('Loan Calculator'!$G$4/$B$4)*C4289, 1/0)</f>
        <v>#DIV/0!</v>
      </c>
      <c r="F4290" s="200" t="e">
        <f t="shared" si="408"/>
        <v>#DIV/0!</v>
      </c>
      <c r="G4290" s="212" t="e">
        <f t="shared" si="403"/>
        <v>#DIV/0!</v>
      </c>
      <c r="K4290" s="197" t="str" cm="1">
        <f t="array" ref="K4290">INDEX($A:$G, ($B4290*$B$4)+3,COLUMN(C4290))</f>
        <v>Owing</v>
      </c>
      <c r="L4290" s="198" t="e">
        <f t="shared" si="405"/>
        <v>#VALUE!</v>
      </c>
      <c r="M4290" s="199" t="e">
        <f t="shared" si="406"/>
        <v>#VALUE!</v>
      </c>
      <c r="N4290" s="200" t="str" cm="1">
        <f t="array" ref="N4290">INDEX($A:$G, ($B4290*$B$4)+3,COLUMN(F4290))</f>
        <v>Total Interest Charged</v>
      </c>
      <c r="O4290" s="201" t="e">
        <f t="shared" si="404"/>
        <v>#VALUE!</v>
      </c>
    </row>
    <row r="4291" spans="3:15" x14ac:dyDescent="0.25">
      <c r="C4291" s="197" t="e">
        <f t="shared" si="407"/>
        <v>#DIV/0!</v>
      </c>
      <c r="D4291" s="216" t="e">
        <f>IF(F4291="","",IF($B$3='Budget Calculator'!$A$14, 'Loan Calculator'!$L$12-E4291+H4291, IF($B$3='Budget Calculator'!$A$13,  'Loan Calculator'!$N$12-E4291+H4291, IF($B$3='Budget Calculator'!$A$12,  'Loan Calculator'!$P$12-E4291+H4291, 0))))</f>
        <v>#DIV/0!</v>
      </c>
      <c r="E4291" s="217" t="e">
        <f>IF(('Loan Calculator'!$G$4/$B$4)*C4290&gt;=0, ('Loan Calculator'!$G$4/$B$4)*C4290, 1/0)</f>
        <v>#DIV/0!</v>
      </c>
      <c r="F4291" s="200" t="e">
        <f t="shared" si="408"/>
        <v>#DIV/0!</v>
      </c>
      <c r="G4291" s="212" t="e">
        <f t="shared" si="403"/>
        <v>#DIV/0!</v>
      </c>
      <c r="K4291" s="197" t="str" cm="1">
        <f t="array" ref="K4291">INDEX($A:$G, ($B4291*$B$4)+3,COLUMN(C4291))</f>
        <v>Owing</v>
      </c>
      <c r="L4291" s="198" t="e">
        <f t="shared" si="405"/>
        <v>#VALUE!</v>
      </c>
      <c r="M4291" s="199" t="e">
        <f t="shared" si="406"/>
        <v>#VALUE!</v>
      </c>
      <c r="N4291" s="200" t="str" cm="1">
        <f t="array" ref="N4291">INDEX($A:$G, ($B4291*$B$4)+3,COLUMN(F4291))</f>
        <v>Total Interest Charged</v>
      </c>
      <c r="O4291" s="201" t="e">
        <f t="shared" si="404"/>
        <v>#VALUE!</v>
      </c>
    </row>
    <row r="4292" spans="3:15" x14ac:dyDescent="0.25">
      <c r="C4292" s="197" t="e">
        <f t="shared" si="407"/>
        <v>#DIV/0!</v>
      </c>
      <c r="D4292" s="216" t="e">
        <f>IF(F4292="","",IF($B$3='Budget Calculator'!$A$14, 'Loan Calculator'!$L$12-E4292+H4292, IF($B$3='Budget Calculator'!$A$13,  'Loan Calculator'!$N$12-E4292+H4292, IF($B$3='Budget Calculator'!$A$12,  'Loan Calculator'!$P$12-E4292+H4292, 0))))</f>
        <v>#DIV/0!</v>
      </c>
      <c r="E4292" s="217" t="e">
        <f>IF(('Loan Calculator'!$G$4/$B$4)*C4291&gt;=0, ('Loan Calculator'!$G$4/$B$4)*C4291, 1/0)</f>
        <v>#DIV/0!</v>
      </c>
      <c r="F4292" s="200" t="e">
        <f t="shared" si="408"/>
        <v>#DIV/0!</v>
      </c>
      <c r="G4292" s="212" t="e">
        <f t="shared" si="403"/>
        <v>#DIV/0!</v>
      </c>
      <c r="K4292" s="197" t="str" cm="1">
        <f t="array" ref="K4292">INDEX($A:$G, ($B4292*$B$4)+3,COLUMN(C4292))</f>
        <v>Owing</v>
      </c>
      <c r="L4292" s="198" t="e">
        <f t="shared" si="405"/>
        <v>#VALUE!</v>
      </c>
      <c r="M4292" s="199" t="e">
        <f t="shared" si="406"/>
        <v>#VALUE!</v>
      </c>
      <c r="N4292" s="200" t="str" cm="1">
        <f t="array" ref="N4292">INDEX($A:$G, ($B4292*$B$4)+3,COLUMN(F4292))</f>
        <v>Total Interest Charged</v>
      </c>
      <c r="O4292" s="201" t="e">
        <f t="shared" si="404"/>
        <v>#VALUE!</v>
      </c>
    </row>
    <row r="4293" spans="3:15" x14ac:dyDescent="0.25">
      <c r="C4293" s="197" t="e">
        <f t="shared" si="407"/>
        <v>#DIV/0!</v>
      </c>
      <c r="D4293" s="216" t="e">
        <f>IF(F4293="","",IF($B$3='Budget Calculator'!$A$14, 'Loan Calculator'!$L$12-E4293+H4293, IF($B$3='Budget Calculator'!$A$13,  'Loan Calculator'!$N$12-E4293+H4293, IF($B$3='Budget Calculator'!$A$12,  'Loan Calculator'!$P$12-E4293+H4293, 0))))</f>
        <v>#DIV/0!</v>
      </c>
      <c r="E4293" s="217" t="e">
        <f>IF(('Loan Calculator'!$G$4/$B$4)*C4292&gt;=0, ('Loan Calculator'!$G$4/$B$4)*C4292, 1/0)</f>
        <v>#DIV/0!</v>
      </c>
      <c r="F4293" s="200" t="e">
        <f t="shared" si="408"/>
        <v>#DIV/0!</v>
      </c>
      <c r="G4293" s="212" t="e">
        <f t="shared" si="403"/>
        <v>#DIV/0!</v>
      </c>
      <c r="K4293" s="197" t="str" cm="1">
        <f t="array" ref="K4293">INDEX($A:$G, ($B4293*$B$4)+3,COLUMN(C4293))</f>
        <v>Owing</v>
      </c>
      <c r="L4293" s="198" t="e">
        <f t="shared" si="405"/>
        <v>#VALUE!</v>
      </c>
      <c r="M4293" s="199" t="e">
        <f t="shared" si="406"/>
        <v>#VALUE!</v>
      </c>
      <c r="N4293" s="200" t="str" cm="1">
        <f t="array" ref="N4293">INDEX($A:$G, ($B4293*$B$4)+3,COLUMN(F4293))</f>
        <v>Total Interest Charged</v>
      </c>
      <c r="O4293" s="201" t="e">
        <f t="shared" si="404"/>
        <v>#VALUE!</v>
      </c>
    </row>
    <row r="4294" spans="3:15" x14ac:dyDescent="0.25">
      <c r="C4294" s="197" t="e">
        <f t="shared" si="407"/>
        <v>#DIV/0!</v>
      </c>
      <c r="D4294" s="216" t="e">
        <f>IF(F4294="","",IF($B$3='Budget Calculator'!$A$14, 'Loan Calculator'!$L$12-E4294+H4294, IF($B$3='Budget Calculator'!$A$13,  'Loan Calculator'!$N$12-E4294+H4294, IF($B$3='Budget Calculator'!$A$12,  'Loan Calculator'!$P$12-E4294+H4294, 0))))</f>
        <v>#DIV/0!</v>
      </c>
      <c r="E4294" s="217" t="e">
        <f>IF(('Loan Calculator'!$G$4/$B$4)*C4293&gt;=0, ('Loan Calculator'!$G$4/$B$4)*C4293, 1/0)</f>
        <v>#DIV/0!</v>
      </c>
      <c r="F4294" s="200" t="e">
        <f t="shared" si="408"/>
        <v>#DIV/0!</v>
      </c>
      <c r="G4294" s="212" t="e">
        <f t="shared" ref="G4294:G4357" si="409">IF(IFERROR(C4294, 1/0), B4294, IF(C4294=0, B4294, 1/0))</f>
        <v>#DIV/0!</v>
      </c>
      <c r="K4294" s="197" t="str" cm="1">
        <f t="array" ref="K4294">INDEX($A:$G, ($B4294*$B$4)+3,COLUMN(C4294))</f>
        <v>Owing</v>
      </c>
      <c r="L4294" s="198" t="e">
        <f t="shared" si="405"/>
        <v>#VALUE!</v>
      </c>
      <c r="M4294" s="199" t="e">
        <f t="shared" si="406"/>
        <v>#VALUE!</v>
      </c>
      <c r="N4294" s="200" t="str" cm="1">
        <f t="array" ref="N4294">INDEX($A:$G, ($B4294*$B$4)+3,COLUMN(F4294))</f>
        <v>Total Interest Charged</v>
      </c>
      <c r="O4294" s="201" t="e">
        <f t="shared" ref="O4294:O4357" si="410">IF(IFERROR(K4294, 1/0), J4294, IF(K4294=0, J4294, 1/0))</f>
        <v>#VALUE!</v>
      </c>
    </row>
    <row r="4295" spans="3:15" x14ac:dyDescent="0.25">
      <c r="C4295" s="197" t="e">
        <f t="shared" si="407"/>
        <v>#DIV/0!</v>
      </c>
      <c r="D4295" s="216" t="e">
        <f>IF(F4295="","",IF($B$3='Budget Calculator'!$A$14, 'Loan Calculator'!$L$12-E4295+H4295, IF($B$3='Budget Calculator'!$A$13,  'Loan Calculator'!$N$12-E4295+H4295, IF($B$3='Budget Calculator'!$A$12,  'Loan Calculator'!$P$12-E4295+H4295, 0))))</f>
        <v>#DIV/0!</v>
      </c>
      <c r="E4295" s="217" t="e">
        <f>IF(('Loan Calculator'!$G$4/$B$4)*C4294&gt;=0, ('Loan Calculator'!$G$4/$B$4)*C4294, 1/0)</f>
        <v>#DIV/0!</v>
      </c>
      <c r="F4295" s="200" t="e">
        <f t="shared" si="408"/>
        <v>#DIV/0!</v>
      </c>
      <c r="G4295" s="212" t="e">
        <f t="shared" si="409"/>
        <v>#DIV/0!</v>
      </c>
      <c r="K4295" s="197" t="str" cm="1">
        <f t="array" ref="K4295">INDEX($A:$G, ($B4295*$B$4)+3,COLUMN(C4295))</f>
        <v>Owing</v>
      </c>
      <c r="L4295" s="198" t="e">
        <f t="shared" ref="L4295:L4358" si="411">K4294-K4295</f>
        <v>#VALUE!</v>
      </c>
      <c r="M4295" s="199" t="e">
        <f t="shared" ref="M4295:M4358" si="412">N4295-N4294</f>
        <v>#VALUE!</v>
      </c>
      <c r="N4295" s="200" t="str" cm="1">
        <f t="array" ref="N4295">INDEX($A:$G, ($B4295*$B$4)+3,COLUMN(F4295))</f>
        <v>Total Interest Charged</v>
      </c>
      <c r="O4295" s="201" t="e">
        <f t="shared" si="410"/>
        <v>#VALUE!</v>
      </c>
    </row>
    <row r="4296" spans="3:15" x14ac:dyDescent="0.25">
      <c r="C4296" s="197" t="e">
        <f t="shared" si="407"/>
        <v>#DIV/0!</v>
      </c>
      <c r="D4296" s="216" t="e">
        <f>IF(F4296="","",IF($B$3='Budget Calculator'!$A$14, 'Loan Calculator'!$L$12-E4296+H4296, IF($B$3='Budget Calculator'!$A$13,  'Loan Calculator'!$N$12-E4296+H4296, IF($B$3='Budget Calculator'!$A$12,  'Loan Calculator'!$P$12-E4296+H4296, 0))))</f>
        <v>#DIV/0!</v>
      </c>
      <c r="E4296" s="217" t="e">
        <f>IF(('Loan Calculator'!$G$4/$B$4)*C4295&gt;=0, ('Loan Calculator'!$G$4/$B$4)*C4295, 1/0)</f>
        <v>#DIV/0!</v>
      </c>
      <c r="F4296" s="200" t="e">
        <f t="shared" si="408"/>
        <v>#DIV/0!</v>
      </c>
      <c r="G4296" s="212" t="e">
        <f t="shared" si="409"/>
        <v>#DIV/0!</v>
      </c>
      <c r="K4296" s="197" t="str" cm="1">
        <f t="array" ref="K4296">INDEX($A:$G, ($B4296*$B$4)+3,COLUMN(C4296))</f>
        <v>Owing</v>
      </c>
      <c r="L4296" s="198" t="e">
        <f t="shared" si="411"/>
        <v>#VALUE!</v>
      </c>
      <c r="M4296" s="199" t="e">
        <f t="shared" si="412"/>
        <v>#VALUE!</v>
      </c>
      <c r="N4296" s="200" t="str" cm="1">
        <f t="array" ref="N4296">INDEX($A:$G, ($B4296*$B$4)+3,COLUMN(F4296))</f>
        <v>Total Interest Charged</v>
      </c>
      <c r="O4296" s="201" t="e">
        <f t="shared" si="410"/>
        <v>#VALUE!</v>
      </c>
    </row>
    <row r="4297" spans="3:15" x14ac:dyDescent="0.25">
      <c r="C4297" s="197" t="e">
        <f t="shared" si="407"/>
        <v>#DIV/0!</v>
      </c>
      <c r="D4297" s="216" t="e">
        <f>IF(F4297="","",IF($B$3='Budget Calculator'!$A$14, 'Loan Calculator'!$L$12-E4297+H4297, IF($B$3='Budget Calculator'!$A$13,  'Loan Calculator'!$N$12-E4297+H4297, IF($B$3='Budget Calculator'!$A$12,  'Loan Calculator'!$P$12-E4297+H4297, 0))))</f>
        <v>#DIV/0!</v>
      </c>
      <c r="E4297" s="217" t="e">
        <f>IF(('Loan Calculator'!$G$4/$B$4)*C4296&gt;=0, ('Loan Calculator'!$G$4/$B$4)*C4296, 1/0)</f>
        <v>#DIV/0!</v>
      </c>
      <c r="F4297" s="200" t="e">
        <f t="shared" si="408"/>
        <v>#DIV/0!</v>
      </c>
      <c r="G4297" s="212" t="e">
        <f t="shared" si="409"/>
        <v>#DIV/0!</v>
      </c>
      <c r="K4297" s="197" t="str" cm="1">
        <f t="array" ref="K4297">INDEX($A:$G, ($B4297*$B$4)+3,COLUMN(C4297))</f>
        <v>Owing</v>
      </c>
      <c r="L4297" s="198" t="e">
        <f t="shared" si="411"/>
        <v>#VALUE!</v>
      </c>
      <c r="M4297" s="199" t="e">
        <f t="shared" si="412"/>
        <v>#VALUE!</v>
      </c>
      <c r="N4297" s="200" t="str" cm="1">
        <f t="array" ref="N4297">INDEX($A:$G, ($B4297*$B$4)+3,COLUMN(F4297))</f>
        <v>Total Interest Charged</v>
      </c>
      <c r="O4297" s="201" t="e">
        <f t="shared" si="410"/>
        <v>#VALUE!</v>
      </c>
    </row>
    <row r="4298" spans="3:15" x14ac:dyDescent="0.25">
      <c r="C4298" s="197" t="e">
        <f t="shared" si="407"/>
        <v>#DIV/0!</v>
      </c>
      <c r="D4298" s="216" t="e">
        <f>IF(F4298="","",IF($B$3='Budget Calculator'!$A$14, 'Loan Calculator'!$L$12-E4298+H4298, IF($B$3='Budget Calculator'!$A$13,  'Loan Calculator'!$N$12-E4298+H4298, IF($B$3='Budget Calculator'!$A$12,  'Loan Calculator'!$P$12-E4298+H4298, 0))))</f>
        <v>#DIV/0!</v>
      </c>
      <c r="E4298" s="217" t="e">
        <f>IF(('Loan Calculator'!$G$4/$B$4)*C4297&gt;=0, ('Loan Calculator'!$G$4/$B$4)*C4297, 1/0)</f>
        <v>#DIV/0!</v>
      </c>
      <c r="F4298" s="200" t="e">
        <f t="shared" si="408"/>
        <v>#DIV/0!</v>
      </c>
      <c r="G4298" s="212" t="e">
        <f t="shared" si="409"/>
        <v>#DIV/0!</v>
      </c>
      <c r="K4298" s="197" t="str" cm="1">
        <f t="array" ref="K4298">INDEX($A:$G, ($B4298*$B$4)+3,COLUMN(C4298))</f>
        <v>Owing</v>
      </c>
      <c r="L4298" s="198" t="e">
        <f t="shared" si="411"/>
        <v>#VALUE!</v>
      </c>
      <c r="M4298" s="199" t="e">
        <f t="shared" si="412"/>
        <v>#VALUE!</v>
      </c>
      <c r="N4298" s="200" t="str" cm="1">
        <f t="array" ref="N4298">INDEX($A:$G, ($B4298*$B$4)+3,COLUMN(F4298))</f>
        <v>Total Interest Charged</v>
      </c>
      <c r="O4298" s="201" t="e">
        <f t="shared" si="410"/>
        <v>#VALUE!</v>
      </c>
    </row>
    <row r="4299" spans="3:15" x14ac:dyDescent="0.25">
      <c r="C4299" s="197" t="e">
        <f t="shared" si="407"/>
        <v>#DIV/0!</v>
      </c>
      <c r="D4299" s="216" t="e">
        <f>IF(F4299="","",IF($B$3='Budget Calculator'!$A$14, 'Loan Calculator'!$L$12-E4299+H4299, IF($B$3='Budget Calculator'!$A$13,  'Loan Calculator'!$N$12-E4299+H4299, IF($B$3='Budget Calculator'!$A$12,  'Loan Calculator'!$P$12-E4299+H4299, 0))))</f>
        <v>#DIV/0!</v>
      </c>
      <c r="E4299" s="217" t="e">
        <f>IF(('Loan Calculator'!$G$4/$B$4)*C4298&gt;=0, ('Loan Calculator'!$G$4/$B$4)*C4298, 1/0)</f>
        <v>#DIV/0!</v>
      </c>
      <c r="F4299" s="200" t="e">
        <f t="shared" si="408"/>
        <v>#DIV/0!</v>
      </c>
      <c r="G4299" s="212" t="e">
        <f t="shared" si="409"/>
        <v>#DIV/0!</v>
      </c>
      <c r="K4299" s="197" t="str" cm="1">
        <f t="array" ref="K4299">INDEX($A:$G, ($B4299*$B$4)+3,COLUMN(C4299))</f>
        <v>Owing</v>
      </c>
      <c r="L4299" s="198" t="e">
        <f t="shared" si="411"/>
        <v>#VALUE!</v>
      </c>
      <c r="M4299" s="199" t="e">
        <f t="shared" si="412"/>
        <v>#VALUE!</v>
      </c>
      <c r="N4299" s="200" t="str" cm="1">
        <f t="array" ref="N4299">INDEX($A:$G, ($B4299*$B$4)+3,COLUMN(F4299))</f>
        <v>Total Interest Charged</v>
      </c>
      <c r="O4299" s="201" t="e">
        <f t="shared" si="410"/>
        <v>#VALUE!</v>
      </c>
    </row>
    <row r="4300" spans="3:15" x14ac:dyDescent="0.25">
      <c r="C4300" s="197" t="e">
        <f t="shared" si="407"/>
        <v>#DIV/0!</v>
      </c>
      <c r="D4300" s="216" t="e">
        <f>IF(F4300="","",IF($B$3='Budget Calculator'!$A$14, 'Loan Calculator'!$L$12-E4300+H4300, IF($B$3='Budget Calculator'!$A$13,  'Loan Calculator'!$N$12-E4300+H4300, IF($B$3='Budget Calculator'!$A$12,  'Loan Calculator'!$P$12-E4300+H4300, 0))))</f>
        <v>#DIV/0!</v>
      </c>
      <c r="E4300" s="217" t="e">
        <f>IF(('Loan Calculator'!$G$4/$B$4)*C4299&gt;=0, ('Loan Calculator'!$G$4/$B$4)*C4299, 1/0)</f>
        <v>#DIV/0!</v>
      </c>
      <c r="F4300" s="200" t="e">
        <f t="shared" si="408"/>
        <v>#DIV/0!</v>
      </c>
      <c r="G4300" s="212" t="e">
        <f t="shared" si="409"/>
        <v>#DIV/0!</v>
      </c>
      <c r="K4300" s="197" t="str" cm="1">
        <f t="array" ref="K4300">INDEX($A:$G, ($B4300*$B$4)+3,COLUMN(C4300))</f>
        <v>Owing</v>
      </c>
      <c r="L4300" s="198" t="e">
        <f t="shared" si="411"/>
        <v>#VALUE!</v>
      </c>
      <c r="M4300" s="199" t="e">
        <f t="shared" si="412"/>
        <v>#VALUE!</v>
      </c>
      <c r="N4300" s="200" t="str" cm="1">
        <f t="array" ref="N4300">INDEX($A:$G, ($B4300*$B$4)+3,COLUMN(F4300))</f>
        <v>Total Interest Charged</v>
      </c>
      <c r="O4300" s="201" t="e">
        <f t="shared" si="410"/>
        <v>#VALUE!</v>
      </c>
    </row>
    <row r="4301" spans="3:15" x14ac:dyDescent="0.25">
      <c r="C4301" s="197" t="e">
        <f t="shared" si="407"/>
        <v>#DIV/0!</v>
      </c>
      <c r="D4301" s="216" t="e">
        <f>IF(F4301="","",IF($B$3='Budget Calculator'!$A$14, 'Loan Calculator'!$L$12-E4301+H4301, IF($B$3='Budget Calculator'!$A$13,  'Loan Calculator'!$N$12-E4301+H4301, IF($B$3='Budget Calculator'!$A$12,  'Loan Calculator'!$P$12-E4301+H4301, 0))))</f>
        <v>#DIV/0!</v>
      </c>
      <c r="E4301" s="217" t="e">
        <f>IF(('Loan Calculator'!$G$4/$B$4)*C4300&gt;=0, ('Loan Calculator'!$G$4/$B$4)*C4300, 1/0)</f>
        <v>#DIV/0!</v>
      </c>
      <c r="F4301" s="200" t="e">
        <f t="shared" si="408"/>
        <v>#DIV/0!</v>
      </c>
      <c r="G4301" s="212" t="e">
        <f t="shared" si="409"/>
        <v>#DIV/0!</v>
      </c>
      <c r="K4301" s="197" t="str" cm="1">
        <f t="array" ref="K4301">INDEX($A:$G, ($B4301*$B$4)+3,COLUMN(C4301))</f>
        <v>Owing</v>
      </c>
      <c r="L4301" s="198" t="e">
        <f t="shared" si="411"/>
        <v>#VALUE!</v>
      </c>
      <c r="M4301" s="199" t="e">
        <f t="shared" si="412"/>
        <v>#VALUE!</v>
      </c>
      <c r="N4301" s="200" t="str" cm="1">
        <f t="array" ref="N4301">INDEX($A:$G, ($B4301*$B$4)+3,COLUMN(F4301))</f>
        <v>Total Interest Charged</v>
      </c>
      <c r="O4301" s="201" t="e">
        <f t="shared" si="410"/>
        <v>#VALUE!</v>
      </c>
    </row>
    <row r="4302" spans="3:15" x14ac:dyDescent="0.25">
      <c r="C4302" s="197" t="e">
        <f t="shared" si="407"/>
        <v>#DIV/0!</v>
      </c>
      <c r="D4302" s="216" t="e">
        <f>IF(F4302="","",IF($B$3='Budget Calculator'!$A$14, 'Loan Calculator'!$L$12-E4302+H4302, IF($B$3='Budget Calculator'!$A$13,  'Loan Calculator'!$N$12-E4302+H4302, IF($B$3='Budget Calculator'!$A$12,  'Loan Calculator'!$P$12-E4302+H4302, 0))))</f>
        <v>#DIV/0!</v>
      </c>
      <c r="E4302" s="217" t="e">
        <f>IF(('Loan Calculator'!$G$4/$B$4)*C4301&gt;=0, ('Loan Calculator'!$G$4/$B$4)*C4301, 1/0)</f>
        <v>#DIV/0!</v>
      </c>
      <c r="F4302" s="200" t="e">
        <f t="shared" si="408"/>
        <v>#DIV/0!</v>
      </c>
      <c r="G4302" s="212" t="e">
        <f t="shared" si="409"/>
        <v>#DIV/0!</v>
      </c>
      <c r="K4302" s="197" t="str" cm="1">
        <f t="array" ref="K4302">INDEX($A:$G, ($B4302*$B$4)+3,COLUMN(C4302))</f>
        <v>Owing</v>
      </c>
      <c r="L4302" s="198" t="e">
        <f t="shared" si="411"/>
        <v>#VALUE!</v>
      </c>
      <c r="M4302" s="199" t="e">
        <f t="shared" si="412"/>
        <v>#VALUE!</v>
      </c>
      <c r="N4302" s="200" t="str" cm="1">
        <f t="array" ref="N4302">INDEX($A:$G, ($B4302*$B$4)+3,COLUMN(F4302))</f>
        <v>Total Interest Charged</v>
      </c>
      <c r="O4302" s="201" t="e">
        <f t="shared" si="410"/>
        <v>#VALUE!</v>
      </c>
    </row>
    <row r="4303" spans="3:15" x14ac:dyDescent="0.25">
      <c r="C4303" s="197" t="e">
        <f t="shared" si="407"/>
        <v>#DIV/0!</v>
      </c>
      <c r="D4303" s="216" t="e">
        <f>IF(F4303="","",IF($B$3='Budget Calculator'!$A$14, 'Loan Calculator'!$L$12-E4303+H4303, IF($B$3='Budget Calculator'!$A$13,  'Loan Calculator'!$N$12-E4303+H4303, IF($B$3='Budget Calculator'!$A$12,  'Loan Calculator'!$P$12-E4303+H4303, 0))))</f>
        <v>#DIV/0!</v>
      </c>
      <c r="E4303" s="217" t="e">
        <f>IF(('Loan Calculator'!$G$4/$B$4)*C4302&gt;=0, ('Loan Calculator'!$G$4/$B$4)*C4302, 1/0)</f>
        <v>#DIV/0!</v>
      </c>
      <c r="F4303" s="200" t="e">
        <f t="shared" si="408"/>
        <v>#DIV/0!</v>
      </c>
      <c r="G4303" s="212" t="e">
        <f t="shared" si="409"/>
        <v>#DIV/0!</v>
      </c>
      <c r="K4303" s="197" t="str" cm="1">
        <f t="array" ref="K4303">INDEX($A:$G, ($B4303*$B$4)+3,COLUMN(C4303))</f>
        <v>Owing</v>
      </c>
      <c r="L4303" s="198" t="e">
        <f t="shared" si="411"/>
        <v>#VALUE!</v>
      </c>
      <c r="M4303" s="199" t="e">
        <f t="shared" si="412"/>
        <v>#VALUE!</v>
      </c>
      <c r="N4303" s="200" t="str" cm="1">
        <f t="array" ref="N4303">INDEX($A:$G, ($B4303*$B$4)+3,COLUMN(F4303))</f>
        <v>Total Interest Charged</v>
      </c>
      <c r="O4303" s="201" t="e">
        <f t="shared" si="410"/>
        <v>#VALUE!</v>
      </c>
    </row>
    <row r="4304" spans="3:15" x14ac:dyDescent="0.25">
      <c r="C4304" s="197" t="e">
        <f t="shared" si="407"/>
        <v>#DIV/0!</v>
      </c>
      <c r="D4304" s="216" t="e">
        <f>IF(F4304="","",IF($B$3='Budget Calculator'!$A$14, 'Loan Calculator'!$L$12-E4304+H4304, IF($B$3='Budget Calculator'!$A$13,  'Loan Calculator'!$N$12-E4304+H4304, IF($B$3='Budget Calculator'!$A$12,  'Loan Calculator'!$P$12-E4304+H4304, 0))))</f>
        <v>#DIV/0!</v>
      </c>
      <c r="E4304" s="217" t="e">
        <f>IF(('Loan Calculator'!$G$4/$B$4)*C4303&gt;=0, ('Loan Calculator'!$G$4/$B$4)*C4303, 1/0)</f>
        <v>#DIV/0!</v>
      </c>
      <c r="F4304" s="200" t="e">
        <f t="shared" si="408"/>
        <v>#DIV/0!</v>
      </c>
      <c r="G4304" s="212" t="e">
        <f t="shared" si="409"/>
        <v>#DIV/0!</v>
      </c>
      <c r="K4304" s="197" t="str" cm="1">
        <f t="array" ref="K4304">INDEX($A:$G, ($B4304*$B$4)+3,COLUMN(C4304))</f>
        <v>Owing</v>
      </c>
      <c r="L4304" s="198" t="e">
        <f t="shared" si="411"/>
        <v>#VALUE!</v>
      </c>
      <c r="M4304" s="199" t="e">
        <f t="shared" si="412"/>
        <v>#VALUE!</v>
      </c>
      <c r="N4304" s="200" t="str" cm="1">
        <f t="array" ref="N4304">INDEX($A:$G, ($B4304*$B$4)+3,COLUMN(F4304))</f>
        <v>Total Interest Charged</v>
      </c>
      <c r="O4304" s="201" t="e">
        <f t="shared" si="410"/>
        <v>#VALUE!</v>
      </c>
    </row>
    <row r="4305" spans="3:15" x14ac:dyDescent="0.25">
      <c r="C4305" s="197" t="e">
        <f t="shared" si="407"/>
        <v>#DIV/0!</v>
      </c>
      <c r="D4305" s="216" t="e">
        <f>IF(F4305="","",IF($B$3='Budget Calculator'!$A$14, 'Loan Calculator'!$L$12-E4305+H4305, IF($B$3='Budget Calculator'!$A$13,  'Loan Calculator'!$N$12-E4305+H4305, IF($B$3='Budget Calculator'!$A$12,  'Loan Calculator'!$P$12-E4305+H4305, 0))))</f>
        <v>#DIV/0!</v>
      </c>
      <c r="E4305" s="217" t="e">
        <f>IF(('Loan Calculator'!$G$4/$B$4)*C4304&gt;=0, ('Loan Calculator'!$G$4/$B$4)*C4304, 1/0)</f>
        <v>#DIV/0!</v>
      </c>
      <c r="F4305" s="200" t="e">
        <f t="shared" si="408"/>
        <v>#DIV/0!</v>
      </c>
      <c r="G4305" s="212" t="e">
        <f t="shared" si="409"/>
        <v>#DIV/0!</v>
      </c>
      <c r="K4305" s="197" t="str" cm="1">
        <f t="array" ref="K4305">INDEX($A:$G, ($B4305*$B$4)+3,COLUMN(C4305))</f>
        <v>Owing</v>
      </c>
      <c r="L4305" s="198" t="e">
        <f t="shared" si="411"/>
        <v>#VALUE!</v>
      </c>
      <c r="M4305" s="199" t="e">
        <f t="shared" si="412"/>
        <v>#VALUE!</v>
      </c>
      <c r="N4305" s="200" t="str" cm="1">
        <f t="array" ref="N4305">INDEX($A:$G, ($B4305*$B$4)+3,COLUMN(F4305))</f>
        <v>Total Interest Charged</v>
      </c>
      <c r="O4305" s="201" t="e">
        <f t="shared" si="410"/>
        <v>#VALUE!</v>
      </c>
    </row>
    <row r="4306" spans="3:15" x14ac:dyDescent="0.25">
      <c r="C4306" s="197" t="e">
        <f t="shared" si="407"/>
        <v>#DIV/0!</v>
      </c>
      <c r="D4306" s="216" t="e">
        <f>IF(F4306="","",IF($B$3='Budget Calculator'!$A$14, 'Loan Calculator'!$L$12-E4306+H4306, IF($B$3='Budget Calculator'!$A$13,  'Loan Calculator'!$N$12-E4306+H4306, IF($B$3='Budget Calculator'!$A$12,  'Loan Calculator'!$P$12-E4306+H4306, 0))))</f>
        <v>#DIV/0!</v>
      </c>
      <c r="E4306" s="217" t="e">
        <f>IF(('Loan Calculator'!$G$4/$B$4)*C4305&gt;=0, ('Loan Calculator'!$G$4/$B$4)*C4305, 1/0)</f>
        <v>#DIV/0!</v>
      </c>
      <c r="F4306" s="200" t="e">
        <f t="shared" si="408"/>
        <v>#DIV/0!</v>
      </c>
      <c r="G4306" s="212" t="e">
        <f t="shared" si="409"/>
        <v>#DIV/0!</v>
      </c>
      <c r="K4306" s="197" t="str" cm="1">
        <f t="array" ref="K4306">INDEX($A:$G, ($B4306*$B$4)+3,COLUMN(C4306))</f>
        <v>Owing</v>
      </c>
      <c r="L4306" s="198" t="e">
        <f t="shared" si="411"/>
        <v>#VALUE!</v>
      </c>
      <c r="M4306" s="199" t="e">
        <f t="shared" si="412"/>
        <v>#VALUE!</v>
      </c>
      <c r="N4306" s="200" t="str" cm="1">
        <f t="array" ref="N4306">INDEX($A:$G, ($B4306*$B$4)+3,COLUMN(F4306))</f>
        <v>Total Interest Charged</v>
      </c>
      <c r="O4306" s="201" t="e">
        <f t="shared" si="410"/>
        <v>#VALUE!</v>
      </c>
    </row>
    <row r="4307" spans="3:15" x14ac:dyDescent="0.25">
      <c r="C4307" s="197" t="e">
        <f t="shared" si="407"/>
        <v>#DIV/0!</v>
      </c>
      <c r="D4307" s="216" t="e">
        <f>IF(F4307="","",IF($B$3='Budget Calculator'!$A$14, 'Loan Calculator'!$L$12-E4307+H4307, IF($B$3='Budget Calculator'!$A$13,  'Loan Calculator'!$N$12-E4307+H4307, IF($B$3='Budget Calculator'!$A$12,  'Loan Calculator'!$P$12-E4307+H4307, 0))))</f>
        <v>#DIV/0!</v>
      </c>
      <c r="E4307" s="217" t="e">
        <f>IF(('Loan Calculator'!$G$4/$B$4)*C4306&gt;=0, ('Loan Calculator'!$G$4/$B$4)*C4306, 1/0)</f>
        <v>#DIV/0!</v>
      </c>
      <c r="F4307" s="200" t="e">
        <f t="shared" si="408"/>
        <v>#DIV/0!</v>
      </c>
      <c r="G4307" s="212" t="e">
        <f t="shared" si="409"/>
        <v>#DIV/0!</v>
      </c>
      <c r="K4307" s="197" t="str" cm="1">
        <f t="array" ref="K4307">INDEX($A:$G, ($B4307*$B$4)+3,COLUMN(C4307))</f>
        <v>Owing</v>
      </c>
      <c r="L4307" s="198" t="e">
        <f t="shared" si="411"/>
        <v>#VALUE!</v>
      </c>
      <c r="M4307" s="199" t="e">
        <f t="shared" si="412"/>
        <v>#VALUE!</v>
      </c>
      <c r="N4307" s="200" t="str" cm="1">
        <f t="array" ref="N4307">INDEX($A:$G, ($B4307*$B$4)+3,COLUMN(F4307))</f>
        <v>Total Interest Charged</v>
      </c>
      <c r="O4307" s="201" t="e">
        <f t="shared" si="410"/>
        <v>#VALUE!</v>
      </c>
    </row>
    <row r="4308" spans="3:15" x14ac:dyDescent="0.25">
      <c r="C4308" s="197" t="e">
        <f t="shared" si="407"/>
        <v>#DIV/0!</v>
      </c>
      <c r="D4308" s="216" t="e">
        <f>IF(F4308="","",IF($B$3='Budget Calculator'!$A$14, 'Loan Calculator'!$L$12-E4308+H4308, IF($B$3='Budget Calculator'!$A$13,  'Loan Calculator'!$N$12-E4308+H4308, IF($B$3='Budget Calculator'!$A$12,  'Loan Calculator'!$P$12-E4308+H4308, 0))))</f>
        <v>#DIV/0!</v>
      </c>
      <c r="E4308" s="217" t="e">
        <f>IF(('Loan Calculator'!$G$4/$B$4)*C4307&gt;=0, ('Loan Calculator'!$G$4/$B$4)*C4307, 1/0)</f>
        <v>#DIV/0!</v>
      </c>
      <c r="F4308" s="200" t="e">
        <f t="shared" si="408"/>
        <v>#DIV/0!</v>
      </c>
      <c r="G4308" s="212" t="e">
        <f t="shared" si="409"/>
        <v>#DIV/0!</v>
      </c>
      <c r="K4308" s="197" t="str" cm="1">
        <f t="array" ref="K4308">INDEX($A:$G, ($B4308*$B$4)+3,COLUMN(C4308))</f>
        <v>Owing</v>
      </c>
      <c r="L4308" s="198" t="e">
        <f t="shared" si="411"/>
        <v>#VALUE!</v>
      </c>
      <c r="M4308" s="199" t="e">
        <f t="shared" si="412"/>
        <v>#VALUE!</v>
      </c>
      <c r="N4308" s="200" t="str" cm="1">
        <f t="array" ref="N4308">INDEX($A:$G, ($B4308*$B$4)+3,COLUMN(F4308))</f>
        <v>Total Interest Charged</v>
      </c>
      <c r="O4308" s="201" t="e">
        <f t="shared" si="410"/>
        <v>#VALUE!</v>
      </c>
    </row>
    <row r="4309" spans="3:15" x14ac:dyDescent="0.25">
      <c r="C4309" s="197" t="e">
        <f t="shared" si="407"/>
        <v>#DIV/0!</v>
      </c>
      <c r="D4309" s="216" t="e">
        <f>IF(F4309="","",IF($B$3='Budget Calculator'!$A$14, 'Loan Calculator'!$L$12-E4309+H4309, IF($B$3='Budget Calculator'!$A$13,  'Loan Calculator'!$N$12-E4309+H4309, IF($B$3='Budget Calculator'!$A$12,  'Loan Calculator'!$P$12-E4309+H4309, 0))))</f>
        <v>#DIV/0!</v>
      </c>
      <c r="E4309" s="217" t="e">
        <f>IF(('Loan Calculator'!$G$4/$B$4)*C4308&gt;=0, ('Loan Calculator'!$G$4/$B$4)*C4308, 1/0)</f>
        <v>#DIV/0!</v>
      </c>
      <c r="F4309" s="200" t="e">
        <f t="shared" si="408"/>
        <v>#DIV/0!</v>
      </c>
      <c r="G4309" s="212" t="e">
        <f t="shared" si="409"/>
        <v>#DIV/0!</v>
      </c>
      <c r="K4309" s="197" t="str" cm="1">
        <f t="array" ref="K4309">INDEX($A:$G, ($B4309*$B$4)+3,COLUMN(C4309))</f>
        <v>Owing</v>
      </c>
      <c r="L4309" s="198" t="e">
        <f t="shared" si="411"/>
        <v>#VALUE!</v>
      </c>
      <c r="M4309" s="199" t="e">
        <f t="shared" si="412"/>
        <v>#VALUE!</v>
      </c>
      <c r="N4309" s="200" t="str" cm="1">
        <f t="array" ref="N4309">INDEX($A:$G, ($B4309*$B$4)+3,COLUMN(F4309))</f>
        <v>Total Interest Charged</v>
      </c>
      <c r="O4309" s="201" t="e">
        <f t="shared" si="410"/>
        <v>#VALUE!</v>
      </c>
    </row>
    <row r="4310" spans="3:15" x14ac:dyDescent="0.25">
      <c r="C4310" s="197" t="e">
        <f t="shared" si="407"/>
        <v>#DIV/0!</v>
      </c>
      <c r="D4310" s="216" t="e">
        <f>IF(F4310="","",IF($B$3='Budget Calculator'!$A$14, 'Loan Calculator'!$L$12-E4310+H4310, IF($B$3='Budget Calculator'!$A$13,  'Loan Calculator'!$N$12-E4310+H4310, IF($B$3='Budget Calculator'!$A$12,  'Loan Calculator'!$P$12-E4310+H4310, 0))))</f>
        <v>#DIV/0!</v>
      </c>
      <c r="E4310" s="217" t="e">
        <f>IF(('Loan Calculator'!$G$4/$B$4)*C4309&gt;=0, ('Loan Calculator'!$G$4/$B$4)*C4309, 1/0)</f>
        <v>#DIV/0!</v>
      </c>
      <c r="F4310" s="200" t="e">
        <f t="shared" si="408"/>
        <v>#DIV/0!</v>
      </c>
      <c r="G4310" s="212" t="e">
        <f t="shared" si="409"/>
        <v>#DIV/0!</v>
      </c>
      <c r="K4310" s="197" t="str" cm="1">
        <f t="array" ref="K4310">INDEX($A:$G, ($B4310*$B$4)+3,COLUMN(C4310))</f>
        <v>Owing</v>
      </c>
      <c r="L4310" s="198" t="e">
        <f t="shared" si="411"/>
        <v>#VALUE!</v>
      </c>
      <c r="M4310" s="199" t="e">
        <f t="shared" si="412"/>
        <v>#VALUE!</v>
      </c>
      <c r="N4310" s="200" t="str" cm="1">
        <f t="array" ref="N4310">INDEX($A:$G, ($B4310*$B$4)+3,COLUMN(F4310))</f>
        <v>Total Interest Charged</v>
      </c>
      <c r="O4310" s="201" t="e">
        <f t="shared" si="410"/>
        <v>#VALUE!</v>
      </c>
    </row>
    <row r="4311" spans="3:15" x14ac:dyDescent="0.25">
      <c r="C4311" s="197" t="e">
        <f t="shared" si="407"/>
        <v>#DIV/0!</v>
      </c>
      <c r="D4311" s="216" t="e">
        <f>IF(F4311="","",IF($B$3='Budget Calculator'!$A$14, 'Loan Calculator'!$L$12-E4311+H4311, IF($B$3='Budget Calculator'!$A$13,  'Loan Calculator'!$N$12-E4311+H4311, IF($B$3='Budget Calculator'!$A$12,  'Loan Calculator'!$P$12-E4311+H4311, 0))))</f>
        <v>#DIV/0!</v>
      </c>
      <c r="E4311" s="217" t="e">
        <f>IF(('Loan Calculator'!$G$4/$B$4)*C4310&gt;=0, ('Loan Calculator'!$G$4/$B$4)*C4310, 1/0)</f>
        <v>#DIV/0!</v>
      </c>
      <c r="F4311" s="200" t="e">
        <f t="shared" si="408"/>
        <v>#DIV/0!</v>
      </c>
      <c r="G4311" s="212" t="e">
        <f t="shared" si="409"/>
        <v>#DIV/0!</v>
      </c>
      <c r="K4311" s="197" t="str" cm="1">
        <f t="array" ref="K4311">INDEX($A:$G, ($B4311*$B$4)+3,COLUMN(C4311))</f>
        <v>Owing</v>
      </c>
      <c r="L4311" s="198" t="e">
        <f t="shared" si="411"/>
        <v>#VALUE!</v>
      </c>
      <c r="M4311" s="199" t="e">
        <f t="shared" si="412"/>
        <v>#VALUE!</v>
      </c>
      <c r="N4311" s="200" t="str" cm="1">
        <f t="array" ref="N4311">INDEX($A:$G, ($B4311*$B$4)+3,COLUMN(F4311))</f>
        <v>Total Interest Charged</v>
      </c>
      <c r="O4311" s="201" t="e">
        <f t="shared" si="410"/>
        <v>#VALUE!</v>
      </c>
    </row>
    <row r="4312" spans="3:15" x14ac:dyDescent="0.25">
      <c r="C4312" s="197" t="e">
        <f t="shared" ref="C4312:C4375" si="413">IF(F4312="","",C4311-D4312)</f>
        <v>#DIV/0!</v>
      </c>
      <c r="D4312" s="216" t="e">
        <f>IF(F4312="","",IF($B$3='Budget Calculator'!$A$14, 'Loan Calculator'!$L$12-E4312+H4312, IF($B$3='Budget Calculator'!$A$13,  'Loan Calculator'!$N$12-E4312+H4312, IF($B$3='Budget Calculator'!$A$12,  'Loan Calculator'!$P$12-E4312+H4312, 0))))</f>
        <v>#DIV/0!</v>
      </c>
      <c r="E4312" s="217" t="e">
        <f>IF(('Loan Calculator'!$G$4/$B$4)*C4311&gt;=0, ('Loan Calculator'!$G$4/$B$4)*C4311, 1/0)</f>
        <v>#DIV/0!</v>
      </c>
      <c r="F4312" s="200" t="e">
        <f t="shared" ref="F4312:F4375" si="414">IF(F4311="", "", IF(E4312+F4311&gt;F4311, E4312+F4311, ""))</f>
        <v>#DIV/0!</v>
      </c>
      <c r="G4312" s="212" t="e">
        <f t="shared" si="409"/>
        <v>#DIV/0!</v>
      </c>
      <c r="K4312" s="197" t="str" cm="1">
        <f t="array" ref="K4312">INDEX($A:$G, ($B4312*$B$4)+3,COLUMN(C4312))</f>
        <v>Owing</v>
      </c>
      <c r="L4312" s="198" t="e">
        <f t="shared" si="411"/>
        <v>#VALUE!</v>
      </c>
      <c r="M4312" s="199" t="e">
        <f t="shared" si="412"/>
        <v>#VALUE!</v>
      </c>
      <c r="N4312" s="200" t="str" cm="1">
        <f t="array" ref="N4312">INDEX($A:$G, ($B4312*$B$4)+3,COLUMN(F4312))</f>
        <v>Total Interest Charged</v>
      </c>
      <c r="O4312" s="201" t="e">
        <f t="shared" si="410"/>
        <v>#VALUE!</v>
      </c>
    </row>
    <row r="4313" spans="3:15" x14ac:dyDescent="0.25">
      <c r="C4313" s="197" t="e">
        <f t="shared" si="413"/>
        <v>#DIV/0!</v>
      </c>
      <c r="D4313" s="216" t="e">
        <f>IF(F4313="","",IF($B$3='Budget Calculator'!$A$14, 'Loan Calculator'!$L$12-E4313+H4313, IF($B$3='Budget Calculator'!$A$13,  'Loan Calculator'!$N$12-E4313+H4313, IF($B$3='Budget Calculator'!$A$12,  'Loan Calculator'!$P$12-E4313+H4313, 0))))</f>
        <v>#DIV/0!</v>
      </c>
      <c r="E4313" s="217" t="e">
        <f>IF(('Loan Calculator'!$G$4/$B$4)*C4312&gt;=0, ('Loan Calculator'!$G$4/$B$4)*C4312, 1/0)</f>
        <v>#DIV/0!</v>
      </c>
      <c r="F4313" s="200" t="e">
        <f t="shared" si="414"/>
        <v>#DIV/0!</v>
      </c>
      <c r="G4313" s="212" t="e">
        <f t="shared" si="409"/>
        <v>#DIV/0!</v>
      </c>
      <c r="K4313" s="197" t="str" cm="1">
        <f t="array" ref="K4313">INDEX($A:$G, ($B4313*$B$4)+3,COLUMN(C4313))</f>
        <v>Owing</v>
      </c>
      <c r="L4313" s="198" t="e">
        <f t="shared" si="411"/>
        <v>#VALUE!</v>
      </c>
      <c r="M4313" s="199" t="e">
        <f t="shared" si="412"/>
        <v>#VALUE!</v>
      </c>
      <c r="N4313" s="200" t="str" cm="1">
        <f t="array" ref="N4313">INDEX($A:$G, ($B4313*$B$4)+3,COLUMN(F4313))</f>
        <v>Total Interest Charged</v>
      </c>
      <c r="O4313" s="201" t="e">
        <f t="shared" si="410"/>
        <v>#VALUE!</v>
      </c>
    </row>
    <row r="4314" spans="3:15" x14ac:dyDescent="0.25">
      <c r="C4314" s="197" t="e">
        <f t="shared" si="413"/>
        <v>#DIV/0!</v>
      </c>
      <c r="D4314" s="216" t="e">
        <f>IF(F4314="","",IF($B$3='Budget Calculator'!$A$14, 'Loan Calculator'!$L$12-E4314+H4314, IF($B$3='Budget Calculator'!$A$13,  'Loan Calculator'!$N$12-E4314+H4314, IF($B$3='Budget Calculator'!$A$12,  'Loan Calculator'!$P$12-E4314+H4314, 0))))</f>
        <v>#DIV/0!</v>
      </c>
      <c r="E4314" s="217" t="e">
        <f>IF(('Loan Calculator'!$G$4/$B$4)*C4313&gt;=0, ('Loan Calculator'!$G$4/$B$4)*C4313, 1/0)</f>
        <v>#DIV/0!</v>
      </c>
      <c r="F4314" s="200" t="e">
        <f t="shared" si="414"/>
        <v>#DIV/0!</v>
      </c>
      <c r="G4314" s="212" t="e">
        <f t="shared" si="409"/>
        <v>#DIV/0!</v>
      </c>
      <c r="K4314" s="197" t="str" cm="1">
        <f t="array" ref="K4314">INDEX($A:$G, ($B4314*$B$4)+3,COLUMN(C4314))</f>
        <v>Owing</v>
      </c>
      <c r="L4314" s="198" t="e">
        <f t="shared" si="411"/>
        <v>#VALUE!</v>
      </c>
      <c r="M4314" s="199" t="e">
        <f t="shared" si="412"/>
        <v>#VALUE!</v>
      </c>
      <c r="N4314" s="200" t="str" cm="1">
        <f t="array" ref="N4314">INDEX($A:$G, ($B4314*$B$4)+3,COLUMN(F4314))</f>
        <v>Total Interest Charged</v>
      </c>
      <c r="O4314" s="201" t="e">
        <f t="shared" si="410"/>
        <v>#VALUE!</v>
      </c>
    </row>
    <row r="4315" spans="3:15" x14ac:dyDescent="0.25">
      <c r="C4315" s="197" t="e">
        <f t="shared" si="413"/>
        <v>#DIV/0!</v>
      </c>
      <c r="D4315" s="216" t="e">
        <f>IF(F4315="","",IF($B$3='Budget Calculator'!$A$14, 'Loan Calculator'!$L$12-E4315+H4315, IF($B$3='Budget Calculator'!$A$13,  'Loan Calculator'!$N$12-E4315+H4315, IF($B$3='Budget Calculator'!$A$12,  'Loan Calculator'!$P$12-E4315+H4315, 0))))</f>
        <v>#DIV/0!</v>
      </c>
      <c r="E4315" s="217" t="e">
        <f>IF(('Loan Calculator'!$G$4/$B$4)*C4314&gt;=0, ('Loan Calculator'!$G$4/$B$4)*C4314, 1/0)</f>
        <v>#DIV/0!</v>
      </c>
      <c r="F4315" s="200" t="e">
        <f t="shared" si="414"/>
        <v>#DIV/0!</v>
      </c>
      <c r="G4315" s="212" t="e">
        <f t="shared" si="409"/>
        <v>#DIV/0!</v>
      </c>
      <c r="K4315" s="197" t="str" cm="1">
        <f t="array" ref="K4315">INDEX($A:$G, ($B4315*$B$4)+3,COLUMN(C4315))</f>
        <v>Owing</v>
      </c>
      <c r="L4315" s="198" t="e">
        <f t="shared" si="411"/>
        <v>#VALUE!</v>
      </c>
      <c r="M4315" s="199" t="e">
        <f t="shared" si="412"/>
        <v>#VALUE!</v>
      </c>
      <c r="N4315" s="200" t="str" cm="1">
        <f t="array" ref="N4315">INDEX($A:$G, ($B4315*$B$4)+3,COLUMN(F4315))</f>
        <v>Total Interest Charged</v>
      </c>
      <c r="O4315" s="201" t="e">
        <f t="shared" si="410"/>
        <v>#VALUE!</v>
      </c>
    </row>
    <row r="4316" spans="3:15" x14ac:dyDescent="0.25">
      <c r="C4316" s="197" t="e">
        <f t="shared" si="413"/>
        <v>#DIV/0!</v>
      </c>
      <c r="D4316" s="216" t="e">
        <f>IF(F4316="","",IF($B$3='Budget Calculator'!$A$14, 'Loan Calculator'!$L$12-E4316+H4316, IF($B$3='Budget Calculator'!$A$13,  'Loan Calculator'!$N$12-E4316+H4316, IF($B$3='Budget Calculator'!$A$12,  'Loan Calculator'!$P$12-E4316+H4316, 0))))</f>
        <v>#DIV/0!</v>
      </c>
      <c r="E4316" s="217" t="e">
        <f>IF(('Loan Calculator'!$G$4/$B$4)*C4315&gt;=0, ('Loan Calculator'!$G$4/$B$4)*C4315, 1/0)</f>
        <v>#DIV/0!</v>
      </c>
      <c r="F4316" s="200" t="e">
        <f t="shared" si="414"/>
        <v>#DIV/0!</v>
      </c>
      <c r="G4316" s="212" t="e">
        <f t="shared" si="409"/>
        <v>#DIV/0!</v>
      </c>
      <c r="K4316" s="197" t="str" cm="1">
        <f t="array" ref="K4316">INDEX($A:$G, ($B4316*$B$4)+3,COLUMN(C4316))</f>
        <v>Owing</v>
      </c>
      <c r="L4316" s="198" t="e">
        <f t="shared" si="411"/>
        <v>#VALUE!</v>
      </c>
      <c r="M4316" s="199" t="e">
        <f t="shared" si="412"/>
        <v>#VALUE!</v>
      </c>
      <c r="N4316" s="200" t="str" cm="1">
        <f t="array" ref="N4316">INDEX($A:$G, ($B4316*$B$4)+3,COLUMN(F4316))</f>
        <v>Total Interest Charged</v>
      </c>
      <c r="O4316" s="201" t="e">
        <f t="shared" si="410"/>
        <v>#VALUE!</v>
      </c>
    </row>
    <row r="4317" spans="3:15" x14ac:dyDescent="0.25">
      <c r="C4317" s="197" t="e">
        <f t="shared" si="413"/>
        <v>#DIV/0!</v>
      </c>
      <c r="D4317" s="216" t="e">
        <f>IF(F4317="","",IF($B$3='Budget Calculator'!$A$14, 'Loan Calculator'!$L$12-E4317+H4317, IF($B$3='Budget Calculator'!$A$13,  'Loan Calculator'!$N$12-E4317+H4317, IF($B$3='Budget Calculator'!$A$12,  'Loan Calculator'!$P$12-E4317+H4317, 0))))</f>
        <v>#DIV/0!</v>
      </c>
      <c r="E4317" s="217" t="e">
        <f>IF(('Loan Calculator'!$G$4/$B$4)*C4316&gt;=0, ('Loan Calculator'!$G$4/$B$4)*C4316, 1/0)</f>
        <v>#DIV/0!</v>
      </c>
      <c r="F4317" s="200" t="e">
        <f t="shared" si="414"/>
        <v>#DIV/0!</v>
      </c>
      <c r="G4317" s="212" t="e">
        <f t="shared" si="409"/>
        <v>#DIV/0!</v>
      </c>
      <c r="K4317" s="197" t="str" cm="1">
        <f t="array" ref="K4317">INDEX($A:$G, ($B4317*$B$4)+3,COLUMN(C4317))</f>
        <v>Owing</v>
      </c>
      <c r="L4317" s="198" t="e">
        <f t="shared" si="411"/>
        <v>#VALUE!</v>
      </c>
      <c r="M4317" s="199" t="e">
        <f t="shared" si="412"/>
        <v>#VALUE!</v>
      </c>
      <c r="N4317" s="200" t="str" cm="1">
        <f t="array" ref="N4317">INDEX($A:$G, ($B4317*$B$4)+3,COLUMN(F4317))</f>
        <v>Total Interest Charged</v>
      </c>
      <c r="O4317" s="201" t="e">
        <f t="shared" si="410"/>
        <v>#VALUE!</v>
      </c>
    </row>
    <row r="4318" spans="3:15" x14ac:dyDescent="0.25">
      <c r="C4318" s="197" t="e">
        <f t="shared" si="413"/>
        <v>#DIV/0!</v>
      </c>
      <c r="D4318" s="216" t="e">
        <f>IF(F4318="","",IF($B$3='Budget Calculator'!$A$14, 'Loan Calculator'!$L$12-E4318+H4318, IF($B$3='Budget Calculator'!$A$13,  'Loan Calculator'!$N$12-E4318+H4318, IF($B$3='Budget Calculator'!$A$12,  'Loan Calculator'!$P$12-E4318+H4318, 0))))</f>
        <v>#DIV/0!</v>
      </c>
      <c r="E4318" s="217" t="e">
        <f>IF(('Loan Calculator'!$G$4/$B$4)*C4317&gt;=0, ('Loan Calculator'!$G$4/$B$4)*C4317, 1/0)</f>
        <v>#DIV/0!</v>
      </c>
      <c r="F4318" s="200" t="e">
        <f t="shared" si="414"/>
        <v>#DIV/0!</v>
      </c>
      <c r="G4318" s="212" t="e">
        <f t="shared" si="409"/>
        <v>#DIV/0!</v>
      </c>
      <c r="K4318" s="197" t="str" cm="1">
        <f t="array" ref="K4318">INDEX($A:$G, ($B4318*$B$4)+3,COLUMN(C4318))</f>
        <v>Owing</v>
      </c>
      <c r="L4318" s="198" t="e">
        <f t="shared" si="411"/>
        <v>#VALUE!</v>
      </c>
      <c r="M4318" s="199" t="e">
        <f t="shared" si="412"/>
        <v>#VALUE!</v>
      </c>
      <c r="N4318" s="200" t="str" cm="1">
        <f t="array" ref="N4318">INDEX($A:$G, ($B4318*$B$4)+3,COLUMN(F4318))</f>
        <v>Total Interest Charged</v>
      </c>
      <c r="O4318" s="201" t="e">
        <f t="shared" si="410"/>
        <v>#VALUE!</v>
      </c>
    </row>
    <row r="4319" spans="3:15" x14ac:dyDescent="0.25">
      <c r="C4319" s="197" t="e">
        <f t="shared" si="413"/>
        <v>#DIV/0!</v>
      </c>
      <c r="D4319" s="216" t="e">
        <f>IF(F4319="","",IF($B$3='Budget Calculator'!$A$14, 'Loan Calculator'!$L$12-E4319+H4319, IF($B$3='Budget Calculator'!$A$13,  'Loan Calculator'!$N$12-E4319+H4319, IF($B$3='Budget Calculator'!$A$12,  'Loan Calculator'!$P$12-E4319+H4319, 0))))</f>
        <v>#DIV/0!</v>
      </c>
      <c r="E4319" s="217" t="e">
        <f>IF(('Loan Calculator'!$G$4/$B$4)*C4318&gt;=0, ('Loan Calculator'!$G$4/$B$4)*C4318, 1/0)</f>
        <v>#DIV/0!</v>
      </c>
      <c r="F4319" s="200" t="e">
        <f t="shared" si="414"/>
        <v>#DIV/0!</v>
      </c>
      <c r="G4319" s="212" t="e">
        <f t="shared" si="409"/>
        <v>#DIV/0!</v>
      </c>
      <c r="K4319" s="197" t="str" cm="1">
        <f t="array" ref="K4319">INDEX($A:$G, ($B4319*$B$4)+3,COLUMN(C4319))</f>
        <v>Owing</v>
      </c>
      <c r="L4319" s="198" t="e">
        <f t="shared" si="411"/>
        <v>#VALUE!</v>
      </c>
      <c r="M4319" s="199" t="e">
        <f t="shared" si="412"/>
        <v>#VALUE!</v>
      </c>
      <c r="N4319" s="200" t="str" cm="1">
        <f t="array" ref="N4319">INDEX($A:$G, ($B4319*$B$4)+3,COLUMN(F4319))</f>
        <v>Total Interest Charged</v>
      </c>
      <c r="O4319" s="201" t="e">
        <f t="shared" si="410"/>
        <v>#VALUE!</v>
      </c>
    </row>
    <row r="4320" spans="3:15" x14ac:dyDescent="0.25">
      <c r="C4320" s="197" t="e">
        <f t="shared" si="413"/>
        <v>#DIV/0!</v>
      </c>
      <c r="D4320" s="216" t="e">
        <f>IF(F4320="","",IF($B$3='Budget Calculator'!$A$14, 'Loan Calculator'!$L$12-E4320+H4320, IF($B$3='Budget Calculator'!$A$13,  'Loan Calculator'!$N$12-E4320+H4320, IF($B$3='Budget Calculator'!$A$12,  'Loan Calculator'!$P$12-E4320+H4320, 0))))</f>
        <v>#DIV/0!</v>
      </c>
      <c r="E4320" s="217" t="e">
        <f>IF(('Loan Calculator'!$G$4/$B$4)*C4319&gt;=0, ('Loan Calculator'!$G$4/$B$4)*C4319, 1/0)</f>
        <v>#DIV/0!</v>
      </c>
      <c r="F4320" s="200" t="e">
        <f t="shared" si="414"/>
        <v>#DIV/0!</v>
      </c>
      <c r="G4320" s="212" t="e">
        <f t="shared" si="409"/>
        <v>#DIV/0!</v>
      </c>
      <c r="K4320" s="197" t="str" cm="1">
        <f t="array" ref="K4320">INDEX($A:$G, ($B4320*$B$4)+3,COLUMN(C4320))</f>
        <v>Owing</v>
      </c>
      <c r="L4320" s="198" t="e">
        <f t="shared" si="411"/>
        <v>#VALUE!</v>
      </c>
      <c r="M4320" s="199" t="e">
        <f t="shared" si="412"/>
        <v>#VALUE!</v>
      </c>
      <c r="N4320" s="200" t="str" cm="1">
        <f t="array" ref="N4320">INDEX($A:$G, ($B4320*$B$4)+3,COLUMN(F4320))</f>
        <v>Total Interest Charged</v>
      </c>
      <c r="O4320" s="201" t="e">
        <f t="shared" si="410"/>
        <v>#VALUE!</v>
      </c>
    </row>
    <row r="4321" spans="3:15" x14ac:dyDescent="0.25">
      <c r="C4321" s="197" t="e">
        <f t="shared" si="413"/>
        <v>#DIV/0!</v>
      </c>
      <c r="D4321" s="216" t="e">
        <f>IF(F4321="","",IF($B$3='Budget Calculator'!$A$14, 'Loan Calculator'!$L$12-E4321+H4321, IF($B$3='Budget Calculator'!$A$13,  'Loan Calculator'!$N$12-E4321+H4321, IF($B$3='Budget Calculator'!$A$12,  'Loan Calculator'!$P$12-E4321+H4321, 0))))</f>
        <v>#DIV/0!</v>
      </c>
      <c r="E4321" s="217" t="e">
        <f>IF(('Loan Calculator'!$G$4/$B$4)*C4320&gt;=0, ('Loan Calculator'!$G$4/$B$4)*C4320, 1/0)</f>
        <v>#DIV/0!</v>
      </c>
      <c r="F4321" s="200" t="e">
        <f t="shared" si="414"/>
        <v>#DIV/0!</v>
      </c>
      <c r="G4321" s="212" t="e">
        <f t="shared" si="409"/>
        <v>#DIV/0!</v>
      </c>
      <c r="K4321" s="197" t="str" cm="1">
        <f t="array" ref="K4321">INDEX($A:$G, ($B4321*$B$4)+3,COLUMN(C4321))</f>
        <v>Owing</v>
      </c>
      <c r="L4321" s="198" t="e">
        <f t="shared" si="411"/>
        <v>#VALUE!</v>
      </c>
      <c r="M4321" s="199" t="e">
        <f t="shared" si="412"/>
        <v>#VALUE!</v>
      </c>
      <c r="N4321" s="200" t="str" cm="1">
        <f t="array" ref="N4321">INDEX($A:$G, ($B4321*$B$4)+3,COLUMN(F4321))</f>
        <v>Total Interest Charged</v>
      </c>
      <c r="O4321" s="201" t="e">
        <f t="shared" si="410"/>
        <v>#VALUE!</v>
      </c>
    </row>
    <row r="4322" spans="3:15" x14ac:dyDescent="0.25">
      <c r="C4322" s="197" t="e">
        <f t="shared" si="413"/>
        <v>#DIV/0!</v>
      </c>
      <c r="D4322" s="216" t="e">
        <f>IF(F4322="","",IF($B$3='Budget Calculator'!$A$14, 'Loan Calculator'!$L$12-E4322+H4322, IF($B$3='Budget Calculator'!$A$13,  'Loan Calculator'!$N$12-E4322+H4322, IF($B$3='Budget Calculator'!$A$12,  'Loan Calculator'!$P$12-E4322+H4322, 0))))</f>
        <v>#DIV/0!</v>
      </c>
      <c r="E4322" s="217" t="e">
        <f>IF(('Loan Calculator'!$G$4/$B$4)*C4321&gt;=0, ('Loan Calculator'!$G$4/$B$4)*C4321, 1/0)</f>
        <v>#DIV/0!</v>
      </c>
      <c r="F4322" s="200" t="e">
        <f t="shared" si="414"/>
        <v>#DIV/0!</v>
      </c>
      <c r="G4322" s="212" t="e">
        <f t="shared" si="409"/>
        <v>#DIV/0!</v>
      </c>
      <c r="K4322" s="197" t="str" cm="1">
        <f t="array" ref="K4322">INDEX($A:$G, ($B4322*$B$4)+3,COLUMN(C4322))</f>
        <v>Owing</v>
      </c>
      <c r="L4322" s="198" t="e">
        <f t="shared" si="411"/>
        <v>#VALUE!</v>
      </c>
      <c r="M4322" s="199" t="e">
        <f t="shared" si="412"/>
        <v>#VALUE!</v>
      </c>
      <c r="N4322" s="200" t="str" cm="1">
        <f t="array" ref="N4322">INDEX($A:$G, ($B4322*$B$4)+3,COLUMN(F4322))</f>
        <v>Total Interest Charged</v>
      </c>
      <c r="O4322" s="201" t="e">
        <f t="shared" si="410"/>
        <v>#VALUE!</v>
      </c>
    </row>
    <row r="4323" spans="3:15" x14ac:dyDescent="0.25">
      <c r="C4323" s="197" t="e">
        <f t="shared" si="413"/>
        <v>#DIV/0!</v>
      </c>
      <c r="D4323" s="216" t="e">
        <f>IF(F4323="","",IF($B$3='Budget Calculator'!$A$14, 'Loan Calculator'!$L$12-E4323+H4323, IF($B$3='Budget Calculator'!$A$13,  'Loan Calculator'!$N$12-E4323+H4323, IF($B$3='Budget Calculator'!$A$12,  'Loan Calculator'!$P$12-E4323+H4323, 0))))</f>
        <v>#DIV/0!</v>
      </c>
      <c r="E4323" s="217" t="e">
        <f>IF(('Loan Calculator'!$G$4/$B$4)*C4322&gt;=0, ('Loan Calculator'!$G$4/$B$4)*C4322, 1/0)</f>
        <v>#DIV/0!</v>
      </c>
      <c r="F4323" s="200" t="e">
        <f t="shared" si="414"/>
        <v>#DIV/0!</v>
      </c>
      <c r="G4323" s="212" t="e">
        <f t="shared" si="409"/>
        <v>#DIV/0!</v>
      </c>
      <c r="K4323" s="197" t="str" cm="1">
        <f t="array" ref="K4323">INDEX($A:$G, ($B4323*$B$4)+3,COLUMN(C4323))</f>
        <v>Owing</v>
      </c>
      <c r="L4323" s="198" t="e">
        <f t="shared" si="411"/>
        <v>#VALUE!</v>
      </c>
      <c r="M4323" s="199" t="e">
        <f t="shared" si="412"/>
        <v>#VALUE!</v>
      </c>
      <c r="N4323" s="200" t="str" cm="1">
        <f t="array" ref="N4323">INDEX($A:$G, ($B4323*$B$4)+3,COLUMN(F4323))</f>
        <v>Total Interest Charged</v>
      </c>
      <c r="O4323" s="201" t="e">
        <f t="shared" si="410"/>
        <v>#VALUE!</v>
      </c>
    </row>
    <row r="4324" spans="3:15" x14ac:dyDescent="0.25">
      <c r="C4324" s="197" t="e">
        <f t="shared" si="413"/>
        <v>#DIV/0!</v>
      </c>
      <c r="D4324" s="216" t="e">
        <f>IF(F4324="","",IF($B$3='Budget Calculator'!$A$14, 'Loan Calculator'!$L$12-E4324+H4324, IF($B$3='Budget Calculator'!$A$13,  'Loan Calculator'!$N$12-E4324+H4324, IF($B$3='Budget Calculator'!$A$12,  'Loan Calculator'!$P$12-E4324+H4324, 0))))</f>
        <v>#DIV/0!</v>
      </c>
      <c r="E4324" s="217" t="e">
        <f>IF(('Loan Calculator'!$G$4/$B$4)*C4323&gt;=0, ('Loan Calculator'!$G$4/$B$4)*C4323, 1/0)</f>
        <v>#DIV/0!</v>
      </c>
      <c r="F4324" s="200" t="e">
        <f t="shared" si="414"/>
        <v>#DIV/0!</v>
      </c>
      <c r="G4324" s="212" t="e">
        <f t="shared" si="409"/>
        <v>#DIV/0!</v>
      </c>
      <c r="K4324" s="197" t="str" cm="1">
        <f t="array" ref="K4324">INDEX($A:$G, ($B4324*$B$4)+3,COLUMN(C4324))</f>
        <v>Owing</v>
      </c>
      <c r="L4324" s="198" t="e">
        <f t="shared" si="411"/>
        <v>#VALUE!</v>
      </c>
      <c r="M4324" s="199" t="e">
        <f t="shared" si="412"/>
        <v>#VALUE!</v>
      </c>
      <c r="N4324" s="200" t="str" cm="1">
        <f t="array" ref="N4324">INDEX($A:$G, ($B4324*$B$4)+3,COLUMN(F4324))</f>
        <v>Total Interest Charged</v>
      </c>
      <c r="O4324" s="201" t="e">
        <f t="shared" si="410"/>
        <v>#VALUE!</v>
      </c>
    </row>
    <row r="4325" spans="3:15" x14ac:dyDescent="0.25">
      <c r="C4325" s="197" t="e">
        <f t="shared" si="413"/>
        <v>#DIV/0!</v>
      </c>
      <c r="D4325" s="216" t="e">
        <f>IF(F4325="","",IF($B$3='Budget Calculator'!$A$14, 'Loan Calculator'!$L$12-E4325+H4325, IF($B$3='Budget Calculator'!$A$13,  'Loan Calculator'!$N$12-E4325+H4325, IF($B$3='Budget Calculator'!$A$12,  'Loan Calculator'!$P$12-E4325+H4325, 0))))</f>
        <v>#DIV/0!</v>
      </c>
      <c r="E4325" s="217" t="e">
        <f>IF(('Loan Calculator'!$G$4/$B$4)*C4324&gt;=0, ('Loan Calculator'!$G$4/$B$4)*C4324, 1/0)</f>
        <v>#DIV/0!</v>
      </c>
      <c r="F4325" s="200" t="e">
        <f t="shared" si="414"/>
        <v>#DIV/0!</v>
      </c>
      <c r="G4325" s="212" t="e">
        <f t="shared" si="409"/>
        <v>#DIV/0!</v>
      </c>
      <c r="K4325" s="197" t="str" cm="1">
        <f t="array" ref="K4325">INDEX($A:$G, ($B4325*$B$4)+3,COLUMN(C4325))</f>
        <v>Owing</v>
      </c>
      <c r="L4325" s="198" t="e">
        <f t="shared" si="411"/>
        <v>#VALUE!</v>
      </c>
      <c r="M4325" s="199" t="e">
        <f t="shared" si="412"/>
        <v>#VALUE!</v>
      </c>
      <c r="N4325" s="200" t="str" cm="1">
        <f t="array" ref="N4325">INDEX($A:$G, ($B4325*$B$4)+3,COLUMN(F4325))</f>
        <v>Total Interest Charged</v>
      </c>
      <c r="O4325" s="201" t="e">
        <f t="shared" si="410"/>
        <v>#VALUE!</v>
      </c>
    </row>
    <row r="4326" spans="3:15" x14ac:dyDescent="0.25">
      <c r="C4326" s="197" t="e">
        <f t="shared" si="413"/>
        <v>#DIV/0!</v>
      </c>
      <c r="D4326" s="216" t="e">
        <f>IF(F4326="","",IF($B$3='Budget Calculator'!$A$14, 'Loan Calculator'!$L$12-E4326+H4326, IF($B$3='Budget Calculator'!$A$13,  'Loan Calculator'!$N$12-E4326+H4326, IF($B$3='Budget Calculator'!$A$12,  'Loan Calculator'!$P$12-E4326+H4326, 0))))</f>
        <v>#DIV/0!</v>
      </c>
      <c r="E4326" s="217" t="e">
        <f>IF(('Loan Calculator'!$G$4/$B$4)*C4325&gt;=0, ('Loan Calculator'!$G$4/$B$4)*C4325, 1/0)</f>
        <v>#DIV/0!</v>
      </c>
      <c r="F4326" s="200" t="e">
        <f t="shared" si="414"/>
        <v>#DIV/0!</v>
      </c>
      <c r="G4326" s="212" t="e">
        <f t="shared" si="409"/>
        <v>#DIV/0!</v>
      </c>
      <c r="K4326" s="197" t="str" cm="1">
        <f t="array" ref="K4326">INDEX($A:$G, ($B4326*$B$4)+3,COLUMN(C4326))</f>
        <v>Owing</v>
      </c>
      <c r="L4326" s="198" t="e">
        <f t="shared" si="411"/>
        <v>#VALUE!</v>
      </c>
      <c r="M4326" s="199" t="e">
        <f t="shared" si="412"/>
        <v>#VALUE!</v>
      </c>
      <c r="N4326" s="200" t="str" cm="1">
        <f t="array" ref="N4326">INDEX($A:$G, ($B4326*$B$4)+3,COLUMN(F4326))</f>
        <v>Total Interest Charged</v>
      </c>
      <c r="O4326" s="201" t="e">
        <f t="shared" si="410"/>
        <v>#VALUE!</v>
      </c>
    </row>
    <row r="4327" spans="3:15" x14ac:dyDescent="0.25">
      <c r="C4327" s="197" t="e">
        <f t="shared" si="413"/>
        <v>#DIV/0!</v>
      </c>
      <c r="D4327" s="216" t="e">
        <f>IF(F4327="","",IF($B$3='Budget Calculator'!$A$14, 'Loan Calculator'!$L$12-E4327+H4327, IF($B$3='Budget Calculator'!$A$13,  'Loan Calculator'!$N$12-E4327+H4327, IF($B$3='Budget Calculator'!$A$12,  'Loan Calculator'!$P$12-E4327+H4327, 0))))</f>
        <v>#DIV/0!</v>
      </c>
      <c r="E4327" s="217" t="e">
        <f>IF(('Loan Calculator'!$G$4/$B$4)*C4326&gt;=0, ('Loan Calculator'!$G$4/$B$4)*C4326, 1/0)</f>
        <v>#DIV/0!</v>
      </c>
      <c r="F4327" s="200" t="e">
        <f t="shared" si="414"/>
        <v>#DIV/0!</v>
      </c>
      <c r="G4327" s="212" t="e">
        <f t="shared" si="409"/>
        <v>#DIV/0!</v>
      </c>
      <c r="K4327" s="197" t="str" cm="1">
        <f t="array" ref="K4327">INDEX($A:$G, ($B4327*$B$4)+3,COLUMN(C4327))</f>
        <v>Owing</v>
      </c>
      <c r="L4327" s="198" t="e">
        <f t="shared" si="411"/>
        <v>#VALUE!</v>
      </c>
      <c r="M4327" s="199" t="e">
        <f t="shared" si="412"/>
        <v>#VALUE!</v>
      </c>
      <c r="N4327" s="200" t="str" cm="1">
        <f t="array" ref="N4327">INDEX($A:$G, ($B4327*$B$4)+3,COLUMN(F4327))</f>
        <v>Total Interest Charged</v>
      </c>
      <c r="O4327" s="201" t="e">
        <f t="shared" si="410"/>
        <v>#VALUE!</v>
      </c>
    </row>
    <row r="4328" spans="3:15" x14ac:dyDescent="0.25">
      <c r="C4328" s="197" t="e">
        <f t="shared" si="413"/>
        <v>#DIV/0!</v>
      </c>
      <c r="D4328" s="216" t="e">
        <f>IF(F4328="","",IF($B$3='Budget Calculator'!$A$14, 'Loan Calculator'!$L$12-E4328+H4328, IF($B$3='Budget Calculator'!$A$13,  'Loan Calculator'!$N$12-E4328+H4328, IF($B$3='Budget Calculator'!$A$12,  'Loan Calculator'!$P$12-E4328+H4328, 0))))</f>
        <v>#DIV/0!</v>
      </c>
      <c r="E4328" s="217" t="e">
        <f>IF(('Loan Calculator'!$G$4/$B$4)*C4327&gt;=0, ('Loan Calculator'!$G$4/$B$4)*C4327, 1/0)</f>
        <v>#DIV/0!</v>
      </c>
      <c r="F4328" s="200" t="e">
        <f t="shared" si="414"/>
        <v>#DIV/0!</v>
      </c>
      <c r="G4328" s="212" t="e">
        <f t="shared" si="409"/>
        <v>#DIV/0!</v>
      </c>
      <c r="K4328" s="197" t="str" cm="1">
        <f t="array" ref="K4328">INDEX($A:$G, ($B4328*$B$4)+3,COLUMN(C4328))</f>
        <v>Owing</v>
      </c>
      <c r="L4328" s="198" t="e">
        <f t="shared" si="411"/>
        <v>#VALUE!</v>
      </c>
      <c r="M4328" s="199" t="e">
        <f t="shared" si="412"/>
        <v>#VALUE!</v>
      </c>
      <c r="N4328" s="200" t="str" cm="1">
        <f t="array" ref="N4328">INDEX($A:$G, ($B4328*$B$4)+3,COLUMN(F4328))</f>
        <v>Total Interest Charged</v>
      </c>
      <c r="O4328" s="201" t="e">
        <f t="shared" si="410"/>
        <v>#VALUE!</v>
      </c>
    </row>
    <row r="4329" spans="3:15" x14ac:dyDescent="0.25">
      <c r="C4329" s="197" t="e">
        <f t="shared" si="413"/>
        <v>#DIV/0!</v>
      </c>
      <c r="D4329" s="216" t="e">
        <f>IF(F4329="","",IF($B$3='Budget Calculator'!$A$14, 'Loan Calculator'!$L$12-E4329+H4329, IF($B$3='Budget Calculator'!$A$13,  'Loan Calculator'!$N$12-E4329+H4329, IF($B$3='Budget Calculator'!$A$12,  'Loan Calculator'!$P$12-E4329+H4329, 0))))</f>
        <v>#DIV/0!</v>
      </c>
      <c r="E4329" s="217" t="e">
        <f>IF(('Loan Calculator'!$G$4/$B$4)*C4328&gt;=0, ('Loan Calculator'!$G$4/$B$4)*C4328, 1/0)</f>
        <v>#DIV/0!</v>
      </c>
      <c r="F4329" s="200" t="e">
        <f t="shared" si="414"/>
        <v>#DIV/0!</v>
      </c>
      <c r="G4329" s="212" t="e">
        <f t="shared" si="409"/>
        <v>#DIV/0!</v>
      </c>
      <c r="K4329" s="197" t="str" cm="1">
        <f t="array" ref="K4329">INDEX($A:$G, ($B4329*$B$4)+3,COLUMN(C4329))</f>
        <v>Owing</v>
      </c>
      <c r="L4329" s="198" t="e">
        <f t="shared" si="411"/>
        <v>#VALUE!</v>
      </c>
      <c r="M4329" s="199" t="e">
        <f t="shared" si="412"/>
        <v>#VALUE!</v>
      </c>
      <c r="N4329" s="200" t="str" cm="1">
        <f t="array" ref="N4329">INDEX($A:$G, ($B4329*$B$4)+3,COLUMN(F4329))</f>
        <v>Total Interest Charged</v>
      </c>
      <c r="O4329" s="201" t="e">
        <f t="shared" si="410"/>
        <v>#VALUE!</v>
      </c>
    </row>
    <row r="4330" spans="3:15" x14ac:dyDescent="0.25">
      <c r="C4330" s="197" t="e">
        <f t="shared" si="413"/>
        <v>#DIV/0!</v>
      </c>
      <c r="D4330" s="216" t="e">
        <f>IF(F4330="","",IF($B$3='Budget Calculator'!$A$14, 'Loan Calculator'!$L$12-E4330+H4330, IF($B$3='Budget Calculator'!$A$13,  'Loan Calculator'!$N$12-E4330+H4330, IF($B$3='Budget Calculator'!$A$12,  'Loan Calculator'!$P$12-E4330+H4330, 0))))</f>
        <v>#DIV/0!</v>
      </c>
      <c r="E4330" s="217" t="e">
        <f>IF(('Loan Calculator'!$G$4/$B$4)*C4329&gt;=0, ('Loan Calculator'!$G$4/$B$4)*C4329, 1/0)</f>
        <v>#DIV/0!</v>
      </c>
      <c r="F4330" s="200" t="e">
        <f t="shared" si="414"/>
        <v>#DIV/0!</v>
      </c>
      <c r="G4330" s="212" t="e">
        <f t="shared" si="409"/>
        <v>#DIV/0!</v>
      </c>
      <c r="K4330" s="197" t="str" cm="1">
        <f t="array" ref="K4330">INDEX($A:$G, ($B4330*$B$4)+3,COLUMN(C4330))</f>
        <v>Owing</v>
      </c>
      <c r="L4330" s="198" t="e">
        <f t="shared" si="411"/>
        <v>#VALUE!</v>
      </c>
      <c r="M4330" s="199" t="e">
        <f t="shared" si="412"/>
        <v>#VALUE!</v>
      </c>
      <c r="N4330" s="200" t="str" cm="1">
        <f t="array" ref="N4330">INDEX($A:$G, ($B4330*$B$4)+3,COLUMN(F4330))</f>
        <v>Total Interest Charged</v>
      </c>
      <c r="O4330" s="201" t="e">
        <f t="shared" si="410"/>
        <v>#VALUE!</v>
      </c>
    </row>
    <row r="4331" spans="3:15" x14ac:dyDescent="0.25">
      <c r="C4331" s="197" t="e">
        <f t="shared" si="413"/>
        <v>#DIV/0!</v>
      </c>
      <c r="D4331" s="216" t="e">
        <f>IF(F4331="","",IF($B$3='Budget Calculator'!$A$14, 'Loan Calculator'!$L$12-E4331+H4331, IF($B$3='Budget Calculator'!$A$13,  'Loan Calculator'!$N$12-E4331+H4331, IF($B$3='Budget Calculator'!$A$12,  'Loan Calculator'!$P$12-E4331+H4331, 0))))</f>
        <v>#DIV/0!</v>
      </c>
      <c r="E4331" s="217" t="e">
        <f>IF(('Loan Calculator'!$G$4/$B$4)*C4330&gt;=0, ('Loan Calculator'!$G$4/$B$4)*C4330, 1/0)</f>
        <v>#DIV/0!</v>
      </c>
      <c r="F4331" s="200" t="e">
        <f t="shared" si="414"/>
        <v>#DIV/0!</v>
      </c>
      <c r="G4331" s="212" t="e">
        <f t="shared" si="409"/>
        <v>#DIV/0!</v>
      </c>
      <c r="K4331" s="197" t="str" cm="1">
        <f t="array" ref="K4331">INDEX($A:$G, ($B4331*$B$4)+3,COLUMN(C4331))</f>
        <v>Owing</v>
      </c>
      <c r="L4331" s="198" t="e">
        <f t="shared" si="411"/>
        <v>#VALUE!</v>
      </c>
      <c r="M4331" s="199" t="e">
        <f t="shared" si="412"/>
        <v>#VALUE!</v>
      </c>
      <c r="N4331" s="200" t="str" cm="1">
        <f t="array" ref="N4331">INDEX($A:$G, ($B4331*$B$4)+3,COLUMN(F4331))</f>
        <v>Total Interest Charged</v>
      </c>
      <c r="O4331" s="201" t="e">
        <f t="shared" si="410"/>
        <v>#VALUE!</v>
      </c>
    </row>
    <row r="4332" spans="3:15" x14ac:dyDescent="0.25">
      <c r="C4332" s="197" t="e">
        <f t="shared" si="413"/>
        <v>#DIV/0!</v>
      </c>
      <c r="D4332" s="216" t="e">
        <f>IF(F4332="","",IF($B$3='Budget Calculator'!$A$14, 'Loan Calculator'!$L$12-E4332+H4332, IF($B$3='Budget Calculator'!$A$13,  'Loan Calculator'!$N$12-E4332+H4332, IF($B$3='Budget Calculator'!$A$12,  'Loan Calculator'!$P$12-E4332+H4332, 0))))</f>
        <v>#DIV/0!</v>
      </c>
      <c r="E4332" s="217" t="e">
        <f>IF(('Loan Calculator'!$G$4/$B$4)*C4331&gt;=0, ('Loan Calculator'!$G$4/$B$4)*C4331, 1/0)</f>
        <v>#DIV/0!</v>
      </c>
      <c r="F4332" s="200" t="e">
        <f t="shared" si="414"/>
        <v>#DIV/0!</v>
      </c>
      <c r="G4332" s="212" t="e">
        <f t="shared" si="409"/>
        <v>#DIV/0!</v>
      </c>
      <c r="K4332" s="197" t="str" cm="1">
        <f t="array" ref="K4332">INDEX($A:$G, ($B4332*$B$4)+3,COLUMN(C4332))</f>
        <v>Owing</v>
      </c>
      <c r="L4332" s="198" t="e">
        <f t="shared" si="411"/>
        <v>#VALUE!</v>
      </c>
      <c r="M4332" s="199" t="e">
        <f t="shared" si="412"/>
        <v>#VALUE!</v>
      </c>
      <c r="N4332" s="200" t="str" cm="1">
        <f t="array" ref="N4332">INDEX($A:$G, ($B4332*$B$4)+3,COLUMN(F4332))</f>
        <v>Total Interest Charged</v>
      </c>
      <c r="O4332" s="201" t="e">
        <f t="shared" si="410"/>
        <v>#VALUE!</v>
      </c>
    </row>
    <row r="4333" spans="3:15" x14ac:dyDescent="0.25">
      <c r="C4333" s="197" t="e">
        <f t="shared" si="413"/>
        <v>#DIV/0!</v>
      </c>
      <c r="D4333" s="216" t="e">
        <f>IF(F4333="","",IF($B$3='Budget Calculator'!$A$14, 'Loan Calculator'!$L$12-E4333+H4333, IF($B$3='Budget Calculator'!$A$13,  'Loan Calculator'!$N$12-E4333+H4333, IF($B$3='Budget Calculator'!$A$12,  'Loan Calculator'!$P$12-E4333+H4333, 0))))</f>
        <v>#DIV/0!</v>
      </c>
      <c r="E4333" s="217" t="e">
        <f>IF(('Loan Calculator'!$G$4/$B$4)*C4332&gt;=0, ('Loan Calculator'!$G$4/$B$4)*C4332, 1/0)</f>
        <v>#DIV/0!</v>
      </c>
      <c r="F4333" s="200" t="e">
        <f t="shared" si="414"/>
        <v>#DIV/0!</v>
      </c>
      <c r="G4333" s="212" t="e">
        <f t="shared" si="409"/>
        <v>#DIV/0!</v>
      </c>
      <c r="K4333" s="197" t="str" cm="1">
        <f t="array" ref="K4333">INDEX($A:$G, ($B4333*$B$4)+3,COLUMN(C4333))</f>
        <v>Owing</v>
      </c>
      <c r="L4333" s="198" t="e">
        <f t="shared" si="411"/>
        <v>#VALUE!</v>
      </c>
      <c r="M4333" s="199" t="e">
        <f t="shared" si="412"/>
        <v>#VALUE!</v>
      </c>
      <c r="N4333" s="200" t="str" cm="1">
        <f t="array" ref="N4333">INDEX($A:$G, ($B4333*$B$4)+3,COLUMN(F4333))</f>
        <v>Total Interest Charged</v>
      </c>
      <c r="O4333" s="201" t="e">
        <f t="shared" si="410"/>
        <v>#VALUE!</v>
      </c>
    </row>
    <row r="4334" spans="3:15" x14ac:dyDescent="0.25">
      <c r="C4334" s="197" t="e">
        <f t="shared" si="413"/>
        <v>#DIV/0!</v>
      </c>
      <c r="D4334" s="216" t="e">
        <f>IF(F4334="","",IF($B$3='Budget Calculator'!$A$14, 'Loan Calculator'!$L$12-E4334+H4334, IF($B$3='Budget Calculator'!$A$13,  'Loan Calculator'!$N$12-E4334+H4334, IF($B$3='Budget Calculator'!$A$12,  'Loan Calculator'!$P$12-E4334+H4334, 0))))</f>
        <v>#DIV/0!</v>
      </c>
      <c r="E4334" s="217" t="e">
        <f>IF(('Loan Calculator'!$G$4/$B$4)*C4333&gt;=0, ('Loan Calculator'!$G$4/$B$4)*C4333, 1/0)</f>
        <v>#DIV/0!</v>
      </c>
      <c r="F4334" s="200" t="e">
        <f t="shared" si="414"/>
        <v>#DIV/0!</v>
      </c>
      <c r="G4334" s="212" t="e">
        <f t="shared" si="409"/>
        <v>#DIV/0!</v>
      </c>
      <c r="K4334" s="197" t="str" cm="1">
        <f t="array" ref="K4334">INDEX($A:$G, ($B4334*$B$4)+3,COLUMN(C4334))</f>
        <v>Owing</v>
      </c>
      <c r="L4334" s="198" t="e">
        <f t="shared" si="411"/>
        <v>#VALUE!</v>
      </c>
      <c r="M4334" s="199" t="e">
        <f t="shared" si="412"/>
        <v>#VALUE!</v>
      </c>
      <c r="N4334" s="200" t="str" cm="1">
        <f t="array" ref="N4334">INDEX($A:$G, ($B4334*$B$4)+3,COLUMN(F4334))</f>
        <v>Total Interest Charged</v>
      </c>
      <c r="O4334" s="201" t="e">
        <f t="shared" si="410"/>
        <v>#VALUE!</v>
      </c>
    </row>
    <row r="4335" spans="3:15" x14ac:dyDescent="0.25">
      <c r="C4335" s="197" t="e">
        <f t="shared" si="413"/>
        <v>#DIV/0!</v>
      </c>
      <c r="D4335" s="216" t="e">
        <f>IF(F4335="","",IF($B$3='Budget Calculator'!$A$14, 'Loan Calculator'!$L$12-E4335+H4335, IF($B$3='Budget Calculator'!$A$13,  'Loan Calculator'!$N$12-E4335+H4335, IF($B$3='Budget Calculator'!$A$12,  'Loan Calculator'!$P$12-E4335+H4335, 0))))</f>
        <v>#DIV/0!</v>
      </c>
      <c r="E4335" s="217" t="e">
        <f>IF(('Loan Calculator'!$G$4/$B$4)*C4334&gt;=0, ('Loan Calculator'!$G$4/$B$4)*C4334, 1/0)</f>
        <v>#DIV/0!</v>
      </c>
      <c r="F4335" s="200" t="e">
        <f t="shared" si="414"/>
        <v>#DIV/0!</v>
      </c>
      <c r="G4335" s="212" t="e">
        <f t="shared" si="409"/>
        <v>#DIV/0!</v>
      </c>
      <c r="K4335" s="197" t="str" cm="1">
        <f t="array" ref="K4335">INDEX($A:$G, ($B4335*$B$4)+3,COLUMN(C4335))</f>
        <v>Owing</v>
      </c>
      <c r="L4335" s="198" t="e">
        <f t="shared" si="411"/>
        <v>#VALUE!</v>
      </c>
      <c r="M4335" s="199" t="e">
        <f t="shared" si="412"/>
        <v>#VALUE!</v>
      </c>
      <c r="N4335" s="200" t="str" cm="1">
        <f t="array" ref="N4335">INDEX($A:$G, ($B4335*$B$4)+3,COLUMN(F4335))</f>
        <v>Total Interest Charged</v>
      </c>
      <c r="O4335" s="201" t="e">
        <f t="shared" si="410"/>
        <v>#VALUE!</v>
      </c>
    </row>
    <row r="4336" spans="3:15" x14ac:dyDescent="0.25">
      <c r="C4336" s="197" t="e">
        <f t="shared" si="413"/>
        <v>#DIV/0!</v>
      </c>
      <c r="D4336" s="216" t="e">
        <f>IF(F4336="","",IF($B$3='Budget Calculator'!$A$14, 'Loan Calculator'!$L$12-E4336+H4336, IF($B$3='Budget Calculator'!$A$13,  'Loan Calculator'!$N$12-E4336+H4336, IF($B$3='Budget Calculator'!$A$12,  'Loan Calculator'!$P$12-E4336+H4336, 0))))</f>
        <v>#DIV/0!</v>
      </c>
      <c r="E4336" s="217" t="e">
        <f>IF(('Loan Calculator'!$G$4/$B$4)*C4335&gt;=0, ('Loan Calculator'!$G$4/$B$4)*C4335, 1/0)</f>
        <v>#DIV/0!</v>
      </c>
      <c r="F4336" s="200" t="e">
        <f t="shared" si="414"/>
        <v>#DIV/0!</v>
      </c>
      <c r="G4336" s="212" t="e">
        <f t="shared" si="409"/>
        <v>#DIV/0!</v>
      </c>
      <c r="K4336" s="197" t="str" cm="1">
        <f t="array" ref="K4336">INDEX($A:$G, ($B4336*$B$4)+3,COLUMN(C4336))</f>
        <v>Owing</v>
      </c>
      <c r="L4336" s="198" t="e">
        <f t="shared" si="411"/>
        <v>#VALUE!</v>
      </c>
      <c r="M4336" s="199" t="e">
        <f t="shared" si="412"/>
        <v>#VALUE!</v>
      </c>
      <c r="N4336" s="200" t="str" cm="1">
        <f t="array" ref="N4336">INDEX($A:$G, ($B4336*$B$4)+3,COLUMN(F4336))</f>
        <v>Total Interest Charged</v>
      </c>
      <c r="O4336" s="201" t="e">
        <f t="shared" si="410"/>
        <v>#VALUE!</v>
      </c>
    </row>
    <row r="4337" spans="3:15" x14ac:dyDescent="0.25">
      <c r="C4337" s="197" t="e">
        <f t="shared" si="413"/>
        <v>#DIV/0!</v>
      </c>
      <c r="D4337" s="216" t="e">
        <f>IF(F4337="","",IF($B$3='Budget Calculator'!$A$14, 'Loan Calculator'!$L$12-E4337+H4337, IF($B$3='Budget Calculator'!$A$13,  'Loan Calculator'!$N$12-E4337+H4337, IF($B$3='Budget Calculator'!$A$12,  'Loan Calculator'!$P$12-E4337+H4337, 0))))</f>
        <v>#DIV/0!</v>
      </c>
      <c r="E4337" s="217" t="e">
        <f>IF(('Loan Calculator'!$G$4/$B$4)*C4336&gt;=0, ('Loan Calculator'!$G$4/$B$4)*C4336, 1/0)</f>
        <v>#DIV/0!</v>
      </c>
      <c r="F4337" s="200" t="e">
        <f t="shared" si="414"/>
        <v>#DIV/0!</v>
      </c>
      <c r="G4337" s="212" t="e">
        <f t="shared" si="409"/>
        <v>#DIV/0!</v>
      </c>
      <c r="K4337" s="197" t="str" cm="1">
        <f t="array" ref="K4337">INDEX($A:$G, ($B4337*$B$4)+3,COLUMN(C4337))</f>
        <v>Owing</v>
      </c>
      <c r="L4337" s="198" t="e">
        <f t="shared" si="411"/>
        <v>#VALUE!</v>
      </c>
      <c r="M4337" s="199" t="e">
        <f t="shared" si="412"/>
        <v>#VALUE!</v>
      </c>
      <c r="N4337" s="200" t="str" cm="1">
        <f t="array" ref="N4337">INDEX($A:$G, ($B4337*$B$4)+3,COLUMN(F4337))</f>
        <v>Total Interest Charged</v>
      </c>
      <c r="O4337" s="201" t="e">
        <f t="shared" si="410"/>
        <v>#VALUE!</v>
      </c>
    </row>
    <row r="4338" spans="3:15" x14ac:dyDescent="0.25">
      <c r="C4338" s="197" t="e">
        <f t="shared" si="413"/>
        <v>#DIV/0!</v>
      </c>
      <c r="D4338" s="216" t="e">
        <f>IF(F4338="","",IF($B$3='Budget Calculator'!$A$14, 'Loan Calculator'!$L$12-E4338+H4338, IF($B$3='Budget Calculator'!$A$13,  'Loan Calculator'!$N$12-E4338+H4338, IF($B$3='Budget Calculator'!$A$12,  'Loan Calculator'!$P$12-E4338+H4338, 0))))</f>
        <v>#DIV/0!</v>
      </c>
      <c r="E4338" s="217" t="e">
        <f>IF(('Loan Calculator'!$G$4/$B$4)*C4337&gt;=0, ('Loan Calculator'!$G$4/$B$4)*C4337, 1/0)</f>
        <v>#DIV/0!</v>
      </c>
      <c r="F4338" s="200" t="e">
        <f t="shared" si="414"/>
        <v>#DIV/0!</v>
      </c>
      <c r="G4338" s="212" t="e">
        <f t="shared" si="409"/>
        <v>#DIV/0!</v>
      </c>
      <c r="K4338" s="197" t="str" cm="1">
        <f t="array" ref="K4338">INDEX($A:$G, ($B4338*$B$4)+3,COLUMN(C4338))</f>
        <v>Owing</v>
      </c>
      <c r="L4338" s="198" t="e">
        <f t="shared" si="411"/>
        <v>#VALUE!</v>
      </c>
      <c r="M4338" s="199" t="e">
        <f t="shared" si="412"/>
        <v>#VALUE!</v>
      </c>
      <c r="N4338" s="200" t="str" cm="1">
        <f t="array" ref="N4338">INDEX($A:$G, ($B4338*$B$4)+3,COLUMN(F4338))</f>
        <v>Total Interest Charged</v>
      </c>
      <c r="O4338" s="201" t="e">
        <f t="shared" si="410"/>
        <v>#VALUE!</v>
      </c>
    </row>
    <row r="4339" spans="3:15" x14ac:dyDescent="0.25">
      <c r="C4339" s="197" t="e">
        <f t="shared" si="413"/>
        <v>#DIV/0!</v>
      </c>
      <c r="D4339" s="216" t="e">
        <f>IF(F4339="","",IF($B$3='Budget Calculator'!$A$14, 'Loan Calculator'!$L$12-E4339+H4339, IF($B$3='Budget Calculator'!$A$13,  'Loan Calculator'!$N$12-E4339+H4339, IF($B$3='Budget Calculator'!$A$12,  'Loan Calculator'!$P$12-E4339+H4339, 0))))</f>
        <v>#DIV/0!</v>
      </c>
      <c r="E4339" s="217" t="e">
        <f>IF(('Loan Calculator'!$G$4/$B$4)*C4338&gt;=0, ('Loan Calculator'!$G$4/$B$4)*C4338, 1/0)</f>
        <v>#DIV/0!</v>
      </c>
      <c r="F4339" s="200" t="e">
        <f t="shared" si="414"/>
        <v>#DIV/0!</v>
      </c>
      <c r="G4339" s="212" t="e">
        <f t="shared" si="409"/>
        <v>#DIV/0!</v>
      </c>
      <c r="K4339" s="197" t="str" cm="1">
        <f t="array" ref="K4339">INDEX($A:$G, ($B4339*$B$4)+3,COLUMN(C4339))</f>
        <v>Owing</v>
      </c>
      <c r="L4339" s="198" t="e">
        <f t="shared" si="411"/>
        <v>#VALUE!</v>
      </c>
      <c r="M4339" s="199" t="e">
        <f t="shared" si="412"/>
        <v>#VALUE!</v>
      </c>
      <c r="N4339" s="200" t="str" cm="1">
        <f t="array" ref="N4339">INDEX($A:$G, ($B4339*$B$4)+3,COLUMN(F4339))</f>
        <v>Total Interest Charged</v>
      </c>
      <c r="O4339" s="201" t="e">
        <f t="shared" si="410"/>
        <v>#VALUE!</v>
      </c>
    </row>
    <row r="4340" spans="3:15" x14ac:dyDescent="0.25">
      <c r="C4340" s="197" t="e">
        <f t="shared" si="413"/>
        <v>#DIV/0!</v>
      </c>
      <c r="D4340" s="216" t="e">
        <f>IF(F4340="","",IF($B$3='Budget Calculator'!$A$14, 'Loan Calculator'!$L$12-E4340+H4340, IF($B$3='Budget Calculator'!$A$13,  'Loan Calculator'!$N$12-E4340+H4340, IF($B$3='Budget Calculator'!$A$12,  'Loan Calculator'!$P$12-E4340+H4340, 0))))</f>
        <v>#DIV/0!</v>
      </c>
      <c r="E4340" s="217" t="e">
        <f>IF(('Loan Calculator'!$G$4/$B$4)*C4339&gt;=0, ('Loan Calculator'!$G$4/$B$4)*C4339, 1/0)</f>
        <v>#DIV/0!</v>
      </c>
      <c r="F4340" s="200" t="e">
        <f t="shared" si="414"/>
        <v>#DIV/0!</v>
      </c>
      <c r="G4340" s="212" t="e">
        <f t="shared" si="409"/>
        <v>#DIV/0!</v>
      </c>
      <c r="K4340" s="197" t="str" cm="1">
        <f t="array" ref="K4340">INDEX($A:$G, ($B4340*$B$4)+3,COLUMN(C4340))</f>
        <v>Owing</v>
      </c>
      <c r="L4340" s="198" t="e">
        <f t="shared" si="411"/>
        <v>#VALUE!</v>
      </c>
      <c r="M4340" s="199" t="e">
        <f t="shared" si="412"/>
        <v>#VALUE!</v>
      </c>
      <c r="N4340" s="200" t="str" cm="1">
        <f t="array" ref="N4340">INDEX($A:$G, ($B4340*$B$4)+3,COLUMN(F4340))</f>
        <v>Total Interest Charged</v>
      </c>
      <c r="O4340" s="201" t="e">
        <f t="shared" si="410"/>
        <v>#VALUE!</v>
      </c>
    </row>
    <row r="4341" spans="3:15" x14ac:dyDescent="0.25">
      <c r="C4341" s="197" t="e">
        <f t="shared" si="413"/>
        <v>#DIV/0!</v>
      </c>
      <c r="D4341" s="216" t="e">
        <f>IF(F4341="","",IF($B$3='Budget Calculator'!$A$14, 'Loan Calculator'!$L$12-E4341+H4341, IF($B$3='Budget Calculator'!$A$13,  'Loan Calculator'!$N$12-E4341+H4341, IF($B$3='Budget Calculator'!$A$12,  'Loan Calculator'!$P$12-E4341+H4341, 0))))</f>
        <v>#DIV/0!</v>
      </c>
      <c r="E4341" s="217" t="e">
        <f>IF(('Loan Calculator'!$G$4/$B$4)*C4340&gt;=0, ('Loan Calculator'!$G$4/$B$4)*C4340, 1/0)</f>
        <v>#DIV/0!</v>
      </c>
      <c r="F4341" s="200" t="e">
        <f t="shared" si="414"/>
        <v>#DIV/0!</v>
      </c>
      <c r="G4341" s="212" t="e">
        <f t="shared" si="409"/>
        <v>#DIV/0!</v>
      </c>
      <c r="K4341" s="197" t="str" cm="1">
        <f t="array" ref="K4341">INDEX($A:$G, ($B4341*$B$4)+3,COLUMN(C4341))</f>
        <v>Owing</v>
      </c>
      <c r="L4341" s="198" t="e">
        <f t="shared" si="411"/>
        <v>#VALUE!</v>
      </c>
      <c r="M4341" s="199" t="e">
        <f t="shared" si="412"/>
        <v>#VALUE!</v>
      </c>
      <c r="N4341" s="200" t="str" cm="1">
        <f t="array" ref="N4341">INDEX($A:$G, ($B4341*$B$4)+3,COLUMN(F4341))</f>
        <v>Total Interest Charged</v>
      </c>
      <c r="O4341" s="201" t="e">
        <f t="shared" si="410"/>
        <v>#VALUE!</v>
      </c>
    </row>
    <row r="4342" spans="3:15" x14ac:dyDescent="0.25">
      <c r="C4342" s="197" t="e">
        <f t="shared" si="413"/>
        <v>#DIV/0!</v>
      </c>
      <c r="D4342" s="216" t="e">
        <f>IF(F4342="","",IF($B$3='Budget Calculator'!$A$14, 'Loan Calculator'!$L$12-E4342+H4342, IF($B$3='Budget Calculator'!$A$13,  'Loan Calculator'!$N$12-E4342+H4342, IF($B$3='Budget Calculator'!$A$12,  'Loan Calculator'!$P$12-E4342+H4342, 0))))</f>
        <v>#DIV/0!</v>
      </c>
      <c r="E4342" s="217" t="e">
        <f>IF(('Loan Calculator'!$G$4/$B$4)*C4341&gt;=0, ('Loan Calculator'!$G$4/$B$4)*C4341, 1/0)</f>
        <v>#DIV/0!</v>
      </c>
      <c r="F4342" s="200" t="e">
        <f t="shared" si="414"/>
        <v>#DIV/0!</v>
      </c>
      <c r="G4342" s="212" t="e">
        <f t="shared" si="409"/>
        <v>#DIV/0!</v>
      </c>
      <c r="K4342" s="197" t="str" cm="1">
        <f t="array" ref="K4342">INDEX($A:$G, ($B4342*$B$4)+3,COLUMN(C4342))</f>
        <v>Owing</v>
      </c>
      <c r="L4342" s="198" t="e">
        <f t="shared" si="411"/>
        <v>#VALUE!</v>
      </c>
      <c r="M4342" s="199" t="e">
        <f t="shared" si="412"/>
        <v>#VALUE!</v>
      </c>
      <c r="N4342" s="200" t="str" cm="1">
        <f t="array" ref="N4342">INDEX($A:$G, ($B4342*$B$4)+3,COLUMN(F4342))</f>
        <v>Total Interest Charged</v>
      </c>
      <c r="O4342" s="201" t="e">
        <f t="shared" si="410"/>
        <v>#VALUE!</v>
      </c>
    </row>
    <row r="4343" spans="3:15" x14ac:dyDescent="0.25">
      <c r="C4343" s="197" t="e">
        <f t="shared" si="413"/>
        <v>#DIV/0!</v>
      </c>
      <c r="D4343" s="216" t="e">
        <f>IF(F4343="","",IF($B$3='Budget Calculator'!$A$14, 'Loan Calculator'!$L$12-E4343+H4343, IF($B$3='Budget Calculator'!$A$13,  'Loan Calculator'!$N$12-E4343+H4343, IF($B$3='Budget Calculator'!$A$12,  'Loan Calculator'!$P$12-E4343+H4343, 0))))</f>
        <v>#DIV/0!</v>
      </c>
      <c r="E4343" s="217" t="e">
        <f>IF(('Loan Calculator'!$G$4/$B$4)*C4342&gt;=0, ('Loan Calculator'!$G$4/$B$4)*C4342, 1/0)</f>
        <v>#DIV/0!</v>
      </c>
      <c r="F4343" s="200" t="e">
        <f t="shared" si="414"/>
        <v>#DIV/0!</v>
      </c>
      <c r="G4343" s="212" t="e">
        <f t="shared" si="409"/>
        <v>#DIV/0!</v>
      </c>
      <c r="K4343" s="197" t="str" cm="1">
        <f t="array" ref="K4343">INDEX($A:$G, ($B4343*$B$4)+3,COLUMN(C4343))</f>
        <v>Owing</v>
      </c>
      <c r="L4343" s="198" t="e">
        <f t="shared" si="411"/>
        <v>#VALUE!</v>
      </c>
      <c r="M4343" s="199" t="e">
        <f t="shared" si="412"/>
        <v>#VALUE!</v>
      </c>
      <c r="N4343" s="200" t="str" cm="1">
        <f t="array" ref="N4343">INDEX($A:$G, ($B4343*$B$4)+3,COLUMN(F4343))</f>
        <v>Total Interest Charged</v>
      </c>
      <c r="O4343" s="201" t="e">
        <f t="shared" si="410"/>
        <v>#VALUE!</v>
      </c>
    </row>
    <row r="4344" spans="3:15" x14ac:dyDescent="0.25">
      <c r="C4344" s="197" t="e">
        <f t="shared" si="413"/>
        <v>#DIV/0!</v>
      </c>
      <c r="D4344" s="216" t="e">
        <f>IF(F4344="","",IF($B$3='Budget Calculator'!$A$14, 'Loan Calculator'!$L$12-E4344+H4344, IF($B$3='Budget Calculator'!$A$13,  'Loan Calculator'!$N$12-E4344+H4344, IF($B$3='Budget Calculator'!$A$12,  'Loan Calculator'!$P$12-E4344+H4344, 0))))</f>
        <v>#DIV/0!</v>
      </c>
      <c r="E4344" s="217" t="e">
        <f>IF(('Loan Calculator'!$G$4/$B$4)*C4343&gt;=0, ('Loan Calculator'!$G$4/$B$4)*C4343, 1/0)</f>
        <v>#DIV/0!</v>
      </c>
      <c r="F4344" s="200" t="e">
        <f t="shared" si="414"/>
        <v>#DIV/0!</v>
      </c>
      <c r="G4344" s="212" t="e">
        <f t="shared" si="409"/>
        <v>#DIV/0!</v>
      </c>
      <c r="K4344" s="197" t="str" cm="1">
        <f t="array" ref="K4344">INDEX($A:$G, ($B4344*$B$4)+3,COLUMN(C4344))</f>
        <v>Owing</v>
      </c>
      <c r="L4344" s="198" t="e">
        <f t="shared" si="411"/>
        <v>#VALUE!</v>
      </c>
      <c r="M4344" s="199" t="e">
        <f t="shared" si="412"/>
        <v>#VALUE!</v>
      </c>
      <c r="N4344" s="200" t="str" cm="1">
        <f t="array" ref="N4344">INDEX($A:$G, ($B4344*$B$4)+3,COLUMN(F4344))</f>
        <v>Total Interest Charged</v>
      </c>
      <c r="O4344" s="201" t="e">
        <f t="shared" si="410"/>
        <v>#VALUE!</v>
      </c>
    </row>
    <row r="4345" spans="3:15" x14ac:dyDescent="0.25">
      <c r="C4345" s="197" t="e">
        <f t="shared" si="413"/>
        <v>#DIV/0!</v>
      </c>
      <c r="D4345" s="216" t="e">
        <f>IF(F4345="","",IF($B$3='Budget Calculator'!$A$14, 'Loan Calculator'!$L$12-E4345+H4345, IF($B$3='Budget Calculator'!$A$13,  'Loan Calculator'!$N$12-E4345+H4345, IF($B$3='Budget Calculator'!$A$12,  'Loan Calculator'!$P$12-E4345+H4345, 0))))</f>
        <v>#DIV/0!</v>
      </c>
      <c r="E4345" s="217" t="e">
        <f>IF(('Loan Calculator'!$G$4/$B$4)*C4344&gt;=0, ('Loan Calculator'!$G$4/$B$4)*C4344, 1/0)</f>
        <v>#DIV/0!</v>
      </c>
      <c r="F4345" s="200" t="e">
        <f t="shared" si="414"/>
        <v>#DIV/0!</v>
      </c>
      <c r="G4345" s="212" t="e">
        <f t="shared" si="409"/>
        <v>#DIV/0!</v>
      </c>
      <c r="K4345" s="197" t="str" cm="1">
        <f t="array" ref="K4345">INDEX($A:$G, ($B4345*$B$4)+3,COLUMN(C4345))</f>
        <v>Owing</v>
      </c>
      <c r="L4345" s="198" t="e">
        <f t="shared" si="411"/>
        <v>#VALUE!</v>
      </c>
      <c r="M4345" s="199" t="e">
        <f t="shared" si="412"/>
        <v>#VALUE!</v>
      </c>
      <c r="N4345" s="200" t="str" cm="1">
        <f t="array" ref="N4345">INDEX($A:$G, ($B4345*$B$4)+3,COLUMN(F4345))</f>
        <v>Total Interest Charged</v>
      </c>
      <c r="O4345" s="201" t="e">
        <f t="shared" si="410"/>
        <v>#VALUE!</v>
      </c>
    </row>
    <row r="4346" spans="3:15" x14ac:dyDescent="0.25">
      <c r="C4346" s="197" t="e">
        <f t="shared" si="413"/>
        <v>#DIV/0!</v>
      </c>
      <c r="D4346" s="216" t="e">
        <f>IF(F4346="","",IF($B$3='Budget Calculator'!$A$14, 'Loan Calculator'!$L$12-E4346+H4346, IF($B$3='Budget Calculator'!$A$13,  'Loan Calculator'!$N$12-E4346+H4346, IF($B$3='Budget Calculator'!$A$12,  'Loan Calculator'!$P$12-E4346+H4346, 0))))</f>
        <v>#DIV/0!</v>
      </c>
      <c r="E4346" s="217" t="e">
        <f>IF(('Loan Calculator'!$G$4/$B$4)*C4345&gt;=0, ('Loan Calculator'!$G$4/$B$4)*C4345, 1/0)</f>
        <v>#DIV/0!</v>
      </c>
      <c r="F4346" s="200" t="e">
        <f t="shared" si="414"/>
        <v>#DIV/0!</v>
      </c>
      <c r="G4346" s="212" t="e">
        <f t="shared" si="409"/>
        <v>#DIV/0!</v>
      </c>
      <c r="K4346" s="197" t="str" cm="1">
        <f t="array" ref="K4346">INDEX($A:$G, ($B4346*$B$4)+3,COLUMN(C4346))</f>
        <v>Owing</v>
      </c>
      <c r="L4346" s="198" t="e">
        <f t="shared" si="411"/>
        <v>#VALUE!</v>
      </c>
      <c r="M4346" s="199" t="e">
        <f t="shared" si="412"/>
        <v>#VALUE!</v>
      </c>
      <c r="N4346" s="200" t="str" cm="1">
        <f t="array" ref="N4346">INDEX($A:$G, ($B4346*$B$4)+3,COLUMN(F4346))</f>
        <v>Total Interest Charged</v>
      </c>
      <c r="O4346" s="201" t="e">
        <f t="shared" si="410"/>
        <v>#VALUE!</v>
      </c>
    </row>
    <row r="4347" spans="3:15" x14ac:dyDescent="0.25">
      <c r="C4347" s="197" t="e">
        <f t="shared" si="413"/>
        <v>#DIV/0!</v>
      </c>
      <c r="D4347" s="216" t="e">
        <f>IF(F4347="","",IF($B$3='Budget Calculator'!$A$14, 'Loan Calculator'!$L$12-E4347+H4347, IF($B$3='Budget Calculator'!$A$13,  'Loan Calculator'!$N$12-E4347+H4347, IF($B$3='Budget Calculator'!$A$12,  'Loan Calculator'!$P$12-E4347+H4347, 0))))</f>
        <v>#DIV/0!</v>
      </c>
      <c r="E4347" s="217" t="e">
        <f>IF(('Loan Calculator'!$G$4/$B$4)*C4346&gt;=0, ('Loan Calculator'!$G$4/$B$4)*C4346, 1/0)</f>
        <v>#DIV/0!</v>
      </c>
      <c r="F4347" s="200" t="e">
        <f t="shared" si="414"/>
        <v>#DIV/0!</v>
      </c>
      <c r="G4347" s="212" t="e">
        <f t="shared" si="409"/>
        <v>#DIV/0!</v>
      </c>
      <c r="K4347" s="197" t="str" cm="1">
        <f t="array" ref="K4347">INDEX($A:$G, ($B4347*$B$4)+3,COLUMN(C4347))</f>
        <v>Owing</v>
      </c>
      <c r="L4347" s="198" t="e">
        <f t="shared" si="411"/>
        <v>#VALUE!</v>
      </c>
      <c r="M4347" s="199" t="e">
        <f t="shared" si="412"/>
        <v>#VALUE!</v>
      </c>
      <c r="N4347" s="200" t="str" cm="1">
        <f t="array" ref="N4347">INDEX($A:$G, ($B4347*$B$4)+3,COLUMN(F4347))</f>
        <v>Total Interest Charged</v>
      </c>
      <c r="O4347" s="201" t="e">
        <f t="shared" si="410"/>
        <v>#VALUE!</v>
      </c>
    </row>
    <row r="4348" spans="3:15" x14ac:dyDescent="0.25">
      <c r="C4348" s="197" t="e">
        <f t="shared" si="413"/>
        <v>#DIV/0!</v>
      </c>
      <c r="D4348" s="216" t="e">
        <f>IF(F4348="","",IF($B$3='Budget Calculator'!$A$14, 'Loan Calculator'!$L$12-E4348+H4348, IF($B$3='Budget Calculator'!$A$13,  'Loan Calculator'!$N$12-E4348+H4348, IF($B$3='Budget Calculator'!$A$12,  'Loan Calculator'!$P$12-E4348+H4348, 0))))</f>
        <v>#DIV/0!</v>
      </c>
      <c r="E4348" s="217" t="e">
        <f>IF(('Loan Calculator'!$G$4/$B$4)*C4347&gt;=0, ('Loan Calculator'!$G$4/$B$4)*C4347, 1/0)</f>
        <v>#DIV/0!</v>
      </c>
      <c r="F4348" s="200" t="e">
        <f t="shared" si="414"/>
        <v>#DIV/0!</v>
      </c>
      <c r="G4348" s="212" t="e">
        <f t="shared" si="409"/>
        <v>#DIV/0!</v>
      </c>
      <c r="K4348" s="197" t="str" cm="1">
        <f t="array" ref="K4348">INDEX($A:$G, ($B4348*$B$4)+3,COLUMN(C4348))</f>
        <v>Owing</v>
      </c>
      <c r="L4348" s="198" t="e">
        <f t="shared" si="411"/>
        <v>#VALUE!</v>
      </c>
      <c r="M4348" s="199" t="e">
        <f t="shared" si="412"/>
        <v>#VALUE!</v>
      </c>
      <c r="N4348" s="200" t="str" cm="1">
        <f t="array" ref="N4348">INDEX($A:$G, ($B4348*$B$4)+3,COLUMN(F4348))</f>
        <v>Total Interest Charged</v>
      </c>
      <c r="O4348" s="201" t="e">
        <f t="shared" si="410"/>
        <v>#VALUE!</v>
      </c>
    </row>
    <row r="4349" spans="3:15" x14ac:dyDescent="0.25">
      <c r="C4349" s="197" t="e">
        <f t="shared" si="413"/>
        <v>#DIV/0!</v>
      </c>
      <c r="D4349" s="216" t="e">
        <f>IF(F4349="","",IF($B$3='Budget Calculator'!$A$14, 'Loan Calculator'!$L$12-E4349+H4349, IF($B$3='Budget Calculator'!$A$13,  'Loan Calculator'!$N$12-E4349+H4349, IF($B$3='Budget Calculator'!$A$12,  'Loan Calculator'!$P$12-E4349+H4349, 0))))</f>
        <v>#DIV/0!</v>
      </c>
      <c r="E4349" s="217" t="e">
        <f>IF(('Loan Calculator'!$G$4/$B$4)*C4348&gt;=0, ('Loan Calculator'!$G$4/$B$4)*C4348, 1/0)</f>
        <v>#DIV/0!</v>
      </c>
      <c r="F4349" s="200" t="e">
        <f t="shared" si="414"/>
        <v>#DIV/0!</v>
      </c>
      <c r="G4349" s="212" t="e">
        <f t="shared" si="409"/>
        <v>#DIV/0!</v>
      </c>
      <c r="K4349" s="197" t="str" cm="1">
        <f t="array" ref="K4349">INDEX($A:$G, ($B4349*$B$4)+3,COLUMN(C4349))</f>
        <v>Owing</v>
      </c>
      <c r="L4349" s="198" t="e">
        <f t="shared" si="411"/>
        <v>#VALUE!</v>
      </c>
      <c r="M4349" s="199" t="e">
        <f t="shared" si="412"/>
        <v>#VALUE!</v>
      </c>
      <c r="N4349" s="200" t="str" cm="1">
        <f t="array" ref="N4349">INDEX($A:$G, ($B4349*$B$4)+3,COLUMN(F4349))</f>
        <v>Total Interest Charged</v>
      </c>
      <c r="O4349" s="201" t="e">
        <f t="shared" si="410"/>
        <v>#VALUE!</v>
      </c>
    </row>
    <row r="4350" spans="3:15" x14ac:dyDescent="0.25">
      <c r="C4350" s="197" t="e">
        <f t="shared" si="413"/>
        <v>#DIV/0!</v>
      </c>
      <c r="D4350" s="216" t="e">
        <f>IF(F4350="","",IF($B$3='Budget Calculator'!$A$14, 'Loan Calculator'!$L$12-E4350+H4350, IF($B$3='Budget Calculator'!$A$13,  'Loan Calculator'!$N$12-E4350+H4350, IF($B$3='Budget Calculator'!$A$12,  'Loan Calculator'!$P$12-E4350+H4350, 0))))</f>
        <v>#DIV/0!</v>
      </c>
      <c r="E4350" s="217" t="e">
        <f>IF(('Loan Calculator'!$G$4/$B$4)*C4349&gt;=0, ('Loan Calculator'!$G$4/$B$4)*C4349, 1/0)</f>
        <v>#DIV/0!</v>
      </c>
      <c r="F4350" s="200" t="e">
        <f t="shared" si="414"/>
        <v>#DIV/0!</v>
      </c>
      <c r="G4350" s="212" t="e">
        <f t="shared" si="409"/>
        <v>#DIV/0!</v>
      </c>
      <c r="K4350" s="197" t="str" cm="1">
        <f t="array" ref="K4350">INDEX($A:$G, ($B4350*$B$4)+3,COLUMN(C4350))</f>
        <v>Owing</v>
      </c>
      <c r="L4350" s="198" t="e">
        <f t="shared" si="411"/>
        <v>#VALUE!</v>
      </c>
      <c r="M4350" s="199" t="e">
        <f t="shared" si="412"/>
        <v>#VALUE!</v>
      </c>
      <c r="N4350" s="200" t="str" cm="1">
        <f t="array" ref="N4350">INDEX($A:$G, ($B4350*$B$4)+3,COLUMN(F4350))</f>
        <v>Total Interest Charged</v>
      </c>
      <c r="O4350" s="201" t="e">
        <f t="shared" si="410"/>
        <v>#VALUE!</v>
      </c>
    </row>
    <row r="4351" spans="3:15" x14ac:dyDescent="0.25">
      <c r="C4351" s="197" t="e">
        <f t="shared" si="413"/>
        <v>#DIV/0!</v>
      </c>
      <c r="D4351" s="216" t="e">
        <f>IF(F4351="","",IF($B$3='Budget Calculator'!$A$14, 'Loan Calculator'!$L$12-E4351+H4351, IF($B$3='Budget Calculator'!$A$13,  'Loan Calculator'!$N$12-E4351+H4351, IF($B$3='Budget Calculator'!$A$12,  'Loan Calculator'!$P$12-E4351+H4351, 0))))</f>
        <v>#DIV/0!</v>
      </c>
      <c r="E4351" s="217" t="e">
        <f>IF(('Loan Calculator'!$G$4/$B$4)*C4350&gt;=0, ('Loan Calculator'!$G$4/$B$4)*C4350, 1/0)</f>
        <v>#DIV/0!</v>
      </c>
      <c r="F4351" s="200" t="e">
        <f t="shared" si="414"/>
        <v>#DIV/0!</v>
      </c>
      <c r="G4351" s="212" t="e">
        <f t="shared" si="409"/>
        <v>#DIV/0!</v>
      </c>
      <c r="K4351" s="197" t="str" cm="1">
        <f t="array" ref="K4351">INDEX($A:$G, ($B4351*$B$4)+3,COLUMN(C4351))</f>
        <v>Owing</v>
      </c>
      <c r="L4351" s="198" t="e">
        <f t="shared" si="411"/>
        <v>#VALUE!</v>
      </c>
      <c r="M4351" s="199" t="e">
        <f t="shared" si="412"/>
        <v>#VALUE!</v>
      </c>
      <c r="N4351" s="200" t="str" cm="1">
        <f t="array" ref="N4351">INDEX($A:$G, ($B4351*$B$4)+3,COLUMN(F4351))</f>
        <v>Total Interest Charged</v>
      </c>
      <c r="O4351" s="201" t="e">
        <f t="shared" si="410"/>
        <v>#VALUE!</v>
      </c>
    </row>
    <row r="4352" spans="3:15" x14ac:dyDescent="0.25">
      <c r="C4352" s="197" t="e">
        <f t="shared" si="413"/>
        <v>#DIV/0!</v>
      </c>
      <c r="D4352" s="216" t="e">
        <f>IF(F4352="","",IF($B$3='Budget Calculator'!$A$14, 'Loan Calculator'!$L$12-E4352+H4352, IF($B$3='Budget Calculator'!$A$13,  'Loan Calculator'!$N$12-E4352+H4352, IF($B$3='Budget Calculator'!$A$12,  'Loan Calculator'!$P$12-E4352+H4352, 0))))</f>
        <v>#DIV/0!</v>
      </c>
      <c r="E4352" s="217" t="e">
        <f>IF(('Loan Calculator'!$G$4/$B$4)*C4351&gt;=0, ('Loan Calculator'!$G$4/$B$4)*C4351, 1/0)</f>
        <v>#DIV/0!</v>
      </c>
      <c r="F4352" s="200" t="e">
        <f t="shared" si="414"/>
        <v>#DIV/0!</v>
      </c>
      <c r="G4352" s="212" t="e">
        <f t="shared" si="409"/>
        <v>#DIV/0!</v>
      </c>
      <c r="K4352" s="197" t="str" cm="1">
        <f t="array" ref="K4352">INDEX($A:$G, ($B4352*$B$4)+3,COLUMN(C4352))</f>
        <v>Owing</v>
      </c>
      <c r="L4352" s="198" t="e">
        <f t="shared" si="411"/>
        <v>#VALUE!</v>
      </c>
      <c r="M4352" s="199" t="e">
        <f t="shared" si="412"/>
        <v>#VALUE!</v>
      </c>
      <c r="N4352" s="200" t="str" cm="1">
        <f t="array" ref="N4352">INDEX($A:$G, ($B4352*$B$4)+3,COLUMN(F4352))</f>
        <v>Total Interest Charged</v>
      </c>
      <c r="O4352" s="201" t="e">
        <f t="shared" si="410"/>
        <v>#VALUE!</v>
      </c>
    </row>
    <row r="4353" spans="3:15" x14ac:dyDescent="0.25">
      <c r="C4353" s="197" t="e">
        <f t="shared" si="413"/>
        <v>#DIV/0!</v>
      </c>
      <c r="D4353" s="216" t="e">
        <f>IF(F4353="","",IF($B$3='Budget Calculator'!$A$14, 'Loan Calculator'!$L$12-E4353+H4353, IF($B$3='Budget Calculator'!$A$13,  'Loan Calculator'!$N$12-E4353+H4353, IF($B$3='Budget Calculator'!$A$12,  'Loan Calculator'!$P$12-E4353+H4353, 0))))</f>
        <v>#DIV/0!</v>
      </c>
      <c r="E4353" s="217" t="e">
        <f>IF(('Loan Calculator'!$G$4/$B$4)*C4352&gt;=0, ('Loan Calculator'!$G$4/$B$4)*C4352, 1/0)</f>
        <v>#DIV/0!</v>
      </c>
      <c r="F4353" s="200" t="e">
        <f t="shared" si="414"/>
        <v>#DIV/0!</v>
      </c>
      <c r="G4353" s="212" t="e">
        <f t="shared" si="409"/>
        <v>#DIV/0!</v>
      </c>
      <c r="K4353" s="197" t="str" cm="1">
        <f t="array" ref="K4353">INDEX($A:$G, ($B4353*$B$4)+3,COLUMN(C4353))</f>
        <v>Owing</v>
      </c>
      <c r="L4353" s="198" t="e">
        <f t="shared" si="411"/>
        <v>#VALUE!</v>
      </c>
      <c r="M4353" s="199" t="e">
        <f t="shared" si="412"/>
        <v>#VALUE!</v>
      </c>
      <c r="N4353" s="200" t="str" cm="1">
        <f t="array" ref="N4353">INDEX($A:$G, ($B4353*$B$4)+3,COLUMN(F4353))</f>
        <v>Total Interest Charged</v>
      </c>
      <c r="O4353" s="201" t="e">
        <f t="shared" si="410"/>
        <v>#VALUE!</v>
      </c>
    </row>
    <row r="4354" spans="3:15" x14ac:dyDescent="0.25">
      <c r="C4354" s="197" t="e">
        <f t="shared" si="413"/>
        <v>#DIV/0!</v>
      </c>
      <c r="D4354" s="216" t="e">
        <f>IF(F4354="","",IF($B$3='Budget Calculator'!$A$14, 'Loan Calculator'!$L$12-E4354+H4354, IF($B$3='Budget Calculator'!$A$13,  'Loan Calculator'!$N$12-E4354+H4354, IF($B$3='Budget Calculator'!$A$12,  'Loan Calculator'!$P$12-E4354+H4354, 0))))</f>
        <v>#DIV/0!</v>
      </c>
      <c r="E4354" s="217" t="e">
        <f>IF(('Loan Calculator'!$G$4/$B$4)*C4353&gt;=0, ('Loan Calculator'!$G$4/$B$4)*C4353, 1/0)</f>
        <v>#DIV/0!</v>
      </c>
      <c r="F4354" s="200" t="e">
        <f t="shared" si="414"/>
        <v>#DIV/0!</v>
      </c>
      <c r="G4354" s="212" t="e">
        <f t="shared" si="409"/>
        <v>#DIV/0!</v>
      </c>
      <c r="K4354" s="197" t="str" cm="1">
        <f t="array" ref="K4354">INDEX($A:$G, ($B4354*$B$4)+3,COLUMN(C4354))</f>
        <v>Owing</v>
      </c>
      <c r="L4354" s="198" t="e">
        <f t="shared" si="411"/>
        <v>#VALUE!</v>
      </c>
      <c r="M4354" s="199" t="e">
        <f t="shared" si="412"/>
        <v>#VALUE!</v>
      </c>
      <c r="N4354" s="200" t="str" cm="1">
        <f t="array" ref="N4354">INDEX($A:$G, ($B4354*$B$4)+3,COLUMN(F4354))</f>
        <v>Total Interest Charged</v>
      </c>
      <c r="O4354" s="201" t="e">
        <f t="shared" si="410"/>
        <v>#VALUE!</v>
      </c>
    </row>
    <row r="4355" spans="3:15" x14ac:dyDescent="0.25">
      <c r="C4355" s="197" t="e">
        <f t="shared" si="413"/>
        <v>#DIV/0!</v>
      </c>
      <c r="D4355" s="216" t="e">
        <f>IF(F4355="","",IF($B$3='Budget Calculator'!$A$14, 'Loan Calculator'!$L$12-E4355+H4355, IF($B$3='Budget Calculator'!$A$13,  'Loan Calculator'!$N$12-E4355+H4355, IF($B$3='Budget Calculator'!$A$12,  'Loan Calculator'!$P$12-E4355+H4355, 0))))</f>
        <v>#DIV/0!</v>
      </c>
      <c r="E4355" s="217" t="e">
        <f>IF(('Loan Calculator'!$G$4/$B$4)*C4354&gt;=0, ('Loan Calculator'!$G$4/$B$4)*C4354, 1/0)</f>
        <v>#DIV/0!</v>
      </c>
      <c r="F4355" s="200" t="e">
        <f t="shared" si="414"/>
        <v>#DIV/0!</v>
      </c>
      <c r="G4355" s="212" t="e">
        <f t="shared" si="409"/>
        <v>#DIV/0!</v>
      </c>
      <c r="K4355" s="197" t="str" cm="1">
        <f t="array" ref="K4355">INDEX($A:$G, ($B4355*$B$4)+3,COLUMN(C4355))</f>
        <v>Owing</v>
      </c>
      <c r="L4355" s="198" t="e">
        <f t="shared" si="411"/>
        <v>#VALUE!</v>
      </c>
      <c r="M4355" s="199" t="e">
        <f t="shared" si="412"/>
        <v>#VALUE!</v>
      </c>
      <c r="N4355" s="200" t="str" cm="1">
        <f t="array" ref="N4355">INDEX($A:$G, ($B4355*$B$4)+3,COLUMN(F4355))</f>
        <v>Total Interest Charged</v>
      </c>
      <c r="O4355" s="201" t="e">
        <f t="shared" si="410"/>
        <v>#VALUE!</v>
      </c>
    </row>
    <row r="4356" spans="3:15" x14ac:dyDescent="0.25">
      <c r="C4356" s="197" t="e">
        <f t="shared" si="413"/>
        <v>#DIV/0!</v>
      </c>
      <c r="D4356" s="216" t="e">
        <f>IF(F4356="","",IF($B$3='Budget Calculator'!$A$14, 'Loan Calculator'!$L$12-E4356+H4356, IF($B$3='Budget Calculator'!$A$13,  'Loan Calculator'!$N$12-E4356+H4356, IF($B$3='Budget Calculator'!$A$12,  'Loan Calculator'!$P$12-E4356+H4356, 0))))</f>
        <v>#DIV/0!</v>
      </c>
      <c r="E4356" s="217" t="e">
        <f>IF(('Loan Calculator'!$G$4/$B$4)*C4355&gt;=0, ('Loan Calculator'!$G$4/$B$4)*C4355, 1/0)</f>
        <v>#DIV/0!</v>
      </c>
      <c r="F4356" s="200" t="e">
        <f t="shared" si="414"/>
        <v>#DIV/0!</v>
      </c>
      <c r="G4356" s="212" t="e">
        <f t="shared" si="409"/>
        <v>#DIV/0!</v>
      </c>
      <c r="K4356" s="197" t="str" cm="1">
        <f t="array" ref="K4356">INDEX($A:$G, ($B4356*$B$4)+3,COLUMN(C4356))</f>
        <v>Owing</v>
      </c>
      <c r="L4356" s="198" t="e">
        <f t="shared" si="411"/>
        <v>#VALUE!</v>
      </c>
      <c r="M4356" s="199" t="e">
        <f t="shared" si="412"/>
        <v>#VALUE!</v>
      </c>
      <c r="N4356" s="200" t="str" cm="1">
        <f t="array" ref="N4356">INDEX($A:$G, ($B4356*$B$4)+3,COLUMN(F4356))</f>
        <v>Total Interest Charged</v>
      </c>
      <c r="O4356" s="201" t="e">
        <f t="shared" si="410"/>
        <v>#VALUE!</v>
      </c>
    </row>
    <row r="4357" spans="3:15" x14ac:dyDescent="0.25">
      <c r="C4357" s="197" t="e">
        <f t="shared" si="413"/>
        <v>#DIV/0!</v>
      </c>
      <c r="D4357" s="216" t="e">
        <f>IF(F4357="","",IF($B$3='Budget Calculator'!$A$14, 'Loan Calculator'!$L$12-E4357+H4357, IF($B$3='Budget Calculator'!$A$13,  'Loan Calculator'!$N$12-E4357+H4357, IF($B$3='Budget Calculator'!$A$12,  'Loan Calculator'!$P$12-E4357+H4357, 0))))</f>
        <v>#DIV/0!</v>
      </c>
      <c r="E4357" s="217" t="e">
        <f>IF(('Loan Calculator'!$G$4/$B$4)*C4356&gt;=0, ('Loan Calculator'!$G$4/$B$4)*C4356, 1/0)</f>
        <v>#DIV/0!</v>
      </c>
      <c r="F4357" s="200" t="e">
        <f t="shared" si="414"/>
        <v>#DIV/0!</v>
      </c>
      <c r="G4357" s="212" t="e">
        <f t="shared" si="409"/>
        <v>#DIV/0!</v>
      </c>
      <c r="K4357" s="197" t="str" cm="1">
        <f t="array" ref="K4357">INDEX($A:$G, ($B4357*$B$4)+3,COLUMN(C4357))</f>
        <v>Owing</v>
      </c>
      <c r="L4357" s="198" t="e">
        <f t="shared" si="411"/>
        <v>#VALUE!</v>
      </c>
      <c r="M4357" s="199" t="e">
        <f t="shared" si="412"/>
        <v>#VALUE!</v>
      </c>
      <c r="N4357" s="200" t="str" cm="1">
        <f t="array" ref="N4357">INDEX($A:$G, ($B4357*$B$4)+3,COLUMN(F4357))</f>
        <v>Total Interest Charged</v>
      </c>
      <c r="O4357" s="201" t="e">
        <f t="shared" si="410"/>
        <v>#VALUE!</v>
      </c>
    </row>
    <row r="4358" spans="3:15" x14ac:dyDescent="0.25">
      <c r="C4358" s="197" t="e">
        <f t="shared" si="413"/>
        <v>#DIV/0!</v>
      </c>
      <c r="D4358" s="216" t="e">
        <f>IF(F4358="","",IF($B$3='Budget Calculator'!$A$14, 'Loan Calculator'!$L$12-E4358+H4358, IF($B$3='Budget Calculator'!$A$13,  'Loan Calculator'!$N$12-E4358+H4358, IF($B$3='Budget Calculator'!$A$12,  'Loan Calculator'!$P$12-E4358+H4358, 0))))</f>
        <v>#DIV/0!</v>
      </c>
      <c r="E4358" s="217" t="e">
        <f>IF(('Loan Calculator'!$G$4/$B$4)*C4357&gt;=0, ('Loan Calculator'!$G$4/$B$4)*C4357, 1/0)</f>
        <v>#DIV/0!</v>
      </c>
      <c r="F4358" s="200" t="e">
        <f t="shared" si="414"/>
        <v>#DIV/0!</v>
      </c>
      <c r="G4358" s="212" t="e">
        <f t="shared" ref="G4358:G4421" si="415">IF(IFERROR(C4358, 1/0), B4358, IF(C4358=0, B4358, 1/0))</f>
        <v>#DIV/0!</v>
      </c>
      <c r="K4358" s="197" t="str" cm="1">
        <f t="array" ref="K4358">INDEX($A:$G, ($B4358*$B$4)+3,COLUMN(C4358))</f>
        <v>Owing</v>
      </c>
      <c r="L4358" s="198" t="e">
        <f t="shared" si="411"/>
        <v>#VALUE!</v>
      </c>
      <c r="M4358" s="199" t="e">
        <f t="shared" si="412"/>
        <v>#VALUE!</v>
      </c>
      <c r="N4358" s="200" t="str" cm="1">
        <f t="array" ref="N4358">INDEX($A:$G, ($B4358*$B$4)+3,COLUMN(F4358))</f>
        <v>Total Interest Charged</v>
      </c>
      <c r="O4358" s="201" t="e">
        <f t="shared" ref="O4358:O4421" si="416">IF(IFERROR(K4358, 1/0), J4358, IF(K4358=0, J4358, 1/0))</f>
        <v>#VALUE!</v>
      </c>
    </row>
    <row r="4359" spans="3:15" x14ac:dyDescent="0.25">
      <c r="C4359" s="197" t="e">
        <f t="shared" si="413"/>
        <v>#DIV/0!</v>
      </c>
      <c r="D4359" s="216" t="e">
        <f>IF(F4359="","",IF($B$3='Budget Calculator'!$A$14, 'Loan Calculator'!$L$12-E4359+H4359, IF($B$3='Budget Calculator'!$A$13,  'Loan Calculator'!$N$12-E4359+H4359, IF($B$3='Budget Calculator'!$A$12,  'Loan Calculator'!$P$12-E4359+H4359, 0))))</f>
        <v>#DIV/0!</v>
      </c>
      <c r="E4359" s="217" t="e">
        <f>IF(('Loan Calculator'!$G$4/$B$4)*C4358&gt;=0, ('Loan Calculator'!$G$4/$B$4)*C4358, 1/0)</f>
        <v>#DIV/0!</v>
      </c>
      <c r="F4359" s="200" t="e">
        <f t="shared" si="414"/>
        <v>#DIV/0!</v>
      </c>
      <c r="G4359" s="212" t="e">
        <f t="shared" si="415"/>
        <v>#DIV/0!</v>
      </c>
      <c r="K4359" s="197" t="str" cm="1">
        <f t="array" ref="K4359">INDEX($A:$G, ($B4359*$B$4)+3,COLUMN(C4359))</f>
        <v>Owing</v>
      </c>
      <c r="L4359" s="198" t="e">
        <f t="shared" ref="L4359:L4422" si="417">K4358-K4359</f>
        <v>#VALUE!</v>
      </c>
      <c r="M4359" s="199" t="e">
        <f t="shared" ref="M4359:M4422" si="418">N4359-N4358</f>
        <v>#VALUE!</v>
      </c>
      <c r="N4359" s="200" t="str" cm="1">
        <f t="array" ref="N4359">INDEX($A:$G, ($B4359*$B$4)+3,COLUMN(F4359))</f>
        <v>Total Interest Charged</v>
      </c>
      <c r="O4359" s="201" t="e">
        <f t="shared" si="416"/>
        <v>#VALUE!</v>
      </c>
    </row>
    <row r="4360" spans="3:15" x14ac:dyDescent="0.25">
      <c r="C4360" s="197" t="e">
        <f t="shared" si="413"/>
        <v>#DIV/0!</v>
      </c>
      <c r="D4360" s="216" t="e">
        <f>IF(F4360="","",IF($B$3='Budget Calculator'!$A$14, 'Loan Calculator'!$L$12-E4360+H4360, IF($B$3='Budget Calculator'!$A$13,  'Loan Calculator'!$N$12-E4360+H4360, IF($B$3='Budget Calculator'!$A$12,  'Loan Calculator'!$P$12-E4360+H4360, 0))))</f>
        <v>#DIV/0!</v>
      </c>
      <c r="E4360" s="217" t="e">
        <f>IF(('Loan Calculator'!$G$4/$B$4)*C4359&gt;=0, ('Loan Calculator'!$G$4/$B$4)*C4359, 1/0)</f>
        <v>#DIV/0!</v>
      </c>
      <c r="F4360" s="200" t="e">
        <f t="shared" si="414"/>
        <v>#DIV/0!</v>
      </c>
      <c r="G4360" s="212" t="e">
        <f t="shared" si="415"/>
        <v>#DIV/0!</v>
      </c>
      <c r="K4360" s="197" t="str" cm="1">
        <f t="array" ref="K4360">INDEX($A:$G, ($B4360*$B$4)+3,COLUMN(C4360))</f>
        <v>Owing</v>
      </c>
      <c r="L4360" s="198" t="e">
        <f t="shared" si="417"/>
        <v>#VALUE!</v>
      </c>
      <c r="M4360" s="199" t="e">
        <f t="shared" si="418"/>
        <v>#VALUE!</v>
      </c>
      <c r="N4360" s="200" t="str" cm="1">
        <f t="array" ref="N4360">INDEX($A:$G, ($B4360*$B$4)+3,COLUMN(F4360))</f>
        <v>Total Interest Charged</v>
      </c>
      <c r="O4360" s="201" t="e">
        <f t="shared" si="416"/>
        <v>#VALUE!</v>
      </c>
    </row>
    <row r="4361" spans="3:15" x14ac:dyDescent="0.25">
      <c r="C4361" s="197" t="e">
        <f t="shared" si="413"/>
        <v>#DIV/0!</v>
      </c>
      <c r="D4361" s="216" t="e">
        <f>IF(F4361="","",IF($B$3='Budget Calculator'!$A$14, 'Loan Calculator'!$L$12-E4361+H4361, IF($B$3='Budget Calculator'!$A$13,  'Loan Calculator'!$N$12-E4361+H4361, IF($B$3='Budget Calculator'!$A$12,  'Loan Calculator'!$P$12-E4361+H4361, 0))))</f>
        <v>#DIV/0!</v>
      </c>
      <c r="E4361" s="217" t="e">
        <f>IF(('Loan Calculator'!$G$4/$B$4)*C4360&gt;=0, ('Loan Calculator'!$G$4/$B$4)*C4360, 1/0)</f>
        <v>#DIV/0!</v>
      </c>
      <c r="F4361" s="200" t="e">
        <f t="shared" si="414"/>
        <v>#DIV/0!</v>
      </c>
      <c r="G4361" s="212" t="e">
        <f t="shared" si="415"/>
        <v>#DIV/0!</v>
      </c>
      <c r="K4361" s="197" t="str" cm="1">
        <f t="array" ref="K4361">INDEX($A:$G, ($B4361*$B$4)+3,COLUMN(C4361))</f>
        <v>Owing</v>
      </c>
      <c r="L4361" s="198" t="e">
        <f t="shared" si="417"/>
        <v>#VALUE!</v>
      </c>
      <c r="M4361" s="199" t="e">
        <f t="shared" si="418"/>
        <v>#VALUE!</v>
      </c>
      <c r="N4361" s="200" t="str" cm="1">
        <f t="array" ref="N4361">INDEX($A:$G, ($B4361*$B$4)+3,COLUMN(F4361))</f>
        <v>Total Interest Charged</v>
      </c>
      <c r="O4361" s="201" t="e">
        <f t="shared" si="416"/>
        <v>#VALUE!</v>
      </c>
    </row>
    <row r="4362" spans="3:15" x14ac:dyDescent="0.25">
      <c r="C4362" s="197" t="e">
        <f t="shared" si="413"/>
        <v>#DIV/0!</v>
      </c>
      <c r="D4362" s="216" t="e">
        <f>IF(F4362="","",IF($B$3='Budget Calculator'!$A$14, 'Loan Calculator'!$L$12-E4362+H4362, IF($B$3='Budget Calculator'!$A$13,  'Loan Calculator'!$N$12-E4362+H4362, IF($B$3='Budget Calculator'!$A$12,  'Loan Calculator'!$P$12-E4362+H4362, 0))))</f>
        <v>#DIV/0!</v>
      </c>
      <c r="E4362" s="217" t="e">
        <f>IF(('Loan Calculator'!$G$4/$B$4)*C4361&gt;=0, ('Loan Calculator'!$G$4/$B$4)*C4361, 1/0)</f>
        <v>#DIV/0!</v>
      </c>
      <c r="F4362" s="200" t="e">
        <f t="shared" si="414"/>
        <v>#DIV/0!</v>
      </c>
      <c r="G4362" s="212" t="e">
        <f t="shared" si="415"/>
        <v>#DIV/0!</v>
      </c>
      <c r="K4362" s="197" t="str" cm="1">
        <f t="array" ref="K4362">INDEX($A:$G, ($B4362*$B$4)+3,COLUMN(C4362))</f>
        <v>Owing</v>
      </c>
      <c r="L4362" s="198" t="e">
        <f t="shared" si="417"/>
        <v>#VALUE!</v>
      </c>
      <c r="M4362" s="199" t="e">
        <f t="shared" si="418"/>
        <v>#VALUE!</v>
      </c>
      <c r="N4362" s="200" t="str" cm="1">
        <f t="array" ref="N4362">INDEX($A:$G, ($B4362*$B$4)+3,COLUMN(F4362))</f>
        <v>Total Interest Charged</v>
      </c>
      <c r="O4362" s="201" t="e">
        <f t="shared" si="416"/>
        <v>#VALUE!</v>
      </c>
    </row>
    <row r="4363" spans="3:15" x14ac:dyDescent="0.25">
      <c r="C4363" s="197" t="e">
        <f t="shared" si="413"/>
        <v>#DIV/0!</v>
      </c>
      <c r="D4363" s="216" t="e">
        <f>IF(F4363="","",IF($B$3='Budget Calculator'!$A$14, 'Loan Calculator'!$L$12-E4363+H4363, IF($B$3='Budget Calculator'!$A$13,  'Loan Calculator'!$N$12-E4363+H4363, IF($B$3='Budget Calculator'!$A$12,  'Loan Calculator'!$P$12-E4363+H4363, 0))))</f>
        <v>#DIV/0!</v>
      </c>
      <c r="E4363" s="217" t="e">
        <f>IF(('Loan Calculator'!$G$4/$B$4)*C4362&gt;=0, ('Loan Calculator'!$G$4/$B$4)*C4362, 1/0)</f>
        <v>#DIV/0!</v>
      </c>
      <c r="F4363" s="200" t="e">
        <f t="shared" si="414"/>
        <v>#DIV/0!</v>
      </c>
      <c r="G4363" s="212" t="e">
        <f t="shared" si="415"/>
        <v>#DIV/0!</v>
      </c>
      <c r="K4363" s="197" t="str" cm="1">
        <f t="array" ref="K4363">INDEX($A:$G, ($B4363*$B$4)+3,COLUMN(C4363))</f>
        <v>Owing</v>
      </c>
      <c r="L4363" s="198" t="e">
        <f t="shared" si="417"/>
        <v>#VALUE!</v>
      </c>
      <c r="M4363" s="199" t="e">
        <f t="shared" si="418"/>
        <v>#VALUE!</v>
      </c>
      <c r="N4363" s="200" t="str" cm="1">
        <f t="array" ref="N4363">INDEX($A:$G, ($B4363*$B$4)+3,COLUMN(F4363))</f>
        <v>Total Interest Charged</v>
      </c>
      <c r="O4363" s="201" t="e">
        <f t="shared" si="416"/>
        <v>#VALUE!</v>
      </c>
    </row>
    <row r="4364" spans="3:15" x14ac:dyDescent="0.25">
      <c r="C4364" s="197" t="e">
        <f t="shared" si="413"/>
        <v>#DIV/0!</v>
      </c>
      <c r="D4364" s="216" t="e">
        <f>IF(F4364="","",IF($B$3='Budget Calculator'!$A$14, 'Loan Calculator'!$L$12-E4364+H4364, IF($B$3='Budget Calculator'!$A$13,  'Loan Calculator'!$N$12-E4364+H4364, IF($B$3='Budget Calculator'!$A$12,  'Loan Calculator'!$P$12-E4364+H4364, 0))))</f>
        <v>#DIV/0!</v>
      </c>
      <c r="E4364" s="217" t="e">
        <f>IF(('Loan Calculator'!$G$4/$B$4)*C4363&gt;=0, ('Loan Calculator'!$G$4/$B$4)*C4363, 1/0)</f>
        <v>#DIV/0!</v>
      </c>
      <c r="F4364" s="200" t="e">
        <f t="shared" si="414"/>
        <v>#DIV/0!</v>
      </c>
      <c r="G4364" s="212" t="e">
        <f t="shared" si="415"/>
        <v>#DIV/0!</v>
      </c>
      <c r="K4364" s="197" t="str" cm="1">
        <f t="array" ref="K4364">INDEX($A:$G, ($B4364*$B$4)+3,COLUMN(C4364))</f>
        <v>Owing</v>
      </c>
      <c r="L4364" s="198" t="e">
        <f t="shared" si="417"/>
        <v>#VALUE!</v>
      </c>
      <c r="M4364" s="199" t="e">
        <f t="shared" si="418"/>
        <v>#VALUE!</v>
      </c>
      <c r="N4364" s="200" t="str" cm="1">
        <f t="array" ref="N4364">INDEX($A:$G, ($B4364*$B$4)+3,COLUMN(F4364))</f>
        <v>Total Interest Charged</v>
      </c>
      <c r="O4364" s="201" t="e">
        <f t="shared" si="416"/>
        <v>#VALUE!</v>
      </c>
    </row>
    <row r="4365" spans="3:15" x14ac:dyDescent="0.25">
      <c r="C4365" s="197" t="e">
        <f t="shared" si="413"/>
        <v>#DIV/0!</v>
      </c>
      <c r="D4365" s="216" t="e">
        <f>IF(F4365="","",IF($B$3='Budget Calculator'!$A$14, 'Loan Calculator'!$L$12-E4365+H4365, IF($B$3='Budget Calculator'!$A$13,  'Loan Calculator'!$N$12-E4365+H4365, IF($B$3='Budget Calculator'!$A$12,  'Loan Calculator'!$P$12-E4365+H4365, 0))))</f>
        <v>#DIV/0!</v>
      </c>
      <c r="E4365" s="217" t="e">
        <f>IF(('Loan Calculator'!$G$4/$B$4)*C4364&gt;=0, ('Loan Calculator'!$G$4/$B$4)*C4364, 1/0)</f>
        <v>#DIV/0!</v>
      </c>
      <c r="F4365" s="200" t="e">
        <f t="shared" si="414"/>
        <v>#DIV/0!</v>
      </c>
      <c r="G4365" s="212" t="e">
        <f t="shared" si="415"/>
        <v>#DIV/0!</v>
      </c>
      <c r="K4365" s="197" t="str" cm="1">
        <f t="array" ref="K4365">INDEX($A:$G, ($B4365*$B$4)+3,COLUMN(C4365))</f>
        <v>Owing</v>
      </c>
      <c r="L4365" s="198" t="e">
        <f t="shared" si="417"/>
        <v>#VALUE!</v>
      </c>
      <c r="M4365" s="199" t="e">
        <f t="shared" si="418"/>
        <v>#VALUE!</v>
      </c>
      <c r="N4365" s="200" t="str" cm="1">
        <f t="array" ref="N4365">INDEX($A:$G, ($B4365*$B$4)+3,COLUMN(F4365))</f>
        <v>Total Interest Charged</v>
      </c>
      <c r="O4365" s="201" t="e">
        <f t="shared" si="416"/>
        <v>#VALUE!</v>
      </c>
    </row>
    <row r="4366" spans="3:15" x14ac:dyDescent="0.25">
      <c r="C4366" s="197" t="e">
        <f t="shared" si="413"/>
        <v>#DIV/0!</v>
      </c>
      <c r="D4366" s="216" t="e">
        <f>IF(F4366="","",IF($B$3='Budget Calculator'!$A$14, 'Loan Calculator'!$L$12-E4366+H4366, IF($B$3='Budget Calculator'!$A$13,  'Loan Calculator'!$N$12-E4366+H4366, IF($B$3='Budget Calculator'!$A$12,  'Loan Calculator'!$P$12-E4366+H4366, 0))))</f>
        <v>#DIV/0!</v>
      </c>
      <c r="E4366" s="217" t="e">
        <f>IF(('Loan Calculator'!$G$4/$B$4)*C4365&gt;=0, ('Loan Calculator'!$G$4/$B$4)*C4365, 1/0)</f>
        <v>#DIV/0!</v>
      </c>
      <c r="F4366" s="200" t="e">
        <f t="shared" si="414"/>
        <v>#DIV/0!</v>
      </c>
      <c r="G4366" s="212" t="e">
        <f t="shared" si="415"/>
        <v>#DIV/0!</v>
      </c>
      <c r="K4366" s="197" t="str" cm="1">
        <f t="array" ref="K4366">INDEX($A:$G, ($B4366*$B$4)+3,COLUMN(C4366))</f>
        <v>Owing</v>
      </c>
      <c r="L4366" s="198" t="e">
        <f t="shared" si="417"/>
        <v>#VALUE!</v>
      </c>
      <c r="M4366" s="199" t="e">
        <f t="shared" si="418"/>
        <v>#VALUE!</v>
      </c>
      <c r="N4366" s="200" t="str" cm="1">
        <f t="array" ref="N4366">INDEX($A:$G, ($B4366*$B$4)+3,COLUMN(F4366))</f>
        <v>Total Interest Charged</v>
      </c>
      <c r="O4366" s="201" t="e">
        <f t="shared" si="416"/>
        <v>#VALUE!</v>
      </c>
    </row>
    <row r="4367" spans="3:15" x14ac:dyDescent="0.25">
      <c r="C4367" s="197" t="e">
        <f t="shared" si="413"/>
        <v>#DIV/0!</v>
      </c>
      <c r="D4367" s="216" t="e">
        <f>IF(F4367="","",IF($B$3='Budget Calculator'!$A$14, 'Loan Calculator'!$L$12-E4367+H4367, IF($B$3='Budget Calculator'!$A$13,  'Loan Calculator'!$N$12-E4367+H4367, IF($B$3='Budget Calculator'!$A$12,  'Loan Calculator'!$P$12-E4367+H4367, 0))))</f>
        <v>#DIV/0!</v>
      </c>
      <c r="E4367" s="217" t="e">
        <f>IF(('Loan Calculator'!$G$4/$B$4)*C4366&gt;=0, ('Loan Calculator'!$G$4/$B$4)*C4366, 1/0)</f>
        <v>#DIV/0!</v>
      </c>
      <c r="F4367" s="200" t="e">
        <f t="shared" si="414"/>
        <v>#DIV/0!</v>
      </c>
      <c r="G4367" s="212" t="e">
        <f t="shared" si="415"/>
        <v>#DIV/0!</v>
      </c>
      <c r="K4367" s="197" t="str" cm="1">
        <f t="array" ref="K4367">INDEX($A:$G, ($B4367*$B$4)+3,COLUMN(C4367))</f>
        <v>Owing</v>
      </c>
      <c r="L4367" s="198" t="e">
        <f t="shared" si="417"/>
        <v>#VALUE!</v>
      </c>
      <c r="M4367" s="199" t="e">
        <f t="shared" si="418"/>
        <v>#VALUE!</v>
      </c>
      <c r="N4367" s="200" t="str" cm="1">
        <f t="array" ref="N4367">INDEX($A:$G, ($B4367*$B$4)+3,COLUMN(F4367))</f>
        <v>Total Interest Charged</v>
      </c>
      <c r="O4367" s="201" t="e">
        <f t="shared" si="416"/>
        <v>#VALUE!</v>
      </c>
    </row>
    <row r="4368" spans="3:15" x14ac:dyDescent="0.25">
      <c r="C4368" s="197" t="e">
        <f t="shared" si="413"/>
        <v>#DIV/0!</v>
      </c>
      <c r="D4368" s="216" t="e">
        <f>IF(F4368="","",IF($B$3='Budget Calculator'!$A$14, 'Loan Calculator'!$L$12-E4368+H4368, IF($B$3='Budget Calculator'!$A$13,  'Loan Calculator'!$N$12-E4368+H4368, IF($B$3='Budget Calculator'!$A$12,  'Loan Calculator'!$P$12-E4368+H4368, 0))))</f>
        <v>#DIV/0!</v>
      </c>
      <c r="E4368" s="217" t="e">
        <f>IF(('Loan Calculator'!$G$4/$B$4)*C4367&gt;=0, ('Loan Calculator'!$G$4/$B$4)*C4367, 1/0)</f>
        <v>#DIV/0!</v>
      </c>
      <c r="F4368" s="200" t="e">
        <f t="shared" si="414"/>
        <v>#DIV/0!</v>
      </c>
      <c r="G4368" s="212" t="e">
        <f t="shared" si="415"/>
        <v>#DIV/0!</v>
      </c>
      <c r="K4368" s="197" t="str" cm="1">
        <f t="array" ref="K4368">INDEX($A:$G, ($B4368*$B$4)+3,COLUMN(C4368))</f>
        <v>Owing</v>
      </c>
      <c r="L4368" s="198" t="e">
        <f t="shared" si="417"/>
        <v>#VALUE!</v>
      </c>
      <c r="M4368" s="199" t="e">
        <f t="shared" si="418"/>
        <v>#VALUE!</v>
      </c>
      <c r="N4368" s="200" t="str" cm="1">
        <f t="array" ref="N4368">INDEX($A:$G, ($B4368*$B$4)+3,COLUMN(F4368))</f>
        <v>Total Interest Charged</v>
      </c>
      <c r="O4368" s="201" t="e">
        <f t="shared" si="416"/>
        <v>#VALUE!</v>
      </c>
    </row>
    <row r="4369" spans="3:15" x14ac:dyDescent="0.25">
      <c r="C4369" s="197" t="e">
        <f t="shared" si="413"/>
        <v>#DIV/0!</v>
      </c>
      <c r="D4369" s="216" t="e">
        <f>IF(F4369="","",IF($B$3='Budget Calculator'!$A$14, 'Loan Calculator'!$L$12-E4369+H4369, IF($B$3='Budget Calculator'!$A$13,  'Loan Calculator'!$N$12-E4369+H4369, IF($B$3='Budget Calculator'!$A$12,  'Loan Calculator'!$P$12-E4369+H4369, 0))))</f>
        <v>#DIV/0!</v>
      </c>
      <c r="E4369" s="217" t="e">
        <f>IF(('Loan Calculator'!$G$4/$B$4)*C4368&gt;=0, ('Loan Calculator'!$G$4/$B$4)*C4368, 1/0)</f>
        <v>#DIV/0!</v>
      </c>
      <c r="F4369" s="200" t="e">
        <f t="shared" si="414"/>
        <v>#DIV/0!</v>
      </c>
      <c r="G4369" s="212" t="e">
        <f t="shared" si="415"/>
        <v>#DIV/0!</v>
      </c>
      <c r="K4369" s="197" t="str" cm="1">
        <f t="array" ref="K4369">INDEX($A:$G, ($B4369*$B$4)+3,COLUMN(C4369))</f>
        <v>Owing</v>
      </c>
      <c r="L4369" s="198" t="e">
        <f t="shared" si="417"/>
        <v>#VALUE!</v>
      </c>
      <c r="M4369" s="199" t="e">
        <f t="shared" si="418"/>
        <v>#VALUE!</v>
      </c>
      <c r="N4369" s="200" t="str" cm="1">
        <f t="array" ref="N4369">INDEX($A:$G, ($B4369*$B$4)+3,COLUMN(F4369))</f>
        <v>Total Interest Charged</v>
      </c>
      <c r="O4369" s="201" t="e">
        <f t="shared" si="416"/>
        <v>#VALUE!</v>
      </c>
    </row>
    <row r="4370" spans="3:15" x14ac:dyDescent="0.25">
      <c r="C4370" s="197" t="e">
        <f t="shared" si="413"/>
        <v>#DIV/0!</v>
      </c>
      <c r="D4370" s="216" t="e">
        <f>IF(F4370="","",IF($B$3='Budget Calculator'!$A$14, 'Loan Calculator'!$L$12-E4370+H4370, IF($B$3='Budget Calculator'!$A$13,  'Loan Calculator'!$N$12-E4370+H4370, IF($B$3='Budget Calculator'!$A$12,  'Loan Calculator'!$P$12-E4370+H4370, 0))))</f>
        <v>#DIV/0!</v>
      </c>
      <c r="E4370" s="217" t="e">
        <f>IF(('Loan Calculator'!$G$4/$B$4)*C4369&gt;=0, ('Loan Calculator'!$G$4/$B$4)*C4369, 1/0)</f>
        <v>#DIV/0!</v>
      </c>
      <c r="F4370" s="200" t="e">
        <f t="shared" si="414"/>
        <v>#DIV/0!</v>
      </c>
      <c r="G4370" s="212" t="e">
        <f t="shared" si="415"/>
        <v>#DIV/0!</v>
      </c>
      <c r="K4370" s="197" t="str" cm="1">
        <f t="array" ref="K4370">INDEX($A:$G, ($B4370*$B$4)+3,COLUMN(C4370))</f>
        <v>Owing</v>
      </c>
      <c r="L4370" s="198" t="e">
        <f t="shared" si="417"/>
        <v>#VALUE!</v>
      </c>
      <c r="M4370" s="199" t="e">
        <f t="shared" si="418"/>
        <v>#VALUE!</v>
      </c>
      <c r="N4370" s="200" t="str" cm="1">
        <f t="array" ref="N4370">INDEX($A:$G, ($B4370*$B$4)+3,COLUMN(F4370))</f>
        <v>Total Interest Charged</v>
      </c>
      <c r="O4370" s="201" t="e">
        <f t="shared" si="416"/>
        <v>#VALUE!</v>
      </c>
    </row>
    <row r="4371" spans="3:15" x14ac:dyDescent="0.25">
      <c r="C4371" s="197" t="e">
        <f t="shared" si="413"/>
        <v>#DIV/0!</v>
      </c>
      <c r="D4371" s="216" t="e">
        <f>IF(F4371="","",IF($B$3='Budget Calculator'!$A$14, 'Loan Calculator'!$L$12-E4371+H4371, IF($B$3='Budget Calculator'!$A$13,  'Loan Calculator'!$N$12-E4371+H4371, IF($B$3='Budget Calculator'!$A$12,  'Loan Calculator'!$P$12-E4371+H4371, 0))))</f>
        <v>#DIV/0!</v>
      </c>
      <c r="E4371" s="217" t="e">
        <f>IF(('Loan Calculator'!$G$4/$B$4)*C4370&gt;=0, ('Loan Calculator'!$G$4/$B$4)*C4370, 1/0)</f>
        <v>#DIV/0!</v>
      </c>
      <c r="F4371" s="200" t="e">
        <f t="shared" si="414"/>
        <v>#DIV/0!</v>
      </c>
      <c r="G4371" s="212" t="e">
        <f t="shared" si="415"/>
        <v>#DIV/0!</v>
      </c>
      <c r="K4371" s="197" t="str" cm="1">
        <f t="array" ref="K4371">INDEX($A:$G, ($B4371*$B$4)+3,COLUMN(C4371))</f>
        <v>Owing</v>
      </c>
      <c r="L4371" s="198" t="e">
        <f t="shared" si="417"/>
        <v>#VALUE!</v>
      </c>
      <c r="M4371" s="199" t="e">
        <f t="shared" si="418"/>
        <v>#VALUE!</v>
      </c>
      <c r="N4371" s="200" t="str" cm="1">
        <f t="array" ref="N4371">INDEX($A:$G, ($B4371*$B$4)+3,COLUMN(F4371))</f>
        <v>Total Interest Charged</v>
      </c>
      <c r="O4371" s="201" t="e">
        <f t="shared" si="416"/>
        <v>#VALUE!</v>
      </c>
    </row>
    <row r="4372" spans="3:15" x14ac:dyDescent="0.25">
      <c r="C4372" s="197" t="e">
        <f t="shared" si="413"/>
        <v>#DIV/0!</v>
      </c>
      <c r="D4372" s="216" t="e">
        <f>IF(F4372="","",IF($B$3='Budget Calculator'!$A$14, 'Loan Calculator'!$L$12-E4372+H4372, IF($B$3='Budget Calculator'!$A$13,  'Loan Calculator'!$N$12-E4372+H4372, IF($B$3='Budget Calculator'!$A$12,  'Loan Calculator'!$P$12-E4372+H4372, 0))))</f>
        <v>#DIV/0!</v>
      </c>
      <c r="E4372" s="217" t="e">
        <f>IF(('Loan Calculator'!$G$4/$B$4)*C4371&gt;=0, ('Loan Calculator'!$G$4/$B$4)*C4371, 1/0)</f>
        <v>#DIV/0!</v>
      </c>
      <c r="F4372" s="200" t="e">
        <f t="shared" si="414"/>
        <v>#DIV/0!</v>
      </c>
      <c r="G4372" s="212" t="e">
        <f t="shared" si="415"/>
        <v>#DIV/0!</v>
      </c>
      <c r="K4372" s="197" t="str" cm="1">
        <f t="array" ref="K4372">INDEX($A:$G, ($B4372*$B$4)+3,COLUMN(C4372))</f>
        <v>Owing</v>
      </c>
      <c r="L4372" s="198" t="e">
        <f t="shared" si="417"/>
        <v>#VALUE!</v>
      </c>
      <c r="M4372" s="199" t="e">
        <f t="shared" si="418"/>
        <v>#VALUE!</v>
      </c>
      <c r="N4372" s="200" t="str" cm="1">
        <f t="array" ref="N4372">INDEX($A:$G, ($B4372*$B$4)+3,COLUMN(F4372))</f>
        <v>Total Interest Charged</v>
      </c>
      <c r="O4372" s="201" t="e">
        <f t="shared" si="416"/>
        <v>#VALUE!</v>
      </c>
    </row>
    <row r="4373" spans="3:15" x14ac:dyDescent="0.25">
      <c r="C4373" s="197" t="e">
        <f t="shared" si="413"/>
        <v>#DIV/0!</v>
      </c>
      <c r="D4373" s="216" t="e">
        <f>IF(F4373="","",IF($B$3='Budget Calculator'!$A$14, 'Loan Calculator'!$L$12-E4373+H4373, IF($B$3='Budget Calculator'!$A$13,  'Loan Calculator'!$N$12-E4373+H4373, IF($B$3='Budget Calculator'!$A$12,  'Loan Calculator'!$P$12-E4373+H4373, 0))))</f>
        <v>#DIV/0!</v>
      </c>
      <c r="E4373" s="217" t="e">
        <f>IF(('Loan Calculator'!$G$4/$B$4)*C4372&gt;=0, ('Loan Calculator'!$G$4/$B$4)*C4372, 1/0)</f>
        <v>#DIV/0!</v>
      </c>
      <c r="F4373" s="200" t="e">
        <f t="shared" si="414"/>
        <v>#DIV/0!</v>
      </c>
      <c r="G4373" s="212" t="e">
        <f t="shared" si="415"/>
        <v>#DIV/0!</v>
      </c>
      <c r="K4373" s="197" t="str" cm="1">
        <f t="array" ref="K4373">INDEX($A:$G, ($B4373*$B$4)+3,COLUMN(C4373))</f>
        <v>Owing</v>
      </c>
      <c r="L4373" s="198" t="e">
        <f t="shared" si="417"/>
        <v>#VALUE!</v>
      </c>
      <c r="M4373" s="199" t="e">
        <f t="shared" si="418"/>
        <v>#VALUE!</v>
      </c>
      <c r="N4373" s="200" t="str" cm="1">
        <f t="array" ref="N4373">INDEX($A:$G, ($B4373*$B$4)+3,COLUMN(F4373))</f>
        <v>Total Interest Charged</v>
      </c>
      <c r="O4373" s="201" t="e">
        <f t="shared" si="416"/>
        <v>#VALUE!</v>
      </c>
    </row>
    <row r="4374" spans="3:15" x14ac:dyDescent="0.25">
      <c r="C4374" s="197" t="e">
        <f t="shared" si="413"/>
        <v>#DIV/0!</v>
      </c>
      <c r="D4374" s="216" t="e">
        <f>IF(F4374="","",IF($B$3='Budget Calculator'!$A$14, 'Loan Calculator'!$L$12-E4374+H4374, IF($B$3='Budget Calculator'!$A$13,  'Loan Calculator'!$N$12-E4374+H4374, IF($B$3='Budget Calculator'!$A$12,  'Loan Calculator'!$P$12-E4374+H4374, 0))))</f>
        <v>#DIV/0!</v>
      </c>
      <c r="E4374" s="217" t="e">
        <f>IF(('Loan Calculator'!$G$4/$B$4)*C4373&gt;=0, ('Loan Calculator'!$G$4/$B$4)*C4373, 1/0)</f>
        <v>#DIV/0!</v>
      </c>
      <c r="F4374" s="200" t="e">
        <f t="shared" si="414"/>
        <v>#DIV/0!</v>
      </c>
      <c r="G4374" s="212" t="e">
        <f t="shared" si="415"/>
        <v>#DIV/0!</v>
      </c>
      <c r="K4374" s="197" t="str" cm="1">
        <f t="array" ref="K4374">INDEX($A:$G, ($B4374*$B$4)+3,COLUMN(C4374))</f>
        <v>Owing</v>
      </c>
      <c r="L4374" s="198" t="e">
        <f t="shared" si="417"/>
        <v>#VALUE!</v>
      </c>
      <c r="M4374" s="199" t="e">
        <f t="shared" si="418"/>
        <v>#VALUE!</v>
      </c>
      <c r="N4374" s="200" t="str" cm="1">
        <f t="array" ref="N4374">INDEX($A:$G, ($B4374*$B$4)+3,COLUMN(F4374))</f>
        <v>Total Interest Charged</v>
      </c>
      <c r="O4374" s="201" t="e">
        <f t="shared" si="416"/>
        <v>#VALUE!</v>
      </c>
    </row>
    <row r="4375" spans="3:15" x14ac:dyDescent="0.25">
      <c r="C4375" s="197" t="e">
        <f t="shared" si="413"/>
        <v>#DIV/0!</v>
      </c>
      <c r="D4375" s="216" t="e">
        <f>IF(F4375="","",IF($B$3='Budget Calculator'!$A$14, 'Loan Calculator'!$L$12-E4375+H4375, IF($B$3='Budget Calculator'!$A$13,  'Loan Calculator'!$N$12-E4375+H4375, IF($B$3='Budget Calculator'!$A$12,  'Loan Calculator'!$P$12-E4375+H4375, 0))))</f>
        <v>#DIV/0!</v>
      </c>
      <c r="E4375" s="217" t="e">
        <f>IF(('Loan Calculator'!$G$4/$B$4)*C4374&gt;=0, ('Loan Calculator'!$G$4/$B$4)*C4374, 1/0)</f>
        <v>#DIV/0!</v>
      </c>
      <c r="F4375" s="200" t="e">
        <f t="shared" si="414"/>
        <v>#DIV/0!</v>
      </c>
      <c r="G4375" s="212" t="e">
        <f t="shared" si="415"/>
        <v>#DIV/0!</v>
      </c>
      <c r="K4375" s="197" t="str" cm="1">
        <f t="array" ref="K4375">INDEX($A:$G, ($B4375*$B$4)+3,COLUMN(C4375))</f>
        <v>Owing</v>
      </c>
      <c r="L4375" s="198" t="e">
        <f t="shared" si="417"/>
        <v>#VALUE!</v>
      </c>
      <c r="M4375" s="199" t="e">
        <f t="shared" si="418"/>
        <v>#VALUE!</v>
      </c>
      <c r="N4375" s="200" t="str" cm="1">
        <f t="array" ref="N4375">INDEX($A:$G, ($B4375*$B$4)+3,COLUMN(F4375))</f>
        <v>Total Interest Charged</v>
      </c>
      <c r="O4375" s="201" t="e">
        <f t="shared" si="416"/>
        <v>#VALUE!</v>
      </c>
    </row>
    <row r="4376" spans="3:15" x14ac:dyDescent="0.25">
      <c r="C4376" s="197" t="e">
        <f t="shared" ref="C4376:C4439" si="419">IF(F4376="","",C4375-D4376)</f>
        <v>#DIV/0!</v>
      </c>
      <c r="D4376" s="216" t="e">
        <f>IF(F4376="","",IF($B$3='Budget Calculator'!$A$14, 'Loan Calculator'!$L$12-E4376+H4376, IF($B$3='Budget Calculator'!$A$13,  'Loan Calculator'!$N$12-E4376+H4376, IF($B$3='Budget Calculator'!$A$12,  'Loan Calculator'!$P$12-E4376+H4376, 0))))</f>
        <v>#DIV/0!</v>
      </c>
      <c r="E4376" s="217" t="e">
        <f>IF(('Loan Calculator'!$G$4/$B$4)*C4375&gt;=0, ('Loan Calculator'!$G$4/$B$4)*C4375, 1/0)</f>
        <v>#DIV/0!</v>
      </c>
      <c r="F4376" s="200" t="e">
        <f t="shared" ref="F4376:F4439" si="420">IF(F4375="", "", IF(E4376+F4375&gt;F4375, E4376+F4375, ""))</f>
        <v>#DIV/0!</v>
      </c>
      <c r="G4376" s="212" t="e">
        <f t="shared" si="415"/>
        <v>#DIV/0!</v>
      </c>
      <c r="K4376" s="197" t="str" cm="1">
        <f t="array" ref="K4376">INDEX($A:$G, ($B4376*$B$4)+3,COLUMN(C4376))</f>
        <v>Owing</v>
      </c>
      <c r="L4376" s="198" t="e">
        <f t="shared" si="417"/>
        <v>#VALUE!</v>
      </c>
      <c r="M4376" s="199" t="e">
        <f t="shared" si="418"/>
        <v>#VALUE!</v>
      </c>
      <c r="N4376" s="200" t="str" cm="1">
        <f t="array" ref="N4376">INDEX($A:$G, ($B4376*$B$4)+3,COLUMN(F4376))</f>
        <v>Total Interest Charged</v>
      </c>
      <c r="O4376" s="201" t="e">
        <f t="shared" si="416"/>
        <v>#VALUE!</v>
      </c>
    </row>
    <row r="4377" spans="3:15" x14ac:dyDescent="0.25">
      <c r="C4377" s="197" t="e">
        <f t="shared" si="419"/>
        <v>#DIV/0!</v>
      </c>
      <c r="D4377" s="216" t="e">
        <f>IF(F4377="","",IF($B$3='Budget Calculator'!$A$14, 'Loan Calculator'!$L$12-E4377+H4377, IF($B$3='Budget Calculator'!$A$13,  'Loan Calculator'!$N$12-E4377+H4377, IF($B$3='Budget Calculator'!$A$12,  'Loan Calculator'!$P$12-E4377+H4377, 0))))</f>
        <v>#DIV/0!</v>
      </c>
      <c r="E4377" s="217" t="e">
        <f>IF(('Loan Calculator'!$G$4/$B$4)*C4376&gt;=0, ('Loan Calculator'!$G$4/$B$4)*C4376, 1/0)</f>
        <v>#DIV/0!</v>
      </c>
      <c r="F4377" s="200" t="e">
        <f t="shared" si="420"/>
        <v>#DIV/0!</v>
      </c>
      <c r="G4377" s="212" t="e">
        <f t="shared" si="415"/>
        <v>#DIV/0!</v>
      </c>
      <c r="K4377" s="197" t="str" cm="1">
        <f t="array" ref="K4377">INDEX($A:$G, ($B4377*$B$4)+3,COLUMN(C4377))</f>
        <v>Owing</v>
      </c>
      <c r="L4377" s="198" t="e">
        <f t="shared" si="417"/>
        <v>#VALUE!</v>
      </c>
      <c r="M4377" s="199" t="e">
        <f t="shared" si="418"/>
        <v>#VALUE!</v>
      </c>
      <c r="N4377" s="200" t="str" cm="1">
        <f t="array" ref="N4377">INDEX($A:$G, ($B4377*$B$4)+3,COLUMN(F4377))</f>
        <v>Total Interest Charged</v>
      </c>
      <c r="O4377" s="201" t="e">
        <f t="shared" si="416"/>
        <v>#VALUE!</v>
      </c>
    </row>
    <row r="4378" spans="3:15" x14ac:dyDescent="0.25">
      <c r="C4378" s="197" t="e">
        <f t="shared" si="419"/>
        <v>#DIV/0!</v>
      </c>
      <c r="D4378" s="216" t="e">
        <f>IF(F4378="","",IF($B$3='Budget Calculator'!$A$14, 'Loan Calculator'!$L$12-E4378+H4378, IF($B$3='Budget Calculator'!$A$13,  'Loan Calculator'!$N$12-E4378+H4378, IF($B$3='Budget Calculator'!$A$12,  'Loan Calculator'!$P$12-E4378+H4378, 0))))</f>
        <v>#DIV/0!</v>
      </c>
      <c r="E4378" s="217" t="e">
        <f>IF(('Loan Calculator'!$G$4/$B$4)*C4377&gt;=0, ('Loan Calculator'!$G$4/$B$4)*C4377, 1/0)</f>
        <v>#DIV/0!</v>
      </c>
      <c r="F4378" s="200" t="e">
        <f t="shared" si="420"/>
        <v>#DIV/0!</v>
      </c>
      <c r="G4378" s="212" t="e">
        <f t="shared" si="415"/>
        <v>#DIV/0!</v>
      </c>
      <c r="K4378" s="197" t="str" cm="1">
        <f t="array" ref="K4378">INDEX($A:$G, ($B4378*$B$4)+3,COLUMN(C4378))</f>
        <v>Owing</v>
      </c>
      <c r="L4378" s="198" t="e">
        <f t="shared" si="417"/>
        <v>#VALUE!</v>
      </c>
      <c r="M4378" s="199" t="e">
        <f t="shared" si="418"/>
        <v>#VALUE!</v>
      </c>
      <c r="N4378" s="200" t="str" cm="1">
        <f t="array" ref="N4378">INDEX($A:$G, ($B4378*$B$4)+3,COLUMN(F4378))</f>
        <v>Total Interest Charged</v>
      </c>
      <c r="O4378" s="201" t="e">
        <f t="shared" si="416"/>
        <v>#VALUE!</v>
      </c>
    </row>
    <row r="4379" spans="3:15" x14ac:dyDescent="0.25">
      <c r="C4379" s="197" t="e">
        <f t="shared" si="419"/>
        <v>#DIV/0!</v>
      </c>
      <c r="D4379" s="216" t="e">
        <f>IF(F4379="","",IF($B$3='Budget Calculator'!$A$14, 'Loan Calculator'!$L$12-E4379+H4379, IF($B$3='Budget Calculator'!$A$13,  'Loan Calculator'!$N$12-E4379+H4379, IF($B$3='Budget Calculator'!$A$12,  'Loan Calculator'!$P$12-E4379+H4379, 0))))</f>
        <v>#DIV/0!</v>
      </c>
      <c r="E4379" s="217" t="e">
        <f>IF(('Loan Calculator'!$G$4/$B$4)*C4378&gt;=0, ('Loan Calculator'!$G$4/$B$4)*C4378, 1/0)</f>
        <v>#DIV/0!</v>
      </c>
      <c r="F4379" s="200" t="e">
        <f t="shared" si="420"/>
        <v>#DIV/0!</v>
      </c>
      <c r="G4379" s="212" t="e">
        <f t="shared" si="415"/>
        <v>#DIV/0!</v>
      </c>
      <c r="K4379" s="197" t="str" cm="1">
        <f t="array" ref="K4379">INDEX($A:$G, ($B4379*$B$4)+3,COLUMN(C4379))</f>
        <v>Owing</v>
      </c>
      <c r="L4379" s="198" t="e">
        <f t="shared" si="417"/>
        <v>#VALUE!</v>
      </c>
      <c r="M4379" s="199" t="e">
        <f t="shared" si="418"/>
        <v>#VALUE!</v>
      </c>
      <c r="N4379" s="200" t="str" cm="1">
        <f t="array" ref="N4379">INDEX($A:$G, ($B4379*$B$4)+3,COLUMN(F4379))</f>
        <v>Total Interest Charged</v>
      </c>
      <c r="O4379" s="201" t="e">
        <f t="shared" si="416"/>
        <v>#VALUE!</v>
      </c>
    </row>
    <row r="4380" spans="3:15" x14ac:dyDescent="0.25">
      <c r="C4380" s="197" t="e">
        <f t="shared" si="419"/>
        <v>#DIV/0!</v>
      </c>
      <c r="D4380" s="216" t="e">
        <f>IF(F4380="","",IF($B$3='Budget Calculator'!$A$14, 'Loan Calculator'!$L$12-E4380+H4380, IF($B$3='Budget Calculator'!$A$13,  'Loan Calculator'!$N$12-E4380+H4380, IF($B$3='Budget Calculator'!$A$12,  'Loan Calculator'!$P$12-E4380+H4380, 0))))</f>
        <v>#DIV/0!</v>
      </c>
      <c r="E4380" s="217" t="e">
        <f>IF(('Loan Calculator'!$G$4/$B$4)*C4379&gt;=0, ('Loan Calculator'!$G$4/$B$4)*C4379, 1/0)</f>
        <v>#DIV/0!</v>
      </c>
      <c r="F4380" s="200" t="e">
        <f t="shared" si="420"/>
        <v>#DIV/0!</v>
      </c>
      <c r="G4380" s="212" t="e">
        <f t="shared" si="415"/>
        <v>#DIV/0!</v>
      </c>
      <c r="K4380" s="197" t="str" cm="1">
        <f t="array" ref="K4380">INDEX($A:$G, ($B4380*$B$4)+3,COLUMN(C4380))</f>
        <v>Owing</v>
      </c>
      <c r="L4380" s="198" t="e">
        <f t="shared" si="417"/>
        <v>#VALUE!</v>
      </c>
      <c r="M4380" s="199" t="e">
        <f t="shared" si="418"/>
        <v>#VALUE!</v>
      </c>
      <c r="N4380" s="200" t="str" cm="1">
        <f t="array" ref="N4380">INDEX($A:$G, ($B4380*$B$4)+3,COLUMN(F4380))</f>
        <v>Total Interest Charged</v>
      </c>
      <c r="O4380" s="201" t="e">
        <f t="shared" si="416"/>
        <v>#VALUE!</v>
      </c>
    </row>
    <row r="4381" spans="3:15" x14ac:dyDescent="0.25">
      <c r="C4381" s="197" t="e">
        <f t="shared" si="419"/>
        <v>#DIV/0!</v>
      </c>
      <c r="D4381" s="216" t="e">
        <f>IF(F4381="","",IF($B$3='Budget Calculator'!$A$14, 'Loan Calculator'!$L$12-E4381+H4381, IF($B$3='Budget Calculator'!$A$13,  'Loan Calculator'!$N$12-E4381+H4381, IF($B$3='Budget Calculator'!$A$12,  'Loan Calculator'!$P$12-E4381+H4381, 0))))</f>
        <v>#DIV/0!</v>
      </c>
      <c r="E4381" s="217" t="e">
        <f>IF(('Loan Calculator'!$G$4/$B$4)*C4380&gt;=0, ('Loan Calculator'!$G$4/$B$4)*C4380, 1/0)</f>
        <v>#DIV/0!</v>
      </c>
      <c r="F4381" s="200" t="e">
        <f t="shared" si="420"/>
        <v>#DIV/0!</v>
      </c>
      <c r="G4381" s="212" t="e">
        <f t="shared" si="415"/>
        <v>#DIV/0!</v>
      </c>
      <c r="K4381" s="197" t="str" cm="1">
        <f t="array" ref="K4381">INDEX($A:$G, ($B4381*$B$4)+3,COLUMN(C4381))</f>
        <v>Owing</v>
      </c>
      <c r="L4381" s="198" t="e">
        <f t="shared" si="417"/>
        <v>#VALUE!</v>
      </c>
      <c r="M4381" s="199" t="e">
        <f t="shared" si="418"/>
        <v>#VALUE!</v>
      </c>
      <c r="N4381" s="200" t="str" cm="1">
        <f t="array" ref="N4381">INDEX($A:$G, ($B4381*$B$4)+3,COLUMN(F4381))</f>
        <v>Total Interest Charged</v>
      </c>
      <c r="O4381" s="201" t="e">
        <f t="shared" si="416"/>
        <v>#VALUE!</v>
      </c>
    </row>
    <row r="4382" spans="3:15" x14ac:dyDescent="0.25">
      <c r="C4382" s="197" t="e">
        <f t="shared" si="419"/>
        <v>#DIV/0!</v>
      </c>
      <c r="D4382" s="216" t="e">
        <f>IF(F4382="","",IF($B$3='Budget Calculator'!$A$14, 'Loan Calculator'!$L$12-E4382+H4382, IF($B$3='Budget Calculator'!$A$13,  'Loan Calculator'!$N$12-E4382+H4382, IF($B$3='Budget Calculator'!$A$12,  'Loan Calculator'!$P$12-E4382+H4382, 0))))</f>
        <v>#DIV/0!</v>
      </c>
      <c r="E4382" s="217" t="e">
        <f>IF(('Loan Calculator'!$G$4/$B$4)*C4381&gt;=0, ('Loan Calculator'!$G$4/$B$4)*C4381, 1/0)</f>
        <v>#DIV/0!</v>
      </c>
      <c r="F4382" s="200" t="e">
        <f t="shared" si="420"/>
        <v>#DIV/0!</v>
      </c>
      <c r="G4382" s="212" t="e">
        <f t="shared" si="415"/>
        <v>#DIV/0!</v>
      </c>
      <c r="K4382" s="197" t="str" cm="1">
        <f t="array" ref="K4382">INDEX($A:$G, ($B4382*$B$4)+3,COLUMN(C4382))</f>
        <v>Owing</v>
      </c>
      <c r="L4382" s="198" t="e">
        <f t="shared" si="417"/>
        <v>#VALUE!</v>
      </c>
      <c r="M4382" s="199" t="e">
        <f t="shared" si="418"/>
        <v>#VALUE!</v>
      </c>
      <c r="N4382" s="200" t="str" cm="1">
        <f t="array" ref="N4382">INDEX($A:$G, ($B4382*$B$4)+3,COLUMN(F4382))</f>
        <v>Total Interest Charged</v>
      </c>
      <c r="O4382" s="201" t="e">
        <f t="shared" si="416"/>
        <v>#VALUE!</v>
      </c>
    </row>
    <row r="4383" spans="3:15" x14ac:dyDescent="0.25">
      <c r="C4383" s="197" t="e">
        <f t="shared" si="419"/>
        <v>#DIV/0!</v>
      </c>
      <c r="D4383" s="216" t="e">
        <f>IF(F4383="","",IF($B$3='Budget Calculator'!$A$14, 'Loan Calculator'!$L$12-E4383+H4383, IF($B$3='Budget Calculator'!$A$13,  'Loan Calculator'!$N$12-E4383+H4383, IF($B$3='Budget Calculator'!$A$12,  'Loan Calculator'!$P$12-E4383+H4383, 0))))</f>
        <v>#DIV/0!</v>
      </c>
      <c r="E4383" s="217" t="e">
        <f>IF(('Loan Calculator'!$G$4/$B$4)*C4382&gt;=0, ('Loan Calculator'!$G$4/$B$4)*C4382, 1/0)</f>
        <v>#DIV/0!</v>
      </c>
      <c r="F4383" s="200" t="e">
        <f t="shared" si="420"/>
        <v>#DIV/0!</v>
      </c>
      <c r="G4383" s="212" t="e">
        <f t="shared" si="415"/>
        <v>#DIV/0!</v>
      </c>
      <c r="K4383" s="197" t="str" cm="1">
        <f t="array" ref="K4383">INDEX($A:$G, ($B4383*$B$4)+3,COLUMN(C4383))</f>
        <v>Owing</v>
      </c>
      <c r="L4383" s="198" t="e">
        <f t="shared" si="417"/>
        <v>#VALUE!</v>
      </c>
      <c r="M4383" s="199" t="e">
        <f t="shared" si="418"/>
        <v>#VALUE!</v>
      </c>
      <c r="N4383" s="200" t="str" cm="1">
        <f t="array" ref="N4383">INDEX($A:$G, ($B4383*$B$4)+3,COLUMN(F4383))</f>
        <v>Total Interest Charged</v>
      </c>
      <c r="O4383" s="201" t="e">
        <f t="shared" si="416"/>
        <v>#VALUE!</v>
      </c>
    </row>
    <row r="4384" spans="3:15" x14ac:dyDescent="0.25">
      <c r="C4384" s="197" t="e">
        <f t="shared" si="419"/>
        <v>#DIV/0!</v>
      </c>
      <c r="D4384" s="216" t="e">
        <f>IF(F4384="","",IF($B$3='Budget Calculator'!$A$14, 'Loan Calculator'!$L$12-E4384+H4384, IF($B$3='Budget Calculator'!$A$13,  'Loan Calculator'!$N$12-E4384+H4384, IF($B$3='Budget Calculator'!$A$12,  'Loan Calculator'!$P$12-E4384+H4384, 0))))</f>
        <v>#DIV/0!</v>
      </c>
      <c r="E4384" s="217" t="e">
        <f>IF(('Loan Calculator'!$G$4/$B$4)*C4383&gt;=0, ('Loan Calculator'!$G$4/$B$4)*C4383, 1/0)</f>
        <v>#DIV/0!</v>
      </c>
      <c r="F4384" s="200" t="e">
        <f t="shared" si="420"/>
        <v>#DIV/0!</v>
      </c>
      <c r="G4384" s="212" t="e">
        <f t="shared" si="415"/>
        <v>#DIV/0!</v>
      </c>
      <c r="K4384" s="197" t="str" cm="1">
        <f t="array" ref="K4384">INDEX($A:$G, ($B4384*$B$4)+3,COLUMN(C4384))</f>
        <v>Owing</v>
      </c>
      <c r="L4384" s="198" t="e">
        <f t="shared" si="417"/>
        <v>#VALUE!</v>
      </c>
      <c r="M4384" s="199" t="e">
        <f t="shared" si="418"/>
        <v>#VALUE!</v>
      </c>
      <c r="N4384" s="200" t="str" cm="1">
        <f t="array" ref="N4384">INDEX($A:$G, ($B4384*$B$4)+3,COLUMN(F4384))</f>
        <v>Total Interest Charged</v>
      </c>
      <c r="O4384" s="201" t="e">
        <f t="shared" si="416"/>
        <v>#VALUE!</v>
      </c>
    </row>
    <row r="4385" spans="3:15" x14ac:dyDescent="0.25">
      <c r="C4385" s="197" t="e">
        <f t="shared" si="419"/>
        <v>#DIV/0!</v>
      </c>
      <c r="D4385" s="216" t="e">
        <f>IF(F4385="","",IF($B$3='Budget Calculator'!$A$14, 'Loan Calculator'!$L$12-E4385+H4385, IF($B$3='Budget Calculator'!$A$13,  'Loan Calculator'!$N$12-E4385+H4385, IF($B$3='Budget Calculator'!$A$12,  'Loan Calculator'!$P$12-E4385+H4385, 0))))</f>
        <v>#DIV/0!</v>
      </c>
      <c r="E4385" s="217" t="e">
        <f>IF(('Loan Calculator'!$G$4/$B$4)*C4384&gt;=0, ('Loan Calculator'!$G$4/$B$4)*C4384, 1/0)</f>
        <v>#DIV/0!</v>
      </c>
      <c r="F4385" s="200" t="e">
        <f t="shared" si="420"/>
        <v>#DIV/0!</v>
      </c>
      <c r="G4385" s="212" t="e">
        <f t="shared" si="415"/>
        <v>#DIV/0!</v>
      </c>
      <c r="K4385" s="197" t="str" cm="1">
        <f t="array" ref="K4385">INDEX($A:$G, ($B4385*$B$4)+3,COLUMN(C4385))</f>
        <v>Owing</v>
      </c>
      <c r="L4385" s="198" t="e">
        <f t="shared" si="417"/>
        <v>#VALUE!</v>
      </c>
      <c r="M4385" s="199" t="e">
        <f t="shared" si="418"/>
        <v>#VALUE!</v>
      </c>
      <c r="N4385" s="200" t="str" cm="1">
        <f t="array" ref="N4385">INDEX($A:$G, ($B4385*$B$4)+3,COLUMN(F4385))</f>
        <v>Total Interest Charged</v>
      </c>
      <c r="O4385" s="201" t="e">
        <f t="shared" si="416"/>
        <v>#VALUE!</v>
      </c>
    </row>
    <row r="4386" spans="3:15" x14ac:dyDescent="0.25">
      <c r="C4386" s="197" t="e">
        <f t="shared" si="419"/>
        <v>#DIV/0!</v>
      </c>
      <c r="D4386" s="216" t="e">
        <f>IF(F4386="","",IF($B$3='Budget Calculator'!$A$14, 'Loan Calculator'!$L$12-E4386+H4386, IF($B$3='Budget Calculator'!$A$13,  'Loan Calculator'!$N$12-E4386+H4386, IF($B$3='Budget Calculator'!$A$12,  'Loan Calculator'!$P$12-E4386+H4386, 0))))</f>
        <v>#DIV/0!</v>
      </c>
      <c r="E4386" s="217" t="e">
        <f>IF(('Loan Calculator'!$G$4/$B$4)*C4385&gt;=0, ('Loan Calculator'!$G$4/$B$4)*C4385, 1/0)</f>
        <v>#DIV/0!</v>
      </c>
      <c r="F4386" s="200" t="e">
        <f t="shared" si="420"/>
        <v>#DIV/0!</v>
      </c>
      <c r="G4386" s="212" t="e">
        <f t="shared" si="415"/>
        <v>#DIV/0!</v>
      </c>
      <c r="K4386" s="197" t="str" cm="1">
        <f t="array" ref="K4386">INDEX($A:$G, ($B4386*$B$4)+3,COLUMN(C4386))</f>
        <v>Owing</v>
      </c>
      <c r="L4386" s="198" t="e">
        <f t="shared" si="417"/>
        <v>#VALUE!</v>
      </c>
      <c r="M4386" s="199" t="e">
        <f t="shared" si="418"/>
        <v>#VALUE!</v>
      </c>
      <c r="N4386" s="200" t="str" cm="1">
        <f t="array" ref="N4386">INDEX($A:$G, ($B4386*$B$4)+3,COLUMN(F4386))</f>
        <v>Total Interest Charged</v>
      </c>
      <c r="O4386" s="201" t="e">
        <f t="shared" si="416"/>
        <v>#VALUE!</v>
      </c>
    </row>
    <row r="4387" spans="3:15" x14ac:dyDescent="0.25">
      <c r="C4387" s="197" t="e">
        <f t="shared" si="419"/>
        <v>#DIV/0!</v>
      </c>
      <c r="D4387" s="216" t="e">
        <f>IF(F4387="","",IF($B$3='Budget Calculator'!$A$14, 'Loan Calculator'!$L$12-E4387+H4387, IF($B$3='Budget Calculator'!$A$13,  'Loan Calculator'!$N$12-E4387+H4387, IF($B$3='Budget Calculator'!$A$12,  'Loan Calculator'!$P$12-E4387+H4387, 0))))</f>
        <v>#DIV/0!</v>
      </c>
      <c r="E4387" s="217" t="e">
        <f>IF(('Loan Calculator'!$G$4/$B$4)*C4386&gt;=0, ('Loan Calculator'!$G$4/$B$4)*C4386, 1/0)</f>
        <v>#DIV/0!</v>
      </c>
      <c r="F4387" s="200" t="e">
        <f t="shared" si="420"/>
        <v>#DIV/0!</v>
      </c>
      <c r="G4387" s="212" t="e">
        <f t="shared" si="415"/>
        <v>#DIV/0!</v>
      </c>
      <c r="K4387" s="197" t="str" cm="1">
        <f t="array" ref="K4387">INDEX($A:$G, ($B4387*$B$4)+3,COLUMN(C4387))</f>
        <v>Owing</v>
      </c>
      <c r="L4387" s="198" t="e">
        <f t="shared" si="417"/>
        <v>#VALUE!</v>
      </c>
      <c r="M4387" s="199" t="e">
        <f t="shared" si="418"/>
        <v>#VALUE!</v>
      </c>
      <c r="N4387" s="200" t="str" cm="1">
        <f t="array" ref="N4387">INDEX($A:$G, ($B4387*$B$4)+3,COLUMN(F4387))</f>
        <v>Total Interest Charged</v>
      </c>
      <c r="O4387" s="201" t="e">
        <f t="shared" si="416"/>
        <v>#VALUE!</v>
      </c>
    </row>
    <row r="4388" spans="3:15" x14ac:dyDescent="0.25">
      <c r="C4388" s="197" t="e">
        <f t="shared" si="419"/>
        <v>#DIV/0!</v>
      </c>
      <c r="D4388" s="216" t="e">
        <f>IF(F4388="","",IF($B$3='Budget Calculator'!$A$14, 'Loan Calculator'!$L$12-E4388+H4388, IF($B$3='Budget Calculator'!$A$13,  'Loan Calculator'!$N$12-E4388+H4388, IF($B$3='Budget Calculator'!$A$12,  'Loan Calculator'!$P$12-E4388+H4388, 0))))</f>
        <v>#DIV/0!</v>
      </c>
      <c r="E4388" s="217" t="e">
        <f>IF(('Loan Calculator'!$G$4/$B$4)*C4387&gt;=0, ('Loan Calculator'!$G$4/$B$4)*C4387, 1/0)</f>
        <v>#DIV/0!</v>
      </c>
      <c r="F4388" s="200" t="e">
        <f t="shared" si="420"/>
        <v>#DIV/0!</v>
      </c>
      <c r="G4388" s="212" t="e">
        <f t="shared" si="415"/>
        <v>#DIV/0!</v>
      </c>
      <c r="K4388" s="197" t="str" cm="1">
        <f t="array" ref="K4388">INDEX($A:$G, ($B4388*$B$4)+3,COLUMN(C4388))</f>
        <v>Owing</v>
      </c>
      <c r="L4388" s="198" t="e">
        <f t="shared" si="417"/>
        <v>#VALUE!</v>
      </c>
      <c r="M4388" s="199" t="e">
        <f t="shared" si="418"/>
        <v>#VALUE!</v>
      </c>
      <c r="N4388" s="200" t="str" cm="1">
        <f t="array" ref="N4388">INDEX($A:$G, ($B4388*$B$4)+3,COLUMN(F4388))</f>
        <v>Total Interest Charged</v>
      </c>
      <c r="O4388" s="201" t="e">
        <f t="shared" si="416"/>
        <v>#VALUE!</v>
      </c>
    </row>
    <row r="4389" spans="3:15" x14ac:dyDescent="0.25">
      <c r="C4389" s="197" t="e">
        <f t="shared" si="419"/>
        <v>#DIV/0!</v>
      </c>
      <c r="D4389" s="216" t="e">
        <f>IF(F4389="","",IF($B$3='Budget Calculator'!$A$14, 'Loan Calculator'!$L$12-E4389+H4389, IF($B$3='Budget Calculator'!$A$13,  'Loan Calculator'!$N$12-E4389+H4389, IF($B$3='Budget Calculator'!$A$12,  'Loan Calculator'!$P$12-E4389+H4389, 0))))</f>
        <v>#DIV/0!</v>
      </c>
      <c r="E4389" s="217" t="e">
        <f>IF(('Loan Calculator'!$G$4/$B$4)*C4388&gt;=0, ('Loan Calculator'!$G$4/$B$4)*C4388, 1/0)</f>
        <v>#DIV/0!</v>
      </c>
      <c r="F4389" s="200" t="e">
        <f t="shared" si="420"/>
        <v>#DIV/0!</v>
      </c>
      <c r="G4389" s="212" t="e">
        <f t="shared" si="415"/>
        <v>#DIV/0!</v>
      </c>
      <c r="K4389" s="197" t="str" cm="1">
        <f t="array" ref="K4389">INDEX($A:$G, ($B4389*$B$4)+3,COLUMN(C4389))</f>
        <v>Owing</v>
      </c>
      <c r="L4389" s="198" t="e">
        <f t="shared" si="417"/>
        <v>#VALUE!</v>
      </c>
      <c r="M4389" s="199" t="e">
        <f t="shared" si="418"/>
        <v>#VALUE!</v>
      </c>
      <c r="N4389" s="200" t="str" cm="1">
        <f t="array" ref="N4389">INDEX($A:$G, ($B4389*$B$4)+3,COLUMN(F4389))</f>
        <v>Total Interest Charged</v>
      </c>
      <c r="O4389" s="201" t="e">
        <f t="shared" si="416"/>
        <v>#VALUE!</v>
      </c>
    </row>
    <row r="4390" spans="3:15" x14ac:dyDescent="0.25">
      <c r="C4390" s="197" t="e">
        <f t="shared" si="419"/>
        <v>#DIV/0!</v>
      </c>
      <c r="D4390" s="216" t="e">
        <f>IF(F4390="","",IF($B$3='Budget Calculator'!$A$14, 'Loan Calculator'!$L$12-E4390+H4390, IF($B$3='Budget Calculator'!$A$13,  'Loan Calculator'!$N$12-E4390+H4390, IF($B$3='Budget Calculator'!$A$12,  'Loan Calculator'!$P$12-E4390+H4390, 0))))</f>
        <v>#DIV/0!</v>
      </c>
      <c r="E4390" s="217" t="e">
        <f>IF(('Loan Calculator'!$G$4/$B$4)*C4389&gt;=0, ('Loan Calculator'!$G$4/$B$4)*C4389, 1/0)</f>
        <v>#DIV/0!</v>
      </c>
      <c r="F4390" s="200" t="e">
        <f t="shared" si="420"/>
        <v>#DIV/0!</v>
      </c>
      <c r="G4390" s="212" t="e">
        <f t="shared" si="415"/>
        <v>#DIV/0!</v>
      </c>
      <c r="K4390" s="197" t="str" cm="1">
        <f t="array" ref="K4390">INDEX($A:$G, ($B4390*$B$4)+3,COLUMN(C4390))</f>
        <v>Owing</v>
      </c>
      <c r="L4390" s="198" t="e">
        <f t="shared" si="417"/>
        <v>#VALUE!</v>
      </c>
      <c r="M4390" s="199" t="e">
        <f t="shared" si="418"/>
        <v>#VALUE!</v>
      </c>
      <c r="N4390" s="200" t="str" cm="1">
        <f t="array" ref="N4390">INDEX($A:$G, ($B4390*$B$4)+3,COLUMN(F4390))</f>
        <v>Total Interest Charged</v>
      </c>
      <c r="O4390" s="201" t="e">
        <f t="shared" si="416"/>
        <v>#VALUE!</v>
      </c>
    </row>
    <row r="4391" spans="3:15" x14ac:dyDescent="0.25">
      <c r="C4391" s="197" t="e">
        <f t="shared" si="419"/>
        <v>#DIV/0!</v>
      </c>
      <c r="D4391" s="216" t="e">
        <f>IF(F4391="","",IF($B$3='Budget Calculator'!$A$14, 'Loan Calculator'!$L$12-E4391+H4391, IF($B$3='Budget Calculator'!$A$13,  'Loan Calculator'!$N$12-E4391+H4391, IF($B$3='Budget Calculator'!$A$12,  'Loan Calculator'!$P$12-E4391+H4391, 0))))</f>
        <v>#DIV/0!</v>
      </c>
      <c r="E4391" s="217" t="e">
        <f>IF(('Loan Calculator'!$G$4/$B$4)*C4390&gt;=0, ('Loan Calculator'!$G$4/$B$4)*C4390, 1/0)</f>
        <v>#DIV/0!</v>
      </c>
      <c r="F4391" s="200" t="e">
        <f t="shared" si="420"/>
        <v>#DIV/0!</v>
      </c>
      <c r="G4391" s="212" t="e">
        <f t="shared" si="415"/>
        <v>#DIV/0!</v>
      </c>
      <c r="K4391" s="197" t="str" cm="1">
        <f t="array" ref="K4391">INDEX($A:$G, ($B4391*$B$4)+3,COLUMN(C4391))</f>
        <v>Owing</v>
      </c>
      <c r="L4391" s="198" t="e">
        <f t="shared" si="417"/>
        <v>#VALUE!</v>
      </c>
      <c r="M4391" s="199" t="e">
        <f t="shared" si="418"/>
        <v>#VALUE!</v>
      </c>
      <c r="N4391" s="200" t="str" cm="1">
        <f t="array" ref="N4391">INDEX($A:$G, ($B4391*$B$4)+3,COLUMN(F4391))</f>
        <v>Total Interest Charged</v>
      </c>
      <c r="O4391" s="201" t="e">
        <f t="shared" si="416"/>
        <v>#VALUE!</v>
      </c>
    </row>
    <row r="4392" spans="3:15" x14ac:dyDescent="0.25">
      <c r="C4392" s="197" t="e">
        <f t="shared" si="419"/>
        <v>#DIV/0!</v>
      </c>
      <c r="D4392" s="216" t="e">
        <f>IF(F4392="","",IF($B$3='Budget Calculator'!$A$14, 'Loan Calculator'!$L$12-E4392+H4392, IF($B$3='Budget Calculator'!$A$13,  'Loan Calculator'!$N$12-E4392+H4392, IF($B$3='Budget Calculator'!$A$12,  'Loan Calculator'!$P$12-E4392+H4392, 0))))</f>
        <v>#DIV/0!</v>
      </c>
      <c r="E4392" s="217" t="e">
        <f>IF(('Loan Calculator'!$G$4/$B$4)*C4391&gt;=0, ('Loan Calculator'!$G$4/$B$4)*C4391, 1/0)</f>
        <v>#DIV/0!</v>
      </c>
      <c r="F4392" s="200" t="e">
        <f t="shared" si="420"/>
        <v>#DIV/0!</v>
      </c>
      <c r="G4392" s="212" t="e">
        <f t="shared" si="415"/>
        <v>#DIV/0!</v>
      </c>
      <c r="K4392" s="197" t="str" cm="1">
        <f t="array" ref="K4392">INDEX($A:$G, ($B4392*$B$4)+3,COLUMN(C4392))</f>
        <v>Owing</v>
      </c>
      <c r="L4392" s="198" t="e">
        <f t="shared" si="417"/>
        <v>#VALUE!</v>
      </c>
      <c r="M4392" s="199" t="e">
        <f t="shared" si="418"/>
        <v>#VALUE!</v>
      </c>
      <c r="N4392" s="200" t="str" cm="1">
        <f t="array" ref="N4392">INDEX($A:$G, ($B4392*$B$4)+3,COLUMN(F4392))</f>
        <v>Total Interest Charged</v>
      </c>
      <c r="O4392" s="201" t="e">
        <f t="shared" si="416"/>
        <v>#VALUE!</v>
      </c>
    </row>
    <row r="4393" spans="3:15" x14ac:dyDescent="0.25">
      <c r="C4393" s="197" t="e">
        <f t="shared" si="419"/>
        <v>#DIV/0!</v>
      </c>
      <c r="D4393" s="216" t="e">
        <f>IF(F4393="","",IF($B$3='Budget Calculator'!$A$14, 'Loan Calculator'!$L$12-E4393+H4393, IF($B$3='Budget Calculator'!$A$13,  'Loan Calculator'!$N$12-E4393+H4393, IF($B$3='Budget Calculator'!$A$12,  'Loan Calculator'!$P$12-E4393+H4393, 0))))</f>
        <v>#DIV/0!</v>
      </c>
      <c r="E4393" s="217" t="e">
        <f>IF(('Loan Calculator'!$G$4/$B$4)*C4392&gt;=0, ('Loan Calculator'!$G$4/$B$4)*C4392, 1/0)</f>
        <v>#DIV/0!</v>
      </c>
      <c r="F4393" s="200" t="e">
        <f t="shared" si="420"/>
        <v>#DIV/0!</v>
      </c>
      <c r="G4393" s="212" t="e">
        <f t="shared" si="415"/>
        <v>#DIV/0!</v>
      </c>
      <c r="K4393" s="197" t="str" cm="1">
        <f t="array" ref="K4393">INDEX($A:$G, ($B4393*$B$4)+3,COLUMN(C4393))</f>
        <v>Owing</v>
      </c>
      <c r="L4393" s="198" t="e">
        <f t="shared" si="417"/>
        <v>#VALUE!</v>
      </c>
      <c r="M4393" s="199" t="e">
        <f t="shared" si="418"/>
        <v>#VALUE!</v>
      </c>
      <c r="N4393" s="200" t="str" cm="1">
        <f t="array" ref="N4393">INDEX($A:$G, ($B4393*$B$4)+3,COLUMN(F4393))</f>
        <v>Total Interest Charged</v>
      </c>
      <c r="O4393" s="201" t="e">
        <f t="shared" si="416"/>
        <v>#VALUE!</v>
      </c>
    </row>
    <row r="4394" spans="3:15" x14ac:dyDescent="0.25">
      <c r="C4394" s="197" t="e">
        <f t="shared" si="419"/>
        <v>#DIV/0!</v>
      </c>
      <c r="D4394" s="216" t="e">
        <f>IF(F4394="","",IF($B$3='Budget Calculator'!$A$14, 'Loan Calculator'!$L$12-E4394+H4394, IF($B$3='Budget Calculator'!$A$13,  'Loan Calculator'!$N$12-E4394+H4394, IF($B$3='Budget Calculator'!$A$12,  'Loan Calculator'!$P$12-E4394+H4394, 0))))</f>
        <v>#DIV/0!</v>
      </c>
      <c r="E4394" s="217" t="e">
        <f>IF(('Loan Calculator'!$G$4/$B$4)*C4393&gt;=0, ('Loan Calculator'!$G$4/$B$4)*C4393, 1/0)</f>
        <v>#DIV/0!</v>
      </c>
      <c r="F4394" s="200" t="e">
        <f t="shared" si="420"/>
        <v>#DIV/0!</v>
      </c>
      <c r="G4394" s="212" t="e">
        <f t="shared" si="415"/>
        <v>#DIV/0!</v>
      </c>
      <c r="K4394" s="197" t="str" cm="1">
        <f t="array" ref="K4394">INDEX($A:$G, ($B4394*$B$4)+3,COLUMN(C4394))</f>
        <v>Owing</v>
      </c>
      <c r="L4394" s="198" t="e">
        <f t="shared" si="417"/>
        <v>#VALUE!</v>
      </c>
      <c r="M4394" s="199" t="e">
        <f t="shared" si="418"/>
        <v>#VALUE!</v>
      </c>
      <c r="N4394" s="200" t="str" cm="1">
        <f t="array" ref="N4394">INDEX($A:$G, ($B4394*$B$4)+3,COLUMN(F4394))</f>
        <v>Total Interest Charged</v>
      </c>
      <c r="O4394" s="201" t="e">
        <f t="shared" si="416"/>
        <v>#VALUE!</v>
      </c>
    </row>
    <row r="4395" spans="3:15" x14ac:dyDescent="0.25">
      <c r="C4395" s="197" t="e">
        <f t="shared" si="419"/>
        <v>#DIV/0!</v>
      </c>
      <c r="D4395" s="216" t="e">
        <f>IF(F4395="","",IF($B$3='Budget Calculator'!$A$14, 'Loan Calculator'!$L$12-E4395+H4395, IF($B$3='Budget Calculator'!$A$13,  'Loan Calculator'!$N$12-E4395+H4395, IF($B$3='Budget Calculator'!$A$12,  'Loan Calculator'!$P$12-E4395+H4395, 0))))</f>
        <v>#DIV/0!</v>
      </c>
      <c r="E4395" s="217" t="e">
        <f>IF(('Loan Calculator'!$G$4/$B$4)*C4394&gt;=0, ('Loan Calculator'!$G$4/$B$4)*C4394, 1/0)</f>
        <v>#DIV/0!</v>
      </c>
      <c r="F4395" s="200" t="e">
        <f t="shared" si="420"/>
        <v>#DIV/0!</v>
      </c>
      <c r="G4395" s="212" t="e">
        <f t="shared" si="415"/>
        <v>#DIV/0!</v>
      </c>
      <c r="K4395" s="197" t="str" cm="1">
        <f t="array" ref="K4395">INDEX($A:$G, ($B4395*$B$4)+3,COLUMN(C4395))</f>
        <v>Owing</v>
      </c>
      <c r="L4395" s="198" t="e">
        <f t="shared" si="417"/>
        <v>#VALUE!</v>
      </c>
      <c r="M4395" s="199" t="e">
        <f t="shared" si="418"/>
        <v>#VALUE!</v>
      </c>
      <c r="N4395" s="200" t="str" cm="1">
        <f t="array" ref="N4395">INDEX($A:$G, ($B4395*$B$4)+3,COLUMN(F4395))</f>
        <v>Total Interest Charged</v>
      </c>
      <c r="O4395" s="201" t="e">
        <f t="shared" si="416"/>
        <v>#VALUE!</v>
      </c>
    </row>
    <row r="4396" spans="3:15" x14ac:dyDescent="0.25">
      <c r="C4396" s="197" t="e">
        <f t="shared" si="419"/>
        <v>#DIV/0!</v>
      </c>
      <c r="D4396" s="216" t="e">
        <f>IF(F4396="","",IF($B$3='Budget Calculator'!$A$14, 'Loan Calculator'!$L$12-E4396+H4396, IF($B$3='Budget Calculator'!$A$13,  'Loan Calculator'!$N$12-E4396+H4396, IF($B$3='Budget Calculator'!$A$12,  'Loan Calculator'!$P$12-E4396+H4396, 0))))</f>
        <v>#DIV/0!</v>
      </c>
      <c r="E4396" s="217" t="e">
        <f>IF(('Loan Calculator'!$G$4/$B$4)*C4395&gt;=0, ('Loan Calculator'!$G$4/$B$4)*C4395, 1/0)</f>
        <v>#DIV/0!</v>
      </c>
      <c r="F4396" s="200" t="e">
        <f t="shared" si="420"/>
        <v>#DIV/0!</v>
      </c>
      <c r="G4396" s="212" t="e">
        <f t="shared" si="415"/>
        <v>#DIV/0!</v>
      </c>
      <c r="K4396" s="197" t="str" cm="1">
        <f t="array" ref="K4396">INDEX($A:$G, ($B4396*$B$4)+3,COLUMN(C4396))</f>
        <v>Owing</v>
      </c>
      <c r="L4396" s="198" t="e">
        <f t="shared" si="417"/>
        <v>#VALUE!</v>
      </c>
      <c r="M4396" s="199" t="e">
        <f t="shared" si="418"/>
        <v>#VALUE!</v>
      </c>
      <c r="N4396" s="200" t="str" cm="1">
        <f t="array" ref="N4396">INDEX($A:$G, ($B4396*$B$4)+3,COLUMN(F4396))</f>
        <v>Total Interest Charged</v>
      </c>
      <c r="O4396" s="201" t="e">
        <f t="shared" si="416"/>
        <v>#VALUE!</v>
      </c>
    </row>
    <row r="4397" spans="3:15" x14ac:dyDescent="0.25">
      <c r="C4397" s="197" t="e">
        <f t="shared" si="419"/>
        <v>#DIV/0!</v>
      </c>
      <c r="D4397" s="216" t="e">
        <f>IF(F4397="","",IF($B$3='Budget Calculator'!$A$14, 'Loan Calculator'!$L$12-E4397+H4397, IF($B$3='Budget Calculator'!$A$13,  'Loan Calculator'!$N$12-E4397+H4397, IF($B$3='Budget Calculator'!$A$12,  'Loan Calculator'!$P$12-E4397+H4397, 0))))</f>
        <v>#DIV/0!</v>
      </c>
      <c r="E4397" s="217" t="e">
        <f>IF(('Loan Calculator'!$G$4/$B$4)*C4396&gt;=0, ('Loan Calculator'!$G$4/$B$4)*C4396, 1/0)</f>
        <v>#DIV/0!</v>
      </c>
      <c r="F4397" s="200" t="e">
        <f t="shared" si="420"/>
        <v>#DIV/0!</v>
      </c>
      <c r="G4397" s="212" t="e">
        <f t="shared" si="415"/>
        <v>#DIV/0!</v>
      </c>
      <c r="K4397" s="197" t="str" cm="1">
        <f t="array" ref="K4397">INDEX($A:$G, ($B4397*$B$4)+3,COLUMN(C4397))</f>
        <v>Owing</v>
      </c>
      <c r="L4397" s="198" t="e">
        <f t="shared" si="417"/>
        <v>#VALUE!</v>
      </c>
      <c r="M4397" s="199" t="e">
        <f t="shared" si="418"/>
        <v>#VALUE!</v>
      </c>
      <c r="N4397" s="200" t="str" cm="1">
        <f t="array" ref="N4397">INDEX($A:$G, ($B4397*$B$4)+3,COLUMN(F4397))</f>
        <v>Total Interest Charged</v>
      </c>
      <c r="O4397" s="201" t="e">
        <f t="shared" si="416"/>
        <v>#VALUE!</v>
      </c>
    </row>
    <row r="4398" spans="3:15" x14ac:dyDescent="0.25">
      <c r="C4398" s="197" t="e">
        <f t="shared" si="419"/>
        <v>#DIV/0!</v>
      </c>
      <c r="D4398" s="216" t="e">
        <f>IF(F4398="","",IF($B$3='Budget Calculator'!$A$14, 'Loan Calculator'!$L$12-E4398+H4398, IF($B$3='Budget Calculator'!$A$13,  'Loan Calculator'!$N$12-E4398+H4398, IF($B$3='Budget Calculator'!$A$12,  'Loan Calculator'!$P$12-E4398+H4398, 0))))</f>
        <v>#DIV/0!</v>
      </c>
      <c r="E4398" s="217" t="e">
        <f>IF(('Loan Calculator'!$G$4/$B$4)*C4397&gt;=0, ('Loan Calculator'!$G$4/$B$4)*C4397, 1/0)</f>
        <v>#DIV/0!</v>
      </c>
      <c r="F4398" s="200" t="e">
        <f t="shared" si="420"/>
        <v>#DIV/0!</v>
      </c>
      <c r="G4398" s="212" t="e">
        <f t="shared" si="415"/>
        <v>#DIV/0!</v>
      </c>
      <c r="K4398" s="197" t="str" cm="1">
        <f t="array" ref="K4398">INDEX($A:$G, ($B4398*$B$4)+3,COLUMN(C4398))</f>
        <v>Owing</v>
      </c>
      <c r="L4398" s="198" t="e">
        <f t="shared" si="417"/>
        <v>#VALUE!</v>
      </c>
      <c r="M4398" s="199" t="e">
        <f t="shared" si="418"/>
        <v>#VALUE!</v>
      </c>
      <c r="N4398" s="200" t="str" cm="1">
        <f t="array" ref="N4398">INDEX($A:$G, ($B4398*$B$4)+3,COLUMN(F4398))</f>
        <v>Total Interest Charged</v>
      </c>
      <c r="O4398" s="201" t="e">
        <f t="shared" si="416"/>
        <v>#VALUE!</v>
      </c>
    </row>
    <row r="4399" spans="3:15" x14ac:dyDescent="0.25">
      <c r="C4399" s="197" t="e">
        <f t="shared" si="419"/>
        <v>#DIV/0!</v>
      </c>
      <c r="D4399" s="216" t="e">
        <f>IF(F4399="","",IF($B$3='Budget Calculator'!$A$14, 'Loan Calculator'!$L$12-E4399+H4399, IF($B$3='Budget Calculator'!$A$13,  'Loan Calculator'!$N$12-E4399+H4399, IF($B$3='Budget Calculator'!$A$12,  'Loan Calculator'!$P$12-E4399+H4399, 0))))</f>
        <v>#DIV/0!</v>
      </c>
      <c r="E4399" s="217" t="e">
        <f>IF(('Loan Calculator'!$G$4/$B$4)*C4398&gt;=0, ('Loan Calculator'!$G$4/$B$4)*C4398, 1/0)</f>
        <v>#DIV/0!</v>
      </c>
      <c r="F4399" s="200" t="e">
        <f t="shared" si="420"/>
        <v>#DIV/0!</v>
      </c>
      <c r="G4399" s="212" t="e">
        <f t="shared" si="415"/>
        <v>#DIV/0!</v>
      </c>
      <c r="K4399" s="197" t="str" cm="1">
        <f t="array" ref="K4399">INDEX($A:$G, ($B4399*$B$4)+3,COLUMN(C4399))</f>
        <v>Owing</v>
      </c>
      <c r="L4399" s="198" t="e">
        <f t="shared" si="417"/>
        <v>#VALUE!</v>
      </c>
      <c r="M4399" s="199" t="e">
        <f t="shared" si="418"/>
        <v>#VALUE!</v>
      </c>
      <c r="N4399" s="200" t="str" cm="1">
        <f t="array" ref="N4399">INDEX($A:$G, ($B4399*$B$4)+3,COLUMN(F4399))</f>
        <v>Total Interest Charged</v>
      </c>
      <c r="O4399" s="201" t="e">
        <f t="shared" si="416"/>
        <v>#VALUE!</v>
      </c>
    </row>
    <row r="4400" spans="3:15" x14ac:dyDescent="0.25">
      <c r="C4400" s="197" t="e">
        <f t="shared" si="419"/>
        <v>#DIV/0!</v>
      </c>
      <c r="D4400" s="216" t="e">
        <f>IF(F4400="","",IF($B$3='Budget Calculator'!$A$14, 'Loan Calculator'!$L$12-E4400+H4400, IF($B$3='Budget Calculator'!$A$13,  'Loan Calculator'!$N$12-E4400+H4400, IF($B$3='Budget Calculator'!$A$12,  'Loan Calculator'!$P$12-E4400+H4400, 0))))</f>
        <v>#DIV/0!</v>
      </c>
      <c r="E4400" s="217" t="e">
        <f>IF(('Loan Calculator'!$G$4/$B$4)*C4399&gt;=0, ('Loan Calculator'!$G$4/$B$4)*C4399, 1/0)</f>
        <v>#DIV/0!</v>
      </c>
      <c r="F4400" s="200" t="e">
        <f t="shared" si="420"/>
        <v>#DIV/0!</v>
      </c>
      <c r="G4400" s="212" t="e">
        <f t="shared" si="415"/>
        <v>#DIV/0!</v>
      </c>
      <c r="K4400" s="197" t="str" cm="1">
        <f t="array" ref="K4400">INDEX($A:$G, ($B4400*$B$4)+3,COLUMN(C4400))</f>
        <v>Owing</v>
      </c>
      <c r="L4400" s="198" t="e">
        <f t="shared" si="417"/>
        <v>#VALUE!</v>
      </c>
      <c r="M4400" s="199" t="e">
        <f t="shared" si="418"/>
        <v>#VALUE!</v>
      </c>
      <c r="N4400" s="200" t="str" cm="1">
        <f t="array" ref="N4400">INDEX($A:$G, ($B4400*$B$4)+3,COLUMN(F4400))</f>
        <v>Total Interest Charged</v>
      </c>
      <c r="O4400" s="201" t="e">
        <f t="shared" si="416"/>
        <v>#VALUE!</v>
      </c>
    </row>
    <row r="4401" spans="3:15" x14ac:dyDescent="0.25">
      <c r="C4401" s="197" t="e">
        <f t="shared" si="419"/>
        <v>#DIV/0!</v>
      </c>
      <c r="D4401" s="216" t="e">
        <f>IF(F4401="","",IF($B$3='Budget Calculator'!$A$14, 'Loan Calculator'!$L$12-E4401+H4401, IF($B$3='Budget Calculator'!$A$13,  'Loan Calculator'!$N$12-E4401+H4401, IF($B$3='Budget Calculator'!$A$12,  'Loan Calculator'!$P$12-E4401+H4401, 0))))</f>
        <v>#DIV/0!</v>
      </c>
      <c r="E4401" s="217" t="e">
        <f>IF(('Loan Calculator'!$G$4/$B$4)*C4400&gt;=0, ('Loan Calculator'!$G$4/$B$4)*C4400, 1/0)</f>
        <v>#DIV/0!</v>
      </c>
      <c r="F4401" s="200" t="e">
        <f t="shared" si="420"/>
        <v>#DIV/0!</v>
      </c>
      <c r="G4401" s="212" t="e">
        <f t="shared" si="415"/>
        <v>#DIV/0!</v>
      </c>
      <c r="K4401" s="197" t="str" cm="1">
        <f t="array" ref="K4401">INDEX($A:$G, ($B4401*$B$4)+3,COLUMN(C4401))</f>
        <v>Owing</v>
      </c>
      <c r="L4401" s="198" t="e">
        <f t="shared" si="417"/>
        <v>#VALUE!</v>
      </c>
      <c r="M4401" s="199" t="e">
        <f t="shared" si="418"/>
        <v>#VALUE!</v>
      </c>
      <c r="N4401" s="200" t="str" cm="1">
        <f t="array" ref="N4401">INDEX($A:$G, ($B4401*$B$4)+3,COLUMN(F4401))</f>
        <v>Total Interest Charged</v>
      </c>
      <c r="O4401" s="201" t="e">
        <f t="shared" si="416"/>
        <v>#VALUE!</v>
      </c>
    </row>
    <row r="4402" spans="3:15" x14ac:dyDescent="0.25">
      <c r="C4402" s="197" t="e">
        <f t="shared" si="419"/>
        <v>#DIV/0!</v>
      </c>
      <c r="D4402" s="216" t="e">
        <f>IF(F4402="","",IF($B$3='Budget Calculator'!$A$14, 'Loan Calculator'!$L$12-E4402+H4402, IF($B$3='Budget Calculator'!$A$13,  'Loan Calculator'!$N$12-E4402+H4402, IF($B$3='Budget Calculator'!$A$12,  'Loan Calculator'!$P$12-E4402+H4402, 0))))</f>
        <v>#DIV/0!</v>
      </c>
      <c r="E4402" s="217" t="e">
        <f>IF(('Loan Calculator'!$G$4/$B$4)*C4401&gt;=0, ('Loan Calculator'!$G$4/$B$4)*C4401, 1/0)</f>
        <v>#DIV/0!</v>
      </c>
      <c r="F4402" s="200" t="e">
        <f t="shared" si="420"/>
        <v>#DIV/0!</v>
      </c>
      <c r="G4402" s="212" t="e">
        <f t="shared" si="415"/>
        <v>#DIV/0!</v>
      </c>
      <c r="K4402" s="197" t="str" cm="1">
        <f t="array" ref="K4402">INDEX($A:$G, ($B4402*$B$4)+3,COLUMN(C4402))</f>
        <v>Owing</v>
      </c>
      <c r="L4402" s="198" t="e">
        <f t="shared" si="417"/>
        <v>#VALUE!</v>
      </c>
      <c r="M4402" s="199" t="e">
        <f t="shared" si="418"/>
        <v>#VALUE!</v>
      </c>
      <c r="N4402" s="200" t="str" cm="1">
        <f t="array" ref="N4402">INDEX($A:$G, ($B4402*$B$4)+3,COLUMN(F4402))</f>
        <v>Total Interest Charged</v>
      </c>
      <c r="O4402" s="201" t="e">
        <f t="shared" si="416"/>
        <v>#VALUE!</v>
      </c>
    </row>
    <row r="4403" spans="3:15" x14ac:dyDescent="0.25">
      <c r="C4403" s="197" t="e">
        <f t="shared" si="419"/>
        <v>#DIV/0!</v>
      </c>
      <c r="D4403" s="216" t="e">
        <f>IF(F4403="","",IF($B$3='Budget Calculator'!$A$14, 'Loan Calculator'!$L$12-E4403+H4403, IF($B$3='Budget Calculator'!$A$13,  'Loan Calculator'!$N$12-E4403+H4403, IF($B$3='Budget Calculator'!$A$12,  'Loan Calculator'!$P$12-E4403+H4403, 0))))</f>
        <v>#DIV/0!</v>
      </c>
      <c r="E4403" s="217" t="e">
        <f>IF(('Loan Calculator'!$G$4/$B$4)*C4402&gt;=0, ('Loan Calculator'!$G$4/$B$4)*C4402, 1/0)</f>
        <v>#DIV/0!</v>
      </c>
      <c r="F4403" s="200" t="e">
        <f t="shared" si="420"/>
        <v>#DIV/0!</v>
      </c>
      <c r="G4403" s="212" t="e">
        <f t="shared" si="415"/>
        <v>#DIV/0!</v>
      </c>
      <c r="K4403" s="197" t="str" cm="1">
        <f t="array" ref="K4403">INDEX($A:$G, ($B4403*$B$4)+3,COLUMN(C4403))</f>
        <v>Owing</v>
      </c>
      <c r="L4403" s="198" t="e">
        <f t="shared" si="417"/>
        <v>#VALUE!</v>
      </c>
      <c r="M4403" s="199" t="e">
        <f t="shared" si="418"/>
        <v>#VALUE!</v>
      </c>
      <c r="N4403" s="200" t="str" cm="1">
        <f t="array" ref="N4403">INDEX($A:$G, ($B4403*$B$4)+3,COLUMN(F4403))</f>
        <v>Total Interest Charged</v>
      </c>
      <c r="O4403" s="201" t="e">
        <f t="shared" si="416"/>
        <v>#VALUE!</v>
      </c>
    </row>
    <row r="4404" spans="3:15" x14ac:dyDescent="0.25">
      <c r="C4404" s="197" t="e">
        <f t="shared" si="419"/>
        <v>#DIV/0!</v>
      </c>
      <c r="D4404" s="216" t="e">
        <f>IF(F4404="","",IF($B$3='Budget Calculator'!$A$14, 'Loan Calculator'!$L$12-E4404+H4404, IF($B$3='Budget Calculator'!$A$13,  'Loan Calculator'!$N$12-E4404+H4404, IF($B$3='Budget Calculator'!$A$12,  'Loan Calculator'!$P$12-E4404+H4404, 0))))</f>
        <v>#DIV/0!</v>
      </c>
      <c r="E4404" s="217" t="e">
        <f>IF(('Loan Calculator'!$G$4/$B$4)*C4403&gt;=0, ('Loan Calculator'!$G$4/$B$4)*C4403, 1/0)</f>
        <v>#DIV/0!</v>
      </c>
      <c r="F4404" s="200" t="e">
        <f t="shared" si="420"/>
        <v>#DIV/0!</v>
      </c>
      <c r="G4404" s="212" t="e">
        <f t="shared" si="415"/>
        <v>#DIV/0!</v>
      </c>
      <c r="K4404" s="197" t="str" cm="1">
        <f t="array" ref="K4404">INDEX($A:$G, ($B4404*$B$4)+3,COLUMN(C4404))</f>
        <v>Owing</v>
      </c>
      <c r="L4404" s="198" t="e">
        <f t="shared" si="417"/>
        <v>#VALUE!</v>
      </c>
      <c r="M4404" s="199" t="e">
        <f t="shared" si="418"/>
        <v>#VALUE!</v>
      </c>
      <c r="N4404" s="200" t="str" cm="1">
        <f t="array" ref="N4404">INDEX($A:$G, ($B4404*$B$4)+3,COLUMN(F4404))</f>
        <v>Total Interest Charged</v>
      </c>
      <c r="O4404" s="201" t="e">
        <f t="shared" si="416"/>
        <v>#VALUE!</v>
      </c>
    </row>
    <row r="4405" spans="3:15" x14ac:dyDescent="0.25">
      <c r="C4405" s="197" t="e">
        <f t="shared" si="419"/>
        <v>#DIV/0!</v>
      </c>
      <c r="D4405" s="216" t="e">
        <f>IF(F4405="","",IF($B$3='Budget Calculator'!$A$14, 'Loan Calculator'!$L$12-E4405+H4405, IF($B$3='Budget Calculator'!$A$13,  'Loan Calculator'!$N$12-E4405+H4405, IF($B$3='Budget Calculator'!$A$12,  'Loan Calculator'!$P$12-E4405+H4405, 0))))</f>
        <v>#DIV/0!</v>
      </c>
      <c r="E4405" s="217" t="e">
        <f>IF(('Loan Calculator'!$G$4/$B$4)*C4404&gt;=0, ('Loan Calculator'!$G$4/$B$4)*C4404, 1/0)</f>
        <v>#DIV/0!</v>
      </c>
      <c r="F4405" s="200" t="e">
        <f t="shared" si="420"/>
        <v>#DIV/0!</v>
      </c>
      <c r="G4405" s="212" t="e">
        <f t="shared" si="415"/>
        <v>#DIV/0!</v>
      </c>
      <c r="K4405" s="197" t="str" cm="1">
        <f t="array" ref="K4405">INDEX($A:$G, ($B4405*$B$4)+3,COLUMN(C4405))</f>
        <v>Owing</v>
      </c>
      <c r="L4405" s="198" t="e">
        <f t="shared" si="417"/>
        <v>#VALUE!</v>
      </c>
      <c r="M4405" s="199" t="e">
        <f t="shared" si="418"/>
        <v>#VALUE!</v>
      </c>
      <c r="N4405" s="200" t="str" cm="1">
        <f t="array" ref="N4405">INDEX($A:$G, ($B4405*$B$4)+3,COLUMN(F4405))</f>
        <v>Total Interest Charged</v>
      </c>
      <c r="O4405" s="201" t="e">
        <f t="shared" si="416"/>
        <v>#VALUE!</v>
      </c>
    </row>
    <row r="4406" spans="3:15" x14ac:dyDescent="0.25">
      <c r="C4406" s="197" t="e">
        <f t="shared" si="419"/>
        <v>#DIV/0!</v>
      </c>
      <c r="D4406" s="216" t="e">
        <f>IF(F4406="","",IF($B$3='Budget Calculator'!$A$14, 'Loan Calculator'!$L$12-E4406+H4406, IF($B$3='Budget Calculator'!$A$13,  'Loan Calculator'!$N$12-E4406+H4406, IF($B$3='Budget Calculator'!$A$12,  'Loan Calculator'!$P$12-E4406+H4406, 0))))</f>
        <v>#DIV/0!</v>
      </c>
      <c r="E4406" s="217" t="e">
        <f>IF(('Loan Calculator'!$G$4/$B$4)*C4405&gt;=0, ('Loan Calculator'!$G$4/$B$4)*C4405, 1/0)</f>
        <v>#DIV/0!</v>
      </c>
      <c r="F4406" s="200" t="e">
        <f t="shared" si="420"/>
        <v>#DIV/0!</v>
      </c>
      <c r="G4406" s="212" t="e">
        <f t="shared" si="415"/>
        <v>#DIV/0!</v>
      </c>
      <c r="K4406" s="197" t="str" cm="1">
        <f t="array" ref="K4406">INDEX($A:$G, ($B4406*$B$4)+3,COLUMN(C4406))</f>
        <v>Owing</v>
      </c>
      <c r="L4406" s="198" t="e">
        <f t="shared" si="417"/>
        <v>#VALUE!</v>
      </c>
      <c r="M4406" s="199" t="e">
        <f t="shared" si="418"/>
        <v>#VALUE!</v>
      </c>
      <c r="N4406" s="200" t="str" cm="1">
        <f t="array" ref="N4406">INDEX($A:$G, ($B4406*$B$4)+3,COLUMN(F4406))</f>
        <v>Total Interest Charged</v>
      </c>
      <c r="O4406" s="201" t="e">
        <f t="shared" si="416"/>
        <v>#VALUE!</v>
      </c>
    </row>
    <row r="4407" spans="3:15" x14ac:dyDescent="0.25">
      <c r="C4407" s="197" t="e">
        <f t="shared" si="419"/>
        <v>#DIV/0!</v>
      </c>
      <c r="D4407" s="216" t="e">
        <f>IF(F4407="","",IF($B$3='Budget Calculator'!$A$14, 'Loan Calculator'!$L$12-E4407+H4407, IF($B$3='Budget Calculator'!$A$13,  'Loan Calculator'!$N$12-E4407+H4407, IF($B$3='Budget Calculator'!$A$12,  'Loan Calculator'!$P$12-E4407+H4407, 0))))</f>
        <v>#DIV/0!</v>
      </c>
      <c r="E4407" s="217" t="e">
        <f>IF(('Loan Calculator'!$G$4/$B$4)*C4406&gt;=0, ('Loan Calculator'!$G$4/$B$4)*C4406, 1/0)</f>
        <v>#DIV/0!</v>
      </c>
      <c r="F4407" s="200" t="e">
        <f t="shared" si="420"/>
        <v>#DIV/0!</v>
      </c>
      <c r="G4407" s="212" t="e">
        <f t="shared" si="415"/>
        <v>#DIV/0!</v>
      </c>
      <c r="K4407" s="197" t="str" cm="1">
        <f t="array" ref="K4407">INDEX($A:$G, ($B4407*$B$4)+3,COLUMN(C4407))</f>
        <v>Owing</v>
      </c>
      <c r="L4407" s="198" t="e">
        <f t="shared" si="417"/>
        <v>#VALUE!</v>
      </c>
      <c r="M4407" s="199" t="e">
        <f t="shared" si="418"/>
        <v>#VALUE!</v>
      </c>
      <c r="N4407" s="200" t="str" cm="1">
        <f t="array" ref="N4407">INDEX($A:$G, ($B4407*$B$4)+3,COLUMN(F4407))</f>
        <v>Total Interest Charged</v>
      </c>
      <c r="O4407" s="201" t="e">
        <f t="shared" si="416"/>
        <v>#VALUE!</v>
      </c>
    </row>
    <row r="4408" spans="3:15" x14ac:dyDescent="0.25">
      <c r="C4408" s="197" t="e">
        <f t="shared" si="419"/>
        <v>#DIV/0!</v>
      </c>
      <c r="D4408" s="216" t="e">
        <f>IF(F4408="","",IF($B$3='Budget Calculator'!$A$14, 'Loan Calculator'!$L$12-E4408+H4408, IF($B$3='Budget Calculator'!$A$13,  'Loan Calculator'!$N$12-E4408+H4408, IF($B$3='Budget Calculator'!$A$12,  'Loan Calculator'!$P$12-E4408+H4408, 0))))</f>
        <v>#DIV/0!</v>
      </c>
      <c r="E4408" s="217" t="e">
        <f>IF(('Loan Calculator'!$G$4/$B$4)*C4407&gt;=0, ('Loan Calculator'!$G$4/$B$4)*C4407, 1/0)</f>
        <v>#DIV/0!</v>
      </c>
      <c r="F4408" s="200" t="e">
        <f t="shared" si="420"/>
        <v>#DIV/0!</v>
      </c>
      <c r="G4408" s="212" t="e">
        <f t="shared" si="415"/>
        <v>#DIV/0!</v>
      </c>
      <c r="K4408" s="197" t="str" cm="1">
        <f t="array" ref="K4408">INDEX($A:$G, ($B4408*$B$4)+3,COLUMN(C4408))</f>
        <v>Owing</v>
      </c>
      <c r="L4408" s="198" t="e">
        <f t="shared" si="417"/>
        <v>#VALUE!</v>
      </c>
      <c r="M4408" s="199" t="e">
        <f t="shared" si="418"/>
        <v>#VALUE!</v>
      </c>
      <c r="N4408" s="200" t="str" cm="1">
        <f t="array" ref="N4408">INDEX($A:$G, ($B4408*$B$4)+3,COLUMN(F4408))</f>
        <v>Total Interest Charged</v>
      </c>
      <c r="O4408" s="201" t="e">
        <f t="shared" si="416"/>
        <v>#VALUE!</v>
      </c>
    </row>
    <row r="4409" spans="3:15" x14ac:dyDescent="0.25">
      <c r="C4409" s="197" t="e">
        <f t="shared" si="419"/>
        <v>#DIV/0!</v>
      </c>
      <c r="D4409" s="216" t="e">
        <f>IF(F4409="","",IF($B$3='Budget Calculator'!$A$14, 'Loan Calculator'!$L$12-E4409+H4409, IF($B$3='Budget Calculator'!$A$13,  'Loan Calculator'!$N$12-E4409+H4409, IF($B$3='Budget Calculator'!$A$12,  'Loan Calculator'!$P$12-E4409+H4409, 0))))</f>
        <v>#DIV/0!</v>
      </c>
      <c r="E4409" s="217" t="e">
        <f>IF(('Loan Calculator'!$G$4/$B$4)*C4408&gt;=0, ('Loan Calculator'!$G$4/$B$4)*C4408, 1/0)</f>
        <v>#DIV/0!</v>
      </c>
      <c r="F4409" s="200" t="e">
        <f t="shared" si="420"/>
        <v>#DIV/0!</v>
      </c>
      <c r="G4409" s="212" t="e">
        <f t="shared" si="415"/>
        <v>#DIV/0!</v>
      </c>
      <c r="K4409" s="197" t="str" cm="1">
        <f t="array" ref="K4409">INDEX($A:$G, ($B4409*$B$4)+3,COLUMN(C4409))</f>
        <v>Owing</v>
      </c>
      <c r="L4409" s="198" t="e">
        <f t="shared" si="417"/>
        <v>#VALUE!</v>
      </c>
      <c r="M4409" s="199" t="e">
        <f t="shared" si="418"/>
        <v>#VALUE!</v>
      </c>
      <c r="N4409" s="200" t="str" cm="1">
        <f t="array" ref="N4409">INDEX($A:$G, ($B4409*$B$4)+3,COLUMN(F4409))</f>
        <v>Total Interest Charged</v>
      </c>
      <c r="O4409" s="201" t="e">
        <f t="shared" si="416"/>
        <v>#VALUE!</v>
      </c>
    </row>
    <row r="4410" spans="3:15" x14ac:dyDescent="0.25">
      <c r="C4410" s="197" t="e">
        <f t="shared" si="419"/>
        <v>#DIV/0!</v>
      </c>
      <c r="D4410" s="216" t="e">
        <f>IF(F4410="","",IF($B$3='Budget Calculator'!$A$14, 'Loan Calculator'!$L$12-E4410+H4410, IF($B$3='Budget Calculator'!$A$13,  'Loan Calculator'!$N$12-E4410+H4410, IF($B$3='Budget Calculator'!$A$12,  'Loan Calculator'!$P$12-E4410+H4410, 0))))</f>
        <v>#DIV/0!</v>
      </c>
      <c r="E4410" s="217" t="e">
        <f>IF(('Loan Calculator'!$G$4/$B$4)*C4409&gt;=0, ('Loan Calculator'!$G$4/$B$4)*C4409, 1/0)</f>
        <v>#DIV/0!</v>
      </c>
      <c r="F4410" s="200" t="e">
        <f t="shared" si="420"/>
        <v>#DIV/0!</v>
      </c>
      <c r="G4410" s="212" t="e">
        <f t="shared" si="415"/>
        <v>#DIV/0!</v>
      </c>
      <c r="K4410" s="197" t="str" cm="1">
        <f t="array" ref="K4410">INDEX($A:$G, ($B4410*$B$4)+3,COLUMN(C4410))</f>
        <v>Owing</v>
      </c>
      <c r="L4410" s="198" t="e">
        <f t="shared" si="417"/>
        <v>#VALUE!</v>
      </c>
      <c r="M4410" s="199" t="e">
        <f t="shared" si="418"/>
        <v>#VALUE!</v>
      </c>
      <c r="N4410" s="200" t="str" cm="1">
        <f t="array" ref="N4410">INDEX($A:$G, ($B4410*$B$4)+3,COLUMN(F4410))</f>
        <v>Total Interest Charged</v>
      </c>
      <c r="O4410" s="201" t="e">
        <f t="shared" si="416"/>
        <v>#VALUE!</v>
      </c>
    </row>
    <row r="4411" spans="3:15" x14ac:dyDescent="0.25">
      <c r="C4411" s="197" t="e">
        <f t="shared" si="419"/>
        <v>#DIV/0!</v>
      </c>
      <c r="D4411" s="216" t="e">
        <f>IF(F4411="","",IF($B$3='Budget Calculator'!$A$14, 'Loan Calculator'!$L$12-E4411+H4411, IF($B$3='Budget Calculator'!$A$13,  'Loan Calculator'!$N$12-E4411+H4411, IF($B$3='Budget Calculator'!$A$12,  'Loan Calculator'!$P$12-E4411+H4411, 0))))</f>
        <v>#DIV/0!</v>
      </c>
      <c r="E4411" s="217" t="e">
        <f>IF(('Loan Calculator'!$G$4/$B$4)*C4410&gt;=0, ('Loan Calculator'!$G$4/$B$4)*C4410, 1/0)</f>
        <v>#DIV/0!</v>
      </c>
      <c r="F4411" s="200" t="e">
        <f t="shared" si="420"/>
        <v>#DIV/0!</v>
      </c>
      <c r="G4411" s="212" t="e">
        <f t="shared" si="415"/>
        <v>#DIV/0!</v>
      </c>
      <c r="K4411" s="197" t="str" cm="1">
        <f t="array" ref="K4411">INDEX($A:$G, ($B4411*$B$4)+3,COLUMN(C4411))</f>
        <v>Owing</v>
      </c>
      <c r="L4411" s="198" t="e">
        <f t="shared" si="417"/>
        <v>#VALUE!</v>
      </c>
      <c r="M4411" s="199" t="e">
        <f t="shared" si="418"/>
        <v>#VALUE!</v>
      </c>
      <c r="N4411" s="200" t="str" cm="1">
        <f t="array" ref="N4411">INDEX($A:$G, ($B4411*$B$4)+3,COLUMN(F4411))</f>
        <v>Total Interest Charged</v>
      </c>
      <c r="O4411" s="201" t="e">
        <f t="shared" si="416"/>
        <v>#VALUE!</v>
      </c>
    </row>
    <row r="4412" spans="3:15" x14ac:dyDescent="0.25">
      <c r="C4412" s="197" t="e">
        <f t="shared" si="419"/>
        <v>#DIV/0!</v>
      </c>
      <c r="D4412" s="216" t="e">
        <f>IF(F4412="","",IF($B$3='Budget Calculator'!$A$14, 'Loan Calculator'!$L$12-E4412+H4412, IF($B$3='Budget Calculator'!$A$13,  'Loan Calculator'!$N$12-E4412+H4412, IF($B$3='Budget Calculator'!$A$12,  'Loan Calculator'!$P$12-E4412+H4412, 0))))</f>
        <v>#DIV/0!</v>
      </c>
      <c r="E4412" s="217" t="e">
        <f>IF(('Loan Calculator'!$G$4/$B$4)*C4411&gt;=0, ('Loan Calculator'!$G$4/$B$4)*C4411, 1/0)</f>
        <v>#DIV/0!</v>
      </c>
      <c r="F4412" s="200" t="e">
        <f t="shared" si="420"/>
        <v>#DIV/0!</v>
      </c>
      <c r="G4412" s="212" t="e">
        <f t="shared" si="415"/>
        <v>#DIV/0!</v>
      </c>
      <c r="K4412" s="197" t="str" cm="1">
        <f t="array" ref="K4412">INDEX($A:$G, ($B4412*$B$4)+3,COLUMN(C4412))</f>
        <v>Owing</v>
      </c>
      <c r="L4412" s="198" t="e">
        <f t="shared" si="417"/>
        <v>#VALUE!</v>
      </c>
      <c r="M4412" s="199" t="e">
        <f t="shared" si="418"/>
        <v>#VALUE!</v>
      </c>
      <c r="N4412" s="200" t="str" cm="1">
        <f t="array" ref="N4412">INDEX($A:$G, ($B4412*$B$4)+3,COLUMN(F4412))</f>
        <v>Total Interest Charged</v>
      </c>
      <c r="O4412" s="201" t="e">
        <f t="shared" si="416"/>
        <v>#VALUE!</v>
      </c>
    </row>
    <row r="4413" spans="3:15" x14ac:dyDescent="0.25">
      <c r="C4413" s="197" t="e">
        <f t="shared" si="419"/>
        <v>#DIV/0!</v>
      </c>
      <c r="D4413" s="216" t="e">
        <f>IF(F4413="","",IF($B$3='Budget Calculator'!$A$14, 'Loan Calculator'!$L$12-E4413+H4413, IF($B$3='Budget Calculator'!$A$13,  'Loan Calculator'!$N$12-E4413+H4413, IF($B$3='Budget Calculator'!$A$12,  'Loan Calculator'!$P$12-E4413+H4413, 0))))</f>
        <v>#DIV/0!</v>
      </c>
      <c r="E4413" s="217" t="e">
        <f>IF(('Loan Calculator'!$G$4/$B$4)*C4412&gt;=0, ('Loan Calculator'!$G$4/$B$4)*C4412, 1/0)</f>
        <v>#DIV/0!</v>
      </c>
      <c r="F4413" s="200" t="e">
        <f t="shared" si="420"/>
        <v>#DIV/0!</v>
      </c>
      <c r="G4413" s="212" t="e">
        <f t="shared" si="415"/>
        <v>#DIV/0!</v>
      </c>
      <c r="K4413" s="197" t="str" cm="1">
        <f t="array" ref="K4413">INDEX($A:$G, ($B4413*$B$4)+3,COLUMN(C4413))</f>
        <v>Owing</v>
      </c>
      <c r="L4413" s="198" t="e">
        <f t="shared" si="417"/>
        <v>#VALUE!</v>
      </c>
      <c r="M4413" s="199" t="e">
        <f t="shared" si="418"/>
        <v>#VALUE!</v>
      </c>
      <c r="N4413" s="200" t="str" cm="1">
        <f t="array" ref="N4413">INDEX($A:$G, ($B4413*$B$4)+3,COLUMN(F4413))</f>
        <v>Total Interest Charged</v>
      </c>
      <c r="O4413" s="201" t="e">
        <f t="shared" si="416"/>
        <v>#VALUE!</v>
      </c>
    </row>
    <row r="4414" spans="3:15" x14ac:dyDescent="0.25">
      <c r="C4414" s="197" t="e">
        <f t="shared" si="419"/>
        <v>#DIV/0!</v>
      </c>
      <c r="D4414" s="216" t="e">
        <f>IF(F4414="","",IF($B$3='Budget Calculator'!$A$14, 'Loan Calculator'!$L$12-E4414+H4414, IF($B$3='Budget Calculator'!$A$13,  'Loan Calculator'!$N$12-E4414+H4414, IF($B$3='Budget Calculator'!$A$12,  'Loan Calculator'!$P$12-E4414+H4414, 0))))</f>
        <v>#DIV/0!</v>
      </c>
      <c r="E4414" s="217" t="e">
        <f>IF(('Loan Calculator'!$G$4/$B$4)*C4413&gt;=0, ('Loan Calculator'!$G$4/$B$4)*C4413, 1/0)</f>
        <v>#DIV/0!</v>
      </c>
      <c r="F4414" s="200" t="e">
        <f t="shared" si="420"/>
        <v>#DIV/0!</v>
      </c>
      <c r="G4414" s="212" t="e">
        <f t="shared" si="415"/>
        <v>#DIV/0!</v>
      </c>
      <c r="K4414" s="197" t="str" cm="1">
        <f t="array" ref="K4414">INDEX($A:$G, ($B4414*$B$4)+3,COLUMN(C4414))</f>
        <v>Owing</v>
      </c>
      <c r="L4414" s="198" t="e">
        <f t="shared" si="417"/>
        <v>#VALUE!</v>
      </c>
      <c r="M4414" s="199" t="e">
        <f t="shared" si="418"/>
        <v>#VALUE!</v>
      </c>
      <c r="N4414" s="200" t="str" cm="1">
        <f t="array" ref="N4414">INDEX($A:$G, ($B4414*$B$4)+3,COLUMN(F4414))</f>
        <v>Total Interest Charged</v>
      </c>
      <c r="O4414" s="201" t="e">
        <f t="shared" si="416"/>
        <v>#VALUE!</v>
      </c>
    </row>
    <row r="4415" spans="3:15" x14ac:dyDescent="0.25">
      <c r="C4415" s="197" t="e">
        <f t="shared" si="419"/>
        <v>#DIV/0!</v>
      </c>
      <c r="D4415" s="216" t="e">
        <f>IF(F4415="","",IF($B$3='Budget Calculator'!$A$14, 'Loan Calculator'!$L$12-E4415+H4415, IF($B$3='Budget Calculator'!$A$13,  'Loan Calculator'!$N$12-E4415+H4415, IF($B$3='Budget Calculator'!$A$12,  'Loan Calculator'!$P$12-E4415+H4415, 0))))</f>
        <v>#DIV/0!</v>
      </c>
      <c r="E4415" s="217" t="e">
        <f>IF(('Loan Calculator'!$G$4/$B$4)*C4414&gt;=0, ('Loan Calculator'!$G$4/$B$4)*C4414, 1/0)</f>
        <v>#DIV/0!</v>
      </c>
      <c r="F4415" s="200" t="e">
        <f t="shared" si="420"/>
        <v>#DIV/0!</v>
      </c>
      <c r="G4415" s="212" t="e">
        <f t="shared" si="415"/>
        <v>#DIV/0!</v>
      </c>
      <c r="K4415" s="197" t="str" cm="1">
        <f t="array" ref="K4415">INDEX($A:$G, ($B4415*$B$4)+3,COLUMN(C4415))</f>
        <v>Owing</v>
      </c>
      <c r="L4415" s="198" t="e">
        <f t="shared" si="417"/>
        <v>#VALUE!</v>
      </c>
      <c r="M4415" s="199" t="e">
        <f t="shared" si="418"/>
        <v>#VALUE!</v>
      </c>
      <c r="N4415" s="200" t="str" cm="1">
        <f t="array" ref="N4415">INDEX($A:$G, ($B4415*$B$4)+3,COLUMN(F4415))</f>
        <v>Total Interest Charged</v>
      </c>
      <c r="O4415" s="201" t="e">
        <f t="shared" si="416"/>
        <v>#VALUE!</v>
      </c>
    </row>
    <row r="4416" spans="3:15" x14ac:dyDescent="0.25">
      <c r="C4416" s="197" t="e">
        <f t="shared" si="419"/>
        <v>#DIV/0!</v>
      </c>
      <c r="D4416" s="216" t="e">
        <f>IF(F4416="","",IF($B$3='Budget Calculator'!$A$14, 'Loan Calculator'!$L$12-E4416+H4416, IF($B$3='Budget Calculator'!$A$13,  'Loan Calculator'!$N$12-E4416+H4416, IF($B$3='Budget Calculator'!$A$12,  'Loan Calculator'!$P$12-E4416+H4416, 0))))</f>
        <v>#DIV/0!</v>
      </c>
      <c r="E4416" s="217" t="e">
        <f>IF(('Loan Calculator'!$G$4/$B$4)*C4415&gt;=0, ('Loan Calculator'!$G$4/$B$4)*C4415, 1/0)</f>
        <v>#DIV/0!</v>
      </c>
      <c r="F4416" s="200" t="e">
        <f t="shared" si="420"/>
        <v>#DIV/0!</v>
      </c>
      <c r="G4416" s="212" t="e">
        <f t="shared" si="415"/>
        <v>#DIV/0!</v>
      </c>
      <c r="K4416" s="197" t="str" cm="1">
        <f t="array" ref="K4416">INDEX($A:$G, ($B4416*$B$4)+3,COLUMN(C4416))</f>
        <v>Owing</v>
      </c>
      <c r="L4416" s="198" t="e">
        <f t="shared" si="417"/>
        <v>#VALUE!</v>
      </c>
      <c r="M4416" s="199" t="e">
        <f t="shared" si="418"/>
        <v>#VALUE!</v>
      </c>
      <c r="N4416" s="200" t="str" cm="1">
        <f t="array" ref="N4416">INDEX($A:$G, ($B4416*$B$4)+3,COLUMN(F4416))</f>
        <v>Total Interest Charged</v>
      </c>
      <c r="O4416" s="201" t="e">
        <f t="shared" si="416"/>
        <v>#VALUE!</v>
      </c>
    </row>
    <row r="4417" spans="3:15" x14ac:dyDescent="0.25">
      <c r="C4417" s="197" t="e">
        <f t="shared" si="419"/>
        <v>#DIV/0!</v>
      </c>
      <c r="D4417" s="216" t="e">
        <f>IF(F4417="","",IF($B$3='Budget Calculator'!$A$14, 'Loan Calculator'!$L$12-E4417+H4417, IF($B$3='Budget Calculator'!$A$13,  'Loan Calculator'!$N$12-E4417+H4417, IF($B$3='Budget Calculator'!$A$12,  'Loan Calculator'!$P$12-E4417+H4417, 0))))</f>
        <v>#DIV/0!</v>
      </c>
      <c r="E4417" s="217" t="e">
        <f>IF(('Loan Calculator'!$G$4/$B$4)*C4416&gt;=0, ('Loan Calculator'!$G$4/$B$4)*C4416, 1/0)</f>
        <v>#DIV/0!</v>
      </c>
      <c r="F4417" s="200" t="e">
        <f t="shared" si="420"/>
        <v>#DIV/0!</v>
      </c>
      <c r="G4417" s="212" t="e">
        <f t="shared" si="415"/>
        <v>#DIV/0!</v>
      </c>
      <c r="K4417" s="197" t="str" cm="1">
        <f t="array" ref="K4417">INDEX($A:$G, ($B4417*$B$4)+3,COLUMN(C4417))</f>
        <v>Owing</v>
      </c>
      <c r="L4417" s="198" t="e">
        <f t="shared" si="417"/>
        <v>#VALUE!</v>
      </c>
      <c r="M4417" s="199" t="e">
        <f t="shared" si="418"/>
        <v>#VALUE!</v>
      </c>
      <c r="N4417" s="200" t="str" cm="1">
        <f t="array" ref="N4417">INDEX($A:$G, ($B4417*$B$4)+3,COLUMN(F4417))</f>
        <v>Total Interest Charged</v>
      </c>
      <c r="O4417" s="201" t="e">
        <f t="shared" si="416"/>
        <v>#VALUE!</v>
      </c>
    </row>
    <row r="4418" spans="3:15" x14ac:dyDescent="0.25">
      <c r="C4418" s="197" t="e">
        <f t="shared" si="419"/>
        <v>#DIV/0!</v>
      </c>
      <c r="D4418" s="216" t="e">
        <f>IF(F4418="","",IF($B$3='Budget Calculator'!$A$14, 'Loan Calculator'!$L$12-E4418+H4418, IF($B$3='Budget Calculator'!$A$13,  'Loan Calculator'!$N$12-E4418+H4418, IF($B$3='Budget Calculator'!$A$12,  'Loan Calculator'!$P$12-E4418+H4418, 0))))</f>
        <v>#DIV/0!</v>
      </c>
      <c r="E4418" s="217" t="e">
        <f>IF(('Loan Calculator'!$G$4/$B$4)*C4417&gt;=0, ('Loan Calculator'!$G$4/$B$4)*C4417, 1/0)</f>
        <v>#DIV/0!</v>
      </c>
      <c r="F4418" s="200" t="e">
        <f t="shared" si="420"/>
        <v>#DIV/0!</v>
      </c>
      <c r="G4418" s="212" t="e">
        <f t="shared" si="415"/>
        <v>#DIV/0!</v>
      </c>
      <c r="K4418" s="197" t="str" cm="1">
        <f t="array" ref="K4418">INDEX($A:$G, ($B4418*$B$4)+3,COLUMN(C4418))</f>
        <v>Owing</v>
      </c>
      <c r="L4418" s="198" t="e">
        <f t="shared" si="417"/>
        <v>#VALUE!</v>
      </c>
      <c r="M4418" s="199" t="e">
        <f t="shared" si="418"/>
        <v>#VALUE!</v>
      </c>
      <c r="N4418" s="200" t="str" cm="1">
        <f t="array" ref="N4418">INDEX($A:$G, ($B4418*$B$4)+3,COLUMN(F4418))</f>
        <v>Total Interest Charged</v>
      </c>
      <c r="O4418" s="201" t="e">
        <f t="shared" si="416"/>
        <v>#VALUE!</v>
      </c>
    </row>
    <row r="4419" spans="3:15" x14ac:dyDescent="0.25">
      <c r="C4419" s="197" t="e">
        <f t="shared" si="419"/>
        <v>#DIV/0!</v>
      </c>
      <c r="D4419" s="216" t="e">
        <f>IF(F4419="","",IF($B$3='Budget Calculator'!$A$14, 'Loan Calculator'!$L$12-E4419+H4419, IF($B$3='Budget Calculator'!$A$13,  'Loan Calculator'!$N$12-E4419+H4419, IF($B$3='Budget Calculator'!$A$12,  'Loan Calculator'!$P$12-E4419+H4419, 0))))</f>
        <v>#DIV/0!</v>
      </c>
      <c r="E4419" s="217" t="e">
        <f>IF(('Loan Calculator'!$G$4/$B$4)*C4418&gt;=0, ('Loan Calculator'!$G$4/$B$4)*C4418, 1/0)</f>
        <v>#DIV/0!</v>
      </c>
      <c r="F4419" s="200" t="e">
        <f t="shared" si="420"/>
        <v>#DIV/0!</v>
      </c>
      <c r="G4419" s="212" t="e">
        <f t="shared" si="415"/>
        <v>#DIV/0!</v>
      </c>
      <c r="K4419" s="197" t="str" cm="1">
        <f t="array" ref="K4419">INDEX($A:$G, ($B4419*$B$4)+3,COLUMN(C4419))</f>
        <v>Owing</v>
      </c>
      <c r="L4419" s="198" t="e">
        <f t="shared" si="417"/>
        <v>#VALUE!</v>
      </c>
      <c r="M4419" s="199" t="e">
        <f t="shared" si="418"/>
        <v>#VALUE!</v>
      </c>
      <c r="N4419" s="200" t="str" cm="1">
        <f t="array" ref="N4419">INDEX($A:$G, ($B4419*$B$4)+3,COLUMN(F4419))</f>
        <v>Total Interest Charged</v>
      </c>
      <c r="O4419" s="201" t="e">
        <f t="shared" si="416"/>
        <v>#VALUE!</v>
      </c>
    </row>
    <row r="4420" spans="3:15" x14ac:dyDescent="0.25">
      <c r="C4420" s="197" t="e">
        <f t="shared" si="419"/>
        <v>#DIV/0!</v>
      </c>
      <c r="D4420" s="216" t="e">
        <f>IF(F4420="","",IF($B$3='Budget Calculator'!$A$14, 'Loan Calculator'!$L$12-E4420+H4420, IF($B$3='Budget Calculator'!$A$13,  'Loan Calculator'!$N$12-E4420+H4420, IF($B$3='Budget Calculator'!$A$12,  'Loan Calculator'!$P$12-E4420+H4420, 0))))</f>
        <v>#DIV/0!</v>
      </c>
      <c r="E4420" s="217" t="e">
        <f>IF(('Loan Calculator'!$G$4/$B$4)*C4419&gt;=0, ('Loan Calculator'!$G$4/$B$4)*C4419, 1/0)</f>
        <v>#DIV/0!</v>
      </c>
      <c r="F4420" s="200" t="e">
        <f t="shared" si="420"/>
        <v>#DIV/0!</v>
      </c>
      <c r="G4420" s="212" t="e">
        <f t="shared" si="415"/>
        <v>#DIV/0!</v>
      </c>
      <c r="K4420" s="197" t="str" cm="1">
        <f t="array" ref="K4420">INDEX($A:$G, ($B4420*$B$4)+3,COLUMN(C4420))</f>
        <v>Owing</v>
      </c>
      <c r="L4420" s="198" t="e">
        <f t="shared" si="417"/>
        <v>#VALUE!</v>
      </c>
      <c r="M4420" s="199" t="e">
        <f t="shared" si="418"/>
        <v>#VALUE!</v>
      </c>
      <c r="N4420" s="200" t="str" cm="1">
        <f t="array" ref="N4420">INDEX($A:$G, ($B4420*$B$4)+3,COLUMN(F4420))</f>
        <v>Total Interest Charged</v>
      </c>
      <c r="O4420" s="201" t="e">
        <f t="shared" si="416"/>
        <v>#VALUE!</v>
      </c>
    </row>
    <row r="4421" spans="3:15" x14ac:dyDescent="0.25">
      <c r="C4421" s="197" t="e">
        <f t="shared" si="419"/>
        <v>#DIV/0!</v>
      </c>
      <c r="D4421" s="216" t="e">
        <f>IF(F4421="","",IF($B$3='Budget Calculator'!$A$14, 'Loan Calculator'!$L$12-E4421+H4421, IF($B$3='Budget Calculator'!$A$13,  'Loan Calculator'!$N$12-E4421+H4421, IF($B$3='Budget Calculator'!$A$12,  'Loan Calculator'!$P$12-E4421+H4421, 0))))</f>
        <v>#DIV/0!</v>
      </c>
      <c r="E4421" s="217" t="e">
        <f>IF(('Loan Calculator'!$G$4/$B$4)*C4420&gt;=0, ('Loan Calculator'!$G$4/$B$4)*C4420, 1/0)</f>
        <v>#DIV/0!</v>
      </c>
      <c r="F4421" s="200" t="e">
        <f t="shared" si="420"/>
        <v>#DIV/0!</v>
      </c>
      <c r="G4421" s="212" t="e">
        <f t="shared" si="415"/>
        <v>#DIV/0!</v>
      </c>
      <c r="K4421" s="197" t="str" cm="1">
        <f t="array" ref="K4421">INDEX($A:$G, ($B4421*$B$4)+3,COLUMN(C4421))</f>
        <v>Owing</v>
      </c>
      <c r="L4421" s="198" t="e">
        <f t="shared" si="417"/>
        <v>#VALUE!</v>
      </c>
      <c r="M4421" s="199" t="e">
        <f t="shared" si="418"/>
        <v>#VALUE!</v>
      </c>
      <c r="N4421" s="200" t="str" cm="1">
        <f t="array" ref="N4421">INDEX($A:$G, ($B4421*$B$4)+3,COLUMN(F4421))</f>
        <v>Total Interest Charged</v>
      </c>
      <c r="O4421" s="201" t="e">
        <f t="shared" si="416"/>
        <v>#VALUE!</v>
      </c>
    </row>
    <row r="4422" spans="3:15" x14ac:dyDescent="0.25">
      <c r="C4422" s="197" t="e">
        <f t="shared" si="419"/>
        <v>#DIV/0!</v>
      </c>
      <c r="D4422" s="216" t="e">
        <f>IF(F4422="","",IF($B$3='Budget Calculator'!$A$14, 'Loan Calculator'!$L$12-E4422+H4422, IF($B$3='Budget Calculator'!$A$13,  'Loan Calculator'!$N$12-E4422+H4422, IF($B$3='Budget Calculator'!$A$12,  'Loan Calculator'!$P$12-E4422+H4422, 0))))</f>
        <v>#DIV/0!</v>
      </c>
      <c r="E4422" s="217" t="e">
        <f>IF(('Loan Calculator'!$G$4/$B$4)*C4421&gt;=0, ('Loan Calculator'!$G$4/$B$4)*C4421, 1/0)</f>
        <v>#DIV/0!</v>
      </c>
      <c r="F4422" s="200" t="e">
        <f t="shared" si="420"/>
        <v>#DIV/0!</v>
      </c>
      <c r="G4422" s="212" t="e">
        <f t="shared" ref="G4422:G4485" si="421">IF(IFERROR(C4422, 1/0), B4422, IF(C4422=0, B4422, 1/0))</f>
        <v>#DIV/0!</v>
      </c>
      <c r="K4422" s="197" t="str" cm="1">
        <f t="array" ref="K4422">INDEX($A:$G, ($B4422*$B$4)+3,COLUMN(C4422))</f>
        <v>Owing</v>
      </c>
      <c r="L4422" s="198" t="e">
        <f t="shared" si="417"/>
        <v>#VALUE!</v>
      </c>
      <c r="M4422" s="199" t="e">
        <f t="shared" si="418"/>
        <v>#VALUE!</v>
      </c>
      <c r="N4422" s="200" t="str" cm="1">
        <f t="array" ref="N4422">INDEX($A:$G, ($B4422*$B$4)+3,COLUMN(F4422))</f>
        <v>Total Interest Charged</v>
      </c>
      <c r="O4422" s="201" t="e">
        <f t="shared" ref="O4422:O4485" si="422">IF(IFERROR(K4422, 1/0), J4422, IF(K4422=0, J4422, 1/0))</f>
        <v>#VALUE!</v>
      </c>
    </row>
    <row r="4423" spans="3:15" x14ac:dyDescent="0.25">
      <c r="C4423" s="197" t="e">
        <f t="shared" si="419"/>
        <v>#DIV/0!</v>
      </c>
      <c r="D4423" s="216" t="e">
        <f>IF(F4423="","",IF($B$3='Budget Calculator'!$A$14, 'Loan Calculator'!$L$12-E4423+H4423, IF($B$3='Budget Calculator'!$A$13,  'Loan Calculator'!$N$12-E4423+H4423, IF($B$3='Budget Calculator'!$A$12,  'Loan Calculator'!$P$12-E4423+H4423, 0))))</f>
        <v>#DIV/0!</v>
      </c>
      <c r="E4423" s="217" t="e">
        <f>IF(('Loan Calculator'!$G$4/$B$4)*C4422&gt;=0, ('Loan Calculator'!$G$4/$B$4)*C4422, 1/0)</f>
        <v>#DIV/0!</v>
      </c>
      <c r="F4423" s="200" t="e">
        <f t="shared" si="420"/>
        <v>#DIV/0!</v>
      </c>
      <c r="G4423" s="212" t="e">
        <f t="shared" si="421"/>
        <v>#DIV/0!</v>
      </c>
      <c r="K4423" s="197" t="str" cm="1">
        <f t="array" ref="K4423">INDEX($A:$G, ($B4423*$B$4)+3,COLUMN(C4423))</f>
        <v>Owing</v>
      </c>
      <c r="L4423" s="198" t="e">
        <f t="shared" ref="L4423:L4486" si="423">K4422-K4423</f>
        <v>#VALUE!</v>
      </c>
      <c r="M4423" s="199" t="e">
        <f t="shared" ref="M4423:M4486" si="424">N4423-N4422</f>
        <v>#VALUE!</v>
      </c>
      <c r="N4423" s="200" t="str" cm="1">
        <f t="array" ref="N4423">INDEX($A:$G, ($B4423*$B$4)+3,COLUMN(F4423))</f>
        <v>Total Interest Charged</v>
      </c>
      <c r="O4423" s="201" t="e">
        <f t="shared" si="422"/>
        <v>#VALUE!</v>
      </c>
    </row>
    <row r="4424" spans="3:15" x14ac:dyDescent="0.25">
      <c r="C4424" s="197" t="e">
        <f t="shared" si="419"/>
        <v>#DIV/0!</v>
      </c>
      <c r="D4424" s="216" t="e">
        <f>IF(F4424="","",IF($B$3='Budget Calculator'!$A$14, 'Loan Calculator'!$L$12-E4424+H4424, IF($B$3='Budget Calculator'!$A$13,  'Loan Calculator'!$N$12-E4424+H4424, IF($B$3='Budget Calculator'!$A$12,  'Loan Calculator'!$P$12-E4424+H4424, 0))))</f>
        <v>#DIV/0!</v>
      </c>
      <c r="E4424" s="217" t="e">
        <f>IF(('Loan Calculator'!$G$4/$B$4)*C4423&gt;=0, ('Loan Calculator'!$G$4/$B$4)*C4423, 1/0)</f>
        <v>#DIV/0!</v>
      </c>
      <c r="F4424" s="200" t="e">
        <f t="shared" si="420"/>
        <v>#DIV/0!</v>
      </c>
      <c r="G4424" s="212" t="e">
        <f t="shared" si="421"/>
        <v>#DIV/0!</v>
      </c>
      <c r="K4424" s="197" t="str" cm="1">
        <f t="array" ref="K4424">INDEX($A:$G, ($B4424*$B$4)+3,COLUMN(C4424))</f>
        <v>Owing</v>
      </c>
      <c r="L4424" s="198" t="e">
        <f t="shared" si="423"/>
        <v>#VALUE!</v>
      </c>
      <c r="M4424" s="199" t="e">
        <f t="shared" si="424"/>
        <v>#VALUE!</v>
      </c>
      <c r="N4424" s="200" t="str" cm="1">
        <f t="array" ref="N4424">INDEX($A:$G, ($B4424*$B$4)+3,COLUMN(F4424))</f>
        <v>Total Interest Charged</v>
      </c>
      <c r="O4424" s="201" t="e">
        <f t="shared" si="422"/>
        <v>#VALUE!</v>
      </c>
    </row>
    <row r="4425" spans="3:15" x14ac:dyDescent="0.25">
      <c r="C4425" s="197" t="e">
        <f t="shared" si="419"/>
        <v>#DIV/0!</v>
      </c>
      <c r="D4425" s="216" t="e">
        <f>IF(F4425="","",IF($B$3='Budget Calculator'!$A$14, 'Loan Calculator'!$L$12-E4425+H4425, IF($B$3='Budget Calculator'!$A$13,  'Loan Calculator'!$N$12-E4425+H4425, IF($B$3='Budget Calculator'!$A$12,  'Loan Calculator'!$P$12-E4425+H4425, 0))))</f>
        <v>#DIV/0!</v>
      </c>
      <c r="E4425" s="217" t="e">
        <f>IF(('Loan Calculator'!$G$4/$B$4)*C4424&gt;=0, ('Loan Calculator'!$G$4/$B$4)*C4424, 1/0)</f>
        <v>#DIV/0!</v>
      </c>
      <c r="F4425" s="200" t="e">
        <f t="shared" si="420"/>
        <v>#DIV/0!</v>
      </c>
      <c r="G4425" s="212" t="e">
        <f t="shared" si="421"/>
        <v>#DIV/0!</v>
      </c>
      <c r="K4425" s="197" t="str" cm="1">
        <f t="array" ref="K4425">INDEX($A:$G, ($B4425*$B$4)+3,COLUMN(C4425))</f>
        <v>Owing</v>
      </c>
      <c r="L4425" s="198" t="e">
        <f t="shared" si="423"/>
        <v>#VALUE!</v>
      </c>
      <c r="M4425" s="199" t="e">
        <f t="shared" si="424"/>
        <v>#VALUE!</v>
      </c>
      <c r="N4425" s="200" t="str" cm="1">
        <f t="array" ref="N4425">INDEX($A:$G, ($B4425*$B$4)+3,COLUMN(F4425))</f>
        <v>Total Interest Charged</v>
      </c>
      <c r="O4425" s="201" t="e">
        <f t="shared" si="422"/>
        <v>#VALUE!</v>
      </c>
    </row>
    <row r="4426" spans="3:15" x14ac:dyDescent="0.25">
      <c r="C4426" s="197" t="e">
        <f t="shared" si="419"/>
        <v>#DIV/0!</v>
      </c>
      <c r="D4426" s="216" t="e">
        <f>IF(F4426="","",IF($B$3='Budget Calculator'!$A$14, 'Loan Calculator'!$L$12-E4426+H4426, IF($B$3='Budget Calculator'!$A$13,  'Loan Calculator'!$N$12-E4426+H4426, IF($B$3='Budget Calculator'!$A$12,  'Loan Calculator'!$P$12-E4426+H4426, 0))))</f>
        <v>#DIV/0!</v>
      </c>
      <c r="E4426" s="217" t="e">
        <f>IF(('Loan Calculator'!$G$4/$B$4)*C4425&gt;=0, ('Loan Calculator'!$G$4/$B$4)*C4425, 1/0)</f>
        <v>#DIV/0!</v>
      </c>
      <c r="F4426" s="200" t="e">
        <f t="shared" si="420"/>
        <v>#DIV/0!</v>
      </c>
      <c r="G4426" s="212" t="e">
        <f t="shared" si="421"/>
        <v>#DIV/0!</v>
      </c>
      <c r="K4426" s="197" t="str" cm="1">
        <f t="array" ref="K4426">INDEX($A:$G, ($B4426*$B$4)+3,COLUMN(C4426))</f>
        <v>Owing</v>
      </c>
      <c r="L4426" s="198" t="e">
        <f t="shared" si="423"/>
        <v>#VALUE!</v>
      </c>
      <c r="M4426" s="199" t="e">
        <f t="shared" si="424"/>
        <v>#VALUE!</v>
      </c>
      <c r="N4426" s="200" t="str" cm="1">
        <f t="array" ref="N4426">INDEX($A:$G, ($B4426*$B$4)+3,COLUMN(F4426))</f>
        <v>Total Interest Charged</v>
      </c>
      <c r="O4426" s="201" t="e">
        <f t="shared" si="422"/>
        <v>#VALUE!</v>
      </c>
    </row>
    <row r="4427" spans="3:15" x14ac:dyDescent="0.25">
      <c r="C4427" s="197" t="e">
        <f t="shared" si="419"/>
        <v>#DIV/0!</v>
      </c>
      <c r="D4427" s="216" t="e">
        <f>IF(F4427="","",IF($B$3='Budget Calculator'!$A$14, 'Loan Calculator'!$L$12-E4427+H4427, IF($B$3='Budget Calculator'!$A$13,  'Loan Calculator'!$N$12-E4427+H4427, IF($B$3='Budget Calculator'!$A$12,  'Loan Calculator'!$P$12-E4427+H4427, 0))))</f>
        <v>#DIV/0!</v>
      </c>
      <c r="E4427" s="217" t="e">
        <f>IF(('Loan Calculator'!$G$4/$B$4)*C4426&gt;=0, ('Loan Calculator'!$G$4/$B$4)*C4426, 1/0)</f>
        <v>#DIV/0!</v>
      </c>
      <c r="F4427" s="200" t="e">
        <f t="shared" si="420"/>
        <v>#DIV/0!</v>
      </c>
      <c r="G4427" s="212" t="e">
        <f t="shared" si="421"/>
        <v>#DIV/0!</v>
      </c>
      <c r="K4427" s="197" t="str" cm="1">
        <f t="array" ref="K4427">INDEX($A:$G, ($B4427*$B$4)+3,COLUMN(C4427))</f>
        <v>Owing</v>
      </c>
      <c r="L4427" s="198" t="e">
        <f t="shared" si="423"/>
        <v>#VALUE!</v>
      </c>
      <c r="M4427" s="199" t="e">
        <f t="shared" si="424"/>
        <v>#VALUE!</v>
      </c>
      <c r="N4427" s="200" t="str" cm="1">
        <f t="array" ref="N4427">INDEX($A:$G, ($B4427*$B$4)+3,COLUMN(F4427))</f>
        <v>Total Interest Charged</v>
      </c>
      <c r="O4427" s="201" t="e">
        <f t="shared" si="422"/>
        <v>#VALUE!</v>
      </c>
    </row>
    <row r="4428" spans="3:15" x14ac:dyDescent="0.25">
      <c r="C4428" s="197" t="e">
        <f t="shared" si="419"/>
        <v>#DIV/0!</v>
      </c>
      <c r="D4428" s="216" t="e">
        <f>IF(F4428="","",IF($B$3='Budget Calculator'!$A$14, 'Loan Calculator'!$L$12-E4428+H4428, IF($B$3='Budget Calculator'!$A$13,  'Loan Calculator'!$N$12-E4428+H4428, IF($B$3='Budget Calculator'!$A$12,  'Loan Calculator'!$P$12-E4428+H4428, 0))))</f>
        <v>#DIV/0!</v>
      </c>
      <c r="E4428" s="217" t="e">
        <f>IF(('Loan Calculator'!$G$4/$B$4)*C4427&gt;=0, ('Loan Calculator'!$G$4/$B$4)*C4427, 1/0)</f>
        <v>#DIV/0!</v>
      </c>
      <c r="F4428" s="200" t="e">
        <f t="shared" si="420"/>
        <v>#DIV/0!</v>
      </c>
      <c r="G4428" s="212" t="e">
        <f t="shared" si="421"/>
        <v>#DIV/0!</v>
      </c>
      <c r="K4428" s="197" t="str" cm="1">
        <f t="array" ref="K4428">INDEX($A:$G, ($B4428*$B$4)+3,COLUMN(C4428))</f>
        <v>Owing</v>
      </c>
      <c r="L4428" s="198" t="e">
        <f t="shared" si="423"/>
        <v>#VALUE!</v>
      </c>
      <c r="M4428" s="199" t="e">
        <f t="shared" si="424"/>
        <v>#VALUE!</v>
      </c>
      <c r="N4428" s="200" t="str" cm="1">
        <f t="array" ref="N4428">INDEX($A:$G, ($B4428*$B$4)+3,COLUMN(F4428))</f>
        <v>Total Interest Charged</v>
      </c>
      <c r="O4428" s="201" t="e">
        <f t="shared" si="422"/>
        <v>#VALUE!</v>
      </c>
    </row>
    <row r="4429" spans="3:15" x14ac:dyDescent="0.25">
      <c r="C4429" s="197" t="e">
        <f t="shared" si="419"/>
        <v>#DIV/0!</v>
      </c>
      <c r="D4429" s="216" t="e">
        <f>IF(F4429="","",IF($B$3='Budget Calculator'!$A$14, 'Loan Calculator'!$L$12-E4429+H4429, IF($B$3='Budget Calculator'!$A$13,  'Loan Calculator'!$N$12-E4429+H4429, IF($B$3='Budget Calculator'!$A$12,  'Loan Calculator'!$P$12-E4429+H4429, 0))))</f>
        <v>#DIV/0!</v>
      </c>
      <c r="E4429" s="217" t="e">
        <f>IF(('Loan Calculator'!$G$4/$B$4)*C4428&gt;=0, ('Loan Calculator'!$G$4/$B$4)*C4428, 1/0)</f>
        <v>#DIV/0!</v>
      </c>
      <c r="F4429" s="200" t="e">
        <f t="shared" si="420"/>
        <v>#DIV/0!</v>
      </c>
      <c r="G4429" s="212" t="e">
        <f t="shared" si="421"/>
        <v>#DIV/0!</v>
      </c>
      <c r="K4429" s="197" t="str" cm="1">
        <f t="array" ref="K4429">INDEX($A:$G, ($B4429*$B$4)+3,COLUMN(C4429))</f>
        <v>Owing</v>
      </c>
      <c r="L4429" s="198" t="e">
        <f t="shared" si="423"/>
        <v>#VALUE!</v>
      </c>
      <c r="M4429" s="199" t="e">
        <f t="shared" si="424"/>
        <v>#VALUE!</v>
      </c>
      <c r="N4429" s="200" t="str" cm="1">
        <f t="array" ref="N4429">INDEX($A:$G, ($B4429*$B$4)+3,COLUMN(F4429))</f>
        <v>Total Interest Charged</v>
      </c>
      <c r="O4429" s="201" t="e">
        <f t="shared" si="422"/>
        <v>#VALUE!</v>
      </c>
    </row>
    <row r="4430" spans="3:15" x14ac:dyDescent="0.25">
      <c r="C4430" s="197" t="e">
        <f t="shared" si="419"/>
        <v>#DIV/0!</v>
      </c>
      <c r="D4430" s="216" t="e">
        <f>IF(F4430="","",IF($B$3='Budget Calculator'!$A$14, 'Loan Calculator'!$L$12-E4430+H4430, IF($B$3='Budget Calculator'!$A$13,  'Loan Calculator'!$N$12-E4430+H4430, IF($B$3='Budget Calculator'!$A$12,  'Loan Calculator'!$P$12-E4430+H4430, 0))))</f>
        <v>#DIV/0!</v>
      </c>
      <c r="E4430" s="217" t="e">
        <f>IF(('Loan Calculator'!$G$4/$B$4)*C4429&gt;=0, ('Loan Calculator'!$G$4/$B$4)*C4429, 1/0)</f>
        <v>#DIV/0!</v>
      </c>
      <c r="F4430" s="200" t="e">
        <f t="shared" si="420"/>
        <v>#DIV/0!</v>
      </c>
      <c r="G4430" s="212" t="e">
        <f t="shared" si="421"/>
        <v>#DIV/0!</v>
      </c>
      <c r="K4430" s="197" t="str" cm="1">
        <f t="array" ref="K4430">INDEX($A:$G, ($B4430*$B$4)+3,COLUMN(C4430))</f>
        <v>Owing</v>
      </c>
      <c r="L4430" s="198" t="e">
        <f t="shared" si="423"/>
        <v>#VALUE!</v>
      </c>
      <c r="M4430" s="199" t="e">
        <f t="shared" si="424"/>
        <v>#VALUE!</v>
      </c>
      <c r="N4430" s="200" t="str" cm="1">
        <f t="array" ref="N4430">INDEX($A:$G, ($B4430*$B$4)+3,COLUMN(F4430))</f>
        <v>Total Interest Charged</v>
      </c>
      <c r="O4430" s="201" t="e">
        <f t="shared" si="422"/>
        <v>#VALUE!</v>
      </c>
    </row>
    <row r="4431" spans="3:15" x14ac:dyDescent="0.25">
      <c r="C4431" s="197" t="e">
        <f t="shared" si="419"/>
        <v>#DIV/0!</v>
      </c>
      <c r="D4431" s="216" t="e">
        <f>IF(F4431="","",IF($B$3='Budget Calculator'!$A$14, 'Loan Calculator'!$L$12-E4431+H4431, IF($B$3='Budget Calculator'!$A$13,  'Loan Calculator'!$N$12-E4431+H4431, IF($B$3='Budget Calculator'!$A$12,  'Loan Calculator'!$P$12-E4431+H4431, 0))))</f>
        <v>#DIV/0!</v>
      </c>
      <c r="E4431" s="217" t="e">
        <f>IF(('Loan Calculator'!$G$4/$B$4)*C4430&gt;=0, ('Loan Calculator'!$G$4/$B$4)*C4430, 1/0)</f>
        <v>#DIV/0!</v>
      </c>
      <c r="F4431" s="200" t="e">
        <f t="shared" si="420"/>
        <v>#DIV/0!</v>
      </c>
      <c r="G4431" s="212" t="e">
        <f t="shared" si="421"/>
        <v>#DIV/0!</v>
      </c>
      <c r="K4431" s="197" t="str" cm="1">
        <f t="array" ref="K4431">INDEX($A:$G, ($B4431*$B$4)+3,COLUMN(C4431))</f>
        <v>Owing</v>
      </c>
      <c r="L4431" s="198" t="e">
        <f t="shared" si="423"/>
        <v>#VALUE!</v>
      </c>
      <c r="M4431" s="199" t="e">
        <f t="shared" si="424"/>
        <v>#VALUE!</v>
      </c>
      <c r="N4431" s="200" t="str" cm="1">
        <f t="array" ref="N4431">INDEX($A:$G, ($B4431*$B$4)+3,COLUMN(F4431))</f>
        <v>Total Interest Charged</v>
      </c>
      <c r="O4431" s="201" t="e">
        <f t="shared" si="422"/>
        <v>#VALUE!</v>
      </c>
    </row>
    <row r="4432" spans="3:15" x14ac:dyDescent="0.25">
      <c r="C4432" s="197" t="e">
        <f t="shared" si="419"/>
        <v>#DIV/0!</v>
      </c>
      <c r="D4432" s="216" t="e">
        <f>IF(F4432="","",IF($B$3='Budget Calculator'!$A$14, 'Loan Calculator'!$L$12-E4432+H4432, IF($B$3='Budget Calculator'!$A$13,  'Loan Calculator'!$N$12-E4432+H4432, IF($B$3='Budget Calculator'!$A$12,  'Loan Calculator'!$P$12-E4432+H4432, 0))))</f>
        <v>#DIV/0!</v>
      </c>
      <c r="E4432" s="217" t="e">
        <f>IF(('Loan Calculator'!$G$4/$B$4)*C4431&gt;=0, ('Loan Calculator'!$G$4/$B$4)*C4431, 1/0)</f>
        <v>#DIV/0!</v>
      </c>
      <c r="F4432" s="200" t="e">
        <f t="shared" si="420"/>
        <v>#DIV/0!</v>
      </c>
      <c r="G4432" s="212" t="e">
        <f t="shared" si="421"/>
        <v>#DIV/0!</v>
      </c>
      <c r="K4432" s="197" t="str" cm="1">
        <f t="array" ref="K4432">INDEX($A:$G, ($B4432*$B$4)+3,COLUMN(C4432))</f>
        <v>Owing</v>
      </c>
      <c r="L4432" s="198" t="e">
        <f t="shared" si="423"/>
        <v>#VALUE!</v>
      </c>
      <c r="M4432" s="199" t="e">
        <f t="shared" si="424"/>
        <v>#VALUE!</v>
      </c>
      <c r="N4432" s="200" t="str" cm="1">
        <f t="array" ref="N4432">INDEX($A:$G, ($B4432*$B$4)+3,COLUMN(F4432))</f>
        <v>Total Interest Charged</v>
      </c>
      <c r="O4432" s="201" t="e">
        <f t="shared" si="422"/>
        <v>#VALUE!</v>
      </c>
    </row>
    <row r="4433" spans="3:15" x14ac:dyDescent="0.25">
      <c r="C4433" s="197" t="e">
        <f t="shared" si="419"/>
        <v>#DIV/0!</v>
      </c>
      <c r="D4433" s="216" t="e">
        <f>IF(F4433="","",IF($B$3='Budget Calculator'!$A$14, 'Loan Calculator'!$L$12-E4433+H4433, IF($B$3='Budget Calculator'!$A$13,  'Loan Calculator'!$N$12-E4433+H4433, IF($B$3='Budget Calculator'!$A$12,  'Loan Calculator'!$P$12-E4433+H4433, 0))))</f>
        <v>#DIV/0!</v>
      </c>
      <c r="E4433" s="217" t="e">
        <f>IF(('Loan Calculator'!$G$4/$B$4)*C4432&gt;=0, ('Loan Calculator'!$G$4/$B$4)*C4432, 1/0)</f>
        <v>#DIV/0!</v>
      </c>
      <c r="F4433" s="200" t="e">
        <f t="shared" si="420"/>
        <v>#DIV/0!</v>
      </c>
      <c r="G4433" s="212" t="e">
        <f t="shared" si="421"/>
        <v>#DIV/0!</v>
      </c>
      <c r="K4433" s="197" t="str" cm="1">
        <f t="array" ref="K4433">INDEX($A:$G, ($B4433*$B$4)+3,COLUMN(C4433))</f>
        <v>Owing</v>
      </c>
      <c r="L4433" s="198" t="e">
        <f t="shared" si="423"/>
        <v>#VALUE!</v>
      </c>
      <c r="M4433" s="199" t="e">
        <f t="shared" si="424"/>
        <v>#VALUE!</v>
      </c>
      <c r="N4433" s="200" t="str" cm="1">
        <f t="array" ref="N4433">INDEX($A:$G, ($B4433*$B$4)+3,COLUMN(F4433))</f>
        <v>Total Interest Charged</v>
      </c>
      <c r="O4433" s="201" t="e">
        <f t="shared" si="422"/>
        <v>#VALUE!</v>
      </c>
    </row>
    <row r="4434" spans="3:15" x14ac:dyDescent="0.25">
      <c r="C4434" s="197" t="e">
        <f t="shared" si="419"/>
        <v>#DIV/0!</v>
      </c>
      <c r="D4434" s="216" t="e">
        <f>IF(F4434="","",IF($B$3='Budget Calculator'!$A$14, 'Loan Calculator'!$L$12-E4434+H4434, IF($B$3='Budget Calculator'!$A$13,  'Loan Calculator'!$N$12-E4434+H4434, IF($B$3='Budget Calculator'!$A$12,  'Loan Calculator'!$P$12-E4434+H4434, 0))))</f>
        <v>#DIV/0!</v>
      </c>
      <c r="E4434" s="217" t="e">
        <f>IF(('Loan Calculator'!$G$4/$B$4)*C4433&gt;=0, ('Loan Calculator'!$G$4/$B$4)*C4433, 1/0)</f>
        <v>#DIV/0!</v>
      </c>
      <c r="F4434" s="200" t="e">
        <f t="shared" si="420"/>
        <v>#DIV/0!</v>
      </c>
      <c r="G4434" s="212" t="e">
        <f t="shared" si="421"/>
        <v>#DIV/0!</v>
      </c>
      <c r="K4434" s="197" t="str" cm="1">
        <f t="array" ref="K4434">INDEX($A:$G, ($B4434*$B$4)+3,COLUMN(C4434))</f>
        <v>Owing</v>
      </c>
      <c r="L4434" s="198" t="e">
        <f t="shared" si="423"/>
        <v>#VALUE!</v>
      </c>
      <c r="M4434" s="199" t="e">
        <f t="shared" si="424"/>
        <v>#VALUE!</v>
      </c>
      <c r="N4434" s="200" t="str" cm="1">
        <f t="array" ref="N4434">INDEX($A:$G, ($B4434*$B$4)+3,COLUMN(F4434))</f>
        <v>Total Interest Charged</v>
      </c>
      <c r="O4434" s="201" t="e">
        <f t="shared" si="422"/>
        <v>#VALUE!</v>
      </c>
    </row>
    <row r="4435" spans="3:15" x14ac:dyDescent="0.25">
      <c r="C4435" s="197" t="e">
        <f t="shared" si="419"/>
        <v>#DIV/0!</v>
      </c>
      <c r="D4435" s="216" t="e">
        <f>IF(F4435="","",IF($B$3='Budget Calculator'!$A$14, 'Loan Calculator'!$L$12-E4435+H4435, IF($B$3='Budget Calculator'!$A$13,  'Loan Calculator'!$N$12-E4435+H4435, IF($B$3='Budget Calculator'!$A$12,  'Loan Calculator'!$P$12-E4435+H4435, 0))))</f>
        <v>#DIV/0!</v>
      </c>
      <c r="E4435" s="217" t="e">
        <f>IF(('Loan Calculator'!$G$4/$B$4)*C4434&gt;=0, ('Loan Calculator'!$G$4/$B$4)*C4434, 1/0)</f>
        <v>#DIV/0!</v>
      </c>
      <c r="F4435" s="200" t="e">
        <f t="shared" si="420"/>
        <v>#DIV/0!</v>
      </c>
      <c r="G4435" s="212" t="e">
        <f t="shared" si="421"/>
        <v>#DIV/0!</v>
      </c>
      <c r="K4435" s="197" t="str" cm="1">
        <f t="array" ref="K4435">INDEX($A:$G, ($B4435*$B$4)+3,COLUMN(C4435))</f>
        <v>Owing</v>
      </c>
      <c r="L4435" s="198" t="e">
        <f t="shared" si="423"/>
        <v>#VALUE!</v>
      </c>
      <c r="M4435" s="199" t="e">
        <f t="shared" si="424"/>
        <v>#VALUE!</v>
      </c>
      <c r="N4435" s="200" t="str" cm="1">
        <f t="array" ref="N4435">INDEX($A:$G, ($B4435*$B$4)+3,COLUMN(F4435))</f>
        <v>Total Interest Charged</v>
      </c>
      <c r="O4435" s="201" t="e">
        <f t="shared" si="422"/>
        <v>#VALUE!</v>
      </c>
    </row>
    <row r="4436" spans="3:15" x14ac:dyDescent="0.25">
      <c r="C4436" s="197" t="e">
        <f t="shared" si="419"/>
        <v>#DIV/0!</v>
      </c>
      <c r="D4436" s="216" t="e">
        <f>IF(F4436="","",IF($B$3='Budget Calculator'!$A$14, 'Loan Calculator'!$L$12-E4436+H4436, IF($B$3='Budget Calculator'!$A$13,  'Loan Calculator'!$N$12-E4436+H4436, IF($B$3='Budget Calculator'!$A$12,  'Loan Calculator'!$P$12-E4436+H4436, 0))))</f>
        <v>#DIV/0!</v>
      </c>
      <c r="E4436" s="217" t="e">
        <f>IF(('Loan Calculator'!$G$4/$B$4)*C4435&gt;=0, ('Loan Calculator'!$G$4/$B$4)*C4435, 1/0)</f>
        <v>#DIV/0!</v>
      </c>
      <c r="F4436" s="200" t="e">
        <f t="shared" si="420"/>
        <v>#DIV/0!</v>
      </c>
      <c r="G4436" s="212" t="e">
        <f t="shared" si="421"/>
        <v>#DIV/0!</v>
      </c>
      <c r="K4436" s="197" t="str" cm="1">
        <f t="array" ref="K4436">INDEX($A:$G, ($B4436*$B$4)+3,COLUMN(C4436))</f>
        <v>Owing</v>
      </c>
      <c r="L4436" s="198" t="e">
        <f t="shared" si="423"/>
        <v>#VALUE!</v>
      </c>
      <c r="M4436" s="199" t="e">
        <f t="shared" si="424"/>
        <v>#VALUE!</v>
      </c>
      <c r="N4436" s="200" t="str" cm="1">
        <f t="array" ref="N4436">INDEX($A:$G, ($B4436*$B$4)+3,COLUMN(F4436))</f>
        <v>Total Interest Charged</v>
      </c>
      <c r="O4436" s="201" t="e">
        <f t="shared" si="422"/>
        <v>#VALUE!</v>
      </c>
    </row>
    <row r="4437" spans="3:15" x14ac:dyDescent="0.25">
      <c r="C4437" s="197" t="e">
        <f t="shared" si="419"/>
        <v>#DIV/0!</v>
      </c>
      <c r="D4437" s="216" t="e">
        <f>IF(F4437="","",IF($B$3='Budget Calculator'!$A$14, 'Loan Calculator'!$L$12-E4437+H4437, IF($B$3='Budget Calculator'!$A$13,  'Loan Calculator'!$N$12-E4437+H4437, IF($B$3='Budget Calculator'!$A$12,  'Loan Calculator'!$P$12-E4437+H4437, 0))))</f>
        <v>#DIV/0!</v>
      </c>
      <c r="E4437" s="217" t="e">
        <f>IF(('Loan Calculator'!$G$4/$B$4)*C4436&gt;=0, ('Loan Calculator'!$G$4/$B$4)*C4436, 1/0)</f>
        <v>#DIV/0!</v>
      </c>
      <c r="F4437" s="200" t="e">
        <f t="shared" si="420"/>
        <v>#DIV/0!</v>
      </c>
      <c r="G4437" s="212" t="e">
        <f t="shared" si="421"/>
        <v>#DIV/0!</v>
      </c>
      <c r="K4437" s="197" t="str" cm="1">
        <f t="array" ref="K4437">INDEX($A:$G, ($B4437*$B$4)+3,COLUMN(C4437))</f>
        <v>Owing</v>
      </c>
      <c r="L4437" s="198" t="e">
        <f t="shared" si="423"/>
        <v>#VALUE!</v>
      </c>
      <c r="M4437" s="199" t="e">
        <f t="shared" si="424"/>
        <v>#VALUE!</v>
      </c>
      <c r="N4437" s="200" t="str" cm="1">
        <f t="array" ref="N4437">INDEX($A:$G, ($B4437*$B$4)+3,COLUMN(F4437))</f>
        <v>Total Interest Charged</v>
      </c>
      <c r="O4437" s="201" t="e">
        <f t="shared" si="422"/>
        <v>#VALUE!</v>
      </c>
    </row>
    <row r="4438" spans="3:15" x14ac:dyDescent="0.25">
      <c r="C4438" s="197" t="e">
        <f t="shared" si="419"/>
        <v>#DIV/0!</v>
      </c>
      <c r="D4438" s="216" t="e">
        <f>IF(F4438="","",IF($B$3='Budget Calculator'!$A$14, 'Loan Calculator'!$L$12-E4438+H4438, IF($B$3='Budget Calculator'!$A$13,  'Loan Calculator'!$N$12-E4438+H4438, IF($B$3='Budget Calculator'!$A$12,  'Loan Calculator'!$P$12-E4438+H4438, 0))))</f>
        <v>#DIV/0!</v>
      </c>
      <c r="E4438" s="217" t="e">
        <f>IF(('Loan Calculator'!$G$4/$B$4)*C4437&gt;=0, ('Loan Calculator'!$G$4/$B$4)*C4437, 1/0)</f>
        <v>#DIV/0!</v>
      </c>
      <c r="F4438" s="200" t="e">
        <f t="shared" si="420"/>
        <v>#DIV/0!</v>
      </c>
      <c r="G4438" s="212" t="e">
        <f t="shared" si="421"/>
        <v>#DIV/0!</v>
      </c>
      <c r="K4438" s="197" t="str" cm="1">
        <f t="array" ref="K4438">INDEX($A:$G, ($B4438*$B$4)+3,COLUMN(C4438))</f>
        <v>Owing</v>
      </c>
      <c r="L4438" s="198" t="e">
        <f t="shared" si="423"/>
        <v>#VALUE!</v>
      </c>
      <c r="M4438" s="199" t="e">
        <f t="shared" si="424"/>
        <v>#VALUE!</v>
      </c>
      <c r="N4438" s="200" t="str" cm="1">
        <f t="array" ref="N4438">INDEX($A:$G, ($B4438*$B$4)+3,COLUMN(F4438))</f>
        <v>Total Interest Charged</v>
      </c>
      <c r="O4438" s="201" t="e">
        <f t="shared" si="422"/>
        <v>#VALUE!</v>
      </c>
    </row>
    <row r="4439" spans="3:15" x14ac:dyDescent="0.25">
      <c r="C4439" s="197" t="e">
        <f t="shared" si="419"/>
        <v>#DIV/0!</v>
      </c>
      <c r="D4439" s="216" t="e">
        <f>IF(F4439="","",IF($B$3='Budget Calculator'!$A$14, 'Loan Calculator'!$L$12-E4439+H4439, IF($B$3='Budget Calculator'!$A$13,  'Loan Calculator'!$N$12-E4439+H4439, IF($B$3='Budget Calculator'!$A$12,  'Loan Calculator'!$P$12-E4439+H4439, 0))))</f>
        <v>#DIV/0!</v>
      </c>
      <c r="E4439" s="217" t="e">
        <f>IF(('Loan Calculator'!$G$4/$B$4)*C4438&gt;=0, ('Loan Calculator'!$G$4/$B$4)*C4438, 1/0)</f>
        <v>#DIV/0!</v>
      </c>
      <c r="F4439" s="200" t="e">
        <f t="shared" si="420"/>
        <v>#DIV/0!</v>
      </c>
      <c r="G4439" s="212" t="e">
        <f t="shared" si="421"/>
        <v>#DIV/0!</v>
      </c>
      <c r="K4439" s="197" t="str" cm="1">
        <f t="array" ref="K4439">INDEX($A:$G, ($B4439*$B$4)+3,COLUMN(C4439))</f>
        <v>Owing</v>
      </c>
      <c r="L4439" s="198" t="e">
        <f t="shared" si="423"/>
        <v>#VALUE!</v>
      </c>
      <c r="M4439" s="199" t="e">
        <f t="shared" si="424"/>
        <v>#VALUE!</v>
      </c>
      <c r="N4439" s="200" t="str" cm="1">
        <f t="array" ref="N4439">INDEX($A:$G, ($B4439*$B$4)+3,COLUMN(F4439))</f>
        <v>Total Interest Charged</v>
      </c>
      <c r="O4439" s="201" t="e">
        <f t="shared" si="422"/>
        <v>#VALUE!</v>
      </c>
    </row>
    <row r="4440" spans="3:15" x14ac:dyDescent="0.25">
      <c r="C4440" s="197" t="e">
        <f t="shared" ref="C4440:C4503" si="425">IF(F4440="","",C4439-D4440)</f>
        <v>#DIV/0!</v>
      </c>
      <c r="D4440" s="216" t="e">
        <f>IF(F4440="","",IF($B$3='Budget Calculator'!$A$14, 'Loan Calculator'!$L$12-E4440+H4440, IF($B$3='Budget Calculator'!$A$13,  'Loan Calculator'!$N$12-E4440+H4440, IF($B$3='Budget Calculator'!$A$12,  'Loan Calculator'!$P$12-E4440+H4440, 0))))</f>
        <v>#DIV/0!</v>
      </c>
      <c r="E4440" s="217" t="e">
        <f>IF(('Loan Calculator'!$G$4/$B$4)*C4439&gt;=0, ('Loan Calculator'!$G$4/$B$4)*C4439, 1/0)</f>
        <v>#DIV/0!</v>
      </c>
      <c r="F4440" s="200" t="e">
        <f t="shared" ref="F4440:F4503" si="426">IF(F4439="", "", IF(E4440+F4439&gt;F4439, E4440+F4439, ""))</f>
        <v>#DIV/0!</v>
      </c>
      <c r="G4440" s="212" t="e">
        <f t="shared" si="421"/>
        <v>#DIV/0!</v>
      </c>
      <c r="K4440" s="197" t="str" cm="1">
        <f t="array" ref="K4440">INDEX($A:$G, ($B4440*$B$4)+3,COLUMN(C4440))</f>
        <v>Owing</v>
      </c>
      <c r="L4440" s="198" t="e">
        <f t="shared" si="423"/>
        <v>#VALUE!</v>
      </c>
      <c r="M4440" s="199" t="e">
        <f t="shared" si="424"/>
        <v>#VALUE!</v>
      </c>
      <c r="N4440" s="200" t="str" cm="1">
        <f t="array" ref="N4440">INDEX($A:$G, ($B4440*$B$4)+3,COLUMN(F4440))</f>
        <v>Total Interest Charged</v>
      </c>
      <c r="O4440" s="201" t="e">
        <f t="shared" si="422"/>
        <v>#VALUE!</v>
      </c>
    </row>
    <row r="4441" spans="3:15" x14ac:dyDescent="0.25">
      <c r="C4441" s="197" t="e">
        <f t="shared" si="425"/>
        <v>#DIV/0!</v>
      </c>
      <c r="D4441" s="216" t="e">
        <f>IF(F4441="","",IF($B$3='Budget Calculator'!$A$14, 'Loan Calculator'!$L$12-E4441+H4441, IF($B$3='Budget Calculator'!$A$13,  'Loan Calculator'!$N$12-E4441+H4441, IF($B$3='Budget Calculator'!$A$12,  'Loan Calculator'!$P$12-E4441+H4441, 0))))</f>
        <v>#DIV/0!</v>
      </c>
      <c r="E4441" s="217" t="e">
        <f>IF(('Loan Calculator'!$G$4/$B$4)*C4440&gt;=0, ('Loan Calculator'!$G$4/$B$4)*C4440, 1/0)</f>
        <v>#DIV/0!</v>
      </c>
      <c r="F4441" s="200" t="e">
        <f t="shared" si="426"/>
        <v>#DIV/0!</v>
      </c>
      <c r="G4441" s="212" t="e">
        <f t="shared" si="421"/>
        <v>#DIV/0!</v>
      </c>
      <c r="K4441" s="197" t="str" cm="1">
        <f t="array" ref="K4441">INDEX($A:$G, ($B4441*$B$4)+3,COLUMN(C4441))</f>
        <v>Owing</v>
      </c>
      <c r="L4441" s="198" t="e">
        <f t="shared" si="423"/>
        <v>#VALUE!</v>
      </c>
      <c r="M4441" s="199" t="e">
        <f t="shared" si="424"/>
        <v>#VALUE!</v>
      </c>
      <c r="N4441" s="200" t="str" cm="1">
        <f t="array" ref="N4441">INDEX($A:$G, ($B4441*$B$4)+3,COLUMN(F4441))</f>
        <v>Total Interest Charged</v>
      </c>
      <c r="O4441" s="201" t="e">
        <f t="shared" si="422"/>
        <v>#VALUE!</v>
      </c>
    </row>
    <row r="4442" spans="3:15" x14ac:dyDescent="0.25">
      <c r="C4442" s="197" t="e">
        <f t="shared" si="425"/>
        <v>#DIV/0!</v>
      </c>
      <c r="D4442" s="216" t="e">
        <f>IF(F4442="","",IF($B$3='Budget Calculator'!$A$14, 'Loan Calculator'!$L$12-E4442+H4442, IF($B$3='Budget Calculator'!$A$13,  'Loan Calculator'!$N$12-E4442+H4442, IF($B$3='Budget Calculator'!$A$12,  'Loan Calculator'!$P$12-E4442+H4442, 0))))</f>
        <v>#DIV/0!</v>
      </c>
      <c r="E4442" s="217" t="e">
        <f>IF(('Loan Calculator'!$G$4/$B$4)*C4441&gt;=0, ('Loan Calculator'!$G$4/$B$4)*C4441, 1/0)</f>
        <v>#DIV/0!</v>
      </c>
      <c r="F4442" s="200" t="e">
        <f t="shared" si="426"/>
        <v>#DIV/0!</v>
      </c>
      <c r="G4442" s="212" t="e">
        <f t="shared" si="421"/>
        <v>#DIV/0!</v>
      </c>
      <c r="K4442" s="197" t="str" cm="1">
        <f t="array" ref="K4442">INDEX($A:$G, ($B4442*$B$4)+3,COLUMN(C4442))</f>
        <v>Owing</v>
      </c>
      <c r="L4442" s="198" t="e">
        <f t="shared" si="423"/>
        <v>#VALUE!</v>
      </c>
      <c r="M4442" s="199" t="e">
        <f t="shared" si="424"/>
        <v>#VALUE!</v>
      </c>
      <c r="N4442" s="200" t="str" cm="1">
        <f t="array" ref="N4442">INDEX($A:$G, ($B4442*$B$4)+3,COLUMN(F4442))</f>
        <v>Total Interest Charged</v>
      </c>
      <c r="O4442" s="201" t="e">
        <f t="shared" si="422"/>
        <v>#VALUE!</v>
      </c>
    </row>
    <row r="4443" spans="3:15" x14ac:dyDescent="0.25">
      <c r="C4443" s="197" t="e">
        <f t="shared" si="425"/>
        <v>#DIV/0!</v>
      </c>
      <c r="D4443" s="216" t="e">
        <f>IF(F4443="","",IF($B$3='Budget Calculator'!$A$14, 'Loan Calculator'!$L$12-E4443+H4443, IF($B$3='Budget Calculator'!$A$13,  'Loan Calculator'!$N$12-E4443+H4443, IF($B$3='Budget Calculator'!$A$12,  'Loan Calculator'!$P$12-E4443+H4443, 0))))</f>
        <v>#DIV/0!</v>
      </c>
      <c r="E4443" s="217" t="e">
        <f>IF(('Loan Calculator'!$G$4/$B$4)*C4442&gt;=0, ('Loan Calculator'!$G$4/$B$4)*C4442, 1/0)</f>
        <v>#DIV/0!</v>
      </c>
      <c r="F4443" s="200" t="e">
        <f t="shared" si="426"/>
        <v>#DIV/0!</v>
      </c>
      <c r="G4443" s="212" t="e">
        <f t="shared" si="421"/>
        <v>#DIV/0!</v>
      </c>
      <c r="K4443" s="197" t="str" cm="1">
        <f t="array" ref="K4443">INDEX($A:$G, ($B4443*$B$4)+3,COLUMN(C4443))</f>
        <v>Owing</v>
      </c>
      <c r="L4443" s="198" t="e">
        <f t="shared" si="423"/>
        <v>#VALUE!</v>
      </c>
      <c r="M4443" s="199" t="e">
        <f t="shared" si="424"/>
        <v>#VALUE!</v>
      </c>
      <c r="N4443" s="200" t="str" cm="1">
        <f t="array" ref="N4443">INDEX($A:$G, ($B4443*$B$4)+3,COLUMN(F4443))</f>
        <v>Total Interest Charged</v>
      </c>
      <c r="O4443" s="201" t="e">
        <f t="shared" si="422"/>
        <v>#VALUE!</v>
      </c>
    </row>
    <row r="4444" spans="3:15" x14ac:dyDescent="0.25">
      <c r="C4444" s="197" t="e">
        <f t="shared" si="425"/>
        <v>#DIV/0!</v>
      </c>
      <c r="D4444" s="216" t="e">
        <f>IF(F4444="","",IF($B$3='Budget Calculator'!$A$14, 'Loan Calculator'!$L$12-E4444+H4444, IF($B$3='Budget Calculator'!$A$13,  'Loan Calculator'!$N$12-E4444+H4444, IF($B$3='Budget Calculator'!$A$12,  'Loan Calculator'!$P$12-E4444+H4444, 0))))</f>
        <v>#DIV/0!</v>
      </c>
      <c r="E4444" s="217" t="e">
        <f>IF(('Loan Calculator'!$G$4/$B$4)*C4443&gt;=0, ('Loan Calculator'!$G$4/$B$4)*C4443, 1/0)</f>
        <v>#DIV/0!</v>
      </c>
      <c r="F4444" s="200" t="e">
        <f t="shared" si="426"/>
        <v>#DIV/0!</v>
      </c>
      <c r="G4444" s="212" t="e">
        <f t="shared" si="421"/>
        <v>#DIV/0!</v>
      </c>
      <c r="K4444" s="197" t="str" cm="1">
        <f t="array" ref="K4444">INDEX($A:$G, ($B4444*$B$4)+3,COLUMN(C4444))</f>
        <v>Owing</v>
      </c>
      <c r="L4444" s="198" t="e">
        <f t="shared" si="423"/>
        <v>#VALUE!</v>
      </c>
      <c r="M4444" s="199" t="e">
        <f t="shared" si="424"/>
        <v>#VALUE!</v>
      </c>
      <c r="N4444" s="200" t="str" cm="1">
        <f t="array" ref="N4444">INDEX($A:$G, ($B4444*$B$4)+3,COLUMN(F4444))</f>
        <v>Total Interest Charged</v>
      </c>
      <c r="O4444" s="201" t="e">
        <f t="shared" si="422"/>
        <v>#VALUE!</v>
      </c>
    </row>
    <row r="4445" spans="3:15" x14ac:dyDescent="0.25">
      <c r="C4445" s="197" t="e">
        <f t="shared" si="425"/>
        <v>#DIV/0!</v>
      </c>
      <c r="D4445" s="216" t="e">
        <f>IF(F4445="","",IF($B$3='Budget Calculator'!$A$14, 'Loan Calculator'!$L$12-E4445+H4445, IF($B$3='Budget Calculator'!$A$13,  'Loan Calculator'!$N$12-E4445+H4445, IF($B$3='Budget Calculator'!$A$12,  'Loan Calculator'!$P$12-E4445+H4445, 0))))</f>
        <v>#DIV/0!</v>
      </c>
      <c r="E4445" s="217" t="e">
        <f>IF(('Loan Calculator'!$G$4/$B$4)*C4444&gt;=0, ('Loan Calculator'!$G$4/$B$4)*C4444, 1/0)</f>
        <v>#DIV/0!</v>
      </c>
      <c r="F4445" s="200" t="e">
        <f t="shared" si="426"/>
        <v>#DIV/0!</v>
      </c>
      <c r="G4445" s="212" t="e">
        <f t="shared" si="421"/>
        <v>#DIV/0!</v>
      </c>
      <c r="K4445" s="197" t="str" cm="1">
        <f t="array" ref="K4445">INDEX($A:$G, ($B4445*$B$4)+3,COLUMN(C4445))</f>
        <v>Owing</v>
      </c>
      <c r="L4445" s="198" t="e">
        <f t="shared" si="423"/>
        <v>#VALUE!</v>
      </c>
      <c r="M4445" s="199" t="e">
        <f t="shared" si="424"/>
        <v>#VALUE!</v>
      </c>
      <c r="N4445" s="200" t="str" cm="1">
        <f t="array" ref="N4445">INDEX($A:$G, ($B4445*$B$4)+3,COLUMN(F4445))</f>
        <v>Total Interest Charged</v>
      </c>
      <c r="O4445" s="201" t="e">
        <f t="shared" si="422"/>
        <v>#VALUE!</v>
      </c>
    </row>
    <row r="4446" spans="3:15" x14ac:dyDescent="0.25">
      <c r="C4446" s="197" t="e">
        <f t="shared" si="425"/>
        <v>#DIV/0!</v>
      </c>
      <c r="D4446" s="216" t="e">
        <f>IF(F4446="","",IF($B$3='Budget Calculator'!$A$14, 'Loan Calculator'!$L$12-E4446+H4446, IF($B$3='Budget Calculator'!$A$13,  'Loan Calculator'!$N$12-E4446+H4446, IF($B$3='Budget Calculator'!$A$12,  'Loan Calculator'!$P$12-E4446+H4446, 0))))</f>
        <v>#DIV/0!</v>
      </c>
      <c r="E4446" s="217" t="e">
        <f>IF(('Loan Calculator'!$G$4/$B$4)*C4445&gt;=0, ('Loan Calculator'!$G$4/$B$4)*C4445, 1/0)</f>
        <v>#DIV/0!</v>
      </c>
      <c r="F4446" s="200" t="e">
        <f t="shared" si="426"/>
        <v>#DIV/0!</v>
      </c>
      <c r="G4446" s="212" t="e">
        <f t="shared" si="421"/>
        <v>#DIV/0!</v>
      </c>
      <c r="K4446" s="197" t="str" cm="1">
        <f t="array" ref="K4446">INDEX($A:$G, ($B4446*$B$4)+3,COLUMN(C4446))</f>
        <v>Owing</v>
      </c>
      <c r="L4446" s="198" t="e">
        <f t="shared" si="423"/>
        <v>#VALUE!</v>
      </c>
      <c r="M4446" s="199" t="e">
        <f t="shared" si="424"/>
        <v>#VALUE!</v>
      </c>
      <c r="N4446" s="200" t="str" cm="1">
        <f t="array" ref="N4446">INDEX($A:$G, ($B4446*$B$4)+3,COLUMN(F4446))</f>
        <v>Total Interest Charged</v>
      </c>
      <c r="O4446" s="201" t="e">
        <f t="shared" si="422"/>
        <v>#VALUE!</v>
      </c>
    </row>
    <row r="4447" spans="3:15" x14ac:dyDescent="0.25">
      <c r="C4447" s="197" t="e">
        <f t="shared" si="425"/>
        <v>#DIV/0!</v>
      </c>
      <c r="D4447" s="216" t="e">
        <f>IF(F4447="","",IF($B$3='Budget Calculator'!$A$14, 'Loan Calculator'!$L$12-E4447+H4447, IF($B$3='Budget Calculator'!$A$13,  'Loan Calculator'!$N$12-E4447+H4447, IF($B$3='Budget Calculator'!$A$12,  'Loan Calculator'!$P$12-E4447+H4447, 0))))</f>
        <v>#DIV/0!</v>
      </c>
      <c r="E4447" s="217" t="e">
        <f>IF(('Loan Calculator'!$G$4/$B$4)*C4446&gt;=0, ('Loan Calculator'!$G$4/$B$4)*C4446, 1/0)</f>
        <v>#DIV/0!</v>
      </c>
      <c r="F4447" s="200" t="e">
        <f t="shared" si="426"/>
        <v>#DIV/0!</v>
      </c>
      <c r="G4447" s="212" t="e">
        <f t="shared" si="421"/>
        <v>#DIV/0!</v>
      </c>
      <c r="K4447" s="197" t="str" cm="1">
        <f t="array" ref="K4447">INDEX($A:$G, ($B4447*$B$4)+3,COLUMN(C4447))</f>
        <v>Owing</v>
      </c>
      <c r="L4447" s="198" t="e">
        <f t="shared" si="423"/>
        <v>#VALUE!</v>
      </c>
      <c r="M4447" s="199" t="e">
        <f t="shared" si="424"/>
        <v>#VALUE!</v>
      </c>
      <c r="N4447" s="200" t="str" cm="1">
        <f t="array" ref="N4447">INDEX($A:$G, ($B4447*$B$4)+3,COLUMN(F4447))</f>
        <v>Total Interest Charged</v>
      </c>
      <c r="O4447" s="201" t="e">
        <f t="shared" si="422"/>
        <v>#VALUE!</v>
      </c>
    </row>
    <row r="4448" spans="3:15" x14ac:dyDescent="0.25">
      <c r="C4448" s="197" t="e">
        <f t="shared" si="425"/>
        <v>#DIV/0!</v>
      </c>
      <c r="D4448" s="216" t="e">
        <f>IF(F4448="","",IF($B$3='Budget Calculator'!$A$14, 'Loan Calculator'!$L$12-E4448+H4448, IF($B$3='Budget Calculator'!$A$13,  'Loan Calculator'!$N$12-E4448+H4448, IF($B$3='Budget Calculator'!$A$12,  'Loan Calculator'!$P$12-E4448+H4448, 0))))</f>
        <v>#DIV/0!</v>
      </c>
      <c r="E4448" s="217" t="e">
        <f>IF(('Loan Calculator'!$G$4/$B$4)*C4447&gt;=0, ('Loan Calculator'!$G$4/$B$4)*C4447, 1/0)</f>
        <v>#DIV/0!</v>
      </c>
      <c r="F4448" s="200" t="e">
        <f t="shared" si="426"/>
        <v>#DIV/0!</v>
      </c>
      <c r="G4448" s="212" t="e">
        <f t="shared" si="421"/>
        <v>#DIV/0!</v>
      </c>
      <c r="K4448" s="197" t="str" cm="1">
        <f t="array" ref="K4448">INDEX($A:$G, ($B4448*$B$4)+3,COLUMN(C4448))</f>
        <v>Owing</v>
      </c>
      <c r="L4448" s="198" t="e">
        <f t="shared" si="423"/>
        <v>#VALUE!</v>
      </c>
      <c r="M4448" s="199" t="e">
        <f t="shared" si="424"/>
        <v>#VALUE!</v>
      </c>
      <c r="N4448" s="200" t="str" cm="1">
        <f t="array" ref="N4448">INDEX($A:$G, ($B4448*$B$4)+3,COLUMN(F4448))</f>
        <v>Total Interest Charged</v>
      </c>
      <c r="O4448" s="201" t="e">
        <f t="shared" si="422"/>
        <v>#VALUE!</v>
      </c>
    </row>
    <row r="4449" spans="3:15" x14ac:dyDescent="0.25">
      <c r="C4449" s="197" t="e">
        <f t="shared" si="425"/>
        <v>#DIV/0!</v>
      </c>
      <c r="D4449" s="216" t="e">
        <f>IF(F4449="","",IF($B$3='Budget Calculator'!$A$14, 'Loan Calculator'!$L$12-E4449+H4449, IF($B$3='Budget Calculator'!$A$13,  'Loan Calculator'!$N$12-E4449+H4449, IF($B$3='Budget Calculator'!$A$12,  'Loan Calculator'!$P$12-E4449+H4449, 0))))</f>
        <v>#DIV/0!</v>
      </c>
      <c r="E4449" s="217" t="e">
        <f>IF(('Loan Calculator'!$G$4/$B$4)*C4448&gt;=0, ('Loan Calculator'!$G$4/$B$4)*C4448, 1/0)</f>
        <v>#DIV/0!</v>
      </c>
      <c r="F4449" s="200" t="e">
        <f t="shared" si="426"/>
        <v>#DIV/0!</v>
      </c>
      <c r="G4449" s="212" t="e">
        <f t="shared" si="421"/>
        <v>#DIV/0!</v>
      </c>
      <c r="K4449" s="197" t="str" cm="1">
        <f t="array" ref="K4449">INDEX($A:$G, ($B4449*$B$4)+3,COLUMN(C4449))</f>
        <v>Owing</v>
      </c>
      <c r="L4449" s="198" t="e">
        <f t="shared" si="423"/>
        <v>#VALUE!</v>
      </c>
      <c r="M4449" s="199" t="e">
        <f t="shared" si="424"/>
        <v>#VALUE!</v>
      </c>
      <c r="N4449" s="200" t="str" cm="1">
        <f t="array" ref="N4449">INDEX($A:$G, ($B4449*$B$4)+3,COLUMN(F4449))</f>
        <v>Total Interest Charged</v>
      </c>
      <c r="O4449" s="201" t="e">
        <f t="shared" si="422"/>
        <v>#VALUE!</v>
      </c>
    </row>
    <row r="4450" spans="3:15" x14ac:dyDescent="0.25">
      <c r="C4450" s="197" t="e">
        <f t="shared" si="425"/>
        <v>#DIV/0!</v>
      </c>
      <c r="D4450" s="216" t="e">
        <f>IF(F4450="","",IF($B$3='Budget Calculator'!$A$14, 'Loan Calculator'!$L$12-E4450+H4450, IF($B$3='Budget Calculator'!$A$13,  'Loan Calculator'!$N$12-E4450+H4450, IF($B$3='Budget Calculator'!$A$12,  'Loan Calculator'!$P$12-E4450+H4450, 0))))</f>
        <v>#DIV/0!</v>
      </c>
      <c r="E4450" s="217" t="e">
        <f>IF(('Loan Calculator'!$G$4/$B$4)*C4449&gt;=0, ('Loan Calculator'!$G$4/$B$4)*C4449, 1/0)</f>
        <v>#DIV/0!</v>
      </c>
      <c r="F4450" s="200" t="e">
        <f t="shared" si="426"/>
        <v>#DIV/0!</v>
      </c>
      <c r="G4450" s="212" t="e">
        <f t="shared" si="421"/>
        <v>#DIV/0!</v>
      </c>
      <c r="K4450" s="197" t="str" cm="1">
        <f t="array" ref="K4450">INDEX($A:$G, ($B4450*$B$4)+3,COLUMN(C4450))</f>
        <v>Owing</v>
      </c>
      <c r="L4450" s="198" t="e">
        <f t="shared" si="423"/>
        <v>#VALUE!</v>
      </c>
      <c r="M4450" s="199" t="e">
        <f t="shared" si="424"/>
        <v>#VALUE!</v>
      </c>
      <c r="N4450" s="200" t="str" cm="1">
        <f t="array" ref="N4450">INDEX($A:$G, ($B4450*$B$4)+3,COLUMN(F4450))</f>
        <v>Total Interest Charged</v>
      </c>
      <c r="O4450" s="201" t="e">
        <f t="shared" si="422"/>
        <v>#VALUE!</v>
      </c>
    </row>
    <row r="4451" spans="3:15" x14ac:dyDescent="0.25">
      <c r="C4451" s="197" t="e">
        <f t="shared" si="425"/>
        <v>#DIV/0!</v>
      </c>
      <c r="D4451" s="216" t="e">
        <f>IF(F4451="","",IF($B$3='Budget Calculator'!$A$14, 'Loan Calculator'!$L$12-E4451+H4451, IF($B$3='Budget Calculator'!$A$13,  'Loan Calculator'!$N$12-E4451+H4451, IF($B$3='Budget Calculator'!$A$12,  'Loan Calculator'!$P$12-E4451+H4451, 0))))</f>
        <v>#DIV/0!</v>
      </c>
      <c r="E4451" s="217" t="e">
        <f>IF(('Loan Calculator'!$G$4/$B$4)*C4450&gt;=0, ('Loan Calculator'!$G$4/$B$4)*C4450, 1/0)</f>
        <v>#DIV/0!</v>
      </c>
      <c r="F4451" s="200" t="e">
        <f t="shared" si="426"/>
        <v>#DIV/0!</v>
      </c>
      <c r="G4451" s="212" t="e">
        <f t="shared" si="421"/>
        <v>#DIV/0!</v>
      </c>
      <c r="K4451" s="197" t="str" cm="1">
        <f t="array" ref="K4451">INDEX($A:$G, ($B4451*$B$4)+3,COLUMN(C4451))</f>
        <v>Owing</v>
      </c>
      <c r="L4451" s="198" t="e">
        <f t="shared" si="423"/>
        <v>#VALUE!</v>
      </c>
      <c r="M4451" s="199" t="e">
        <f t="shared" si="424"/>
        <v>#VALUE!</v>
      </c>
      <c r="N4451" s="200" t="str" cm="1">
        <f t="array" ref="N4451">INDEX($A:$G, ($B4451*$B$4)+3,COLUMN(F4451))</f>
        <v>Total Interest Charged</v>
      </c>
      <c r="O4451" s="201" t="e">
        <f t="shared" si="422"/>
        <v>#VALUE!</v>
      </c>
    </row>
    <row r="4452" spans="3:15" x14ac:dyDescent="0.25">
      <c r="C4452" s="197" t="e">
        <f t="shared" si="425"/>
        <v>#DIV/0!</v>
      </c>
      <c r="D4452" s="216" t="e">
        <f>IF(F4452="","",IF($B$3='Budget Calculator'!$A$14, 'Loan Calculator'!$L$12-E4452+H4452, IF($B$3='Budget Calculator'!$A$13,  'Loan Calculator'!$N$12-E4452+H4452, IF($B$3='Budget Calculator'!$A$12,  'Loan Calculator'!$P$12-E4452+H4452, 0))))</f>
        <v>#DIV/0!</v>
      </c>
      <c r="E4452" s="217" t="e">
        <f>IF(('Loan Calculator'!$G$4/$B$4)*C4451&gt;=0, ('Loan Calculator'!$G$4/$B$4)*C4451, 1/0)</f>
        <v>#DIV/0!</v>
      </c>
      <c r="F4452" s="200" t="e">
        <f t="shared" si="426"/>
        <v>#DIV/0!</v>
      </c>
      <c r="G4452" s="212" t="e">
        <f t="shared" si="421"/>
        <v>#DIV/0!</v>
      </c>
      <c r="K4452" s="197" t="str" cm="1">
        <f t="array" ref="K4452">INDEX($A:$G, ($B4452*$B$4)+3,COLUMN(C4452))</f>
        <v>Owing</v>
      </c>
      <c r="L4452" s="198" t="e">
        <f t="shared" si="423"/>
        <v>#VALUE!</v>
      </c>
      <c r="M4452" s="199" t="e">
        <f t="shared" si="424"/>
        <v>#VALUE!</v>
      </c>
      <c r="N4452" s="200" t="str" cm="1">
        <f t="array" ref="N4452">INDEX($A:$G, ($B4452*$B$4)+3,COLUMN(F4452))</f>
        <v>Total Interest Charged</v>
      </c>
      <c r="O4452" s="201" t="e">
        <f t="shared" si="422"/>
        <v>#VALUE!</v>
      </c>
    </row>
    <row r="4453" spans="3:15" x14ac:dyDescent="0.25">
      <c r="C4453" s="197" t="e">
        <f t="shared" si="425"/>
        <v>#DIV/0!</v>
      </c>
      <c r="D4453" s="216" t="e">
        <f>IF(F4453="","",IF($B$3='Budget Calculator'!$A$14, 'Loan Calculator'!$L$12-E4453+H4453, IF($B$3='Budget Calculator'!$A$13,  'Loan Calculator'!$N$12-E4453+H4453, IF($B$3='Budget Calculator'!$A$12,  'Loan Calculator'!$P$12-E4453+H4453, 0))))</f>
        <v>#DIV/0!</v>
      </c>
      <c r="E4453" s="217" t="e">
        <f>IF(('Loan Calculator'!$G$4/$B$4)*C4452&gt;=0, ('Loan Calculator'!$G$4/$B$4)*C4452, 1/0)</f>
        <v>#DIV/0!</v>
      </c>
      <c r="F4453" s="200" t="e">
        <f t="shared" si="426"/>
        <v>#DIV/0!</v>
      </c>
      <c r="G4453" s="212" t="e">
        <f t="shared" si="421"/>
        <v>#DIV/0!</v>
      </c>
      <c r="K4453" s="197" t="str" cm="1">
        <f t="array" ref="K4453">INDEX($A:$G, ($B4453*$B$4)+3,COLUMN(C4453))</f>
        <v>Owing</v>
      </c>
      <c r="L4453" s="198" t="e">
        <f t="shared" si="423"/>
        <v>#VALUE!</v>
      </c>
      <c r="M4453" s="199" t="e">
        <f t="shared" si="424"/>
        <v>#VALUE!</v>
      </c>
      <c r="N4453" s="200" t="str" cm="1">
        <f t="array" ref="N4453">INDEX($A:$G, ($B4453*$B$4)+3,COLUMN(F4453))</f>
        <v>Total Interest Charged</v>
      </c>
      <c r="O4453" s="201" t="e">
        <f t="shared" si="422"/>
        <v>#VALUE!</v>
      </c>
    </row>
    <row r="4454" spans="3:15" x14ac:dyDescent="0.25">
      <c r="C4454" s="197" t="e">
        <f t="shared" si="425"/>
        <v>#DIV/0!</v>
      </c>
      <c r="D4454" s="216" t="e">
        <f>IF(F4454="","",IF($B$3='Budget Calculator'!$A$14, 'Loan Calculator'!$L$12-E4454+H4454, IF($B$3='Budget Calculator'!$A$13,  'Loan Calculator'!$N$12-E4454+H4454, IF($B$3='Budget Calculator'!$A$12,  'Loan Calculator'!$P$12-E4454+H4454, 0))))</f>
        <v>#DIV/0!</v>
      </c>
      <c r="E4454" s="217" t="e">
        <f>IF(('Loan Calculator'!$G$4/$B$4)*C4453&gt;=0, ('Loan Calculator'!$G$4/$B$4)*C4453, 1/0)</f>
        <v>#DIV/0!</v>
      </c>
      <c r="F4454" s="200" t="e">
        <f t="shared" si="426"/>
        <v>#DIV/0!</v>
      </c>
      <c r="G4454" s="212" t="e">
        <f t="shared" si="421"/>
        <v>#DIV/0!</v>
      </c>
      <c r="K4454" s="197" t="str" cm="1">
        <f t="array" ref="K4454">INDEX($A:$G, ($B4454*$B$4)+3,COLUMN(C4454))</f>
        <v>Owing</v>
      </c>
      <c r="L4454" s="198" t="e">
        <f t="shared" si="423"/>
        <v>#VALUE!</v>
      </c>
      <c r="M4454" s="199" t="e">
        <f t="shared" si="424"/>
        <v>#VALUE!</v>
      </c>
      <c r="N4454" s="200" t="str" cm="1">
        <f t="array" ref="N4454">INDEX($A:$G, ($B4454*$B$4)+3,COLUMN(F4454))</f>
        <v>Total Interest Charged</v>
      </c>
      <c r="O4454" s="201" t="e">
        <f t="shared" si="422"/>
        <v>#VALUE!</v>
      </c>
    </row>
    <row r="4455" spans="3:15" x14ac:dyDescent="0.25">
      <c r="C4455" s="197" t="e">
        <f t="shared" si="425"/>
        <v>#DIV/0!</v>
      </c>
      <c r="D4455" s="216" t="e">
        <f>IF(F4455="","",IF($B$3='Budget Calculator'!$A$14, 'Loan Calculator'!$L$12-E4455+H4455, IF($B$3='Budget Calculator'!$A$13,  'Loan Calculator'!$N$12-E4455+H4455, IF($B$3='Budget Calculator'!$A$12,  'Loan Calculator'!$P$12-E4455+H4455, 0))))</f>
        <v>#DIV/0!</v>
      </c>
      <c r="E4455" s="217" t="e">
        <f>IF(('Loan Calculator'!$G$4/$B$4)*C4454&gt;=0, ('Loan Calculator'!$G$4/$B$4)*C4454, 1/0)</f>
        <v>#DIV/0!</v>
      </c>
      <c r="F4455" s="200" t="e">
        <f t="shared" si="426"/>
        <v>#DIV/0!</v>
      </c>
      <c r="G4455" s="212" t="e">
        <f t="shared" si="421"/>
        <v>#DIV/0!</v>
      </c>
      <c r="K4455" s="197" t="str" cm="1">
        <f t="array" ref="K4455">INDEX($A:$G, ($B4455*$B$4)+3,COLUMN(C4455))</f>
        <v>Owing</v>
      </c>
      <c r="L4455" s="198" t="e">
        <f t="shared" si="423"/>
        <v>#VALUE!</v>
      </c>
      <c r="M4455" s="199" t="e">
        <f t="shared" si="424"/>
        <v>#VALUE!</v>
      </c>
      <c r="N4455" s="200" t="str" cm="1">
        <f t="array" ref="N4455">INDEX($A:$G, ($B4455*$B$4)+3,COLUMN(F4455))</f>
        <v>Total Interest Charged</v>
      </c>
      <c r="O4455" s="201" t="e">
        <f t="shared" si="422"/>
        <v>#VALUE!</v>
      </c>
    </row>
    <row r="4456" spans="3:15" x14ac:dyDescent="0.25">
      <c r="C4456" s="197" t="e">
        <f t="shared" si="425"/>
        <v>#DIV/0!</v>
      </c>
      <c r="D4456" s="216" t="e">
        <f>IF(F4456="","",IF($B$3='Budget Calculator'!$A$14, 'Loan Calculator'!$L$12-E4456+H4456, IF($B$3='Budget Calculator'!$A$13,  'Loan Calculator'!$N$12-E4456+H4456, IF($B$3='Budget Calculator'!$A$12,  'Loan Calculator'!$P$12-E4456+H4456, 0))))</f>
        <v>#DIV/0!</v>
      </c>
      <c r="E4456" s="217" t="e">
        <f>IF(('Loan Calculator'!$G$4/$B$4)*C4455&gt;=0, ('Loan Calculator'!$G$4/$B$4)*C4455, 1/0)</f>
        <v>#DIV/0!</v>
      </c>
      <c r="F4456" s="200" t="e">
        <f t="shared" si="426"/>
        <v>#DIV/0!</v>
      </c>
      <c r="G4456" s="212" t="e">
        <f t="shared" si="421"/>
        <v>#DIV/0!</v>
      </c>
      <c r="K4456" s="197" t="str" cm="1">
        <f t="array" ref="K4456">INDEX($A:$G, ($B4456*$B$4)+3,COLUMN(C4456))</f>
        <v>Owing</v>
      </c>
      <c r="L4456" s="198" t="e">
        <f t="shared" si="423"/>
        <v>#VALUE!</v>
      </c>
      <c r="M4456" s="199" t="e">
        <f t="shared" si="424"/>
        <v>#VALUE!</v>
      </c>
      <c r="N4456" s="200" t="str" cm="1">
        <f t="array" ref="N4456">INDEX($A:$G, ($B4456*$B$4)+3,COLUMN(F4456))</f>
        <v>Total Interest Charged</v>
      </c>
      <c r="O4456" s="201" t="e">
        <f t="shared" si="422"/>
        <v>#VALUE!</v>
      </c>
    </row>
    <row r="4457" spans="3:15" x14ac:dyDescent="0.25">
      <c r="C4457" s="197" t="e">
        <f t="shared" si="425"/>
        <v>#DIV/0!</v>
      </c>
      <c r="D4457" s="216" t="e">
        <f>IF(F4457="","",IF($B$3='Budget Calculator'!$A$14, 'Loan Calculator'!$L$12-E4457+H4457, IF($B$3='Budget Calculator'!$A$13,  'Loan Calculator'!$N$12-E4457+H4457, IF($B$3='Budget Calculator'!$A$12,  'Loan Calculator'!$P$12-E4457+H4457, 0))))</f>
        <v>#DIV/0!</v>
      </c>
      <c r="E4457" s="217" t="e">
        <f>IF(('Loan Calculator'!$G$4/$B$4)*C4456&gt;=0, ('Loan Calculator'!$G$4/$B$4)*C4456, 1/0)</f>
        <v>#DIV/0!</v>
      </c>
      <c r="F4457" s="200" t="e">
        <f t="shared" si="426"/>
        <v>#DIV/0!</v>
      </c>
      <c r="G4457" s="212" t="e">
        <f t="shared" si="421"/>
        <v>#DIV/0!</v>
      </c>
      <c r="K4457" s="197" t="str" cm="1">
        <f t="array" ref="K4457">INDEX($A:$G, ($B4457*$B$4)+3,COLUMN(C4457))</f>
        <v>Owing</v>
      </c>
      <c r="L4457" s="198" t="e">
        <f t="shared" si="423"/>
        <v>#VALUE!</v>
      </c>
      <c r="M4457" s="199" t="e">
        <f t="shared" si="424"/>
        <v>#VALUE!</v>
      </c>
      <c r="N4457" s="200" t="str" cm="1">
        <f t="array" ref="N4457">INDEX($A:$G, ($B4457*$B$4)+3,COLUMN(F4457))</f>
        <v>Total Interest Charged</v>
      </c>
      <c r="O4457" s="201" t="e">
        <f t="shared" si="422"/>
        <v>#VALUE!</v>
      </c>
    </row>
    <row r="4458" spans="3:15" x14ac:dyDescent="0.25">
      <c r="C4458" s="197" t="e">
        <f t="shared" si="425"/>
        <v>#DIV/0!</v>
      </c>
      <c r="D4458" s="216" t="e">
        <f>IF(F4458="","",IF($B$3='Budget Calculator'!$A$14, 'Loan Calculator'!$L$12-E4458+H4458, IF($B$3='Budget Calculator'!$A$13,  'Loan Calculator'!$N$12-E4458+H4458, IF($B$3='Budget Calculator'!$A$12,  'Loan Calculator'!$P$12-E4458+H4458, 0))))</f>
        <v>#DIV/0!</v>
      </c>
      <c r="E4458" s="217" t="e">
        <f>IF(('Loan Calculator'!$G$4/$B$4)*C4457&gt;=0, ('Loan Calculator'!$G$4/$B$4)*C4457, 1/0)</f>
        <v>#DIV/0!</v>
      </c>
      <c r="F4458" s="200" t="e">
        <f t="shared" si="426"/>
        <v>#DIV/0!</v>
      </c>
      <c r="G4458" s="212" t="e">
        <f t="shared" si="421"/>
        <v>#DIV/0!</v>
      </c>
      <c r="K4458" s="197" t="str" cm="1">
        <f t="array" ref="K4458">INDEX($A:$G, ($B4458*$B$4)+3,COLUMN(C4458))</f>
        <v>Owing</v>
      </c>
      <c r="L4458" s="198" t="e">
        <f t="shared" si="423"/>
        <v>#VALUE!</v>
      </c>
      <c r="M4458" s="199" t="e">
        <f t="shared" si="424"/>
        <v>#VALUE!</v>
      </c>
      <c r="N4458" s="200" t="str" cm="1">
        <f t="array" ref="N4458">INDEX($A:$G, ($B4458*$B$4)+3,COLUMN(F4458))</f>
        <v>Total Interest Charged</v>
      </c>
      <c r="O4458" s="201" t="e">
        <f t="shared" si="422"/>
        <v>#VALUE!</v>
      </c>
    </row>
    <row r="4459" spans="3:15" x14ac:dyDescent="0.25">
      <c r="C4459" s="197" t="e">
        <f t="shared" si="425"/>
        <v>#DIV/0!</v>
      </c>
      <c r="D4459" s="216" t="e">
        <f>IF(F4459="","",IF($B$3='Budget Calculator'!$A$14, 'Loan Calculator'!$L$12-E4459+H4459, IF($B$3='Budget Calculator'!$A$13,  'Loan Calculator'!$N$12-E4459+H4459, IF($B$3='Budget Calculator'!$A$12,  'Loan Calculator'!$P$12-E4459+H4459, 0))))</f>
        <v>#DIV/0!</v>
      </c>
      <c r="E4459" s="217" t="e">
        <f>IF(('Loan Calculator'!$G$4/$B$4)*C4458&gt;=0, ('Loan Calculator'!$G$4/$B$4)*C4458, 1/0)</f>
        <v>#DIV/0!</v>
      </c>
      <c r="F4459" s="200" t="e">
        <f t="shared" si="426"/>
        <v>#DIV/0!</v>
      </c>
      <c r="G4459" s="212" t="e">
        <f t="shared" si="421"/>
        <v>#DIV/0!</v>
      </c>
      <c r="K4459" s="197" t="str" cm="1">
        <f t="array" ref="K4459">INDEX($A:$G, ($B4459*$B$4)+3,COLUMN(C4459))</f>
        <v>Owing</v>
      </c>
      <c r="L4459" s="198" t="e">
        <f t="shared" si="423"/>
        <v>#VALUE!</v>
      </c>
      <c r="M4459" s="199" t="e">
        <f t="shared" si="424"/>
        <v>#VALUE!</v>
      </c>
      <c r="N4459" s="200" t="str" cm="1">
        <f t="array" ref="N4459">INDEX($A:$G, ($B4459*$B$4)+3,COLUMN(F4459))</f>
        <v>Total Interest Charged</v>
      </c>
      <c r="O4459" s="201" t="e">
        <f t="shared" si="422"/>
        <v>#VALUE!</v>
      </c>
    </row>
    <row r="4460" spans="3:15" x14ac:dyDescent="0.25">
      <c r="C4460" s="197" t="e">
        <f t="shared" si="425"/>
        <v>#DIV/0!</v>
      </c>
      <c r="D4460" s="216" t="e">
        <f>IF(F4460="","",IF($B$3='Budget Calculator'!$A$14, 'Loan Calculator'!$L$12-E4460+H4460, IF($B$3='Budget Calculator'!$A$13,  'Loan Calculator'!$N$12-E4460+H4460, IF($B$3='Budget Calculator'!$A$12,  'Loan Calculator'!$P$12-E4460+H4460, 0))))</f>
        <v>#DIV/0!</v>
      </c>
      <c r="E4460" s="217" t="e">
        <f>IF(('Loan Calculator'!$G$4/$B$4)*C4459&gt;=0, ('Loan Calculator'!$G$4/$B$4)*C4459, 1/0)</f>
        <v>#DIV/0!</v>
      </c>
      <c r="F4460" s="200" t="e">
        <f t="shared" si="426"/>
        <v>#DIV/0!</v>
      </c>
      <c r="G4460" s="212" t="e">
        <f t="shared" si="421"/>
        <v>#DIV/0!</v>
      </c>
      <c r="K4460" s="197" t="str" cm="1">
        <f t="array" ref="K4460">INDEX($A:$G, ($B4460*$B$4)+3,COLUMN(C4460))</f>
        <v>Owing</v>
      </c>
      <c r="L4460" s="198" t="e">
        <f t="shared" si="423"/>
        <v>#VALUE!</v>
      </c>
      <c r="M4460" s="199" t="e">
        <f t="shared" si="424"/>
        <v>#VALUE!</v>
      </c>
      <c r="N4460" s="200" t="str" cm="1">
        <f t="array" ref="N4460">INDEX($A:$G, ($B4460*$B$4)+3,COLUMN(F4460))</f>
        <v>Total Interest Charged</v>
      </c>
      <c r="O4460" s="201" t="e">
        <f t="shared" si="422"/>
        <v>#VALUE!</v>
      </c>
    </row>
    <row r="4461" spans="3:15" x14ac:dyDescent="0.25">
      <c r="C4461" s="197" t="e">
        <f t="shared" si="425"/>
        <v>#DIV/0!</v>
      </c>
      <c r="D4461" s="216" t="e">
        <f>IF(F4461="","",IF($B$3='Budget Calculator'!$A$14, 'Loan Calculator'!$L$12-E4461+H4461, IF($B$3='Budget Calculator'!$A$13,  'Loan Calculator'!$N$12-E4461+H4461, IF($B$3='Budget Calculator'!$A$12,  'Loan Calculator'!$P$12-E4461+H4461, 0))))</f>
        <v>#DIV/0!</v>
      </c>
      <c r="E4461" s="217" t="e">
        <f>IF(('Loan Calculator'!$G$4/$B$4)*C4460&gt;=0, ('Loan Calculator'!$G$4/$B$4)*C4460, 1/0)</f>
        <v>#DIV/0!</v>
      </c>
      <c r="F4461" s="200" t="e">
        <f t="shared" si="426"/>
        <v>#DIV/0!</v>
      </c>
      <c r="G4461" s="212" t="e">
        <f t="shared" si="421"/>
        <v>#DIV/0!</v>
      </c>
      <c r="K4461" s="197" t="str" cm="1">
        <f t="array" ref="K4461">INDEX($A:$G, ($B4461*$B$4)+3,COLUMN(C4461))</f>
        <v>Owing</v>
      </c>
      <c r="L4461" s="198" t="e">
        <f t="shared" si="423"/>
        <v>#VALUE!</v>
      </c>
      <c r="M4461" s="199" t="e">
        <f t="shared" si="424"/>
        <v>#VALUE!</v>
      </c>
      <c r="N4461" s="200" t="str" cm="1">
        <f t="array" ref="N4461">INDEX($A:$G, ($B4461*$B$4)+3,COLUMN(F4461))</f>
        <v>Total Interest Charged</v>
      </c>
      <c r="O4461" s="201" t="e">
        <f t="shared" si="422"/>
        <v>#VALUE!</v>
      </c>
    </row>
    <row r="4462" spans="3:15" x14ac:dyDescent="0.25">
      <c r="C4462" s="197" t="e">
        <f t="shared" si="425"/>
        <v>#DIV/0!</v>
      </c>
      <c r="D4462" s="216" t="e">
        <f>IF(F4462="","",IF($B$3='Budget Calculator'!$A$14, 'Loan Calculator'!$L$12-E4462+H4462, IF($B$3='Budget Calculator'!$A$13,  'Loan Calculator'!$N$12-E4462+H4462, IF($B$3='Budget Calculator'!$A$12,  'Loan Calculator'!$P$12-E4462+H4462, 0))))</f>
        <v>#DIV/0!</v>
      </c>
      <c r="E4462" s="217" t="e">
        <f>IF(('Loan Calculator'!$G$4/$B$4)*C4461&gt;=0, ('Loan Calculator'!$G$4/$B$4)*C4461, 1/0)</f>
        <v>#DIV/0!</v>
      </c>
      <c r="F4462" s="200" t="e">
        <f t="shared" si="426"/>
        <v>#DIV/0!</v>
      </c>
      <c r="G4462" s="212" t="e">
        <f t="shared" si="421"/>
        <v>#DIV/0!</v>
      </c>
      <c r="K4462" s="197" t="str" cm="1">
        <f t="array" ref="K4462">INDEX($A:$G, ($B4462*$B$4)+3,COLUMN(C4462))</f>
        <v>Owing</v>
      </c>
      <c r="L4462" s="198" t="e">
        <f t="shared" si="423"/>
        <v>#VALUE!</v>
      </c>
      <c r="M4462" s="199" t="e">
        <f t="shared" si="424"/>
        <v>#VALUE!</v>
      </c>
      <c r="N4462" s="200" t="str" cm="1">
        <f t="array" ref="N4462">INDEX($A:$G, ($B4462*$B$4)+3,COLUMN(F4462))</f>
        <v>Total Interest Charged</v>
      </c>
      <c r="O4462" s="201" t="e">
        <f t="shared" si="422"/>
        <v>#VALUE!</v>
      </c>
    </row>
    <row r="4463" spans="3:15" x14ac:dyDescent="0.25">
      <c r="C4463" s="197" t="e">
        <f t="shared" si="425"/>
        <v>#DIV/0!</v>
      </c>
      <c r="D4463" s="216" t="e">
        <f>IF(F4463="","",IF($B$3='Budget Calculator'!$A$14, 'Loan Calculator'!$L$12-E4463+H4463, IF($B$3='Budget Calculator'!$A$13,  'Loan Calculator'!$N$12-E4463+H4463, IF($B$3='Budget Calculator'!$A$12,  'Loan Calculator'!$P$12-E4463+H4463, 0))))</f>
        <v>#DIV/0!</v>
      </c>
      <c r="E4463" s="217" t="e">
        <f>IF(('Loan Calculator'!$G$4/$B$4)*C4462&gt;=0, ('Loan Calculator'!$G$4/$B$4)*C4462, 1/0)</f>
        <v>#DIV/0!</v>
      </c>
      <c r="F4463" s="200" t="e">
        <f t="shared" si="426"/>
        <v>#DIV/0!</v>
      </c>
      <c r="G4463" s="212" t="e">
        <f t="shared" si="421"/>
        <v>#DIV/0!</v>
      </c>
      <c r="K4463" s="197" t="str" cm="1">
        <f t="array" ref="K4463">INDEX($A:$G, ($B4463*$B$4)+3,COLUMN(C4463))</f>
        <v>Owing</v>
      </c>
      <c r="L4463" s="198" t="e">
        <f t="shared" si="423"/>
        <v>#VALUE!</v>
      </c>
      <c r="M4463" s="199" t="e">
        <f t="shared" si="424"/>
        <v>#VALUE!</v>
      </c>
      <c r="N4463" s="200" t="str" cm="1">
        <f t="array" ref="N4463">INDEX($A:$G, ($B4463*$B$4)+3,COLUMN(F4463))</f>
        <v>Total Interest Charged</v>
      </c>
      <c r="O4463" s="201" t="e">
        <f t="shared" si="422"/>
        <v>#VALUE!</v>
      </c>
    </row>
    <row r="4464" spans="3:15" x14ac:dyDescent="0.25">
      <c r="C4464" s="197" t="e">
        <f t="shared" si="425"/>
        <v>#DIV/0!</v>
      </c>
      <c r="D4464" s="216" t="e">
        <f>IF(F4464="","",IF($B$3='Budget Calculator'!$A$14, 'Loan Calculator'!$L$12-E4464+H4464, IF($B$3='Budget Calculator'!$A$13,  'Loan Calculator'!$N$12-E4464+H4464, IF($B$3='Budget Calculator'!$A$12,  'Loan Calculator'!$P$12-E4464+H4464, 0))))</f>
        <v>#DIV/0!</v>
      </c>
      <c r="E4464" s="217" t="e">
        <f>IF(('Loan Calculator'!$G$4/$B$4)*C4463&gt;=0, ('Loan Calculator'!$G$4/$B$4)*C4463, 1/0)</f>
        <v>#DIV/0!</v>
      </c>
      <c r="F4464" s="200" t="e">
        <f t="shared" si="426"/>
        <v>#DIV/0!</v>
      </c>
      <c r="G4464" s="212" t="e">
        <f t="shared" si="421"/>
        <v>#DIV/0!</v>
      </c>
      <c r="K4464" s="197" t="str" cm="1">
        <f t="array" ref="K4464">INDEX($A:$G, ($B4464*$B$4)+3,COLUMN(C4464))</f>
        <v>Owing</v>
      </c>
      <c r="L4464" s="198" t="e">
        <f t="shared" si="423"/>
        <v>#VALUE!</v>
      </c>
      <c r="M4464" s="199" t="e">
        <f t="shared" si="424"/>
        <v>#VALUE!</v>
      </c>
      <c r="N4464" s="200" t="str" cm="1">
        <f t="array" ref="N4464">INDEX($A:$G, ($B4464*$B$4)+3,COLUMN(F4464))</f>
        <v>Total Interest Charged</v>
      </c>
      <c r="O4464" s="201" t="e">
        <f t="shared" si="422"/>
        <v>#VALUE!</v>
      </c>
    </row>
    <row r="4465" spans="3:15" x14ac:dyDescent="0.25">
      <c r="C4465" s="197" t="e">
        <f t="shared" si="425"/>
        <v>#DIV/0!</v>
      </c>
      <c r="D4465" s="216" t="e">
        <f>IF(F4465="","",IF($B$3='Budget Calculator'!$A$14, 'Loan Calculator'!$L$12-E4465+H4465, IF($B$3='Budget Calculator'!$A$13,  'Loan Calculator'!$N$12-E4465+H4465, IF($B$3='Budget Calculator'!$A$12,  'Loan Calculator'!$P$12-E4465+H4465, 0))))</f>
        <v>#DIV/0!</v>
      </c>
      <c r="E4465" s="217" t="e">
        <f>IF(('Loan Calculator'!$G$4/$B$4)*C4464&gt;=0, ('Loan Calculator'!$G$4/$B$4)*C4464, 1/0)</f>
        <v>#DIV/0!</v>
      </c>
      <c r="F4465" s="200" t="e">
        <f t="shared" si="426"/>
        <v>#DIV/0!</v>
      </c>
      <c r="G4465" s="212" t="e">
        <f t="shared" si="421"/>
        <v>#DIV/0!</v>
      </c>
      <c r="K4465" s="197" t="str" cm="1">
        <f t="array" ref="K4465">INDEX($A:$G, ($B4465*$B$4)+3,COLUMN(C4465))</f>
        <v>Owing</v>
      </c>
      <c r="L4465" s="198" t="e">
        <f t="shared" si="423"/>
        <v>#VALUE!</v>
      </c>
      <c r="M4465" s="199" t="e">
        <f t="shared" si="424"/>
        <v>#VALUE!</v>
      </c>
      <c r="N4465" s="200" t="str" cm="1">
        <f t="array" ref="N4465">INDEX($A:$G, ($B4465*$B$4)+3,COLUMN(F4465))</f>
        <v>Total Interest Charged</v>
      </c>
      <c r="O4465" s="201" t="e">
        <f t="shared" si="422"/>
        <v>#VALUE!</v>
      </c>
    </row>
    <row r="4466" spans="3:15" x14ac:dyDescent="0.25">
      <c r="C4466" s="197" t="e">
        <f t="shared" si="425"/>
        <v>#DIV/0!</v>
      </c>
      <c r="D4466" s="216" t="e">
        <f>IF(F4466="","",IF($B$3='Budget Calculator'!$A$14, 'Loan Calculator'!$L$12-E4466+H4466, IF($B$3='Budget Calculator'!$A$13,  'Loan Calculator'!$N$12-E4466+H4466, IF($B$3='Budget Calculator'!$A$12,  'Loan Calculator'!$P$12-E4466+H4466, 0))))</f>
        <v>#DIV/0!</v>
      </c>
      <c r="E4466" s="217" t="e">
        <f>IF(('Loan Calculator'!$G$4/$B$4)*C4465&gt;=0, ('Loan Calculator'!$G$4/$B$4)*C4465, 1/0)</f>
        <v>#DIV/0!</v>
      </c>
      <c r="F4466" s="200" t="e">
        <f t="shared" si="426"/>
        <v>#DIV/0!</v>
      </c>
      <c r="G4466" s="212" t="e">
        <f t="shared" si="421"/>
        <v>#DIV/0!</v>
      </c>
      <c r="K4466" s="197" t="str" cm="1">
        <f t="array" ref="K4466">INDEX($A:$G, ($B4466*$B$4)+3,COLUMN(C4466))</f>
        <v>Owing</v>
      </c>
      <c r="L4466" s="198" t="e">
        <f t="shared" si="423"/>
        <v>#VALUE!</v>
      </c>
      <c r="M4466" s="199" t="e">
        <f t="shared" si="424"/>
        <v>#VALUE!</v>
      </c>
      <c r="N4466" s="200" t="str" cm="1">
        <f t="array" ref="N4466">INDEX($A:$G, ($B4466*$B$4)+3,COLUMN(F4466))</f>
        <v>Total Interest Charged</v>
      </c>
      <c r="O4466" s="201" t="e">
        <f t="shared" si="422"/>
        <v>#VALUE!</v>
      </c>
    </row>
    <row r="4467" spans="3:15" x14ac:dyDescent="0.25">
      <c r="C4467" s="197" t="e">
        <f t="shared" si="425"/>
        <v>#DIV/0!</v>
      </c>
      <c r="D4467" s="216" t="e">
        <f>IF(F4467="","",IF($B$3='Budget Calculator'!$A$14, 'Loan Calculator'!$L$12-E4467+H4467, IF($B$3='Budget Calculator'!$A$13,  'Loan Calculator'!$N$12-E4467+H4467, IF($B$3='Budget Calculator'!$A$12,  'Loan Calculator'!$P$12-E4467+H4467, 0))))</f>
        <v>#DIV/0!</v>
      </c>
      <c r="E4467" s="217" t="e">
        <f>IF(('Loan Calculator'!$G$4/$B$4)*C4466&gt;=0, ('Loan Calculator'!$G$4/$B$4)*C4466, 1/0)</f>
        <v>#DIV/0!</v>
      </c>
      <c r="F4467" s="200" t="e">
        <f t="shared" si="426"/>
        <v>#DIV/0!</v>
      </c>
      <c r="G4467" s="212" t="e">
        <f t="shared" si="421"/>
        <v>#DIV/0!</v>
      </c>
      <c r="K4467" s="197" t="str" cm="1">
        <f t="array" ref="K4467">INDEX($A:$G, ($B4467*$B$4)+3,COLUMN(C4467))</f>
        <v>Owing</v>
      </c>
      <c r="L4467" s="198" t="e">
        <f t="shared" si="423"/>
        <v>#VALUE!</v>
      </c>
      <c r="M4467" s="199" t="e">
        <f t="shared" si="424"/>
        <v>#VALUE!</v>
      </c>
      <c r="N4467" s="200" t="str" cm="1">
        <f t="array" ref="N4467">INDEX($A:$G, ($B4467*$B$4)+3,COLUMN(F4467))</f>
        <v>Total Interest Charged</v>
      </c>
      <c r="O4467" s="201" t="e">
        <f t="shared" si="422"/>
        <v>#VALUE!</v>
      </c>
    </row>
    <row r="4468" spans="3:15" x14ac:dyDescent="0.25">
      <c r="C4468" s="197" t="e">
        <f t="shared" si="425"/>
        <v>#DIV/0!</v>
      </c>
      <c r="D4468" s="216" t="e">
        <f>IF(F4468="","",IF($B$3='Budget Calculator'!$A$14, 'Loan Calculator'!$L$12-E4468+H4468, IF($B$3='Budget Calculator'!$A$13,  'Loan Calculator'!$N$12-E4468+H4468, IF($B$3='Budget Calculator'!$A$12,  'Loan Calculator'!$P$12-E4468+H4468, 0))))</f>
        <v>#DIV/0!</v>
      </c>
      <c r="E4468" s="217" t="e">
        <f>IF(('Loan Calculator'!$G$4/$B$4)*C4467&gt;=0, ('Loan Calculator'!$G$4/$B$4)*C4467, 1/0)</f>
        <v>#DIV/0!</v>
      </c>
      <c r="F4468" s="200" t="e">
        <f t="shared" si="426"/>
        <v>#DIV/0!</v>
      </c>
      <c r="G4468" s="212" t="e">
        <f t="shared" si="421"/>
        <v>#DIV/0!</v>
      </c>
      <c r="K4468" s="197" t="str" cm="1">
        <f t="array" ref="K4468">INDEX($A:$G, ($B4468*$B$4)+3,COLUMN(C4468))</f>
        <v>Owing</v>
      </c>
      <c r="L4468" s="198" t="e">
        <f t="shared" si="423"/>
        <v>#VALUE!</v>
      </c>
      <c r="M4468" s="199" t="e">
        <f t="shared" si="424"/>
        <v>#VALUE!</v>
      </c>
      <c r="N4468" s="200" t="str" cm="1">
        <f t="array" ref="N4468">INDEX($A:$G, ($B4468*$B$4)+3,COLUMN(F4468))</f>
        <v>Total Interest Charged</v>
      </c>
      <c r="O4468" s="201" t="e">
        <f t="shared" si="422"/>
        <v>#VALUE!</v>
      </c>
    </row>
    <row r="4469" spans="3:15" x14ac:dyDescent="0.25">
      <c r="C4469" s="197" t="e">
        <f t="shared" si="425"/>
        <v>#DIV/0!</v>
      </c>
      <c r="D4469" s="216" t="e">
        <f>IF(F4469="","",IF($B$3='Budget Calculator'!$A$14, 'Loan Calculator'!$L$12-E4469+H4469, IF($B$3='Budget Calculator'!$A$13,  'Loan Calculator'!$N$12-E4469+H4469, IF($B$3='Budget Calculator'!$A$12,  'Loan Calculator'!$P$12-E4469+H4469, 0))))</f>
        <v>#DIV/0!</v>
      </c>
      <c r="E4469" s="217" t="e">
        <f>IF(('Loan Calculator'!$G$4/$B$4)*C4468&gt;=0, ('Loan Calculator'!$G$4/$B$4)*C4468, 1/0)</f>
        <v>#DIV/0!</v>
      </c>
      <c r="F4469" s="200" t="e">
        <f t="shared" si="426"/>
        <v>#DIV/0!</v>
      </c>
      <c r="G4469" s="212" t="e">
        <f t="shared" si="421"/>
        <v>#DIV/0!</v>
      </c>
      <c r="K4469" s="197" t="str" cm="1">
        <f t="array" ref="K4469">INDEX($A:$G, ($B4469*$B$4)+3,COLUMN(C4469))</f>
        <v>Owing</v>
      </c>
      <c r="L4469" s="198" t="e">
        <f t="shared" si="423"/>
        <v>#VALUE!</v>
      </c>
      <c r="M4469" s="199" t="e">
        <f t="shared" si="424"/>
        <v>#VALUE!</v>
      </c>
      <c r="N4469" s="200" t="str" cm="1">
        <f t="array" ref="N4469">INDEX($A:$G, ($B4469*$B$4)+3,COLUMN(F4469))</f>
        <v>Total Interest Charged</v>
      </c>
      <c r="O4469" s="201" t="e">
        <f t="shared" si="422"/>
        <v>#VALUE!</v>
      </c>
    </row>
    <row r="4470" spans="3:15" x14ac:dyDescent="0.25">
      <c r="C4470" s="197" t="e">
        <f t="shared" si="425"/>
        <v>#DIV/0!</v>
      </c>
      <c r="D4470" s="216" t="e">
        <f>IF(F4470="","",IF($B$3='Budget Calculator'!$A$14, 'Loan Calculator'!$L$12-E4470+H4470, IF($B$3='Budget Calculator'!$A$13,  'Loan Calculator'!$N$12-E4470+H4470, IF($B$3='Budget Calculator'!$A$12,  'Loan Calculator'!$P$12-E4470+H4470, 0))))</f>
        <v>#DIV/0!</v>
      </c>
      <c r="E4470" s="217" t="e">
        <f>IF(('Loan Calculator'!$G$4/$B$4)*C4469&gt;=0, ('Loan Calculator'!$G$4/$B$4)*C4469, 1/0)</f>
        <v>#DIV/0!</v>
      </c>
      <c r="F4470" s="200" t="e">
        <f t="shared" si="426"/>
        <v>#DIV/0!</v>
      </c>
      <c r="G4470" s="212" t="e">
        <f t="shared" si="421"/>
        <v>#DIV/0!</v>
      </c>
      <c r="K4470" s="197" t="str" cm="1">
        <f t="array" ref="K4470">INDEX($A:$G, ($B4470*$B$4)+3,COLUMN(C4470))</f>
        <v>Owing</v>
      </c>
      <c r="L4470" s="198" t="e">
        <f t="shared" si="423"/>
        <v>#VALUE!</v>
      </c>
      <c r="M4470" s="199" t="e">
        <f t="shared" si="424"/>
        <v>#VALUE!</v>
      </c>
      <c r="N4470" s="200" t="str" cm="1">
        <f t="array" ref="N4470">INDEX($A:$G, ($B4470*$B$4)+3,COLUMN(F4470))</f>
        <v>Total Interest Charged</v>
      </c>
      <c r="O4470" s="201" t="e">
        <f t="shared" si="422"/>
        <v>#VALUE!</v>
      </c>
    </row>
    <row r="4471" spans="3:15" x14ac:dyDescent="0.25">
      <c r="C4471" s="197" t="e">
        <f t="shared" si="425"/>
        <v>#DIV/0!</v>
      </c>
      <c r="D4471" s="216" t="e">
        <f>IF(F4471="","",IF($B$3='Budget Calculator'!$A$14, 'Loan Calculator'!$L$12-E4471+H4471, IF($B$3='Budget Calculator'!$A$13,  'Loan Calculator'!$N$12-E4471+H4471, IF($B$3='Budget Calculator'!$A$12,  'Loan Calculator'!$P$12-E4471+H4471, 0))))</f>
        <v>#DIV/0!</v>
      </c>
      <c r="E4471" s="217" t="e">
        <f>IF(('Loan Calculator'!$G$4/$B$4)*C4470&gt;=0, ('Loan Calculator'!$G$4/$B$4)*C4470, 1/0)</f>
        <v>#DIV/0!</v>
      </c>
      <c r="F4471" s="200" t="e">
        <f t="shared" si="426"/>
        <v>#DIV/0!</v>
      </c>
      <c r="G4471" s="212" t="e">
        <f t="shared" si="421"/>
        <v>#DIV/0!</v>
      </c>
      <c r="K4471" s="197" t="str" cm="1">
        <f t="array" ref="K4471">INDEX($A:$G, ($B4471*$B$4)+3,COLUMN(C4471))</f>
        <v>Owing</v>
      </c>
      <c r="L4471" s="198" t="e">
        <f t="shared" si="423"/>
        <v>#VALUE!</v>
      </c>
      <c r="M4471" s="199" t="e">
        <f t="shared" si="424"/>
        <v>#VALUE!</v>
      </c>
      <c r="N4471" s="200" t="str" cm="1">
        <f t="array" ref="N4471">INDEX($A:$G, ($B4471*$B$4)+3,COLUMN(F4471))</f>
        <v>Total Interest Charged</v>
      </c>
      <c r="O4471" s="201" t="e">
        <f t="shared" si="422"/>
        <v>#VALUE!</v>
      </c>
    </row>
    <row r="4472" spans="3:15" x14ac:dyDescent="0.25">
      <c r="C4472" s="197" t="e">
        <f t="shared" si="425"/>
        <v>#DIV/0!</v>
      </c>
      <c r="D4472" s="216" t="e">
        <f>IF(F4472="","",IF($B$3='Budget Calculator'!$A$14, 'Loan Calculator'!$L$12-E4472+H4472, IF($B$3='Budget Calculator'!$A$13,  'Loan Calculator'!$N$12-E4472+H4472, IF($B$3='Budget Calculator'!$A$12,  'Loan Calculator'!$P$12-E4472+H4472, 0))))</f>
        <v>#DIV/0!</v>
      </c>
      <c r="E4472" s="217" t="e">
        <f>IF(('Loan Calculator'!$G$4/$B$4)*C4471&gt;=0, ('Loan Calculator'!$G$4/$B$4)*C4471, 1/0)</f>
        <v>#DIV/0!</v>
      </c>
      <c r="F4472" s="200" t="e">
        <f t="shared" si="426"/>
        <v>#DIV/0!</v>
      </c>
      <c r="G4472" s="212" t="e">
        <f t="shared" si="421"/>
        <v>#DIV/0!</v>
      </c>
      <c r="K4472" s="197" t="str" cm="1">
        <f t="array" ref="K4472">INDEX($A:$G, ($B4472*$B$4)+3,COLUMN(C4472))</f>
        <v>Owing</v>
      </c>
      <c r="L4472" s="198" t="e">
        <f t="shared" si="423"/>
        <v>#VALUE!</v>
      </c>
      <c r="M4472" s="199" t="e">
        <f t="shared" si="424"/>
        <v>#VALUE!</v>
      </c>
      <c r="N4472" s="200" t="str" cm="1">
        <f t="array" ref="N4472">INDEX($A:$G, ($B4472*$B$4)+3,COLUMN(F4472))</f>
        <v>Total Interest Charged</v>
      </c>
      <c r="O4472" s="201" t="e">
        <f t="shared" si="422"/>
        <v>#VALUE!</v>
      </c>
    </row>
    <row r="4473" spans="3:15" x14ac:dyDescent="0.25">
      <c r="C4473" s="197" t="e">
        <f t="shared" si="425"/>
        <v>#DIV/0!</v>
      </c>
      <c r="D4473" s="216" t="e">
        <f>IF(F4473="","",IF($B$3='Budget Calculator'!$A$14, 'Loan Calculator'!$L$12-E4473+H4473, IF($B$3='Budget Calculator'!$A$13,  'Loan Calculator'!$N$12-E4473+H4473, IF($B$3='Budget Calculator'!$A$12,  'Loan Calculator'!$P$12-E4473+H4473, 0))))</f>
        <v>#DIV/0!</v>
      </c>
      <c r="E4473" s="217" t="e">
        <f>IF(('Loan Calculator'!$G$4/$B$4)*C4472&gt;=0, ('Loan Calculator'!$G$4/$B$4)*C4472, 1/0)</f>
        <v>#DIV/0!</v>
      </c>
      <c r="F4473" s="200" t="e">
        <f t="shared" si="426"/>
        <v>#DIV/0!</v>
      </c>
      <c r="G4473" s="212" t="e">
        <f t="shared" si="421"/>
        <v>#DIV/0!</v>
      </c>
      <c r="K4473" s="197" t="str" cm="1">
        <f t="array" ref="K4473">INDEX($A:$G, ($B4473*$B$4)+3,COLUMN(C4473))</f>
        <v>Owing</v>
      </c>
      <c r="L4473" s="198" t="e">
        <f t="shared" si="423"/>
        <v>#VALUE!</v>
      </c>
      <c r="M4473" s="199" t="e">
        <f t="shared" si="424"/>
        <v>#VALUE!</v>
      </c>
      <c r="N4473" s="200" t="str" cm="1">
        <f t="array" ref="N4473">INDEX($A:$G, ($B4473*$B$4)+3,COLUMN(F4473))</f>
        <v>Total Interest Charged</v>
      </c>
      <c r="O4473" s="201" t="e">
        <f t="shared" si="422"/>
        <v>#VALUE!</v>
      </c>
    </row>
    <row r="4474" spans="3:15" x14ac:dyDescent="0.25">
      <c r="C4474" s="197" t="e">
        <f t="shared" si="425"/>
        <v>#DIV/0!</v>
      </c>
      <c r="D4474" s="216" t="e">
        <f>IF(F4474="","",IF($B$3='Budget Calculator'!$A$14, 'Loan Calculator'!$L$12-E4474+H4474, IF($B$3='Budget Calculator'!$A$13,  'Loan Calculator'!$N$12-E4474+H4474, IF($B$3='Budget Calculator'!$A$12,  'Loan Calculator'!$P$12-E4474+H4474, 0))))</f>
        <v>#DIV/0!</v>
      </c>
      <c r="E4474" s="217" t="e">
        <f>IF(('Loan Calculator'!$G$4/$B$4)*C4473&gt;=0, ('Loan Calculator'!$G$4/$B$4)*C4473, 1/0)</f>
        <v>#DIV/0!</v>
      </c>
      <c r="F4474" s="200" t="e">
        <f t="shared" si="426"/>
        <v>#DIV/0!</v>
      </c>
      <c r="G4474" s="212" t="e">
        <f t="shared" si="421"/>
        <v>#DIV/0!</v>
      </c>
      <c r="K4474" s="197" t="str" cm="1">
        <f t="array" ref="K4474">INDEX($A:$G, ($B4474*$B$4)+3,COLUMN(C4474))</f>
        <v>Owing</v>
      </c>
      <c r="L4474" s="198" t="e">
        <f t="shared" si="423"/>
        <v>#VALUE!</v>
      </c>
      <c r="M4474" s="199" t="e">
        <f t="shared" si="424"/>
        <v>#VALUE!</v>
      </c>
      <c r="N4474" s="200" t="str" cm="1">
        <f t="array" ref="N4474">INDEX($A:$G, ($B4474*$B$4)+3,COLUMN(F4474))</f>
        <v>Total Interest Charged</v>
      </c>
      <c r="O4474" s="201" t="e">
        <f t="shared" si="422"/>
        <v>#VALUE!</v>
      </c>
    </row>
    <row r="4475" spans="3:15" x14ac:dyDescent="0.25">
      <c r="C4475" s="197" t="e">
        <f t="shared" si="425"/>
        <v>#DIV/0!</v>
      </c>
      <c r="D4475" s="216" t="e">
        <f>IF(F4475="","",IF($B$3='Budget Calculator'!$A$14, 'Loan Calculator'!$L$12-E4475+H4475, IF($B$3='Budget Calculator'!$A$13,  'Loan Calculator'!$N$12-E4475+H4475, IF($B$3='Budget Calculator'!$A$12,  'Loan Calculator'!$P$12-E4475+H4475, 0))))</f>
        <v>#DIV/0!</v>
      </c>
      <c r="E4475" s="217" t="e">
        <f>IF(('Loan Calculator'!$G$4/$B$4)*C4474&gt;=0, ('Loan Calculator'!$G$4/$B$4)*C4474, 1/0)</f>
        <v>#DIV/0!</v>
      </c>
      <c r="F4475" s="200" t="e">
        <f t="shared" si="426"/>
        <v>#DIV/0!</v>
      </c>
      <c r="G4475" s="212" t="e">
        <f t="shared" si="421"/>
        <v>#DIV/0!</v>
      </c>
      <c r="K4475" s="197" t="str" cm="1">
        <f t="array" ref="K4475">INDEX($A:$G, ($B4475*$B$4)+3,COLUMN(C4475))</f>
        <v>Owing</v>
      </c>
      <c r="L4475" s="198" t="e">
        <f t="shared" si="423"/>
        <v>#VALUE!</v>
      </c>
      <c r="M4475" s="199" t="e">
        <f t="shared" si="424"/>
        <v>#VALUE!</v>
      </c>
      <c r="N4475" s="200" t="str" cm="1">
        <f t="array" ref="N4475">INDEX($A:$G, ($B4475*$B$4)+3,COLUMN(F4475))</f>
        <v>Total Interest Charged</v>
      </c>
      <c r="O4475" s="201" t="e">
        <f t="shared" si="422"/>
        <v>#VALUE!</v>
      </c>
    </row>
    <row r="4476" spans="3:15" x14ac:dyDescent="0.25">
      <c r="C4476" s="197" t="e">
        <f t="shared" si="425"/>
        <v>#DIV/0!</v>
      </c>
      <c r="D4476" s="216" t="e">
        <f>IF(F4476="","",IF($B$3='Budget Calculator'!$A$14, 'Loan Calculator'!$L$12-E4476+H4476, IF($B$3='Budget Calculator'!$A$13,  'Loan Calculator'!$N$12-E4476+H4476, IF($B$3='Budget Calculator'!$A$12,  'Loan Calculator'!$P$12-E4476+H4476, 0))))</f>
        <v>#DIV/0!</v>
      </c>
      <c r="E4476" s="217" t="e">
        <f>IF(('Loan Calculator'!$G$4/$B$4)*C4475&gt;=0, ('Loan Calculator'!$G$4/$B$4)*C4475, 1/0)</f>
        <v>#DIV/0!</v>
      </c>
      <c r="F4476" s="200" t="e">
        <f t="shared" si="426"/>
        <v>#DIV/0!</v>
      </c>
      <c r="G4476" s="212" t="e">
        <f t="shared" si="421"/>
        <v>#DIV/0!</v>
      </c>
      <c r="K4476" s="197" t="str" cm="1">
        <f t="array" ref="K4476">INDEX($A:$G, ($B4476*$B$4)+3,COLUMN(C4476))</f>
        <v>Owing</v>
      </c>
      <c r="L4476" s="198" t="e">
        <f t="shared" si="423"/>
        <v>#VALUE!</v>
      </c>
      <c r="M4476" s="199" t="e">
        <f t="shared" si="424"/>
        <v>#VALUE!</v>
      </c>
      <c r="N4476" s="200" t="str" cm="1">
        <f t="array" ref="N4476">INDEX($A:$G, ($B4476*$B$4)+3,COLUMN(F4476))</f>
        <v>Total Interest Charged</v>
      </c>
      <c r="O4476" s="201" t="e">
        <f t="shared" si="422"/>
        <v>#VALUE!</v>
      </c>
    </row>
    <row r="4477" spans="3:15" x14ac:dyDescent="0.25">
      <c r="C4477" s="197" t="e">
        <f t="shared" si="425"/>
        <v>#DIV/0!</v>
      </c>
      <c r="D4477" s="216" t="e">
        <f>IF(F4477="","",IF($B$3='Budget Calculator'!$A$14, 'Loan Calculator'!$L$12-E4477+H4477, IF($B$3='Budget Calculator'!$A$13,  'Loan Calculator'!$N$12-E4477+H4477, IF($B$3='Budget Calculator'!$A$12,  'Loan Calculator'!$P$12-E4477+H4477, 0))))</f>
        <v>#DIV/0!</v>
      </c>
      <c r="E4477" s="217" t="e">
        <f>IF(('Loan Calculator'!$G$4/$B$4)*C4476&gt;=0, ('Loan Calculator'!$G$4/$B$4)*C4476, 1/0)</f>
        <v>#DIV/0!</v>
      </c>
      <c r="F4477" s="200" t="e">
        <f t="shared" si="426"/>
        <v>#DIV/0!</v>
      </c>
      <c r="G4477" s="212" t="e">
        <f t="shared" si="421"/>
        <v>#DIV/0!</v>
      </c>
      <c r="K4477" s="197" t="str" cm="1">
        <f t="array" ref="K4477">INDEX($A:$G, ($B4477*$B$4)+3,COLUMN(C4477))</f>
        <v>Owing</v>
      </c>
      <c r="L4477" s="198" t="e">
        <f t="shared" si="423"/>
        <v>#VALUE!</v>
      </c>
      <c r="M4477" s="199" t="e">
        <f t="shared" si="424"/>
        <v>#VALUE!</v>
      </c>
      <c r="N4477" s="200" t="str" cm="1">
        <f t="array" ref="N4477">INDEX($A:$G, ($B4477*$B$4)+3,COLUMN(F4477))</f>
        <v>Total Interest Charged</v>
      </c>
      <c r="O4477" s="201" t="e">
        <f t="shared" si="422"/>
        <v>#VALUE!</v>
      </c>
    </row>
    <row r="4478" spans="3:15" x14ac:dyDescent="0.25">
      <c r="C4478" s="197" t="e">
        <f t="shared" si="425"/>
        <v>#DIV/0!</v>
      </c>
      <c r="D4478" s="216" t="e">
        <f>IF(F4478="","",IF($B$3='Budget Calculator'!$A$14, 'Loan Calculator'!$L$12-E4478+H4478, IF($B$3='Budget Calculator'!$A$13,  'Loan Calculator'!$N$12-E4478+H4478, IF($B$3='Budget Calculator'!$A$12,  'Loan Calculator'!$P$12-E4478+H4478, 0))))</f>
        <v>#DIV/0!</v>
      </c>
      <c r="E4478" s="217" t="e">
        <f>IF(('Loan Calculator'!$G$4/$B$4)*C4477&gt;=0, ('Loan Calculator'!$G$4/$B$4)*C4477, 1/0)</f>
        <v>#DIV/0!</v>
      </c>
      <c r="F4478" s="200" t="e">
        <f t="shared" si="426"/>
        <v>#DIV/0!</v>
      </c>
      <c r="G4478" s="212" t="e">
        <f t="shared" si="421"/>
        <v>#DIV/0!</v>
      </c>
      <c r="K4478" s="197" t="str" cm="1">
        <f t="array" ref="K4478">INDEX($A:$G, ($B4478*$B$4)+3,COLUMN(C4478))</f>
        <v>Owing</v>
      </c>
      <c r="L4478" s="198" t="e">
        <f t="shared" si="423"/>
        <v>#VALUE!</v>
      </c>
      <c r="M4478" s="199" t="e">
        <f t="shared" si="424"/>
        <v>#VALUE!</v>
      </c>
      <c r="N4478" s="200" t="str" cm="1">
        <f t="array" ref="N4478">INDEX($A:$G, ($B4478*$B$4)+3,COLUMN(F4478))</f>
        <v>Total Interest Charged</v>
      </c>
      <c r="O4478" s="201" t="e">
        <f t="shared" si="422"/>
        <v>#VALUE!</v>
      </c>
    </row>
    <row r="4479" spans="3:15" x14ac:dyDescent="0.25">
      <c r="C4479" s="197" t="e">
        <f t="shared" si="425"/>
        <v>#DIV/0!</v>
      </c>
      <c r="D4479" s="216" t="e">
        <f>IF(F4479="","",IF($B$3='Budget Calculator'!$A$14, 'Loan Calculator'!$L$12-E4479+H4479, IF($B$3='Budget Calculator'!$A$13,  'Loan Calculator'!$N$12-E4479+H4479, IF($B$3='Budget Calculator'!$A$12,  'Loan Calculator'!$P$12-E4479+H4479, 0))))</f>
        <v>#DIV/0!</v>
      </c>
      <c r="E4479" s="217" t="e">
        <f>IF(('Loan Calculator'!$G$4/$B$4)*C4478&gt;=0, ('Loan Calculator'!$G$4/$B$4)*C4478, 1/0)</f>
        <v>#DIV/0!</v>
      </c>
      <c r="F4479" s="200" t="e">
        <f t="shared" si="426"/>
        <v>#DIV/0!</v>
      </c>
      <c r="G4479" s="212" t="e">
        <f t="shared" si="421"/>
        <v>#DIV/0!</v>
      </c>
      <c r="K4479" s="197" t="str" cm="1">
        <f t="array" ref="K4479">INDEX($A:$G, ($B4479*$B$4)+3,COLUMN(C4479))</f>
        <v>Owing</v>
      </c>
      <c r="L4479" s="198" t="e">
        <f t="shared" si="423"/>
        <v>#VALUE!</v>
      </c>
      <c r="M4479" s="199" t="e">
        <f t="shared" si="424"/>
        <v>#VALUE!</v>
      </c>
      <c r="N4479" s="200" t="str" cm="1">
        <f t="array" ref="N4479">INDEX($A:$G, ($B4479*$B$4)+3,COLUMN(F4479))</f>
        <v>Total Interest Charged</v>
      </c>
      <c r="O4479" s="201" t="e">
        <f t="shared" si="422"/>
        <v>#VALUE!</v>
      </c>
    </row>
    <row r="4480" spans="3:15" x14ac:dyDescent="0.25">
      <c r="C4480" s="197" t="e">
        <f t="shared" si="425"/>
        <v>#DIV/0!</v>
      </c>
      <c r="D4480" s="216" t="e">
        <f>IF(F4480="","",IF($B$3='Budget Calculator'!$A$14, 'Loan Calculator'!$L$12-E4480+H4480, IF($B$3='Budget Calculator'!$A$13,  'Loan Calculator'!$N$12-E4480+H4480, IF($B$3='Budget Calculator'!$A$12,  'Loan Calculator'!$P$12-E4480+H4480, 0))))</f>
        <v>#DIV/0!</v>
      </c>
      <c r="E4480" s="217" t="e">
        <f>IF(('Loan Calculator'!$G$4/$B$4)*C4479&gt;=0, ('Loan Calculator'!$G$4/$B$4)*C4479, 1/0)</f>
        <v>#DIV/0!</v>
      </c>
      <c r="F4480" s="200" t="e">
        <f t="shared" si="426"/>
        <v>#DIV/0!</v>
      </c>
      <c r="G4480" s="212" t="e">
        <f t="shared" si="421"/>
        <v>#DIV/0!</v>
      </c>
      <c r="K4480" s="197" t="str" cm="1">
        <f t="array" ref="K4480">INDEX($A:$G, ($B4480*$B$4)+3,COLUMN(C4480))</f>
        <v>Owing</v>
      </c>
      <c r="L4480" s="198" t="e">
        <f t="shared" si="423"/>
        <v>#VALUE!</v>
      </c>
      <c r="M4480" s="199" t="e">
        <f t="shared" si="424"/>
        <v>#VALUE!</v>
      </c>
      <c r="N4480" s="200" t="str" cm="1">
        <f t="array" ref="N4480">INDEX($A:$G, ($B4480*$B$4)+3,COLUMN(F4480))</f>
        <v>Total Interest Charged</v>
      </c>
      <c r="O4480" s="201" t="e">
        <f t="shared" si="422"/>
        <v>#VALUE!</v>
      </c>
    </row>
    <row r="4481" spans="3:15" x14ac:dyDescent="0.25">
      <c r="C4481" s="197" t="e">
        <f t="shared" si="425"/>
        <v>#DIV/0!</v>
      </c>
      <c r="D4481" s="216" t="e">
        <f>IF(F4481="","",IF($B$3='Budget Calculator'!$A$14, 'Loan Calculator'!$L$12-E4481+H4481, IF($B$3='Budget Calculator'!$A$13,  'Loan Calculator'!$N$12-E4481+H4481, IF($B$3='Budget Calculator'!$A$12,  'Loan Calculator'!$P$12-E4481+H4481, 0))))</f>
        <v>#DIV/0!</v>
      </c>
      <c r="E4481" s="217" t="e">
        <f>IF(('Loan Calculator'!$G$4/$B$4)*C4480&gt;=0, ('Loan Calculator'!$G$4/$B$4)*C4480, 1/0)</f>
        <v>#DIV/0!</v>
      </c>
      <c r="F4481" s="200" t="e">
        <f t="shared" si="426"/>
        <v>#DIV/0!</v>
      </c>
      <c r="G4481" s="212" t="e">
        <f t="shared" si="421"/>
        <v>#DIV/0!</v>
      </c>
      <c r="K4481" s="197" t="str" cm="1">
        <f t="array" ref="K4481">INDEX($A:$G, ($B4481*$B$4)+3,COLUMN(C4481))</f>
        <v>Owing</v>
      </c>
      <c r="L4481" s="198" t="e">
        <f t="shared" si="423"/>
        <v>#VALUE!</v>
      </c>
      <c r="M4481" s="199" t="e">
        <f t="shared" si="424"/>
        <v>#VALUE!</v>
      </c>
      <c r="N4481" s="200" t="str" cm="1">
        <f t="array" ref="N4481">INDEX($A:$G, ($B4481*$B$4)+3,COLUMN(F4481))</f>
        <v>Total Interest Charged</v>
      </c>
      <c r="O4481" s="201" t="e">
        <f t="shared" si="422"/>
        <v>#VALUE!</v>
      </c>
    </row>
    <row r="4482" spans="3:15" x14ac:dyDescent="0.25">
      <c r="C4482" s="197" t="e">
        <f t="shared" si="425"/>
        <v>#DIV/0!</v>
      </c>
      <c r="D4482" s="216" t="e">
        <f>IF(F4482="","",IF($B$3='Budget Calculator'!$A$14, 'Loan Calculator'!$L$12-E4482+H4482, IF($B$3='Budget Calculator'!$A$13,  'Loan Calculator'!$N$12-E4482+H4482, IF($B$3='Budget Calculator'!$A$12,  'Loan Calculator'!$P$12-E4482+H4482, 0))))</f>
        <v>#DIV/0!</v>
      </c>
      <c r="E4482" s="217" t="e">
        <f>IF(('Loan Calculator'!$G$4/$B$4)*C4481&gt;=0, ('Loan Calculator'!$G$4/$B$4)*C4481, 1/0)</f>
        <v>#DIV/0!</v>
      </c>
      <c r="F4482" s="200" t="e">
        <f t="shared" si="426"/>
        <v>#DIV/0!</v>
      </c>
      <c r="G4482" s="212" t="e">
        <f t="shared" si="421"/>
        <v>#DIV/0!</v>
      </c>
      <c r="K4482" s="197" t="str" cm="1">
        <f t="array" ref="K4482">INDEX($A:$G, ($B4482*$B$4)+3,COLUMN(C4482))</f>
        <v>Owing</v>
      </c>
      <c r="L4482" s="198" t="e">
        <f t="shared" si="423"/>
        <v>#VALUE!</v>
      </c>
      <c r="M4482" s="199" t="e">
        <f t="shared" si="424"/>
        <v>#VALUE!</v>
      </c>
      <c r="N4482" s="200" t="str" cm="1">
        <f t="array" ref="N4482">INDEX($A:$G, ($B4482*$B$4)+3,COLUMN(F4482))</f>
        <v>Total Interest Charged</v>
      </c>
      <c r="O4482" s="201" t="e">
        <f t="shared" si="422"/>
        <v>#VALUE!</v>
      </c>
    </row>
    <row r="4483" spans="3:15" x14ac:dyDescent="0.25">
      <c r="C4483" s="197" t="e">
        <f t="shared" si="425"/>
        <v>#DIV/0!</v>
      </c>
      <c r="D4483" s="216" t="e">
        <f>IF(F4483="","",IF($B$3='Budget Calculator'!$A$14, 'Loan Calculator'!$L$12-E4483+H4483, IF($B$3='Budget Calculator'!$A$13,  'Loan Calculator'!$N$12-E4483+H4483, IF($B$3='Budget Calculator'!$A$12,  'Loan Calculator'!$P$12-E4483+H4483, 0))))</f>
        <v>#DIV/0!</v>
      </c>
      <c r="E4483" s="217" t="e">
        <f>IF(('Loan Calculator'!$G$4/$B$4)*C4482&gt;=0, ('Loan Calculator'!$G$4/$B$4)*C4482, 1/0)</f>
        <v>#DIV/0!</v>
      </c>
      <c r="F4483" s="200" t="e">
        <f t="shared" si="426"/>
        <v>#DIV/0!</v>
      </c>
      <c r="G4483" s="212" t="e">
        <f t="shared" si="421"/>
        <v>#DIV/0!</v>
      </c>
      <c r="K4483" s="197" t="str" cm="1">
        <f t="array" ref="K4483">INDEX($A:$G, ($B4483*$B$4)+3,COLUMN(C4483))</f>
        <v>Owing</v>
      </c>
      <c r="L4483" s="198" t="e">
        <f t="shared" si="423"/>
        <v>#VALUE!</v>
      </c>
      <c r="M4483" s="199" t="e">
        <f t="shared" si="424"/>
        <v>#VALUE!</v>
      </c>
      <c r="N4483" s="200" t="str" cm="1">
        <f t="array" ref="N4483">INDEX($A:$G, ($B4483*$B$4)+3,COLUMN(F4483))</f>
        <v>Total Interest Charged</v>
      </c>
      <c r="O4483" s="201" t="e">
        <f t="shared" si="422"/>
        <v>#VALUE!</v>
      </c>
    </row>
    <row r="4484" spans="3:15" x14ac:dyDescent="0.25">
      <c r="C4484" s="197" t="e">
        <f t="shared" si="425"/>
        <v>#DIV/0!</v>
      </c>
      <c r="D4484" s="216" t="e">
        <f>IF(F4484="","",IF($B$3='Budget Calculator'!$A$14, 'Loan Calculator'!$L$12-E4484+H4484, IF($B$3='Budget Calculator'!$A$13,  'Loan Calculator'!$N$12-E4484+H4484, IF($B$3='Budget Calculator'!$A$12,  'Loan Calculator'!$P$12-E4484+H4484, 0))))</f>
        <v>#DIV/0!</v>
      </c>
      <c r="E4484" s="217" t="e">
        <f>IF(('Loan Calculator'!$G$4/$B$4)*C4483&gt;=0, ('Loan Calculator'!$G$4/$B$4)*C4483, 1/0)</f>
        <v>#DIV/0!</v>
      </c>
      <c r="F4484" s="200" t="e">
        <f t="shared" si="426"/>
        <v>#DIV/0!</v>
      </c>
      <c r="G4484" s="212" t="e">
        <f t="shared" si="421"/>
        <v>#DIV/0!</v>
      </c>
      <c r="K4484" s="197" t="str" cm="1">
        <f t="array" ref="K4484">INDEX($A:$G, ($B4484*$B$4)+3,COLUMN(C4484))</f>
        <v>Owing</v>
      </c>
      <c r="L4484" s="198" t="e">
        <f t="shared" si="423"/>
        <v>#VALUE!</v>
      </c>
      <c r="M4484" s="199" t="e">
        <f t="shared" si="424"/>
        <v>#VALUE!</v>
      </c>
      <c r="N4484" s="200" t="str" cm="1">
        <f t="array" ref="N4484">INDEX($A:$G, ($B4484*$B$4)+3,COLUMN(F4484))</f>
        <v>Total Interest Charged</v>
      </c>
      <c r="O4484" s="201" t="e">
        <f t="shared" si="422"/>
        <v>#VALUE!</v>
      </c>
    </row>
    <row r="4485" spans="3:15" x14ac:dyDescent="0.25">
      <c r="C4485" s="197" t="e">
        <f t="shared" si="425"/>
        <v>#DIV/0!</v>
      </c>
      <c r="D4485" s="216" t="e">
        <f>IF(F4485="","",IF($B$3='Budget Calculator'!$A$14, 'Loan Calculator'!$L$12-E4485+H4485, IF($B$3='Budget Calculator'!$A$13,  'Loan Calculator'!$N$12-E4485+H4485, IF($B$3='Budget Calculator'!$A$12,  'Loan Calculator'!$P$12-E4485+H4485, 0))))</f>
        <v>#DIV/0!</v>
      </c>
      <c r="E4485" s="217" t="e">
        <f>IF(('Loan Calculator'!$G$4/$B$4)*C4484&gt;=0, ('Loan Calculator'!$G$4/$B$4)*C4484, 1/0)</f>
        <v>#DIV/0!</v>
      </c>
      <c r="F4485" s="200" t="e">
        <f t="shared" si="426"/>
        <v>#DIV/0!</v>
      </c>
      <c r="G4485" s="212" t="e">
        <f t="shared" si="421"/>
        <v>#DIV/0!</v>
      </c>
      <c r="K4485" s="197" t="str" cm="1">
        <f t="array" ref="K4485">INDEX($A:$G, ($B4485*$B$4)+3,COLUMN(C4485))</f>
        <v>Owing</v>
      </c>
      <c r="L4485" s="198" t="e">
        <f t="shared" si="423"/>
        <v>#VALUE!</v>
      </c>
      <c r="M4485" s="199" t="e">
        <f t="shared" si="424"/>
        <v>#VALUE!</v>
      </c>
      <c r="N4485" s="200" t="str" cm="1">
        <f t="array" ref="N4485">INDEX($A:$G, ($B4485*$B$4)+3,COLUMN(F4485))</f>
        <v>Total Interest Charged</v>
      </c>
      <c r="O4485" s="201" t="e">
        <f t="shared" si="422"/>
        <v>#VALUE!</v>
      </c>
    </row>
    <row r="4486" spans="3:15" x14ac:dyDescent="0.25">
      <c r="C4486" s="197" t="e">
        <f t="shared" si="425"/>
        <v>#DIV/0!</v>
      </c>
      <c r="D4486" s="216" t="e">
        <f>IF(F4486="","",IF($B$3='Budget Calculator'!$A$14, 'Loan Calculator'!$L$12-E4486+H4486, IF($B$3='Budget Calculator'!$A$13,  'Loan Calculator'!$N$12-E4486+H4486, IF($B$3='Budget Calculator'!$A$12,  'Loan Calculator'!$P$12-E4486+H4486, 0))))</f>
        <v>#DIV/0!</v>
      </c>
      <c r="E4486" s="217" t="e">
        <f>IF(('Loan Calculator'!$G$4/$B$4)*C4485&gt;=0, ('Loan Calculator'!$G$4/$B$4)*C4485, 1/0)</f>
        <v>#DIV/0!</v>
      </c>
      <c r="F4486" s="200" t="e">
        <f t="shared" si="426"/>
        <v>#DIV/0!</v>
      </c>
      <c r="G4486" s="212" t="e">
        <f t="shared" ref="G4486:G4549" si="427">IF(IFERROR(C4486, 1/0), B4486, IF(C4486=0, B4486, 1/0))</f>
        <v>#DIV/0!</v>
      </c>
      <c r="K4486" s="197" t="str" cm="1">
        <f t="array" ref="K4486">INDEX($A:$G, ($B4486*$B$4)+3,COLUMN(C4486))</f>
        <v>Owing</v>
      </c>
      <c r="L4486" s="198" t="e">
        <f t="shared" si="423"/>
        <v>#VALUE!</v>
      </c>
      <c r="M4486" s="199" t="e">
        <f t="shared" si="424"/>
        <v>#VALUE!</v>
      </c>
      <c r="N4486" s="200" t="str" cm="1">
        <f t="array" ref="N4486">INDEX($A:$G, ($B4486*$B$4)+3,COLUMN(F4486))</f>
        <v>Total Interest Charged</v>
      </c>
      <c r="O4486" s="201" t="e">
        <f t="shared" ref="O4486:O4549" si="428">IF(IFERROR(K4486, 1/0), J4486, IF(K4486=0, J4486, 1/0))</f>
        <v>#VALUE!</v>
      </c>
    </row>
    <row r="4487" spans="3:15" x14ac:dyDescent="0.25">
      <c r="C4487" s="197" t="e">
        <f t="shared" si="425"/>
        <v>#DIV/0!</v>
      </c>
      <c r="D4487" s="216" t="e">
        <f>IF(F4487="","",IF($B$3='Budget Calculator'!$A$14, 'Loan Calculator'!$L$12-E4487+H4487, IF($B$3='Budget Calculator'!$A$13,  'Loan Calculator'!$N$12-E4487+H4487, IF($B$3='Budget Calculator'!$A$12,  'Loan Calculator'!$P$12-E4487+H4487, 0))))</f>
        <v>#DIV/0!</v>
      </c>
      <c r="E4487" s="217" t="e">
        <f>IF(('Loan Calculator'!$G$4/$B$4)*C4486&gt;=0, ('Loan Calculator'!$G$4/$B$4)*C4486, 1/0)</f>
        <v>#DIV/0!</v>
      </c>
      <c r="F4487" s="200" t="e">
        <f t="shared" si="426"/>
        <v>#DIV/0!</v>
      </c>
      <c r="G4487" s="212" t="e">
        <f t="shared" si="427"/>
        <v>#DIV/0!</v>
      </c>
      <c r="K4487" s="197" t="str" cm="1">
        <f t="array" ref="K4487">INDEX($A:$G, ($B4487*$B$4)+3,COLUMN(C4487))</f>
        <v>Owing</v>
      </c>
      <c r="L4487" s="198" t="e">
        <f t="shared" ref="L4487:L4550" si="429">K4486-K4487</f>
        <v>#VALUE!</v>
      </c>
      <c r="M4487" s="199" t="e">
        <f t="shared" ref="M4487:M4550" si="430">N4487-N4486</f>
        <v>#VALUE!</v>
      </c>
      <c r="N4487" s="200" t="str" cm="1">
        <f t="array" ref="N4487">INDEX($A:$G, ($B4487*$B$4)+3,COLUMN(F4487))</f>
        <v>Total Interest Charged</v>
      </c>
      <c r="O4487" s="201" t="e">
        <f t="shared" si="428"/>
        <v>#VALUE!</v>
      </c>
    </row>
    <row r="4488" spans="3:15" x14ac:dyDescent="0.25">
      <c r="C4488" s="197" t="e">
        <f t="shared" si="425"/>
        <v>#DIV/0!</v>
      </c>
      <c r="D4488" s="216" t="e">
        <f>IF(F4488="","",IF($B$3='Budget Calculator'!$A$14, 'Loan Calculator'!$L$12-E4488+H4488, IF($B$3='Budget Calculator'!$A$13,  'Loan Calculator'!$N$12-E4488+H4488, IF($B$3='Budget Calculator'!$A$12,  'Loan Calculator'!$P$12-E4488+H4488, 0))))</f>
        <v>#DIV/0!</v>
      </c>
      <c r="E4488" s="217" t="e">
        <f>IF(('Loan Calculator'!$G$4/$B$4)*C4487&gt;=0, ('Loan Calculator'!$G$4/$B$4)*C4487, 1/0)</f>
        <v>#DIV/0!</v>
      </c>
      <c r="F4488" s="200" t="e">
        <f t="shared" si="426"/>
        <v>#DIV/0!</v>
      </c>
      <c r="G4488" s="212" t="e">
        <f t="shared" si="427"/>
        <v>#DIV/0!</v>
      </c>
      <c r="K4488" s="197" t="str" cm="1">
        <f t="array" ref="K4488">INDEX($A:$G, ($B4488*$B$4)+3,COLUMN(C4488))</f>
        <v>Owing</v>
      </c>
      <c r="L4488" s="198" t="e">
        <f t="shared" si="429"/>
        <v>#VALUE!</v>
      </c>
      <c r="M4488" s="199" t="e">
        <f t="shared" si="430"/>
        <v>#VALUE!</v>
      </c>
      <c r="N4488" s="200" t="str" cm="1">
        <f t="array" ref="N4488">INDEX($A:$G, ($B4488*$B$4)+3,COLUMN(F4488))</f>
        <v>Total Interest Charged</v>
      </c>
      <c r="O4488" s="201" t="e">
        <f t="shared" si="428"/>
        <v>#VALUE!</v>
      </c>
    </row>
    <row r="4489" spans="3:15" x14ac:dyDescent="0.25">
      <c r="C4489" s="197" t="e">
        <f t="shared" si="425"/>
        <v>#DIV/0!</v>
      </c>
      <c r="D4489" s="216" t="e">
        <f>IF(F4489="","",IF($B$3='Budget Calculator'!$A$14, 'Loan Calculator'!$L$12-E4489+H4489, IF($B$3='Budget Calculator'!$A$13,  'Loan Calculator'!$N$12-E4489+H4489, IF($B$3='Budget Calculator'!$A$12,  'Loan Calculator'!$P$12-E4489+H4489, 0))))</f>
        <v>#DIV/0!</v>
      </c>
      <c r="E4489" s="217" t="e">
        <f>IF(('Loan Calculator'!$G$4/$B$4)*C4488&gt;=0, ('Loan Calculator'!$G$4/$B$4)*C4488, 1/0)</f>
        <v>#DIV/0!</v>
      </c>
      <c r="F4489" s="200" t="e">
        <f t="shared" si="426"/>
        <v>#DIV/0!</v>
      </c>
      <c r="G4489" s="212" t="e">
        <f t="shared" si="427"/>
        <v>#DIV/0!</v>
      </c>
      <c r="K4489" s="197" t="str" cm="1">
        <f t="array" ref="K4489">INDEX($A:$G, ($B4489*$B$4)+3,COLUMN(C4489))</f>
        <v>Owing</v>
      </c>
      <c r="L4489" s="198" t="e">
        <f t="shared" si="429"/>
        <v>#VALUE!</v>
      </c>
      <c r="M4489" s="199" t="e">
        <f t="shared" si="430"/>
        <v>#VALUE!</v>
      </c>
      <c r="N4489" s="200" t="str" cm="1">
        <f t="array" ref="N4489">INDEX($A:$G, ($B4489*$B$4)+3,COLUMN(F4489))</f>
        <v>Total Interest Charged</v>
      </c>
      <c r="O4489" s="201" t="e">
        <f t="shared" si="428"/>
        <v>#VALUE!</v>
      </c>
    </row>
    <row r="4490" spans="3:15" x14ac:dyDescent="0.25">
      <c r="C4490" s="197" t="e">
        <f t="shared" si="425"/>
        <v>#DIV/0!</v>
      </c>
      <c r="D4490" s="216" t="e">
        <f>IF(F4490="","",IF($B$3='Budget Calculator'!$A$14, 'Loan Calculator'!$L$12-E4490+H4490, IF($B$3='Budget Calculator'!$A$13,  'Loan Calculator'!$N$12-E4490+H4490, IF($B$3='Budget Calculator'!$A$12,  'Loan Calculator'!$P$12-E4490+H4490, 0))))</f>
        <v>#DIV/0!</v>
      </c>
      <c r="E4490" s="217" t="e">
        <f>IF(('Loan Calculator'!$G$4/$B$4)*C4489&gt;=0, ('Loan Calculator'!$G$4/$B$4)*C4489, 1/0)</f>
        <v>#DIV/0!</v>
      </c>
      <c r="F4490" s="200" t="e">
        <f t="shared" si="426"/>
        <v>#DIV/0!</v>
      </c>
      <c r="G4490" s="212" t="e">
        <f t="shared" si="427"/>
        <v>#DIV/0!</v>
      </c>
      <c r="K4490" s="197" t="str" cm="1">
        <f t="array" ref="K4490">INDEX($A:$G, ($B4490*$B$4)+3,COLUMN(C4490))</f>
        <v>Owing</v>
      </c>
      <c r="L4490" s="198" t="e">
        <f t="shared" si="429"/>
        <v>#VALUE!</v>
      </c>
      <c r="M4490" s="199" t="e">
        <f t="shared" si="430"/>
        <v>#VALUE!</v>
      </c>
      <c r="N4490" s="200" t="str" cm="1">
        <f t="array" ref="N4490">INDEX($A:$G, ($B4490*$B$4)+3,COLUMN(F4490))</f>
        <v>Total Interest Charged</v>
      </c>
      <c r="O4490" s="201" t="e">
        <f t="shared" si="428"/>
        <v>#VALUE!</v>
      </c>
    </row>
    <row r="4491" spans="3:15" x14ac:dyDescent="0.25">
      <c r="C4491" s="197" t="e">
        <f t="shared" si="425"/>
        <v>#DIV/0!</v>
      </c>
      <c r="D4491" s="216" t="e">
        <f>IF(F4491="","",IF($B$3='Budget Calculator'!$A$14, 'Loan Calculator'!$L$12-E4491+H4491, IF($B$3='Budget Calculator'!$A$13,  'Loan Calculator'!$N$12-E4491+H4491, IF($B$3='Budget Calculator'!$A$12,  'Loan Calculator'!$P$12-E4491+H4491, 0))))</f>
        <v>#DIV/0!</v>
      </c>
      <c r="E4491" s="217" t="e">
        <f>IF(('Loan Calculator'!$G$4/$B$4)*C4490&gt;=0, ('Loan Calculator'!$G$4/$B$4)*C4490, 1/0)</f>
        <v>#DIV/0!</v>
      </c>
      <c r="F4491" s="200" t="e">
        <f t="shared" si="426"/>
        <v>#DIV/0!</v>
      </c>
      <c r="G4491" s="212" t="e">
        <f t="shared" si="427"/>
        <v>#DIV/0!</v>
      </c>
      <c r="K4491" s="197" t="str" cm="1">
        <f t="array" ref="K4491">INDEX($A:$G, ($B4491*$B$4)+3,COLUMN(C4491))</f>
        <v>Owing</v>
      </c>
      <c r="L4491" s="198" t="e">
        <f t="shared" si="429"/>
        <v>#VALUE!</v>
      </c>
      <c r="M4491" s="199" t="e">
        <f t="shared" si="430"/>
        <v>#VALUE!</v>
      </c>
      <c r="N4491" s="200" t="str" cm="1">
        <f t="array" ref="N4491">INDEX($A:$G, ($B4491*$B$4)+3,COLUMN(F4491))</f>
        <v>Total Interest Charged</v>
      </c>
      <c r="O4491" s="201" t="e">
        <f t="shared" si="428"/>
        <v>#VALUE!</v>
      </c>
    </row>
    <row r="4492" spans="3:15" x14ac:dyDescent="0.25">
      <c r="C4492" s="197" t="e">
        <f t="shared" si="425"/>
        <v>#DIV/0!</v>
      </c>
      <c r="D4492" s="216" t="e">
        <f>IF(F4492="","",IF($B$3='Budget Calculator'!$A$14, 'Loan Calculator'!$L$12-E4492+H4492, IF($B$3='Budget Calculator'!$A$13,  'Loan Calculator'!$N$12-E4492+H4492, IF($B$3='Budget Calculator'!$A$12,  'Loan Calculator'!$P$12-E4492+H4492, 0))))</f>
        <v>#DIV/0!</v>
      </c>
      <c r="E4492" s="217" t="e">
        <f>IF(('Loan Calculator'!$G$4/$B$4)*C4491&gt;=0, ('Loan Calculator'!$G$4/$B$4)*C4491, 1/0)</f>
        <v>#DIV/0!</v>
      </c>
      <c r="F4492" s="200" t="e">
        <f t="shared" si="426"/>
        <v>#DIV/0!</v>
      </c>
      <c r="G4492" s="212" t="e">
        <f t="shared" si="427"/>
        <v>#DIV/0!</v>
      </c>
      <c r="K4492" s="197" t="str" cm="1">
        <f t="array" ref="K4492">INDEX($A:$G, ($B4492*$B$4)+3,COLUMN(C4492))</f>
        <v>Owing</v>
      </c>
      <c r="L4492" s="198" t="e">
        <f t="shared" si="429"/>
        <v>#VALUE!</v>
      </c>
      <c r="M4492" s="199" t="e">
        <f t="shared" si="430"/>
        <v>#VALUE!</v>
      </c>
      <c r="N4492" s="200" t="str" cm="1">
        <f t="array" ref="N4492">INDEX($A:$G, ($B4492*$B$4)+3,COLUMN(F4492))</f>
        <v>Total Interest Charged</v>
      </c>
      <c r="O4492" s="201" t="e">
        <f t="shared" si="428"/>
        <v>#VALUE!</v>
      </c>
    </row>
    <row r="4493" spans="3:15" x14ac:dyDescent="0.25">
      <c r="C4493" s="197" t="e">
        <f t="shared" si="425"/>
        <v>#DIV/0!</v>
      </c>
      <c r="D4493" s="216" t="e">
        <f>IF(F4493="","",IF($B$3='Budget Calculator'!$A$14, 'Loan Calculator'!$L$12-E4493+H4493, IF($B$3='Budget Calculator'!$A$13,  'Loan Calculator'!$N$12-E4493+H4493, IF($B$3='Budget Calculator'!$A$12,  'Loan Calculator'!$P$12-E4493+H4493, 0))))</f>
        <v>#DIV/0!</v>
      </c>
      <c r="E4493" s="217" t="e">
        <f>IF(('Loan Calculator'!$G$4/$B$4)*C4492&gt;=0, ('Loan Calculator'!$G$4/$B$4)*C4492, 1/0)</f>
        <v>#DIV/0!</v>
      </c>
      <c r="F4493" s="200" t="e">
        <f t="shared" si="426"/>
        <v>#DIV/0!</v>
      </c>
      <c r="G4493" s="212" t="e">
        <f t="shared" si="427"/>
        <v>#DIV/0!</v>
      </c>
      <c r="K4493" s="197" t="str" cm="1">
        <f t="array" ref="K4493">INDEX($A:$G, ($B4493*$B$4)+3,COLUMN(C4493))</f>
        <v>Owing</v>
      </c>
      <c r="L4493" s="198" t="e">
        <f t="shared" si="429"/>
        <v>#VALUE!</v>
      </c>
      <c r="M4493" s="199" t="e">
        <f t="shared" si="430"/>
        <v>#VALUE!</v>
      </c>
      <c r="N4493" s="200" t="str" cm="1">
        <f t="array" ref="N4493">INDEX($A:$G, ($B4493*$B$4)+3,COLUMN(F4493))</f>
        <v>Total Interest Charged</v>
      </c>
      <c r="O4493" s="201" t="e">
        <f t="shared" si="428"/>
        <v>#VALUE!</v>
      </c>
    </row>
    <row r="4494" spans="3:15" x14ac:dyDescent="0.25">
      <c r="C4494" s="197" t="e">
        <f t="shared" si="425"/>
        <v>#DIV/0!</v>
      </c>
      <c r="D4494" s="216" t="e">
        <f>IF(F4494="","",IF($B$3='Budget Calculator'!$A$14, 'Loan Calculator'!$L$12-E4494+H4494, IF($B$3='Budget Calculator'!$A$13,  'Loan Calculator'!$N$12-E4494+H4494, IF($B$3='Budget Calculator'!$A$12,  'Loan Calculator'!$P$12-E4494+H4494, 0))))</f>
        <v>#DIV/0!</v>
      </c>
      <c r="E4494" s="217" t="e">
        <f>IF(('Loan Calculator'!$G$4/$B$4)*C4493&gt;=0, ('Loan Calculator'!$G$4/$B$4)*C4493, 1/0)</f>
        <v>#DIV/0!</v>
      </c>
      <c r="F4494" s="200" t="e">
        <f t="shared" si="426"/>
        <v>#DIV/0!</v>
      </c>
      <c r="G4494" s="212" t="e">
        <f t="shared" si="427"/>
        <v>#DIV/0!</v>
      </c>
      <c r="K4494" s="197" t="str" cm="1">
        <f t="array" ref="K4494">INDEX($A:$G, ($B4494*$B$4)+3,COLUMN(C4494))</f>
        <v>Owing</v>
      </c>
      <c r="L4494" s="198" t="e">
        <f t="shared" si="429"/>
        <v>#VALUE!</v>
      </c>
      <c r="M4494" s="199" t="e">
        <f t="shared" si="430"/>
        <v>#VALUE!</v>
      </c>
      <c r="N4494" s="200" t="str" cm="1">
        <f t="array" ref="N4494">INDEX($A:$G, ($B4494*$B$4)+3,COLUMN(F4494))</f>
        <v>Total Interest Charged</v>
      </c>
      <c r="O4494" s="201" t="e">
        <f t="shared" si="428"/>
        <v>#VALUE!</v>
      </c>
    </row>
    <row r="4495" spans="3:15" x14ac:dyDescent="0.25">
      <c r="C4495" s="197" t="e">
        <f t="shared" si="425"/>
        <v>#DIV/0!</v>
      </c>
      <c r="D4495" s="216" t="e">
        <f>IF(F4495="","",IF($B$3='Budget Calculator'!$A$14, 'Loan Calculator'!$L$12-E4495+H4495, IF($B$3='Budget Calculator'!$A$13,  'Loan Calculator'!$N$12-E4495+H4495, IF($B$3='Budget Calculator'!$A$12,  'Loan Calculator'!$P$12-E4495+H4495, 0))))</f>
        <v>#DIV/0!</v>
      </c>
      <c r="E4495" s="217" t="e">
        <f>IF(('Loan Calculator'!$G$4/$B$4)*C4494&gt;=0, ('Loan Calculator'!$G$4/$B$4)*C4494, 1/0)</f>
        <v>#DIV/0!</v>
      </c>
      <c r="F4495" s="200" t="e">
        <f t="shared" si="426"/>
        <v>#DIV/0!</v>
      </c>
      <c r="G4495" s="212" t="e">
        <f t="shared" si="427"/>
        <v>#DIV/0!</v>
      </c>
      <c r="K4495" s="197" t="str" cm="1">
        <f t="array" ref="K4495">INDEX($A:$G, ($B4495*$B$4)+3,COLUMN(C4495))</f>
        <v>Owing</v>
      </c>
      <c r="L4495" s="198" t="e">
        <f t="shared" si="429"/>
        <v>#VALUE!</v>
      </c>
      <c r="M4495" s="199" t="e">
        <f t="shared" si="430"/>
        <v>#VALUE!</v>
      </c>
      <c r="N4495" s="200" t="str" cm="1">
        <f t="array" ref="N4495">INDEX($A:$G, ($B4495*$B$4)+3,COLUMN(F4495))</f>
        <v>Total Interest Charged</v>
      </c>
      <c r="O4495" s="201" t="e">
        <f t="shared" si="428"/>
        <v>#VALUE!</v>
      </c>
    </row>
    <row r="4496" spans="3:15" x14ac:dyDescent="0.25">
      <c r="C4496" s="197" t="e">
        <f t="shared" si="425"/>
        <v>#DIV/0!</v>
      </c>
      <c r="D4496" s="216" t="e">
        <f>IF(F4496="","",IF($B$3='Budget Calculator'!$A$14, 'Loan Calculator'!$L$12-E4496+H4496, IF($B$3='Budget Calculator'!$A$13,  'Loan Calculator'!$N$12-E4496+H4496, IF($B$3='Budget Calculator'!$A$12,  'Loan Calculator'!$P$12-E4496+H4496, 0))))</f>
        <v>#DIV/0!</v>
      </c>
      <c r="E4496" s="217" t="e">
        <f>IF(('Loan Calculator'!$G$4/$B$4)*C4495&gt;=0, ('Loan Calculator'!$G$4/$B$4)*C4495, 1/0)</f>
        <v>#DIV/0!</v>
      </c>
      <c r="F4496" s="200" t="e">
        <f t="shared" si="426"/>
        <v>#DIV/0!</v>
      </c>
      <c r="G4496" s="212" t="e">
        <f t="shared" si="427"/>
        <v>#DIV/0!</v>
      </c>
      <c r="K4496" s="197" t="str" cm="1">
        <f t="array" ref="K4496">INDEX($A:$G, ($B4496*$B$4)+3,COLUMN(C4496))</f>
        <v>Owing</v>
      </c>
      <c r="L4496" s="198" t="e">
        <f t="shared" si="429"/>
        <v>#VALUE!</v>
      </c>
      <c r="M4496" s="199" t="e">
        <f t="shared" si="430"/>
        <v>#VALUE!</v>
      </c>
      <c r="N4496" s="200" t="str" cm="1">
        <f t="array" ref="N4496">INDEX($A:$G, ($B4496*$B$4)+3,COLUMN(F4496))</f>
        <v>Total Interest Charged</v>
      </c>
      <c r="O4496" s="201" t="e">
        <f t="shared" si="428"/>
        <v>#VALUE!</v>
      </c>
    </row>
    <row r="4497" spans="3:15" x14ac:dyDescent="0.25">
      <c r="C4497" s="197" t="e">
        <f t="shared" si="425"/>
        <v>#DIV/0!</v>
      </c>
      <c r="D4497" s="216" t="e">
        <f>IF(F4497="","",IF($B$3='Budget Calculator'!$A$14, 'Loan Calculator'!$L$12-E4497+H4497, IF($B$3='Budget Calculator'!$A$13,  'Loan Calculator'!$N$12-E4497+H4497, IF($B$3='Budget Calculator'!$A$12,  'Loan Calculator'!$P$12-E4497+H4497, 0))))</f>
        <v>#DIV/0!</v>
      </c>
      <c r="E4497" s="217" t="e">
        <f>IF(('Loan Calculator'!$G$4/$B$4)*C4496&gt;=0, ('Loan Calculator'!$G$4/$B$4)*C4496, 1/0)</f>
        <v>#DIV/0!</v>
      </c>
      <c r="F4497" s="200" t="e">
        <f t="shared" si="426"/>
        <v>#DIV/0!</v>
      </c>
      <c r="G4497" s="212" t="e">
        <f t="shared" si="427"/>
        <v>#DIV/0!</v>
      </c>
      <c r="K4497" s="197" t="str" cm="1">
        <f t="array" ref="K4497">INDEX($A:$G, ($B4497*$B$4)+3,COLUMN(C4497))</f>
        <v>Owing</v>
      </c>
      <c r="L4497" s="198" t="e">
        <f t="shared" si="429"/>
        <v>#VALUE!</v>
      </c>
      <c r="M4497" s="199" t="e">
        <f t="shared" si="430"/>
        <v>#VALUE!</v>
      </c>
      <c r="N4497" s="200" t="str" cm="1">
        <f t="array" ref="N4497">INDEX($A:$G, ($B4497*$B$4)+3,COLUMN(F4497))</f>
        <v>Total Interest Charged</v>
      </c>
      <c r="O4497" s="201" t="e">
        <f t="shared" si="428"/>
        <v>#VALUE!</v>
      </c>
    </row>
    <row r="4498" spans="3:15" x14ac:dyDescent="0.25">
      <c r="C4498" s="197" t="e">
        <f t="shared" si="425"/>
        <v>#DIV/0!</v>
      </c>
      <c r="D4498" s="216" t="e">
        <f>IF(F4498="","",IF($B$3='Budget Calculator'!$A$14, 'Loan Calculator'!$L$12-E4498+H4498, IF($B$3='Budget Calculator'!$A$13,  'Loan Calculator'!$N$12-E4498+H4498, IF($B$3='Budget Calculator'!$A$12,  'Loan Calculator'!$P$12-E4498+H4498, 0))))</f>
        <v>#DIV/0!</v>
      </c>
      <c r="E4498" s="217" t="e">
        <f>IF(('Loan Calculator'!$G$4/$B$4)*C4497&gt;=0, ('Loan Calculator'!$G$4/$B$4)*C4497, 1/0)</f>
        <v>#DIV/0!</v>
      </c>
      <c r="F4498" s="200" t="e">
        <f t="shared" si="426"/>
        <v>#DIV/0!</v>
      </c>
      <c r="G4498" s="212" t="e">
        <f t="shared" si="427"/>
        <v>#DIV/0!</v>
      </c>
      <c r="K4498" s="197" t="str" cm="1">
        <f t="array" ref="K4498">INDEX($A:$G, ($B4498*$B$4)+3,COLUMN(C4498))</f>
        <v>Owing</v>
      </c>
      <c r="L4498" s="198" t="e">
        <f t="shared" si="429"/>
        <v>#VALUE!</v>
      </c>
      <c r="M4498" s="199" t="e">
        <f t="shared" si="430"/>
        <v>#VALUE!</v>
      </c>
      <c r="N4498" s="200" t="str" cm="1">
        <f t="array" ref="N4498">INDEX($A:$G, ($B4498*$B$4)+3,COLUMN(F4498))</f>
        <v>Total Interest Charged</v>
      </c>
      <c r="O4498" s="201" t="e">
        <f t="shared" si="428"/>
        <v>#VALUE!</v>
      </c>
    </row>
    <row r="4499" spans="3:15" x14ac:dyDescent="0.25">
      <c r="C4499" s="197" t="e">
        <f t="shared" si="425"/>
        <v>#DIV/0!</v>
      </c>
      <c r="D4499" s="216" t="e">
        <f>IF(F4499="","",IF($B$3='Budget Calculator'!$A$14, 'Loan Calculator'!$L$12-E4499+H4499, IF($B$3='Budget Calculator'!$A$13,  'Loan Calculator'!$N$12-E4499+H4499, IF($B$3='Budget Calculator'!$A$12,  'Loan Calculator'!$P$12-E4499+H4499, 0))))</f>
        <v>#DIV/0!</v>
      </c>
      <c r="E4499" s="217" t="e">
        <f>IF(('Loan Calculator'!$G$4/$B$4)*C4498&gt;=0, ('Loan Calculator'!$G$4/$B$4)*C4498, 1/0)</f>
        <v>#DIV/0!</v>
      </c>
      <c r="F4499" s="200" t="e">
        <f t="shared" si="426"/>
        <v>#DIV/0!</v>
      </c>
      <c r="G4499" s="212" t="e">
        <f t="shared" si="427"/>
        <v>#DIV/0!</v>
      </c>
      <c r="K4499" s="197" t="str" cm="1">
        <f t="array" ref="K4499">INDEX($A:$G, ($B4499*$B$4)+3,COLUMN(C4499))</f>
        <v>Owing</v>
      </c>
      <c r="L4499" s="198" t="e">
        <f t="shared" si="429"/>
        <v>#VALUE!</v>
      </c>
      <c r="M4499" s="199" t="e">
        <f t="shared" si="430"/>
        <v>#VALUE!</v>
      </c>
      <c r="N4499" s="200" t="str" cm="1">
        <f t="array" ref="N4499">INDEX($A:$G, ($B4499*$B$4)+3,COLUMN(F4499))</f>
        <v>Total Interest Charged</v>
      </c>
      <c r="O4499" s="201" t="e">
        <f t="shared" si="428"/>
        <v>#VALUE!</v>
      </c>
    </row>
    <row r="4500" spans="3:15" x14ac:dyDescent="0.25">
      <c r="C4500" s="197" t="e">
        <f t="shared" si="425"/>
        <v>#DIV/0!</v>
      </c>
      <c r="D4500" s="216" t="e">
        <f>IF(F4500="","",IF($B$3='Budget Calculator'!$A$14, 'Loan Calculator'!$L$12-E4500+H4500, IF($B$3='Budget Calculator'!$A$13,  'Loan Calculator'!$N$12-E4500+H4500, IF($B$3='Budget Calculator'!$A$12,  'Loan Calculator'!$P$12-E4500+H4500, 0))))</f>
        <v>#DIV/0!</v>
      </c>
      <c r="E4500" s="217" t="e">
        <f>IF(('Loan Calculator'!$G$4/$B$4)*C4499&gt;=0, ('Loan Calculator'!$G$4/$B$4)*C4499, 1/0)</f>
        <v>#DIV/0!</v>
      </c>
      <c r="F4500" s="200" t="e">
        <f t="shared" si="426"/>
        <v>#DIV/0!</v>
      </c>
      <c r="G4500" s="212" t="e">
        <f t="shared" si="427"/>
        <v>#DIV/0!</v>
      </c>
      <c r="K4500" s="197" t="str" cm="1">
        <f t="array" ref="K4500">INDEX($A:$G, ($B4500*$B$4)+3,COLUMN(C4500))</f>
        <v>Owing</v>
      </c>
      <c r="L4500" s="198" t="e">
        <f t="shared" si="429"/>
        <v>#VALUE!</v>
      </c>
      <c r="M4500" s="199" t="e">
        <f t="shared" si="430"/>
        <v>#VALUE!</v>
      </c>
      <c r="N4500" s="200" t="str" cm="1">
        <f t="array" ref="N4500">INDEX($A:$G, ($B4500*$B$4)+3,COLUMN(F4500))</f>
        <v>Total Interest Charged</v>
      </c>
      <c r="O4500" s="201" t="e">
        <f t="shared" si="428"/>
        <v>#VALUE!</v>
      </c>
    </row>
    <row r="4501" spans="3:15" x14ac:dyDescent="0.25">
      <c r="C4501" s="197" t="e">
        <f t="shared" si="425"/>
        <v>#DIV/0!</v>
      </c>
      <c r="D4501" s="216" t="e">
        <f>IF(F4501="","",IF($B$3='Budget Calculator'!$A$14, 'Loan Calculator'!$L$12-E4501+H4501, IF($B$3='Budget Calculator'!$A$13,  'Loan Calculator'!$N$12-E4501+H4501, IF($B$3='Budget Calculator'!$A$12,  'Loan Calculator'!$P$12-E4501+H4501, 0))))</f>
        <v>#DIV/0!</v>
      </c>
      <c r="E4501" s="217" t="e">
        <f>IF(('Loan Calculator'!$G$4/$B$4)*C4500&gt;=0, ('Loan Calculator'!$G$4/$B$4)*C4500, 1/0)</f>
        <v>#DIV/0!</v>
      </c>
      <c r="F4501" s="200" t="e">
        <f t="shared" si="426"/>
        <v>#DIV/0!</v>
      </c>
      <c r="G4501" s="212" t="e">
        <f t="shared" si="427"/>
        <v>#DIV/0!</v>
      </c>
      <c r="K4501" s="197" t="str" cm="1">
        <f t="array" ref="K4501">INDEX($A:$G, ($B4501*$B$4)+3,COLUMN(C4501))</f>
        <v>Owing</v>
      </c>
      <c r="L4501" s="198" t="e">
        <f t="shared" si="429"/>
        <v>#VALUE!</v>
      </c>
      <c r="M4501" s="199" t="e">
        <f t="shared" si="430"/>
        <v>#VALUE!</v>
      </c>
      <c r="N4501" s="200" t="str" cm="1">
        <f t="array" ref="N4501">INDEX($A:$G, ($B4501*$B$4)+3,COLUMN(F4501))</f>
        <v>Total Interest Charged</v>
      </c>
      <c r="O4501" s="201" t="e">
        <f t="shared" si="428"/>
        <v>#VALUE!</v>
      </c>
    </row>
    <row r="4502" spans="3:15" x14ac:dyDescent="0.25">
      <c r="C4502" s="197" t="e">
        <f t="shared" si="425"/>
        <v>#DIV/0!</v>
      </c>
      <c r="D4502" s="216" t="e">
        <f>IF(F4502="","",IF($B$3='Budget Calculator'!$A$14, 'Loan Calculator'!$L$12-E4502+H4502, IF($B$3='Budget Calculator'!$A$13,  'Loan Calculator'!$N$12-E4502+H4502, IF($B$3='Budget Calculator'!$A$12,  'Loan Calculator'!$P$12-E4502+H4502, 0))))</f>
        <v>#DIV/0!</v>
      </c>
      <c r="E4502" s="217" t="e">
        <f>IF(('Loan Calculator'!$G$4/$B$4)*C4501&gt;=0, ('Loan Calculator'!$G$4/$B$4)*C4501, 1/0)</f>
        <v>#DIV/0!</v>
      </c>
      <c r="F4502" s="200" t="e">
        <f t="shared" si="426"/>
        <v>#DIV/0!</v>
      </c>
      <c r="G4502" s="212" t="e">
        <f t="shared" si="427"/>
        <v>#DIV/0!</v>
      </c>
      <c r="K4502" s="197" t="str" cm="1">
        <f t="array" ref="K4502">INDEX($A:$G, ($B4502*$B$4)+3,COLUMN(C4502))</f>
        <v>Owing</v>
      </c>
      <c r="L4502" s="198" t="e">
        <f t="shared" si="429"/>
        <v>#VALUE!</v>
      </c>
      <c r="M4502" s="199" t="e">
        <f t="shared" si="430"/>
        <v>#VALUE!</v>
      </c>
      <c r="N4502" s="200" t="str" cm="1">
        <f t="array" ref="N4502">INDEX($A:$G, ($B4502*$B$4)+3,COLUMN(F4502))</f>
        <v>Total Interest Charged</v>
      </c>
      <c r="O4502" s="201" t="e">
        <f t="shared" si="428"/>
        <v>#VALUE!</v>
      </c>
    </row>
    <row r="4503" spans="3:15" x14ac:dyDescent="0.25">
      <c r="C4503" s="197" t="e">
        <f t="shared" si="425"/>
        <v>#DIV/0!</v>
      </c>
      <c r="D4503" s="216" t="e">
        <f>IF(F4503="","",IF($B$3='Budget Calculator'!$A$14, 'Loan Calculator'!$L$12-E4503+H4503, IF($B$3='Budget Calculator'!$A$13,  'Loan Calculator'!$N$12-E4503+H4503, IF($B$3='Budget Calculator'!$A$12,  'Loan Calculator'!$P$12-E4503+H4503, 0))))</f>
        <v>#DIV/0!</v>
      </c>
      <c r="E4503" s="217" t="e">
        <f>IF(('Loan Calculator'!$G$4/$B$4)*C4502&gt;=0, ('Loan Calculator'!$G$4/$B$4)*C4502, 1/0)</f>
        <v>#DIV/0!</v>
      </c>
      <c r="F4503" s="200" t="e">
        <f t="shared" si="426"/>
        <v>#DIV/0!</v>
      </c>
      <c r="G4503" s="212" t="e">
        <f t="shared" si="427"/>
        <v>#DIV/0!</v>
      </c>
      <c r="K4503" s="197" t="str" cm="1">
        <f t="array" ref="K4503">INDEX($A:$G, ($B4503*$B$4)+3,COLUMN(C4503))</f>
        <v>Owing</v>
      </c>
      <c r="L4503" s="198" t="e">
        <f t="shared" si="429"/>
        <v>#VALUE!</v>
      </c>
      <c r="M4503" s="199" t="e">
        <f t="shared" si="430"/>
        <v>#VALUE!</v>
      </c>
      <c r="N4503" s="200" t="str" cm="1">
        <f t="array" ref="N4503">INDEX($A:$G, ($B4503*$B$4)+3,COLUMN(F4503))</f>
        <v>Total Interest Charged</v>
      </c>
      <c r="O4503" s="201" t="e">
        <f t="shared" si="428"/>
        <v>#VALUE!</v>
      </c>
    </row>
    <row r="4504" spans="3:15" x14ac:dyDescent="0.25">
      <c r="C4504" s="197" t="e">
        <f t="shared" ref="C4504:C4567" si="431">IF(F4504="","",C4503-D4504)</f>
        <v>#DIV/0!</v>
      </c>
      <c r="D4504" s="216" t="e">
        <f>IF(F4504="","",IF($B$3='Budget Calculator'!$A$14, 'Loan Calculator'!$L$12-E4504+H4504, IF($B$3='Budget Calculator'!$A$13,  'Loan Calculator'!$N$12-E4504+H4504, IF($B$3='Budget Calculator'!$A$12,  'Loan Calculator'!$P$12-E4504+H4504, 0))))</f>
        <v>#DIV/0!</v>
      </c>
      <c r="E4504" s="217" t="e">
        <f>IF(('Loan Calculator'!$G$4/$B$4)*C4503&gt;=0, ('Loan Calculator'!$G$4/$B$4)*C4503, 1/0)</f>
        <v>#DIV/0!</v>
      </c>
      <c r="F4504" s="200" t="e">
        <f t="shared" ref="F4504:F4567" si="432">IF(F4503="", "", IF(E4504+F4503&gt;F4503, E4504+F4503, ""))</f>
        <v>#DIV/0!</v>
      </c>
      <c r="G4504" s="212" t="e">
        <f t="shared" si="427"/>
        <v>#DIV/0!</v>
      </c>
      <c r="K4504" s="197" t="str" cm="1">
        <f t="array" ref="K4504">INDEX($A:$G, ($B4504*$B$4)+3,COLUMN(C4504))</f>
        <v>Owing</v>
      </c>
      <c r="L4504" s="198" t="e">
        <f t="shared" si="429"/>
        <v>#VALUE!</v>
      </c>
      <c r="M4504" s="199" t="e">
        <f t="shared" si="430"/>
        <v>#VALUE!</v>
      </c>
      <c r="N4504" s="200" t="str" cm="1">
        <f t="array" ref="N4504">INDEX($A:$G, ($B4504*$B$4)+3,COLUMN(F4504))</f>
        <v>Total Interest Charged</v>
      </c>
      <c r="O4504" s="201" t="e">
        <f t="shared" si="428"/>
        <v>#VALUE!</v>
      </c>
    </row>
    <row r="4505" spans="3:15" x14ac:dyDescent="0.25">
      <c r="C4505" s="197" t="e">
        <f t="shared" si="431"/>
        <v>#DIV/0!</v>
      </c>
      <c r="D4505" s="216" t="e">
        <f>IF(F4505="","",IF($B$3='Budget Calculator'!$A$14, 'Loan Calculator'!$L$12-E4505+H4505, IF($B$3='Budget Calculator'!$A$13,  'Loan Calculator'!$N$12-E4505+H4505, IF($B$3='Budget Calculator'!$A$12,  'Loan Calculator'!$P$12-E4505+H4505, 0))))</f>
        <v>#DIV/0!</v>
      </c>
      <c r="E4505" s="217" t="e">
        <f>IF(('Loan Calculator'!$G$4/$B$4)*C4504&gt;=0, ('Loan Calculator'!$G$4/$B$4)*C4504, 1/0)</f>
        <v>#DIV/0!</v>
      </c>
      <c r="F4505" s="200" t="e">
        <f t="shared" si="432"/>
        <v>#DIV/0!</v>
      </c>
      <c r="G4505" s="212" t="e">
        <f t="shared" si="427"/>
        <v>#DIV/0!</v>
      </c>
      <c r="K4505" s="197" t="str" cm="1">
        <f t="array" ref="K4505">INDEX($A:$G, ($B4505*$B$4)+3,COLUMN(C4505))</f>
        <v>Owing</v>
      </c>
      <c r="L4505" s="198" t="e">
        <f t="shared" si="429"/>
        <v>#VALUE!</v>
      </c>
      <c r="M4505" s="199" t="e">
        <f t="shared" si="430"/>
        <v>#VALUE!</v>
      </c>
      <c r="N4505" s="200" t="str" cm="1">
        <f t="array" ref="N4505">INDEX($A:$G, ($B4505*$B$4)+3,COLUMN(F4505))</f>
        <v>Total Interest Charged</v>
      </c>
      <c r="O4505" s="201" t="e">
        <f t="shared" si="428"/>
        <v>#VALUE!</v>
      </c>
    </row>
    <row r="4506" spans="3:15" x14ac:dyDescent="0.25">
      <c r="C4506" s="197" t="e">
        <f t="shared" si="431"/>
        <v>#DIV/0!</v>
      </c>
      <c r="D4506" s="216" t="e">
        <f>IF(F4506="","",IF($B$3='Budget Calculator'!$A$14, 'Loan Calculator'!$L$12-E4506+H4506, IF($B$3='Budget Calculator'!$A$13,  'Loan Calculator'!$N$12-E4506+H4506, IF($B$3='Budget Calculator'!$A$12,  'Loan Calculator'!$P$12-E4506+H4506, 0))))</f>
        <v>#DIV/0!</v>
      </c>
      <c r="E4506" s="217" t="e">
        <f>IF(('Loan Calculator'!$G$4/$B$4)*C4505&gt;=0, ('Loan Calculator'!$G$4/$B$4)*C4505, 1/0)</f>
        <v>#DIV/0!</v>
      </c>
      <c r="F4506" s="200" t="e">
        <f t="shared" si="432"/>
        <v>#DIV/0!</v>
      </c>
      <c r="G4506" s="212" t="e">
        <f t="shared" si="427"/>
        <v>#DIV/0!</v>
      </c>
      <c r="K4506" s="197" t="str" cm="1">
        <f t="array" ref="K4506">INDEX($A:$G, ($B4506*$B$4)+3,COLUMN(C4506))</f>
        <v>Owing</v>
      </c>
      <c r="L4506" s="198" t="e">
        <f t="shared" si="429"/>
        <v>#VALUE!</v>
      </c>
      <c r="M4506" s="199" t="e">
        <f t="shared" si="430"/>
        <v>#VALUE!</v>
      </c>
      <c r="N4506" s="200" t="str" cm="1">
        <f t="array" ref="N4506">INDEX($A:$G, ($B4506*$B$4)+3,COLUMN(F4506))</f>
        <v>Total Interest Charged</v>
      </c>
      <c r="O4506" s="201" t="e">
        <f t="shared" si="428"/>
        <v>#VALUE!</v>
      </c>
    </row>
    <row r="4507" spans="3:15" x14ac:dyDescent="0.25">
      <c r="C4507" s="197" t="e">
        <f t="shared" si="431"/>
        <v>#DIV/0!</v>
      </c>
      <c r="D4507" s="216" t="e">
        <f>IF(F4507="","",IF($B$3='Budget Calculator'!$A$14, 'Loan Calculator'!$L$12-E4507+H4507, IF($B$3='Budget Calculator'!$A$13,  'Loan Calculator'!$N$12-E4507+H4507, IF($B$3='Budget Calculator'!$A$12,  'Loan Calculator'!$P$12-E4507+H4507, 0))))</f>
        <v>#DIV/0!</v>
      </c>
      <c r="E4507" s="217" t="e">
        <f>IF(('Loan Calculator'!$G$4/$B$4)*C4506&gt;=0, ('Loan Calculator'!$G$4/$B$4)*C4506, 1/0)</f>
        <v>#DIV/0!</v>
      </c>
      <c r="F4507" s="200" t="e">
        <f t="shared" si="432"/>
        <v>#DIV/0!</v>
      </c>
      <c r="G4507" s="212" t="e">
        <f t="shared" si="427"/>
        <v>#DIV/0!</v>
      </c>
      <c r="K4507" s="197" t="str" cm="1">
        <f t="array" ref="K4507">INDEX($A:$G, ($B4507*$B$4)+3,COLUMN(C4507))</f>
        <v>Owing</v>
      </c>
      <c r="L4507" s="198" t="e">
        <f t="shared" si="429"/>
        <v>#VALUE!</v>
      </c>
      <c r="M4507" s="199" t="e">
        <f t="shared" si="430"/>
        <v>#VALUE!</v>
      </c>
      <c r="N4507" s="200" t="str" cm="1">
        <f t="array" ref="N4507">INDEX($A:$G, ($B4507*$B$4)+3,COLUMN(F4507))</f>
        <v>Total Interest Charged</v>
      </c>
      <c r="O4507" s="201" t="e">
        <f t="shared" si="428"/>
        <v>#VALUE!</v>
      </c>
    </row>
    <row r="4508" spans="3:15" x14ac:dyDescent="0.25">
      <c r="C4508" s="197" t="e">
        <f t="shared" si="431"/>
        <v>#DIV/0!</v>
      </c>
      <c r="D4508" s="216" t="e">
        <f>IF(F4508="","",IF($B$3='Budget Calculator'!$A$14, 'Loan Calculator'!$L$12-E4508+H4508, IF($B$3='Budget Calculator'!$A$13,  'Loan Calculator'!$N$12-E4508+H4508, IF($B$3='Budget Calculator'!$A$12,  'Loan Calculator'!$P$12-E4508+H4508, 0))))</f>
        <v>#DIV/0!</v>
      </c>
      <c r="E4508" s="217" t="e">
        <f>IF(('Loan Calculator'!$G$4/$B$4)*C4507&gt;=0, ('Loan Calculator'!$G$4/$B$4)*C4507, 1/0)</f>
        <v>#DIV/0!</v>
      </c>
      <c r="F4508" s="200" t="e">
        <f t="shared" si="432"/>
        <v>#DIV/0!</v>
      </c>
      <c r="G4508" s="212" t="e">
        <f t="shared" si="427"/>
        <v>#DIV/0!</v>
      </c>
      <c r="K4508" s="197" t="str" cm="1">
        <f t="array" ref="K4508">INDEX($A:$G, ($B4508*$B$4)+3,COLUMN(C4508))</f>
        <v>Owing</v>
      </c>
      <c r="L4508" s="198" t="e">
        <f t="shared" si="429"/>
        <v>#VALUE!</v>
      </c>
      <c r="M4508" s="199" t="e">
        <f t="shared" si="430"/>
        <v>#VALUE!</v>
      </c>
      <c r="N4508" s="200" t="str" cm="1">
        <f t="array" ref="N4508">INDEX($A:$G, ($B4508*$B$4)+3,COLUMN(F4508))</f>
        <v>Total Interest Charged</v>
      </c>
      <c r="O4508" s="201" t="e">
        <f t="shared" si="428"/>
        <v>#VALUE!</v>
      </c>
    </row>
    <row r="4509" spans="3:15" x14ac:dyDescent="0.25">
      <c r="C4509" s="197" t="e">
        <f t="shared" si="431"/>
        <v>#DIV/0!</v>
      </c>
      <c r="D4509" s="216" t="e">
        <f>IF(F4509="","",IF($B$3='Budget Calculator'!$A$14, 'Loan Calculator'!$L$12-E4509+H4509, IF($B$3='Budget Calculator'!$A$13,  'Loan Calculator'!$N$12-E4509+H4509, IF($B$3='Budget Calculator'!$A$12,  'Loan Calculator'!$P$12-E4509+H4509, 0))))</f>
        <v>#DIV/0!</v>
      </c>
      <c r="E4509" s="217" t="e">
        <f>IF(('Loan Calculator'!$G$4/$B$4)*C4508&gt;=0, ('Loan Calculator'!$G$4/$B$4)*C4508, 1/0)</f>
        <v>#DIV/0!</v>
      </c>
      <c r="F4509" s="200" t="e">
        <f t="shared" si="432"/>
        <v>#DIV/0!</v>
      </c>
      <c r="G4509" s="212" t="e">
        <f t="shared" si="427"/>
        <v>#DIV/0!</v>
      </c>
      <c r="K4509" s="197" t="str" cm="1">
        <f t="array" ref="K4509">INDEX($A:$G, ($B4509*$B$4)+3,COLUMN(C4509))</f>
        <v>Owing</v>
      </c>
      <c r="L4509" s="198" t="e">
        <f t="shared" si="429"/>
        <v>#VALUE!</v>
      </c>
      <c r="M4509" s="199" t="e">
        <f t="shared" si="430"/>
        <v>#VALUE!</v>
      </c>
      <c r="N4509" s="200" t="str" cm="1">
        <f t="array" ref="N4509">INDEX($A:$G, ($B4509*$B$4)+3,COLUMN(F4509))</f>
        <v>Total Interest Charged</v>
      </c>
      <c r="O4509" s="201" t="e">
        <f t="shared" si="428"/>
        <v>#VALUE!</v>
      </c>
    </row>
    <row r="4510" spans="3:15" x14ac:dyDescent="0.25">
      <c r="C4510" s="197" t="e">
        <f t="shared" si="431"/>
        <v>#DIV/0!</v>
      </c>
      <c r="D4510" s="216" t="e">
        <f>IF(F4510="","",IF($B$3='Budget Calculator'!$A$14, 'Loan Calculator'!$L$12-E4510+H4510, IF($B$3='Budget Calculator'!$A$13,  'Loan Calculator'!$N$12-E4510+H4510, IF($B$3='Budget Calculator'!$A$12,  'Loan Calculator'!$P$12-E4510+H4510, 0))))</f>
        <v>#DIV/0!</v>
      </c>
      <c r="E4510" s="217" t="e">
        <f>IF(('Loan Calculator'!$G$4/$B$4)*C4509&gt;=0, ('Loan Calculator'!$G$4/$B$4)*C4509, 1/0)</f>
        <v>#DIV/0!</v>
      </c>
      <c r="F4510" s="200" t="e">
        <f t="shared" si="432"/>
        <v>#DIV/0!</v>
      </c>
      <c r="G4510" s="212" t="e">
        <f t="shared" si="427"/>
        <v>#DIV/0!</v>
      </c>
      <c r="K4510" s="197" t="str" cm="1">
        <f t="array" ref="K4510">INDEX($A:$G, ($B4510*$B$4)+3,COLUMN(C4510))</f>
        <v>Owing</v>
      </c>
      <c r="L4510" s="198" t="e">
        <f t="shared" si="429"/>
        <v>#VALUE!</v>
      </c>
      <c r="M4510" s="199" t="e">
        <f t="shared" si="430"/>
        <v>#VALUE!</v>
      </c>
      <c r="N4510" s="200" t="str" cm="1">
        <f t="array" ref="N4510">INDEX($A:$G, ($B4510*$B$4)+3,COLUMN(F4510))</f>
        <v>Total Interest Charged</v>
      </c>
      <c r="O4510" s="201" t="e">
        <f t="shared" si="428"/>
        <v>#VALUE!</v>
      </c>
    </row>
    <row r="4511" spans="3:15" x14ac:dyDescent="0.25">
      <c r="C4511" s="197" t="e">
        <f t="shared" si="431"/>
        <v>#DIV/0!</v>
      </c>
      <c r="D4511" s="216" t="e">
        <f>IF(F4511="","",IF($B$3='Budget Calculator'!$A$14, 'Loan Calculator'!$L$12-E4511+H4511, IF($B$3='Budget Calculator'!$A$13,  'Loan Calculator'!$N$12-E4511+H4511, IF($B$3='Budget Calculator'!$A$12,  'Loan Calculator'!$P$12-E4511+H4511, 0))))</f>
        <v>#DIV/0!</v>
      </c>
      <c r="E4511" s="217" t="e">
        <f>IF(('Loan Calculator'!$G$4/$B$4)*C4510&gt;=0, ('Loan Calculator'!$G$4/$B$4)*C4510, 1/0)</f>
        <v>#DIV/0!</v>
      </c>
      <c r="F4511" s="200" t="e">
        <f t="shared" si="432"/>
        <v>#DIV/0!</v>
      </c>
      <c r="G4511" s="212" t="e">
        <f t="shared" si="427"/>
        <v>#DIV/0!</v>
      </c>
      <c r="K4511" s="197" t="str" cm="1">
        <f t="array" ref="K4511">INDEX($A:$G, ($B4511*$B$4)+3,COLUMN(C4511))</f>
        <v>Owing</v>
      </c>
      <c r="L4511" s="198" t="e">
        <f t="shared" si="429"/>
        <v>#VALUE!</v>
      </c>
      <c r="M4511" s="199" t="e">
        <f t="shared" si="430"/>
        <v>#VALUE!</v>
      </c>
      <c r="N4511" s="200" t="str" cm="1">
        <f t="array" ref="N4511">INDEX($A:$G, ($B4511*$B$4)+3,COLUMN(F4511))</f>
        <v>Total Interest Charged</v>
      </c>
      <c r="O4511" s="201" t="e">
        <f t="shared" si="428"/>
        <v>#VALUE!</v>
      </c>
    </row>
    <row r="4512" spans="3:15" x14ac:dyDescent="0.25">
      <c r="C4512" s="197" t="e">
        <f t="shared" si="431"/>
        <v>#DIV/0!</v>
      </c>
      <c r="D4512" s="216" t="e">
        <f>IF(F4512="","",IF($B$3='Budget Calculator'!$A$14, 'Loan Calculator'!$L$12-E4512+H4512, IF($B$3='Budget Calculator'!$A$13,  'Loan Calculator'!$N$12-E4512+H4512, IF($B$3='Budget Calculator'!$A$12,  'Loan Calculator'!$P$12-E4512+H4512, 0))))</f>
        <v>#DIV/0!</v>
      </c>
      <c r="E4512" s="217" t="e">
        <f>IF(('Loan Calculator'!$G$4/$B$4)*C4511&gt;=0, ('Loan Calculator'!$G$4/$B$4)*C4511, 1/0)</f>
        <v>#DIV/0!</v>
      </c>
      <c r="F4512" s="200" t="e">
        <f t="shared" si="432"/>
        <v>#DIV/0!</v>
      </c>
      <c r="G4512" s="212" t="e">
        <f t="shared" si="427"/>
        <v>#DIV/0!</v>
      </c>
      <c r="K4512" s="197" t="str" cm="1">
        <f t="array" ref="K4512">INDEX($A:$G, ($B4512*$B$4)+3,COLUMN(C4512))</f>
        <v>Owing</v>
      </c>
      <c r="L4512" s="198" t="e">
        <f t="shared" si="429"/>
        <v>#VALUE!</v>
      </c>
      <c r="M4512" s="199" t="e">
        <f t="shared" si="430"/>
        <v>#VALUE!</v>
      </c>
      <c r="N4512" s="200" t="str" cm="1">
        <f t="array" ref="N4512">INDEX($A:$G, ($B4512*$B$4)+3,COLUMN(F4512))</f>
        <v>Total Interest Charged</v>
      </c>
      <c r="O4512" s="201" t="e">
        <f t="shared" si="428"/>
        <v>#VALUE!</v>
      </c>
    </row>
    <row r="4513" spans="3:15" x14ac:dyDescent="0.25">
      <c r="C4513" s="197" t="e">
        <f t="shared" si="431"/>
        <v>#DIV/0!</v>
      </c>
      <c r="D4513" s="216" t="e">
        <f>IF(F4513="","",IF($B$3='Budget Calculator'!$A$14, 'Loan Calculator'!$L$12-E4513+H4513, IF($B$3='Budget Calculator'!$A$13,  'Loan Calculator'!$N$12-E4513+H4513, IF($B$3='Budget Calculator'!$A$12,  'Loan Calculator'!$P$12-E4513+H4513, 0))))</f>
        <v>#DIV/0!</v>
      </c>
      <c r="E4513" s="217" t="e">
        <f>IF(('Loan Calculator'!$G$4/$B$4)*C4512&gt;=0, ('Loan Calculator'!$G$4/$B$4)*C4512, 1/0)</f>
        <v>#DIV/0!</v>
      </c>
      <c r="F4513" s="200" t="e">
        <f t="shared" si="432"/>
        <v>#DIV/0!</v>
      </c>
      <c r="G4513" s="212" t="e">
        <f t="shared" si="427"/>
        <v>#DIV/0!</v>
      </c>
      <c r="K4513" s="197" t="str" cm="1">
        <f t="array" ref="K4513">INDEX($A:$G, ($B4513*$B$4)+3,COLUMN(C4513))</f>
        <v>Owing</v>
      </c>
      <c r="L4513" s="198" t="e">
        <f t="shared" si="429"/>
        <v>#VALUE!</v>
      </c>
      <c r="M4513" s="199" t="e">
        <f t="shared" si="430"/>
        <v>#VALUE!</v>
      </c>
      <c r="N4513" s="200" t="str" cm="1">
        <f t="array" ref="N4513">INDEX($A:$G, ($B4513*$B$4)+3,COLUMN(F4513))</f>
        <v>Total Interest Charged</v>
      </c>
      <c r="O4513" s="201" t="e">
        <f t="shared" si="428"/>
        <v>#VALUE!</v>
      </c>
    </row>
    <row r="4514" spans="3:15" x14ac:dyDescent="0.25">
      <c r="C4514" s="197" t="e">
        <f t="shared" si="431"/>
        <v>#DIV/0!</v>
      </c>
      <c r="D4514" s="216" t="e">
        <f>IF(F4514="","",IF($B$3='Budget Calculator'!$A$14, 'Loan Calculator'!$L$12-E4514+H4514, IF($B$3='Budget Calculator'!$A$13,  'Loan Calculator'!$N$12-E4514+H4514, IF($B$3='Budget Calculator'!$A$12,  'Loan Calculator'!$P$12-E4514+H4514, 0))))</f>
        <v>#DIV/0!</v>
      </c>
      <c r="E4514" s="217" t="e">
        <f>IF(('Loan Calculator'!$G$4/$B$4)*C4513&gt;=0, ('Loan Calculator'!$G$4/$B$4)*C4513, 1/0)</f>
        <v>#DIV/0!</v>
      </c>
      <c r="F4514" s="200" t="e">
        <f t="shared" si="432"/>
        <v>#DIV/0!</v>
      </c>
      <c r="G4514" s="212" t="e">
        <f t="shared" si="427"/>
        <v>#DIV/0!</v>
      </c>
      <c r="K4514" s="197" t="str" cm="1">
        <f t="array" ref="K4514">INDEX($A:$G, ($B4514*$B$4)+3,COLUMN(C4514))</f>
        <v>Owing</v>
      </c>
      <c r="L4514" s="198" t="e">
        <f t="shared" si="429"/>
        <v>#VALUE!</v>
      </c>
      <c r="M4514" s="199" t="e">
        <f t="shared" si="430"/>
        <v>#VALUE!</v>
      </c>
      <c r="N4514" s="200" t="str" cm="1">
        <f t="array" ref="N4514">INDEX($A:$G, ($B4514*$B$4)+3,COLUMN(F4514))</f>
        <v>Total Interest Charged</v>
      </c>
      <c r="O4514" s="201" t="e">
        <f t="shared" si="428"/>
        <v>#VALUE!</v>
      </c>
    </row>
    <row r="4515" spans="3:15" x14ac:dyDescent="0.25">
      <c r="C4515" s="197" t="e">
        <f t="shared" si="431"/>
        <v>#DIV/0!</v>
      </c>
      <c r="D4515" s="216" t="e">
        <f>IF(F4515="","",IF($B$3='Budget Calculator'!$A$14, 'Loan Calculator'!$L$12-E4515+H4515, IF($B$3='Budget Calculator'!$A$13,  'Loan Calculator'!$N$12-E4515+H4515, IF($B$3='Budget Calculator'!$A$12,  'Loan Calculator'!$P$12-E4515+H4515, 0))))</f>
        <v>#DIV/0!</v>
      </c>
      <c r="E4515" s="217" t="e">
        <f>IF(('Loan Calculator'!$G$4/$B$4)*C4514&gt;=0, ('Loan Calculator'!$G$4/$B$4)*C4514, 1/0)</f>
        <v>#DIV/0!</v>
      </c>
      <c r="F4515" s="200" t="e">
        <f t="shared" si="432"/>
        <v>#DIV/0!</v>
      </c>
      <c r="G4515" s="212" t="e">
        <f t="shared" si="427"/>
        <v>#DIV/0!</v>
      </c>
      <c r="K4515" s="197" t="str" cm="1">
        <f t="array" ref="K4515">INDEX($A:$G, ($B4515*$B$4)+3,COLUMN(C4515))</f>
        <v>Owing</v>
      </c>
      <c r="L4515" s="198" t="e">
        <f t="shared" si="429"/>
        <v>#VALUE!</v>
      </c>
      <c r="M4515" s="199" t="e">
        <f t="shared" si="430"/>
        <v>#VALUE!</v>
      </c>
      <c r="N4515" s="200" t="str" cm="1">
        <f t="array" ref="N4515">INDEX($A:$G, ($B4515*$B$4)+3,COLUMN(F4515))</f>
        <v>Total Interest Charged</v>
      </c>
      <c r="O4515" s="201" t="e">
        <f t="shared" si="428"/>
        <v>#VALUE!</v>
      </c>
    </row>
    <row r="4516" spans="3:15" x14ac:dyDescent="0.25">
      <c r="C4516" s="197" t="e">
        <f t="shared" si="431"/>
        <v>#DIV/0!</v>
      </c>
      <c r="D4516" s="216" t="e">
        <f>IF(F4516="","",IF($B$3='Budget Calculator'!$A$14, 'Loan Calculator'!$L$12-E4516+H4516, IF($B$3='Budget Calculator'!$A$13,  'Loan Calculator'!$N$12-E4516+H4516, IF($B$3='Budget Calculator'!$A$12,  'Loan Calculator'!$P$12-E4516+H4516, 0))))</f>
        <v>#DIV/0!</v>
      </c>
      <c r="E4516" s="217" t="e">
        <f>IF(('Loan Calculator'!$G$4/$B$4)*C4515&gt;=0, ('Loan Calculator'!$G$4/$B$4)*C4515, 1/0)</f>
        <v>#DIV/0!</v>
      </c>
      <c r="F4516" s="200" t="e">
        <f t="shared" si="432"/>
        <v>#DIV/0!</v>
      </c>
      <c r="G4516" s="212" t="e">
        <f t="shared" si="427"/>
        <v>#DIV/0!</v>
      </c>
      <c r="K4516" s="197" t="str" cm="1">
        <f t="array" ref="K4516">INDEX($A:$G, ($B4516*$B$4)+3,COLUMN(C4516))</f>
        <v>Owing</v>
      </c>
      <c r="L4516" s="198" t="e">
        <f t="shared" si="429"/>
        <v>#VALUE!</v>
      </c>
      <c r="M4516" s="199" t="e">
        <f t="shared" si="430"/>
        <v>#VALUE!</v>
      </c>
      <c r="N4516" s="200" t="str" cm="1">
        <f t="array" ref="N4516">INDEX($A:$G, ($B4516*$B$4)+3,COLUMN(F4516))</f>
        <v>Total Interest Charged</v>
      </c>
      <c r="O4516" s="201" t="e">
        <f t="shared" si="428"/>
        <v>#VALUE!</v>
      </c>
    </row>
    <row r="4517" spans="3:15" x14ac:dyDescent="0.25">
      <c r="C4517" s="197" t="e">
        <f t="shared" si="431"/>
        <v>#DIV/0!</v>
      </c>
      <c r="D4517" s="216" t="e">
        <f>IF(F4517="","",IF($B$3='Budget Calculator'!$A$14, 'Loan Calculator'!$L$12-E4517+H4517, IF($B$3='Budget Calculator'!$A$13,  'Loan Calculator'!$N$12-E4517+H4517, IF($B$3='Budget Calculator'!$A$12,  'Loan Calculator'!$P$12-E4517+H4517, 0))))</f>
        <v>#DIV/0!</v>
      </c>
      <c r="E4517" s="217" t="e">
        <f>IF(('Loan Calculator'!$G$4/$B$4)*C4516&gt;=0, ('Loan Calculator'!$G$4/$B$4)*C4516, 1/0)</f>
        <v>#DIV/0!</v>
      </c>
      <c r="F4517" s="200" t="e">
        <f t="shared" si="432"/>
        <v>#DIV/0!</v>
      </c>
      <c r="G4517" s="212" t="e">
        <f t="shared" si="427"/>
        <v>#DIV/0!</v>
      </c>
      <c r="K4517" s="197" t="str" cm="1">
        <f t="array" ref="K4517">INDEX($A:$G, ($B4517*$B$4)+3,COLUMN(C4517))</f>
        <v>Owing</v>
      </c>
      <c r="L4517" s="198" t="e">
        <f t="shared" si="429"/>
        <v>#VALUE!</v>
      </c>
      <c r="M4517" s="199" t="e">
        <f t="shared" si="430"/>
        <v>#VALUE!</v>
      </c>
      <c r="N4517" s="200" t="str" cm="1">
        <f t="array" ref="N4517">INDEX($A:$G, ($B4517*$B$4)+3,COLUMN(F4517))</f>
        <v>Total Interest Charged</v>
      </c>
      <c r="O4517" s="201" t="e">
        <f t="shared" si="428"/>
        <v>#VALUE!</v>
      </c>
    </row>
    <row r="4518" spans="3:15" x14ac:dyDescent="0.25">
      <c r="C4518" s="197" t="e">
        <f t="shared" si="431"/>
        <v>#DIV/0!</v>
      </c>
      <c r="D4518" s="216" t="e">
        <f>IF(F4518="","",IF($B$3='Budget Calculator'!$A$14, 'Loan Calculator'!$L$12-E4518+H4518, IF($B$3='Budget Calculator'!$A$13,  'Loan Calculator'!$N$12-E4518+H4518, IF($B$3='Budget Calculator'!$A$12,  'Loan Calculator'!$P$12-E4518+H4518, 0))))</f>
        <v>#DIV/0!</v>
      </c>
      <c r="E4518" s="217" t="e">
        <f>IF(('Loan Calculator'!$G$4/$B$4)*C4517&gt;=0, ('Loan Calculator'!$G$4/$B$4)*C4517, 1/0)</f>
        <v>#DIV/0!</v>
      </c>
      <c r="F4518" s="200" t="e">
        <f t="shared" si="432"/>
        <v>#DIV/0!</v>
      </c>
      <c r="G4518" s="212" t="e">
        <f t="shared" si="427"/>
        <v>#DIV/0!</v>
      </c>
      <c r="K4518" s="197" t="str" cm="1">
        <f t="array" ref="K4518">INDEX($A:$G, ($B4518*$B$4)+3,COLUMN(C4518))</f>
        <v>Owing</v>
      </c>
      <c r="L4518" s="198" t="e">
        <f t="shared" si="429"/>
        <v>#VALUE!</v>
      </c>
      <c r="M4518" s="199" t="e">
        <f t="shared" si="430"/>
        <v>#VALUE!</v>
      </c>
      <c r="N4518" s="200" t="str" cm="1">
        <f t="array" ref="N4518">INDEX($A:$G, ($B4518*$B$4)+3,COLUMN(F4518))</f>
        <v>Total Interest Charged</v>
      </c>
      <c r="O4518" s="201" t="e">
        <f t="shared" si="428"/>
        <v>#VALUE!</v>
      </c>
    </row>
    <row r="4519" spans="3:15" x14ac:dyDescent="0.25">
      <c r="C4519" s="197" t="e">
        <f t="shared" si="431"/>
        <v>#DIV/0!</v>
      </c>
      <c r="D4519" s="216" t="e">
        <f>IF(F4519="","",IF($B$3='Budget Calculator'!$A$14, 'Loan Calculator'!$L$12-E4519+H4519, IF($B$3='Budget Calculator'!$A$13,  'Loan Calculator'!$N$12-E4519+H4519, IF($B$3='Budget Calculator'!$A$12,  'Loan Calculator'!$P$12-E4519+H4519, 0))))</f>
        <v>#DIV/0!</v>
      </c>
      <c r="E4519" s="217" t="e">
        <f>IF(('Loan Calculator'!$G$4/$B$4)*C4518&gt;=0, ('Loan Calculator'!$G$4/$B$4)*C4518, 1/0)</f>
        <v>#DIV/0!</v>
      </c>
      <c r="F4519" s="200" t="e">
        <f t="shared" si="432"/>
        <v>#DIV/0!</v>
      </c>
      <c r="G4519" s="212" t="e">
        <f t="shared" si="427"/>
        <v>#DIV/0!</v>
      </c>
      <c r="K4519" s="197" t="str" cm="1">
        <f t="array" ref="K4519">INDEX($A:$G, ($B4519*$B$4)+3,COLUMN(C4519))</f>
        <v>Owing</v>
      </c>
      <c r="L4519" s="198" t="e">
        <f t="shared" si="429"/>
        <v>#VALUE!</v>
      </c>
      <c r="M4519" s="199" t="e">
        <f t="shared" si="430"/>
        <v>#VALUE!</v>
      </c>
      <c r="N4519" s="200" t="str" cm="1">
        <f t="array" ref="N4519">INDEX($A:$G, ($B4519*$B$4)+3,COLUMN(F4519))</f>
        <v>Total Interest Charged</v>
      </c>
      <c r="O4519" s="201" t="e">
        <f t="shared" si="428"/>
        <v>#VALUE!</v>
      </c>
    </row>
    <row r="4520" spans="3:15" x14ac:dyDescent="0.25">
      <c r="C4520" s="197" t="e">
        <f t="shared" si="431"/>
        <v>#DIV/0!</v>
      </c>
      <c r="D4520" s="216" t="e">
        <f>IF(F4520="","",IF($B$3='Budget Calculator'!$A$14, 'Loan Calculator'!$L$12-E4520+H4520, IF($B$3='Budget Calculator'!$A$13,  'Loan Calculator'!$N$12-E4520+H4520, IF($B$3='Budget Calculator'!$A$12,  'Loan Calculator'!$P$12-E4520+H4520, 0))))</f>
        <v>#DIV/0!</v>
      </c>
      <c r="E4520" s="217" t="e">
        <f>IF(('Loan Calculator'!$G$4/$B$4)*C4519&gt;=0, ('Loan Calculator'!$G$4/$B$4)*C4519, 1/0)</f>
        <v>#DIV/0!</v>
      </c>
      <c r="F4520" s="200" t="e">
        <f t="shared" si="432"/>
        <v>#DIV/0!</v>
      </c>
      <c r="G4520" s="212" t="e">
        <f t="shared" si="427"/>
        <v>#DIV/0!</v>
      </c>
      <c r="K4520" s="197" t="str" cm="1">
        <f t="array" ref="K4520">INDEX($A:$G, ($B4520*$B$4)+3,COLUMN(C4520))</f>
        <v>Owing</v>
      </c>
      <c r="L4520" s="198" t="e">
        <f t="shared" si="429"/>
        <v>#VALUE!</v>
      </c>
      <c r="M4520" s="199" t="e">
        <f t="shared" si="430"/>
        <v>#VALUE!</v>
      </c>
      <c r="N4520" s="200" t="str" cm="1">
        <f t="array" ref="N4520">INDEX($A:$G, ($B4520*$B$4)+3,COLUMN(F4520))</f>
        <v>Total Interest Charged</v>
      </c>
      <c r="O4520" s="201" t="e">
        <f t="shared" si="428"/>
        <v>#VALUE!</v>
      </c>
    </row>
    <row r="4521" spans="3:15" x14ac:dyDescent="0.25">
      <c r="C4521" s="197" t="e">
        <f t="shared" si="431"/>
        <v>#DIV/0!</v>
      </c>
      <c r="D4521" s="216" t="e">
        <f>IF(F4521="","",IF($B$3='Budget Calculator'!$A$14, 'Loan Calculator'!$L$12-E4521+H4521, IF($B$3='Budget Calculator'!$A$13,  'Loan Calculator'!$N$12-E4521+H4521, IF($B$3='Budget Calculator'!$A$12,  'Loan Calculator'!$P$12-E4521+H4521, 0))))</f>
        <v>#DIV/0!</v>
      </c>
      <c r="E4521" s="217" t="e">
        <f>IF(('Loan Calculator'!$G$4/$B$4)*C4520&gt;=0, ('Loan Calculator'!$G$4/$B$4)*C4520, 1/0)</f>
        <v>#DIV/0!</v>
      </c>
      <c r="F4521" s="200" t="e">
        <f t="shared" si="432"/>
        <v>#DIV/0!</v>
      </c>
      <c r="G4521" s="212" t="e">
        <f t="shared" si="427"/>
        <v>#DIV/0!</v>
      </c>
      <c r="K4521" s="197" t="str" cm="1">
        <f t="array" ref="K4521">INDEX($A:$G, ($B4521*$B$4)+3,COLUMN(C4521))</f>
        <v>Owing</v>
      </c>
      <c r="L4521" s="198" t="e">
        <f t="shared" si="429"/>
        <v>#VALUE!</v>
      </c>
      <c r="M4521" s="199" t="e">
        <f t="shared" si="430"/>
        <v>#VALUE!</v>
      </c>
      <c r="N4521" s="200" t="str" cm="1">
        <f t="array" ref="N4521">INDEX($A:$G, ($B4521*$B$4)+3,COLUMN(F4521))</f>
        <v>Total Interest Charged</v>
      </c>
      <c r="O4521" s="201" t="e">
        <f t="shared" si="428"/>
        <v>#VALUE!</v>
      </c>
    </row>
    <row r="4522" spans="3:15" x14ac:dyDescent="0.25">
      <c r="C4522" s="197" t="e">
        <f t="shared" si="431"/>
        <v>#DIV/0!</v>
      </c>
      <c r="D4522" s="216" t="e">
        <f>IF(F4522="","",IF($B$3='Budget Calculator'!$A$14, 'Loan Calculator'!$L$12-E4522+H4522, IF($B$3='Budget Calculator'!$A$13,  'Loan Calculator'!$N$12-E4522+H4522, IF($B$3='Budget Calculator'!$A$12,  'Loan Calculator'!$P$12-E4522+H4522, 0))))</f>
        <v>#DIV/0!</v>
      </c>
      <c r="E4522" s="217" t="e">
        <f>IF(('Loan Calculator'!$G$4/$B$4)*C4521&gt;=0, ('Loan Calculator'!$G$4/$B$4)*C4521, 1/0)</f>
        <v>#DIV/0!</v>
      </c>
      <c r="F4522" s="200" t="e">
        <f t="shared" si="432"/>
        <v>#DIV/0!</v>
      </c>
      <c r="G4522" s="212" t="e">
        <f t="shared" si="427"/>
        <v>#DIV/0!</v>
      </c>
      <c r="K4522" s="197" t="str" cm="1">
        <f t="array" ref="K4522">INDEX($A:$G, ($B4522*$B$4)+3,COLUMN(C4522))</f>
        <v>Owing</v>
      </c>
      <c r="L4522" s="198" t="e">
        <f t="shared" si="429"/>
        <v>#VALUE!</v>
      </c>
      <c r="M4522" s="199" t="e">
        <f t="shared" si="430"/>
        <v>#VALUE!</v>
      </c>
      <c r="N4522" s="200" t="str" cm="1">
        <f t="array" ref="N4522">INDEX($A:$G, ($B4522*$B$4)+3,COLUMN(F4522))</f>
        <v>Total Interest Charged</v>
      </c>
      <c r="O4522" s="201" t="e">
        <f t="shared" si="428"/>
        <v>#VALUE!</v>
      </c>
    </row>
    <row r="4523" spans="3:15" x14ac:dyDescent="0.25">
      <c r="C4523" s="197" t="e">
        <f t="shared" si="431"/>
        <v>#DIV/0!</v>
      </c>
      <c r="D4523" s="216" t="e">
        <f>IF(F4523="","",IF($B$3='Budget Calculator'!$A$14, 'Loan Calculator'!$L$12-E4523+H4523, IF($B$3='Budget Calculator'!$A$13,  'Loan Calculator'!$N$12-E4523+H4523, IF($B$3='Budget Calculator'!$A$12,  'Loan Calculator'!$P$12-E4523+H4523, 0))))</f>
        <v>#DIV/0!</v>
      </c>
      <c r="E4523" s="217" t="e">
        <f>IF(('Loan Calculator'!$G$4/$B$4)*C4522&gt;=0, ('Loan Calculator'!$G$4/$B$4)*C4522, 1/0)</f>
        <v>#DIV/0!</v>
      </c>
      <c r="F4523" s="200" t="e">
        <f t="shared" si="432"/>
        <v>#DIV/0!</v>
      </c>
      <c r="G4523" s="212" t="e">
        <f t="shared" si="427"/>
        <v>#DIV/0!</v>
      </c>
      <c r="K4523" s="197" t="str" cm="1">
        <f t="array" ref="K4523">INDEX($A:$G, ($B4523*$B$4)+3,COLUMN(C4523))</f>
        <v>Owing</v>
      </c>
      <c r="L4523" s="198" t="e">
        <f t="shared" si="429"/>
        <v>#VALUE!</v>
      </c>
      <c r="M4523" s="199" t="e">
        <f t="shared" si="430"/>
        <v>#VALUE!</v>
      </c>
      <c r="N4523" s="200" t="str" cm="1">
        <f t="array" ref="N4523">INDEX($A:$G, ($B4523*$B$4)+3,COLUMN(F4523))</f>
        <v>Total Interest Charged</v>
      </c>
      <c r="O4523" s="201" t="e">
        <f t="shared" si="428"/>
        <v>#VALUE!</v>
      </c>
    </row>
    <row r="4524" spans="3:15" x14ac:dyDescent="0.25">
      <c r="C4524" s="197" t="e">
        <f t="shared" si="431"/>
        <v>#DIV/0!</v>
      </c>
      <c r="D4524" s="216" t="e">
        <f>IF(F4524="","",IF($B$3='Budget Calculator'!$A$14, 'Loan Calculator'!$L$12-E4524+H4524, IF($B$3='Budget Calculator'!$A$13,  'Loan Calculator'!$N$12-E4524+H4524, IF($B$3='Budget Calculator'!$A$12,  'Loan Calculator'!$P$12-E4524+H4524, 0))))</f>
        <v>#DIV/0!</v>
      </c>
      <c r="E4524" s="217" t="e">
        <f>IF(('Loan Calculator'!$G$4/$B$4)*C4523&gt;=0, ('Loan Calculator'!$G$4/$B$4)*C4523, 1/0)</f>
        <v>#DIV/0!</v>
      </c>
      <c r="F4524" s="200" t="e">
        <f t="shared" si="432"/>
        <v>#DIV/0!</v>
      </c>
      <c r="G4524" s="212" t="e">
        <f t="shared" si="427"/>
        <v>#DIV/0!</v>
      </c>
      <c r="K4524" s="197" t="str" cm="1">
        <f t="array" ref="K4524">INDEX($A:$G, ($B4524*$B$4)+3,COLUMN(C4524))</f>
        <v>Owing</v>
      </c>
      <c r="L4524" s="198" t="e">
        <f t="shared" si="429"/>
        <v>#VALUE!</v>
      </c>
      <c r="M4524" s="199" t="e">
        <f t="shared" si="430"/>
        <v>#VALUE!</v>
      </c>
      <c r="N4524" s="200" t="str" cm="1">
        <f t="array" ref="N4524">INDEX($A:$G, ($B4524*$B$4)+3,COLUMN(F4524))</f>
        <v>Total Interest Charged</v>
      </c>
      <c r="O4524" s="201" t="e">
        <f t="shared" si="428"/>
        <v>#VALUE!</v>
      </c>
    </row>
    <row r="4525" spans="3:15" x14ac:dyDescent="0.25">
      <c r="C4525" s="197" t="e">
        <f t="shared" si="431"/>
        <v>#DIV/0!</v>
      </c>
      <c r="D4525" s="216" t="e">
        <f>IF(F4525="","",IF($B$3='Budget Calculator'!$A$14, 'Loan Calculator'!$L$12-E4525+H4525, IF($B$3='Budget Calculator'!$A$13,  'Loan Calculator'!$N$12-E4525+H4525, IF($B$3='Budget Calculator'!$A$12,  'Loan Calculator'!$P$12-E4525+H4525, 0))))</f>
        <v>#DIV/0!</v>
      </c>
      <c r="E4525" s="217" t="e">
        <f>IF(('Loan Calculator'!$G$4/$B$4)*C4524&gt;=0, ('Loan Calculator'!$G$4/$B$4)*C4524, 1/0)</f>
        <v>#DIV/0!</v>
      </c>
      <c r="F4525" s="200" t="e">
        <f t="shared" si="432"/>
        <v>#DIV/0!</v>
      </c>
      <c r="G4525" s="212" t="e">
        <f t="shared" si="427"/>
        <v>#DIV/0!</v>
      </c>
      <c r="K4525" s="197" t="str" cm="1">
        <f t="array" ref="K4525">INDEX($A:$G, ($B4525*$B$4)+3,COLUMN(C4525))</f>
        <v>Owing</v>
      </c>
      <c r="L4525" s="198" t="e">
        <f t="shared" si="429"/>
        <v>#VALUE!</v>
      </c>
      <c r="M4525" s="199" t="e">
        <f t="shared" si="430"/>
        <v>#VALUE!</v>
      </c>
      <c r="N4525" s="200" t="str" cm="1">
        <f t="array" ref="N4525">INDEX($A:$G, ($B4525*$B$4)+3,COLUMN(F4525))</f>
        <v>Total Interest Charged</v>
      </c>
      <c r="O4525" s="201" t="e">
        <f t="shared" si="428"/>
        <v>#VALUE!</v>
      </c>
    </row>
    <row r="4526" spans="3:15" x14ac:dyDescent="0.25">
      <c r="C4526" s="197" t="e">
        <f t="shared" si="431"/>
        <v>#DIV/0!</v>
      </c>
      <c r="D4526" s="216" t="e">
        <f>IF(F4526="","",IF($B$3='Budget Calculator'!$A$14, 'Loan Calculator'!$L$12-E4526+H4526, IF($B$3='Budget Calculator'!$A$13,  'Loan Calculator'!$N$12-E4526+H4526, IF($B$3='Budget Calculator'!$A$12,  'Loan Calculator'!$P$12-E4526+H4526, 0))))</f>
        <v>#DIV/0!</v>
      </c>
      <c r="E4526" s="217" t="e">
        <f>IF(('Loan Calculator'!$G$4/$B$4)*C4525&gt;=0, ('Loan Calculator'!$G$4/$B$4)*C4525, 1/0)</f>
        <v>#DIV/0!</v>
      </c>
      <c r="F4526" s="200" t="e">
        <f t="shared" si="432"/>
        <v>#DIV/0!</v>
      </c>
      <c r="G4526" s="212" t="e">
        <f t="shared" si="427"/>
        <v>#DIV/0!</v>
      </c>
      <c r="K4526" s="197" t="str" cm="1">
        <f t="array" ref="K4526">INDEX($A:$G, ($B4526*$B$4)+3,COLUMN(C4526))</f>
        <v>Owing</v>
      </c>
      <c r="L4526" s="198" t="e">
        <f t="shared" si="429"/>
        <v>#VALUE!</v>
      </c>
      <c r="M4526" s="199" t="e">
        <f t="shared" si="430"/>
        <v>#VALUE!</v>
      </c>
      <c r="N4526" s="200" t="str" cm="1">
        <f t="array" ref="N4526">INDEX($A:$G, ($B4526*$B$4)+3,COLUMN(F4526))</f>
        <v>Total Interest Charged</v>
      </c>
      <c r="O4526" s="201" t="e">
        <f t="shared" si="428"/>
        <v>#VALUE!</v>
      </c>
    </row>
    <row r="4527" spans="3:15" x14ac:dyDescent="0.25">
      <c r="C4527" s="197" t="e">
        <f t="shared" si="431"/>
        <v>#DIV/0!</v>
      </c>
      <c r="D4527" s="216" t="e">
        <f>IF(F4527="","",IF($B$3='Budget Calculator'!$A$14, 'Loan Calculator'!$L$12-E4527+H4527, IF($B$3='Budget Calculator'!$A$13,  'Loan Calculator'!$N$12-E4527+H4527, IF($B$3='Budget Calculator'!$A$12,  'Loan Calculator'!$P$12-E4527+H4527, 0))))</f>
        <v>#DIV/0!</v>
      </c>
      <c r="E4527" s="217" t="e">
        <f>IF(('Loan Calculator'!$G$4/$B$4)*C4526&gt;=0, ('Loan Calculator'!$G$4/$B$4)*C4526, 1/0)</f>
        <v>#DIV/0!</v>
      </c>
      <c r="F4527" s="200" t="e">
        <f t="shared" si="432"/>
        <v>#DIV/0!</v>
      </c>
      <c r="G4527" s="212" t="e">
        <f t="shared" si="427"/>
        <v>#DIV/0!</v>
      </c>
      <c r="K4527" s="197" t="str" cm="1">
        <f t="array" ref="K4527">INDEX($A:$G, ($B4527*$B$4)+3,COLUMN(C4527))</f>
        <v>Owing</v>
      </c>
      <c r="L4527" s="198" t="e">
        <f t="shared" si="429"/>
        <v>#VALUE!</v>
      </c>
      <c r="M4527" s="199" t="e">
        <f t="shared" si="430"/>
        <v>#VALUE!</v>
      </c>
      <c r="N4527" s="200" t="str" cm="1">
        <f t="array" ref="N4527">INDEX($A:$G, ($B4527*$B$4)+3,COLUMN(F4527))</f>
        <v>Total Interest Charged</v>
      </c>
      <c r="O4527" s="201" t="e">
        <f t="shared" si="428"/>
        <v>#VALUE!</v>
      </c>
    </row>
    <row r="4528" spans="3:15" x14ac:dyDescent="0.25">
      <c r="C4528" s="197" t="e">
        <f t="shared" si="431"/>
        <v>#DIV/0!</v>
      </c>
      <c r="D4528" s="216" t="e">
        <f>IF(F4528="","",IF($B$3='Budget Calculator'!$A$14, 'Loan Calculator'!$L$12-E4528+H4528, IF($B$3='Budget Calculator'!$A$13,  'Loan Calculator'!$N$12-E4528+H4528, IF($B$3='Budget Calculator'!$A$12,  'Loan Calculator'!$P$12-E4528+H4528, 0))))</f>
        <v>#DIV/0!</v>
      </c>
      <c r="E4528" s="217" t="e">
        <f>IF(('Loan Calculator'!$G$4/$B$4)*C4527&gt;=0, ('Loan Calculator'!$G$4/$B$4)*C4527, 1/0)</f>
        <v>#DIV/0!</v>
      </c>
      <c r="F4528" s="200" t="e">
        <f t="shared" si="432"/>
        <v>#DIV/0!</v>
      </c>
      <c r="G4528" s="212" t="e">
        <f t="shared" si="427"/>
        <v>#DIV/0!</v>
      </c>
      <c r="K4528" s="197" t="str" cm="1">
        <f t="array" ref="K4528">INDEX($A:$G, ($B4528*$B$4)+3,COLUMN(C4528))</f>
        <v>Owing</v>
      </c>
      <c r="L4528" s="198" t="e">
        <f t="shared" si="429"/>
        <v>#VALUE!</v>
      </c>
      <c r="M4528" s="199" t="e">
        <f t="shared" si="430"/>
        <v>#VALUE!</v>
      </c>
      <c r="N4528" s="200" t="str" cm="1">
        <f t="array" ref="N4528">INDEX($A:$G, ($B4528*$B$4)+3,COLUMN(F4528))</f>
        <v>Total Interest Charged</v>
      </c>
      <c r="O4528" s="201" t="e">
        <f t="shared" si="428"/>
        <v>#VALUE!</v>
      </c>
    </row>
    <row r="4529" spans="3:15" x14ac:dyDescent="0.25">
      <c r="C4529" s="197" t="e">
        <f t="shared" si="431"/>
        <v>#DIV/0!</v>
      </c>
      <c r="D4529" s="216" t="e">
        <f>IF(F4529="","",IF($B$3='Budget Calculator'!$A$14, 'Loan Calculator'!$L$12-E4529+H4529, IF($B$3='Budget Calculator'!$A$13,  'Loan Calculator'!$N$12-E4529+H4529, IF($B$3='Budget Calculator'!$A$12,  'Loan Calculator'!$P$12-E4529+H4529, 0))))</f>
        <v>#DIV/0!</v>
      </c>
      <c r="E4529" s="217" t="e">
        <f>IF(('Loan Calculator'!$G$4/$B$4)*C4528&gt;=0, ('Loan Calculator'!$G$4/$B$4)*C4528, 1/0)</f>
        <v>#DIV/0!</v>
      </c>
      <c r="F4529" s="200" t="e">
        <f t="shared" si="432"/>
        <v>#DIV/0!</v>
      </c>
      <c r="G4529" s="212" t="e">
        <f t="shared" si="427"/>
        <v>#DIV/0!</v>
      </c>
      <c r="K4529" s="197" t="str" cm="1">
        <f t="array" ref="K4529">INDEX($A:$G, ($B4529*$B$4)+3,COLUMN(C4529))</f>
        <v>Owing</v>
      </c>
      <c r="L4529" s="198" t="e">
        <f t="shared" si="429"/>
        <v>#VALUE!</v>
      </c>
      <c r="M4529" s="199" t="e">
        <f t="shared" si="430"/>
        <v>#VALUE!</v>
      </c>
      <c r="N4529" s="200" t="str" cm="1">
        <f t="array" ref="N4529">INDEX($A:$G, ($B4529*$B$4)+3,COLUMN(F4529))</f>
        <v>Total Interest Charged</v>
      </c>
      <c r="O4529" s="201" t="e">
        <f t="shared" si="428"/>
        <v>#VALUE!</v>
      </c>
    </row>
    <row r="4530" spans="3:15" x14ac:dyDescent="0.25">
      <c r="C4530" s="197" t="e">
        <f t="shared" si="431"/>
        <v>#DIV/0!</v>
      </c>
      <c r="D4530" s="216" t="e">
        <f>IF(F4530="","",IF($B$3='Budget Calculator'!$A$14, 'Loan Calculator'!$L$12-E4530+H4530, IF($B$3='Budget Calculator'!$A$13,  'Loan Calculator'!$N$12-E4530+H4530, IF($B$3='Budget Calculator'!$A$12,  'Loan Calculator'!$P$12-E4530+H4530, 0))))</f>
        <v>#DIV/0!</v>
      </c>
      <c r="E4530" s="217" t="e">
        <f>IF(('Loan Calculator'!$G$4/$B$4)*C4529&gt;=0, ('Loan Calculator'!$G$4/$B$4)*C4529, 1/0)</f>
        <v>#DIV/0!</v>
      </c>
      <c r="F4530" s="200" t="e">
        <f t="shared" si="432"/>
        <v>#DIV/0!</v>
      </c>
      <c r="G4530" s="212" t="e">
        <f t="shared" si="427"/>
        <v>#DIV/0!</v>
      </c>
      <c r="K4530" s="197" t="str" cm="1">
        <f t="array" ref="K4530">INDEX($A:$G, ($B4530*$B$4)+3,COLUMN(C4530))</f>
        <v>Owing</v>
      </c>
      <c r="L4530" s="198" t="e">
        <f t="shared" si="429"/>
        <v>#VALUE!</v>
      </c>
      <c r="M4530" s="199" t="e">
        <f t="shared" si="430"/>
        <v>#VALUE!</v>
      </c>
      <c r="N4530" s="200" t="str" cm="1">
        <f t="array" ref="N4530">INDEX($A:$G, ($B4530*$B$4)+3,COLUMN(F4530))</f>
        <v>Total Interest Charged</v>
      </c>
      <c r="O4530" s="201" t="e">
        <f t="shared" si="428"/>
        <v>#VALUE!</v>
      </c>
    </row>
    <row r="4531" spans="3:15" x14ac:dyDescent="0.25">
      <c r="C4531" s="197" t="e">
        <f t="shared" si="431"/>
        <v>#DIV/0!</v>
      </c>
      <c r="D4531" s="216" t="e">
        <f>IF(F4531="","",IF($B$3='Budget Calculator'!$A$14, 'Loan Calculator'!$L$12-E4531+H4531, IF($B$3='Budget Calculator'!$A$13,  'Loan Calculator'!$N$12-E4531+H4531, IF($B$3='Budget Calculator'!$A$12,  'Loan Calculator'!$P$12-E4531+H4531, 0))))</f>
        <v>#DIV/0!</v>
      </c>
      <c r="E4531" s="217" t="e">
        <f>IF(('Loan Calculator'!$G$4/$B$4)*C4530&gt;=0, ('Loan Calculator'!$G$4/$B$4)*C4530, 1/0)</f>
        <v>#DIV/0!</v>
      </c>
      <c r="F4531" s="200" t="e">
        <f t="shared" si="432"/>
        <v>#DIV/0!</v>
      </c>
      <c r="G4531" s="212" t="e">
        <f t="shared" si="427"/>
        <v>#DIV/0!</v>
      </c>
      <c r="K4531" s="197" t="str" cm="1">
        <f t="array" ref="K4531">INDEX($A:$G, ($B4531*$B$4)+3,COLUMN(C4531))</f>
        <v>Owing</v>
      </c>
      <c r="L4531" s="198" t="e">
        <f t="shared" si="429"/>
        <v>#VALUE!</v>
      </c>
      <c r="M4531" s="199" t="e">
        <f t="shared" si="430"/>
        <v>#VALUE!</v>
      </c>
      <c r="N4531" s="200" t="str" cm="1">
        <f t="array" ref="N4531">INDEX($A:$G, ($B4531*$B$4)+3,COLUMN(F4531))</f>
        <v>Total Interest Charged</v>
      </c>
      <c r="O4531" s="201" t="e">
        <f t="shared" si="428"/>
        <v>#VALUE!</v>
      </c>
    </row>
    <row r="4532" spans="3:15" x14ac:dyDescent="0.25">
      <c r="C4532" s="197" t="e">
        <f t="shared" si="431"/>
        <v>#DIV/0!</v>
      </c>
      <c r="D4532" s="216" t="e">
        <f>IF(F4532="","",IF($B$3='Budget Calculator'!$A$14, 'Loan Calculator'!$L$12-E4532+H4532, IF($B$3='Budget Calculator'!$A$13,  'Loan Calculator'!$N$12-E4532+H4532, IF($B$3='Budget Calculator'!$A$12,  'Loan Calculator'!$P$12-E4532+H4532, 0))))</f>
        <v>#DIV/0!</v>
      </c>
      <c r="E4532" s="217" t="e">
        <f>IF(('Loan Calculator'!$G$4/$B$4)*C4531&gt;=0, ('Loan Calculator'!$G$4/$B$4)*C4531, 1/0)</f>
        <v>#DIV/0!</v>
      </c>
      <c r="F4532" s="200" t="e">
        <f t="shared" si="432"/>
        <v>#DIV/0!</v>
      </c>
      <c r="G4532" s="212" t="e">
        <f t="shared" si="427"/>
        <v>#DIV/0!</v>
      </c>
      <c r="K4532" s="197" t="str" cm="1">
        <f t="array" ref="K4532">INDEX($A:$G, ($B4532*$B$4)+3,COLUMN(C4532))</f>
        <v>Owing</v>
      </c>
      <c r="L4532" s="198" t="e">
        <f t="shared" si="429"/>
        <v>#VALUE!</v>
      </c>
      <c r="M4532" s="199" t="e">
        <f t="shared" si="430"/>
        <v>#VALUE!</v>
      </c>
      <c r="N4532" s="200" t="str" cm="1">
        <f t="array" ref="N4532">INDEX($A:$G, ($B4532*$B$4)+3,COLUMN(F4532))</f>
        <v>Total Interest Charged</v>
      </c>
      <c r="O4532" s="201" t="e">
        <f t="shared" si="428"/>
        <v>#VALUE!</v>
      </c>
    </row>
    <row r="4533" spans="3:15" x14ac:dyDescent="0.25">
      <c r="C4533" s="197" t="e">
        <f t="shared" si="431"/>
        <v>#DIV/0!</v>
      </c>
      <c r="D4533" s="216" t="e">
        <f>IF(F4533="","",IF($B$3='Budget Calculator'!$A$14, 'Loan Calculator'!$L$12-E4533+H4533, IF($B$3='Budget Calculator'!$A$13,  'Loan Calculator'!$N$12-E4533+H4533, IF($B$3='Budget Calculator'!$A$12,  'Loan Calculator'!$P$12-E4533+H4533, 0))))</f>
        <v>#DIV/0!</v>
      </c>
      <c r="E4533" s="217" t="e">
        <f>IF(('Loan Calculator'!$G$4/$B$4)*C4532&gt;=0, ('Loan Calculator'!$G$4/$B$4)*C4532, 1/0)</f>
        <v>#DIV/0!</v>
      </c>
      <c r="F4533" s="200" t="e">
        <f t="shared" si="432"/>
        <v>#DIV/0!</v>
      </c>
      <c r="G4533" s="212" t="e">
        <f t="shared" si="427"/>
        <v>#DIV/0!</v>
      </c>
      <c r="K4533" s="197" t="str" cm="1">
        <f t="array" ref="K4533">INDEX($A:$G, ($B4533*$B$4)+3,COLUMN(C4533))</f>
        <v>Owing</v>
      </c>
      <c r="L4533" s="198" t="e">
        <f t="shared" si="429"/>
        <v>#VALUE!</v>
      </c>
      <c r="M4533" s="199" t="e">
        <f t="shared" si="430"/>
        <v>#VALUE!</v>
      </c>
      <c r="N4533" s="200" t="str" cm="1">
        <f t="array" ref="N4533">INDEX($A:$G, ($B4533*$B$4)+3,COLUMN(F4533))</f>
        <v>Total Interest Charged</v>
      </c>
      <c r="O4533" s="201" t="e">
        <f t="shared" si="428"/>
        <v>#VALUE!</v>
      </c>
    </row>
    <row r="4534" spans="3:15" x14ac:dyDescent="0.25">
      <c r="C4534" s="197" t="e">
        <f t="shared" si="431"/>
        <v>#DIV/0!</v>
      </c>
      <c r="D4534" s="216" t="e">
        <f>IF(F4534="","",IF($B$3='Budget Calculator'!$A$14, 'Loan Calculator'!$L$12-E4534+H4534, IF($B$3='Budget Calculator'!$A$13,  'Loan Calculator'!$N$12-E4534+H4534, IF($B$3='Budget Calculator'!$A$12,  'Loan Calculator'!$P$12-E4534+H4534, 0))))</f>
        <v>#DIV/0!</v>
      </c>
      <c r="E4534" s="217" t="e">
        <f>IF(('Loan Calculator'!$G$4/$B$4)*C4533&gt;=0, ('Loan Calculator'!$G$4/$B$4)*C4533, 1/0)</f>
        <v>#DIV/0!</v>
      </c>
      <c r="F4534" s="200" t="e">
        <f t="shared" si="432"/>
        <v>#DIV/0!</v>
      </c>
      <c r="G4534" s="212" t="e">
        <f t="shared" si="427"/>
        <v>#DIV/0!</v>
      </c>
      <c r="K4534" s="197" t="str" cm="1">
        <f t="array" ref="K4534">INDEX($A:$G, ($B4534*$B$4)+3,COLUMN(C4534))</f>
        <v>Owing</v>
      </c>
      <c r="L4534" s="198" t="e">
        <f t="shared" si="429"/>
        <v>#VALUE!</v>
      </c>
      <c r="M4534" s="199" t="e">
        <f t="shared" si="430"/>
        <v>#VALUE!</v>
      </c>
      <c r="N4534" s="200" t="str" cm="1">
        <f t="array" ref="N4534">INDEX($A:$G, ($B4534*$B$4)+3,COLUMN(F4534))</f>
        <v>Total Interest Charged</v>
      </c>
      <c r="O4534" s="201" t="e">
        <f t="shared" si="428"/>
        <v>#VALUE!</v>
      </c>
    </row>
    <row r="4535" spans="3:15" x14ac:dyDescent="0.25">
      <c r="C4535" s="197" t="e">
        <f t="shared" si="431"/>
        <v>#DIV/0!</v>
      </c>
      <c r="D4535" s="216" t="e">
        <f>IF(F4535="","",IF($B$3='Budget Calculator'!$A$14, 'Loan Calculator'!$L$12-E4535+H4535, IF($B$3='Budget Calculator'!$A$13,  'Loan Calculator'!$N$12-E4535+H4535, IF($B$3='Budget Calculator'!$A$12,  'Loan Calculator'!$P$12-E4535+H4535, 0))))</f>
        <v>#DIV/0!</v>
      </c>
      <c r="E4535" s="217" t="e">
        <f>IF(('Loan Calculator'!$G$4/$B$4)*C4534&gt;=0, ('Loan Calculator'!$G$4/$B$4)*C4534, 1/0)</f>
        <v>#DIV/0!</v>
      </c>
      <c r="F4535" s="200" t="e">
        <f t="shared" si="432"/>
        <v>#DIV/0!</v>
      </c>
      <c r="G4535" s="212" t="e">
        <f t="shared" si="427"/>
        <v>#DIV/0!</v>
      </c>
      <c r="K4535" s="197" t="str" cm="1">
        <f t="array" ref="K4535">INDEX($A:$G, ($B4535*$B$4)+3,COLUMN(C4535))</f>
        <v>Owing</v>
      </c>
      <c r="L4535" s="198" t="e">
        <f t="shared" si="429"/>
        <v>#VALUE!</v>
      </c>
      <c r="M4535" s="199" t="e">
        <f t="shared" si="430"/>
        <v>#VALUE!</v>
      </c>
      <c r="N4535" s="200" t="str" cm="1">
        <f t="array" ref="N4535">INDEX($A:$G, ($B4535*$B$4)+3,COLUMN(F4535))</f>
        <v>Total Interest Charged</v>
      </c>
      <c r="O4535" s="201" t="e">
        <f t="shared" si="428"/>
        <v>#VALUE!</v>
      </c>
    </row>
    <row r="4536" spans="3:15" x14ac:dyDescent="0.25">
      <c r="C4536" s="197" t="e">
        <f t="shared" si="431"/>
        <v>#DIV/0!</v>
      </c>
      <c r="D4536" s="216" t="e">
        <f>IF(F4536="","",IF($B$3='Budget Calculator'!$A$14, 'Loan Calculator'!$L$12-E4536+H4536, IF($B$3='Budget Calculator'!$A$13,  'Loan Calculator'!$N$12-E4536+H4536, IF($B$3='Budget Calculator'!$A$12,  'Loan Calculator'!$P$12-E4536+H4536, 0))))</f>
        <v>#DIV/0!</v>
      </c>
      <c r="E4536" s="217" t="e">
        <f>IF(('Loan Calculator'!$G$4/$B$4)*C4535&gt;=0, ('Loan Calculator'!$G$4/$B$4)*C4535, 1/0)</f>
        <v>#DIV/0!</v>
      </c>
      <c r="F4536" s="200" t="e">
        <f t="shared" si="432"/>
        <v>#DIV/0!</v>
      </c>
      <c r="G4536" s="212" t="e">
        <f t="shared" si="427"/>
        <v>#DIV/0!</v>
      </c>
      <c r="K4536" s="197" t="str" cm="1">
        <f t="array" ref="K4536">INDEX($A:$G, ($B4536*$B$4)+3,COLUMN(C4536))</f>
        <v>Owing</v>
      </c>
      <c r="L4536" s="198" t="e">
        <f t="shared" si="429"/>
        <v>#VALUE!</v>
      </c>
      <c r="M4536" s="199" t="e">
        <f t="shared" si="430"/>
        <v>#VALUE!</v>
      </c>
      <c r="N4536" s="200" t="str" cm="1">
        <f t="array" ref="N4536">INDEX($A:$G, ($B4536*$B$4)+3,COLUMN(F4536))</f>
        <v>Total Interest Charged</v>
      </c>
      <c r="O4536" s="201" t="e">
        <f t="shared" si="428"/>
        <v>#VALUE!</v>
      </c>
    </row>
    <row r="4537" spans="3:15" x14ac:dyDescent="0.25">
      <c r="C4537" s="197" t="e">
        <f t="shared" si="431"/>
        <v>#DIV/0!</v>
      </c>
      <c r="D4537" s="216" t="e">
        <f>IF(F4537="","",IF($B$3='Budget Calculator'!$A$14, 'Loan Calculator'!$L$12-E4537+H4537, IF($B$3='Budget Calculator'!$A$13,  'Loan Calculator'!$N$12-E4537+H4537, IF($B$3='Budget Calculator'!$A$12,  'Loan Calculator'!$P$12-E4537+H4537, 0))))</f>
        <v>#DIV/0!</v>
      </c>
      <c r="E4537" s="217" t="e">
        <f>IF(('Loan Calculator'!$G$4/$B$4)*C4536&gt;=0, ('Loan Calculator'!$G$4/$B$4)*C4536, 1/0)</f>
        <v>#DIV/0!</v>
      </c>
      <c r="F4537" s="200" t="e">
        <f t="shared" si="432"/>
        <v>#DIV/0!</v>
      </c>
      <c r="G4537" s="212" t="e">
        <f t="shared" si="427"/>
        <v>#DIV/0!</v>
      </c>
      <c r="K4537" s="197" t="str" cm="1">
        <f t="array" ref="K4537">INDEX($A:$G, ($B4537*$B$4)+3,COLUMN(C4537))</f>
        <v>Owing</v>
      </c>
      <c r="L4537" s="198" t="e">
        <f t="shared" si="429"/>
        <v>#VALUE!</v>
      </c>
      <c r="M4537" s="199" t="e">
        <f t="shared" si="430"/>
        <v>#VALUE!</v>
      </c>
      <c r="N4537" s="200" t="str" cm="1">
        <f t="array" ref="N4537">INDEX($A:$G, ($B4537*$B$4)+3,COLUMN(F4537))</f>
        <v>Total Interest Charged</v>
      </c>
      <c r="O4537" s="201" t="e">
        <f t="shared" si="428"/>
        <v>#VALUE!</v>
      </c>
    </row>
    <row r="4538" spans="3:15" x14ac:dyDescent="0.25">
      <c r="C4538" s="197" t="e">
        <f t="shared" si="431"/>
        <v>#DIV/0!</v>
      </c>
      <c r="D4538" s="216" t="e">
        <f>IF(F4538="","",IF($B$3='Budget Calculator'!$A$14, 'Loan Calculator'!$L$12-E4538+H4538, IF($B$3='Budget Calculator'!$A$13,  'Loan Calculator'!$N$12-E4538+H4538, IF($B$3='Budget Calculator'!$A$12,  'Loan Calculator'!$P$12-E4538+H4538, 0))))</f>
        <v>#DIV/0!</v>
      </c>
      <c r="E4538" s="217" t="e">
        <f>IF(('Loan Calculator'!$G$4/$B$4)*C4537&gt;=0, ('Loan Calculator'!$G$4/$B$4)*C4537, 1/0)</f>
        <v>#DIV/0!</v>
      </c>
      <c r="F4538" s="200" t="e">
        <f t="shared" si="432"/>
        <v>#DIV/0!</v>
      </c>
      <c r="G4538" s="212" t="e">
        <f t="shared" si="427"/>
        <v>#DIV/0!</v>
      </c>
      <c r="K4538" s="197" t="str" cm="1">
        <f t="array" ref="K4538">INDEX($A:$G, ($B4538*$B$4)+3,COLUMN(C4538))</f>
        <v>Owing</v>
      </c>
      <c r="L4538" s="198" t="e">
        <f t="shared" si="429"/>
        <v>#VALUE!</v>
      </c>
      <c r="M4538" s="199" t="e">
        <f t="shared" si="430"/>
        <v>#VALUE!</v>
      </c>
      <c r="N4538" s="200" t="str" cm="1">
        <f t="array" ref="N4538">INDEX($A:$G, ($B4538*$B$4)+3,COLUMN(F4538))</f>
        <v>Total Interest Charged</v>
      </c>
      <c r="O4538" s="201" t="e">
        <f t="shared" si="428"/>
        <v>#VALUE!</v>
      </c>
    </row>
    <row r="4539" spans="3:15" x14ac:dyDescent="0.25">
      <c r="C4539" s="197" t="e">
        <f t="shared" si="431"/>
        <v>#DIV/0!</v>
      </c>
      <c r="D4539" s="216" t="e">
        <f>IF(F4539="","",IF($B$3='Budget Calculator'!$A$14, 'Loan Calculator'!$L$12-E4539+H4539, IF($B$3='Budget Calculator'!$A$13,  'Loan Calculator'!$N$12-E4539+H4539, IF($B$3='Budget Calculator'!$A$12,  'Loan Calculator'!$P$12-E4539+H4539, 0))))</f>
        <v>#DIV/0!</v>
      </c>
      <c r="E4539" s="217" t="e">
        <f>IF(('Loan Calculator'!$G$4/$B$4)*C4538&gt;=0, ('Loan Calculator'!$G$4/$B$4)*C4538, 1/0)</f>
        <v>#DIV/0!</v>
      </c>
      <c r="F4539" s="200" t="e">
        <f t="shared" si="432"/>
        <v>#DIV/0!</v>
      </c>
      <c r="G4539" s="212" t="e">
        <f t="shared" si="427"/>
        <v>#DIV/0!</v>
      </c>
      <c r="K4539" s="197" t="str" cm="1">
        <f t="array" ref="K4539">INDEX($A:$G, ($B4539*$B$4)+3,COLUMN(C4539))</f>
        <v>Owing</v>
      </c>
      <c r="L4539" s="198" t="e">
        <f t="shared" si="429"/>
        <v>#VALUE!</v>
      </c>
      <c r="M4539" s="199" t="e">
        <f t="shared" si="430"/>
        <v>#VALUE!</v>
      </c>
      <c r="N4539" s="200" t="str" cm="1">
        <f t="array" ref="N4539">INDEX($A:$G, ($B4539*$B$4)+3,COLUMN(F4539))</f>
        <v>Total Interest Charged</v>
      </c>
      <c r="O4539" s="201" t="e">
        <f t="shared" si="428"/>
        <v>#VALUE!</v>
      </c>
    </row>
    <row r="4540" spans="3:15" x14ac:dyDescent="0.25">
      <c r="C4540" s="197" t="e">
        <f t="shared" si="431"/>
        <v>#DIV/0!</v>
      </c>
      <c r="D4540" s="216" t="e">
        <f>IF(F4540="","",IF($B$3='Budget Calculator'!$A$14, 'Loan Calculator'!$L$12-E4540+H4540, IF($B$3='Budget Calculator'!$A$13,  'Loan Calculator'!$N$12-E4540+H4540, IF($B$3='Budget Calculator'!$A$12,  'Loan Calculator'!$P$12-E4540+H4540, 0))))</f>
        <v>#DIV/0!</v>
      </c>
      <c r="E4540" s="217" t="e">
        <f>IF(('Loan Calculator'!$G$4/$B$4)*C4539&gt;=0, ('Loan Calculator'!$G$4/$B$4)*C4539, 1/0)</f>
        <v>#DIV/0!</v>
      </c>
      <c r="F4540" s="200" t="e">
        <f t="shared" si="432"/>
        <v>#DIV/0!</v>
      </c>
      <c r="G4540" s="212" t="e">
        <f t="shared" si="427"/>
        <v>#DIV/0!</v>
      </c>
      <c r="K4540" s="197" t="str" cm="1">
        <f t="array" ref="K4540">INDEX($A:$G, ($B4540*$B$4)+3,COLUMN(C4540))</f>
        <v>Owing</v>
      </c>
      <c r="L4540" s="198" t="e">
        <f t="shared" si="429"/>
        <v>#VALUE!</v>
      </c>
      <c r="M4540" s="199" t="e">
        <f t="shared" si="430"/>
        <v>#VALUE!</v>
      </c>
      <c r="N4540" s="200" t="str" cm="1">
        <f t="array" ref="N4540">INDEX($A:$G, ($B4540*$B$4)+3,COLUMN(F4540))</f>
        <v>Total Interest Charged</v>
      </c>
      <c r="O4540" s="201" t="e">
        <f t="shared" si="428"/>
        <v>#VALUE!</v>
      </c>
    </row>
    <row r="4541" spans="3:15" x14ac:dyDescent="0.25">
      <c r="C4541" s="197" t="e">
        <f t="shared" si="431"/>
        <v>#DIV/0!</v>
      </c>
      <c r="D4541" s="216" t="e">
        <f>IF(F4541="","",IF($B$3='Budget Calculator'!$A$14, 'Loan Calculator'!$L$12-E4541+H4541, IF($B$3='Budget Calculator'!$A$13,  'Loan Calculator'!$N$12-E4541+H4541, IF($B$3='Budget Calculator'!$A$12,  'Loan Calculator'!$P$12-E4541+H4541, 0))))</f>
        <v>#DIV/0!</v>
      </c>
      <c r="E4541" s="217" t="e">
        <f>IF(('Loan Calculator'!$G$4/$B$4)*C4540&gt;=0, ('Loan Calculator'!$G$4/$B$4)*C4540, 1/0)</f>
        <v>#DIV/0!</v>
      </c>
      <c r="F4541" s="200" t="e">
        <f t="shared" si="432"/>
        <v>#DIV/0!</v>
      </c>
      <c r="G4541" s="212" t="e">
        <f t="shared" si="427"/>
        <v>#DIV/0!</v>
      </c>
      <c r="K4541" s="197" t="str" cm="1">
        <f t="array" ref="K4541">INDEX($A:$G, ($B4541*$B$4)+3,COLUMN(C4541))</f>
        <v>Owing</v>
      </c>
      <c r="L4541" s="198" t="e">
        <f t="shared" si="429"/>
        <v>#VALUE!</v>
      </c>
      <c r="M4541" s="199" t="e">
        <f t="shared" si="430"/>
        <v>#VALUE!</v>
      </c>
      <c r="N4541" s="200" t="str" cm="1">
        <f t="array" ref="N4541">INDEX($A:$G, ($B4541*$B$4)+3,COLUMN(F4541))</f>
        <v>Total Interest Charged</v>
      </c>
      <c r="O4541" s="201" t="e">
        <f t="shared" si="428"/>
        <v>#VALUE!</v>
      </c>
    </row>
    <row r="4542" spans="3:15" x14ac:dyDescent="0.25">
      <c r="C4542" s="197" t="e">
        <f t="shared" si="431"/>
        <v>#DIV/0!</v>
      </c>
      <c r="D4542" s="216" t="e">
        <f>IF(F4542="","",IF($B$3='Budget Calculator'!$A$14, 'Loan Calculator'!$L$12-E4542+H4542, IF($B$3='Budget Calculator'!$A$13,  'Loan Calculator'!$N$12-E4542+H4542, IF($B$3='Budget Calculator'!$A$12,  'Loan Calculator'!$P$12-E4542+H4542, 0))))</f>
        <v>#DIV/0!</v>
      </c>
      <c r="E4542" s="217" t="e">
        <f>IF(('Loan Calculator'!$G$4/$B$4)*C4541&gt;=0, ('Loan Calculator'!$G$4/$B$4)*C4541, 1/0)</f>
        <v>#DIV/0!</v>
      </c>
      <c r="F4542" s="200" t="e">
        <f t="shared" si="432"/>
        <v>#DIV/0!</v>
      </c>
      <c r="G4542" s="212" t="e">
        <f t="shared" si="427"/>
        <v>#DIV/0!</v>
      </c>
      <c r="K4542" s="197" t="str" cm="1">
        <f t="array" ref="K4542">INDEX($A:$G, ($B4542*$B$4)+3,COLUMN(C4542))</f>
        <v>Owing</v>
      </c>
      <c r="L4542" s="198" t="e">
        <f t="shared" si="429"/>
        <v>#VALUE!</v>
      </c>
      <c r="M4542" s="199" t="e">
        <f t="shared" si="430"/>
        <v>#VALUE!</v>
      </c>
      <c r="N4542" s="200" t="str" cm="1">
        <f t="array" ref="N4542">INDEX($A:$G, ($B4542*$B$4)+3,COLUMN(F4542))</f>
        <v>Total Interest Charged</v>
      </c>
      <c r="O4542" s="201" t="e">
        <f t="shared" si="428"/>
        <v>#VALUE!</v>
      </c>
    </row>
    <row r="4543" spans="3:15" x14ac:dyDescent="0.25">
      <c r="C4543" s="197" t="e">
        <f t="shared" si="431"/>
        <v>#DIV/0!</v>
      </c>
      <c r="D4543" s="216" t="e">
        <f>IF(F4543="","",IF($B$3='Budget Calculator'!$A$14, 'Loan Calculator'!$L$12-E4543+H4543, IF($B$3='Budget Calculator'!$A$13,  'Loan Calculator'!$N$12-E4543+H4543, IF($B$3='Budget Calculator'!$A$12,  'Loan Calculator'!$P$12-E4543+H4543, 0))))</f>
        <v>#DIV/0!</v>
      </c>
      <c r="E4543" s="217" t="e">
        <f>IF(('Loan Calculator'!$G$4/$B$4)*C4542&gt;=0, ('Loan Calculator'!$G$4/$B$4)*C4542, 1/0)</f>
        <v>#DIV/0!</v>
      </c>
      <c r="F4543" s="200" t="e">
        <f t="shared" si="432"/>
        <v>#DIV/0!</v>
      </c>
      <c r="G4543" s="212" t="e">
        <f t="shared" si="427"/>
        <v>#DIV/0!</v>
      </c>
      <c r="K4543" s="197" t="str" cm="1">
        <f t="array" ref="K4543">INDEX($A:$G, ($B4543*$B$4)+3,COLUMN(C4543))</f>
        <v>Owing</v>
      </c>
      <c r="L4543" s="198" t="e">
        <f t="shared" si="429"/>
        <v>#VALUE!</v>
      </c>
      <c r="M4543" s="199" t="e">
        <f t="shared" si="430"/>
        <v>#VALUE!</v>
      </c>
      <c r="N4543" s="200" t="str" cm="1">
        <f t="array" ref="N4543">INDEX($A:$G, ($B4543*$B$4)+3,COLUMN(F4543))</f>
        <v>Total Interest Charged</v>
      </c>
      <c r="O4543" s="201" t="e">
        <f t="shared" si="428"/>
        <v>#VALUE!</v>
      </c>
    </row>
    <row r="4544" spans="3:15" x14ac:dyDescent="0.25">
      <c r="C4544" s="197" t="e">
        <f t="shared" si="431"/>
        <v>#DIV/0!</v>
      </c>
      <c r="D4544" s="216" t="e">
        <f>IF(F4544="","",IF($B$3='Budget Calculator'!$A$14, 'Loan Calculator'!$L$12-E4544+H4544, IF($B$3='Budget Calculator'!$A$13,  'Loan Calculator'!$N$12-E4544+H4544, IF($B$3='Budget Calculator'!$A$12,  'Loan Calculator'!$P$12-E4544+H4544, 0))))</f>
        <v>#DIV/0!</v>
      </c>
      <c r="E4544" s="217" t="e">
        <f>IF(('Loan Calculator'!$G$4/$B$4)*C4543&gt;=0, ('Loan Calculator'!$G$4/$B$4)*C4543, 1/0)</f>
        <v>#DIV/0!</v>
      </c>
      <c r="F4544" s="200" t="e">
        <f t="shared" si="432"/>
        <v>#DIV/0!</v>
      </c>
      <c r="G4544" s="212" t="e">
        <f t="shared" si="427"/>
        <v>#DIV/0!</v>
      </c>
      <c r="K4544" s="197" t="str" cm="1">
        <f t="array" ref="K4544">INDEX($A:$G, ($B4544*$B$4)+3,COLUMN(C4544))</f>
        <v>Owing</v>
      </c>
      <c r="L4544" s="198" t="e">
        <f t="shared" si="429"/>
        <v>#VALUE!</v>
      </c>
      <c r="M4544" s="199" t="e">
        <f t="shared" si="430"/>
        <v>#VALUE!</v>
      </c>
      <c r="N4544" s="200" t="str" cm="1">
        <f t="array" ref="N4544">INDEX($A:$G, ($B4544*$B$4)+3,COLUMN(F4544))</f>
        <v>Total Interest Charged</v>
      </c>
      <c r="O4544" s="201" t="e">
        <f t="shared" si="428"/>
        <v>#VALUE!</v>
      </c>
    </row>
    <row r="4545" spans="3:15" x14ac:dyDescent="0.25">
      <c r="C4545" s="197" t="e">
        <f t="shared" si="431"/>
        <v>#DIV/0!</v>
      </c>
      <c r="D4545" s="216" t="e">
        <f>IF(F4545="","",IF($B$3='Budget Calculator'!$A$14, 'Loan Calculator'!$L$12-E4545+H4545, IF($B$3='Budget Calculator'!$A$13,  'Loan Calculator'!$N$12-E4545+H4545, IF($B$3='Budget Calculator'!$A$12,  'Loan Calculator'!$P$12-E4545+H4545, 0))))</f>
        <v>#DIV/0!</v>
      </c>
      <c r="E4545" s="217" t="e">
        <f>IF(('Loan Calculator'!$G$4/$B$4)*C4544&gt;=0, ('Loan Calculator'!$G$4/$B$4)*C4544, 1/0)</f>
        <v>#DIV/0!</v>
      </c>
      <c r="F4545" s="200" t="e">
        <f t="shared" si="432"/>
        <v>#DIV/0!</v>
      </c>
      <c r="G4545" s="212" t="e">
        <f t="shared" si="427"/>
        <v>#DIV/0!</v>
      </c>
      <c r="K4545" s="197" t="str" cm="1">
        <f t="array" ref="K4545">INDEX($A:$G, ($B4545*$B$4)+3,COLUMN(C4545))</f>
        <v>Owing</v>
      </c>
      <c r="L4545" s="198" t="e">
        <f t="shared" si="429"/>
        <v>#VALUE!</v>
      </c>
      <c r="M4545" s="199" t="e">
        <f t="shared" si="430"/>
        <v>#VALUE!</v>
      </c>
      <c r="N4545" s="200" t="str" cm="1">
        <f t="array" ref="N4545">INDEX($A:$G, ($B4545*$B$4)+3,COLUMN(F4545))</f>
        <v>Total Interest Charged</v>
      </c>
      <c r="O4545" s="201" t="e">
        <f t="shared" si="428"/>
        <v>#VALUE!</v>
      </c>
    </row>
    <row r="4546" spans="3:15" x14ac:dyDescent="0.25">
      <c r="C4546" s="197" t="e">
        <f t="shared" si="431"/>
        <v>#DIV/0!</v>
      </c>
      <c r="D4546" s="216" t="e">
        <f>IF(F4546="","",IF($B$3='Budget Calculator'!$A$14, 'Loan Calculator'!$L$12-E4546+H4546, IF($B$3='Budget Calculator'!$A$13,  'Loan Calculator'!$N$12-E4546+H4546, IF($B$3='Budget Calculator'!$A$12,  'Loan Calculator'!$P$12-E4546+H4546, 0))))</f>
        <v>#DIV/0!</v>
      </c>
      <c r="E4546" s="217" t="e">
        <f>IF(('Loan Calculator'!$G$4/$B$4)*C4545&gt;=0, ('Loan Calculator'!$G$4/$B$4)*C4545, 1/0)</f>
        <v>#DIV/0!</v>
      </c>
      <c r="F4546" s="200" t="e">
        <f t="shared" si="432"/>
        <v>#DIV/0!</v>
      </c>
      <c r="G4546" s="212" t="e">
        <f t="shared" si="427"/>
        <v>#DIV/0!</v>
      </c>
      <c r="K4546" s="197" t="str" cm="1">
        <f t="array" ref="K4546">INDEX($A:$G, ($B4546*$B$4)+3,COLUMN(C4546))</f>
        <v>Owing</v>
      </c>
      <c r="L4546" s="198" t="e">
        <f t="shared" si="429"/>
        <v>#VALUE!</v>
      </c>
      <c r="M4546" s="199" t="e">
        <f t="shared" si="430"/>
        <v>#VALUE!</v>
      </c>
      <c r="N4546" s="200" t="str" cm="1">
        <f t="array" ref="N4546">INDEX($A:$G, ($B4546*$B$4)+3,COLUMN(F4546))</f>
        <v>Total Interest Charged</v>
      </c>
      <c r="O4546" s="201" t="e">
        <f t="shared" si="428"/>
        <v>#VALUE!</v>
      </c>
    </row>
    <row r="4547" spans="3:15" x14ac:dyDescent="0.25">
      <c r="C4547" s="197" t="e">
        <f t="shared" si="431"/>
        <v>#DIV/0!</v>
      </c>
      <c r="D4547" s="216" t="e">
        <f>IF(F4547="","",IF($B$3='Budget Calculator'!$A$14, 'Loan Calculator'!$L$12-E4547+H4547, IF($B$3='Budget Calculator'!$A$13,  'Loan Calculator'!$N$12-E4547+H4547, IF($B$3='Budget Calculator'!$A$12,  'Loan Calculator'!$P$12-E4547+H4547, 0))))</f>
        <v>#DIV/0!</v>
      </c>
      <c r="E4547" s="217" t="e">
        <f>IF(('Loan Calculator'!$G$4/$B$4)*C4546&gt;=0, ('Loan Calculator'!$G$4/$B$4)*C4546, 1/0)</f>
        <v>#DIV/0!</v>
      </c>
      <c r="F4547" s="200" t="e">
        <f t="shared" si="432"/>
        <v>#DIV/0!</v>
      </c>
      <c r="G4547" s="212" t="e">
        <f t="shared" si="427"/>
        <v>#DIV/0!</v>
      </c>
      <c r="K4547" s="197" t="str" cm="1">
        <f t="array" ref="K4547">INDEX($A:$G, ($B4547*$B$4)+3,COLUMN(C4547))</f>
        <v>Owing</v>
      </c>
      <c r="L4547" s="198" t="e">
        <f t="shared" si="429"/>
        <v>#VALUE!</v>
      </c>
      <c r="M4547" s="199" t="e">
        <f t="shared" si="430"/>
        <v>#VALUE!</v>
      </c>
      <c r="N4547" s="200" t="str" cm="1">
        <f t="array" ref="N4547">INDEX($A:$G, ($B4547*$B$4)+3,COLUMN(F4547))</f>
        <v>Total Interest Charged</v>
      </c>
      <c r="O4547" s="201" t="e">
        <f t="shared" si="428"/>
        <v>#VALUE!</v>
      </c>
    </row>
    <row r="4548" spans="3:15" x14ac:dyDescent="0.25">
      <c r="C4548" s="197" t="e">
        <f t="shared" si="431"/>
        <v>#DIV/0!</v>
      </c>
      <c r="D4548" s="216" t="e">
        <f>IF(F4548="","",IF($B$3='Budget Calculator'!$A$14, 'Loan Calculator'!$L$12-E4548+H4548, IF($B$3='Budget Calculator'!$A$13,  'Loan Calculator'!$N$12-E4548+H4548, IF($B$3='Budget Calculator'!$A$12,  'Loan Calculator'!$P$12-E4548+H4548, 0))))</f>
        <v>#DIV/0!</v>
      </c>
      <c r="E4548" s="217" t="e">
        <f>IF(('Loan Calculator'!$G$4/$B$4)*C4547&gt;=0, ('Loan Calculator'!$G$4/$B$4)*C4547, 1/0)</f>
        <v>#DIV/0!</v>
      </c>
      <c r="F4548" s="200" t="e">
        <f t="shared" si="432"/>
        <v>#DIV/0!</v>
      </c>
      <c r="G4548" s="212" t="e">
        <f t="shared" si="427"/>
        <v>#DIV/0!</v>
      </c>
      <c r="K4548" s="197" t="str" cm="1">
        <f t="array" ref="K4548">INDEX($A:$G, ($B4548*$B$4)+3,COLUMN(C4548))</f>
        <v>Owing</v>
      </c>
      <c r="L4548" s="198" t="e">
        <f t="shared" si="429"/>
        <v>#VALUE!</v>
      </c>
      <c r="M4548" s="199" t="e">
        <f t="shared" si="430"/>
        <v>#VALUE!</v>
      </c>
      <c r="N4548" s="200" t="str" cm="1">
        <f t="array" ref="N4548">INDEX($A:$G, ($B4548*$B$4)+3,COLUMN(F4548))</f>
        <v>Total Interest Charged</v>
      </c>
      <c r="O4548" s="201" t="e">
        <f t="shared" si="428"/>
        <v>#VALUE!</v>
      </c>
    </row>
    <row r="4549" spans="3:15" x14ac:dyDescent="0.25">
      <c r="C4549" s="197" t="e">
        <f t="shared" si="431"/>
        <v>#DIV/0!</v>
      </c>
      <c r="D4549" s="216" t="e">
        <f>IF(F4549="","",IF($B$3='Budget Calculator'!$A$14, 'Loan Calculator'!$L$12-E4549+H4549, IF($B$3='Budget Calculator'!$A$13,  'Loan Calculator'!$N$12-E4549+H4549, IF($B$3='Budget Calculator'!$A$12,  'Loan Calculator'!$P$12-E4549+H4549, 0))))</f>
        <v>#DIV/0!</v>
      </c>
      <c r="E4549" s="217" t="e">
        <f>IF(('Loan Calculator'!$G$4/$B$4)*C4548&gt;=0, ('Loan Calculator'!$G$4/$B$4)*C4548, 1/0)</f>
        <v>#DIV/0!</v>
      </c>
      <c r="F4549" s="200" t="e">
        <f t="shared" si="432"/>
        <v>#DIV/0!</v>
      </c>
      <c r="G4549" s="212" t="e">
        <f t="shared" si="427"/>
        <v>#DIV/0!</v>
      </c>
      <c r="K4549" s="197" t="str" cm="1">
        <f t="array" ref="K4549">INDEX($A:$G, ($B4549*$B$4)+3,COLUMN(C4549))</f>
        <v>Owing</v>
      </c>
      <c r="L4549" s="198" t="e">
        <f t="shared" si="429"/>
        <v>#VALUE!</v>
      </c>
      <c r="M4549" s="199" t="e">
        <f t="shared" si="430"/>
        <v>#VALUE!</v>
      </c>
      <c r="N4549" s="200" t="str" cm="1">
        <f t="array" ref="N4549">INDEX($A:$G, ($B4549*$B$4)+3,COLUMN(F4549))</f>
        <v>Total Interest Charged</v>
      </c>
      <c r="O4549" s="201" t="e">
        <f t="shared" si="428"/>
        <v>#VALUE!</v>
      </c>
    </row>
    <row r="4550" spans="3:15" x14ac:dyDescent="0.25">
      <c r="C4550" s="197" t="e">
        <f t="shared" si="431"/>
        <v>#DIV/0!</v>
      </c>
      <c r="D4550" s="216" t="e">
        <f>IF(F4550="","",IF($B$3='Budget Calculator'!$A$14, 'Loan Calculator'!$L$12-E4550+H4550, IF($B$3='Budget Calculator'!$A$13,  'Loan Calculator'!$N$12-E4550+H4550, IF($B$3='Budget Calculator'!$A$12,  'Loan Calculator'!$P$12-E4550+H4550, 0))))</f>
        <v>#DIV/0!</v>
      </c>
      <c r="E4550" s="217" t="e">
        <f>IF(('Loan Calculator'!$G$4/$B$4)*C4549&gt;=0, ('Loan Calculator'!$G$4/$B$4)*C4549, 1/0)</f>
        <v>#DIV/0!</v>
      </c>
      <c r="F4550" s="200" t="e">
        <f t="shared" si="432"/>
        <v>#DIV/0!</v>
      </c>
      <c r="G4550" s="212" t="e">
        <f t="shared" ref="G4550:G4613" si="433">IF(IFERROR(C4550, 1/0), B4550, IF(C4550=0, B4550, 1/0))</f>
        <v>#DIV/0!</v>
      </c>
      <c r="K4550" s="197" t="str" cm="1">
        <f t="array" ref="K4550">INDEX($A:$G, ($B4550*$B$4)+3,COLUMN(C4550))</f>
        <v>Owing</v>
      </c>
      <c r="L4550" s="198" t="e">
        <f t="shared" si="429"/>
        <v>#VALUE!</v>
      </c>
      <c r="M4550" s="199" t="e">
        <f t="shared" si="430"/>
        <v>#VALUE!</v>
      </c>
      <c r="N4550" s="200" t="str" cm="1">
        <f t="array" ref="N4550">INDEX($A:$G, ($B4550*$B$4)+3,COLUMN(F4550))</f>
        <v>Total Interest Charged</v>
      </c>
      <c r="O4550" s="201" t="e">
        <f t="shared" ref="O4550:O4613" si="434">IF(IFERROR(K4550, 1/0), J4550, IF(K4550=0, J4550, 1/0))</f>
        <v>#VALUE!</v>
      </c>
    </row>
    <row r="4551" spans="3:15" x14ac:dyDescent="0.25">
      <c r="C4551" s="197" t="e">
        <f t="shared" si="431"/>
        <v>#DIV/0!</v>
      </c>
      <c r="D4551" s="216" t="e">
        <f>IF(F4551="","",IF($B$3='Budget Calculator'!$A$14, 'Loan Calculator'!$L$12-E4551+H4551, IF($B$3='Budget Calculator'!$A$13,  'Loan Calculator'!$N$12-E4551+H4551, IF($B$3='Budget Calculator'!$A$12,  'Loan Calculator'!$P$12-E4551+H4551, 0))))</f>
        <v>#DIV/0!</v>
      </c>
      <c r="E4551" s="217" t="e">
        <f>IF(('Loan Calculator'!$G$4/$B$4)*C4550&gt;=0, ('Loan Calculator'!$G$4/$B$4)*C4550, 1/0)</f>
        <v>#DIV/0!</v>
      </c>
      <c r="F4551" s="200" t="e">
        <f t="shared" si="432"/>
        <v>#DIV/0!</v>
      </c>
      <c r="G4551" s="212" t="e">
        <f t="shared" si="433"/>
        <v>#DIV/0!</v>
      </c>
      <c r="K4551" s="197" t="str" cm="1">
        <f t="array" ref="K4551">INDEX($A:$G, ($B4551*$B$4)+3,COLUMN(C4551))</f>
        <v>Owing</v>
      </c>
      <c r="L4551" s="198" t="e">
        <f t="shared" ref="L4551:L4614" si="435">K4550-K4551</f>
        <v>#VALUE!</v>
      </c>
      <c r="M4551" s="199" t="e">
        <f t="shared" ref="M4551:M4614" si="436">N4551-N4550</f>
        <v>#VALUE!</v>
      </c>
      <c r="N4551" s="200" t="str" cm="1">
        <f t="array" ref="N4551">INDEX($A:$G, ($B4551*$B$4)+3,COLUMN(F4551))</f>
        <v>Total Interest Charged</v>
      </c>
      <c r="O4551" s="201" t="e">
        <f t="shared" si="434"/>
        <v>#VALUE!</v>
      </c>
    </row>
    <row r="4552" spans="3:15" x14ac:dyDescent="0.25">
      <c r="C4552" s="197" t="e">
        <f t="shared" si="431"/>
        <v>#DIV/0!</v>
      </c>
      <c r="D4552" s="216" t="e">
        <f>IF(F4552="","",IF($B$3='Budget Calculator'!$A$14, 'Loan Calculator'!$L$12-E4552+H4552, IF($B$3='Budget Calculator'!$A$13,  'Loan Calculator'!$N$12-E4552+H4552, IF($B$3='Budget Calculator'!$A$12,  'Loan Calculator'!$P$12-E4552+H4552, 0))))</f>
        <v>#DIV/0!</v>
      </c>
      <c r="E4552" s="217" t="e">
        <f>IF(('Loan Calculator'!$G$4/$B$4)*C4551&gt;=0, ('Loan Calculator'!$G$4/$B$4)*C4551, 1/0)</f>
        <v>#DIV/0!</v>
      </c>
      <c r="F4552" s="200" t="e">
        <f t="shared" si="432"/>
        <v>#DIV/0!</v>
      </c>
      <c r="G4552" s="212" t="e">
        <f t="shared" si="433"/>
        <v>#DIV/0!</v>
      </c>
      <c r="K4552" s="197" t="str" cm="1">
        <f t="array" ref="K4552">INDEX($A:$G, ($B4552*$B$4)+3,COLUMN(C4552))</f>
        <v>Owing</v>
      </c>
      <c r="L4552" s="198" t="e">
        <f t="shared" si="435"/>
        <v>#VALUE!</v>
      </c>
      <c r="M4552" s="199" t="e">
        <f t="shared" si="436"/>
        <v>#VALUE!</v>
      </c>
      <c r="N4552" s="200" t="str" cm="1">
        <f t="array" ref="N4552">INDEX($A:$G, ($B4552*$B$4)+3,COLUMN(F4552))</f>
        <v>Total Interest Charged</v>
      </c>
      <c r="O4552" s="201" t="e">
        <f t="shared" si="434"/>
        <v>#VALUE!</v>
      </c>
    </row>
    <row r="4553" spans="3:15" x14ac:dyDescent="0.25">
      <c r="C4553" s="197" t="e">
        <f t="shared" si="431"/>
        <v>#DIV/0!</v>
      </c>
      <c r="D4553" s="216" t="e">
        <f>IF(F4553="","",IF($B$3='Budget Calculator'!$A$14, 'Loan Calculator'!$L$12-E4553+H4553, IF($B$3='Budget Calculator'!$A$13,  'Loan Calculator'!$N$12-E4553+H4553, IF($B$3='Budget Calculator'!$A$12,  'Loan Calculator'!$P$12-E4553+H4553, 0))))</f>
        <v>#DIV/0!</v>
      </c>
      <c r="E4553" s="217" t="e">
        <f>IF(('Loan Calculator'!$G$4/$B$4)*C4552&gt;=0, ('Loan Calculator'!$G$4/$B$4)*C4552, 1/0)</f>
        <v>#DIV/0!</v>
      </c>
      <c r="F4553" s="200" t="e">
        <f t="shared" si="432"/>
        <v>#DIV/0!</v>
      </c>
      <c r="G4553" s="212" t="e">
        <f t="shared" si="433"/>
        <v>#DIV/0!</v>
      </c>
      <c r="K4553" s="197" t="str" cm="1">
        <f t="array" ref="K4553">INDEX($A:$G, ($B4553*$B$4)+3,COLUMN(C4553))</f>
        <v>Owing</v>
      </c>
      <c r="L4553" s="198" t="e">
        <f t="shared" si="435"/>
        <v>#VALUE!</v>
      </c>
      <c r="M4553" s="199" t="e">
        <f t="shared" si="436"/>
        <v>#VALUE!</v>
      </c>
      <c r="N4553" s="200" t="str" cm="1">
        <f t="array" ref="N4553">INDEX($A:$G, ($B4553*$B$4)+3,COLUMN(F4553))</f>
        <v>Total Interest Charged</v>
      </c>
      <c r="O4553" s="201" t="e">
        <f t="shared" si="434"/>
        <v>#VALUE!</v>
      </c>
    </row>
    <row r="4554" spans="3:15" x14ac:dyDescent="0.25">
      <c r="C4554" s="197" t="e">
        <f t="shared" si="431"/>
        <v>#DIV/0!</v>
      </c>
      <c r="D4554" s="216" t="e">
        <f>IF(F4554="","",IF($B$3='Budget Calculator'!$A$14, 'Loan Calculator'!$L$12-E4554+H4554, IF($B$3='Budget Calculator'!$A$13,  'Loan Calculator'!$N$12-E4554+H4554, IF($B$3='Budget Calculator'!$A$12,  'Loan Calculator'!$P$12-E4554+H4554, 0))))</f>
        <v>#DIV/0!</v>
      </c>
      <c r="E4554" s="217" t="e">
        <f>IF(('Loan Calculator'!$G$4/$B$4)*C4553&gt;=0, ('Loan Calculator'!$G$4/$B$4)*C4553, 1/0)</f>
        <v>#DIV/0!</v>
      </c>
      <c r="F4554" s="200" t="e">
        <f t="shared" si="432"/>
        <v>#DIV/0!</v>
      </c>
      <c r="G4554" s="212" t="e">
        <f t="shared" si="433"/>
        <v>#DIV/0!</v>
      </c>
      <c r="K4554" s="197" t="str" cm="1">
        <f t="array" ref="K4554">INDEX($A:$G, ($B4554*$B$4)+3,COLUMN(C4554))</f>
        <v>Owing</v>
      </c>
      <c r="L4554" s="198" t="e">
        <f t="shared" si="435"/>
        <v>#VALUE!</v>
      </c>
      <c r="M4554" s="199" t="e">
        <f t="shared" si="436"/>
        <v>#VALUE!</v>
      </c>
      <c r="N4554" s="200" t="str" cm="1">
        <f t="array" ref="N4554">INDEX($A:$G, ($B4554*$B$4)+3,COLUMN(F4554))</f>
        <v>Total Interest Charged</v>
      </c>
      <c r="O4554" s="201" t="e">
        <f t="shared" si="434"/>
        <v>#VALUE!</v>
      </c>
    </row>
    <row r="4555" spans="3:15" x14ac:dyDescent="0.25">
      <c r="C4555" s="197" t="e">
        <f t="shared" si="431"/>
        <v>#DIV/0!</v>
      </c>
      <c r="D4555" s="216" t="e">
        <f>IF(F4555="","",IF($B$3='Budget Calculator'!$A$14, 'Loan Calculator'!$L$12-E4555+H4555, IF($B$3='Budget Calculator'!$A$13,  'Loan Calculator'!$N$12-E4555+H4555, IF($B$3='Budget Calculator'!$A$12,  'Loan Calculator'!$P$12-E4555+H4555, 0))))</f>
        <v>#DIV/0!</v>
      </c>
      <c r="E4555" s="217" t="e">
        <f>IF(('Loan Calculator'!$G$4/$B$4)*C4554&gt;=0, ('Loan Calculator'!$G$4/$B$4)*C4554, 1/0)</f>
        <v>#DIV/0!</v>
      </c>
      <c r="F4555" s="200" t="e">
        <f t="shared" si="432"/>
        <v>#DIV/0!</v>
      </c>
      <c r="G4555" s="212" t="e">
        <f t="shared" si="433"/>
        <v>#DIV/0!</v>
      </c>
      <c r="K4555" s="197" t="str" cm="1">
        <f t="array" ref="K4555">INDEX($A:$G, ($B4555*$B$4)+3,COLUMN(C4555))</f>
        <v>Owing</v>
      </c>
      <c r="L4555" s="198" t="e">
        <f t="shared" si="435"/>
        <v>#VALUE!</v>
      </c>
      <c r="M4555" s="199" t="e">
        <f t="shared" si="436"/>
        <v>#VALUE!</v>
      </c>
      <c r="N4555" s="200" t="str" cm="1">
        <f t="array" ref="N4555">INDEX($A:$G, ($B4555*$B$4)+3,COLUMN(F4555))</f>
        <v>Total Interest Charged</v>
      </c>
      <c r="O4555" s="201" t="e">
        <f t="shared" si="434"/>
        <v>#VALUE!</v>
      </c>
    </row>
    <row r="4556" spans="3:15" x14ac:dyDescent="0.25">
      <c r="C4556" s="197" t="e">
        <f t="shared" si="431"/>
        <v>#DIV/0!</v>
      </c>
      <c r="D4556" s="216" t="e">
        <f>IF(F4556="","",IF($B$3='Budget Calculator'!$A$14, 'Loan Calculator'!$L$12-E4556+H4556, IF($B$3='Budget Calculator'!$A$13,  'Loan Calculator'!$N$12-E4556+H4556, IF($B$3='Budget Calculator'!$A$12,  'Loan Calculator'!$P$12-E4556+H4556, 0))))</f>
        <v>#DIV/0!</v>
      </c>
      <c r="E4556" s="217" t="e">
        <f>IF(('Loan Calculator'!$G$4/$B$4)*C4555&gt;=0, ('Loan Calculator'!$G$4/$B$4)*C4555, 1/0)</f>
        <v>#DIV/0!</v>
      </c>
      <c r="F4556" s="200" t="e">
        <f t="shared" si="432"/>
        <v>#DIV/0!</v>
      </c>
      <c r="G4556" s="212" t="e">
        <f t="shared" si="433"/>
        <v>#DIV/0!</v>
      </c>
      <c r="K4556" s="197" t="str" cm="1">
        <f t="array" ref="K4556">INDEX($A:$G, ($B4556*$B$4)+3,COLUMN(C4556))</f>
        <v>Owing</v>
      </c>
      <c r="L4556" s="198" t="e">
        <f t="shared" si="435"/>
        <v>#VALUE!</v>
      </c>
      <c r="M4556" s="199" t="e">
        <f t="shared" si="436"/>
        <v>#VALUE!</v>
      </c>
      <c r="N4556" s="200" t="str" cm="1">
        <f t="array" ref="N4556">INDEX($A:$G, ($B4556*$B$4)+3,COLUMN(F4556))</f>
        <v>Total Interest Charged</v>
      </c>
      <c r="O4556" s="201" t="e">
        <f t="shared" si="434"/>
        <v>#VALUE!</v>
      </c>
    </row>
    <row r="4557" spans="3:15" x14ac:dyDescent="0.25">
      <c r="C4557" s="197" t="e">
        <f t="shared" si="431"/>
        <v>#DIV/0!</v>
      </c>
      <c r="D4557" s="216" t="e">
        <f>IF(F4557="","",IF($B$3='Budget Calculator'!$A$14, 'Loan Calculator'!$L$12-E4557+H4557, IF($B$3='Budget Calculator'!$A$13,  'Loan Calculator'!$N$12-E4557+H4557, IF($B$3='Budget Calculator'!$A$12,  'Loan Calculator'!$P$12-E4557+H4557, 0))))</f>
        <v>#DIV/0!</v>
      </c>
      <c r="E4557" s="217" t="e">
        <f>IF(('Loan Calculator'!$G$4/$B$4)*C4556&gt;=0, ('Loan Calculator'!$G$4/$B$4)*C4556, 1/0)</f>
        <v>#DIV/0!</v>
      </c>
      <c r="F4557" s="200" t="e">
        <f t="shared" si="432"/>
        <v>#DIV/0!</v>
      </c>
      <c r="G4557" s="212" t="e">
        <f t="shared" si="433"/>
        <v>#DIV/0!</v>
      </c>
      <c r="K4557" s="197" t="str" cm="1">
        <f t="array" ref="K4557">INDEX($A:$G, ($B4557*$B$4)+3,COLUMN(C4557))</f>
        <v>Owing</v>
      </c>
      <c r="L4557" s="198" t="e">
        <f t="shared" si="435"/>
        <v>#VALUE!</v>
      </c>
      <c r="M4557" s="199" t="e">
        <f t="shared" si="436"/>
        <v>#VALUE!</v>
      </c>
      <c r="N4557" s="200" t="str" cm="1">
        <f t="array" ref="N4557">INDEX($A:$G, ($B4557*$B$4)+3,COLUMN(F4557))</f>
        <v>Total Interest Charged</v>
      </c>
      <c r="O4557" s="201" t="e">
        <f t="shared" si="434"/>
        <v>#VALUE!</v>
      </c>
    </row>
    <row r="4558" spans="3:15" x14ac:dyDescent="0.25">
      <c r="C4558" s="197" t="e">
        <f t="shared" si="431"/>
        <v>#DIV/0!</v>
      </c>
      <c r="D4558" s="216" t="e">
        <f>IF(F4558="","",IF($B$3='Budget Calculator'!$A$14, 'Loan Calculator'!$L$12-E4558+H4558, IF($B$3='Budget Calculator'!$A$13,  'Loan Calculator'!$N$12-E4558+H4558, IF($B$3='Budget Calculator'!$A$12,  'Loan Calculator'!$P$12-E4558+H4558, 0))))</f>
        <v>#DIV/0!</v>
      </c>
      <c r="E4558" s="217" t="e">
        <f>IF(('Loan Calculator'!$G$4/$B$4)*C4557&gt;=0, ('Loan Calculator'!$G$4/$B$4)*C4557, 1/0)</f>
        <v>#DIV/0!</v>
      </c>
      <c r="F4558" s="200" t="e">
        <f t="shared" si="432"/>
        <v>#DIV/0!</v>
      </c>
      <c r="G4558" s="212" t="e">
        <f t="shared" si="433"/>
        <v>#DIV/0!</v>
      </c>
      <c r="K4558" s="197" t="str" cm="1">
        <f t="array" ref="K4558">INDEX($A:$G, ($B4558*$B$4)+3,COLUMN(C4558))</f>
        <v>Owing</v>
      </c>
      <c r="L4558" s="198" t="e">
        <f t="shared" si="435"/>
        <v>#VALUE!</v>
      </c>
      <c r="M4558" s="199" t="e">
        <f t="shared" si="436"/>
        <v>#VALUE!</v>
      </c>
      <c r="N4558" s="200" t="str" cm="1">
        <f t="array" ref="N4558">INDEX($A:$G, ($B4558*$B$4)+3,COLUMN(F4558))</f>
        <v>Total Interest Charged</v>
      </c>
      <c r="O4558" s="201" t="e">
        <f t="shared" si="434"/>
        <v>#VALUE!</v>
      </c>
    </row>
    <row r="4559" spans="3:15" x14ac:dyDescent="0.25">
      <c r="C4559" s="197" t="e">
        <f t="shared" si="431"/>
        <v>#DIV/0!</v>
      </c>
      <c r="D4559" s="216" t="e">
        <f>IF(F4559="","",IF($B$3='Budget Calculator'!$A$14, 'Loan Calculator'!$L$12-E4559+H4559, IF($B$3='Budget Calculator'!$A$13,  'Loan Calculator'!$N$12-E4559+H4559, IF($B$3='Budget Calculator'!$A$12,  'Loan Calculator'!$P$12-E4559+H4559, 0))))</f>
        <v>#DIV/0!</v>
      </c>
      <c r="E4559" s="217" t="e">
        <f>IF(('Loan Calculator'!$G$4/$B$4)*C4558&gt;=0, ('Loan Calculator'!$G$4/$B$4)*C4558, 1/0)</f>
        <v>#DIV/0!</v>
      </c>
      <c r="F4559" s="200" t="e">
        <f t="shared" si="432"/>
        <v>#DIV/0!</v>
      </c>
      <c r="G4559" s="212" t="e">
        <f t="shared" si="433"/>
        <v>#DIV/0!</v>
      </c>
      <c r="K4559" s="197" t="str" cm="1">
        <f t="array" ref="K4559">INDEX($A:$G, ($B4559*$B$4)+3,COLUMN(C4559))</f>
        <v>Owing</v>
      </c>
      <c r="L4559" s="198" t="e">
        <f t="shared" si="435"/>
        <v>#VALUE!</v>
      </c>
      <c r="M4559" s="199" t="e">
        <f t="shared" si="436"/>
        <v>#VALUE!</v>
      </c>
      <c r="N4559" s="200" t="str" cm="1">
        <f t="array" ref="N4559">INDEX($A:$G, ($B4559*$B$4)+3,COLUMN(F4559))</f>
        <v>Total Interest Charged</v>
      </c>
      <c r="O4559" s="201" t="e">
        <f t="shared" si="434"/>
        <v>#VALUE!</v>
      </c>
    </row>
    <row r="4560" spans="3:15" x14ac:dyDescent="0.25">
      <c r="C4560" s="197" t="e">
        <f t="shared" si="431"/>
        <v>#DIV/0!</v>
      </c>
      <c r="D4560" s="216" t="e">
        <f>IF(F4560="","",IF($B$3='Budget Calculator'!$A$14, 'Loan Calculator'!$L$12-E4560+H4560, IF($B$3='Budget Calculator'!$A$13,  'Loan Calculator'!$N$12-E4560+H4560, IF($B$3='Budget Calculator'!$A$12,  'Loan Calculator'!$P$12-E4560+H4560, 0))))</f>
        <v>#DIV/0!</v>
      </c>
      <c r="E4560" s="217" t="e">
        <f>IF(('Loan Calculator'!$G$4/$B$4)*C4559&gt;=0, ('Loan Calculator'!$G$4/$B$4)*C4559, 1/0)</f>
        <v>#DIV/0!</v>
      </c>
      <c r="F4560" s="200" t="e">
        <f t="shared" si="432"/>
        <v>#DIV/0!</v>
      </c>
      <c r="G4560" s="212" t="e">
        <f t="shared" si="433"/>
        <v>#DIV/0!</v>
      </c>
      <c r="K4560" s="197" t="str" cm="1">
        <f t="array" ref="K4560">INDEX($A:$G, ($B4560*$B$4)+3,COLUMN(C4560))</f>
        <v>Owing</v>
      </c>
      <c r="L4560" s="198" t="e">
        <f t="shared" si="435"/>
        <v>#VALUE!</v>
      </c>
      <c r="M4560" s="199" t="e">
        <f t="shared" si="436"/>
        <v>#VALUE!</v>
      </c>
      <c r="N4560" s="200" t="str" cm="1">
        <f t="array" ref="N4560">INDEX($A:$G, ($B4560*$B$4)+3,COLUMN(F4560))</f>
        <v>Total Interest Charged</v>
      </c>
      <c r="O4560" s="201" t="e">
        <f t="shared" si="434"/>
        <v>#VALUE!</v>
      </c>
    </row>
    <row r="4561" spans="3:15" x14ac:dyDescent="0.25">
      <c r="C4561" s="197" t="e">
        <f t="shared" si="431"/>
        <v>#DIV/0!</v>
      </c>
      <c r="D4561" s="216" t="e">
        <f>IF(F4561="","",IF($B$3='Budget Calculator'!$A$14, 'Loan Calculator'!$L$12-E4561+H4561, IF($B$3='Budget Calculator'!$A$13,  'Loan Calculator'!$N$12-E4561+H4561, IF($B$3='Budget Calculator'!$A$12,  'Loan Calculator'!$P$12-E4561+H4561, 0))))</f>
        <v>#DIV/0!</v>
      </c>
      <c r="E4561" s="217" t="e">
        <f>IF(('Loan Calculator'!$G$4/$B$4)*C4560&gt;=0, ('Loan Calculator'!$G$4/$B$4)*C4560, 1/0)</f>
        <v>#DIV/0!</v>
      </c>
      <c r="F4561" s="200" t="e">
        <f t="shared" si="432"/>
        <v>#DIV/0!</v>
      </c>
      <c r="G4561" s="212" t="e">
        <f t="shared" si="433"/>
        <v>#DIV/0!</v>
      </c>
      <c r="K4561" s="197" t="str" cm="1">
        <f t="array" ref="K4561">INDEX($A:$G, ($B4561*$B$4)+3,COLUMN(C4561))</f>
        <v>Owing</v>
      </c>
      <c r="L4561" s="198" t="e">
        <f t="shared" si="435"/>
        <v>#VALUE!</v>
      </c>
      <c r="M4561" s="199" t="e">
        <f t="shared" si="436"/>
        <v>#VALUE!</v>
      </c>
      <c r="N4561" s="200" t="str" cm="1">
        <f t="array" ref="N4561">INDEX($A:$G, ($B4561*$B$4)+3,COLUMN(F4561))</f>
        <v>Total Interest Charged</v>
      </c>
      <c r="O4561" s="201" t="e">
        <f t="shared" si="434"/>
        <v>#VALUE!</v>
      </c>
    </row>
    <row r="4562" spans="3:15" x14ac:dyDescent="0.25">
      <c r="C4562" s="197" t="e">
        <f t="shared" si="431"/>
        <v>#DIV/0!</v>
      </c>
      <c r="D4562" s="216" t="e">
        <f>IF(F4562="","",IF($B$3='Budget Calculator'!$A$14, 'Loan Calculator'!$L$12-E4562+H4562, IF($B$3='Budget Calculator'!$A$13,  'Loan Calculator'!$N$12-E4562+H4562, IF($B$3='Budget Calculator'!$A$12,  'Loan Calculator'!$P$12-E4562+H4562, 0))))</f>
        <v>#DIV/0!</v>
      </c>
      <c r="E4562" s="217" t="e">
        <f>IF(('Loan Calculator'!$G$4/$B$4)*C4561&gt;=0, ('Loan Calculator'!$G$4/$B$4)*C4561, 1/0)</f>
        <v>#DIV/0!</v>
      </c>
      <c r="F4562" s="200" t="e">
        <f t="shared" si="432"/>
        <v>#DIV/0!</v>
      </c>
      <c r="G4562" s="212" t="e">
        <f t="shared" si="433"/>
        <v>#DIV/0!</v>
      </c>
      <c r="K4562" s="197" t="str" cm="1">
        <f t="array" ref="K4562">INDEX($A:$G, ($B4562*$B$4)+3,COLUMN(C4562))</f>
        <v>Owing</v>
      </c>
      <c r="L4562" s="198" t="e">
        <f t="shared" si="435"/>
        <v>#VALUE!</v>
      </c>
      <c r="M4562" s="199" t="e">
        <f t="shared" si="436"/>
        <v>#VALUE!</v>
      </c>
      <c r="N4562" s="200" t="str" cm="1">
        <f t="array" ref="N4562">INDEX($A:$G, ($B4562*$B$4)+3,COLUMN(F4562))</f>
        <v>Total Interest Charged</v>
      </c>
      <c r="O4562" s="201" t="e">
        <f t="shared" si="434"/>
        <v>#VALUE!</v>
      </c>
    </row>
    <row r="4563" spans="3:15" x14ac:dyDescent="0.25">
      <c r="C4563" s="197" t="e">
        <f t="shared" si="431"/>
        <v>#DIV/0!</v>
      </c>
      <c r="D4563" s="216" t="e">
        <f>IF(F4563="","",IF($B$3='Budget Calculator'!$A$14, 'Loan Calculator'!$L$12-E4563+H4563, IF($B$3='Budget Calculator'!$A$13,  'Loan Calculator'!$N$12-E4563+H4563, IF($B$3='Budget Calculator'!$A$12,  'Loan Calculator'!$P$12-E4563+H4563, 0))))</f>
        <v>#DIV/0!</v>
      </c>
      <c r="E4563" s="217" t="e">
        <f>IF(('Loan Calculator'!$G$4/$B$4)*C4562&gt;=0, ('Loan Calculator'!$G$4/$B$4)*C4562, 1/0)</f>
        <v>#DIV/0!</v>
      </c>
      <c r="F4563" s="200" t="e">
        <f t="shared" si="432"/>
        <v>#DIV/0!</v>
      </c>
      <c r="G4563" s="212" t="e">
        <f t="shared" si="433"/>
        <v>#DIV/0!</v>
      </c>
      <c r="K4563" s="197" t="str" cm="1">
        <f t="array" ref="K4563">INDEX($A:$G, ($B4563*$B$4)+3,COLUMN(C4563))</f>
        <v>Owing</v>
      </c>
      <c r="L4563" s="198" t="e">
        <f t="shared" si="435"/>
        <v>#VALUE!</v>
      </c>
      <c r="M4563" s="199" t="e">
        <f t="shared" si="436"/>
        <v>#VALUE!</v>
      </c>
      <c r="N4563" s="200" t="str" cm="1">
        <f t="array" ref="N4563">INDEX($A:$G, ($B4563*$B$4)+3,COLUMN(F4563))</f>
        <v>Total Interest Charged</v>
      </c>
      <c r="O4563" s="201" t="e">
        <f t="shared" si="434"/>
        <v>#VALUE!</v>
      </c>
    </row>
    <row r="4564" spans="3:15" x14ac:dyDescent="0.25">
      <c r="C4564" s="197" t="e">
        <f t="shared" si="431"/>
        <v>#DIV/0!</v>
      </c>
      <c r="D4564" s="216" t="e">
        <f>IF(F4564="","",IF($B$3='Budget Calculator'!$A$14, 'Loan Calculator'!$L$12-E4564+H4564, IF($B$3='Budget Calculator'!$A$13,  'Loan Calculator'!$N$12-E4564+H4564, IF($B$3='Budget Calculator'!$A$12,  'Loan Calculator'!$P$12-E4564+H4564, 0))))</f>
        <v>#DIV/0!</v>
      </c>
      <c r="E4564" s="217" t="e">
        <f>IF(('Loan Calculator'!$G$4/$B$4)*C4563&gt;=0, ('Loan Calculator'!$G$4/$B$4)*C4563, 1/0)</f>
        <v>#DIV/0!</v>
      </c>
      <c r="F4564" s="200" t="e">
        <f t="shared" si="432"/>
        <v>#DIV/0!</v>
      </c>
      <c r="G4564" s="212" t="e">
        <f t="shared" si="433"/>
        <v>#DIV/0!</v>
      </c>
      <c r="K4564" s="197" t="str" cm="1">
        <f t="array" ref="K4564">INDEX($A:$G, ($B4564*$B$4)+3,COLUMN(C4564))</f>
        <v>Owing</v>
      </c>
      <c r="L4564" s="198" t="e">
        <f t="shared" si="435"/>
        <v>#VALUE!</v>
      </c>
      <c r="M4564" s="199" t="e">
        <f t="shared" si="436"/>
        <v>#VALUE!</v>
      </c>
      <c r="N4564" s="200" t="str" cm="1">
        <f t="array" ref="N4564">INDEX($A:$G, ($B4564*$B$4)+3,COLUMN(F4564))</f>
        <v>Total Interest Charged</v>
      </c>
      <c r="O4564" s="201" t="e">
        <f t="shared" si="434"/>
        <v>#VALUE!</v>
      </c>
    </row>
    <row r="4565" spans="3:15" x14ac:dyDescent="0.25">
      <c r="C4565" s="197" t="e">
        <f t="shared" si="431"/>
        <v>#DIV/0!</v>
      </c>
      <c r="D4565" s="216" t="e">
        <f>IF(F4565="","",IF($B$3='Budget Calculator'!$A$14, 'Loan Calculator'!$L$12-E4565+H4565, IF($B$3='Budget Calculator'!$A$13,  'Loan Calculator'!$N$12-E4565+H4565, IF($B$3='Budget Calculator'!$A$12,  'Loan Calculator'!$P$12-E4565+H4565, 0))))</f>
        <v>#DIV/0!</v>
      </c>
      <c r="E4565" s="217" t="e">
        <f>IF(('Loan Calculator'!$G$4/$B$4)*C4564&gt;=0, ('Loan Calculator'!$G$4/$B$4)*C4564, 1/0)</f>
        <v>#DIV/0!</v>
      </c>
      <c r="F4565" s="200" t="e">
        <f t="shared" si="432"/>
        <v>#DIV/0!</v>
      </c>
      <c r="G4565" s="212" t="e">
        <f t="shared" si="433"/>
        <v>#DIV/0!</v>
      </c>
      <c r="K4565" s="197" t="str" cm="1">
        <f t="array" ref="K4565">INDEX($A:$G, ($B4565*$B$4)+3,COLUMN(C4565))</f>
        <v>Owing</v>
      </c>
      <c r="L4565" s="198" t="e">
        <f t="shared" si="435"/>
        <v>#VALUE!</v>
      </c>
      <c r="M4565" s="199" t="e">
        <f t="shared" si="436"/>
        <v>#VALUE!</v>
      </c>
      <c r="N4565" s="200" t="str" cm="1">
        <f t="array" ref="N4565">INDEX($A:$G, ($B4565*$B$4)+3,COLUMN(F4565))</f>
        <v>Total Interest Charged</v>
      </c>
      <c r="O4565" s="201" t="e">
        <f t="shared" si="434"/>
        <v>#VALUE!</v>
      </c>
    </row>
    <row r="4566" spans="3:15" x14ac:dyDescent="0.25">
      <c r="C4566" s="197" t="e">
        <f t="shared" si="431"/>
        <v>#DIV/0!</v>
      </c>
      <c r="D4566" s="216" t="e">
        <f>IF(F4566="","",IF($B$3='Budget Calculator'!$A$14, 'Loan Calculator'!$L$12-E4566+H4566, IF($B$3='Budget Calculator'!$A$13,  'Loan Calculator'!$N$12-E4566+H4566, IF($B$3='Budget Calculator'!$A$12,  'Loan Calculator'!$P$12-E4566+H4566, 0))))</f>
        <v>#DIV/0!</v>
      </c>
      <c r="E4566" s="217" t="e">
        <f>IF(('Loan Calculator'!$G$4/$B$4)*C4565&gt;=0, ('Loan Calculator'!$G$4/$B$4)*C4565, 1/0)</f>
        <v>#DIV/0!</v>
      </c>
      <c r="F4566" s="200" t="e">
        <f t="shared" si="432"/>
        <v>#DIV/0!</v>
      </c>
      <c r="G4566" s="212" t="e">
        <f t="shared" si="433"/>
        <v>#DIV/0!</v>
      </c>
      <c r="K4566" s="197" t="str" cm="1">
        <f t="array" ref="K4566">INDEX($A:$G, ($B4566*$B$4)+3,COLUMN(C4566))</f>
        <v>Owing</v>
      </c>
      <c r="L4566" s="198" t="e">
        <f t="shared" si="435"/>
        <v>#VALUE!</v>
      </c>
      <c r="M4566" s="199" t="e">
        <f t="shared" si="436"/>
        <v>#VALUE!</v>
      </c>
      <c r="N4566" s="200" t="str" cm="1">
        <f t="array" ref="N4566">INDEX($A:$G, ($B4566*$B$4)+3,COLUMN(F4566))</f>
        <v>Total Interest Charged</v>
      </c>
      <c r="O4566" s="201" t="e">
        <f t="shared" si="434"/>
        <v>#VALUE!</v>
      </c>
    </row>
    <row r="4567" spans="3:15" x14ac:dyDescent="0.25">
      <c r="C4567" s="197" t="e">
        <f t="shared" si="431"/>
        <v>#DIV/0!</v>
      </c>
      <c r="D4567" s="216" t="e">
        <f>IF(F4567="","",IF($B$3='Budget Calculator'!$A$14, 'Loan Calculator'!$L$12-E4567+H4567, IF($B$3='Budget Calculator'!$A$13,  'Loan Calculator'!$N$12-E4567+H4567, IF($B$3='Budget Calculator'!$A$12,  'Loan Calculator'!$P$12-E4567+H4567, 0))))</f>
        <v>#DIV/0!</v>
      </c>
      <c r="E4567" s="217" t="e">
        <f>IF(('Loan Calculator'!$G$4/$B$4)*C4566&gt;=0, ('Loan Calculator'!$G$4/$B$4)*C4566, 1/0)</f>
        <v>#DIV/0!</v>
      </c>
      <c r="F4567" s="200" t="e">
        <f t="shared" si="432"/>
        <v>#DIV/0!</v>
      </c>
      <c r="G4567" s="212" t="e">
        <f t="shared" si="433"/>
        <v>#DIV/0!</v>
      </c>
      <c r="K4567" s="197" t="str" cm="1">
        <f t="array" ref="K4567">INDEX($A:$G, ($B4567*$B$4)+3,COLUMN(C4567))</f>
        <v>Owing</v>
      </c>
      <c r="L4567" s="198" t="e">
        <f t="shared" si="435"/>
        <v>#VALUE!</v>
      </c>
      <c r="M4567" s="199" t="e">
        <f t="shared" si="436"/>
        <v>#VALUE!</v>
      </c>
      <c r="N4567" s="200" t="str" cm="1">
        <f t="array" ref="N4567">INDEX($A:$G, ($B4567*$B$4)+3,COLUMN(F4567))</f>
        <v>Total Interest Charged</v>
      </c>
      <c r="O4567" s="201" t="e">
        <f t="shared" si="434"/>
        <v>#VALUE!</v>
      </c>
    </row>
    <row r="4568" spans="3:15" x14ac:dyDescent="0.25">
      <c r="C4568" s="197" t="e">
        <f t="shared" ref="C4568:C4631" si="437">IF(F4568="","",C4567-D4568)</f>
        <v>#DIV/0!</v>
      </c>
      <c r="D4568" s="216" t="e">
        <f>IF(F4568="","",IF($B$3='Budget Calculator'!$A$14, 'Loan Calculator'!$L$12-E4568+H4568, IF($B$3='Budget Calculator'!$A$13,  'Loan Calculator'!$N$12-E4568+H4568, IF($B$3='Budget Calculator'!$A$12,  'Loan Calculator'!$P$12-E4568+H4568, 0))))</f>
        <v>#DIV/0!</v>
      </c>
      <c r="E4568" s="217" t="e">
        <f>IF(('Loan Calculator'!$G$4/$B$4)*C4567&gt;=0, ('Loan Calculator'!$G$4/$B$4)*C4567, 1/0)</f>
        <v>#DIV/0!</v>
      </c>
      <c r="F4568" s="200" t="e">
        <f t="shared" ref="F4568:F4631" si="438">IF(F4567="", "", IF(E4568+F4567&gt;F4567, E4568+F4567, ""))</f>
        <v>#DIV/0!</v>
      </c>
      <c r="G4568" s="212" t="e">
        <f t="shared" si="433"/>
        <v>#DIV/0!</v>
      </c>
      <c r="K4568" s="197" t="str" cm="1">
        <f t="array" ref="K4568">INDEX($A:$G, ($B4568*$B$4)+3,COLUMN(C4568))</f>
        <v>Owing</v>
      </c>
      <c r="L4568" s="198" t="e">
        <f t="shared" si="435"/>
        <v>#VALUE!</v>
      </c>
      <c r="M4568" s="199" t="e">
        <f t="shared" si="436"/>
        <v>#VALUE!</v>
      </c>
      <c r="N4568" s="200" t="str" cm="1">
        <f t="array" ref="N4568">INDEX($A:$G, ($B4568*$B$4)+3,COLUMN(F4568))</f>
        <v>Total Interest Charged</v>
      </c>
      <c r="O4568" s="201" t="e">
        <f t="shared" si="434"/>
        <v>#VALUE!</v>
      </c>
    </row>
    <row r="4569" spans="3:15" x14ac:dyDescent="0.25">
      <c r="C4569" s="197" t="e">
        <f t="shared" si="437"/>
        <v>#DIV/0!</v>
      </c>
      <c r="D4569" s="216" t="e">
        <f>IF(F4569="","",IF($B$3='Budget Calculator'!$A$14, 'Loan Calculator'!$L$12-E4569+H4569, IF($B$3='Budget Calculator'!$A$13,  'Loan Calculator'!$N$12-E4569+H4569, IF($B$3='Budget Calculator'!$A$12,  'Loan Calculator'!$P$12-E4569+H4569, 0))))</f>
        <v>#DIV/0!</v>
      </c>
      <c r="E4569" s="217" t="e">
        <f>IF(('Loan Calculator'!$G$4/$B$4)*C4568&gt;=0, ('Loan Calculator'!$G$4/$B$4)*C4568, 1/0)</f>
        <v>#DIV/0!</v>
      </c>
      <c r="F4569" s="200" t="e">
        <f t="shared" si="438"/>
        <v>#DIV/0!</v>
      </c>
      <c r="G4569" s="212" t="e">
        <f t="shared" si="433"/>
        <v>#DIV/0!</v>
      </c>
      <c r="K4569" s="197" t="str" cm="1">
        <f t="array" ref="K4569">INDEX($A:$G, ($B4569*$B$4)+3,COLUMN(C4569))</f>
        <v>Owing</v>
      </c>
      <c r="L4569" s="198" t="e">
        <f t="shared" si="435"/>
        <v>#VALUE!</v>
      </c>
      <c r="M4569" s="199" t="e">
        <f t="shared" si="436"/>
        <v>#VALUE!</v>
      </c>
      <c r="N4569" s="200" t="str" cm="1">
        <f t="array" ref="N4569">INDEX($A:$G, ($B4569*$B$4)+3,COLUMN(F4569))</f>
        <v>Total Interest Charged</v>
      </c>
      <c r="O4569" s="201" t="e">
        <f t="shared" si="434"/>
        <v>#VALUE!</v>
      </c>
    </row>
    <row r="4570" spans="3:15" x14ac:dyDescent="0.25">
      <c r="C4570" s="197" t="e">
        <f t="shared" si="437"/>
        <v>#DIV/0!</v>
      </c>
      <c r="D4570" s="216" t="e">
        <f>IF(F4570="","",IF($B$3='Budget Calculator'!$A$14, 'Loan Calculator'!$L$12-E4570+H4570, IF($B$3='Budget Calculator'!$A$13,  'Loan Calculator'!$N$12-E4570+H4570, IF($B$3='Budget Calculator'!$A$12,  'Loan Calculator'!$P$12-E4570+H4570, 0))))</f>
        <v>#DIV/0!</v>
      </c>
      <c r="E4570" s="217" t="e">
        <f>IF(('Loan Calculator'!$G$4/$B$4)*C4569&gt;=0, ('Loan Calculator'!$G$4/$B$4)*C4569, 1/0)</f>
        <v>#DIV/0!</v>
      </c>
      <c r="F4570" s="200" t="e">
        <f t="shared" si="438"/>
        <v>#DIV/0!</v>
      </c>
      <c r="G4570" s="212" t="e">
        <f t="shared" si="433"/>
        <v>#DIV/0!</v>
      </c>
      <c r="K4570" s="197" t="str" cm="1">
        <f t="array" ref="K4570">INDEX($A:$G, ($B4570*$B$4)+3,COLUMN(C4570))</f>
        <v>Owing</v>
      </c>
      <c r="L4570" s="198" t="e">
        <f t="shared" si="435"/>
        <v>#VALUE!</v>
      </c>
      <c r="M4570" s="199" t="e">
        <f t="shared" si="436"/>
        <v>#VALUE!</v>
      </c>
      <c r="N4570" s="200" t="str" cm="1">
        <f t="array" ref="N4570">INDEX($A:$G, ($B4570*$B$4)+3,COLUMN(F4570))</f>
        <v>Total Interest Charged</v>
      </c>
      <c r="O4570" s="201" t="e">
        <f t="shared" si="434"/>
        <v>#VALUE!</v>
      </c>
    </row>
    <row r="4571" spans="3:15" x14ac:dyDescent="0.25">
      <c r="C4571" s="197" t="e">
        <f t="shared" si="437"/>
        <v>#DIV/0!</v>
      </c>
      <c r="D4571" s="216" t="e">
        <f>IF(F4571="","",IF($B$3='Budget Calculator'!$A$14, 'Loan Calculator'!$L$12-E4571+H4571, IF($B$3='Budget Calculator'!$A$13,  'Loan Calculator'!$N$12-E4571+H4571, IF($B$3='Budget Calculator'!$A$12,  'Loan Calculator'!$P$12-E4571+H4571, 0))))</f>
        <v>#DIV/0!</v>
      </c>
      <c r="E4571" s="217" t="e">
        <f>IF(('Loan Calculator'!$G$4/$B$4)*C4570&gt;=0, ('Loan Calculator'!$G$4/$B$4)*C4570, 1/0)</f>
        <v>#DIV/0!</v>
      </c>
      <c r="F4571" s="200" t="e">
        <f t="shared" si="438"/>
        <v>#DIV/0!</v>
      </c>
      <c r="G4571" s="212" t="e">
        <f t="shared" si="433"/>
        <v>#DIV/0!</v>
      </c>
      <c r="K4571" s="197" t="str" cm="1">
        <f t="array" ref="K4571">INDEX($A:$G, ($B4571*$B$4)+3,COLUMN(C4571))</f>
        <v>Owing</v>
      </c>
      <c r="L4571" s="198" t="e">
        <f t="shared" si="435"/>
        <v>#VALUE!</v>
      </c>
      <c r="M4571" s="199" t="e">
        <f t="shared" si="436"/>
        <v>#VALUE!</v>
      </c>
      <c r="N4571" s="200" t="str" cm="1">
        <f t="array" ref="N4571">INDEX($A:$G, ($B4571*$B$4)+3,COLUMN(F4571))</f>
        <v>Total Interest Charged</v>
      </c>
      <c r="O4571" s="201" t="e">
        <f t="shared" si="434"/>
        <v>#VALUE!</v>
      </c>
    </row>
    <row r="4572" spans="3:15" x14ac:dyDescent="0.25">
      <c r="C4572" s="197" t="e">
        <f t="shared" si="437"/>
        <v>#DIV/0!</v>
      </c>
      <c r="D4572" s="216" t="e">
        <f>IF(F4572="","",IF($B$3='Budget Calculator'!$A$14, 'Loan Calculator'!$L$12-E4572+H4572, IF($B$3='Budget Calculator'!$A$13,  'Loan Calculator'!$N$12-E4572+H4572, IF($B$3='Budget Calculator'!$A$12,  'Loan Calculator'!$P$12-E4572+H4572, 0))))</f>
        <v>#DIV/0!</v>
      </c>
      <c r="E4572" s="217" t="e">
        <f>IF(('Loan Calculator'!$G$4/$B$4)*C4571&gt;=0, ('Loan Calculator'!$G$4/$B$4)*C4571, 1/0)</f>
        <v>#DIV/0!</v>
      </c>
      <c r="F4572" s="200" t="e">
        <f t="shared" si="438"/>
        <v>#DIV/0!</v>
      </c>
      <c r="G4572" s="212" t="e">
        <f t="shared" si="433"/>
        <v>#DIV/0!</v>
      </c>
      <c r="K4572" s="197" t="str" cm="1">
        <f t="array" ref="K4572">INDEX($A:$G, ($B4572*$B$4)+3,COLUMN(C4572))</f>
        <v>Owing</v>
      </c>
      <c r="L4572" s="198" t="e">
        <f t="shared" si="435"/>
        <v>#VALUE!</v>
      </c>
      <c r="M4572" s="199" t="e">
        <f t="shared" si="436"/>
        <v>#VALUE!</v>
      </c>
      <c r="N4572" s="200" t="str" cm="1">
        <f t="array" ref="N4572">INDEX($A:$G, ($B4572*$B$4)+3,COLUMN(F4572))</f>
        <v>Total Interest Charged</v>
      </c>
      <c r="O4572" s="201" t="e">
        <f t="shared" si="434"/>
        <v>#VALUE!</v>
      </c>
    </row>
    <row r="4573" spans="3:15" x14ac:dyDescent="0.25">
      <c r="C4573" s="197" t="e">
        <f t="shared" si="437"/>
        <v>#DIV/0!</v>
      </c>
      <c r="D4573" s="216" t="e">
        <f>IF(F4573="","",IF($B$3='Budget Calculator'!$A$14, 'Loan Calculator'!$L$12-E4573+H4573, IF($B$3='Budget Calculator'!$A$13,  'Loan Calculator'!$N$12-E4573+H4573, IF($B$3='Budget Calculator'!$A$12,  'Loan Calculator'!$P$12-E4573+H4573, 0))))</f>
        <v>#DIV/0!</v>
      </c>
      <c r="E4573" s="217" t="e">
        <f>IF(('Loan Calculator'!$G$4/$B$4)*C4572&gt;=0, ('Loan Calculator'!$G$4/$B$4)*C4572, 1/0)</f>
        <v>#DIV/0!</v>
      </c>
      <c r="F4573" s="200" t="e">
        <f t="shared" si="438"/>
        <v>#DIV/0!</v>
      </c>
      <c r="G4573" s="212" t="e">
        <f t="shared" si="433"/>
        <v>#DIV/0!</v>
      </c>
      <c r="K4573" s="197" t="str" cm="1">
        <f t="array" ref="K4573">INDEX($A:$G, ($B4573*$B$4)+3,COLUMN(C4573))</f>
        <v>Owing</v>
      </c>
      <c r="L4573" s="198" t="e">
        <f t="shared" si="435"/>
        <v>#VALUE!</v>
      </c>
      <c r="M4573" s="199" t="e">
        <f t="shared" si="436"/>
        <v>#VALUE!</v>
      </c>
      <c r="N4573" s="200" t="str" cm="1">
        <f t="array" ref="N4573">INDEX($A:$G, ($B4573*$B$4)+3,COLUMN(F4573))</f>
        <v>Total Interest Charged</v>
      </c>
      <c r="O4573" s="201" t="e">
        <f t="shared" si="434"/>
        <v>#VALUE!</v>
      </c>
    </row>
    <row r="4574" spans="3:15" x14ac:dyDescent="0.25">
      <c r="C4574" s="197" t="e">
        <f t="shared" si="437"/>
        <v>#DIV/0!</v>
      </c>
      <c r="D4574" s="216" t="e">
        <f>IF(F4574="","",IF($B$3='Budget Calculator'!$A$14, 'Loan Calculator'!$L$12-E4574+H4574, IF($B$3='Budget Calculator'!$A$13,  'Loan Calculator'!$N$12-E4574+H4574, IF($B$3='Budget Calculator'!$A$12,  'Loan Calculator'!$P$12-E4574+H4574, 0))))</f>
        <v>#DIV/0!</v>
      </c>
      <c r="E4574" s="217" t="e">
        <f>IF(('Loan Calculator'!$G$4/$B$4)*C4573&gt;=0, ('Loan Calculator'!$G$4/$B$4)*C4573, 1/0)</f>
        <v>#DIV/0!</v>
      </c>
      <c r="F4574" s="200" t="e">
        <f t="shared" si="438"/>
        <v>#DIV/0!</v>
      </c>
      <c r="G4574" s="212" t="e">
        <f t="shared" si="433"/>
        <v>#DIV/0!</v>
      </c>
      <c r="K4574" s="197" t="str" cm="1">
        <f t="array" ref="K4574">INDEX($A:$G, ($B4574*$B$4)+3,COLUMN(C4574))</f>
        <v>Owing</v>
      </c>
      <c r="L4574" s="198" t="e">
        <f t="shared" si="435"/>
        <v>#VALUE!</v>
      </c>
      <c r="M4574" s="199" t="e">
        <f t="shared" si="436"/>
        <v>#VALUE!</v>
      </c>
      <c r="N4574" s="200" t="str" cm="1">
        <f t="array" ref="N4574">INDEX($A:$G, ($B4574*$B$4)+3,COLUMN(F4574))</f>
        <v>Total Interest Charged</v>
      </c>
      <c r="O4574" s="201" t="e">
        <f t="shared" si="434"/>
        <v>#VALUE!</v>
      </c>
    </row>
    <row r="4575" spans="3:15" x14ac:dyDescent="0.25">
      <c r="C4575" s="197" t="e">
        <f t="shared" si="437"/>
        <v>#DIV/0!</v>
      </c>
      <c r="D4575" s="216" t="e">
        <f>IF(F4575="","",IF($B$3='Budget Calculator'!$A$14, 'Loan Calculator'!$L$12-E4575+H4575, IF($B$3='Budget Calculator'!$A$13,  'Loan Calculator'!$N$12-E4575+H4575, IF($B$3='Budget Calculator'!$A$12,  'Loan Calculator'!$P$12-E4575+H4575, 0))))</f>
        <v>#DIV/0!</v>
      </c>
      <c r="E4575" s="217" t="e">
        <f>IF(('Loan Calculator'!$G$4/$B$4)*C4574&gt;=0, ('Loan Calculator'!$G$4/$B$4)*C4574, 1/0)</f>
        <v>#DIV/0!</v>
      </c>
      <c r="F4575" s="200" t="e">
        <f t="shared" si="438"/>
        <v>#DIV/0!</v>
      </c>
      <c r="G4575" s="212" t="e">
        <f t="shared" si="433"/>
        <v>#DIV/0!</v>
      </c>
      <c r="K4575" s="197" t="str" cm="1">
        <f t="array" ref="K4575">INDEX($A:$G, ($B4575*$B$4)+3,COLUMN(C4575))</f>
        <v>Owing</v>
      </c>
      <c r="L4575" s="198" t="e">
        <f t="shared" si="435"/>
        <v>#VALUE!</v>
      </c>
      <c r="M4575" s="199" t="e">
        <f t="shared" si="436"/>
        <v>#VALUE!</v>
      </c>
      <c r="N4575" s="200" t="str" cm="1">
        <f t="array" ref="N4575">INDEX($A:$G, ($B4575*$B$4)+3,COLUMN(F4575))</f>
        <v>Total Interest Charged</v>
      </c>
      <c r="O4575" s="201" t="e">
        <f t="shared" si="434"/>
        <v>#VALUE!</v>
      </c>
    </row>
    <row r="4576" spans="3:15" x14ac:dyDescent="0.25">
      <c r="C4576" s="197" t="e">
        <f t="shared" si="437"/>
        <v>#DIV/0!</v>
      </c>
      <c r="D4576" s="216" t="e">
        <f>IF(F4576="","",IF($B$3='Budget Calculator'!$A$14, 'Loan Calculator'!$L$12-E4576+H4576, IF($B$3='Budget Calculator'!$A$13,  'Loan Calculator'!$N$12-E4576+H4576, IF($B$3='Budget Calculator'!$A$12,  'Loan Calculator'!$P$12-E4576+H4576, 0))))</f>
        <v>#DIV/0!</v>
      </c>
      <c r="E4576" s="217" t="e">
        <f>IF(('Loan Calculator'!$G$4/$B$4)*C4575&gt;=0, ('Loan Calculator'!$G$4/$B$4)*C4575, 1/0)</f>
        <v>#DIV/0!</v>
      </c>
      <c r="F4576" s="200" t="e">
        <f t="shared" si="438"/>
        <v>#DIV/0!</v>
      </c>
      <c r="G4576" s="212" t="e">
        <f t="shared" si="433"/>
        <v>#DIV/0!</v>
      </c>
      <c r="K4576" s="197" t="str" cm="1">
        <f t="array" ref="K4576">INDEX($A:$G, ($B4576*$B$4)+3,COLUMN(C4576))</f>
        <v>Owing</v>
      </c>
      <c r="L4576" s="198" t="e">
        <f t="shared" si="435"/>
        <v>#VALUE!</v>
      </c>
      <c r="M4576" s="199" t="e">
        <f t="shared" si="436"/>
        <v>#VALUE!</v>
      </c>
      <c r="N4576" s="200" t="str" cm="1">
        <f t="array" ref="N4576">INDEX($A:$G, ($B4576*$B$4)+3,COLUMN(F4576))</f>
        <v>Total Interest Charged</v>
      </c>
      <c r="O4576" s="201" t="e">
        <f t="shared" si="434"/>
        <v>#VALUE!</v>
      </c>
    </row>
    <row r="4577" spans="3:15" x14ac:dyDescent="0.25">
      <c r="C4577" s="197" t="e">
        <f t="shared" si="437"/>
        <v>#DIV/0!</v>
      </c>
      <c r="D4577" s="216" t="e">
        <f>IF(F4577="","",IF($B$3='Budget Calculator'!$A$14, 'Loan Calculator'!$L$12-E4577+H4577, IF($B$3='Budget Calculator'!$A$13,  'Loan Calculator'!$N$12-E4577+H4577, IF($B$3='Budget Calculator'!$A$12,  'Loan Calculator'!$P$12-E4577+H4577, 0))))</f>
        <v>#DIV/0!</v>
      </c>
      <c r="E4577" s="217" t="e">
        <f>IF(('Loan Calculator'!$G$4/$B$4)*C4576&gt;=0, ('Loan Calculator'!$G$4/$B$4)*C4576, 1/0)</f>
        <v>#DIV/0!</v>
      </c>
      <c r="F4577" s="200" t="e">
        <f t="shared" si="438"/>
        <v>#DIV/0!</v>
      </c>
      <c r="G4577" s="212" t="e">
        <f t="shared" si="433"/>
        <v>#DIV/0!</v>
      </c>
      <c r="K4577" s="197" t="str" cm="1">
        <f t="array" ref="K4577">INDEX($A:$G, ($B4577*$B$4)+3,COLUMN(C4577))</f>
        <v>Owing</v>
      </c>
      <c r="L4577" s="198" t="e">
        <f t="shared" si="435"/>
        <v>#VALUE!</v>
      </c>
      <c r="M4577" s="199" t="e">
        <f t="shared" si="436"/>
        <v>#VALUE!</v>
      </c>
      <c r="N4577" s="200" t="str" cm="1">
        <f t="array" ref="N4577">INDEX($A:$G, ($B4577*$B$4)+3,COLUMN(F4577))</f>
        <v>Total Interest Charged</v>
      </c>
      <c r="O4577" s="201" t="e">
        <f t="shared" si="434"/>
        <v>#VALUE!</v>
      </c>
    </row>
    <row r="4578" spans="3:15" x14ac:dyDescent="0.25">
      <c r="C4578" s="197" t="e">
        <f t="shared" si="437"/>
        <v>#DIV/0!</v>
      </c>
      <c r="D4578" s="216" t="e">
        <f>IF(F4578="","",IF($B$3='Budget Calculator'!$A$14, 'Loan Calculator'!$L$12-E4578+H4578, IF($B$3='Budget Calculator'!$A$13,  'Loan Calculator'!$N$12-E4578+H4578, IF($B$3='Budget Calculator'!$A$12,  'Loan Calculator'!$P$12-E4578+H4578, 0))))</f>
        <v>#DIV/0!</v>
      </c>
      <c r="E4578" s="217" t="e">
        <f>IF(('Loan Calculator'!$G$4/$B$4)*C4577&gt;=0, ('Loan Calculator'!$G$4/$B$4)*C4577, 1/0)</f>
        <v>#DIV/0!</v>
      </c>
      <c r="F4578" s="200" t="e">
        <f t="shared" si="438"/>
        <v>#DIV/0!</v>
      </c>
      <c r="G4578" s="212" t="e">
        <f t="shared" si="433"/>
        <v>#DIV/0!</v>
      </c>
      <c r="K4578" s="197" t="str" cm="1">
        <f t="array" ref="K4578">INDEX($A:$G, ($B4578*$B$4)+3,COLUMN(C4578))</f>
        <v>Owing</v>
      </c>
      <c r="L4578" s="198" t="e">
        <f t="shared" si="435"/>
        <v>#VALUE!</v>
      </c>
      <c r="M4578" s="199" t="e">
        <f t="shared" si="436"/>
        <v>#VALUE!</v>
      </c>
      <c r="N4578" s="200" t="str" cm="1">
        <f t="array" ref="N4578">INDEX($A:$G, ($B4578*$B$4)+3,COLUMN(F4578))</f>
        <v>Total Interest Charged</v>
      </c>
      <c r="O4578" s="201" t="e">
        <f t="shared" si="434"/>
        <v>#VALUE!</v>
      </c>
    </row>
    <row r="4579" spans="3:15" x14ac:dyDescent="0.25">
      <c r="C4579" s="197" t="e">
        <f t="shared" si="437"/>
        <v>#DIV/0!</v>
      </c>
      <c r="D4579" s="216" t="e">
        <f>IF(F4579="","",IF($B$3='Budget Calculator'!$A$14, 'Loan Calculator'!$L$12-E4579+H4579, IF($B$3='Budget Calculator'!$A$13,  'Loan Calculator'!$N$12-E4579+H4579, IF($B$3='Budget Calculator'!$A$12,  'Loan Calculator'!$P$12-E4579+H4579, 0))))</f>
        <v>#DIV/0!</v>
      </c>
      <c r="E4579" s="217" t="e">
        <f>IF(('Loan Calculator'!$G$4/$B$4)*C4578&gt;=0, ('Loan Calculator'!$G$4/$B$4)*C4578, 1/0)</f>
        <v>#DIV/0!</v>
      </c>
      <c r="F4579" s="200" t="e">
        <f t="shared" si="438"/>
        <v>#DIV/0!</v>
      </c>
      <c r="G4579" s="212" t="e">
        <f t="shared" si="433"/>
        <v>#DIV/0!</v>
      </c>
      <c r="K4579" s="197" t="str" cm="1">
        <f t="array" ref="K4579">INDEX($A:$G, ($B4579*$B$4)+3,COLUMN(C4579))</f>
        <v>Owing</v>
      </c>
      <c r="L4579" s="198" t="e">
        <f t="shared" si="435"/>
        <v>#VALUE!</v>
      </c>
      <c r="M4579" s="199" t="e">
        <f t="shared" si="436"/>
        <v>#VALUE!</v>
      </c>
      <c r="N4579" s="200" t="str" cm="1">
        <f t="array" ref="N4579">INDEX($A:$G, ($B4579*$B$4)+3,COLUMN(F4579))</f>
        <v>Total Interest Charged</v>
      </c>
      <c r="O4579" s="201" t="e">
        <f t="shared" si="434"/>
        <v>#VALUE!</v>
      </c>
    </row>
    <row r="4580" spans="3:15" x14ac:dyDescent="0.25">
      <c r="C4580" s="197" t="e">
        <f t="shared" si="437"/>
        <v>#DIV/0!</v>
      </c>
      <c r="D4580" s="216" t="e">
        <f>IF(F4580="","",IF($B$3='Budget Calculator'!$A$14, 'Loan Calculator'!$L$12-E4580+H4580, IF($B$3='Budget Calculator'!$A$13,  'Loan Calculator'!$N$12-E4580+H4580, IF($B$3='Budget Calculator'!$A$12,  'Loan Calculator'!$P$12-E4580+H4580, 0))))</f>
        <v>#DIV/0!</v>
      </c>
      <c r="E4580" s="217" t="e">
        <f>IF(('Loan Calculator'!$G$4/$B$4)*C4579&gt;=0, ('Loan Calculator'!$G$4/$B$4)*C4579, 1/0)</f>
        <v>#DIV/0!</v>
      </c>
      <c r="F4580" s="200" t="e">
        <f t="shared" si="438"/>
        <v>#DIV/0!</v>
      </c>
      <c r="G4580" s="212" t="e">
        <f t="shared" si="433"/>
        <v>#DIV/0!</v>
      </c>
      <c r="K4580" s="197" t="str" cm="1">
        <f t="array" ref="K4580">INDEX($A:$G, ($B4580*$B$4)+3,COLUMN(C4580))</f>
        <v>Owing</v>
      </c>
      <c r="L4580" s="198" t="e">
        <f t="shared" si="435"/>
        <v>#VALUE!</v>
      </c>
      <c r="M4580" s="199" t="e">
        <f t="shared" si="436"/>
        <v>#VALUE!</v>
      </c>
      <c r="N4580" s="200" t="str" cm="1">
        <f t="array" ref="N4580">INDEX($A:$G, ($B4580*$B$4)+3,COLUMN(F4580))</f>
        <v>Total Interest Charged</v>
      </c>
      <c r="O4580" s="201" t="e">
        <f t="shared" si="434"/>
        <v>#VALUE!</v>
      </c>
    </row>
    <row r="4581" spans="3:15" x14ac:dyDescent="0.25">
      <c r="C4581" s="197" t="e">
        <f t="shared" si="437"/>
        <v>#DIV/0!</v>
      </c>
      <c r="D4581" s="216" t="e">
        <f>IF(F4581="","",IF($B$3='Budget Calculator'!$A$14, 'Loan Calculator'!$L$12-E4581+H4581, IF($B$3='Budget Calculator'!$A$13,  'Loan Calculator'!$N$12-E4581+H4581, IF($B$3='Budget Calculator'!$A$12,  'Loan Calculator'!$P$12-E4581+H4581, 0))))</f>
        <v>#DIV/0!</v>
      </c>
      <c r="E4581" s="217" t="e">
        <f>IF(('Loan Calculator'!$G$4/$B$4)*C4580&gt;=0, ('Loan Calculator'!$G$4/$B$4)*C4580, 1/0)</f>
        <v>#DIV/0!</v>
      </c>
      <c r="F4581" s="200" t="e">
        <f t="shared" si="438"/>
        <v>#DIV/0!</v>
      </c>
      <c r="G4581" s="212" t="e">
        <f t="shared" si="433"/>
        <v>#DIV/0!</v>
      </c>
      <c r="K4581" s="197" t="str" cm="1">
        <f t="array" ref="K4581">INDEX($A:$G, ($B4581*$B$4)+3,COLUMN(C4581))</f>
        <v>Owing</v>
      </c>
      <c r="L4581" s="198" t="e">
        <f t="shared" si="435"/>
        <v>#VALUE!</v>
      </c>
      <c r="M4581" s="199" t="e">
        <f t="shared" si="436"/>
        <v>#VALUE!</v>
      </c>
      <c r="N4581" s="200" t="str" cm="1">
        <f t="array" ref="N4581">INDEX($A:$G, ($B4581*$B$4)+3,COLUMN(F4581))</f>
        <v>Total Interest Charged</v>
      </c>
      <c r="O4581" s="201" t="e">
        <f t="shared" si="434"/>
        <v>#VALUE!</v>
      </c>
    </row>
    <row r="4582" spans="3:15" x14ac:dyDescent="0.25">
      <c r="C4582" s="197" t="e">
        <f t="shared" si="437"/>
        <v>#DIV/0!</v>
      </c>
      <c r="D4582" s="216" t="e">
        <f>IF(F4582="","",IF($B$3='Budget Calculator'!$A$14, 'Loan Calculator'!$L$12-E4582+H4582, IF($B$3='Budget Calculator'!$A$13,  'Loan Calculator'!$N$12-E4582+H4582, IF($B$3='Budget Calculator'!$A$12,  'Loan Calculator'!$P$12-E4582+H4582, 0))))</f>
        <v>#DIV/0!</v>
      </c>
      <c r="E4582" s="217" t="e">
        <f>IF(('Loan Calculator'!$G$4/$B$4)*C4581&gt;=0, ('Loan Calculator'!$G$4/$B$4)*C4581, 1/0)</f>
        <v>#DIV/0!</v>
      </c>
      <c r="F4582" s="200" t="e">
        <f t="shared" si="438"/>
        <v>#DIV/0!</v>
      </c>
      <c r="G4582" s="212" t="e">
        <f t="shared" si="433"/>
        <v>#DIV/0!</v>
      </c>
      <c r="K4582" s="197" t="str" cm="1">
        <f t="array" ref="K4582">INDEX($A:$G, ($B4582*$B$4)+3,COLUMN(C4582))</f>
        <v>Owing</v>
      </c>
      <c r="L4582" s="198" t="e">
        <f t="shared" si="435"/>
        <v>#VALUE!</v>
      </c>
      <c r="M4582" s="199" t="e">
        <f t="shared" si="436"/>
        <v>#VALUE!</v>
      </c>
      <c r="N4582" s="200" t="str" cm="1">
        <f t="array" ref="N4582">INDEX($A:$G, ($B4582*$B$4)+3,COLUMN(F4582))</f>
        <v>Total Interest Charged</v>
      </c>
      <c r="O4582" s="201" t="e">
        <f t="shared" si="434"/>
        <v>#VALUE!</v>
      </c>
    </row>
    <row r="4583" spans="3:15" x14ac:dyDescent="0.25">
      <c r="C4583" s="197" t="e">
        <f t="shared" si="437"/>
        <v>#DIV/0!</v>
      </c>
      <c r="D4583" s="216" t="e">
        <f>IF(F4583="","",IF($B$3='Budget Calculator'!$A$14, 'Loan Calculator'!$L$12-E4583+H4583, IF($B$3='Budget Calculator'!$A$13,  'Loan Calculator'!$N$12-E4583+H4583, IF($B$3='Budget Calculator'!$A$12,  'Loan Calculator'!$P$12-E4583+H4583, 0))))</f>
        <v>#DIV/0!</v>
      </c>
      <c r="E4583" s="217" t="e">
        <f>IF(('Loan Calculator'!$G$4/$B$4)*C4582&gt;=0, ('Loan Calculator'!$G$4/$B$4)*C4582, 1/0)</f>
        <v>#DIV/0!</v>
      </c>
      <c r="F4583" s="200" t="e">
        <f t="shared" si="438"/>
        <v>#DIV/0!</v>
      </c>
      <c r="G4583" s="212" t="e">
        <f t="shared" si="433"/>
        <v>#DIV/0!</v>
      </c>
      <c r="K4583" s="197" t="str" cm="1">
        <f t="array" ref="K4583">INDEX($A:$G, ($B4583*$B$4)+3,COLUMN(C4583))</f>
        <v>Owing</v>
      </c>
      <c r="L4583" s="198" t="e">
        <f t="shared" si="435"/>
        <v>#VALUE!</v>
      </c>
      <c r="M4583" s="199" t="e">
        <f t="shared" si="436"/>
        <v>#VALUE!</v>
      </c>
      <c r="N4583" s="200" t="str" cm="1">
        <f t="array" ref="N4583">INDEX($A:$G, ($B4583*$B$4)+3,COLUMN(F4583))</f>
        <v>Total Interest Charged</v>
      </c>
      <c r="O4583" s="201" t="e">
        <f t="shared" si="434"/>
        <v>#VALUE!</v>
      </c>
    </row>
    <row r="4584" spans="3:15" x14ac:dyDescent="0.25">
      <c r="C4584" s="197" t="e">
        <f t="shared" si="437"/>
        <v>#DIV/0!</v>
      </c>
      <c r="D4584" s="216" t="e">
        <f>IF(F4584="","",IF($B$3='Budget Calculator'!$A$14, 'Loan Calculator'!$L$12-E4584+H4584, IF($B$3='Budget Calculator'!$A$13,  'Loan Calculator'!$N$12-E4584+H4584, IF($B$3='Budget Calculator'!$A$12,  'Loan Calculator'!$P$12-E4584+H4584, 0))))</f>
        <v>#DIV/0!</v>
      </c>
      <c r="E4584" s="217" t="e">
        <f>IF(('Loan Calculator'!$G$4/$B$4)*C4583&gt;=0, ('Loan Calculator'!$G$4/$B$4)*C4583, 1/0)</f>
        <v>#DIV/0!</v>
      </c>
      <c r="F4584" s="200" t="e">
        <f t="shared" si="438"/>
        <v>#DIV/0!</v>
      </c>
      <c r="G4584" s="212" t="e">
        <f t="shared" si="433"/>
        <v>#DIV/0!</v>
      </c>
      <c r="K4584" s="197" t="str" cm="1">
        <f t="array" ref="K4584">INDEX($A:$G, ($B4584*$B$4)+3,COLUMN(C4584))</f>
        <v>Owing</v>
      </c>
      <c r="L4584" s="198" t="e">
        <f t="shared" si="435"/>
        <v>#VALUE!</v>
      </c>
      <c r="M4584" s="199" t="e">
        <f t="shared" si="436"/>
        <v>#VALUE!</v>
      </c>
      <c r="N4584" s="200" t="str" cm="1">
        <f t="array" ref="N4584">INDEX($A:$G, ($B4584*$B$4)+3,COLUMN(F4584))</f>
        <v>Total Interest Charged</v>
      </c>
      <c r="O4584" s="201" t="e">
        <f t="shared" si="434"/>
        <v>#VALUE!</v>
      </c>
    </row>
    <row r="4585" spans="3:15" x14ac:dyDescent="0.25">
      <c r="C4585" s="197" t="e">
        <f t="shared" si="437"/>
        <v>#DIV/0!</v>
      </c>
      <c r="D4585" s="216" t="e">
        <f>IF(F4585="","",IF($B$3='Budget Calculator'!$A$14, 'Loan Calculator'!$L$12-E4585+H4585, IF($B$3='Budget Calculator'!$A$13,  'Loan Calculator'!$N$12-E4585+H4585, IF($B$3='Budget Calculator'!$A$12,  'Loan Calculator'!$P$12-E4585+H4585, 0))))</f>
        <v>#DIV/0!</v>
      </c>
      <c r="E4585" s="217" t="e">
        <f>IF(('Loan Calculator'!$G$4/$B$4)*C4584&gt;=0, ('Loan Calculator'!$G$4/$B$4)*C4584, 1/0)</f>
        <v>#DIV/0!</v>
      </c>
      <c r="F4585" s="200" t="e">
        <f t="shared" si="438"/>
        <v>#DIV/0!</v>
      </c>
      <c r="G4585" s="212" t="e">
        <f t="shared" si="433"/>
        <v>#DIV/0!</v>
      </c>
      <c r="K4585" s="197" t="str" cm="1">
        <f t="array" ref="K4585">INDEX($A:$G, ($B4585*$B$4)+3,COLUMN(C4585))</f>
        <v>Owing</v>
      </c>
      <c r="L4585" s="198" t="e">
        <f t="shared" si="435"/>
        <v>#VALUE!</v>
      </c>
      <c r="M4585" s="199" t="e">
        <f t="shared" si="436"/>
        <v>#VALUE!</v>
      </c>
      <c r="N4585" s="200" t="str" cm="1">
        <f t="array" ref="N4585">INDEX($A:$G, ($B4585*$B$4)+3,COLUMN(F4585))</f>
        <v>Total Interest Charged</v>
      </c>
      <c r="O4585" s="201" t="e">
        <f t="shared" si="434"/>
        <v>#VALUE!</v>
      </c>
    </row>
    <row r="4586" spans="3:15" x14ac:dyDescent="0.25">
      <c r="C4586" s="197" t="e">
        <f t="shared" si="437"/>
        <v>#DIV/0!</v>
      </c>
      <c r="D4586" s="216" t="e">
        <f>IF(F4586="","",IF($B$3='Budget Calculator'!$A$14, 'Loan Calculator'!$L$12-E4586+H4586, IF($B$3='Budget Calculator'!$A$13,  'Loan Calculator'!$N$12-E4586+H4586, IF($B$3='Budget Calculator'!$A$12,  'Loan Calculator'!$P$12-E4586+H4586, 0))))</f>
        <v>#DIV/0!</v>
      </c>
      <c r="E4586" s="217" t="e">
        <f>IF(('Loan Calculator'!$G$4/$B$4)*C4585&gt;=0, ('Loan Calculator'!$G$4/$B$4)*C4585, 1/0)</f>
        <v>#DIV/0!</v>
      </c>
      <c r="F4586" s="200" t="e">
        <f t="shared" si="438"/>
        <v>#DIV/0!</v>
      </c>
      <c r="G4586" s="212" t="e">
        <f t="shared" si="433"/>
        <v>#DIV/0!</v>
      </c>
      <c r="K4586" s="197" t="str" cm="1">
        <f t="array" ref="K4586">INDEX($A:$G, ($B4586*$B$4)+3,COLUMN(C4586))</f>
        <v>Owing</v>
      </c>
      <c r="L4586" s="198" t="e">
        <f t="shared" si="435"/>
        <v>#VALUE!</v>
      </c>
      <c r="M4586" s="199" t="e">
        <f t="shared" si="436"/>
        <v>#VALUE!</v>
      </c>
      <c r="N4586" s="200" t="str" cm="1">
        <f t="array" ref="N4586">INDEX($A:$G, ($B4586*$B$4)+3,COLUMN(F4586))</f>
        <v>Total Interest Charged</v>
      </c>
      <c r="O4586" s="201" t="e">
        <f t="shared" si="434"/>
        <v>#VALUE!</v>
      </c>
    </row>
    <row r="4587" spans="3:15" x14ac:dyDescent="0.25">
      <c r="C4587" s="197" t="e">
        <f t="shared" si="437"/>
        <v>#DIV/0!</v>
      </c>
      <c r="D4587" s="216" t="e">
        <f>IF(F4587="","",IF($B$3='Budget Calculator'!$A$14, 'Loan Calculator'!$L$12-E4587+H4587, IF($B$3='Budget Calculator'!$A$13,  'Loan Calculator'!$N$12-E4587+H4587, IF($B$3='Budget Calculator'!$A$12,  'Loan Calculator'!$P$12-E4587+H4587, 0))))</f>
        <v>#DIV/0!</v>
      </c>
      <c r="E4587" s="217" t="e">
        <f>IF(('Loan Calculator'!$G$4/$B$4)*C4586&gt;=0, ('Loan Calculator'!$G$4/$B$4)*C4586, 1/0)</f>
        <v>#DIV/0!</v>
      </c>
      <c r="F4587" s="200" t="e">
        <f t="shared" si="438"/>
        <v>#DIV/0!</v>
      </c>
      <c r="G4587" s="212" t="e">
        <f t="shared" si="433"/>
        <v>#DIV/0!</v>
      </c>
      <c r="K4587" s="197" t="str" cm="1">
        <f t="array" ref="K4587">INDEX($A:$G, ($B4587*$B$4)+3,COLUMN(C4587))</f>
        <v>Owing</v>
      </c>
      <c r="L4587" s="198" t="e">
        <f t="shared" si="435"/>
        <v>#VALUE!</v>
      </c>
      <c r="M4587" s="199" t="e">
        <f t="shared" si="436"/>
        <v>#VALUE!</v>
      </c>
      <c r="N4587" s="200" t="str" cm="1">
        <f t="array" ref="N4587">INDEX($A:$G, ($B4587*$B$4)+3,COLUMN(F4587))</f>
        <v>Total Interest Charged</v>
      </c>
      <c r="O4587" s="201" t="e">
        <f t="shared" si="434"/>
        <v>#VALUE!</v>
      </c>
    </row>
    <row r="4588" spans="3:15" x14ac:dyDescent="0.25">
      <c r="C4588" s="197" t="e">
        <f t="shared" si="437"/>
        <v>#DIV/0!</v>
      </c>
      <c r="D4588" s="216" t="e">
        <f>IF(F4588="","",IF($B$3='Budget Calculator'!$A$14, 'Loan Calculator'!$L$12-E4588+H4588, IF($B$3='Budget Calculator'!$A$13,  'Loan Calculator'!$N$12-E4588+H4588, IF($B$3='Budget Calculator'!$A$12,  'Loan Calculator'!$P$12-E4588+H4588, 0))))</f>
        <v>#DIV/0!</v>
      </c>
      <c r="E4588" s="217" t="e">
        <f>IF(('Loan Calculator'!$G$4/$B$4)*C4587&gt;=0, ('Loan Calculator'!$G$4/$B$4)*C4587, 1/0)</f>
        <v>#DIV/0!</v>
      </c>
      <c r="F4588" s="200" t="e">
        <f t="shared" si="438"/>
        <v>#DIV/0!</v>
      </c>
      <c r="G4588" s="212" t="e">
        <f t="shared" si="433"/>
        <v>#DIV/0!</v>
      </c>
      <c r="K4588" s="197" t="str" cm="1">
        <f t="array" ref="K4588">INDEX($A:$G, ($B4588*$B$4)+3,COLUMN(C4588))</f>
        <v>Owing</v>
      </c>
      <c r="L4588" s="198" t="e">
        <f t="shared" si="435"/>
        <v>#VALUE!</v>
      </c>
      <c r="M4588" s="199" t="e">
        <f t="shared" si="436"/>
        <v>#VALUE!</v>
      </c>
      <c r="N4588" s="200" t="str" cm="1">
        <f t="array" ref="N4588">INDEX($A:$G, ($B4588*$B$4)+3,COLUMN(F4588))</f>
        <v>Total Interest Charged</v>
      </c>
      <c r="O4588" s="201" t="e">
        <f t="shared" si="434"/>
        <v>#VALUE!</v>
      </c>
    </row>
    <row r="4589" spans="3:15" x14ac:dyDescent="0.25">
      <c r="C4589" s="197" t="e">
        <f t="shared" si="437"/>
        <v>#DIV/0!</v>
      </c>
      <c r="D4589" s="216" t="e">
        <f>IF(F4589="","",IF($B$3='Budget Calculator'!$A$14, 'Loan Calculator'!$L$12-E4589+H4589, IF($B$3='Budget Calculator'!$A$13,  'Loan Calculator'!$N$12-E4589+H4589, IF($B$3='Budget Calculator'!$A$12,  'Loan Calculator'!$P$12-E4589+H4589, 0))))</f>
        <v>#DIV/0!</v>
      </c>
      <c r="E4589" s="217" t="e">
        <f>IF(('Loan Calculator'!$G$4/$B$4)*C4588&gt;=0, ('Loan Calculator'!$G$4/$B$4)*C4588, 1/0)</f>
        <v>#DIV/0!</v>
      </c>
      <c r="F4589" s="200" t="e">
        <f t="shared" si="438"/>
        <v>#DIV/0!</v>
      </c>
      <c r="G4589" s="212" t="e">
        <f t="shared" si="433"/>
        <v>#DIV/0!</v>
      </c>
      <c r="K4589" s="197" t="str" cm="1">
        <f t="array" ref="K4589">INDEX($A:$G, ($B4589*$B$4)+3,COLUMN(C4589))</f>
        <v>Owing</v>
      </c>
      <c r="L4589" s="198" t="e">
        <f t="shared" si="435"/>
        <v>#VALUE!</v>
      </c>
      <c r="M4589" s="199" t="e">
        <f t="shared" si="436"/>
        <v>#VALUE!</v>
      </c>
      <c r="N4589" s="200" t="str" cm="1">
        <f t="array" ref="N4589">INDEX($A:$G, ($B4589*$B$4)+3,COLUMN(F4589))</f>
        <v>Total Interest Charged</v>
      </c>
      <c r="O4589" s="201" t="e">
        <f t="shared" si="434"/>
        <v>#VALUE!</v>
      </c>
    </row>
    <row r="4590" spans="3:15" x14ac:dyDescent="0.25">
      <c r="C4590" s="197" t="e">
        <f t="shared" si="437"/>
        <v>#DIV/0!</v>
      </c>
      <c r="D4590" s="216" t="e">
        <f>IF(F4590="","",IF($B$3='Budget Calculator'!$A$14, 'Loan Calculator'!$L$12-E4590+H4590, IF($B$3='Budget Calculator'!$A$13,  'Loan Calculator'!$N$12-E4590+H4590, IF($B$3='Budget Calculator'!$A$12,  'Loan Calculator'!$P$12-E4590+H4590, 0))))</f>
        <v>#DIV/0!</v>
      </c>
      <c r="E4590" s="217" t="e">
        <f>IF(('Loan Calculator'!$G$4/$B$4)*C4589&gt;=0, ('Loan Calculator'!$G$4/$B$4)*C4589, 1/0)</f>
        <v>#DIV/0!</v>
      </c>
      <c r="F4590" s="200" t="e">
        <f t="shared" si="438"/>
        <v>#DIV/0!</v>
      </c>
      <c r="G4590" s="212" t="e">
        <f t="shared" si="433"/>
        <v>#DIV/0!</v>
      </c>
      <c r="K4590" s="197" t="str" cm="1">
        <f t="array" ref="K4590">INDEX($A:$G, ($B4590*$B$4)+3,COLUMN(C4590))</f>
        <v>Owing</v>
      </c>
      <c r="L4590" s="198" t="e">
        <f t="shared" si="435"/>
        <v>#VALUE!</v>
      </c>
      <c r="M4590" s="199" t="e">
        <f t="shared" si="436"/>
        <v>#VALUE!</v>
      </c>
      <c r="N4590" s="200" t="str" cm="1">
        <f t="array" ref="N4590">INDEX($A:$G, ($B4590*$B$4)+3,COLUMN(F4590))</f>
        <v>Total Interest Charged</v>
      </c>
      <c r="O4590" s="201" t="e">
        <f t="shared" si="434"/>
        <v>#VALUE!</v>
      </c>
    </row>
    <row r="4591" spans="3:15" x14ac:dyDescent="0.25">
      <c r="C4591" s="197" t="e">
        <f t="shared" si="437"/>
        <v>#DIV/0!</v>
      </c>
      <c r="D4591" s="216" t="e">
        <f>IF(F4591="","",IF($B$3='Budget Calculator'!$A$14, 'Loan Calculator'!$L$12-E4591+H4591, IF($B$3='Budget Calculator'!$A$13,  'Loan Calculator'!$N$12-E4591+H4591, IF($B$3='Budget Calculator'!$A$12,  'Loan Calculator'!$P$12-E4591+H4591, 0))))</f>
        <v>#DIV/0!</v>
      </c>
      <c r="E4591" s="217" t="e">
        <f>IF(('Loan Calculator'!$G$4/$B$4)*C4590&gt;=0, ('Loan Calculator'!$G$4/$B$4)*C4590, 1/0)</f>
        <v>#DIV/0!</v>
      </c>
      <c r="F4591" s="200" t="e">
        <f t="shared" si="438"/>
        <v>#DIV/0!</v>
      </c>
      <c r="G4591" s="212" t="e">
        <f t="shared" si="433"/>
        <v>#DIV/0!</v>
      </c>
      <c r="K4591" s="197" t="str" cm="1">
        <f t="array" ref="K4591">INDEX($A:$G, ($B4591*$B$4)+3,COLUMN(C4591))</f>
        <v>Owing</v>
      </c>
      <c r="L4591" s="198" t="e">
        <f t="shared" si="435"/>
        <v>#VALUE!</v>
      </c>
      <c r="M4591" s="199" t="e">
        <f t="shared" si="436"/>
        <v>#VALUE!</v>
      </c>
      <c r="N4591" s="200" t="str" cm="1">
        <f t="array" ref="N4591">INDEX($A:$G, ($B4591*$B$4)+3,COLUMN(F4591))</f>
        <v>Total Interest Charged</v>
      </c>
      <c r="O4591" s="201" t="e">
        <f t="shared" si="434"/>
        <v>#VALUE!</v>
      </c>
    </row>
    <row r="4592" spans="3:15" x14ac:dyDescent="0.25">
      <c r="C4592" s="197" t="e">
        <f t="shared" si="437"/>
        <v>#DIV/0!</v>
      </c>
      <c r="D4592" s="216" t="e">
        <f>IF(F4592="","",IF($B$3='Budget Calculator'!$A$14, 'Loan Calculator'!$L$12-E4592+H4592, IF($B$3='Budget Calculator'!$A$13,  'Loan Calculator'!$N$12-E4592+H4592, IF($B$3='Budget Calculator'!$A$12,  'Loan Calculator'!$P$12-E4592+H4592, 0))))</f>
        <v>#DIV/0!</v>
      </c>
      <c r="E4592" s="217" t="e">
        <f>IF(('Loan Calculator'!$G$4/$B$4)*C4591&gt;=0, ('Loan Calculator'!$G$4/$B$4)*C4591, 1/0)</f>
        <v>#DIV/0!</v>
      </c>
      <c r="F4592" s="200" t="e">
        <f t="shared" si="438"/>
        <v>#DIV/0!</v>
      </c>
      <c r="G4592" s="212" t="e">
        <f t="shared" si="433"/>
        <v>#DIV/0!</v>
      </c>
      <c r="K4592" s="197" t="str" cm="1">
        <f t="array" ref="K4592">INDEX($A:$G, ($B4592*$B$4)+3,COLUMN(C4592))</f>
        <v>Owing</v>
      </c>
      <c r="L4592" s="198" t="e">
        <f t="shared" si="435"/>
        <v>#VALUE!</v>
      </c>
      <c r="M4592" s="199" t="e">
        <f t="shared" si="436"/>
        <v>#VALUE!</v>
      </c>
      <c r="N4592" s="200" t="str" cm="1">
        <f t="array" ref="N4592">INDEX($A:$G, ($B4592*$B$4)+3,COLUMN(F4592))</f>
        <v>Total Interest Charged</v>
      </c>
      <c r="O4592" s="201" t="e">
        <f t="shared" si="434"/>
        <v>#VALUE!</v>
      </c>
    </row>
    <row r="4593" spans="3:15" x14ac:dyDescent="0.25">
      <c r="C4593" s="197" t="e">
        <f t="shared" si="437"/>
        <v>#DIV/0!</v>
      </c>
      <c r="D4593" s="216" t="e">
        <f>IF(F4593="","",IF($B$3='Budget Calculator'!$A$14, 'Loan Calculator'!$L$12-E4593+H4593, IF($B$3='Budget Calculator'!$A$13,  'Loan Calculator'!$N$12-E4593+H4593, IF($B$3='Budget Calculator'!$A$12,  'Loan Calculator'!$P$12-E4593+H4593, 0))))</f>
        <v>#DIV/0!</v>
      </c>
      <c r="E4593" s="217" t="e">
        <f>IF(('Loan Calculator'!$G$4/$B$4)*C4592&gt;=0, ('Loan Calculator'!$G$4/$B$4)*C4592, 1/0)</f>
        <v>#DIV/0!</v>
      </c>
      <c r="F4593" s="200" t="e">
        <f t="shared" si="438"/>
        <v>#DIV/0!</v>
      </c>
      <c r="G4593" s="212" t="e">
        <f t="shared" si="433"/>
        <v>#DIV/0!</v>
      </c>
      <c r="K4593" s="197" t="str" cm="1">
        <f t="array" ref="K4593">INDEX($A:$G, ($B4593*$B$4)+3,COLUMN(C4593))</f>
        <v>Owing</v>
      </c>
      <c r="L4593" s="198" t="e">
        <f t="shared" si="435"/>
        <v>#VALUE!</v>
      </c>
      <c r="M4593" s="199" t="e">
        <f t="shared" si="436"/>
        <v>#VALUE!</v>
      </c>
      <c r="N4593" s="200" t="str" cm="1">
        <f t="array" ref="N4593">INDEX($A:$G, ($B4593*$B$4)+3,COLUMN(F4593))</f>
        <v>Total Interest Charged</v>
      </c>
      <c r="O4593" s="201" t="e">
        <f t="shared" si="434"/>
        <v>#VALUE!</v>
      </c>
    </row>
    <row r="4594" spans="3:15" x14ac:dyDescent="0.25">
      <c r="C4594" s="197" t="e">
        <f t="shared" si="437"/>
        <v>#DIV/0!</v>
      </c>
      <c r="D4594" s="216" t="e">
        <f>IF(F4594="","",IF($B$3='Budget Calculator'!$A$14, 'Loan Calculator'!$L$12-E4594+H4594, IF($B$3='Budget Calculator'!$A$13,  'Loan Calculator'!$N$12-E4594+H4594, IF($B$3='Budget Calculator'!$A$12,  'Loan Calculator'!$P$12-E4594+H4594, 0))))</f>
        <v>#DIV/0!</v>
      </c>
      <c r="E4594" s="217" t="e">
        <f>IF(('Loan Calculator'!$G$4/$B$4)*C4593&gt;=0, ('Loan Calculator'!$G$4/$B$4)*C4593, 1/0)</f>
        <v>#DIV/0!</v>
      </c>
      <c r="F4594" s="200" t="e">
        <f t="shared" si="438"/>
        <v>#DIV/0!</v>
      </c>
      <c r="G4594" s="212" t="e">
        <f t="shared" si="433"/>
        <v>#DIV/0!</v>
      </c>
      <c r="K4594" s="197" t="str" cm="1">
        <f t="array" ref="K4594">INDEX($A:$G, ($B4594*$B$4)+3,COLUMN(C4594))</f>
        <v>Owing</v>
      </c>
      <c r="L4594" s="198" t="e">
        <f t="shared" si="435"/>
        <v>#VALUE!</v>
      </c>
      <c r="M4594" s="199" t="e">
        <f t="shared" si="436"/>
        <v>#VALUE!</v>
      </c>
      <c r="N4594" s="200" t="str" cm="1">
        <f t="array" ref="N4594">INDEX($A:$G, ($B4594*$B$4)+3,COLUMN(F4594))</f>
        <v>Total Interest Charged</v>
      </c>
      <c r="O4594" s="201" t="e">
        <f t="shared" si="434"/>
        <v>#VALUE!</v>
      </c>
    </row>
    <row r="4595" spans="3:15" x14ac:dyDescent="0.25">
      <c r="C4595" s="197" t="e">
        <f t="shared" si="437"/>
        <v>#DIV/0!</v>
      </c>
      <c r="D4595" s="216" t="e">
        <f>IF(F4595="","",IF($B$3='Budget Calculator'!$A$14, 'Loan Calculator'!$L$12-E4595+H4595, IF($B$3='Budget Calculator'!$A$13,  'Loan Calculator'!$N$12-E4595+H4595, IF($B$3='Budget Calculator'!$A$12,  'Loan Calculator'!$P$12-E4595+H4595, 0))))</f>
        <v>#DIV/0!</v>
      </c>
      <c r="E4595" s="217" t="e">
        <f>IF(('Loan Calculator'!$G$4/$B$4)*C4594&gt;=0, ('Loan Calculator'!$G$4/$B$4)*C4594, 1/0)</f>
        <v>#DIV/0!</v>
      </c>
      <c r="F4595" s="200" t="e">
        <f t="shared" si="438"/>
        <v>#DIV/0!</v>
      </c>
      <c r="G4595" s="212" t="e">
        <f t="shared" si="433"/>
        <v>#DIV/0!</v>
      </c>
      <c r="K4595" s="197" t="str" cm="1">
        <f t="array" ref="K4595">INDEX($A:$G, ($B4595*$B$4)+3,COLUMN(C4595))</f>
        <v>Owing</v>
      </c>
      <c r="L4595" s="198" t="e">
        <f t="shared" si="435"/>
        <v>#VALUE!</v>
      </c>
      <c r="M4595" s="199" t="e">
        <f t="shared" si="436"/>
        <v>#VALUE!</v>
      </c>
      <c r="N4595" s="200" t="str" cm="1">
        <f t="array" ref="N4595">INDEX($A:$G, ($B4595*$B$4)+3,COLUMN(F4595))</f>
        <v>Total Interest Charged</v>
      </c>
      <c r="O4595" s="201" t="e">
        <f t="shared" si="434"/>
        <v>#VALUE!</v>
      </c>
    </row>
    <row r="4596" spans="3:15" x14ac:dyDescent="0.25">
      <c r="C4596" s="197" t="e">
        <f t="shared" si="437"/>
        <v>#DIV/0!</v>
      </c>
      <c r="D4596" s="216" t="e">
        <f>IF(F4596="","",IF($B$3='Budget Calculator'!$A$14, 'Loan Calculator'!$L$12-E4596+H4596, IF($B$3='Budget Calculator'!$A$13,  'Loan Calculator'!$N$12-E4596+H4596, IF($B$3='Budget Calculator'!$A$12,  'Loan Calculator'!$P$12-E4596+H4596, 0))))</f>
        <v>#DIV/0!</v>
      </c>
      <c r="E4596" s="217" t="e">
        <f>IF(('Loan Calculator'!$G$4/$B$4)*C4595&gt;=0, ('Loan Calculator'!$G$4/$B$4)*C4595, 1/0)</f>
        <v>#DIV/0!</v>
      </c>
      <c r="F4596" s="200" t="e">
        <f t="shared" si="438"/>
        <v>#DIV/0!</v>
      </c>
      <c r="G4596" s="212" t="e">
        <f t="shared" si="433"/>
        <v>#DIV/0!</v>
      </c>
      <c r="K4596" s="197" t="str" cm="1">
        <f t="array" ref="K4596">INDEX($A:$G, ($B4596*$B$4)+3,COLUMN(C4596))</f>
        <v>Owing</v>
      </c>
      <c r="L4596" s="198" t="e">
        <f t="shared" si="435"/>
        <v>#VALUE!</v>
      </c>
      <c r="M4596" s="199" t="e">
        <f t="shared" si="436"/>
        <v>#VALUE!</v>
      </c>
      <c r="N4596" s="200" t="str" cm="1">
        <f t="array" ref="N4596">INDEX($A:$G, ($B4596*$B$4)+3,COLUMN(F4596))</f>
        <v>Total Interest Charged</v>
      </c>
      <c r="O4596" s="201" t="e">
        <f t="shared" si="434"/>
        <v>#VALUE!</v>
      </c>
    </row>
    <row r="4597" spans="3:15" x14ac:dyDescent="0.25">
      <c r="C4597" s="197" t="e">
        <f t="shared" si="437"/>
        <v>#DIV/0!</v>
      </c>
      <c r="D4597" s="216" t="e">
        <f>IF(F4597="","",IF($B$3='Budget Calculator'!$A$14, 'Loan Calculator'!$L$12-E4597+H4597, IF($B$3='Budget Calculator'!$A$13,  'Loan Calculator'!$N$12-E4597+H4597, IF($B$3='Budget Calculator'!$A$12,  'Loan Calculator'!$P$12-E4597+H4597, 0))))</f>
        <v>#DIV/0!</v>
      </c>
      <c r="E4597" s="217" t="e">
        <f>IF(('Loan Calculator'!$G$4/$B$4)*C4596&gt;=0, ('Loan Calculator'!$G$4/$B$4)*C4596, 1/0)</f>
        <v>#DIV/0!</v>
      </c>
      <c r="F4597" s="200" t="e">
        <f t="shared" si="438"/>
        <v>#DIV/0!</v>
      </c>
      <c r="G4597" s="212" t="e">
        <f t="shared" si="433"/>
        <v>#DIV/0!</v>
      </c>
      <c r="K4597" s="197" t="str" cm="1">
        <f t="array" ref="K4597">INDEX($A:$G, ($B4597*$B$4)+3,COLUMN(C4597))</f>
        <v>Owing</v>
      </c>
      <c r="L4597" s="198" t="e">
        <f t="shared" si="435"/>
        <v>#VALUE!</v>
      </c>
      <c r="M4597" s="199" t="e">
        <f t="shared" si="436"/>
        <v>#VALUE!</v>
      </c>
      <c r="N4597" s="200" t="str" cm="1">
        <f t="array" ref="N4597">INDEX($A:$G, ($B4597*$B$4)+3,COLUMN(F4597))</f>
        <v>Total Interest Charged</v>
      </c>
      <c r="O4597" s="201" t="e">
        <f t="shared" si="434"/>
        <v>#VALUE!</v>
      </c>
    </row>
    <row r="4598" spans="3:15" x14ac:dyDescent="0.25">
      <c r="C4598" s="197" t="e">
        <f t="shared" si="437"/>
        <v>#DIV/0!</v>
      </c>
      <c r="D4598" s="216" t="e">
        <f>IF(F4598="","",IF($B$3='Budget Calculator'!$A$14, 'Loan Calculator'!$L$12-E4598+H4598, IF($B$3='Budget Calculator'!$A$13,  'Loan Calculator'!$N$12-E4598+H4598, IF($B$3='Budget Calculator'!$A$12,  'Loan Calculator'!$P$12-E4598+H4598, 0))))</f>
        <v>#DIV/0!</v>
      </c>
      <c r="E4598" s="217" t="e">
        <f>IF(('Loan Calculator'!$G$4/$B$4)*C4597&gt;=0, ('Loan Calculator'!$G$4/$B$4)*C4597, 1/0)</f>
        <v>#DIV/0!</v>
      </c>
      <c r="F4598" s="200" t="e">
        <f t="shared" si="438"/>
        <v>#DIV/0!</v>
      </c>
      <c r="G4598" s="212" t="e">
        <f t="shared" si="433"/>
        <v>#DIV/0!</v>
      </c>
      <c r="K4598" s="197" t="str" cm="1">
        <f t="array" ref="K4598">INDEX($A:$G, ($B4598*$B$4)+3,COLUMN(C4598))</f>
        <v>Owing</v>
      </c>
      <c r="L4598" s="198" t="e">
        <f t="shared" si="435"/>
        <v>#VALUE!</v>
      </c>
      <c r="M4598" s="199" t="e">
        <f t="shared" si="436"/>
        <v>#VALUE!</v>
      </c>
      <c r="N4598" s="200" t="str" cm="1">
        <f t="array" ref="N4598">INDEX($A:$G, ($B4598*$B$4)+3,COLUMN(F4598))</f>
        <v>Total Interest Charged</v>
      </c>
      <c r="O4598" s="201" t="e">
        <f t="shared" si="434"/>
        <v>#VALUE!</v>
      </c>
    </row>
    <row r="4599" spans="3:15" x14ac:dyDescent="0.25">
      <c r="C4599" s="197" t="e">
        <f t="shared" si="437"/>
        <v>#DIV/0!</v>
      </c>
      <c r="D4599" s="216" t="e">
        <f>IF(F4599="","",IF($B$3='Budget Calculator'!$A$14, 'Loan Calculator'!$L$12-E4599+H4599, IF($B$3='Budget Calculator'!$A$13,  'Loan Calculator'!$N$12-E4599+H4599, IF($B$3='Budget Calculator'!$A$12,  'Loan Calculator'!$P$12-E4599+H4599, 0))))</f>
        <v>#DIV/0!</v>
      </c>
      <c r="E4599" s="217" t="e">
        <f>IF(('Loan Calculator'!$G$4/$B$4)*C4598&gt;=0, ('Loan Calculator'!$G$4/$B$4)*C4598, 1/0)</f>
        <v>#DIV/0!</v>
      </c>
      <c r="F4599" s="200" t="e">
        <f t="shared" si="438"/>
        <v>#DIV/0!</v>
      </c>
      <c r="G4599" s="212" t="e">
        <f t="shared" si="433"/>
        <v>#DIV/0!</v>
      </c>
      <c r="K4599" s="197" t="str" cm="1">
        <f t="array" ref="K4599">INDEX($A:$G, ($B4599*$B$4)+3,COLUMN(C4599))</f>
        <v>Owing</v>
      </c>
      <c r="L4599" s="198" t="e">
        <f t="shared" si="435"/>
        <v>#VALUE!</v>
      </c>
      <c r="M4599" s="199" t="e">
        <f t="shared" si="436"/>
        <v>#VALUE!</v>
      </c>
      <c r="N4599" s="200" t="str" cm="1">
        <f t="array" ref="N4599">INDEX($A:$G, ($B4599*$B$4)+3,COLUMN(F4599))</f>
        <v>Total Interest Charged</v>
      </c>
      <c r="O4599" s="201" t="e">
        <f t="shared" si="434"/>
        <v>#VALUE!</v>
      </c>
    </row>
    <row r="4600" spans="3:15" x14ac:dyDescent="0.25">
      <c r="C4600" s="197" t="e">
        <f t="shared" si="437"/>
        <v>#DIV/0!</v>
      </c>
      <c r="D4600" s="216" t="e">
        <f>IF(F4600="","",IF($B$3='Budget Calculator'!$A$14, 'Loan Calculator'!$L$12-E4600+H4600, IF($B$3='Budget Calculator'!$A$13,  'Loan Calculator'!$N$12-E4600+H4600, IF($B$3='Budget Calculator'!$A$12,  'Loan Calculator'!$P$12-E4600+H4600, 0))))</f>
        <v>#DIV/0!</v>
      </c>
      <c r="E4600" s="217" t="e">
        <f>IF(('Loan Calculator'!$G$4/$B$4)*C4599&gt;=0, ('Loan Calculator'!$G$4/$B$4)*C4599, 1/0)</f>
        <v>#DIV/0!</v>
      </c>
      <c r="F4600" s="200" t="e">
        <f t="shared" si="438"/>
        <v>#DIV/0!</v>
      </c>
      <c r="G4600" s="212" t="e">
        <f t="shared" si="433"/>
        <v>#DIV/0!</v>
      </c>
      <c r="K4600" s="197" t="str" cm="1">
        <f t="array" ref="K4600">INDEX($A:$G, ($B4600*$B$4)+3,COLUMN(C4600))</f>
        <v>Owing</v>
      </c>
      <c r="L4600" s="198" t="e">
        <f t="shared" si="435"/>
        <v>#VALUE!</v>
      </c>
      <c r="M4600" s="199" t="e">
        <f t="shared" si="436"/>
        <v>#VALUE!</v>
      </c>
      <c r="N4600" s="200" t="str" cm="1">
        <f t="array" ref="N4600">INDEX($A:$G, ($B4600*$B$4)+3,COLUMN(F4600))</f>
        <v>Total Interest Charged</v>
      </c>
      <c r="O4600" s="201" t="e">
        <f t="shared" si="434"/>
        <v>#VALUE!</v>
      </c>
    </row>
    <row r="4601" spans="3:15" x14ac:dyDescent="0.25">
      <c r="C4601" s="197" t="e">
        <f t="shared" si="437"/>
        <v>#DIV/0!</v>
      </c>
      <c r="D4601" s="216" t="e">
        <f>IF(F4601="","",IF($B$3='Budget Calculator'!$A$14, 'Loan Calculator'!$L$12-E4601+H4601, IF($B$3='Budget Calculator'!$A$13,  'Loan Calculator'!$N$12-E4601+H4601, IF($B$3='Budget Calculator'!$A$12,  'Loan Calculator'!$P$12-E4601+H4601, 0))))</f>
        <v>#DIV/0!</v>
      </c>
      <c r="E4601" s="217" t="e">
        <f>IF(('Loan Calculator'!$G$4/$B$4)*C4600&gt;=0, ('Loan Calculator'!$G$4/$B$4)*C4600, 1/0)</f>
        <v>#DIV/0!</v>
      </c>
      <c r="F4601" s="200" t="e">
        <f t="shared" si="438"/>
        <v>#DIV/0!</v>
      </c>
      <c r="G4601" s="212" t="e">
        <f t="shared" si="433"/>
        <v>#DIV/0!</v>
      </c>
      <c r="K4601" s="197" t="str" cm="1">
        <f t="array" ref="K4601">INDEX($A:$G, ($B4601*$B$4)+3,COLUMN(C4601))</f>
        <v>Owing</v>
      </c>
      <c r="L4601" s="198" t="e">
        <f t="shared" si="435"/>
        <v>#VALUE!</v>
      </c>
      <c r="M4601" s="199" t="e">
        <f t="shared" si="436"/>
        <v>#VALUE!</v>
      </c>
      <c r="N4601" s="200" t="str" cm="1">
        <f t="array" ref="N4601">INDEX($A:$G, ($B4601*$B$4)+3,COLUMN(F4601))</f>
        <v>Total Interest Charged</v>
      </c>
      <c r="O4601" s="201" t="e">
        <f t="shared" si="434"/>
        <v>#VALUE!</v>
      </c>
    </row>
    <row r="4602" spans="3:15" x14ac:dyDescent="0.25">
      <c r="C4602" s="197" t="e">
        <f t="shared" si="437"/>
        <v>#DIV/0!</v>
      </c>
      <c r="D4602" s="216" t="e">
        <f>IF(F4602="","",IF($B$3='Budget Calculator'!$A$14, 'Loan Calculator'!$L$12-E4602+H4602, IF($B$3='Budget Calculator'!$A$13,  'Loan Calculator'!$N$12-E4602+H4602, IF($B$3='Budget Calculator'!$A$12,  'Loan Calculator'!$P$12-E4602+H4602, 0))))</f>
        <v>#DIV/0!</v>
      </c>
      <c r="E4602" s="217" t="e">
        <f>IF(('Loan Calculator'!$G$4/$B$4)*C4601&gt;=0, ('Loan Calculator'!$G$4/$B$4)*C4601, 1/0)</f>
        <v>#DIV/0!</v>
      </c>
      <c r="F4602" s="200" t="e">
        <f t="shared" si="438"/>
        <v>#DIV/0!</v>
      </c>
      <c r="G4602" s="212" t="e">
        <f t="shared" si="433"/>
        <v>#DIV/0!</v>
      </c>
      <c r="K4602" s="197" t="str" cm="1">
        <f t="array" ref="K4602">INDEX($A:$G, ($B4602*$B$4)+3,COLUMN(C4602))</f>
        <v>Owing</v>
      </c>
      <c r="L4602" s="198" t="e">
        <f t="shared" si="435"/>
        <v>#VALUE!</v>
      </c>
      <c r="M4602" s="199" t="e">
        <f t="shared" si="436"/>
        <v>#VALUE!</v>
      </c>
      <c r="N4602" s="200" t="str" cm="1">
        <f t="array" ref="N4602">INDEX($A:$G, ($B4602*$B$4)+3,COLUMN(F4602))</f>
        <v>Total Interest Charged</v>
      </c>
      <c r="O4602" s="201" t="e">
        <f t="shared" si="434"/>
        <v>#VALUE!</v>
      </c>
    </row>
    <row r="4603" spans="3:15" x14ac:dyDescent="0.25">
      <c r="C4603" s="197" t="e">
        <f t="shared" si="437"/>
        <v>#DIV/0!</v>
      </c>
      <c r="D4603" s="216" t="e">
        <f>IF(F4603="","",IF($B$3='Budget Calculator'!$A$14, 'Loan Calculator'!$L$12-E4603+H4603, IF($B$3='Budget Calculator'!$A$13,  'Loan Calculator'!$N$12-E4603+H4603, IF($B$3='Budget Calculator'!$A$12,  'Loan Calculator'!$P$12-E4603+H4603, 0))))</f>
        <v>#DIV/0!</v>
      </c>
      <c r="E4603" s="217" t="e">
        <f>IF(('Loan Calculator'!$G$4/$B$4)*C4602&gt;=0, ('Loan Calculator'!$G$4/$B$4)*C4602, 1/0)</f>
        <v>#DIV/0!</v>
      </c>
      <c r="F4603" s="200" t="e">
        <f t="shared" si="438"/>
        <v>#DIV/0!</v>
      </c>
      <c r="G4603" s="212" t="e">
        <f t="shared" si="433"/>
        <v>#DIV/0!</v>
      </c>
      <c r="K4603" s="197" t="str" cm="1">
        <f t="array" ref="K4603">INDEX($A:$G, ($B4603*$B$4)+3,COLUMN(C4603))</f>
        <v>Owing</v>
      </c>
      <c r="L4603" s="198" t="e">
        <f t="shared" si="435"/>
        <v>#VALUE!</v>
      </c>
      <c r="M4603" s="199" t="e">
        <f t="shared" si="436"/>
        <v>#VALUE!</v>
      </c>
      <c r="N4603" s="200" t="str" cm="1">
        <f t="array" ref="N4603">INDEX($A:$G, ($B4603*$B$4)+3,COLUMN(F4603))</f>
        <v>Total Interest Charged</v>
      </c>
      <c r="O4603" s="201" t="e">
        <f t="shared" si="434"/>
        <v>#VALUE!</v>
      </c>
    </row>
    <row r="4604" spans="3:15" x14ac:dyDescent="0.25">
      <c r="C4604" s="197" t="e">
        <f t="shared" si="437"/>
        <v>#DIV/0!</v>
      </c>
      <c r="D4604" s="216" t="e">
        <f>IF(F4604="","",IF($B$3='Budget Calculator'!$A$14, 'Loan Calculator'!$L$12-E4604+H4604, IF($B$3='Budget Calculator'!$A$13,  'Loan Calculator'!$N$12-E4604+H4604, IF($B$3='Budget Calculator'!$A$12,  'Loan Calculator'!$P$12-E4604+H4604, 0))))</f>
        <v>#DIV/0!</v>
      </c>
      <c r="E4604" s="217" t="e">
        <f>IF(('Loan Calculator'!$G$4/$B$4)*C4603&gt;=0, ('Loan Calculator'!$G$4/$B$4)*C4603, 1/0)</f>
        <v>#DIV/0!</v>
      </c>
      <c r="F4604" s="200" t="e">
        <f t="shared" si="438"/>
        <v>#DIV/0!</v>
      </c>
      <c r="G4604" s="212" t="e">
        <f t="shared" si="433"/>
        <v>#DIV/0!</v>
      </c>
      <c r="K4604" s="197" t="str" cm="1">
        <f t="array" ref="K4604">INDEX($A:$G, ($B4604*$B$4)+3,COLUMN(C4604))</f>
        <v>Owing</v>
      </c>
      <c r="L4604" s="198" t="e">
        <f t="shared" si="435"/>
        <v>#VALUE!</v>
      </c>
      <c r="M4604" s="199" t="e">
        <f t="shared" si="436"/>
        <v>#VALUE!</v>
      </c>
      <c r="N4604" s="200" t="str" cm="1">
        <f t="array" ref="N4604">INDEX($A:$G, ($B4604*$B$4)+3,COLUMN(F4604))</f>
        <v>Total Interest Charged</v>
      </c>
      <c r="O4604" s="201" t="e">
        <f t="shared" si="434"/>
        <v>#VALUE!</v>
      </c>
    </row>
    <row r="4605" spans="3:15" x14ac:dyDescent="0.25">
      <c r="C4605" s="197" t="e">
        <f t="shared" si="437"/>
        <v>#DIV/0!</v>
      </c>
      <c r="D4605" s="216" t="e">
        <f>IF(F4605="","",IF($B$3='Budget Calculator'!$A$14, 'Loan Calculator'!$L$12-E4605+H4605, IF($B$3='Budget Calculator'!$A$13,  'Loan Calculator'!$N$12-E4605+H4605, IF($B$3='Budget Calculator'!$A$12,  'Loan Calculator'!$P$12-E4605+H4605, 0))))</f>
        <v>#DIV/0!</v>
      </c>
      <c r="E4605" s="217" t="e">
        <f>IF(('Loan Calculator'!$G$4/$B$4)*C4604&gt;=0, ('Loan Calculator'!$G$4/$B$4)*C4604, 1/0)</f>
        <v>#DIV/0!</v>
      </c>
      <c r="F4605" s="200" t="e">
        <f t="shared" si="438"/>
        <v>#DIV/0!</v>
      </c>
      <c r="G4605" s="212" t="e">
        <f t="shared" si="433"/>
        <v>#DIV/0!</v>
      </c>
      <c r="K4605" s="197" t="str" cm="1">
        <f t="array" ref="K4605">INDEX($A:$G, ($B4605*$B$4)+3,COLUMN(C4605))</f>
        <v>Owing</v>
      </c>
      <c r="L4605" s="198" t="e">
        <f t="shared" si="435"/>
        <v>#VALUE!</v>
      </c>
      <c r="M4605" s="199" t="e">
        <f t="shared" si="436"/>
        <v>#VALUE!</v>
      </c>
      <c r="N4605" s="200" t="str" cm="1">
        <f t="array" ref="N4605">INDEX($A:$G, ($B4605*$B$4)+3,COLUMN(F4605))</f>
        <v>Total Interest Charged</v>
      </c>
      <c r="O4605" s="201" t="e">
        <f t="shared" si="434"/>
        <v>#VALUE!</v>
      </c>
    </row>
    <row r="4606" spans="3:15" x14ac:dyDescent="0.25">
      <c r="C4606" s="197" t="e">
        <f t="shared" si="437"/>
        <v>#DIV/0!</v>
      </c>
      <c r="D4606" s="216" t="e">
        <f>IF(F4606="","",IF($B$3='Budget Calculator'!$A$14, 'Loan Calculator'!$L$12-E4606+H4606, IF($B$3='Budget Calculator'!$A$13,  'Loan Calculator'!$N$12-E4606+H4606, IF($B$3='Budget Calculator'!$A$12,  'Loan Calculator'!$P$12-E4606+H4606, 0))))</f>
        <v>#DIV/0!</v>
      </c>
      <c r="E4606" s="217" t="e">
        <f>IF(('Loan Calculator'!$G$4/$B$4)*C4605&gt;=0, ('Loan Calculator'!$G$4/$B$4)*C4605, 1/0)</f>
        <v>#DIV/0!</v>
      </c>
      <c r="F4606" s="200" t="e">
        <f t="shared" si="438"/>
        <v>#DIV/0!</v>
      </c>
      <c r="G4606" s="212" t="e">
        <f t="shared" si="433"/>
        <v>#DIV/0!</v>
      </c>
      <c r="K4606" s="197" t="str" cm="1">
        <f t="array" ref="K4606">INDEX($A:$G, ($B4606*$B$4)+3,COLUMN(C4606))</f>
        <v>Owing</v>
      </c>
      <c r="L4606" s="198" t="e">
        <f t="shared" si="435"/>
        <v>#VALUE!</v>
      </c>
      <c r="M4606" s="199" t="e">
        <f t="shared" si="436"/>
        <v>#VALUE!</v>
      </c>
      <c r="N4606" s="200" t="str" cm="1">
        <f t="array" ref="N4606">INDEX($A:$G, ($B4606*$B$4)+3,COLUMN(F4606))</f>
        <v>Total Interest Charged</v>
      </c>
      <c r="O4606" s="201" t="e">
        <f t="shared" si="434"/>
        <v>#VALUE!</v>
      </c>
    </row>
    <row r="4607" spans="3:15" x14ac:dyDescent="0.25">
      <c r="C4607" s="197" t="e">
        <f t="shared" si="437"/>
        <v>#DIV/0!</v>
      </c>
      <c r="D4607" s="216" t="e">
        <f>IF(F4607="","",IF($B$3='Budget Calculator'!$A$14, 'Loan Calculator'!$L$12-E4607+H4607, IF($B$3='Budget Calculator'!$A$13,  'Loan Calculator'!$N$12-E4607+H4607, IF($B$3='Budget Calculator'!$A$12,  'Loan Calculator'!$P$12-E4607+H4607, 0))))</f>
        <v>#DIV/0!</v>
      </c>
      <c r="E4607" s="217" t="e">
        <f>IF(('Loan Calculator'!$G$4/$B$4)*C4606&gt;=0, ('Loan Calculator'!$G$4/$B$4)*C4606, 1/0)</f>
        <v>#DIV/0!</v>
      </c>
      <c r="F4607" s="200" t="e">
        <f t="shared" si="438"/>
        <v>#DIV/0!</v>
      </c>
      <c r="G4607" s="212" t="e">
        <f t="shared" si="433"/>
        <v>#DIV/0!</v>
      </c>
      <c r="K4607" s="197" t="str" cm="1">
        <f t="array" ref="K4607">INDEX($A:$G, ($B4607*$B$4)+3,COLUMN(C4607))</f>
        <v>Owing</v>
      </c>
      <c r="L4607" s="198" t="e">
        <f t="shared" si="435"/>
        <v>#VALUE!</v>
      </c>
      <c r="M4607" s="199" t="e">
        <f t="shared" si="436"/>
        <v>#VALUE!</v>
      </c>
      <c r="N4607" s="200" t="str" cm="1">
        <f t="array" ref="N4607">INDEX($A:$G, ($B4607*$B$4)+3,COLUMN(F4607))</f>
        <v>Total Interest Charged</v>
      </c>
      <c r="O4607" s="201" t="e">
        <f t="shared" si="434"/>
        <v>#VALUE!</v>
      </c>
    </row>
    <row r="4608" spans="3:15" x14ac:dyDescent="0.25">
      <c r="C4608" s="197" t="e">
        <f t="shared" si="437"/>
        <v>#DIV/0!</v>
      </c>
      <c r="D4608" s="216" t="e">
        <f>IF(F4608="","",IF($B$3='Budget Calculator'!$A$14, 'Loan Calculator'!$L$12-E4608+H4608, IF($B$3='Budget Calculator'!$A$13,  'Loan Calculator'!$N$12-E4608+H4608, IF($B$3='Budget Calculator'!$A$12,  'Loan Calculator'!$P$12-E4608+H4608, 0))))</f>
        <v>#DIV/0!</v>
      </c>
      <c r="E4608" s="217" t="e">
        <f>IF(('Loan Calculator'!$G$4/$B$4)*C4607&gt;=0, ('Loan Calculator'!$G$4/$B$4)*C4607, 1/0)</f>
        <v>#DIV/0!</v>
      </c>
      <c r="F4608" s="200" t="e">
        <f t="shared" si="438"/>
        <v>#DIV/0!</v>
      </c>
      <c r="G4608" s="212" t="e">
        <f t="shared" si="433"/>
        <v>#DIV/0!</v>
      </c>
      <c r="K4608" s="197" t="str" cm="1">
        <f t="array" ref="K4608">INDEX($A:$G, ($B4608*$B$4)+3,COLUMN(C4608))</f>
        <v>Owing</v>
      </c>
      <c r="L4608" s="198" t="e">
        <f t="shared" si="435"/>
        <v>#VALUE!</v>
      </c>
      <c r="M4608" s="199" t="e">
        <f t="shared" si="436"/>
        <v>#VALUE!</v>
      </c>
      <c r="N4608" s="200" t="str" cm="1">
        <f t="array" ref="N4608">INDEX($A:$G, ($B4608*$B$4)+3,COLUMN(F4608))</f>
        <v>Total Interest Charged</v>
      </c>
      <c r="O4608" s="201" t="e">
        <f t="shared" si="434"/>
        <v>#VALUE!</v>
      </c>
    </row>
    <row r="4609" spans="3:15" x14ac:dyDescent="0.25">
      <c r="C4609" s="197" t="e">
        <f t="shared" si="437"/>
        <v>#DIV/0!</v>
      </c>
      <c r="D4609" s="216" t="e">
        <f>IF(F4609="","",IF($B$3='Budget Calculator'!$A$14, 'Loan Calculator'!$L$12-E4609+H4609, IF($B$3='Budget Calculator'!$A$13,  'Loan Calculator'!$N$12-E4609+H4609, IF($B$3='Budget Calculator'!$A$12,  'Loan Calculator'!$P$12-E4609+H4609, 0))))</f>
        <v>#DIV/0!</v>
      </c>
      <c r="E4609" s="217" t="e">
        <f>IF(('Loan Calculator'!$G$4/$B$4)*C4608&gt;=0, ('Loan Calculator'!$G$4/$B$4)*C4608, 1/0)</f>
        <v>#DIV/0!</v>
      </c>
      <c r="F4609" s="200" t="e">
        <f t="shared" si="438"/>
        <v>#DIV/0!</v>
      </c>
      <c r="G4609" s="212" t="e">
        <f t="shared" si="433"/>
        <v>#DIV/0!</v>
      </c>
      <c r="K4609" s="197" t="str" cm="1">
        <f t="array" ref="K4609">INDEX($A:$G, ($B4609*$B$4)+3,COLUMN(C4609))</f>
        <v>Owing</v>
      </c>
      <c r="L4609" s="198" t="e">
        <f t="shared" si="435"/>
        <v>#VALUE!</v>
      </c>
      <c r="M4609" s="199" t="e">
        <f t="shared" si="436"/>
        <v>#VALUE!</v>
      </c>
      <c r="N4609" s="200" t="str" cm="1">
        <f t="array" ref="N4609">INDEX($A:$G, ($B4609*$B$4)+3,COLUMN(F4609))</f>
        <v>Total Interest Charged</v>
      </c>
      <c r="O4609" s="201" t="e">
        <f t="shared" si="434"/>
        <v>#VALUE!</v>
      </c>
    </row>
    <row r="4610" spans="3:15" x14ac:dyDescent="0.25">
      <c r="C4610" s="197" t="e">
        <f t="shared" si="437"/>
        <v>#DIV/0!</v>
      </c>
      <c r="D4610" s="216" t="e">
        <f>IF(F4610="","",IF($B$3='Budget Calculator'!$A$14, 'Loan Calculator'!$L$12-E4610+H4610, IF($B$3='Budget Calculator'!$A$13,  'Loan Calculator'!$N$12-E4610+H4610, IF($B$3='Budget Calculator'!$A$12,  'Loan Calculator'!$P$12-E4610+H4610, 0))))</f>
        <v>#DIV/0!</v>
      </c>
      <c r="E4610" s="217" t="e">
        <f>IF(('Loan Calculator'!$G$4/$B$4)*C4609&gt;=0, ('Loan Calculator'!$G$4/$B$4)*C4609, 1/0)</f>
        <v>#DIV/0!</v>
      </c>
      <c r="F4610" s="200" t="e">
        <f t="shared" si="438"/>
        <v>#DIV/0!</v>
      </c>
      <c r="G4610" s="212" t="e">
        <f t="shared" si="433"/>
        <v>#DIV/0!</v>
      </c>
      <c r="K4610" s="197" t="str" cm="1">
        <f t="array" ref="K4610">INDEX($A:$G, ($B4610*$B$4)+3,COLUMN(C4610))</f>
        <v>Owing</v>
      </c>
      <c r="L4610" s="198" t="e">
        <f t="shared" si="435"/>
        <v>#VALUE!</v>
      </c>
      <c r="M4610" s="199" t="e">
        <f t="shared" si="436"/>
        <v>#VALUE!</v>
      </c>
      <c r="N4610" s="200" t="str" cm="1">
        <f t="array" ref="N4610">INDEX($A:$G, ($B4610*$B$4)+3,COLUMN(F4610))</f>
        <v>Total Interest Charged</v>
      </c>
      <c r="O4610" s="201" t="e">
        <f t="shared" si="434"/>
        <v>#VALUE!</v>
      </c>
    </row>
    <row r="4611" spans="3:15" x14ac:dyDescent="0.25">
      <c r="C4611" s="197" t="e">
        <f t="shared" si="437"/>
        <v>#DIV/0!</v>
      </c>
      <c r="D4611" s="216" t="e">
        <f>IF(F4611="","",IF($B$3='Budget Calculator'!$A$14, 'Loan Calculator'!$L$12-E4611+H4611, IF($B$3='Budget Calculator'!$A$13,  'Loan Calculator'!$N$12-E4611+H4611, IF($B$3='Budget Calculator'!$A$12,  'Loan Calculator'!$P$12-E4611+H4611, 0))))</f>
        <v>#DIV/0!</v>
      </c>
      <c r="E4611" s="217" t="e">
        <f>IF(('Loan Calculator'!$G$4/$B$4)*C4610&gt;=0, ('Loan Calculator'!$G$4/$B$4)*C4610, 1/0)</f>
        <v>#DIV/0!</v>
      </c>
      <c r="F4611" s="200" t="e">
        <f t="shared" si="438"/>
        <v>#DIV/0!</v>
      </c>
      <c r="G4611" s="212" t="e">
        <f t="shared" si="433"/>
        <v>#DIV/0!</v>
      </c>
      <c r="K4611" s="197" t="str" cm="1">
        <f t="array" ref="K4611">INDEX($A:$G, ($B4611*$B$4)+3,COLUMN(C4611))</f>
        <v>Owing</v>
      </c>
      <c r="L4611" s="198" t="e">
        <f t="shared" si="435"/>
        <v>#VALUE!</v>
      </c>
      <c r="M4611" s="199" t="e">
        <f t="shared" si="436"/>
        <v>#VALUE!</v>
      </c>
      <c r="N4611" s="200" t="str" cm="1">
        <f t="array" ref="N4611">INDEX($A:$G, ($B4611*$B$4)+3,COLUMN(F4611))</f>
        <v>Total Interest Charged</v>
      </c>
      <c r="O4611" s="201" t="e">
        <f t="shared" si="434"/>
        <v>#VALUE!</v>
      </c>
    </row>
    <row r="4612" spans="3:15" x14ac:dyDescent="0.25">
      <c r="C4612" s="197" t="e">
        <f t="shared" si="437"/>
        <v>#DIV/0!</v>
      </c>
      <c r="D4612" s="216" t="e">
        <f>IF(F4612="","",IF($B$3='Budget Calculator'!$A$14, 'Loan Calculator'!$L$12-E4612+H4612, IF($B$3='Budget Calculator'!$A$13,  'Loan Calculator'!$N$12-E4612+H4612, IF($B$3='Budget Calculator'!$A$12,  'Loan Calculator'!$P$12-E4612+H4612, 0))))</f>
        <v>#DIV/0!</v>
      </c>
      <c r="E4612" s="217" t="e">
        <f>IF(('Loan Calculator'!$G$4/$B$4)*C4611&gt;=0, ('Loan Calculator'!$G$4/$B$4)*C4611, 1/0)</f>
        <v>#DIV/0!</v>
      </c>
      <c r="F4612" s="200" t="e">
        <f t="shared" si="438"/>
        <v>#DIV/0!</v>
      </c>
      <c r="G4612" s="212" t="e">
        <f t="shared" si="433"/>
        <v>#DIV/0!</v>
      </c>
      <c r="K4612" s="197" t="str" cm="1">
        <f t="array" ref="K4612">INDEX($A:$G, ($B4612*$B$4)+3,COLUMN(C4612))</f>
        <v>Owing</v>
      </c>
      <c r="L4612" s="198" t="e">
        <f t="shared" si="435"/>
        <v>#VALUE!</v>
      </c>
      <c r="M4612" s="199" t="e">
        <f t="shared" si="436"/>
        <v>#VALUE!</v>
      </c>
      <c r="N4612" s="200" t="str" cm="1">
        <f t="array" ref="N4612">INDEX($A:$G, ($B4612*$B$4)+3,COLUMN(F4612))</f>
        <v>Total Interest Charged</v>
      </c>
      <c r="O4612" s="201" t="e">
        <f t="shared" si="434"/>
        <v>#VALUE!</v>
      </c>
    </row>
    <row r="4613" spans="3:15" x14ac:dyDescent="0.25">
      <c r="C4613" s="197" t="e">
        <f t="shared" si="437"/>
        <v>#DIV/0!</v>
      </c>
      <c r="D4613" s="216" t="e">
        <f>IF(F4613="","",IF($B$3='Budget Calculator'!$A$14, 'Loan Calculator'!$L$12-E4613+H4613, IF($B$3='Budget Calculator'!$A$13,  'Loan Calculator'!$N$12-E4613+H4613, IF($B$3='Budget Calculator'!$A$12,  'Loan Calculator'!$P$12-E4613+H4613, 0))))</f>
        <v>#DIV/0!</v>
      </c>
      <c r="E4613" s="217" t="e">
        <f>IF(('Loan Calculator'!$G$4/$B$4)*C4612&gt;=0, ('Loan Calculator'!$G$4/$B$4)*C4612, 1/0)</f>
        <v>#DIV/0!</v>
      </c>
      <c r="F4613" s="200" t="e">
        <f t="shared" si="438"/>
        <v>#DIV/0!</v>
      </c>
      <c r="G4613" s="212" t="e">
        <f t="shared" si="433"/>
        <v>#DIV/0!</v>
      </c>
      <c r="K4613" s="197" t="str" cm="1">
        <f t="array" ref="K4613">INDEX($A:$G, ($B4613*$B$4)+3,COLUMN(C4613))</f>
        <v>Owing</v>
      </c>
      <c r="L4613" s="198" t="e">
        <f t="shared" si="435"/>
        <v>#VALUE!</v>
      </c>
      <c r="M4613" s="199" t="e">
        <f t="shared" si="436"/>
        <v>#VALUE!</v>
      </c>
      <c r="N4613" s="200" t="str" cm="1">
        <f t="array" ref="N4613">INDEX($A:$G, ($B4613*$B$4)+3,COLUMN(F4613))</f>
        <v>Total Interest Charged</v>
      </c>
      <c r="O4613" s="201" t="e">
        <f t="shared" si="434"/>
        <v>#VALUE!</v>
      </c>
    </row>
    <row r="4614" spans="3:15" x14ac:dyDescent="0.25">
      <c r="C4614" s="197" t="e">
        <f t="shared" si="437"/>
        <v>#DIV/0!</v>
      </c>
      <c r="D4614" s="216" t="e">
        <f>IF(F4614="","",IF($B$3='Budget Calculator'!$A$14, 'Loan Calculator'!$L$12-E4614+H4614, IF($B$3='Budget Calculator'!$A$13,  'Loan Calculator'!$N$12-E4614+H4614, IF($B$3='Budget Calculator'!$A$12,  'Loan Calculator'!$P$12-E4614+H4614, 0))))</f>
        <v>#DIV/0!</v>
      </c>
      <c r="E4614" s="217" t="e">
        <f>IF(('Loan Calculator'!$G$4/$B$4)*C4613&gt;=0, ('Loan Calculator'!$G$4/$B$4)*C4613, 1/0)</f>
        <v>#DIV/0!</v>
      </c>
      <c r="F4614" s="200" t="e">
        <f t="shared" si="438"/>
        <v>#DIV/0!</v>
      </c>
      <c r="G4614" s="212" t="e">
        <f t="shared" ref="G4614:G4677" si="439">IF(IFERROR(C4614, 1/0), B4614, IF(C4614=0, B4614, 1/0))</f>
        <v>#DIV/0!</v>
      </c>
      <c r="K4614" s="197" t="str" cm="1">
        <f t="array" ref="K4614">INDEX($A:$G, ($B4614*$B$4)+3,COLUMN(C4614))</f>
        <v>Owing</v>
      </c>
      <c r="L4614" s="198" t="e">
        <f t="shared" si="435"/>
        <v>#VALUE!</v>
      </c>
      <c r="M4614" s="199" t="e">
        <f t="shared" si="436"/>
        <v>#VALUE!</v>
      </c>
      <c r="N4614" s="200" t="str" cm="1">
        <f t="array" ref="N4614">INDEX($A:$G, ($B4614*$B$4)+3,COLUMN(F4614))</f>
        <v>Total Interest Charged</v>
      </c>
      <c r="O4614" s="201" t="e">
        <f t="shared" ref="O4614:O4677" si="440">IF(IFERROR(K4614, 1/0), J4614, IF(K4614=0, J4614, 1/0))</f>
        <v>#VALUE!</v>
      </c>
    </row>
    <row r="4615" spans="3:15" x14ac:dyDescent="0.25">
      <c r="C4615" s="197" t="e">
        <f t="shared" si="437"/>
        <v>#DIV/0!</v>
      </c>
      <c r="D4615" s="216" t="e">
        <f>IF(F4615="","",IF($B$3='Budget Calculator'!$A$14, 'Loan Calculator'!$L$12-E4615+H4615, IF($B$3='Budget Calculator'!$A$13,  'Loan Calculator'!$N$12-E4615+H4615, IF($B$3='Budget Calculator'!$A$12,  'Loan Calculator'!$P$12-E4615+H4615, 0))))</f>
        <v>#DIV/0!</v>
      </c>
      <c r="E4615" s="217" t="e">
        <f>IF(('Loan Calculator'!$G$4/$B$4)*C4614&gt;=0, ('Loan Calculator'!$G$4/$B$4)*C4614, 1/0)</f>
        <v>#DIV/0!</v>
      </c>
      <c r="F4615" s="200" t="e">
        <f t="shared" si="438"/>
        <v>#DIV/0!</v>
      </c>
      <c r="G4615" s="212" t="e">
        <f t="shared" si="439"/>
        <v>#DIV/0!</v>
      </c>
      <c r="K4615" s="197" t="str" cm="1">
        <f t="array" ref="K4615">INDEX($A:$G, ($B4615*$B$4)+3,COLUMN(C4615))</f>
        <v>Owing</v>
      </c>
      <c r="L4615" s="198" t="e">
        <f t="shared" ref="L4615:L4678" si="441">K4614-K4615</f>
        <v>#VALUE!</v>
      </c>
      <c r="M4615" s="199" t="e">
        <f t="shared" ref="M4615:M4678" si="442">N4615-N4614</f>
        <v>#VALUE!</v>
      </c>
      <c r="N4615" s="200" t="str" cm="1">
        <f t="array" ref="N4615">INDEX($A:$G, ($B4615*$B$4)+3,COLUMN(F4615))</f>
        <v>Total Interest Charged</v>
      </c>
      <c r="O4615" s="201" t="e">
        <f t="shared" si="440"/>
        <v>#VALUE!</v>
      </c>
    </row>
    <row r="4616" spans="3:15" x14ac:dyDescent="0.25">
      <c r="C4616" s="197" t="e">
        <f t="shared" si="437"/>
        <v>#DIV/0!</v>
      </c>
      <c r="D4616" s="216" t="e">
        <f>IF(F4616="","",IF($B$3='Budget Calculator'!$A$14, 'Loan Calculator'!$L$12-E4616+H4616, IF($B$3='Budget Calculator'!$A$13,  'Loan Calculator'!$N$12-E4616+H4616, IF($B$3='Budget Calculator'!$A$12,  'Loan Calculator'!$P$12-E4616+H4616, 0))))</f>
        <v>#DIV/0!</v>
      </c>
      <c r="E4616" s="217" t="e">
        <f>IF(('Loan Calculator'!$G$4/$B$4)*C4615&gt;=0, ('Loan Calculator'!$G$4/$B$4)*C4615, 1/0)</f>
        <v>#DIV/0!</v>
      </c>
      <c r="F4616" s="200" t="e">
        <f t="shared" si="438"/>
        <v>#DIV/0!</v>
      </c>
      <c r="G4616" s="212" t="e">
        <f t="shared" si="439"/>
        <v>#DIV/0!</v>
      </c>
      <c r="K4616" s="197" t="str" cm="1">
        <f t="array" ref="K4616">INDEX($A:$G, ($B4616*$B$4)+3,COLUMN(C4616))</f>
        <v>Owing</v>
      </c>
      <c r="L4616" s="198" t="e">
        <f t="shared" si="441"/>
        <v>#VALUE!</v>
      </c>
      <c r="M4616" s="199" t="e">
        <f t="shared" si="442"/>
        <v>#VALUE!</v>
      </c>
      <c r="N4616" s="200" t="str" cm="1">
        <f t="array" ref="N4616">INDEX($A:$G, ($B4616*$B$4)+3,COLUMN(F4616))</f>
        <v>Total Interest Charged</v>
      </c>
      <c r="O4616" s="201" t="e">
        <f t="shared" si="440"/>
        <v>#VALUE!</v>
      </c>
    </row>
    <row r="4617" spans="3:15" x14ac:dyDescent="0.25">
      <c r="C4617" s="197" t="e">
        <f t="shared" si="437"/>
        <v>#DIV/0!</v>
      </c>
      <c r="D4617" s="216" t="e">
        <f>IF(F4617="","",IF($B$3='Budget Calculator'!$A$14, 'Loan Calculator'!$L$12-E4617+H4617, IF($B$3='Budget Calculator'!$A$13,  'Loan Calculator'!$N$12-E4617+H4617, IF($B$3='Budget Calculator'!$A$12,  'Loan Calculator'!$P$12-E4617+H4617, 0))))</f>
        <v>#DIV/0!</v>
      </c>
      <c r="E4617" s="217" t="e">
        <f>IF(('Loan Calculator'!$G$4/$B$4)*C4616&gt;=0, ('Loan Calculator'!$G$4/$B$4)*C4616, 1/0)</f>
        <v>#DIV/0!</v>
      </c>
      <c r="F4617" s="200" t="e">
        <f t="shared" si="438"/>
        <v>#DIV/0!</v>
      </c>
      <c r="G4617" s="212" t="e">
        <f t="shared" si="439"/>
        <v>#DIV/0!</v>
      </c>
      <c r="K4617" s="197" t="str" cm="1">
        <f t="array" ref="K4617">INDEX($A:$G, ($B4617*$B$4)+3,COLUMN(C4617))</f>
        <v>Owing</v>
      </c>
      <c r="L4617" s="198" t="e">
        <f t="shared" si="441"/>
        <v>#VALUE!</v>
      </c>
      <c r="M4617" s="199" t="e">
        <f t="shared" si="442"/>
        <v>#VALUE!</v>
      </c>
      <c r="N4617" s="200" t="str" cm="1">
        <f t="array" ref="N4617">INDEX($A:$G, ($B4617*$B$4)+3,COLUMN(F4617))</f>
        <v>Total Interest Charged</v>
      </c>
      <c r="O4617" s="201" t="e">
        <f t="shared" si="440"/>
        <v>#VALUE!</v>
      </c>
    </row>
    <row r="4618" spans="3:15" x14ac:dyDescent="0.25">
      <c r="C4618" s="197" t="e">
        <f t="shared" si="437"/>
        <v>#DIV/0!</v>
      </c>
      <c r="D4618" s="216" t="e">
        <f>IF(F4618="","",IF($B$3='Budget Calculator'!$A$14, 'Loan Calculator'!$L$12-E4618+H4618, IF($B$3='Budget Calculator'!$A$13,  'Loan Calculator'!$N$12-E4618+H4618, IF($B$3='Budget Calculator'!$A$12,  'Loan Calculator'!$P$12-E4618+H4618, 0))))</f>
        <v>#DIV/0!</v>
      </c>
      <c r="E4618" s="217" t="e">
        <f>IF(('Loan Calculator'!$G$4/$B$4)*C4617&gt;=0, ('Loan Calculator'!$G$4/$B$4)*C4617, 1/0)</f>
        <v>#DIV/0!</v>
      </c>
      <c r="F4618" s="200" t="e">
        <f t="shared" si="438"/>
        <v>#DIV/0!</v>
      </c>
      <c r="G4618" s="212" t="e">
        <f t="shared" si="439"/>
        <v>#DIV/0!</v>
      </c>
      <c r="K4618" s="197" t="str" cm="1">
        <f t="array" ref="K4618">INDEX($A:$G, ($B4618*$B$4)+3,COLUMN(C4618))</f>
        <v>Owing</v>
      </c>
      <c r="L4618" s="198" t="e">
        <f t="shared" si="441"/>
        <v>#VALUE!</v>
      </c>
      <c r="M4618" s="199" t="e">
        <f t="shared" si="442"/>
        <v>#VALUE!</v>
      </c>
      <c r="N4618" s="200" t="str" cm="1">
        <f t="array" ref="N4618">INDEX($A:$G, ($B4618*$B$4)+3,COLUMN(F4618))</f>
        <v>Total Interest Charged</v>
      </c>
      <c r="O4618" s="201" t="e">
        <f t="shared" si="440"/>
        <v>#VALUE!</v>
      </c>
    </row>
    <row r="4619" spans="3:15" x14ac:dyDescent="0.25">
      <c r="C4619" s="197" t="e">
        <f t="shared" si="437"/>
        <v>#DIV/0!</v>
      </c>
      <c r="D4619" s="216" t="e">
        <f>IF(F4619="","",IF($B$3='Budget Calculator'!$A$14, 'Loan Calculator'!$L$12-E4619+H4619, IF($B$3='Budget Calculator'!$A$13,  'Loan Calculator'!$N$12-E4619+H4619, IF($B$3='Budget Calculator'!$A$12,  'Loan Calculator'!$P$12-E4619+H4619, 0))))</f>
        <v>#DIV/0!</v>
      </c>
      <c r="E4619" s="217" t="e">
        <f>IF(('Loan Calculator'!$G$4/$B$4)*C4618&gt;=0, ('Loan Calculator'!$G$4/$B$4)*C4618, 1/0)</f>
        <v>#DIV/0!</v>
      </c>
      <c r="F4619" s="200" t="e">
        <f t="shared" si="438"/>
        <v>#DIV/0!</v>
      </c>
      <c r="G4619" s="212" t="e">
        <f t="shared" si="439"/>
        <v>#DIV/0!</v>
      </c>
      <c r="K4619" s="197" t="str" cm="1">
        <f t="array" ref="K4619">INDEX($A:$G, ($B4619*$B$4)+3,COLUMN(C4619))</f>
        <v>Owing</v>
      </c>
      <c r="L4619" s="198" t="e">
        <f t="shared" si="441"/>
        <v>#VALUE!</v>
      </c>
      <c r="M4619" s="199" t="e">
        <f t="shared" si="442"/>
        <v>#VALUE!</v>
      </c>
      <c r="N4619" s="200" t="str" cm="1">
        <f t="array" ref="N4619">INDEX($A:$G, ($B4619*$B$4)+3,COLUMN(F4619))</f>
        <v>Total Interest Charged</v>
      </c>
      <c r="O4619" s="201" t="e">
        <f t="shared" si="440"/>
        <v>#VALUE!</v>
      </c>
    </row>
    <row r="4620" spans="3:15" x14ac:dyDescent="0.25">
      <c r="C4620" s="197" t="e">
        <f t="shared" si="437"/>
        <v>#DIV/0!</v>
      </c>
      <c r="D4620" s="216" t="e">
        <f>IF(F4620="","",IF($B$3='Budget Calculator'!$A$14, 'Loan Calculator'!$L$12-E4620+H4620, IF($B$3='Budget Calculator'!$A$13,  'Loan Calculator'!$N$12-E4620+H4620, IF($B$3='Budget Calculator'!$A$12,  'Loan Calculator'!$P$12-E4620+H4620, 0))))</f>
        <v>#DIV/0!</v>
      </c>
      <c r="E4620" s="217" t="e">
        <f>IF(('Loan Calculator'!$G$4/$B$4)*C4619&gt;=0, ('Loan Calculator'!$G$4/$B$4)*C4619, 1/0)</f>
        <v>#DIV/0!</v>
      </c>
      <c r="F4620" s="200" t="e">
        <f t="shared" si="438"/>
        <v>#DIV/0!</v>
      </c>
      <c r="G4620" s="212" t="e">
        <f t="shared" si="439"/>
        <v>#DIV/0!</v>
      </c>
      <c r="K4620" s="197" t="str" cm="1">
        <f t="array" ref="K4620">INDEX($A:$G, ($B4620*$B$4)+3,COLUMN(C4620))</f>
        <v>Owing</v>
      </c>
      <c r="L4620" s="198" t="e">
        <f t="shared" si="441"/>
        <v>#VALUE!</v>
      </c>
      <c r="M4620" s="199" t="e">
        <f t="shared" si="442"/>
        <v>#VALUE!</v>
      </c>
      <c r="N4620" s="200" t="str" cm="1">
        <f t="array" ref="N4620">INDEX($A:$G, ($B4620*$B$4)+3,COLUMN(F4620))</f>
        <v>Total Interest Charged</v>
      </c>
      <c r="O4620" s="201" t="e">
        <f t="shared" si="440"/>
        <v>#VALUE!</v>
      </c>
    </row>
    <row r="4621" spans="3:15" x14ac:dyDescent="0.25">
      <c r="C4621" s="197" t="e">
        <f t="shared" si="437"/>
        <v>#DIV/0!</v>
      </c>
      <c r="D4621" s="216" t="e">
        <f>IF(F4621="","",IF($B$3='Budget Calculator'!$A$14, 'Loan Calculator'!$L$12-E4621+H4621, IF($B$3='Budget Calculator'!$A$13,  'Loan Calculator'!$N$12-E4621+H4621, IF($B$3='Budget Calculator'!$A$12,  'Loan Calculator'!$P$12-E4621+H4621, 0))))</f>
        <v>#DIV/0!</v>
      </c>
      <c r="E4621" s="217" t="e">
        <f>IF(('Loan Calculator'!$G$4/$B$4)*C4620&gt;=0, ('Loan Calculator'!$G$4/$B$4)*C4620, 1/0)</f>
        <v>#DIV/0!</v>
      </c>
      <c r="F4621" s="200" t="e">
        <f t="shared" si="438"/>
        <v>#DIV/0!</v>
      </c>
      <c r="G4621" s="212" t="e">
        <f t="shared" si="439"/>
        <v>#DIV/0!</v>
      </c>
      <c r="K4621" s="197" t="str" cm="1">
        <f t="array" ref="K4621">INDEX($A:$G, ($B4621*$B$4)+3,COLUMN(C4621))</f>
        <v>Owing</v>
      </c>
      <c r="L4621" s="198" t="e">
        <f t="shared" si="441"/>
        <v>#VALUE!</v>
      </c>
      <c r="M4621" s="199" t="e">
        <f t="shared" si="442"/>
        <v>#VALUE!</v>
      </c>
      <c r="N4621" s="200" t="str" cm="1">
        <f t="array" ref="N4621">INDEX($A:$G, ($B4621*$B$4)+3,COLUMN(F4621))</f>
        <v>Total Interest Charged</v>
      </c>
      <c r="O4621" s="201" t="e">
        <f t="shared" si="440"/>
        <v>#VALUE!</v>
      </c>
    </row>
    <row r="4622" spans="3:15" x14ac:dyDescent="0.25">
      <c r="C4622" s="197" t="e">
        <f t="shared" si="437"/>
        <v>#DIV/0!</v>
      </c>
      <c r="D4622" s="216" t="e">
        <f>IF(F4622="","",IF($B$3='Budget Calculator'!$A$14, 'Loan Calculator'!$L$12-E4622+H4622, IF($B$3='Budget Calculator'!$A$13,  'Loan Calculator'!$N$12-E4622+H4622, IF($B$3='Budget Calculator'!$A$12,  'Loan Calculator'!$P$12-E4622+H4622, 0))))</f>
        <v>#DIV/0!</v>
      </c>
      <c r="E4622" s="217" t="e">
        <f>IF(('Loan Calculator'!$G$4/$B$4)*C4621&gt;=0, ('Loan Calculator'!$G$4/$B$4)*C4621, 1/0)</f>
        <v>#DIV/0!</v>
      </c>
      <c r="F4622" s="200" t="e">
        <f t="shared" si="438"/>
        <v>#DIV/0!</v>
      </c>
      <c r="G4622" s="212" t="e">
        <f t="shared" si="439"/>
        <v>#DIV/0!</v>
      </c>
      <c r="K4622" s="197" t="str" cm="1">
        <f t="array" ref="K4622">INDEX($A:$G, ($B4622*$B$4)+3,COLUMN(C4622))</f>
        <v>Owing</v>
      </c>
      <c r="L4622" s="198" t="e">
        <f t="shared" si="441"/>
        <v>#VALUE!</v>
      </c>
      <c r="M4622" s="199" t="e">
        <f t="shared" si="442"/>
        <v>#VALUE!</v>
      </c>
      <c r="N4622" s="200" t="str" cm="1">
        <f t="array" ref="N4622">INDEX($A:$G, ($B4622*$B$4)+3,COLUMN(F4622))</f>
        <v>Total Interest Charged</v>
      </c>
      <c r="O4622" s="201" t="e">
        <f t="shared" si="440"/>
        <v>#VALUE!</v>
      </c>
    </row>
    <row r="4623" spans="3:15" x14ac:dyDescent="0.25">
      <c r="C4623" s="197" t="e">
        <f t="shared" si="437"/>
        <v>#DIV/0!</v>
      </c>
      <c r="D4623" s="216" t="e">
        <f>IF(F4623="","",IF($B$3='Budget Calculator'!$A$14, 'Loan Calculator'!$L$12-E4623+H4623, IF($B$3='Budget Calculator'!$A$13,  'Loan Calculator'!$N$12-E4623+H4623, IF($B$3='Budget Calculator'!$A$12,  'Loan Calculator'!$P$12-E4623+H4623, 0))))</f>
        <v>#DIV/0!</v>
      </c>
      <c r="E4623" s="217" t="e">
        <f>IF(('Loan Calculator'!$G$4/$B$4)*C4622&gt;=0, ('Loan Calculator'!$G$4/$B$4)*C4622, 1/0)</f>
        <v>#DIV/0!</v>
      </c>
      <c r="F4623" s="200" t="e">
        <f t="shared" si="438"/>
        <v>#DIV/0!</v>
      </c>
      <c r="G4623" s="212" t="e">
        <f t="shared" si="439"/>
        <v>#DIV/0!</v>
      </c>
      <c r="K4623" s="197" t="str" cm="1">
        <f t="array" ref="K4623">INDEX($A:$G, ($B4623*$B$4)+3,COLUMN(C4623))</f>
        <v>Owing</v>
      </c>
      <c r="L4623" s="198" t="e">
        <f t="shared" si="441"/>
        <v>#VALUE!</v>
      </c>
      <c r="M4623" s="199" t="e">
        <f t="shared" si="442"/>
        <v>#VALUE!</v>
      </c>
      <c r="N4623" s="200" t="str" cm="1">
        <f t="array" ref="N4623">INDEX($A:$G, ($B4623*$B$4)+3,COLUMN(F4623))</f>
        <v>Total Interest Charged</v>
      </c>
      <c r="O4623" s="201" t="e">
        <f t="shared" si="440"/>
        <v>#VALUE!</v>
      </c>
    </row>
    <row r="4624" spans="3:15" x14ac:dyDescent="0.25">
      <c r="C4624" s="197" t="e">
        <f t="shared" si="437"/>
        <v>#DIV/0!</v>
      </c>
      <c r="D4624" s="216" t="e">
        <f>IF(F4624="","",IF($B$3='Budget Calculator'!$A$14, 'Loan Calculator'!$L$12-E4624+H4624, IF($B$3='Budget Calculator'!$A$13,  'Loan Calculator'!$N$12-E4624+H4624, IF($B$3='Budget Calculator'!$A$12,  'Loan Calculator'!$P$12-E4624+H4624, 0))))</f>
        <v>#DIV/0!</v>
      </c>
      <c r="E4624" s="217" t="e">
        <f>IF(('Loan Calculator'!$G$4/$B$4)*C4623&gt;=0, ('Loan Calculator'!$G$4/$B$4)*C4623, 1/0)</f>
        <v>#DIV/0!</v>
      </c>
      <c r="F4624" s="200" t="e">
        <f t="shared" si="438"/>
        <v>#DIV/0!</v>
      </c>
      <c r="G4624" s="212" t="e">
        <f t="shared" si="439"/>
        <v>#DIV/0!</v>
      </c>
      <c r="K4624" s="197" t="str" cm="1">
        <f t="array" ref="K4624">INDEX($A:$G, ($B4624*$B$4)+3,COLUMN(C4624))</f>
        <v>Owing</v>
      </c>
      <c r="L4624" s="198" t="e">
        <f t="shared" si="441"/>
        <v>#VALUE!</v>
      </c>
      <c r="M4624" s="199" t="e">
        <f t="shared" si="442"/>
        <v>#VALUE!</v>
      </c>
      <c r="N4624" s="200" t="str" cm="1">
        <f t="array" ref="N4624">INDEX($A:$G, ($B4624*$B$4)+3,COLUMN(F4624))</f>
        <v>Total Interest Charged</v>
      </c>
      <c r="O4624" s="201" t="e">
        <f t="shared" si="440"/>
        <v>#VALUE!</v>
      </c>
    </row>
    <row r="4625" spans="3:15" x14ac:dyDescent="0.25">
      <c r="C4625" s="197" t="e">
        <f t="shared" si="437"/>
        <v>#DIV/0!</v>
      </c>
      <c r="D4625" s="216" t="e">
        <f>IF(F4625="","",IF($B$3='Budget Calculator'!$A$14, 'Loan Calculator'!$L$12-E4625+H4625, IF($B$3='Budget Calculator'!$A$13,  'Loan Calculator'!$N$12-E4625+H4625, IF($B$3='Budget Calculator'!$A$12,  'Loan Calculator'!$P$12-E4625+H4625, 0))))</f>
        <v>#DIV/0!</v>
      </c>
      <c r="E4625" s="217" t="e">
        <f>IF(('Loan Calculator'!$G$4/$B$4)*C4624&gt;=0, ('Loan Calculator'!$G$4/$B$4)*C4624, 1/0)</f>
        <v>#DIV/0!</v>
      </c>
      <c r="F4625" s="200" t="e">
        <f t="shared" si="438"/>
        <v>#DIV/0!</v>
      </c>
      <c r="G4625" s="212" t="e">
        <f t="shared" si="439"/>
        <v>#DIV/0!</v>
      </c>
      <c r="K4625" s="197" t="str" cm="1">
        <f t="array" ref="K4625">INDEX($A:$G, ($B4625*$B$4)+3,COLUMN(C4625))</f>
        <v>Owing</v>
      </c>
      <c r="L4625" s="198" t="e">
        <f t="shared" si="441"/>
        <v>#VALUE!</v>
      </c>
      <c r="M4625" s="199" t="e">
        <f t="shared" si="442"/>
        <v>#VALUE!</v>
      </c>
      <c r="N4625" s="200" t="str" cm="1">
        <f t="array" ref="N4625">INDEX($A:$G, ($B4625*$B$4)+3,COLUMN(F4625))</f>
        <v>Total Interest Charged</v>
      </c>
      <c r="O4625" s="201" t="e">
        <f t="shared" si="440"/>
        <v>#VALUE!</v>
      </c>
    </row>
    <row r="4626" spans="3:15" x14ac:dyDescent="0.25">
      <c r="C4626" s="197" t="e">
        <f t="shared" si="437"/>
        <v>#DIV/0!</v>
      </c>
      <c r="D4626" s="216" t="e">
        <f>IF(F4626="","",IF($B$3='Budget Calculator'!$A$14, 'Loan Calculator'!$L$12-E4626+H4626, IF($B$3='Budget Calculator'!$A$13,  'Loan Calculator'!$N$12-E4626+H4626, IF($B$3='Budget Calculator'!$A$12,  'Loan Calculator'!$P$12-E4626+H4626, 0))))</f>
        <v>#DIV/0!</v>
      </c>
      <c r="E4626" s="217" t="e">
        <f>IF(('Loan Calculator'!$G$4/$B$4)*C4625&gt;=0, ('Loan Calculator'!$G$4/$B$4)*C4625, 1/0)</f>
        <v>#DIV/0!</v>
      </c>
      <c r="F4626" s="200" t="e">
        <f t="shared" si="438"/>
        <v>#DIV/0!</v>
      </c>
      <c r="G4626" s="212" t="e">
        <f t="shared" si="439"/>
        <v>#DIV/0!</v>
      </c>
      <c r="K4626" s="197" t="str" cm="1">
        <f t="array" ref="K4626">INDEX($A:$G, ($B4626*$B$4)+3,COLUMN(C4626))</f>
        <v>Owing</v>
      </c>
      <c r="L4626" s="198" t="e">
        <f t="shared" si="441"/>
        <v>#VALUE!</v>
      </c>
      <c r="M4626" s="199" t="e">
        <f t="shared" si="442"/>
        <v>#VALUE!</v>
      </c>
      <c r="N4626" s="200" t="str" cm="1">
        <f t="array" ref="N4626">INDEX($A:$G, ($B4626*$B$4)+3,COLUMN(F4626))</f>
        <v>Total Interest Charged</v>
      </c>
      <c r="O4626" s="201" t="e">
        <f t="shared" si="440"/>
        <v>#VALUE!</v>
      </c>
    </row>
    <row r="4627" spans="3:15" x14ac:dyDescent="0.25">
      <c r="C4627" s="197" t="e">
        <f t="shared" si="437"/>
        <v>#DIV/0!</v>
      </c>
      <c r="D4627" s="216" t="e">
        <f>IF(F4627="","",IF($B$3='Budget Calculator'!$A$14, 'Loan Calculator'!$L$12-E4627+H4627, IF($B$3='Budget Calculator'!$A$13,  'Loan Calculator'!$N$12-E4627+H4627, IF($B$3='Budget Calculator'!$A$12,  'Loan Calculator'!$P$12-E4627+H4627, 0))))</f>
        <v>#DIV/0!</v>
      </c>
      <c r="E4627" s="217" t="e">
        <f>IF(('Loan Calculator'!$G$4/$B$4)*C4626&gt;=0, ('Loan Calculator'!$G$4/$B$4)*C4626, 1/0)</f>
        <v>#DIV/0!</v>
      </c>
      <c r="F4627" s="200" t="e">
        <f t="shared" si="438"/>
        <v>#DIV/0!</v>
      </c>
      <c r="G4627" s="212" t="e">
        <f t="shared" si="439"/>
        <v>#DIV/0!</v>
      </c>
      <c r="K4627" s="197" t="str" cm="1">
        <f t="array" ref="K4627">INDEX($A:$G, ($B4627*$B$4)+3,COLUMN(C4627))</f>
        <v>Owing</v>
      </c>
      <c r="L4627" s="198" t="e">
        <f t="shared" si="441"/>
        <v>#VALUE!</v>
      </c>
      <c r="M4627" s="199" t="e">
        <f t="shared" si="442"/>
        <v>#VALUE!</v>
      </c>
      <c r="N4627" s="200" t="str" cm="1">
        <f t="array" ref="N4627">INDEX($A:$G, ($B4627*$B$4)+3,COLUMN(F4627))</f>
        <v>Total Interest Charged</v>
      </c>
      <c r="O4627" s="201" t="e">
        <f t="shared" si="440"/>
        <v>#VALUE!</v>
      </c>
    </row>
    <row r="4628" spans="3:15" x14ac:dyDescent="0.25">
      <c r="C4628" s="197" t="e">
        <f t="shared" si="437"/>
        <v>#DIV/0!</v>
      </c>
      <c r="D4628" s="216" t="e">
        <f>IF(F4628="","",IF($B$3='Budget Calculator'!$A$14, 'Loan Calculator'!$L$12-E4628+H4628, IF($B$3='Budget Calculator'!$A$13,  'Loan Calculator'!$N$12-E4628+H4628, IF($B$3='Budget Calculator'!$A$12,  'Loan Calculator'!$P$12-E4628+H4628, 0))))</f>
        <v>#DIV/0!</v>
      </c>
      <c r="E4628" s="217" t="e">
        <f>IF(('Loan Calculator'!$G$4/$B$4)*C4627&gt;=0, ('Loan Calculator'!$G$4/$B$4)*C4627, 1/0)</f>
        <v>#DIV/0!</v>
      </c>
      <c r="F4628" s="200" t="e">
        <f t="shared" si="438"/>
        <v>#DIV/0!</v>
      </c>
      <c r="G4628" s="212" t="e">
        <f t="shared" si="439"/>
        <v>#DIV/0!</v>
      </c>
      <c r="K4628" s="197" t="str" cm="1">
        <f t="array" ref="K4628">INDEX($A:$G, ($B4628*$B$4)+3,COLUMN(C4628))</f>
        <v>Owing</v>
      </c>
      <c r="L4628" s="198" t="e">
        <f t="shared" si="441"/>
        <v>#VALUE!</v>
      </c>
      <c r="M4628" s="199" t="e">
        <f t="shared" si="442"/>
        <v>#VALUE!</v>
      </c>
      <c r="N4628" s="200" t="str" cm="1">
        <f t="array" ref="N4628">INDEX($A:$G, ($B4628*$B$4)+3,COLUMN(F4628))</f>
        <v>Total Interest Charged</v>
      </c>
      <c r="O4628" s="201" t="e">
        <f t="shared" si="440"/>
        <v>#VALUE!</v>
      </c>
    </row>
    <row r="4629" spans="3:15" x14ac:dyDescent="0.25">
      <c r="C4629" s="197" t="e">
        <f t="shared" si="437"/>
        <v>#DIV/0!</v>
      </c>
      <c r="D4629" s="216" t="e">
        <f>IF(F4629="","",IF($B$3='Budget Calculator'!$A$14, 'Loan Calculator'!$L$12-E4629+H4629, IF($B$3='Budget Calculator'!$A$13,  'Loan Calculator'!$N$12-E4629+H4629, IF($B$3='Budget Calculator'!$A$12,  'Loan Calculator'!$P$12-E4629+H4629, 0))))</f>
        <v>#DIV/0!</v>
      </c>
      <c r="E4629" s="217" t="e">
        <f>IF(('Loan Calculator'!$G$4/$B$4)*C4628&gt;=0, ('Loan Calculator'!$G$4/$B$4)*C4628, 1/0)</f>
        <v>#DIV/0!</v>
      </c>
      <c r="F4629" s="200" t="e">
        <f t="shared" si="438"/>
        <v>#DIV/0!</v>
      </c>
      <c r="G4629" s="212" t="e">
        <f t="shared" si="439"/>
        <v>#DIV/0!</v>
      </c>
      <c r="K4629" s="197" t="str" cm="1">
        <f t="array" ref="K4629">INDEX($A:$G, ($B4629*$B$4)+3,COLUMN(C4629))</f>
        <v>Owing</v>
      </c>
      <c r="L4629" s="198" t="e">
        <f t="shared" si="441"/>
        <v>#VALUE!</v>
      </c>
      <c r="M4629" s="199" t="e">
        <f t="shared" si="442"/>
        <v>#VALUE!</v>
      </c>
      <c r="N4629" s="200" t="str" cm="1">
        <f t="array" ref="N4629">INDEX($A:$G, ($B4629*$B$4)+3,COLUMN(F4629))</f>
        <v>Total Interest Charged</v>
      </c>
      <c r="O4629" s="201" t="e">
        <f t="shared" si="440"/>
        <v>#VALUE!</v>
      </c>
    </row>
    <row r="4630" spans="3:15" x14ac:dyDescent="0.25">
      <c r="C4630" s="197" t="e">
        <f t="shared" si="437"/>
        <v>#DIV/0!</v>
      </c>
      <c r="D4630" s="216" t="e">
        <f>IF(F4630="","",IF($B$3='Budget Calculator'!$A$14, 'Loan Calculator'!$L$12-E4630+H4630, IF($B$3='Budget Calculator'!$A$13,  'Loan Calculator'!$N$12-E4630+H4630, IF($B$3='Budget Calculator'!$A$12,  'Loan Calculator'!$P$12-E4630+H4630, 0))))</f>
        <v>#DIV/0!</v>
      </c>
      <c r="E4630" s="217" t="e">
        <f>IF(('Loan Calculator'!$G$4/$B$4)*C4629&gt;=0, ('Loan Calculator'!$G$4/$B$4)*C4629, 1/0)</f>
        <v>#DIV/0!</v>
      </c>
      <c r="F4630" s="200" t="e">
        <f t="shared" si="438"/>
        <v>#DIV/0!</v>
      </c>
      <c r="G4630" s="212" t="e">
        <f t="shared" si="439"/>
        <v>#DIV/0!</v>
      </c>
      <c r="K4630" s="197" t="str" cm="1">
        <f t="array" ref="K4630">INDEX($A:$G, ($B4630*$B$4)+3,COLUMN(C4630))</f>
        <v>Owing</v>
      </c>
      <c r="L4630" s="198" t="e">
        <f t="shared" si="441"/>
        <v>#VALUE!</v>
      </c>
      <c r="M4630" s="199" t="e">
        <f t="shared" si="442"/>
        <v>#VALUE!</v>
      </c>
      <c r="N4630" s="200" t="str" cm="1">
        <f t="array" ref="N4630">INDEX($A:$G, ($B4630*$B$4)+3,COLUMN(F4630))</f>
        <v>Total Interest Charged</v>
      </c>
      <c r="O4630" s="201" t="e">
        <f t="shared" si="440"/>
        <v>#VALUE!</v>
      </c>
    </row>
    <row r="4631" spans="3:15" x14ac:dyDescent="0.25">
      <c r="C4631" s="197" t="e">
        <f t="shared" si="437"/>
        <v>#DIV/0!</v>
      </c>
      <c r="D4631" s="216" t="e">
        <f>IF(F4631="","",IF($B$3='Budget Calculator'!$A$14, 'Loan Calculator'!$L$12-E4631+H4631, IF($B$3='Budget Calculator'!$A$13,  'Loan Calculator'!$N$12-E4631+H4631, IF($B$3='Budget Calculator'!$A$12,  'Loan Calculator'!$P$12-E4631+H4631, 0))))</f>
        <v>#DIV/0!</v>
      </c>
      <c r="E4631" s="217" t="e">
        <f>IF(('Loan Calculator'!$G$4/$B$4)*C4630&gt;=0, ('Loan Calculator'!$G$4/$B$4)*C4630, 1/0)</f>
        <v>#DIV/0!</v>
      </c>
      <c r="F4631" s="200" t="e">
        <f t="shared" si="438"/>
        <v>#DIV/0!</v>
      </c>
      <c r="G4631" s="212" t="e">
        <f t="shared" si="439"/>
        <v>#DIV/0!</v>
      </c>
      <c r="K4631" s="197" t="str" cm="1">
        <f t="array" ref="K4631">INDEX($A:$G, ($B4631*$B$4)+3,COLUMN(C4631))</f>
        <v>Owing</v>
      </c>
      <c r="L4631" s="198" t="e">
        <f t="shared" si="441"/>
        <v>#VALUE!</v>
      </c>
      <c r="M4631" s="199" t="e">
        <f t="shared" si="442"/>
        <v>#VALUE!</v>
      </c>
      <c r="N4631" s="200" t="str" cm="1">
        <f t="array" ref="N4631">INDEX($A:$G, ($B4631*$B$4)+3,COLUMN(F4631))</f>
        <v>Total Interest Charged</v>
      </c>
      <c r="O4631" s="201" t="e">
        <f t="shared" si="440"/>
        <v>#VALUE!</v>
      </c>
    </row>
    <row r="4632" spans="3:15" x14ac:dyDescent="0.25">
      <c r="C4632" s="197" t="e">
        <f t="shared" ref="C4632:C4695" si="443">IF(F4632="","",C4631-D4632)</f>
        <v>#DIV/0!</v>
      </c>
      <c r="D4632" s="216" t="e">
        <f>IF(F4632="","",IF($B$3='Budget Calculator'!$A$14, 'Loan Calculator'!$L$12-E4632+H4632, IF($B$3='Budget Calculator'!$A$13,  'Loan Calculator'!$N$12-E4632+H4632, IF($B$3='Budget Calculator'!$A$12,  'Loan Calculator'!$P$12-E4632+H4632, 0))))</f>
        <v>#DIV/0!</v>
      </c>
      <c r="E4632" s="217" t="e">
        <f>IF(('Loan Calculator'!$G$4/$B$4)*C4631&gt;=0, ('Loan Calculator'!$G$4/$B$4)*C4631, 1/0)</f>
        <v>#DIV/0!</v>
      </c>
      <c r="F4632" s="200" t="e">
        <f t="shared" ref="F4632:F4695" si="444">IF(F4631="", "", IF(E4632+F4631&gt;F4631, E4632+F4631, ""))</f>
        <v>#DIV/0!</v>
      </c>
      <c r="G4632" s="212" t="e">
        <f t="shared" si="439"/>
        <v>#DIV/0!</v>
      </c>
      <c r="K4632" s="197" t="str" cm="1">
        <f t="array" ref="K4632">INDEX($A:$G, ($B4632*$B$4)+3,COLUMN(C4632))</f>
        <v>Owing</v>
      </c>
      <c r="L4632" s="198" t="e">
        <f t="shared" si="441"/>
        <v>#VALUE!</v>
      </c>
      <c r="M4632" s="199" t="e">
        <f t="shared" si="442"/>
        <v>#VALUE!</v>
      </c>
      <c r="N4632" s="200" t="str" cm="1">
        <f t="array" ref="N4632">INDEX($A:$G, ($B4632*$B$4)+3,COLUMN(F4632))</f>
        <v>Total Interest Charged</v>
      </c>
      <c r="O4632" s="201" t="e">
        <f t="shared" si="440"/>
        <v>#VALUE!</v>
      </c>
    </row>
    <row r="4633" spans="3:15" x14ac:dyDescent="0.25">
      <c r="C4633" s="197" t="e">
        <f t="shared" si="443"/>
        <v>#DIV/0!</v>
      </c>
      <c r="D4633" s="216" t="e">
        <f>IF(F4633="","",IF($B$3='Budget Calculator'!$A$14, 'Loan Calculator'!$L$12-E4633+H4633, IF($B$3='Budget Calculator'!$A$13,  'Loan Calculator'!$N$12-E4633+H4633, IF($B$3='Budget Calculator'!$A$12,  'Loan Calculator'!$P$12-E4633+H4633, 0))))</f>
        <v>#DIV/0!</v>
      </c>
      <c r="E4633" s="217" t="e">
        <f>IF(('Loan Calculator'!$G$4/$B$4)*C4632&gt;=0, ('Loan Calculator'!$G$4/$B$4)*C4632, 1/0)</f>
        <v>#DIV/0!</v>
      </c>
      <c r="F4633" s="200" t="e">
        <f t="shared" si="444"/>
        <v>#DIV/0!</v>
      </c>
      <c r="G4633" s="212" t="e">
        <f t="shared" si="439"/>
        <v>#DIV/0!</v>
      </c>
      <c r="K4633" s="197" t="str" cm="1">
        <f t="array" ref="K4633">INDEX($A:$G, ($B4633*$B$4)+3,COLUMN(C4633))</f>
        <v>Owing</v>
      </c>
      <c r="L4633" s="198" t="e">
        <f t="shared" si="441"/>
        <v>#VALUE!</v>
      </c>
      <c r="M4633" s="199" t="e">
        <f t="shared" si="442"/>
        <v>#VALUE!</v>
      </c>
      <c r="N4633" s="200" t="str" cm="1">
        <f t="array" ref="N4633">INDEX($A:$G, ($B4633*$B$4)+3,COLUMN(F4633))</f>
        <v>Total Interest Charged</v>
      </c>
      <c r="O4633" s="201" t="e">
        <f t="shared" si="440"/>
        <v>#VALUE!</v>
      </c>
    </row>
    <row r="4634" spans="3:15" x14ac:dyDescent="0.25">
      <c r="C4634" s="197" t="e">
        <f t="shared" si="443"/>
        <v>#DIV/0!</v>
      </c>
      <c r="D4634" s="216" t="e">
        <f>IF(F4634="","",IF($B$3='Budget Calculator'!$A$14, 'Loan Calculator'!$L$12-E4634+H4634, IF($B$3='Budget Calculator'!$A$13,  'Loan Calculator'!$N$12-E4634+H4634, IF($B$3='Budget Calculator'!$A$12,  'Loan Calculator'!$P$12-E4634+H4634, 0))))</f>
        <v>#DIV/0!</v>
      </c>
      <c r="E4634" s="217" t="e">
        <f>IF(('Loan Calculator'!$G$4/$B$4)*C4633&gt;=0, ('Loan Calculator'!$G$4/$B$4)*C4633, 1/0)</f>
        <v>#DIV/0!</v>
      </c>
      <c r="F4634" s="200" t="e">
        <f t="shared" si="444"/>
        <v>#DIV/0!</v>
      </c>
      <c r="G4634" s="212" t="e">
        <f t="shared" si="439"/>
        <v>#DIV/0!</v>
      </c>
      <c r="K4634" s="197" t="str" cm="1">
        <f t="array" ref="K4634">INDEX($A:$G, ($B4634*$B$4)+3,COLUMN(C4634))</f>
        <v>Owing</v>
      </c>
      <c r="L4634" s="198" t="e">
        <f t="shared" si="441"/>
        <v>#VALUE!</v>
      </c>
      <c r="M4634" s="199" t="e">
        <f t="shared" si="442"/>
        <v>#VALUE!</v>
      </c>
      <c r="N4634" s="200" t="str" cm="1">
        <f t="array" ref="N4634">INDEX($A:$G, ($B4634*$B$4)+3,COLUMN(F4634))</f>
        <v>Total Interest Charged</v>
      </c>
      <c r="O4634" s="201" t="e">
        <f t="shared" si="440"/>
        <v>#VALUE!</v>
      </c>
    </row>
    <row r="4635" spans="3:15" x14ac:dyDescent="0.25">
      <c r="C4635" s="197" t="e">
        <f t="shared" si="443"/>
        <v>#DIV/0!</v>
      </c>
      <c r="D4635" s="216" t="e">
        <f>IF(F4635="","",IF($B$3='Budget Calculator'!$A$14, 'Loan Calculator'!$L$12-E4635+H4635, IF($B$3='Budget Calculator'!$A$13,  'Loan Calculator'!$N$12-E4635+H4635, IF($B$3='Budget Calculator'!$A$12,  'Loan Calculator'!$P$12-E4635+H4635, 0))))</f>
        <v>#DIV/0!</v>
      </c>
      <c r="E4635" s="217" t="e">
        <f>IF(('Loan Calculator'!$G$4/$B$4)*C4634&gt;=0, ('Loan Calculator'!$G$4/$B$4)*C4634, 1/0)</f>
        <v>#DIV/0!</v>
      </c>
      <c r="F4635" s="200" t="e">
        <f t="shared" si="444"/>
        <v>#DIV/0!</v>
      </c>
      <c r="G4635" s="212" t="e">
        <f t="shared" si="439"/>
        <v>#DIV/0!</v>
      </c>
      <c r="K4635" s="197" t="str" cm="1">
        <f t="array" ref="K4635">INDEX($A:$G, ($B4635*$B$4)+3,COLUMN(C4635))</f>
        <v>Owing</v>
      </c>
      <c r="L4635" s="198" t="e">
        <f t="shared" si="441"/>
        <v>#VALUE!</v>
      </c>
      <c r="M4635" s="199" t="e">
        <f t="shared" si="442"/>
        <v>#VALUE!</v>
      </c>
      <c r="N4635" s="200" t="str" cm="1">
        <f t="array" ref="N4635">INDEX($A:$G, ($B4635*$B$4)+3,COLUMN(F4635))</f>
        <v>Total Interest Charged</v>
      </c>
      <c r="O4635" s="201" t="e">
        <f t="shared" si="440"/>
        <v>#VALUE!</v>
      </c>
    </row>
    <row r="4636" spans="3:15" x14ac:dyDescent="0.25">
      <c r="C4636" s="197" t="e">
        <f t="shared" si="443"/>
        <v>#DIV/0!</v>
      </c>
      <c r="D4636" s="216" t="e">
        <f>IF(F4636="","",IF($B$3='Budget Calculator'!$A$14, 'Loan Calculator'!$L$12-E4636+H4636, IF($B$3='Budget Calculator'!$A$13,  'Loan Calculator'!$N$12-E4636+H4636, IF($B$3='Budget Calculator'!$A$12,  'Loan Calculator'!$P$12-E4636+H4636, 0))))</f>
        <v>#DIV/0!</v>
      </c>
      <c r="E4636" s="217" t="e">
        <f>IF(('Loan Calculator'!$G$4/$B$4)*C4635&gt;=0, ('Loan Calculator'!$G$4/$B$4)*C4635, 1/0)</f>
        <v>#DIV/0!</v>
      </c>
      <c r="F4636" s="200" t="e">
        <f t="shared" si="444"/>
        <v>#DIV/0!</v>
      </c>
      <c r="G4636" s="212" t="e">
        <f t="shared" si="439"/>
        <v>#DIV/0!</v>
      </c>
      <c r="K4636" s="197" t="str" cm="1">
        <f t="array" ref="K4636">INDEX($A:$G, ($B4636*$B$4)+3,COLUMN(C4636))</f>
        <v>Owing</v>
      </c>
      <c r="L4636" s="198" t="e">
        <f t="shared" si="441"/>
        <v>#VALUE!</v>
      </c>
      <c r="M4636" s="199" t="e">
        <f t="shared" si="442"/>
        <v>#VALUE!</v>
      </c>
      <c r="N4636" s="200" t="str" cm="1">
        <f t="array" ref="N4636">INDEX($A:$G, ($B4636*$B$4)+3,COLUMN(F4636))</f>
        <v>Total Interest Charged</v>
      </c>
      <c r="O4636" s="201" t="e">
        <f t="shared" si="440"/>
        <v>#VALUE!</v>
      </c>
    </row>
    <row r="4637" spans="3:15" x14ac:dyDescent="0.25">
      <c r="C4637" s="197" t="e">
        <f t="shared" si="443"/>
        <v>#DIV/0!</v>
      </c>
      <c r="D4637" s="216" t="e">
        <f>IF(F4637="","",IF($B$3='Budget Calculator'!$A$14, 'Loan Calculator'!$L$12-E4637+H4637, IF($B$3='Budget Calculator'!$A$13,  'Loan Calculator'!$N$12-E4637+H4637, IF($B$3='Budget Calculator'!$A$12,  'Loan Calculator'!$P$12-E4637+H4637, 0))))</f>
        <v>#DIV/0!</v>
      </c>
      <c r="E4637" s="217" t="e">
        <f>IF(('Loan Calculator'!$G$4/$B$4)*C4636&gt;=0, ('Loan Calculator'!$G$4/$B$4)*C4636, 1/0)</f>
        <v>#DIV/0!</v>
      </c>
      <c r="F4637" s="200" t="e">
        <f t="shared" si="444"/>
        <v>#DIV/0!</v>
      </c>
      <c r="G4637" s="212" t="e">
        <f t="shared" si="439"/>
        <v>#DIV/0!</v>
      </c>
      <c r="K4637" s="197" t="str" cm="1">
        <f t="array" ref="K4637">INDEX($A:$G, ($B4637*$B$4)+3,COLUMN(C4637))</f>
        <v>Owing</v>
      </c>
      <c r="L4637" s="198" t="e">
        <f t="shared" si="441"/>
        <v>#VALUE!</v>
      </c>
      <c r="M4637" s="199" t="e">
        <f t="shared" si="442"/>
        <v>#VALUE!</v>
      </c>
      <c r="N4637" s="200" t="str" cm="1">
        <f t="array" ref="N4637">INDEX($A:$G, ($B4637*$B$4)+3,COLUMN(F4637))</f>
        <v>Total Interest Charged</v>
      </c>
      <c r="O4637" s="201" t="e">
        <f t="shared" si="440"/>
        <v>#VALUE!</v>
      </c>
    </row>
    <row r="4638" spans="3:15" x14ac:dyDescent="0.25">
      <c r="C4638" s="197" t="e">
        <f t="shared" si="443"/>
        <v>#DIV/0!</v>
      </c>
      <c r="D4638" s="216" t="e">
        <f>IF(F4638="","",IF($B$3='Budget Calculator'!$A$14, 'Loan Calculator'!$L$12-E4638+H4638, IF($B$3='Budget Calculator'!$A$13,  'Loan Calculator'!$N$12-E4638+H4638, IF($B$3='Budget Calculator'!$A$12,  'Loan Calculator'!$P$12-E4638+H4638, 0))))</f>
        <v>#DIV/0!</v>
      </c>
      <c r="E4638" s="217" t="e">
        <f>IF(('Loan Calculator'!$G$4/$B$4)*C4637&gt;=0, ('Loan Calculator'!$G$4/$B$4)*C4637, 1/0)</f>
        <v>#DIV/0!</v>
      </c>
      <c r="F4638" s="200" t="e">
        <f t="shared" si="444"/>
        <v>#DIV/0!</v>
      </c>
      <c r="G4638" s="212" t="e">
        <f t="shared" si="439"/>
        <v>#DIV/0!</v>
      </c>
      <c r="K4638" s="197" t="str" cm="1">
        <f t="array" ref="K4638">INDEX($A:$G, ($B4638*$B$4)+3,COLUMN(C4638))</f>
        <v>Owing</v>
      </c>
      <c r="L4638" s="198" t="e">
        <f t="shared" si="441"/>
        <v>#VALUE!</v>
      </c>
      <c r="M4638" s="199" t="e">
        <f t="shared" si="442"/>
        <v>#VALUE!</v>
      </c>
      <c r="N4638" s="200" t="str" cm="1">
        <f t="array" ref="N4638">INDEX($A:$G, ($B4638*$B$4)+3,COLUMN(F4638))</f>
        <v>Total Interest Charged</v>
      </c>
      <c r="O4638" s="201" t="e">
        <f t="shared" si="440"/>
        <v>#VALUE!</v>
      </c>
    </row>
    <row r="4639" spans="3:15" x14ac:dyDescent="0.25">
      <c r="C4639" s="197" t="e">
        <f t="shared" si="443"/>
        <v>#DIV/0!</v>
      </c>
      <c r="D4639" s="216" t="e">
        <f>IF(F4639="","",IF($B$3='Budget Calculator'!$A$14, 'Loan Calculator'!$L$12-E4639+H4639, IF($B$3='Budget Calculator'!$A$13,  'Loan Calculator'!$N$12-E4639+H4639, IF($B$3='Budget Calculator'!$A$12,  'Loan Calculator'!$P$12-E4639+H4639, 0))))</f>
        <v>#DIV/0!</v>
      </c>
      <c r="E4639" s="217" t="e">
        <f>IF(('Loan Calculator'!$G$4/$B$4)*C4638&gt;=0, ('Loan Calculator'!$G$4/$B$4)*C4638, 1/0)</f>
        <v>#DIV/0!</v>
      </c>
      <c r="F4639" s="200" t="e">
        <f t="shared" si="444"/>
        <v>#DIV/0!</v>
      </c>
      <c r="G4639" s="212" t="e">
        <f t="shared" si="439"/>
        <v>#DIV/0!</v>
      </c>
      <c r="K4639" s="197" t="str" cm="1">
        <f t="array" ref="K4639">INDEX($A:$G, ($B4639*$B$4)+3,COLUMN(C4639))</f>
        <v>Owing</v>
      </c>
      <c r="L4639" s="198" t="e">
        <f t="shared" si="441"/>
        <v>#VALUE!</v>
      </c>
      <c r="M4639" s="199" t="e">
        <f t="shared" si="442"/>
        <v>#VALUE!</v>
      </c>
      <c r="N4639" s="200" t="str" cm="1">
        <f t="array" ref="N4639">INDEX($A:$G, ($B4639*$B$4)+3,COLUMN(F4639))</f>
        <v>Total Interest Charged</v>
      </c>
      <c r="O4639" s="201" t="e">
        <f t="shared" si="440"/>
        <v>#VALUE!</v>
      </c>
    </row>
    <row r="4640" spans="3:15" x14ac:dyDescent="0.25">
      <c r="C4640" s="197" t="e">
        <f t="shared" si="443"/>
        <v>#DIV/0!</v>
      </c>
      <c r="D4640" s="216" t="e">
        <f>IF(F4640="","",IF($B$3='Budget Calculator'!$A$14, 'Loan Calculator'!$L$12-E4640+H4640, IF($B$3='Budget Calculator'!$A$13,  'Loan Calculator'!$N$12-E4640+H4640, IF($B$3='Budget Calculator'!$A$12,  'Loan Calculator'!$P$12-E4640+H4640, 0))))</f>
        <v>#DIV/0!</v>
      </c>
      <c r="E4640" s="217" t="e">
        <f>IF(('Loan Calculator'!$G$4/$B$4)*C4639&gt;=0, ('Loan Calculator'!$G$4/$B$4)*C4639, 1/0)</f>
        <v>#DIV/0!</v>
      </c>
      <c r="F4640" s="200" t="e">
        <f t="shared" si="444"/>
        <v>#DIV/0!</v>
      </c>
      <c r="G4640" s="212" t="e">
        <f t="shared" si="439"/>
        <v>#DIV/0!</v>
      </c>
      <c r="K4640" s="197" t="str" cm="1">
        <f t="array" ref="K4640">INDEX($A:$G, ($B4640*$B$4)+3,COLUMN(C4640))</f>
        <v>Owing</v>
      </c>
      <c r="L4640" s="198" t="e">
        <f t="shared" si="441"/>
        <v>#VALUE!</v>
      </c>
      <c r="M4640" s="199" t="e">
        <f t="shared" si="442"/>
        <v>#VALUE!</v>
      </c>
      <c r="N4640" s="200" t="str" cm="1">
        <f t="array" ref="N4640">INDEX($A:$G, ($B4640*$B$4)+3,COLUMN(F4640))</f>
        <v>Total Interest Charged</v>
      </c>
      <c r="O4640" s="201" t="e">
        <f t="shared" si="440"/>
        <v>#VALUE!</v>
      </c>
    </row>
    <row r="4641" spans="3:15" x14ac:dyDescent="0.25">
      <c r="C4641" s="197" t="e">
        <f t="shared" si="443"/>
        <v>#DIV/0!</v>
      </c>
      <c r="D4641" s="216" t="e">
        <f>IF(F4641="","",IF($B$3='Budget Calculator'!$A$14, 'Loan Calculator'!$L$12-E4641+H4641, IF($B$3='Budget Calculator'!$A$13,  'Loan Calculator'!$N$12-E4641+H4641, IF($B$3='Budget Calculator'!$A$12,  'Loan Calculator'!$P$12-E4641+H4641, 0))))</f>
        <v>#DIV/0!</v>
      </c>
      <c r="E4641" s="217" t="e">
        <f>IF(('Loan Calculator'!$G$4/$B$4)*C4640&gt;=0, ('Loan Calculator'!$G$4/$B$4)*C4640, 1/0)</f>
        <v>#DIV/0!</v>
      </c>
      <c r="F4641" s="200" t="e">
        <f t="shared" si="444"/>
        <v>#DIV/0!</v>
      </c>
      <c r="G4641" s="212" t="e">
        <f t="shared" si="439"/>
        <v>#DIV/0!</v>
      </c>
      <c r="K4641" s="197" t="str" cm="1">
        <f t="array" ref="K4641">INDEX($A:$G, ($B4641*$B$4)+3,COLUMN(C4641))</f>
        <v>Owing</v>
      </c>
      <c r="L4641" s="198" t="e">
        <f t="shared" si="441"/>
        <v>#VALUE!</v>
      </c>
      <c r="M4641" s="199" t="e">
        <f t="shared" si="442"/>
        <v>#VALUE!</v>
      </c>
      <c r="N4641" s="200" t="str" cm="1">
        <f t="array" ref="N4641">INDEX($A:$G, ($B4641*$B$4)+3,COLUMN(F4641))</f>
        <v>Total Interest Charged</v>
      </c>
      <c r="O4641" s="201" t="e">
        <f t="shared" si="440"/>
        <v>#VALUE!</v>
      </c>
    </row>
    <row r="4642" spans="3:15" x14ac:dyDescent="0.25">
      <c r="C4642" s="197" t="e">
        <f t="shared" si="443"/>
        <v>#DIV/0!</v>
      </c>
      <c r="D4642" s="216" t="e">
        <f>IF(F4642="","",IF($B$3='Budget Calculator'!$A$14, 'Loan Calculator'!$L$12-E4642+H4642, IF($B$3='Budget Calculator'!$A$13,  'Loan Calculator'!$N$12-E4642+H4642, IF($B$3='Budget Calculator'!$A$12,  'Loan Calculator'!$P$12-E4642+H4642, 0))))</f>
        <v>#DIV/0!</v>
      </c>
      <c r="E4642" s="217" t="e">
        <f>IF(('Loan Calculator'!$G$4/$B$4)*C4641&gt;=0, ('Loan Calculator'!$G$4/$B$4)*C4641, 1/0)</f>
        <v>#DIV/0!</v>
      </c>
      <c r="F4642" s="200" t="e">
        <f t="shared" si="444"/>
        <v>#DIV/0!</v>
      </c>
      <c r="G4642" s="212" t="e">
        <f t="shared" si="439"/>
        <v>#DIV/0!</v>
      </c>
      <c r="K4642" s="197" t="str" cm="1">
        <f t="array" ref="K4642">INDEX($A:$G, ($B4642*$B$4)+3,COLUMN(C4642))</f>
        <v>Owing</v>
      </c>
      <c r="L4642" s="198" t="e">
        <f t="shared" si="441"/>
        <v>#VALUE!</v>
      </c>
      <c r="M4642" s="199" t="e">
        <f t="shared" si="442"/>
        <v>#VALUE!</v>
      </c>
      <c r="N4642" s="200" t="str" cm="1">
        <f t="array" ref="N4642">INDEX($A:$G, ($B4642*$B$4)+3,COLUMN(F4642))</f>
        <v>Total Interest Charged</v>
      </c>
      <c r="O4642" s="201" t="e">
        <f t="shared" si="440"/>
        <v>#VALUE!</v>
      </c>
    </row>
    <row r="4643" spans="3:15" x14ac:dyDescent="0.25">
      <c r="C4643" s="197" t="e">
        <f t="shared" si="443"/>
        <v>#DIV/0!</v>
      </c>
      <c r="D4643" s="216" t="e">
        <f>IF(F4643="","",IF($B$3='Budget Calculator'!$A$14, 'Loan Calculator'!$L$12-E4643+H4643, IF($B$3='Budget Calculator'!$A$13,  'Loan Calculator'!$N$12-E4643+H4643, IF($B$3='Budget Calculator'!$A$12,  'Loan Calculator'!$P$12-E4643+H4643, 0))))</f>
        <v>#DIV/0!</v>
      </c>
      <c r="E4643" s="217" t="e">
        <f>IF(('Loan Calculator'!$G$4/$B$4)*C4642&gt;=0, ('Loan Calculator'!$G$4/$B$4)*C4642, 1/0)</f>
        <v>#DIV/0!</v>
      </c>
      <c r="F4643" s="200" t="e">
        <f t="shared" si="444"/>
        <v>#DIV/0!</v>
      </c>
      <c r="G4643" s="212" t="e">
        <f t="shared" si="439"/>
        <v>#DIV/0!</v>
      </c>
      <c r="K4643" s="197" t="str" cm="1">
        <f t="array" ref="K4643">INDEX($A:$G, ($B4643*$B$4)+3,COLUMN(C4643))</f>
        <v>Owing</v>
      </c>
      <c r="L4643" s="198" t="e">
        <f t="shared" si="441"/>
        <v>#VALUE!</v>
      </c>
      <c r="M4643" s="199" t="e">
        <f t="shared" si="442"/>
        <v>#VALUE!</v>
      </c>
      <c r="N4643" s="200" t="str" cm="1">
        <f t="array" ref="N4643">INDEX($A:$G, ($B4643*$B$4)+3,COLUMN(F4643))</f>
        <v>Total Interest Charged</v>
      </c>
      <c r="O4643" s="201" t="e">
        <f t="shared" si="440"/>
        <v>#VALUE!</v>
      </c>
    </row>
    <row r="4644" spans="3:15" x14ac:dyDescent="0.25">
      <c r="C4644" s="197" t="e">
        <f t="shared" si="443"/>
        <v>#DIV/0!</v>
      </c>
      <c r="D4644" s="216" t="e">
        <f>IF(F4644="","",IF($B$3='Budget Calculator'!$A$14, 'Loan Calculator'!$L$12-E4644+H4644, IF($B$3='Budget Calculator'!$A$13,  'Loan Calculator'!$N$12-E4644+H4644, IF($B$3='Budget Calculator'!$A$12,  'Loan Calculator'!$P$12-E4644+H4644, 0))))</f>
        <v>#DIV/0!</v>
      </c>
      <c r="E4644" s="217" t="e">
        <f>IF(('Loan Calculator'!$G$4/$B$4)*C4643&gt;=0, ('Loan Calculator'!$G$4/$B$4)*C4643, 1/0)</f>
        <v>#DIV/0!</v>
      </c>
      <c r="F4644" s="200" t="e">
        <f t="shared" si="444"/>
        <v>#DIV/0!</v>
      </c>
      <c r="G4644" s="212" t="e">
        <f t="shared" si="439"/>
        <v>#DIV/0!</v>
      </c>
      <c r="K4644" s="197" t="str" cm="1">
        <f t="array" ref="K4644">INDEX($A:$G, ($B4644*$B$4)+3,COLUMN(C4644))</f>
        <v>Owing</v>
      </c>
      <c r="L4644" s="198" t="e">
        <f t="shared" si="441"/>
        <v>#VALUE!</v>
      </c>
      <c r="M4644" s="199" t="e">
        <f t="shared" si="442"/>
        <v>#VALUE!</v>
      </c>
      <c r="N4644" s="200" t="str" cm="1">
        <f t="array" ref="N4644">INDEX($A:$G, ($B4644*$B$4)+3,COLUMN(F4644))</f>
        <v>Total Interest Charged</v>
      </c>
      <c r="O4644" s="201" t="e">
        <f t="shared" si="440"/>
        <v>#VALUE!</v>
      </c>
    </row>
    <row r="4645" spans="3:15" x14ac:dyDescent="0.25">
      <c r="C4645" s="197" t="e">
        <f t="shared" si="443"/>
        <v>#DIV/0!</v>
      </c>
      <c r="D4645" s="216" t="e">
        <f>IF(F4645="","",IF($B$3='Budget Calculator'!$A$14, 'Loan Calculator'!$L$12-E4645+H4645, IF($B$3='Budget Calculator'!$A$13,  'Loan Calculator'!$N$12-E4645+H4645, IF($B$3='Budget Calculator'!$A$12,  'Loan Calculator'!$P$12-E4645+H4645, 0))))</f>
        <v>#DIV/0!</v>
      </c>
      <c r="E4645" s="217" t="e">
        <f>IF(('Loan Calculator'!$G$4/$B$4)*C4644&gt;=0, ('Loan Calculator'!$G$4/$B$4)*C4644, 1/0)</f>
        <v>#DIV/0!</v>
      </c>
      <c r="F4645" s="200" t="e">
        <f t="shared" si="444"/>
        <v>#DIV/0!</v>
      </c>
      <c r="G4645" s="212" t="e">
        <f t="shared" si="439"/>
        <v>#DIV/0!</v>
      </c>
      <c r="K4645" s="197" t="str" cm="1">
        <f t="array" ref="K4645">INDEX($A:$G, ($B4645*$B$4)+3,COLUMN(C4645))</f>
        <v>Owing</v>
      </c>
      <c r="L4645" s="198" t="e">
        <f t="shared" si="441"/>
        <v>#VALUE!</v>
      </c>
      <c r="M4645" s="199" t="e">
        <f t="shared" si="442"/>
        <v>#VALUE!</v>
      </c>
      <c r="N4645" s="200" t="str" cm="1">
        <f t="array" ref="N4645">INDEX($A:$G, ($B4645*$B$4)+3,COLUMN(F4645))</f>
        <v>Total Interest Charged</v>
      </c>
      <c r="O4645" s="201" t="e">
        <f t="shared" si="440"/>
        <v>#VALUE!</v>
      </c>
    </row>
    <row r="4646" spans="3:15" x14ac:dyDescent="0.25">
      <c r="C4646" s="197" t="e">
        <f t="shared" si="443"/>
        <v>#DIV/0!</v>
      </c>
      <c r="D4646" s="216" t="e">
        <f>IF(F4646="","",IF($B$3='Budget Calculator'!$A$14, 'Loan Calculator'!$L$12-E4646+H4646, IF($B$3='Budget Calculator'!$A$13,  'Loan Calculator'!$N$12-E4646+H4646, IF($B$3='Budget Calculator'!$A$12,  'Loan Calculator'!$P$12-E4646+H4646, 0))))</f>
        <v>#DIV/0!</v>
      </c>
      <c r="E4646" s="217" t="e">
        <f>IF(('Loan Calculator'!$G$4/$B$4)*C4645&gt;=0, ('Loan Calculator'!$G$4/$B$4)*C4645, 1/0)</f>
        <v>#DIV/0!</v>
      </c>
      <c r="F4646" s="200" t="e">
        <f t="shared" si="444"/>
        <v>#DIV/0!</v>
      </c>
      <c r="G4646" s="212" t="e">
        <f t="shared" si="439"/>
        <v>#DIV/0!</v>
      </c>
      <c r="K4646" s="197" t="str" cm="1">
        <f t="array" ref="K4646">INDEX($A:$G, ($B4646*$B$4)+3,COLUMN(C4646))</f>
        <v>Owing</v>
      </c>
      <c r="L4646" s="198" t="e">
        <f t="shared" si="441"/>
        <v>#VALUE!</v>
      </c>
      <c r="M4646" s="199" t="e">
        <f t="shared" si="442"/>
        <v>#VALUE!</v>
      </c>
      <c r="N4646" s="200" t="str" cm="1">
        <f t="array" ref="N4646">INDEX($A:$G, ($B4646*$B$4)+3,COLUMN(F4646))</f>
        <v>Total Interest Charged</v>
      </c>
      <c r="O4646" s="201" t="e">
        <f t="shared" si="440"/>
        <v>#VALUE!</v>
      </c>
    </row>
    <row r="4647" spans="3:15" x14ac:dyDescent="0.25">
      <c r="C4647" s="197" t="e">
        <f t="shared" si="443"/>
        <v>#DIV/0!</v>
      </c>
      <c r="D4647" s="216" t="e">
        <f>IF(F4647="","",IF($B$3='Budget Calculator'!$A$14, 'Loan Calculator'!$L$12-E4647+H4647, IF($B$3='Budget Calculator'!$A$13,  'Loan Calculator'!$N$12-E4647+H4647, IF($B$3='Budget Calculator'!$A$12,  'Loan Calculator'!$P$12-E4647+H4647, 0))))</f>
        <v>#DIV/0!</v>
      </c>
      <c r="E4647" s="217" t="e">
        <f>IF(('Loan Calculator'!$G$4/$B$4)*C4646&gt;=0, ('Loan Calculator'!$G$4/$B$4)*C4646, 1/0)</f>
        <v>#DIV/0!</v>
      </c>
      <c r="F4647" s="200" t="e">
        <f t="shared" si="444"/>
        <v>#DIV/0!</v>
      </c>
      <c r="G4647" s="212" t="e">
        <f t="shared" si="439"/>
        <v>#DIV/0!</v>
      </c>
      <c r="K4647" s="197" t="str" cm="1">
        <f t="array" ref="K4647">INDEX($A:$G, ($B4647*$B$4)+3,COLUMN(C4647))</f>
        <v>Owing</v>
      </c>
      <c r="L4647" s="198" t="e">
        <f t="shared" si="441"/>
        <v>#VALUE!</v>
      </c>
      <c r="M4647" s="199" t="e">
        <f t="shared" si="442"/>
        <v>#VALUE!</v>
      </c>
      <c r="N4647" s="200" t="str" cm="1">
        <f t="array" ref="N4647">INDEX($A:$G, ($B4647*$B$4)+3,COLUMN(F4647))</f>
        <v>Total Interest Charged</v>
      </c>
      <c r="O4647" s="201" t="e">
        <f t="shared" si="440"/>
        <v>#VALUE!</v>
      </c>
    </row>
    <row r="4648" spans="3:15" x14ac:dyDescent="0.25">
      <c r="C4648" s="197" t="e">
        <f t="shared" si="443"/>
        <v>#DIV/0!</v>
      </c>
      <c r="D4648" s="216" t="e">
        <f>IF(F4648="","",IF($B$3='Budget Calculator'!$A$14, 'Loan Calculator'!$L$12-E4648+H4648, IF($B$3='Budget Calculator'!$A$13,  'Loan Calculator'!$N$12-E4648+H4648, IF($B$3='Budget Calculator'!$A$12,  'Loan Calculator'!$P$12-E4648+H4648, 0))))</f>
        <v>#DIV/0!</v>
      </c>
      <c r="E4648" s="217" t="e">
        <f>IF(('Loan Calculator'!$G$4/$B$4)*C4647&gt;=0, ('Loan Calculator'!$G$4/$B$4)*C4647, 1/0)</f>
        <v>#DIV/0!</v>
      </c>
      <c r="F4648" s="200" t="e">
        <f t="shared" si="444"/>
        <v>#DIV/0!</v>
      </c>
      <c r="G4648" s="212" t="e">
        <f t="shared" si="439"/>
        <v>#DIV/0!</v>
      </c>
      <c r="K4648" s="197" t="str" cm="1">
        <f t="array" ref="K4648">INDEX($A:$G, ($B4648*$B$4)+3,COLUMN(C4648))</f>
        <v>Owing</v>
      </c>
      <c r="L4648" s="198" t="e">
        <f t="shared" si="441"/>
        <v>#VALUE!</v>
      </c>
      <c r="M4648" s="199" t="e">
        <f t="shared" si="442"/>
        <v>#VALUE!</v>
      </c>
      <c r="N4648" s="200" t="str" cm="1">
        <f t="array" ref="N4648">INDEX($A:$G, ($B4648*$B$4)+3,COLUMN(F4648))</f>
        <v>Total Interest Charged</v>
      </c>
      <c r="O4648" s="201" t="e">
        <f t="shared" si="440"/>
        <v>#VALUE!</v>
      </c>
    </row>
    <row r="4649" spans="3:15" x14ac:dyDescent="0.25">
      <c r="C4649" s="197" t="e">
        <f t="shared" si="443"/>
        <v>#DIV/0!</v>
      </c>
      <c r="D4649" s="216" t="e">
        <f>IF(F4649="","",IF($B$3='Budget Calculator'!$A$14, 'Loan Calculator'!$L$12-E4649+H4649, IF($B$3='Budget Calculator'!$A$13,  'Loan Calculator'!$N$12-E4649+H4649, IF($B$3='Budget Calculator'!$A$12,  'Loan Calculator'!$P$12-E4649+H4649, 0))))</f>
        <v>#DIV/0!</v>
      </c>
      <c r="E4649" s="217" t="e">
        <f>IF(('Loan Calculator'!$G$4/$B$4)*C4648&gt;=0, ('Loan Calculator'!$G$4/$B$4)*C4648, 1/0)</f>
        <v>#DIV/0!</v>
      </c>
      <c r="F4649" s="200" t="e">
        <f t="shared" si="444"/>
        <v>#DIV/0!</v>
      </c>
      <c r="G4649" s="212" t="e">
        <f t="shared" si="439"/>
        <v>#DIV/0!</v>
      </c>
      <c r="K4649" s="197" t="str" cm="1">
        <f t="array" ref="K4649">INDEX($A:$G, ($B4649*$B$4)+3,COLUMN(C4649))</f>
        <v>Owing</v>
      </c>
      <c r="L4649" s="198" t="e">
        <f t="shared" si="441"/>
        <v>#VALUE!</v>
      </c>
      <c r="M4649" s="199" t="e">
        <f t="shared" si="442"/>
        <v>#VALUE!</v>
      </c>
      <c r="N4649" s="200" t="str" cm="1">
        <f t="array" ref="N4649">INDEX($A:$G, ($B4649*$B$4)+3,COLUMN(F4649))</f>
        <v>Total Interest Charged</v>
      </c>
      <c r="O4649" s="201" t="e">
        <f t="shared" si="440"/>
        <v>#VALUE!</v>
      </c>
    </row>
    <row r="4650" spans="3:15" x14ac:dyDescent="0.25">
      <c r="C4650" s="197" t="e">
        <f t="shared" si="443"/>
        <v>#DIV/0!</v>
      </c>
      <c r="D4650" s="216" t="e">
        <f>IF(F4650="","",IF($B$3='Budget Calculator'!$A$14, 'Loan Calculator'!$L$12-E4650+H4650, IF($B$3='Budget Calculator'!$A$13,  'Loan Calculator'!$N$12-E4650+H4650, IF($B$3='Budget Calculator'!$A$12,  'Loan Calculator'!$P$12-E4650+H4650, 0))))</f>
        <v>#DIV/0!</v>
      </c>
      <c r="E4650" s="217" t="e">
        <f>IF(('Loan Calculator'!$G$4/$B$4)*C4649&gt;=0, ('Loan Calculator'!$G$4/$B$4)*C4649, 1/0)</f>
        <v>#DIV/0!</v>
      </c>
      <c r="F4650" s="200" t="e">
        <f t="shared" si="444"/>
        <v>#DIV/0!</v>
      </c>
      <c r="G4650" s="212" t="e">
        <f t="shared" si="439"/>
        <v>#DIV/0!</v>
      </c>
      <c r="K4650" s="197" t="str" cm="1">
        <f t="array" ref="K4650">INDEX($A:$G, ($B4650*$B$4)+3,COLUMN(C4650))</f>
        <v>Owing</v>
      </c>
      <c r="L4650" s="198" t="e">
        <f t="shared" si="441"/>
        <v>#VALUE!</v>
      </c>
      <c r="M4650" s="199" t="e">
        <f t="shared" si="442"/>
        <v>#VALUE!</v>
      </c>
      <c r="N4650" s="200" t="str" cm="1">
        <f t="array" ref="N4650">INDEX($A:$G, ($B4650*$B$4)+3,COLUMN(F4650))</f>
        <v>Total Interest Charged</v>
      </c>
      <c r="O4650" s="201" t="e">
        <f t="shared" si="440"/>
        <v>#VALUE!</v>
      </c>
    </row>
    <row r="4651" spans="3:15" x14ac:dyDescent="0.25">
      <c r="C4651" s="197" t="e">
        <f t="shared" si="443"/>
        <v>#DIV/0!</v>
      </c>
      <c r="D4651" s="216" t="e">
        <f>IF(F4651="","",IF($B$3='Budget Calculator'!$A$14, 'Loan Calculator'!$L$12-E4651+H4651, IF($B$3='Budget Calculator'!$A$13,  'Loan Calculator'!$N$12-E4651+H4651, IF($B$3='Budget Calculator'!$A$12,  'Loan Calculator'!$P$12-E4651+H4651, 0))))</f>
        <v>#DIV/0!</v>
      </c>
      <c r="E4651" s="217" t="e">
        <f>IF(('Loan Calculator'!$G$4/$B$4)*C4650&gt;=0, ('Loan Calculator'!$G$4/$B$4)*C4650, 1/0)</f>
        <v>#DIV/0!</v>
      </c>
      <c r="F4651" s="200" t="e">
        <f t="shared" si="444"/>
        <v>#DIV/0!</v>
      </c>
      <c r="G4651" s="212" t="e">
        <f t="shared" si="439"/>
        <v>#DIV/0!</v>
      </c>
      <c r="K4651" s="197" t="str" cm="1">
        <f t="array" ref="K4651">INDEX($A:$G, ($B4651*$B$4)+3,COLUMN(C4651))</f>
        <v>Owing</v>
      </c>
      <c r="L4651" s="198" t="e">
        <f t="shared" si="441"/>
        <v>#VALUE!</v>
      </c>
      <c r="M4651" s="199" t="e">
        <f t="shared" si="442"/>
        <v>#VALUE!</v>
      </c>
      <c r="N4651" s="200" t="str" cm="1">
        <f t="array" ref="N4651">INDEX($A:$G, ($B4651*$B$4)+3,COLUMN(F4651))</f>
        <v>Total Interest Charged</v>
      </c>
      <c r="O4651" s="201" t="e">
        <f t="shared" si="440"/>
        <v>#VALUE!</v>
      </c>
    </row>
    <row r="4652" spans="3:15" x14ac:dyDescent="0.25">
      <c r="C4652" s="197" t="e">
        <f t="shared" si="443"/>
        <v>#DIV/0!</v>
      </c>
      <c r="D4652" s="216" t="e">
        <f>IF(F4652="","",IF($B$3='Budget Calculator'!$A$14, 'Loan Calculator'!$L$12-E4652+H4652, IF($B$3='Budget Calculator'!$A$13,  'Loan Calculator'!$N$12-E4652+H4652, IF($B$3='Budget Calculator'!$A$12,  'Loan Calculator'!$P$12-E4652+H4652, 0))))</f>
        <v>#DIV/0!</v>
      </c>
      <c r="E4652" s="217" t="e">
        <f>IF(('Loan Calculator'!$G$4/$B$4)*C4651&gt;=0, ('Loan Calculator'!$G$4/$B$4)*C4651, 1/0)</f>
        <v>#DIV/0!</v>
      </c>
      <c r="F4652" s="200" t="e">
        <f t="shared" si="444"/>
        <v>#DIV/0!</v>
      </c>
      <c r="G4652" s="212" t="e">
        <f t="shared" si="439"/>
        <v>#DIV/0!</v>
      </c>
      <c r="K4652" s="197" t="str" cm="1">
        <f t="array" ref="K4652">INDEX($A:$G, ($B4652*$B$4)+3,COLUMN(C4652))</f>
        <v>Owing</v>
      </c>
      <c r="L4652" s="198" t="e">
        <f t="shared" si="441"/>
        <v>#VALUE!</v>
      </c>
      <c r="M4652" s="199" t="e">
        <f t="shared" si="442"/>
        <v>#VALUE!</v>
      </c>
      <c r="N4652" s="200" t="str" cm="1">
        <f t="array" ref="N4652">INDEX($A:$G, ($B4652*$B$4)+3,COLUMN(F4652))</f>
        <v>Total Interest Charged</v>
      </c>
      <c r="O4652" s="201" t="e">
        <f t="shared" si="440"/>
        <v>#VALUE!</v>
      </c>
    </row>
    <row r="4653" spans="3:15" x14ac:dyDescent="0.25">
      <c r="C4653" s="197" t="e">
        <f t="shared" si="443"/>
        <v>#DIV/0!</v>
      </c>
      <c r="D4653" s="216" t="e">
        <f>IF(F4653="","",IF($B$3='Budget Calculator'!$A$14, 'Loan Calculator'!$L$12-E4653+H4653, IF($B$3='Budget Calculator'!$A$13,  'Loan Calculator'!$N$12-E4653+H4653, IF($B$3='Budget Calculator'!$A$12,  'Loan Calculator'!$P$12-E4653+H4653, 0))))</f>
        <v>#DIV/0!</v>
      </c>
      <c r="E4653" s="217" t="e">
        <f>IF(('Loan Calculator'!$G$4/$B$4)*C4652&gt;=0, ('Loan Calculator'!$G$4/$B$4)*C4652, 1/0)</f>
        <v>#DIV/0!</v>
      </c>
      <c r="F4653" s="200" t="e">
        <f t="shared" si="444"/>
        <v>#DIV/0!</v>
      </c>
      <c r="G4653" s="212" t="e">
        <f t="shared" si="439"/>
        <v>#DIV/0!</v>
      </c>
      <c r="K4653" s="197" t="str" cm="1">
        <f t="array" ref="K4653">INDEX($A:$G, ($B4653*$B$4)+3,COLUMN(C4653))</f>
        <v>Owing</v>
      </c>
      <c r="L4653" s="198" t="e">
        <f t="shared" si="441"/>
        <v>#VALUE!</v>
      </c>
      <c r="M4653" s="199" t="e">
        <f t="shared" si="442"/>
        <v>#VALUE!</v>
      </c>
      <c r="N4653" s="200" t="str" cm="1">
        <f t="array" ref="N4653">INDEX($A:$G, ($B4653*$B$4)+3,COLUMN(F4653))</f>
        <v>Total Interest Charged</v>
      </c>
      <c r="O4653" s="201" t="e">
        <f t="shared" si="440"/>
        <v>#VALUE!</v>
      </c>
    </row>
    <row r="4654" spans="3:15" x14ac:dyDescent="0.25">
      <c r="C4654" s="197" t="e">
        <f t="shared" si="443"/>
        <v>#DIV/0!</v>
      </c>
      <c r="D4654" s="216" t="e">
        <f>IF(F4654="","",IF($B$3='Budget Calculator'!$A$14, 'Loan Calculator'!$L$12-E4654+H4654, IF($B$3='Budget Calculator'!$A$13,  'Loan Calculator'!$N$12-E4654+H4654, IF($B$3='Budget Calculator'!$A$12,  'Loan Calculator'!$P$12-E4654+H4654, 0))))</f>
        <v>#DIV/0!</v>
      </c>
      <c r="E4654" s="217" t="e">
        <f>IF(('Loan Calculator'!$G$4/$B$4)*C4653&gt;=0, ('Loan Calculator'!$G$4/$B$4)*C4653, 1/0)</f>
        <v>#DIV/0!</v>
      </c>
      <c r="F4654" s="200" t="e">
        <f t="shared" si="444"/>
        <v>#DIV/0!</v>
      </c>
      <c r="G4654" s="212" t="e">
        <f t="shared" si="439"/>
        <v>#DIV/0!</v>
      </c>
      <c r="K4654" s="197" t="str" cm="1">
        <f t="array" ref="K4654">INDEX($A:$G, ($B4654*$B$4)+3,COLUMN(C4654))</f>
        <v>Owing</v>
      </c>
      <c r="L4654" s="198" t="e">
        <f t="shared" si="441"/>
        <v>#VALUE!</v>
      </c>
      <c r="M4654" s="199" t="e">
        <f t="shared" si="442"/>
        <v>#VALUE!</v>
      </c>
      <c r="N4654" s="200" t="str" cm="1">
        <f t="array" ref="N4654">INDEX($A:$G, ($B4654*$B$4)+3,COLUMN(F4654))</f>
        <v>Total Interest Charged</v>
      </c>
      <c r="O4654" s="201" t="e">
        <f t="shared" si="440"/>
        <v>#VALUE!</v>
      </c>
    </row>
    <row r="4655" spans="3:15" x14ac:dyDescent="0.25">
      <c r="C4655" s="197" t="e">
        <f t="shared" si="443"/>
        <v>#DIV/0!</v>
      </c>
      <c r="D4655" s="216" t="e">
        <f>IF(F4655="","",IF($B$3='Budget Calculator'!$A$14, 'Loan Calculator'!$L$12-E4655+H4655, IF($B$3='Budget Calculator'!$A$13,  'Loan Calculator'!$N$12-E4655+H4655, IF($B$3='Budget Calculator'!$A$12,  'Loan Calculator'!$P$12-E4655+H4655, 0))))</f>
        <v>#DIV/0!</v>
      </c>
      <c r="E4655" s="217" t="e">
        <f>IF(('Loan Calculator'!$G$4/$B$4)*C4654&gt;=0, ('Loan Calculator'!$G$4/$B$4)*C4654, 1/0)</f>
        <v>#DIV/0!</v>
      </c>
      <c r="F4655" s="200" t="e">
        <f t="shared" si="444"/>
        <v>#DIV/0!</v>
      </c>
      <c r="G4655" s="212" t="e">
        <f t="shared" si="439"/>
        <v>#DIV/0!</v>
      </c>
      <c r="K4655" s="197" t="str" cm="1">
        <f t="array" ref="K4655">INDEX($A:$G, ($B4655*$B$4)+3,COLUMN(C4655))</f>
        <v>Owing</v>
      </c>
      <c r="L4655" s="198" t="e">
        <f t="shared" si="441"/>
        <v>#VALUE!</v>
      </c>
      <c r="M4655" s="199" t="e">
        <f t="shared" si="442"/>
        <v>#VALUE!</v>
      </c>
      <c r="N4655" s="200" t="str" cm="1">
        <f t="array" ref="N4655">INDEX($A:$G, ($B4655*$B$4)+3,COLUMN(F4655))</f>
        <v>Total Interest Charged</v>
      </c>
      <c r="O4655" s="201" t="e">
        <f t="shared" si="440"/>
        <v>#VALUE!</v>
      </c>
    </row>
    <row r="4656" spans="3:15" x14ac:dyDescent="0.25">
      <c r="C4656" s="197" t="e">
        <f t="shared" si="443"/>
        <v>#DIV/0!</v>
      </c>
      <c r="D4656" s="216" t="e">
        <f>IF(F4656="","",IF($B$3='Budget Calculator'!$A$14, 'Loan Calculator'!$L$12-E4656+H4656, IF($B$3='Budget Calculator'!$A$13,  'Loan Calculator'!$N$12-E4656+H4656, IF($B$3='Budget Calculator'!$A$12,  'Loan Calculator'!$P$12-E4656+H4656, 0))))</f>
        <v>#DIV/0!</v>
      </c>
      <c r="E4656" s="217" t="e">
        <f>IF(('Loan Calculator'!$G$4/$B$4)*C4655&gt;=0, ('Loan Calculator'!$G$4/$B$4)*C4655, 1/0)</f>
        <v>#DIV/0!</v>
      </c>
      <c r="F4656" s="200" t="e">
        <f t="shared" si="444"/>
        <v>#DIV/0!</v>
      </c>
      <c r="G4656" s="212" t="e">
        <f t="shared" si="439"/>
        <v>#DIV/0!</v>
      </c>
      <c r="K4656" s="197" t="str" cm="1">
        <f t="array" ref="K4656">INDEX($A:$G, ($B4656*$B$4)+3,COLUMN(C4656))</f>
        <v>Owing</v>
      </c>
      <c r="L4656" s="198" t="e">
        <f t="shared" si="441"/>
        <v>#VALUE!</v>
      </c>
      <c r="M4656" s="199" t="e">
        <f t="shared" si="442"/>
        <v>#VALUE!</v>
      </c>
      <c r="N4656" s="200" t="str" cm="1">
        <f t="array" ref="N4656">INDEX($A:$G, ($B4656*$B$4)+3,COLUMN(F4656))</f>
        <v>Total Interest Charged</v>
      </c>
      <c r="O4656" s="201" t="e">
        <f t="shared" si="440"/>
        <v>#VALUE!</v>
      </c>
    </row>
    <row r="4657" spans="3:15" x14ac:dyDescent="0.25">
      <c r="C4657" s="197" t="e">
        <f t="shared" si="443"/>
        <v>#DIV/0!</v>
      </c>
      <c r="D4657" s="216" t="e">
        <f>IF(F4657="","",IF($B$3='Budget Calculator'!$A$14, 'Loan Calculator'!$L$12-E4657+H4657, IF($B$3='Budget Calculator'!$A$13,  'Loan Calculator'!$N$12-E4657+H4657, IF($B$3='Budget Calculator'!$A$12,  'Loan Calculator'!$P$12-E4657+H4657, 0))))</f>
        <v>#DIV/0!</v>
      </c>
      <c r="E4657" s="217" t="e">
        <f>IF(('Loan Calculator'!$G$4/$B$4)*C4656&gt;=0, ('Loan Calculator'!$G$4/$B$4)*C4656, 1/0)</f>
        <v>#DIV/0!</v>
      </c>
      <c r="F4657" s="200" t="e">
        <f t="shared" si="444"/>
        <v>#DIV/0!</v>
      </c>
      <c r="G4657" s="212" t="e">
        <f t="shared" si="439"/>
        <v>#DIV/0!</v>
      </c>
      <c r="K4657" s="197" t="str" cm="1">
        <f t="array" ref="K4657">INDEX($A:$G, ($B4657*$B$4)+3,COLUMN(C4657))</f>
        <v>Owing</v>
      </c>
      <c r="L4657" s="198" t="e">
        <f t="shared" si="441"/>
        <v>#VALUE!</v>
      </c>
      <c r="M4657" s="199" t="e">
        <f t="shared" si="442"/>
        <v>#VALUE!</v>
      </c>
      <c r="N4657" s="200" t="str" cm="1">
        <f t="array" ref="N4657">INDEX($A:$G, ($B4657*$B$4)+3,COLUMN(F4657))</f>
        <v>Total Interest Charged</v>
      </c>
      <c r="O4657" s="201" t="e">
        <f t="shared" si="440"/>
        <v>#VALUE!</v>
      </c>
    </row>
    <row r="4658" spans="3:15" x14ac:dyDescent="0.25">
      <c r="C4658" s="197" t="e">
        <f t="shared" si="443"/>
        <v>#DIV/0!</v>
      </c>
      <c r="D4658" s="216" t="e">
        <f>IF(F4658="","",IF($B$3='Budget Calculator'!$A$14, 'Loan Calculator'!$L$12-E4658+H4658, IF($B$3='Budget Calculator'!$A$13,  'Loan Calculator'!$N$12-E4658+H4658, IF($B$3='Budget Calculator'!$A$12,  'Loan Calculator'!$P$12-E4658+H4658, 0))))</f>
        <v>#DIV/0!</v>
      </c>
      <c r="E4658" s="217" t="e">
        <f>IF(('Loan Calculator'!$G$4/$B$4)*C4657&gt;=0, ('Loan Calculator'!$G$4/$B$4)*C4657, 1/0)</f>
        <v>#DIV/0!</v>
      </c>
      <c r="F4658" s="200" t="e">
        <f t="shared" si="444"/>
        <v>#DIV/0!</v>
      </c>
      <c r="G4658" s="212" t="e">
        <f t="shared" si="439"/>
        <v>#DIV/0!</v>
      </c>
      <c r="K4658" s="197" t="str" cm="1">
        <f t="array" ref="K4658">INDEX($A:$G, ($B4658*$B$4)+3,COLUMN(C4658))</f>
        <v>Owing</v>
      </c>
      <c r="L4658" s="198" t="e">
        <f t="shared" si="441"/>
        <v>#VALUE!</v>
      </c>
      <c r="M4658" s="199" t="e">
        <f t="shared" si="442"/>
        <v>#VALUE!</v>
      </c>
      <c r="N4658" s="200" t="str" cm="1">
        <f t="array" ref="N4658">INDEX($A:$G, ($B4658*$B$4)+3,COLUMN(F4658))</f>
        <v>Total Interest Charged</v>
      </c>
      <c r="O4658" s="201" t="e">
        <f t="shared" si="440"/>
        <v>#VALUE!</v>
      </c>
    </row>
    <row r="4659" spans="3:15" x14ac:dyDescent="0.25">
      <c r="C4659" s="197" t="e">
        <f t="shared" si="443"/>
        <v>#DIV/0!</v>
      </c>
      <c r="D4659" s="216" t="e">
        <f>IF(F4659="","",IF($B$3='Budget Calculator'!$A$14, 'Loan Calculator'!$L$12-E4659+H4659, IF($B$3='Budget Calculator'!$A$13,  'Loan Calculator'!$N$12-E4659+H4659, IF($B$3='Budget Calculator'!$A$12,  'Loan Calculator'!$P$12-E4659+H4659, 0))))</f>
        <v>#DIV/0!</v>
      </c>
      <c r="E4659" s="217" t="e">
        <f>IF(('Loan Calculator'!$G$4/$B$4)*C4658&gt;=0, ('Loan Calculator'!$G$4/$B$4)*C4658, 1/0)</f>
        <v>#DIV/0!</v>
      </c>
      <c r="F4659" s="200" t="e">
        <f t="shared" si="444"/>
        <v>#DIV/0!</v>
      </c>
      <c r="G4659" s="212" t="e">
        <f t="shared" si="439"/>
        <v>#DIV/0!</v>
      </c>
      <c r="K4659" s="197" t="str" cm="1">
        <f t="array" ref="K4659">INDEX($A:$G, ($B4659*$B$4)+3,COLUMN(C4659))</f>
        <v>Owing</v>
      </c>
      <c r="L4659" s="198" t="e">
        <f t="shared" si="441"/>
        <v>#VALUE!</v>
      </c>
      <c r="M4659" s="199" t="e">
        <f t="shared" si="442"/>
        <v>#VALUE!</v>
      </c>
      <c r="N4659" s="200" t="str" cm="1">
        <f t="array" ref="N4659">INDEX($A:$G, ($B4659*$B$4)+3,COLUMN(F4659))</f>
        <v>Total Interest Charged</v>
      </c>
      <c r="O4659" s="201" t="e">
        <f t="shared" si="440"/>
        <v>#VALUE!</v>
      </c>
    </row>
    <row r="4660" spans="3:15" x14ac:dyDescent="0.25">
      <c r="C4660" s="197" t="e">
        <f t="shared" si="443"/>
        <v>#DIV/0!</v>
      </c>
      <c r="D4660" s="216" t="e">
        <f>IF(F4660="","",IF($B$3='Budget Calculator'!$A$14, 'Loan Calculator'!$L$12-E4660+H4660, IF($B$3='Budget Calculator'!$A$13,  'Loan Calculator'!$N$12-E4660+H4660, IF($B$3='Budget Calculator'!$A$12,  'Loan Calculator'!$P$12-E4660+H4660, 0))))</f>
        <v>#DIV/0!</v>
      </c>
      <c r="E4660" s="217" t="e">
        <f>IF(('Loan Calculator'!$G$4/$B$4)*C4659&gt;=0, ('Loan Calculator'!$G$4/$B$4)*C4659, 1/0)</f>
        <v>#DIV/0!</v>
      </c>
      <c r="F4660" s="200" t="e">
        <f t="shared" si="444"/>
        <v>#DIV/0!</v>
      </c>
      <c r="G4660" s="212" t="e">
        <f t="shared" si="439"/>
        <v>#DIV/0!</v>
      </c>
      <c r="K4660" s="197" t="str" cm="1">
        <f t="array" ref="K4660">INDEX($A:$G, ($B4660*$B$4)+3,COLUMN(C4660))</f>
        <v>Owing</v>
      </c>
      <c r="L4660" s="198" t="e">
        <f t="shared" si="441"/>
        <v>#VALUE!</v>
      </c>
      <c r="M4660" s="199" t="e">
        <f t="shared" si="442"/>
        <v>#VALUE!</v>
      </c>
      <c r="N4660" s="200" t="str" cm="1">
        <f t="array" ref="N4660">INDEX($A:$G, ($B4660*$B$4)+3,COLUMN(F4660))</f>
        <v>Total Interest Charged</v>
      </c>
      <c r="O4660" s="201" t="e">
        <f t="shared" si="440"/>
        <v>#VALUE!</v>
      </c>
    </row>
    <row r="4661" spans="3:15" x14ac:dyDescent="0.25">
      <c r="C4661" s="197" t="e">
        <f t="shared" si="443"/>
        <v>#DIV/0!</v>
      </c>
      <c r="D4661" s="216" t="e">
        <f>IF(F4661="","",IF($B$3='Budget Calculator'!$A$14, 'Loan Calculator'!$L$12-E4661+H4661, IF($B$3='Budget Calculator'!$A$13,  'Loan Calculator'!$N$12-E4661+H4661, IF($B$3='Budget Calculator'!$A$12,  'Loan Calculator'!$P$12-E4661+H4661, 0))))</f>
        <v>#DIV/0!</v>
      </c>
      <c r="E4661" s="217" t="e">
        <f>IF(('Loan Calculator'!$G$4/$B$4)*C4660&gt;=0, ('Loan Calculator'!$G$4/$B$4)*C4660, 1/0)</f>
        <v>#DIV/0!</v>
      </c>
      <c r="F4661" s="200" t="e">
        <f t="shared" si="444"/>
        <v>#DIV/0!</v>
      </c>
      <c r="G4661" s="212" t="e">
        <f t="shared" si="439"/>
        <v>#DIV/0!</v>
      </c>
      <c r="K4661" s="197" t="str" cm="1">
        <f t="array" ref="K4661">INDEX($A:$G, ($B4661*$B$4)+3,COLUMN(C4661))</f>
        <v>Owing</v>
      </c>
      <c r="L4661" s="198" t="e">
        <f t="shared" si="441"/>
        <v>#VALUE!</v>
      </c>
      <c r="M4661" s="199" t="e">
        <f t="shared" si="442"/>
        <v>#VALUE!</v>
      </c>
      <c r="N4661" s="200" t="str" cm="1">
        <f t="array" ref="N4661">INDEX($A:$G, ($B4661*$B$4)+3,COLUMN(F4661))</f>
        <v>Total Interest Charged</v>
      </c>
      <c r="O4661" s="201" t="e">
        <f t="shared" si="440"/>
        <v>#VALUE!</v>
      </c>
    </row>
    <row r="4662" spans="3:15" x14ac:dyDescent="0.25">
      <c r="C4662" s="197" t="e">
        <f t="shared" si="443"/>
        <v>#DIV/0!</v>
      </c>
      <c r="D4662" s="216" t="e">
        <f>IF(F4662="","",IF($B$3='Budget Calculator'!$A$14, 'Loan Calculator'!$L$12-E4662+H4662, IF($B$3='Budget Calculator'!$A$13,  'Loan Calculator'!$N$12-E4662+H4662, IF($B$3='Budget Calculator'!$A$12,  'Loan Calculator'!$P$12-E4662+H4662, 0))))</f>
        <v>#DIV/0!</v>
      </c>
      <c r="E4662" s="217" t="e">
        <f>IF(('Loan Calculator'!$G$4/$B$4)*C4661&gt;=0, ('Loan Calculator'!$G$4/$B$4)*C4661, 1/0)</f>
        <v>#DIV/0!</v>
      </c>
      <c r="F4662" s="200" t="e">
        <f t="shared" si="444"/>
        <v>#DIV/0!</v>
      </c>
      <c r="G4662" s="212" t="e">
        <f t="shared" si="439"/>
        <v>#DIV/0!</v>
      </c>
      <c r="K4662" s="197" t="str" cm="1">
        <f t="array" ref="K4662">INDEX($A:$G, ($B4662*$B$4)+3,COLUMN(C4662))</f>
        <v>Owing</v>
      </c>
      <c r="L4662" s="198" t="e">
        <f t="shared" si="441"/>
        <v>#VALUE!</v>
      </c>
      <c r="M4662" s="199" t="e">
        <f t="shared" si="442"/>
        <v>#VALUE!</v>
      </c>
      <c r="N4662" s="200" t="str" cm="1">
        <f t="array" ref="N4662">INDEX($A:$G, ($B4662*$B$4)+3,COLUMN(F4662))</f>
        <v>Total Interest Charged</v>
      </c>
      <c r="O4662" s="201" t="e">
        <f t="shared" si="440"/>
        <v>#VALUE!</v>
      </c>
    </row>
    <row r="4663" spans="3:15" x14ac:dyDescent="0.25">
      <c r="C4663" s="197" t="e">
        <f t="shared" si="443"/>
        <v>#DIV/0!</v>
      </c>
      <c r="D4663" s="216" t="e">
        <f>IF(F4663="","",IF($B$3='Budget Calculator'!$A$14, 'Loan Calculator'!$L$12-E4663+H4663, IF($B$3='Budget Calculator'!$A$13,  'Loan Calculator'!$N$12-E4663+H4663, IF($B$3='Budget Calculator'!$A$12,  'Loan Calculator'!$P$12-E4663+H4663, 0))))</f>
        <v>#DIV/0!</v>
      </c>
      <c r="E4663" s="217" t="e">
        <f>IF(('Loan Calculator'!$G$4/$B$4)*C4662&gt;=0, ('Loan Calculator'!$G$4/$B$4)*C4662, 1/0)</f>
        <v>#DIV/0!</v>
      </c>
      <c r="F4663" s="200" t="e">
        <f t="shared" si="444"/>
        <v>#DIV/0!</v>
      </c>
      <c r="G4663" s="212" t="e">
        <f t="shared" si="439"/>
        <v>#DIV/0!</v>
      </c>
      <c r="K4663" s="197" t="str" cm="1">
        <f t="array" ref="K4663">INDEX($A:$G, ($B4663*$B$4)+3,COLUMN(C4663))</f>
        <v>Owing</v>
      </c>
      <c r="L4663" s="198" t="e">
        <f t="shared" si="441"/>
        <v>#VALUE!</v>
      </c>
      <c r="M4663" s="199" t="e">
        <f t="shared" si="442"/>
        <v>#VALUE!</v>
      </c>
      <c r="N4663" s="200" t="str" cm="1">
        <f t="array" ref="N4663">INDEX($A:$G, ($B4663*$B$4)+3,COLUMN(F4663))</f>
        <v>Total Interest Charged</v>
      </c>
      <c r="O4663" s="201" t="e">
        <f t="shared" si="440"/>
        <v>#VALUE!</v>
      </c>
    </row>
    <row r="4664" spans="3:15" x14ac:dyDescent="0.25">
      <c r="C4664" s="197" t="e">
        <f t="shared" si="443"/>
        <v>#DIV/0!</v>
      </c>
      <c r="D4664" s="216" t="e">
        <f>IF(F4664="","",IF($B$3='Budget Calculator'!$A$14, 'Loan Calculator'!$L$12-E4664+H4664, IF($B$3='Budget Calculator'!$A$13,  'Loan Calculator'!$N$12-E4664+H4664, IF($B$3='Budget Calculator'!$A$12,  'Loan Calculator'!$P$12-E4664+H4664, 0))))</f>
        <v>#DIV/0!</v>
      </c>
      <c r="E4664" s="217" t="e">
        <f>IF(('Loan Calculator'!$G$4/$B$4)*C4663&gt;=0, ('Loan Calculator'!$G$4/$B$4)*C4663, 1/0)</f>
        <v>#DIV/0!</v>
      </c>
      <c r="F4664" s="200" t="e">
        <f t="shared" si="444"/>
        <v>#DIV/0!</v>
      </c>
      <c r="G4664" s="212" t="e">
        <f t="shared" si="439"/>
        <v>#DIV/0!</v>
      </c>
      <c r="K4664" s="197" t="str" cm="1">
        <f t="array" ref="K4664">INDEX($A:$G, ($B4664*$B$4)+3,COLUMN(C4664))</f>
        <v>Owing</v>
      </c>
      <c r="L4664" s="198" t="e">
        <f t="shared" si="441"/>
        <v>#VALUE!</v>
      </c>
      <c r="M4664" s="199" t="e">
        <f t="shared" si="442"/>
        <v>#VALUE!</v>
      </c>
      <c r="N4664" s="200" t="str" cm="1">
        <f t="array" ref="N4664">INDEX($A:$G, ($B4664*$B$4)+3,COLUMN(F4664))</f>
        <v>Total Interest Charged</v>
      </c>
      <c r="O4664" s="201" t="e">
        <f t="shared" si="440"/>
        <v>#VALUE!</v>
      </c>
    </row>
    <row r="4665" spans="3:15" x14ac:dyDescent="0.25">
      <c r="C4665" s="197" t="e">
        <f t="shared" si="443"/>
        <v>#DIV/0!</v>
      </c>
      <c r="D4665" s="216" t="e">
        <f>IF(F4665="","",IF($B$3='Budget Calculator'!$A$14, 'Loan Calculator'!$L$12-E4665+H4665, IF($B$3='Budget Calculator'!$A$13,  'Loan Calculator'!$N$12-E4665+H4665, IF($B$3='Budget Calculator'!$A$12,  'Loan Calculator'!$P$12-E4665+H4665, 0))))</f>
        <v>#DIV/0!</v>
      </c>
      <c r="E4665" s="217" t="e">
        <f>IF(('Loan Calculator'!$G$4/$B$4)*C4664&gt;=0, ('Loan Calculator'!$G$4/$B$4)*C4664, 1/0)</f>
        <v>#DIV/0!</v>
      </c>
      <c r="F4665" s="200" t="e">
        <f t="shared" si="444"/>
        <v>#DIV/0!</v>
      </c>
      <c r="G4665" s="212" t="e">
        <f t="shared" si="439"/>
        <v>#DIV/0!</v>
      </c>
      <c r="K4665" s="197" t="str" cm="1">
        <f t="array" ref="K4665">INDEX($A:$G, ($B4665*$B$4)+3,COLUMN(C4665))</f>
        <v>Owing</v>
      </c>
      <c r="L4665" s="198" t="e">
        <f t="shared" si="441"/>
        <v>#VALUE!</v>
      </c>
      <c r="M4665" s="199" t="e">
        <f t="shared" si="442"/>
        <v>#VALUE!</v>
      </c>
      <c r="N4665" s="200" t="str" cm="1">
        <f t="array" ref="N4665">INDEX($A:$G, ($B4665*$B$4)+3,COLUMN(F4665))</f>
        <v>Total Interest Charged</v>
      </c>
      <c r="O4665" s="201" t="e">
        <f t="shared" si="440"/>
        <v>#VALUE!</v>
      </c>
    </row>
    <row r="4666" spans="3:15" x14ac:dyDescent="0.25">
      <c r="C4666" s="197" t="e">
        <f t="shared" si="443"/>
        <v>#DIV/0!</v>
      </c>
      <c r="D4666" s="216" t="e">
        <f>IF(F4666="","",IF($B$3='Budget Calculator'!$A$14, 'Loan Calculator'!$L$12-E4666+H4666, IF($B$3='Budget Calculator'!$A$13,  'Loan Calculator'!$N$12-E4666+H4666, IF($B$3='Budget Calculator'!$A$12,  'Loan Calculator'!$P$12-E4666+H4666, 0))))</f>
        <v>#DIV/0!</v>
      </c>
      <c r="E4666" s="217" t="e">
        <f>IF(('Loan Calculator'!$G$4/$B$4)*C4665&gt;=0, ('Loan Calculator'!$G$4/$B$4)*C4665, 1/0)</f>
        <v>#DIV/0!</v>
      </c>
      <c r="F4666" s="200" t="e">
        <f t="shared" si="444"/>
        <v>#DIV/0!</v>
      </c>
      <c r="G4666" s="212" t="e">
        <f t="shared" si="439"/>
        <v>#DIV/0!</v>
      </c>
      <c r="K4666" s="197" t="str" cm="1">
        <f t="array" ref="K4666">INDEX($A:$G, ($B4666*$B$4)+3,COLUMN(C4666))</f>
        <v>Owing</v>
      </c>
      <c r="L4666" s="198" t="e">
        <f t="shared" si="441"/>
        <v>#VALUE!</v>
      </c>
      <c r="M4666" s="199" t="e">
        <f t="shared" si="442"/>
        <v>#VALUE!</v>
      </c>
      <c r="N4666" s="200" t="str" cm="1">
        <f t="array" ref="N4666">INDEX($A:$G, ($B4666*$B$4)+3,COLUMN(F4666))</f>
        <v>Total Interest Charged</v>
      </c>
      <c r="O4666" s="201" t="e">
        <f t="shared" si="440"/>
        <v>#VALUE!</v>
      </c>
    </row>
    <row r="4667" spans="3:15" x14ac:dyDescent="0.25">
      <c r="C4667" s="197" t="e">
        <f t="shared" si="443"/>
        <v>#DIV/0!</v>
      </c>
      <c r="D4667" s="216" t="e">
        <f>IF(F4667="","",IF($B$3='Budget Calculator'!$A$14, 'Loan Calculator'!$L$12-E4667+H4667, IF($B$3='Budget Calculator'!$A$13,  'Loan Calculator'!$N$12-E4667+H4667, IF($B$3='Budget Calculator'!$A$12,  'Loan Calculator'!$P$12-E4667+H4667, 0))))</f>
        <v>#DIV/0!</v>
      </c>
      <c r="E4667" s="217" t="e">
        <f>IF(('Loan Calculator'!$G$4/$B$4)*C4666&gt;=0, ('Loan Calculator'!$G$4/$B$4)*C4666, 1/0)</f>
        <v>#DIV/0!</v>
      </c>
      <c r="F4667" s="200" t="e">
        <f t="shared" si="444"/>
        <v>#DIV/0!</v>
      </c>
      <c r="G4667" s="212" t="e">
        <f t="shared" si="439"/>
        <v>#DIV/0!</v>
      </c>
      <c r="K4667" s="197" t="str" cm="1">
        <f t="array" ref="K4667">INDEX($A:$G, ($B4667*$B$4)+3,COLUMN(C4667))</f>
        <v>Owing</v>
      </c>
      <c r="L4667" s="198" t="e">
        <f t="shared" si="441"/>
        <v>#VALUE!</v>
      </c>
      <c r="M4667" s="199" t="e">
        <f t="shared" si="442"/>
        <v>#VALUE!</v>
      </c>
      <c r="N4667" s="200" t="str" cm="1">
        <f t="array" ref="N4667">INDEX($A:$G, ($B4667*$B$4)+3,COLUMN(F4667))</f>
        <v>Total Interest Charged</v>
      </c>
      <c r="O4667" s="201" t="e">
        <f t="shared" si="440"/>
        <v>#VALUE!</v>
      </c>
    </row>
    <row r="4668" spans="3:15" x14ac:dyDescent="0.25">
      <c r="C4668" s="197" t="e">
        <f t="shared" si="443"/>
        <v>#DIV/0!</v>
      </c>
      <c r="D4668" s="216" t="e">
        <f>IF(F4668="","",IF($B$3='Budget Calculator'!$A$14, 'Loan Calculator'!$L$12-E4668+H4668, IF($B$3='Budget Calculator'!$A$13,  'Loan Calculator'!$N$12-E4668+H4668, IF($B$3='Budget Calculator'!$A$12,  'Loan Calculator'!$P$12-E4668+H4668, 0))))</f>
        <v>#DIV/0!</v>
      </c>
      <c r="E4668" s="217" t="e">
        <f>IF(('Loan Calculator'!$G$4/$B$4)*C4667&gt;=0, ('Loan Calculator'!$G$4/$B$4)*C4667, 1/0)</f>
        <v>#DIV/0!</v>
      </c>
      <c r="F4668" s="200" t="e">
        <f t="shared" si="444"/>
        <v>#DIV/0!</v>
      </c>
      <c r="G4668" s="212" t="e">
        <f t="shared" si="439"/>
        <v>#DIV/0!</v>
      </c>
      <c r="K4668" s="197" t="str" cm="1">
        <f t="array" ref="K4668">INDEX($A:$G, ($B4668*$B$4)+3,COLUMN(C4668))</f>
        <v>Owing</v>
      </c>
      <c r="L4668" s="198" t="e">
        <f t="shared" si="441"/>
        <v>#VALUE!</v>
      </c>
      <c r="M4668" s="199" t="e">
        <f t="shared" si="442"/>
        <v>#VALUE!</v>
      </c>
      <c r="N4668" s="200" t="str" cm="1">
        <f t="array" ref="N4668">INDEX($A:$G, ($B4668*$B$4)+3,COLUMN(F4668))</f>
        <v>Total Interest Charged</v>
      </c>
      <c r="O4668" s="201" t="e">
        <f t="shared" si="440"/>
        <v>#VALUE!</v>
      </c>
    </row>
    <row r="4669" spans="3:15" x14ac:dyDescent="0.25">
      <c r="C4669" s="197" t="e">
        <f t="shared" si="443"/>
        <v>#DIV/0!</v>
      </c>
      <c r="D4669" s="216" t="e">
        <f>IF(F4669="","",IF($B$3='Budget Calculator'!$A$14, 'Loan Calculator'!$L$12-E4669+H4669, IF($B$3='Budget Calculator'!$A$13,  'Loan Calculator'!$N$12-E4669+H4669, IF($B$3='Budget Calculator'!$A$12,  'Loan Calculator'!$P$12-E4669+H4669, 0))))</f>
        <v>#DIV/0!</v>
      </c>
      <c r="E4669" s="217" t="e">
        <f>IF(('Loan Calculator'!$G$4/$B$4)*C4668&gt;=0, ('Loan Calculator'!$G$4/$B$4)*C4668, 1/0)</f>
        <v>#DIV/0!</v>
      </c>
      <c r="F4669" s="200" t="e">
        <f t="shared" si="444"/>
        <v>#DIV/0!</v>
      </c>
      <c r="G4669" s="212" t="e">
        <f t="shared" si="439"/>
        <v>#DIV/0!</v>
      </c>
      <c r="K4669" s="197" t="str" cm="1">
        <f t="array" ref="K4669">INDEX($A:$G, ($B4669*$B$4)+3,COLUMN(C4669))</f>
        <v>Owing</v>
      </c>
      <c r="L4669" s="198" t="e">
        <f t="shared" si="441"/>
        <v>#VALUE!</v>
      </c>
      <c r="M4669" s="199" t="e">
        <f t="shared" si="442"/>
        <v>#VALUE!</v>
      </c>
      <c r="N4669" s="200" t="str" cm="1">
        <f t="array" ref="N4669">INDEX($A:$G, ($B4669*$B$4)+3,COLUMN(F4669))</f>
        <v>Total Interest Charged</v>
      </c>
      <c r="O4669" s="201" t="e">
        <f t="shared" si="440"/>
        <v>#VALUE!</v>
      </c>
    </row>
    <row r="4670" spans="3:15" x14ac:dyDescent="0.25">
      <c r="C4670" s="197" t="e">
        <f t="shared" si="443"/>
        <v>#DIV/0!</v>
      </c>
      <c r="D4670" s="216" t="e">
        <f>IF(F4670="","",IF($B$3='Budget Calculator'!$A$14, 'Loan Calculator'!$L$12-E4670+H4670, IF($B$3='Budget Calculator'!$A$13,  'Loan Calculator'!$N$12-E4670+H4670, IF($B$3='Budget Calculator'!$A$12,  'Loan Calculator'!$P$12-E4670+H4670, 0))))</f>
        <v>#DIV/0!</v>
      </c>
      <c r="E4670" s="217" t="e">
        <f>IF(('Loan Calculator'!$G$4/$B$4)*C4669&gt;=0, ('Loan Calculator'!$G$4/$B$4)*C4669, 1/0)</f>
        <v>#DIV/0!</v>
      </c>
      <c r="F4670" s="200" t="e">
        <f t="shared" si="444"/>
        <v>#DIV/0!</v>
      </c>
      <c r="G4670" s="212" t="e">
        <f t="shared" si="439"/>
        <v>#DIV/0!</v>
      </c>
      <c r="K4670" s="197" t="str" cm="1">
        <f t="array" ref="K4670">INDEX($A:$G, ($B4670*$B$4)+3,COLUMN(C4670))</f>
        <v>Owing</v>
      </c>
      <c r="L4670" s="198" t="e">
        <f t="shared" si="441"/>
        <v>#VALUE!</v>
      </c>
      <c r="M4670" s="199" t="e">
        <f t="shared" si="442"/>
        <v>#VALUE!</v>
      </c>
      <c r="N4670" s="200" t="str" cm="1">
        <f t="array" ref="N4670">INDEX($A:$G, ($B4670*$B$4)+3,COLUMN(F4670))</f>
        <v>Total Interest Charged</v>
      </c>
      <c r="O4670" s="201" t="e">
        <f t="shared" si="440"/>
        <v>#VALUE!</v>
      </c>
    </row>
    <row r="4671" spans="3:15" x14ac:dyDescent="0.25">
      <c r="C4671" s="197" t="e">
        <f t="shared" si="443"/>
        <v>#DIV/0!</v>
      </c>
      <c r="D4671" s="216" t="e">
        <f>IF(F4671="","",IF($B$3='Budget Calculator'!$A$14, 'Loan Calculator'!$L$12-E4671+H4671, IF($B$3='Budget Calculator'!$A$13,  'Loan Calculator'!$N$12-E4671+H4671, IF($B$3='Budget Calculator'!$A$12,  'Loan Calculator'!$P$12-E4671+H4671, 0))))</f>
        <v>#DIV/0!</v>
      </c>
      <c r="E4671" s="217" t="e">
        <f>IF(('Loan Calculator'!$G$4/$B$4)*C4670&gt;=0, ('Loan Calculator'!$G$4/$B$4)*C4670, 1/0)</f>
        <v>#DIV/0!</v>
      </c>
      <c r="F4671" s="200" t="e">
        <f t="shared" si="444"/>
        <v>#DIV/0!</v>
      </c>
      <c r="G4671" s="212" t="e">
        <f t="shared" si="439"/>
        <v>#DIV/0!</v>
      </c>
      <c r="K4671" s="197" t="str" cm="1">
        <f t="array" ref="K4671">INDEX($A:$G, ($B4671*$B$4)+3,COLUMN(C4671))</f>
        <v>Owing</v>
      </c>
      <c r="L4671" s="198" t="e">
        <f t="shared" si="441"/>
        <v>#VALUE!</v>
      </c>
      <c r="M4671" s="199" t="e">
        <f t="shared" si="442"/>
        <v>#VALUE!</v>
      </c>
      <c r="N4671" s="200" t="str" cm="1">
        <f t="array" ref="N4671">INDEX($A:$G, ($B4671*$B$4)+3,COLUMN(F4671))</f>
        <v>Total Interest Charged</v>
      </c>
      <c r="O4671" s="201" t="e">
        <f t="shared" si="440"/>
        <v>#VALUE!</v>
      </c>
    </row>
    <row r="4672" spans="3:15" x14ac:dyDescent="0.25">
      <c r="C4672" s="197" t="e">
        <f t="shared" si="443"/>
        <v>#DIV/0!</v>
      </c>
      <c r="D4672" s="216" t="e">
        <f>IF(F4672="","",IF($B$3='Budget Calculator'!$A$14, 'Loan Calculator'!$L$12-E4672+H4672, IF($B$3='Budget Calculator'!$A$13,  'Loan Calculator'!$N$12-E4672+H4672, IF($B$3='Budget Calculator'!$A$12,  'Loan Calculator'!$P$12-E4672+H4672, 0))))</f>
        <v>#DIV/0!</v>
      </c>
      <c r="E4672" s="217" t="e">
        <f>IF(('Loan Calculator'!$G$4/$B$4)*C4671&gt;=0, ('Loan Calculator'!$G$4/$B$4)*C4671, 1/0)</f>
        <v>#DIV/0!</v>
      </c>
      <c r="F4672" s="200" t="e">
        <f t="shared" si="444"/>
        <v>#DIV/0!</v>
      </c>
      <c r="G4672" s="212" t="e">
        <f t="shared" si="439"/>
        <v>#DIV/0!</v>
      </c>
      <c r="K4672" s="197" t="str" cm="1">
        <f t="array" ref="K4672">INDEX($A:$G, ($B4672*$B$4)+3,COLUMN(C4672))</f>
        <v>Owing</v>
      </c>
      <c r="L4672" s="198" t="e">
        <f t="shared" si="441"/>
        <v>#VALUE!</v>
      </c>
      <c r="M4672" s="199" t="e">
        <f t="shared" si="442"/>
        <v>#VALUE!</v>
      </c>
      <c r="N4672" s="200" t="str" cm="1">
        <f t="array" ref="N4672">INDEX($A:$G, ($B4672*$B$4)+3,COLUMN(F4672))</f>
        <v>Total Interest Charged</v>
      </c>
      <c r="O4672" s="201" t="e">
        <f t="shared" si="440"/>
        <v>#VALUE!</v>
      </c>
    </row>
    <row r="4673" spans="3:15" x14ac:dyDescent="0.25">
      <c r="C4673" s="197" t="e">
        <f t="shared" si="443"/>
        <v>#DIV/0!</v>
      </c>
      <c r="D4673" s="216" t="e">
        <f>IF(F4673="","",IF($B$3='Budget Calculator'!$A$14, 'Loan Calculator'!$L$12-E4673+H4673, IF($B$3='Budget Calculator'!$A$13,  'Loan Calculator'!$N$12-E4673+H4673, IF($B$3='Budget Calculator'!$A$12,  'Loan Calculator'!$P$12-E4673+H4673, 0))))</f>
        <v>#DIV/0!</v>
      </c>
      <c r="E4673" s="217" t="e">
        <f>IF(('Loan Calculator'!$G$4/$B$4)*C4672&gt;=0, ('Loan Calculator'!$G$4/$B$4)*C4672, 1/0)</f>
        <v>#DIV/0!</v>
      </c>
      <c r="F4673" s="200" t="e">
        <f t="shared" si="444"/>
        <v>#DIV/0!</v>
      </c>
      <c r="G4673" s="212" t="e">
        <f t="shared" si="439"/>
        <v>#DIV/0!</v>
      </c>
      <c r="K4673" s="197" t="str" cm="1">
        <f t="array" ref="K4673">INDEX($A:$G, ($B4673*$B$4)+3,COLUMN(C4673))</f>
        <v>Owing</v>
      </c>
      <c r="L4673" s="198" t="e">
        <f t="shared" si="441"/>
        <v>#VALUE!</v>
      </c>
      <c r="M4673" s="199" t="e">
        <f t="shared" si="442"/>
        <v>#VALUE!</v>
      </c>
      <c r="N4673" s="200" t="str" cm="1">
        <f t="array" ref="N4673">INDEX($A:$G, ($B4673*$B$4)+3,COLUMN(F4673))</f>
        <v>Total Interest Charged</v>
      </c>
      <c r="O4673" s="201" t="e">
        <f t="shared" si="440"/>
        <v>#VALUE!</v>
      </c>
    </row>
    <row r="4674" spans="3:15" x14ac:dyDescent="0.25">
      <c r="C4674" s="197" t="e">
        <f t="shared" si="443"/>
        <v>#DIV/0!</v>
      </c>
      <c r="D4674" s="216" t="e">
        <f>IF(F4674="","",IF($B$3='Budget Calculator'!$A$14, 'Loan Calculator'!$L$12-E4674+H4674, IF($B$3='Budget Calculator'!$A$13,  'Loan Calculator'!$N$12-E4674+H4674, IF($B$3='Budget Calculator'!$A$12,  'Loan Calculator'!$P$12-E4674+H4674, 0))))</f>
        <v>#DIV/0!</v>
      </c>
      <c r="E4674" s="217" t="e">
        <f>IF(('Loan Calculator'!$G$4/$B$4)*C4673&gt;=0, ('Loan Calculator'!$G$4/$B$4)*C4673, 1/0)</f>
        <v>#DIV/0!</v>
      </c>
      <c r="F4674" s="200" t="e">
        <f t="shared" si="444"/>
        <v>#DIV/0!</v>
      </c>
      <c r="G4674" s="212" t="e">
        <f t="shared" si="439"/>
        <v>#DIV/0!</v>
      </c>
      <c r="K4674" s="197" t="str" cm="1">
        <f t="array" ref="K4674">INDEX($A:$G, ($B4674*$B$4)+3,COLUMN(C4674))</f>
        <v>Owing</v>
      </c>
      <c r="L4674" s="198" t="e">
        <f t="shared" si="441"/>
        <v>#VALUE!</v>
      </c>
      <c r="M4674" s="199" t="e">
        <f t="shared" si="442"/>
        <v>#VALUE!</v>
      </c>
      <c r="N4674" s="200" t="str" cm="1">
        <f t="array" ref="N4674">INDEX($A:$G, ($B4674*$B$4)+3,COLUMN(F4674))</f>
        <v>Total Interest Charged</v>
      </c>
      <c r="O4674" s="201" t="e">
        <f t="shared" si="440"/>
        <v>#VALUE!</v>
      </c>
    </row>
    <row r="4675" spans="3:15" x14ac:dyDescent="0.25">
      <c r="C4675" s="197" t="e">
        <f t="shared" si="443"/>
        <v>#DIV/0!</v>
      </c>
      <c r="D4675" s="216" t="e">
        <f>IF(F4675="","",IF($B$3='Budget Calculator'!$A$14, 'Loan Calculator'!$L$12-E4675+H4675, IF($B$3='Budget Calculator'!$A$13,  'Loan Calculator'!$N$12-E4675+H4675, IF($B$3='Budget Calculator'!$A$12,  'Loan Calculator'!$P$12-E4675+H4675, 0))))</f>
        <v>#DIV/0!</v>
      </c>
      <c r="E4675" s="217" t="e">
        <f>IF(('Loan Calculator'!$G$4/$B$4)*C4674&gt;=0, ('Loan Calculator'!$G$4/$B$4)*C4674, 1/0)</f>
        <v>#DIV/0!</v>
      </c>
      <c r="F4675" s="200" t="e">
        <f t="shared" si="444"/>
        <v>#DIV/0!</v>
      </c>
      <c r="G4675" s="212" t="e">
        <f t="shared" si="439"/>
        <v>#DIV/0!</v>
      </c>
      <c r="K4675" s="197" t="str" cm="1">
        <f t="array" ref="K4675">INDEX($A:$G, ($B4675*$B$4)+3,COLUMN(C4675))</f>
        <v>Owing</v>
      </c>
      <c r="L4675" s="198" t="e">
        <f t="shared" si="441"/>
        <v>#VALUE!</v>
      </c>
      <c r="M4675" s="199" t="e">
        <f t="shared" si="442"/>
        <v>#VALUE!</v>
      </c>
      <c r="N4675" s="200" t="str" cm="1">
        <f t="array" ref="N4675">INDEX($A:$G, ($B4675*$B$4)+3,COLUMN(F4675))</f>
        <v>Total Interest Charged</v>
      </c>
      <c r="O4675" s="201" t="e">
        <f t="shared" si="440"/>
        <v>#VALUE!</v>
      </c>
    </row>
    <row r="4676" spans="3:15" x14ac:dyDescent="0.25">
      <c r="C4676" s="197" t="e">
        <f t="shared" si="443"/>
        <v>#DIV/0!</v>
      </c>
      <c r="D4676" s="216" t="e">
        <f>IF(F4676="","",IF($B$3='Budget Calculator'!$A$14, 'Loan Calculator'!$L$12-E4676+H4676, IF($B$3='Budget Calculator'!$A$13,  'Loan Calculator'!$N$12-E4676+H4676, IF($B$3='Budget Calculator'!$A$12,  'Loan Calculator'!$P$12-E4676+H4676, 0))))</f>
        <v>#DIV/0!</v>
      </c>
      <c r="E4676" s="217" t="e">
        <f>IF(('Loan Calculator'!$G$4/$B$4)*C4675&gt;=0, ('Loan Calculator'!$G$4/$B$4)*C4675, 1/0)</f>
        <v>#DIV/0!</v>
      </c>
      <c r="F4676" s="200" t="e">
        <f t="shared" si="444"/>
        <v>#DIV/0!</v>
      </c>
      <c r="G4676" s="212" t="e">
        <f t="shared" si="439"/>
        <v>#DIV/0!</v>
      </c>
      <c r="K4676" s="197" t="str" cm="1">
        <f t="array" ref="K4676">INDEX($A:$G, ($B4676*$B$4)+3,COLUMN(C4676))</f>
        <v>Owing</v>
      </c>
      <c r="L4676" s="198" t="e">
        <f t="shared" si="441"/>
        <v>#VALUE!</v>
      </c>
      <c r="M4676" s="199" t="e">
        <f t="shared" si="442"/>
        <v>#VALUE!</v>
      </c>
      <c r="N4676" s="200" t="str" cm="1">
        <f t="array" ref="N4676">INDEX($A:$G, ($B4676*$B$4)+3,COLUMN(F4676))</f>
        <v>Total Interest Charged</v>
      </c>
      <c r="O4676" s="201" t="e">
        <f t="shared" si="440"/>
        <v>#VALUE!</v>
      </c>
    </row>
    <row r="4677" spans="3:15" x14ac:dyDescent="0.25">
      <c r="C4677" s="197" t="e">
        <f t="shared" si="443"/>
        <v>#DIV/0!</v>
      </c>
      <c r="D4677" s="216" t="e">
        <f>IF(F4677="","",IF($B$3='Budget Calculator'!$A$14, 'Loan Calculator'!$L$12-E4677+H4677, IF($B$3='Budget Calculator'!$A$13,  'Loan Calculator'!$N$12-E4677+H4677, IF($B$3='Budget Calculator'!$A$12,  'Loan Calculator'!$P$12-E4677+H4677, 0))))</f>
        <v>#DIV/0!</v>
      </c>
      <c r="E4677" s="217" t="e">
        <f>IF(('Loan Calculator'!$G$4/$B$4)*C4676&gt;=0, ('Loan Calculator'!$G$4/$B$4)*C4676, 1/0)</f>
        <v>#DIV/0!</v>
      </c>
      <c r="F4677" s="200" t="e">
        <f t="shared" si="444"/>
        <v>#DIV/0!</v>
      </c>
      <c r="G4677" s="212" t="e">
        <f t="shared" si="439"/>
        <v>#DIV/0!</v>
      </c>
      <c r="K4677" s="197" t="str" cm="1">
        <f t="array" ref="K4677">INDEX($A:$G, ($B4677*$B$4)+3,COLUMN(C4677))</f>
        <v>Owing</v>
      </c>
      <c r="L4677" s="198" t="e">
        <f t="shared" si="441"/>
        <v>#VALUE!</v>
      </c>
      <c r="M4677" s="199" t="e">
        <f t="shared" si="442"/>
        <v>#VALUE!</v>
      </c>
      <c r="N4677" s="200" t="str" cm="1">
        <f t="array" ref="N4677">INDEX($A:$G, ($B4677*$B$4)+3,COLUMN(F4677))</f>
        <v>Total Interest Charged</v>
      </c>
      <c r="O4677" s="201" t="e">
        <f t="shared" si="440"/>
        <v>#VALUE!</v>
      </c>
    </row>
    <row r="4678" spans="3:15" x14ac:dyDescent="0.25">
      <c r="C4678" s="197" t="e">
        <f t="shared" si="443"/>
        <v>#DIV/0!</v>
      </c>
      <c r="D4678" s="216" t="e">
        <f>IF(F4678="","",IF($B$3='Budget Calculator'!$A$14, 'Loan Calculator'!$L$12-E4678+H4678, IF($B$3='Budget Calculator'!$A$13,  'Loan Calculator'!$N$12-E4678+H4678, IF($B$3='Budget Calculator'!$A$12,  'Loan Calculator'!$P$12-E4678+H4678, 0))))</f>
        <v>#DIV/0!</v>
      </c>
      <c r="E4678" s="217" t="e">
        <f>IF(('Loan Calculator'!$G$4/$B$4)*C4677&gt;=0, ('Loan Calculator'!$G$4/$B$4)*C4677, 1/0)</f>
        <v>#DIV/0!</v>
      </c>
      <c r="F4678" s="200" t="e">
        <f t="shared" si="444"/>
        <v>#DIV/0!</v>
      </c>
      <c r="G4678" s="212" t="e">
        <f t="shared" ref="G4678:G4741" si="445">IF(IFERROR(C4678, 1/0), B4678, IF(C4678=0, B4678, 1/0))</f>
        <v>#DIV/0!</v>
      </c>
      <c r="K4678" s="197" t="str" cm="1">
        <f t="array" ref="K4678">INDEX($A:$G, ($B4678*$B$4)+3,COLUMN(C4678))</f>
        <v>Owing</v>
      </c>
      <c r="L4678" s="198" t="e">
        <f t="shared" si="441"/>
        <v>#VALUE!</v>
      </c>
      <c r="M4678" s="199" t="e">
        <f t="shared" si="442"/>
        <v>#VALUE!</v>
      </c>
      <c r="N4678" s="200" t="str" cm="1">
        <f t="array" ref="N4678">INDEX($A:$G, ($B4678*$B$4)+3,COLUMN(F4678))</f>
        <v>Total Interest Charged</v>
      </c>
      <c r="O4678" s="201" t="e">
        <f t="shared" ref="O4678:O4741" si="446">IF(IFERROR(K4678, 1/0), J4678, IF(K4678=0, J4678, 1/0))</f>
        <v>#VALUE!</v>
      </c>
    </row>
    <row r="4679" spans="3:15" x14ac:dyDescent="0.25">
      <c r="C4679" s="197" t="e">
        <f t="shared" si="443"/>
        <v>#DIV/0!</v>
      </c>
      <c r="D4679" s="216" t="e">
        <f>IF(F4679="","",IF($B$3='Budget Calculator'!$A$14, 'Loan Calculator'!$L$12-E4679+H4679, IF($B$3='Budget Calculator'!$A$13,  'Loan Calculator'!$N$12-E4679+H4679, IF($B$3='Budget Calculator'!$A$12,  'Loan Calculator'!$P$12-E4679+H4679, 0))))</f>
        <v>#DIV/0!</v>
      </c>
      <c r="E4679" s="217" t="e">
        <f>IF(('Loan Calculator'!$G$4/$B$4)*C4678&gt;=0, ('Loan Calculator'!$G$4/$B$4)*C4678, 1/0)</f>
        <v>#DIV/0!</v>
      </c>
      <c r="F4679" s="200" t="e">
        <f t="shared" si="444"/>
        <v>#DIV/0!</v>
      </c>
      <c r="G4679" s="212" t="e">
        <f t="shared" si="445"/>
        <v>#DIV/0!</v>
      </c>
      <c r="K4679" s="197" t="str" cm="1">
        <f t="array" ref="K4679">INDEX($A:$G, ($B4679*$B$4)+3,COLUMN(C4679))</f>
        <v>Owing</v>
      </c>
      <c r="L4679" s="198" t="e">
        <f t="shared" ref="L4679:L4742" si="447">K4678-K4679</f>
        <v>#VALUE!</v>
      </c>
      <c r="M4679" s="199" t="e">
        <f t="shared" ref="M4679:M4742" si="448">N4679-N4678</f>
        <v>#VALUE!</v>
      </c>
      <c r="N4679" s="200" t="str" cm="1">
        <f t="array" ref="N4679">INDEX($A:$G, ($B4679*$B$4)+3,COLUMN(F4679))</f>
        <v>Total Interest Charged</v>
      </c>
      <c r="O4679" s="201" t="e">
        <f t="shared" si="446"/>
        <v>#VALUE!</v>
      </c>
    </row>
    <row r="4680" spans="3:15" x14ac:dyDescent="0.25">
      <c r="C4680" s="197" t="e">
        <f t="shared" si="443"/>
        <v>#DIV/0!</v>
      </c>
      <c r="D4680" s="216" t="e">
        <f>IF(F4680="","",IF($B$3='Budget Calculator'!$A$14, 'Loan Calculator'!$L$12-E4680+H4680, IF($B$3='Budget Calculator'!$A$13,  'Loan Calculator'!$N$12-E4680+H4680, IF($B$3='Budget Calculator'!$A$12,  'Loan Calculator'!$P$12-E4680+H4680, 0))))</f>
        <v>#DIV/0!</v>
      </c>
      <c r="E4680" s="217" t="e">
        <f>IF(('Loan Calculator'!$G$4/$B$4)*C4679&gt;=0, ('Loan Calculator'!$G$4/$B$4)*C4679, 1/0)</f>
        <v>#DIV/0!</v>
      </c>
      <c r="F4680" s="200" t="e">
        <f t="shared" si="444"/>
        <v>#DIV/0!</v>
      </c>
      <c r="G4680" s="212" t="e">
        <f t="shared" si="445"/>
        <v>#DIV/0!</v>
      </c>
      <c r="K4680" s="197" t="str" cm="1">
        <f t="array" ref="K4680">INDEX($A:$G, ($B4680*$B$4)+3,COLUMN(C4680))</f>
        <v>Owing</v>
      </c>
      <c r="L4680" s="198" t="e">
        <f t="shared" si="447"/>
        <v>#VALUE!</v>
      </c>
      <c r="M4680" s="199" t="e">
        <f t="shared" si="448"/>
        <v>#VALUE!</v>
      </c>
      <c r="N4680" s="200" t="str" cm="1">
        <f t="array" ref="N4680">INDEX($A:$G, ($B4680*$B$4)+3,COLUMN(F4680))</f>
        <v>Total Interest Charged</v>
      </c>
      <c r="O4680" s="201" t="e">
        <f t="shared" si="446"/>
        <v>#VALUE!</v>
      </c>
    </row>
    <row r="4681" spans="3:15" x14ac:dyDescent="0.25">
      <c r="C4681" s="197" t="e">
        <f t="shared" si="443"/>
        <v>#DIV/0!</v>
      </c>
      <c r="D4681" s="216" t="e">
        <f>IF(F4681="","",IF($B$3='Budget Calculator'!$A$14, 'Loan Calculator'!$L$12-E4681+H4681, IF($B$3='Budget Calculator'!$A$13,  'Loan Calculator'!$N$12-E4681+H4681, IF($B$3='Budget Calculator'!$A$12,  'Loan Calculator'!$P$12-E4681+H4681, 0))))</f>
        <v>#DIV/0!</v>
      </c>
      <c r="E4681" s="217" t="e">
        <f>IF(('Loan Calculator'!$G$4/$B$4)*C4680&gt;=0, ('Loan Calculator'!$G$4/$B$4)*C4680, 1/0)</f>
        <v>#DIV/0!</v>
      </c>
      <c r="F4681" s="200" t="e">
        <f t="shared" si="444"/>
        <v>#DIV/0!</v>
      </c>
      <c r="G4681" s="212" t="e">
        <f t="shared" si="445"/>
        <v>#DIV/0!</v>
      </c>
      <c r="K4681" s="197" t="str" cm="1">
        <f t="array" ref="K4681">INDEX($A:$G, ($B4681*$B$4)+3,COLUMN(C4681))</f>
        <v>Owing</v>
      </c>
      <c r="L4681" s="198" t="e">
        <f t="shared" si="447"/>
        <v>#VALUE!</v>
      </c>
      <c r="M4681" s="199" t="e">
        <f t="shared" si="448"/>
        <v>#VALUE!</v>
      </c>
      <c r="N4681" s="200" t="str" cm="1">
        <f t="array" ref="N4681">INDEX($A:$G, ($B4681*$B$4)+3,COLUMN(F4681))</f>
        <v>Total Interest Charged</v>
      </c>
      <c r="O4681" s="201" t="e">
        <f t="shared" si="446"/>
        <v>#VALUE!</v>
      </c>
    </row>
    <row r="4682" spans="3:15" x14ac:dyDescent="0.25">
      <c r="C4682" s="197" t="e">
        <f t="shared" si="443"/>
        <v>#DIV/0!</v>
      </c>
      <c r="D4682" s="216" t="e">
        <f>IF(F4682="","",IF($B$3='Budget Calculator'!$A$14, 'Loan Calculator'!$L$12-E4682+H4682, IF($B$3='Budget Calculator'!$A$13,  'Loan Calculator'!$N$12-E4682+H4682, IF($B$3='Budget Calculator'!$A$12,  'Loan Calculator'!$P$12-E4682+H4682, 0))))</f>
        <v>#DIV/0!</v>
      </c>
      <c r="E4682" s="217" t="e">
        <f>IF(('Loan Calculator'!$G$4/$B$4)*C4681&gt;=0, ('Loan Calculator'!$G$4/$B$4)*C4681, 1/0)</f>
        <v>#DIV/0!</v>
      </c>
      <c r="F4682" s="200" t="e">
        <f t="shared" si="444"/>
        <v>#DIV/0!</v>
      </c>
      <c r="G4682" s="212" t="e">
        <f t="shared" si="445"/>
        <v>#DIV/0!</v>
      </c>
      <c r="K4682" s="197" t="str" cm="1">
        <f t="array" ref="K4682">INDEX($A:$G, ($B4682*$B$4)+3,COLUMN(C4682))</f>
        <v>Owing</v>
      </c>
      <c r="L4682" s="198" t="e">
        <f t="shared" si="447"/>
        <v>#VALUE!</v>
      </c>
      <c r="M4682" s="199" t="e">
        <f t="shared" si="448"/>
        <v>#VALUE!</v>
      </c>
      <c r="N4682" s="200" t="str" cm="1">
        <f t="array" ref="N4682">INDEX($A:$G, ($B4682*$B$4)+3,COLUMN(F4682))</f>
        <v>Total Interest Charged</v>
      </c>
      <c r="O4682" s="201" t="e">
        <f t="shared" si="446"/>
        <v>#VALUE!</v>
      </c>
    </row>
    <row r="4683" spans="3:15" x14ac:dyDescent="0.25">
      <c r="C4683" s="197" t="e">
        <f t="shared" si="443"/>
        <v>#DIV/0!</v>
      </c>
      <c r="D4683" s="216" t="e">
        <f>IF(F4683="","",IF($B$3='Budget Calculator'!$A$14, 'Loan Calculator'!$L$12-E4683+H4683, IF($B$3='Budget Calculator'!$A$13,  'Loan Calculator'!$N$12-E4683+H4683, IF($B$3='Budget Calculator'!$A$12,  'Loan Calculator'!$P$12-E4683+H4683, 0))))</f>
        <v>#DIV/0!</v>
      </c>
      <c r="E4683" s="217" t="e">
        <f>IF(('Loan Calculator'!$G$4/$B$4)*C4682&gt;=0, ('Loan Calculator'!$G$4/$B$4)*C4682, 1/0)</f>
        <v>#DIV/0!</v>
      </c>
      <c r="F4683" s="200" t="e">
        <f t="shared" si="444"/>
        <v>#DIV/0!</v>
      </c>
      <c r="G4683" s="212" t="e">
        <f t="shared" si="445"/>
        <v>#DIV/0!</v>
      </c>
      <c r="K4683" s="197" t="str" cm="1">
        <f t="array" ref="K4683">INDEX($A:$G, ($B4683*$B$4)+3,COLUMN(C4683))</f>
        <v>Owing</v>
      </c>
      <c r="L4683" s="198" t="e">
        <f t="shared" si="447"/>
        <v>#VALUE!</v>
      </c>
      <c r="M4683" s="199" t="e">
        <f t="shared" si="448"/>
        <v>#VALUE!</v>
      </c>
      <c r="N4683" s="200" t="str" cm="1">
        <f t="array" ref="N4683">INDEX($A:$G, ($B4683*$B$4)+3,COLUMN(F4683))</f>
        <v>Total Interest Charged</v>
      </c>
      <c r="O4683" s="201" t="e">
        <f t="shared" si="446"/>
        <v>#VALUE!</v>
      </c>
    </row>
    <row r="4684" spans="3:15" x14ac:dyDescent="0.25">
      <c r="C4684" s="197" t="e">
        <f t="shared" si="443"/>
        <v>#DIV/0!</v>
      </c>
      <c r="D4684" s="216" t="e">
        <f>IF(F4684="","",IF($B$3='Budget Calculator'!$A$14, 'Loan Calculator'!$L$12-E4684+H4684, IF($B$3='Budget Calculator'!$A$13,  'Loan Calculator'!$N$12-E4684+H4684, IF($B$3='Budget Calculator'!$A$12,  'Loan Calculator'!$P$12-E4684+H4684, 0))))</f>
        <v>#DIV/0!</v>
      </c>
      <c r="E4684" s="217" t="e">
        <f>IF(('Loan Calculator'!$G$4/$B$4)*C4683&gt;=0, ('Loan Calculator'!$G$4/$B$4)*C4683, 1/0)</f>
        <v>#DIV/0!</v>
      </c>
      <c r="F4684" s="200" t="e">
        <f t="shared" si="444"/>
        <v>#DIV/0!</v>
      </c>
      <c r="G4684" s="212" t="e">
        <f t="shared" si="445"/>
        <v>#DIV/0!</v>
      </c>
      <c r="K4684" s="197" t="str" cm="1">
        <f t="array" ref="K4684">INDEX($A:$G, ($B4684*$B$4)+3,COLUMN(C4684))</f>
        <v>Owing</v>
      </c>
      <c r="L4684" s="198" t="e">
        <f t="shared" si="447"/>
        <v>#VALUE!</v>
      </c>
      <c r="M4684" s="199" t="e">
        <f t="shared" si="448"/>
        <v>#VALUE!</v>
      </c>
      <c r="N4684" s="200" t="str" cm="1">
        <f t="array" ref="N4684">INDEX($A:$G, ($B4684*$B$4)+3,COLUMN(F4684))</f>
        <v>Total Interest Charged</v>
      </c>
      <c r="O4684" s="201" t="e">
        <f t="shared" si="446"/>
        <v>#VALUE!</v>
      </c>
    </row>
    <row r="4685" spans="3:15" x14ac:dyDescent="0.25">
      <c r="C4685" s="197" t="e">
        <f t="shared" si="443"/>
        <v>#DIV/0!</v>
      </c>
      <c r="D4685" s="216" t="e">
        <f>IF(F4685="","",IF($B$3='Budget Calculator'!$A$14, 'Loan Calculator'!$L$12-E4685+H4685, IF($B$3='Budget Calculator'!$A$13,  'Loan Calculator'!$N$12-E4685+H4685, IF($B$3='Budget Calculator'!$A$12,  'Loan Calculator'!$P$12-E4685+H4685, 0))))</f>
        <v>#DIV/0!</v>
      </c>
      <c r="E4685" s="217" t="e">
        <f>IF(('Loan Calculator'!$G$4/$B$4)*C4684&gt;=0, ('Loan Calculator'!$G$4/$B$4)*C4684, 1/0)</f>
        <v>#DIV/0!</v>
      </c>
      <c r="F4685" s="200" t="e">
        <f t="shared" si="444"/>
        <v>#DIV/0!</v>
      </c>
      <c r="G4685" s="212" t="e">
        <f t="shared" si="445"/>
        <v>#DIV/0!</v>
      </c>
      <c r="K4685" s="197" t="str" cm="1">
        <f t="array" ref="K4685">INDEX($A:$G, ($B4685*$B$4)+3,COLUMN(C4685))</f>
        <v>Owing</v>
      </c>
      <c r="L4685" s="198" t="e">
        <f t="shared" si="447"/>
        <v>#VALUE!</v>
      </c>
      <c r="M4685" s="199" t="e">
        <f t="shared" si="448"/>
        <v>#VALUE!</v>
      </c>
      <c r="N4685" s="200" t="str" cm="1">
        <f t="array" ref="N4685">INDEX($A:$G, ($B4685*$B$4)+3,COLUMN(F4685))</f>
        <v>Total Interest Charged</v>
      </c>
      <c r="O4685" s="201" t="e">
        <f t="shared" si="446"/>
        <v>#VALUE!</v>
      </c>
    </row>
    <row r="4686" spans="3:15" x14ac:dyDescent="0.25">
      <c r="C4686" s="197" t="e">
        <f t="shared" si="443"/>
        <v>#DIV/0!</v>
      </c>
      <c r="D4686" s="216" t="e">
        <f>IF(F4686="","",IF($B$3='Budget Calculator'!$A$14, 'Loan Calculator'!$L$12-E4686+H4686, IF($B$3='Budget Calculator'!$A$13,  'Loan Calculator'!$N$12-E4686+H4686, IF($B$3='Budget Calculator'!$A$12,  'Loan Calculator'!$P$12-E4686+H4686, 0))))</f>
        <v>#DIV/0!</v>
      </c>
      <c r="E4686" s="217" t="e">
        <f>IF(('Loan Calculator'!$G$4/$B$4)*C4685&gt;=0, ('Loan Calculator'!$G$4/$B$4)*C4685, 1/0)</f>
        <v>#DIV/0!</v>
      </c>
      <c r="F4686" s="200" t="e">
        <f t="shared" si="444"/>
        <v>#DIV/0!</v>
      </c>
      <c r="G4686" s="212" t="e">
        <f t="shared" si="445"/>
        <v>#DIV/0!</v>
      </c>
      <c r="K4686" s="197" t="str" cm="1">
        <f t="array" ref="K4686">INDEX($A:$G, ($B4686*$B$4)+3,COLUMN(C4686))</f>
        <v>Owing</v>
      </c>
      <c r="L4686" s="198" t="e">
        <f t="shared" si="447"/>
        <v>#VALUE!</v>
      </c>
      <c r="M4686" s="199" t="e">
        <f t="shared" si="448"/>
        <v>#VALUE!</v>
      </c>
      <c r="N4686" s="200" t="str" cm="1">
        <f t="array" ref="N4686">INDEX($A:$G, ($B4686*$B$4)+3,COLUMN(F4686))</f>
        <v>Total Interest Charged</v>
      </c>
      <c r="O4686" s="201" t="e">
        <f t="shared" si="446"/>
        <v>#VALUE!</v>
      </c>
    </row>
    <row r="4687" spans="3:15" x14ac:dyDescent="0.25">
      <c r="C4687" s="197" t="e">
        <f t="shared" si="443"/>
        <v>#DIV/0!</v>
      </c>
      <c r="D4687" s="216" t="e">
        <f>IF(F4687="","",IF($B$3='Budget Calculator'!$A$14, 'Loan Calculator'!$L$12-E4687+H4687, IF($B$3='Budget Calculator'!$A$13,  'Loan Calculator'!$N$12-E4687+H4687, IF($B$3='Budget Calculator'!$A$12,  'Loan Calculator'!$P$12-E4687+H4687, 0))))</f>
        <v>#DIV/0!</v>
      </c>
      <c r="E4687" s="217" t="e">
        <f>IF(('Loan Calculator'!$G$4/$B$4)*C4686&gt;=0, ('Loan Calculator'!$G$4/$B$4)*C4686, 1/0)</f>
        <v>#DIV/0!</v>
      </c>
      <c r="F4687" s="200" t="e">
        <f t="shared" si="444"/>
        <v>#DIV/0!</v>
      </c>
      <c r="G4687" s="212" t="e">
        <f t="shared" si="445"/>
        <v>#DIV/0!</v>
      </c>
      <c r="K4687" s="197" t="str" cm="1">
        <f t="array" ref="K4687">INDEX($A:$G, ($B4687*$B$4)+3,COLUMN(C4687))</f>
        <v>Owing</v>
      </c>
      <c r="L4687" s="198" t="e">
        <f t="shared" si="447"/>
        <v>#VALUE!</v>
      </c>
      <c r="M4687" s="199" t="e">
        <f t="shared" si="448"/>
        <v>#VALUE!</v>
      </c>
      <c r="N4687" s="200" t="str" cm="1">
        <f t="array" ref="N4687">INDEX($A:$G, ($B4687*$B$4)+3,COLUMN(F4687))</f>
        <v>Total Interest Charged</v>
      </c>
      <c r="O4687" s="201" t="e">
        <f t="shared" si="446"/>
        <v>#VALUE!</v>
      </c>
    </row>
    <row r="4688" spans="3:15" x14ac:dyDescent="0.25">
      <c r="C4688" s="197" t="e">
        <f t="shared" si="443"/>
        <v>#DIV/0!</v>
      </c>
      <c r="D4688" s="216" t="e">
        <f>IF(F4688="","",IF($B$3='Budget Calculator'!$A$14, 'Loan Calculator'!$L$12-E4688+H4688, IF($B$3='Budget Calculator'!$A$13,  'Loan Calculator'!$N$12-E4688+H4688, IF($B$3='Budget Calculator'!$A$12,  'Loan Calculator'!$P$12-E4688+H4688, 0))))</f>
        <v>#DIV/0!</v>
      </c>
      <c r="E4688" s="217" t="e">
        <f>IF(('Loan Calculator'!$G$4/$B$4)*C4687&gt;=0, ('Loan Calculator'!$G$4/$B$4)*C4687, 1/0)</f>
        <v>#DIV/0!</v>
      </c>
      <c r="F4688" s="200" t="e">
        <f t="shared" si="444"/>
        <v>#DIV/0!</v>
      </c>
      <c r="G4688" s="212" t="e">
        <f t="shared" si="445"/>
        <v>#DIV/0!</v>
      </c>
      <c r="K4688" s="197" t="str" cm="1">
        <f t="array" ref="K4688">INDEX($A:$G, ($B4688*$B$4)+3,COLUMN(C4688))</f>
        <v>Owing</v>
      </c>
      <c r="L4688" s="198" t="e">
        <f t="shared" si="447"/>
        <v>#VALUE!</v>
      </c>
      <c r="M4688" s="199" t="e">
        <f t="shared" si="448"/>
        <v>#VALUE!</v>
      </c>
      <c r="N4688" s="200" t="str" cm="1">
        <f t="array" ref="N4688">INDEX($A:$G, ($B4688*$B$4)+3,COLUMN(F4688))</f>
        <v>Total Interest Charged</v>
      </c>
      <c r="O4688" s="201" t="e">
        <f t="shared" si="446"/>
        <v>#VALUE!</v>
      </c>
    </row>
    <row r="4689" spans="3:15" x14ac:dyDescent="0.25">
      <c r="C4689" s="197" t="e">
        <f t="shared" si="443"/>
        <v>#DIV/0!</v>
      </c>
      <c r="D4689" s="216" t="e">
        <f>IF(F4689="","",IF($B$3='Budget Calculator'!$A$14, 'Loan Calculator'!$L$12-E4689+H4689, IF($B$3='Budget Calculator'!$A$13,  'Loan Calculator'!$N$12-E4689+H4689, IF($B$3='Budget Calculator'!$A$12,  'Loan Calculator'!$P$12-E4689+H4689, 0))))</f>
        <v>#DIV/0!</v>
      </c>
      <c r="E4689" s="217" t="e">
        <f>IF(('Loan Calculator'!$G$4/$B$4)*C4688&gt;=0, ('Loan Calculator'!$G$4/$B$4)*C4688, 1/0)</f>
        <v>#DIV/0!</v>
      </c>
      <c r="F4689" s="200" t="e">
        <f t="shared" si="444"/>
        <v>#DIV/0!</v>
      </c>
      <c r="G4689" s="212" t="e">
        <f t="shared" si="445"/>
        <v>#DIV/0!</v>
      </c>
      <c r="K4689" s="197" t="str" cm="1">
        <f t="array" ref="K4689">INDEX($A:$G, ($B4689*$B$4)+3,COLUMN(C4689))</f>
        <v>Owing</v>
      </c>
      <c r="L4689" s="198" t="e">
        <f t="shared" si="447"/>
        <v>#VALUE!</v>
      </c>
      <c r="M4689" s="199" t="e">
        <f t="shared" si="448"/>
        <v>#VALUE!</v>
      </c>
      <c r="N4689" s="200" t="str" cm="1">
        <f t="array" ref="N4689">INDEX($A:$G, ($B4689*$B$4)+3,COLUMN(F4689))</f>
        <v>Total Interest Charged</v>
      </c>
      <c r="O4689" s="201" t="e">
        <f t="shared" si="446"/>
        <v>#VALUE!</v>
      </c>
    </row>
    <row r="4690" spans="3:15" x14ac:dyDescent="0.25">
      <c r="C4690" s="197" t="e">
        <f t="shared" si="443"/>
        <v>#DIV/0!</v>
      </c>
      <c r="D4690" s="216" t="e">
        <f>IF(F4690="","",IF($B$3='Budget Calculator'!$A$14, 'Loan Calculator'!$L$12-E4690+H4690, IF($B$3='Budget Calculator'!$A$13,  'Loan Calculator'!$N$12-E4690+H4690, IF($B$3='Budget Calculator'!$A$12,  'Loan Calculator'!$P$12-E4690+H4690, 0))))</f>
        <v>#DIV/0!</v>
      </c>
      <c r="E4690" s="217" t="e">
        <f>IF(('Loan Calculator'!$G$4/$B$4)*C4689&gt;=0, ('Loan Calculator'!$G$4/$B$4)*C4689, 1/0)</f>
        <v>#DIV/0!</v>
      </c>
      <c r="F4690" s="200" t="e">
        <f t="shared" si="444"/>
        <v>#DIV/0!</v>
      </c>
      <c r="G4690" s="212" t="e">
        <f t="shared" si="445"/>
        <v>#DIV/0!</v>
      </c>
      <c r="K4690" s="197" t="str" cm="1">
        <f t="array" ref="K4690">INDEX($A:$G, ($B4690*$B$4)+3,COLUMN(C4690))</f>
        <v>Owing</v>
      </c>
      <c r="L4690" s="198" t="e">
        <f t="shared" si="447"/>
        <v>#VALUE!</v>
      </c>
      <c r="M4690" s="199" t="e">
        <f t="shared" si="448"/>
        <v>#VALUE!</v>
      </c>
      <c r="N4690" s="200" t="str" cm="1">
        <f t="array" ref="N4690">INDEX($A:$G, ($B4690*$B$4)+3,COLUMN(F4690))</f>
        <v>Total Interest Charged</v>
      </c>
      <c r="O4690" s="201" t="e">
        <f t="shared" si="446"/>
        <v>#VALUE!</v>
      </c>
    </row>
    <row r="4691" spans="3:15" x14ac:dyDescent="0.25">
      <c r="C4691" s="197" t="e">
        <f t="shared" si="443"/>
        <v>#DIV/0!</v>
      </c>
      <c r="D4691" s="216" t="e">
        <f>IF(F4691="","",IF($B$3='Budget Calculator'!$A$14, 'Loan Calculator'!$L$12-E4691+H4691, IF($B$3='Budget Calculator'!$A$13,  'Loan Calculator'!$N$12-E4691+H4691, IF($B$3='Budget Calculator'!$A$12,  'Loan Calculator'!$P$12-E4691+H4691, 0))))</f>
        <v>#DIV/0!</v>
      </c>
      <c r="E4691" s="217" t="e">
        <f>IF(('Loan Calculator'!$G$4/$B$4)*C4690&gt;=0, ('Loan Calculator'!$G$4/$B$4)*C4690, 1/0)</f>
        <v>#DIV/0!</v>
      </c>
      <c r="F4691" s="200" t="e">
        <f t="shared" si="444"/>
        <v>#DIV/0!</v>
      </c>
      <c r="G4691" s="212" t="e">
        <f t="shared" si="445"/>
        <v>#DIV/0!</v>
      </c>
      <c r="K4691" s="197" t="str" cm="1">
        <f t="array" ref="K4691">INDEX($A:$G, ($B4691*$B$4)+3,COLUMN(C4691))</f>
        <v>Owing</v>
      </c>
      <c r="L4691" s="198" t="e">
        <f t="shared" si="447"/>
        <v>#VALUE!</v>
      </c>
      <c r="M4691" s="199" t="e">
        <f t="shared" si="448"/>
        <v>#VALUE!</v>
      </c>
      <c r="N4691" s="200" t="str" cm="1">
        <f t="array" ref="N4691">INDEX($A:$G, ($B4691*$B$4)+3,COLUMN(F4691))</f>
        <v>Total Interest Charged</v>
      </c>
      <c r="O4691" s="201" t="e">
        <f t="shared" si="446"/>
        <v>#VALUE!</v>
      </c>
    </row>
    <row r="4692" spans="3:15" x14ac:dyDescent="0.25">
      <c r="C4692" s="197" t="e">
        <f t="shared" si="443"/>
        <v>#DIV/0!</v>
      </c>
      <c r="D4692" s="216" t="e">
        <f>IF(F4692="","",IF($B$3='Budget Calculator'!$A$14, 'Loan Calculator'!$L$12-E4692+H4692, IF($B$3='Budget Calculator'!$A$13,  'Loan Calculator'!$N$12-E4692+H4692, IF($B$3='Budget Calculator'!$A$12,  'Loan Calculator'!$P$12-E4692+H4692, 0))))</f>
        <v>#DIV/0!</v>
      </c>
      <c r="E4692" s="217" t="e">
        <f>IF(('Loan Calculator'!$G$4/$B$4)*C4691&gt;=0, ('Loan Calculator'!$G$4/$B$4)*C4691, 1/0)</f>
        <v>#DIV/0!</v>
      </c>
      <c r="F4692" s="200" t="e">
        <f t="shared" si="444"/>
        <v>#DIV/0!</v>
      </c>
      <c r="G4692" s="212" t="e">
        <f t="shared" si="445"/>
        <v>#DIV/0!</v>
      </c>
      <c r="K4692" s="197" t="str" cm="1">
        <f t="array" ref="K4692">INDEX($A:$G, ($B4692*$B$4)+3,COLUMN(C4692))</f>
        <v>Owing</v>
      </c>
      <c r="L4692" s="198" t="e">
        <f t="shared" si="447"/>
        <v>#VALUE!</v>
      </c>
      <c r="M4692" s="199" t="e">
        <f t="shared" si="448"/>
        <v>#VALUE!</v>
      </c>
      <c r="N4692" s="200" t="str" cm="1">
        <f t="array" ref="N4692">INDEX($A:$G, ($B4692*$B$4)+3,COLUMN(F4692))</f>
        <v>Total Interest Charged</v>
      </c>
      <c r="O4692" s="201" t="e">
        <f t="shared" si="446"/>
        <v>#VALUE!</v>
      </c>
    </row>
    <row r="4693" spans="3:15" x14ac:dyDescent="0.25">
      <c r="C4693" s="197" t="e">
        <f t="shared" si="443"/>
        <v>#DIV/0!</v>
      </c>
      <c r="D4693" s="216" t="e">
        <f>IF(F4693="","",IF($B$3='Budget Calculator'!$A$14, 'Loan Calculator'!$L$12-E4693+H4693, IF($B$3='Budget Calculator'!$A$13,  'Loan Calculator'!$N$12-E4693+H4693, IF($B$3='Budget Calculator'!$A$12,  'Loan Calculator'!$P$12-E4693+H4693, 0))))</f>
        <v>#DIV/0!</v>
      </c>
      <c r="E4693" s="217" t="e">
        <f>IF(('Loan Calculator'!$G$4/$B$4)*C4692&gt;=0, ('Loan Calculator'!$G$4/$B$4)*C4692, 1/0)</f>
        <v>#DIV/0!</v>
      </c>
      <c r="F4693" s="200" t="e">
        <f t="shared" si="444"/>
        <v>#DIV/0!</v>
      </c>
      <c r="G4693" s="212" t="e">
        <f t="shared" si="445"/>
        <v>#DIV/0!</v>
      </c>
      <c r="K4693" s="197" t="str" cm="1">
        <f t="array" ref="K4693">INDEX($A:$G, ($B4693*$B$4)+3,COLUMN(C4693))</f>
        <v>Owing</v>
      </c>
      <c r="L4693" s="198" t="e">
        <f t="shared" si="447"/>
        <v>#VALUE!</v>
      </c>
      <c r="M4693" s="199" t="e">
        <f t="shared" si="448"/>
        <v>#VALUE!</v>
      </c>
      <c r="N4693" s="200" t="str" cm="1">
        <f t="array" ref="N4693">INDEX($A:$G, ($B4693*$B$4)+3,COLUMN(F4693))</f>
        <v>Total Interest Charged</v>
      </c>
      <c r="O4693" s="201" t="e">
        <f t="shared" si="446"/>
        <v>#VALUE!</v>
      </c>
    </row>
    <row r="4694" spans="3:15" x14ac:dyDescent="0.25">
      <c r="C4694" s="197" t="e">
        <f t="shared" si="443"/>
        <v>#DIV/0!</v>
      </c>
      <c r="D4694" s="216" t="e">
        <f>IF(F4694="","",IF($B$3='Budget Calculator'!$A$14, 'Loan Calculator'!$L$12-E4694+H4694, IF($B$3='Budget Calculator'!$A$13,  'Loan Calculator'!$N$12-E4694+H4694, IF($B$3='Budget Calculator'!$A$12,  'Loan Calculator'!$P$12-E4694+H4694, 0))))</f>
        <v>#DIV/0!</v>
      </c>
      <c r="E4694" s="217" t="e">
        <f>IF(('Loan Calculator'!$G$4/$B$4)*C4693&gt;=0, ('Loan Calculator'!$G$4/$B$4)*C4693, 1/0)</f>
        <v>#DIV/0!</v>
      </c>
      <c r="F4694" s="200" t="e">
        <f t="shared" si="444"/>
        <v>#DIV/0!</v>
      </c>
      <c r="G4694" s="212" t="e">
        <f t="shared" si="445"/>
        <v>#DIV/0!</v>
      </c>
      <c r="K4694" s="197" t="str" cm="1">
        <f t="array" ref="K4694">INDEX($A:$G, ($B4694*$B$4)+3,COLUMN(C4694))</f>
        <v>Owing</v>
      </c>
      <c r="L4694" s="198" t="e">
        <f t="shared" si="447"/>
        <v>#VALUE!</v>
      </c>
      <c r="M4694" s="199" t="e">
        <f t="shared" si="448"/>
        <v>#VALUE!</v>
      </c>
      <c r="N4694" s="200" t="str" cm="1">
        <f t="array" ref="N4694">INDEX($A:$G, ($B4694*$B$4)+3,COLUMN(F4694))</f>
        <v>Total Interest Charged</v>
      </c>
      <c r="O4694" s="201" t="e">
        <f t="shared" si="446"/>
        <v>#VALUE!</v>
      </c>
    </row>
    <row r="4695" spans="3:15" x14ac:dyDescent="0.25">
      <c r="C4695" s="197" t="e">
        <f t="shared" si="443"/>
        <v>#DIV/0!</v>
      </c>
      <c r="D4695" s="216" t="e">
        <f>IF(F4695="","",IF($B$3='Budget Calculator'!$A$14, 'Loan Calculator'!$L$12-E4695+H4695, IF($B$3='Budget Calculator'!$A$13,  'Loan Calculator'!$N$12-E4695+H4695, IF($B$3='Budget Calculator'!$A$12,  'Loan Calculator'!$P$12-E4695+H4695, 0))))</f>
        <v>#DIV/0!</v>
      </c>
      <c r="E4695" s="217" t="e">
        <f>IF(('Loan Calculator'!$G$4/$B$4)*C4694&gt;=0, ('Loan Calculator'!$G$4/$B$4)*C4694, 1/0)</f>
        <v>#DIV/0!</v>
      </c>
      <c r="F4695" s="200" t="e">
        <f t="shared" si="444"/>
        <v>#DIV/0!</v>
      </c>
      <c r="G4695" s="212" t="e">
        <f t="shared" si="445"/>
        <v>#DIV/0!</v>
      </c>
      <c r="K4695" s="197" t="str" cm="1">
        <f t="array" ref="K4695">INDEX($A:$G, ($B4695*$B$4)+3,COLUMN(C4695))</f>
        <v>Owing</v>
      </c>
      <c r="L4695" s="198" t="e">
        <f t="shared" si="447"/>
        <v>#VALUE!</v>
      </c>
      <c r="M4695" s="199" t="e">
        <f t="shared" si="448"/>
        <v>#VALUE!</v>
      </c>
      <c r="N4695" s="200" t="str" cm="1">
        <f t="array" ref="N4695">INDEX($A:$G, ($B4695*$B$4)+3,COLUMN(F4695))</f>
        <v>Total Interest Charged</v>
      </c>
      <c r="O4695" s="201" t="e">
        <f t="shared" si="446"/>
        <v>#VALUE!</v>
      </c>
    </row>
    <row r="4696" spans="3:15" x14ac:dyDescent="0.25">
      <c r="C4696" s="197" t="e">
        <f t="shared" ref="C4696:C4759" si="449">IF(F4696="","",C4695-D4696)</f>
        <v>#DIV/0!</v>
      </c>
      <c r="D4696" s="216" t="e">
        <f>IF(F4696="","",IF($B$3='Budget Calculator'!$A$14, 'Loan Calculator'!$L$12-E4696+H4696, IF($B$3='Budget Calculator'!$A$13,  'Loan Calculator'!$N$12-E4696+H4696, IF($B$3='Budget Calculator'!$A$12,  'Loan Calculator'!$P$12-E4696+H4696, 0))))</f>
        <v>#DIV/0!</v>
      </c>
      <c r="E4696" s="217" t="e">
        <f>IF(('Loan Calculator'!$G$4/$B$4)*C4695&gt;=0, ('Loan Calculator'!$G$4/$B$4)*C4695, 1/0)</f>
        <v>#DIV/0!</v>
      </c>
      <c r="F4696" s="200" t="e">
        <f t="shared" ref="F4696:F4759" si="450">IF(F4695="", "", IF(E4696+F4695&gt;F4695, E4696+F4695, ""))</f>
        <v>#DIV/0!</v>
      </c>
      <c r="G4696" s="212" t="e">
        <f t="shared" si="445"/>
        <v>#DIV/0!</v>
      </c>
      <c r="K4696" s="197" t="str" cm="1">
        <f t="array" ref="K4696">INDEX($A:$G, ($B4696*$B$4)+3,COLUMN(C4696))</f>
        <v>Owing</v>
      </c>
      <c r="L4696" s="198" t="e">
        <f t="shared" si="447"/>
        <v>#VALUE!</v>
      </c>
      <c r="M4696" s="199" t="e">
        <f t="shared" si="448"/>
        <v>#VALUE!</v>
      </c>
      <c r="N4696" s="200" t="str" cm="1">
        <f t="array" ref="N4696">INDEX($A:$G, ($B4696*$B$4)+3,COLUMN(F4696))</f>
        <v>Total Interest Charged</v>
      </c>
      <c r="O4696" s="201" t="e">
        <f t="shared" si="446"/>
        <v>#VALUE!</v>
      </c>
    </row>
    <row r="4697" spans="3:15" x14ac:dyDescent="0.25">
      <c r="C4697" s="197" t="e">
        <f t="shared" si="449"/>
        <v>#DIV/0!</v>
      </c>
      <c r="D4697" s="216" t="e">
        <f>IF(F4697="","",IF($B$3='Budget Calculator'!$A$14, 'Loan Calculator'!$L$12-E4697+H4697, IF($B$3='Budget Calculator'!$A$13,  'Loan Calculator'!$N$12-E4697+H4697, IF($B$3='Budget Calculator'!$A$12,  'Loan Calculator'!$P$12-E4697+H4697, 0))))</f>
        <v>#DIV/0!</v>
      </c>
      <c r="E4697" s="217" t="e">
        <f>IF(('Loan Calculator'!$G$4/$B$4)*C4696&gt;=0, ('Loan Calculator'!$G$4/$B$4)*C4696, 1/0)</f>
        <v>#DIV/0!</v>
      </c>
      <c r="F4697" s="200" t="e">
        <f t="shared" si="450"/>
        <v>#DIV/0!</v>
      </c>
      <c r="G4697" s="212" t="e">
        <f t="shared" si="445"/>
        <v>#DIV/0!</v>
      </c>
      <c r="K4697" s="197" t="str" cm="1">
        <f t="array" ref="K4697">INDEX($A:$G, ($B4697*$B$4)+3,COLUMN(C4697))</f>
        <v>Owing</v>
      </c>
      <c r="L4697" s="198" t="e">
        <f t="shared" si="447"/>
        <v>#VALUE!</v>
      </c>
      <c r="M4697" s="199" t="e">
        <f t="shared" si="448"/>
        <v>#VALUE!</v>
      </c>
      <c r="N4697" s="200" t="str" cm="1">
        <f t="array" ref="N4697">INDEX($A:$G, ($B4697*$B$4)+3,COLUMN(F4697))</f>
        <v>Total Interest Charged</v>
      </c>
      <c r="O4697" s="201" t="e">
        <f t="shared" si="446"/>
        <v>#VALUE!</v>
      </c>
    </row>
    <row r="4698" spans="3:15" x14ac:dyDescent="0.25">
      <c r="C4698" s="197" t="e">
        <f t="shared" si="449"/>
        <v>#DIV/0!</v>
      </c>
      <c r="D4698" s="216" t="e">
        <f>IF(F4698="","",IF($B$3='Budget Calculator'!$A$14, 'Loan Calculator'!$L$12-E4698+H4698, IF($B$3='Budget Calculator'!$A$13,  'Loan Calculator'!$N$12-E4698+H4698, IF($B$3='Budget Calculator'!$A$12,  'Loan Calculator'!$P$12-E4698+H4698, 0))))</f>
        <v>#DIV/0!</v>
      </c>
      <c r="E4698" s="217" t="e">
        <f>IF(('Loan Calculator'!$G$4/$B$4)*C4697&gt;=0, ('Loan Calculator'!$G$4/$B$4)*C4697, 1/0)</f>
        <v>#DIV/0!</v>
      </c>
      <c r="F4698" s="200" t="e">
        <f t="shared" si="450"/>
        <v>#DIV/0!</v>
      </c>
      <c r="G4698" s="212" t="e">
        <f t="shared" si="445"/>
        <v>#DIV/0!</v>
      </c>
      <c r="K4698" s="197" t="str" cm="1">
        <f t="array" ref="K4698">INDEX($A:$G, ($B4698*$B$4)+3,COLUMN(C4698))</f>
        <v>Owing</v>
      </c>
      <c r="L4698" s="198" t="e">
        <f t="shared" si="447"/>
        <v>#VALUE!</v>
      </c>
      <c r="M4698" s="199" t="e">
        <f t="shared" si="448"/>
        <v>#VALUE!</v>
      </c>
      <c r="N4698" s="200" t="str" cm="1">
        <f t="array" ref="N4698">INDEX($A:$G, ($B4698*$B$4)+3,COLUMN(F4698))</f>
        <v>Total Interest Charged</v>
      </c>
      <c r="O4698" s="201" t="e">
        <f t="shared" si="446"/>
        <v>#VALUE!</v>
      </c>
    </row>
    <row r="4699" spans="3:15" x14ac:dyDescent="0.25">
      <c r="C4699" s="197" t="e">
        <f t="shared" si="449"/>
        <v>#DIV/0!</v>
      </c>
      <c r="D4699" s="216" t="e">
        <f>IF(F4699="","",IF($B$3='Budget Calculator'!$A$14, 'Loan Calculator'!$L$12-E4699+H4699, IF($B$3='Budget Calculator'!$A$13,  'Loan Calculator'!$N$12-E4699+H4699, IF($B$3='Budget Calculator'!$A$12,  'Loan Calculator'!$P$12-E4699+H4699, 0))))</f>
        <v>#DIV/0!</v>
      </c>
      <c r="E4699" s="217" t="e">
        <f>IF(('Loan Calculator'!$G$4/$B$4)*C4698&gt;=0, ('Loan Calculator'!$G$4/$B$4)*C4698, 1/0)</f>
        <v>#DIV/0!</v>
      </c>
      <c r="F4699" s="200" t="e">
        <f t="shared" si="450"/>
        <v>#DIV/0!</v>
      </c>
      <c r="G4699" s="212" t="e">
        <f t="shared" si="445"/>
        <v>#DIV/0!</v>
      </c>
      <c r="K4699" s="197" t="str" cm="1">
        <f t="array" ref="K4699">INDEX($A:$G, ($B4699*$B$4)+3,COLUMN(C4699))</f>
        <v>Owing</v>
      </c>
      <c r="L4699" s="198" t="e">
        <f t="shared" si="447"/>
        <v>#VALUE!</v>
      </c>
      <c r="M4699" s="199" t="e">
        <f t="shared" si="448"/>
        <v>#VALUE!</v>
      </c>
      <c r="N4699" s="200" t="str" cm="1">
        <f t="array" ref="N4699">INDEX($A:$G, ($B4699*$B$4)+3,COLUMN(F4699))</f>
        <v>Total Interest Charged</v>
      </c>
      <c r="O4699" s="201" t="e">
        <f t="shared" si="446"/>
        <v>#VALUE!</v>
      </c>
    </row>
    <row r="4700" spans="3:15" x14ac:dyDescent="0.25">
      <c r="C4700" s="197" t="e">
        <f t="shared" si="449"/>
        <v>#DIV/0!</v>
      </c>
      <c r="D4700" s="216" t="e">
        <f>IF(F4700="","",IF($B$3='Budget Calculator'!$A$14, 'Loan Calculator'!$L$12-E4700+H4700, IF($B$3='Budget Calculator'!$A$13,  'Loan Calculator'!$N$12-E4700+H4700, IF($B$3='Budget Calculator'!$A$12,  'Loan Calculator'!$P$12-E4700+H4700, 0))))</f>
        <v>#DIV/0!</v>
      </c>
      <c r="E4700" s="217" t="e">
        <f>IF(('Loan Calculator'!$G$4/$B$4)*C4699&gt;=0, ('Loan Calculator'!$G$4/$B$4)*C4699, 1/0)</f>
        <v>#DIV/0!</v>
      </c>
      <c r="F4700" s="200" t="e">
        <f t="shared" si="450"/>
        <v>#DIV/0!</v>
      </c>
      <c r="G4700" s="212" t="e">
        <f t="shared" si="445"/>
        <v>#DIV/0!</v>
      </c>
      <c r="K4700" s="197" t="str" cm="1">
        <f t="array" ref="K4700">INDEX($A:$G, ($B4700*$B$4)+3,COLUMN(C4700))</f>
        <v>Owing</v>
      </c>
      <c r="L4700" s="198" t="e">
        <f t="shared" si="447"/>
        <v>#VALUE!</v>
      </c>
      <c r="M4700" s="199" t="e">
        <f t="shared" si="448"/>
        <v>#VALUE!</v>
      </c>
      <c r="N4700" s="200" t="str" cm="1">
        <f t="array" ref="N4700">INDEX($A:$G, ($B4700*$B$4)+3,COLUMN(F4700))</f>
        <v>Total Interest Charged</v>
      </c>
      <c r="O4700" s="201" t="e">
        <f t="shared" si="446"/>
        <v>#VALUE!</v>
      </c>
    </row>
    <row r="4701" spans="3:15" x14ac:dyDescent="0.25">
      <c r="C4701" s="197" t="e">
        <f t="shared" si="449"/>
        <v>#DIV/0!</v>
      </c>
      <c r="D4701" s="216" t="e">
        <f>IF(F4701="","",IF($B$3='Budget Calculator'!$A$14, 'Loan Calculator'!$L$12-E4701+H4701, IF($B$3='Budget Calculator'!$A$13,  'Loan Calculator'!$N$12-E4701+H4701, IF($B$3='Budget Calculator'!$A$12,  'Loan Calculator'!$P$12-E4701+H4701, 0))))</f>
        <v>#DIV/0!</v>
      </c>
      <c r="E4701" s="217" t="e">
        <f>IF(('Loan Calculator'!$G$4/$B$4)*C4700&gt;=0, ('Loan Calculator'!$G$4/$B$4)*C4700, 1/0)</f>
        <v>#DIV/0!</v>
      </c>
      <c r="F4701" s="200" t="e">
        <f t="shared" si="450"/>
        <v>#DIV/0!</v>
      </c>
      <c r="G4701" s="212" t="e">
        <f t="shared" si="445"/>
        <v>#DIV/0!</v>
      </c>
      <c r="K4701" s="197" t="str" cm="1">
        <f t="array" ref="K4701">INDEX($A:$G, ($B4701*$B$4)+3,COLUMN(C4701))</f>
        <v>Owing</v>
      </c>
      <c r="L4701" s="198" t="e">
        <f t="shared" si="447"/>
        <v>#VALUE!</v>
      </c>
      <c r="M4701" s="199" t="e">
        <f t="shared" si="448"/>
        <v>#VALUE!</v>
      </c>
      <c r="N4701" s="200" t="str" cm="1">
        <f t="array" ref="N4701">INDEX($A:$G, ($B4701*$B$4)+3,COLUMN(F4701))</f>
        <v>Total Interest Charged</v>
      </c>
      <c r="O4701" s="201" t="e">
        <f t="shared" si="446"/>
        <v>#VALUE!</v>
      </c>
    </row>
    <row r="4702" spans="3:15" x14ac:dyDescent="0.25">
      <c r="C4702" s="197" t="e">
        <f t="shared" si="449"/>
        <v>#DIV/0!</v>
      </c>
      <c r="D4702" s="216" t="e">
        <f>IF(F4702="","",IF($B$3='Budget Calculator'!$A$14, 'Loan Calculator'!$L$12-E4702+H4702, IF($B$3='Budget Calculator'!$A$13,  'Loan Calculator'!$N$12-E4702+H4702, IF($B$3='Budget Calculator'!$A$12,  'Loan Calculator'!$P$12-E4702+H4702, 0))))</f>
        <v>#DIV/0!</v>
      </c>
      <c r="E4702" s="217" t="e">
        <f>IF(('Loan Calculator'!$G$4/$B$4)*C4701&gt;=0, ('Loan Calculator'!$G$4/$B$4)*C4701, 1/0)</f>
        <v>#DIV/0!</v>
      </c>
      <c r="F4702" s="200" t="e">
        <f t="shared" si="450"/>
        <v>#DIV/0!</v>
      </c>
      <c r="G4702" s="212" t="e">
        <f t="shared" si="445"/>
        <v>#DIV/0!</v>
      </c>
      <c r="K4702" s="197" t="str" cm="1">
        <f t="array" ref="K4702">INDEX($A:$G, ($B4702*$B$4)+3,COLUMN(C4702))</f>
        <v>Owing</v>
      </c>
      <c r="L4702" s="198" t="e">
        <f t="shared" si="447"/>
        <v>#VALUE!</v>
      </c>
      <c r="M4702" s="199" t="e">
        <f t="shared" si="448"/>
        <v>#VALUE!</v>
      </c>
      <c r="N4702" s="200" t="str" cm="1">
        <f t="array" ref="N4702">INDEX($A:$G, ($B4702*$B$4)+3,COLUMN(F4702))</f>
        <v>Total Interest Charged</v>
      </c>
      <c r="O4702" s="201" t="e">
        <f t="shared" si="446"/>
        <v>#VALUE!</v>
      </c>
    </row>
    <row r="4703" spans="3:15" x14ac:dyDescent="0.25">
      <c r="C4703" s="197" t="e">
        <f t="shared" si="449"/>
        <v>#DIV/0!</v>
      </c>
      <c r="D4703" s="216" t="e">
        <f>IF(F4703="","",IF($B$3='Budget Calculator'!$A$14, 'Loan Calculator'!$L$12-E4703+H4703, IF($B$3='Budget Calculator'!$A$13,  'Loan Calculator'!$N$12-E4703+H4703, IF($B$3='Budget Calculator'!$A$12,  'Loan Calculator'!$P$12-E4703+H4703, 0))))</f>
        <v>#DIV/0!</v>
      </c>
      <c r="E4703" s="217" t="e">
        <f>IF(('Loan Calculator'!$G$4/$B$4)*C4702&gt;=0, ('Loan Calculator'!$G$4/$B$4)*C4702, 1/0)</f>
        <v>#DIV/0!</v>
      </c>
      <c r="F4703" s="200" t="e">
        <f t="shared" si="450"/>
        <v>#DIV/0!</v>
      </c>
      <c r="G4703" s="212" t="e">
        <f t="shared" si="445"/>
        <v>#DIV/0!</v>
      </c>
      <c r="K4703" s="197" t="str" cm="1">
        <f t="array" ref="K4703">INDEX($A:$G, ($B4703*$B$4)+3,COLUMN(C4703))</f>
        <v>Owing</v>
      </c>
      <c r="L4703" s="198" t="e">
        <f t="shared" si="447"/>
        <v>#VALUE!</v>
      </c>
      <c r="M4703" s="199" t="e">
        <f t="shared" si="448"/>
        <v>#VALUE!</v>
      </c>
      <c r="N4703" s="200" t="str" cm="1">
        <f t="array" ref="N4703">INDEX($A:$G, ($B4703*$B$4)+3,COLUMN(F4703))</f>
        <v>Total Interest Charged</v>
      </c>
      <c r="O4703" s="201" t="e">
        <f t="shared" si="446"/>
        <v>#VALUE!</v>
      </c>
    </row>
    <row r="4704" spans="3:15" x14ac:dyDescent="0.25">
      <c r="C4704" s="197" t="e">
        <f t="shared" si="449"/>
        <v>#DIV/0!</v>
      </c>
      <c r="D4704" s="216" t="e">
        <f>IF(F4704="","",IF($B$3='Budget Calculator'!$A$14, 'Loan Calculator'!$L$12-E4704+H4704, IF($B$3='Budget Calculator'!$A$13,  'Loan Calculator'!$N$12-E4704+H4704, IF($B$3='Budget Calculator'!$A$12,  'Loan Calculator'!$P$12-E4704+H4704, 0))))</f>
        <v>#DIV/0!</v>
      </c>
      <c r="E4704" s="217" t="e">
        <f>IF(('Loan Calculator'!$G$4/$B$4)*C4703&gt;=0, ('Loan Calculator'!$G$4/$B$4)*C4703, 1/0)</f>
        <v>#DIV/0!</v>
      </c>
      <c r="F4704" s="200" t="e">
        <f t="shared" si="450"/>
        <v>#DIV/0!</v>
      </c>
      <c r="G4704" s="212" t="e">
        <f t="shared" si="445"/>
        <v>#DIV/0!</v>
      </c>
      <c r="K4704" s="197" t="str" cm="1">
        <f t="array" ref="K4704">INDEX($A:$G, ($B4704*$B$4)+3,COLUMN(C4704))</f>
        <v>Owing</v>
      </c>
      <c r="L4704" s="198" t="e">
        <f t="shared" si="447"/>
        <v>#VALUE!</v>
      </c>
      <c r="M4704" s="199" t="e">
        <f t="shared" si="448"/>
        <v>#VALUE!</v>
      </c>
      <c r="N4704" s="200" t="str" cm="1">
        <f t="array" ref="N4704">INDEX($A:$G, ($B4704*$B$4)+3,COLUMN(F4704))</f>
        <v>Total Interest Charged</v>
      </c>
      <c r="O4704" s="201" t="e">
        <f t="shared" si="446"/>
        <v>#VALUE!</v>
      </c>
    </row>
    <row r="4705" spans="3:15" x14ac:dyDescent="0.25">
      <c r="C4705" s="197" t="e">
        <f t="shared" si="449"/>
        <v>#DIV/0!</v>
      </c>
      <c r="D4705" s="216" t="e">
        <f>IF(F4705="","",IF($B$3='Budget Calculator'!$A$14, 'Loan Calculator'!$L$12-E4705+H4705, IF($B$3='Budget Calculator'!$A$13,  'Loan Calculator'!$N$12-E4705+H4705, IF($B$3='Budget Calculator'!$A$12,  'Loan Calculator'!$P$12-E4705+H4705, 0))))</f>
        <v>#DIV/0!</v>
      </c>
      <c r="E4705" s="217" t="e">
        <f>IF(('Loan Calculator'!$G$4/$B$4)*C4704&gt;=0, ('Loan Calculator'!$G$4/$B$4)*C4704, 1/0)</f>
        <v>#DIV/0!</v>
      </c>
      <c r="F4705" s="200" t="e">
        <f t="shared" si="450"/>
        <v>#DIV/0!</v>
      </c>
      <c r="G4705" s="212" t="e">
        <f t="shared" si="445"/>
        <v>#DIV/0!</v>
      </c>
      <c r="K4705" s="197" t="str" cm="1">
        <f t="array" ref="K4705">INDEX($A:$G, ($B4705*$B$4)+3,COLUMN(C4705))</f>
        <v>Owing</v>
      </c>
      <c r="L4705" s="198" t="e">
        <f t="shared" si="447"/>
        <v>#VALUE!</v>
      </c>
      <c r="M4705" s="199" t="e">
        <f t="shared" si="448"/>
        <v>#VALUE!</v>
      </c>
      <c r="N4705" s="200" t="str" cm="1">
        <f t="array" ref="N4705">INDEX($A:$G, ($B4705*$B$4)+3,COLUMN(F4705))</f>
        <v>Total Interest Charged</v>
      </c>
      <c r="O4705" s="201" t="e">
        <f t="shared" si="446"/>
        <v>#VALUE!</v>
      </c>
    </row>
    <row r="4706" spans="3:15" x14ac:dyDescent="0.25">
      <c r="C4706" s="197" t="e">
        <f t="shared" si="449"/>
        <v>#DIV/0!</v>
      </c>
      <c r="D4706" s="216" t="e">
        <f>IF(F4706="","",IF($B$3='Budget Calculator'!$A$14, 'Loan Calculator'!$L$12-E4706+H4706, IF($B$3='Budget Calculator'!$A$13,  'Loan Calculator'!$N$12-E4706+H4706, IF($B$3='Budget Calculator'!$A$12,  'Loan Calculator'!$P$12-E4706+H4706, 0))))</f>
        <v>#DIV/0!</v>
      </c>
      <c r="E4706" s="217" t="e">
        <f>IF(('Loan Calculator'!$G$4/$B$4)*C4705&gt;=0, ('Loan Calculator'!$G$4/$B$4)*C4705, 1/0)</f>
        <v>#DIV/0!</v>
      </c>
      <c r="F4706" s="200" t="e">
        <f t="shared" si="450"/>
        <v>#DIV/0!</v>
      </c>
      <c r="G4706" s="212" t="e">
        <f t="shared" si="445"/>
        <v>#DIV/0!</v>
      </c>
      <c r="K4706" s="197" t="str" cm="1">
        <f t="array" ref="K4706">INDEX($A:$G, ($B4706*$B$4)+3,COLUMN(C4706))</f>
        <v>Owing</v>
      </c>
      <c r="L4706" s="198" t="e">
        <f t="shared" si="447"/>
        <v>#VALUE!</v>
      </c>
      <c r="M4706" s="199" t="e">
        <f t="shared" si="448"/>
        <v>#VALUE!</v>
      </c>
      <c r="N4706" s="200" t="str" cm="1">
        <f t="array" ref="N4706">INDEX($A:$G, ($B4706*$B$4)+3,COLUMN(F4706))</f>
        <v>Total Interest Charged</v>
      </c>
      <c r="O4706" s="201" t="e">
        <f t="shared" si="446"/>
        <v>#VALUE!</v>
      </c>
    </row>
    <row r="4707" spans="3:15" x14ac:dyDescent="0.25">
      <c r="C4707" s="197" t="e">
        <f t="shared" si="449"/>
        <v>#DIV/0!</v>
      </c>
      <c r="D4707" s="216" t="e">
        <f>IF(F4707="","",IF($B$3='Budget Calculator'!$A$14, 'Loan Calculator'!$L$12-E4707+H4707, IF($B$3='Budget Calculator'!$A$13,  'Loan Calculator'!$N$12-E4707+H4707, IF($B$3='Budget Calculator'!$A$12,  'Loan Calculator'!$P$12-E4707+H4707, 0))))</f>
        <v>#DIV/0!</v>
      </c>
      <c r="E4707" s="217" t="e">
        <f>IF(('Loan Calculator'!$G$4/$B$4)*C4706&gt;=0, ('Loan Calculator'!$G$4/$B$4)*C4706, 1/0)</f>
        <v>#DIV/0!</v>
      </c>
      <c r="F4707" s="200" t="e">
        <f t="shared" si="450"/>
        <v>#DIV/0!</v>
      </c>
      <c r="G4707" s="212" t="e">
        <f t="shared" si="445"/>
        <v>#DIV/0!</v>
      </c>
      <c r="K4707" s="197" t="str" cm="1">
        <f t="array" ref="K4707">INDEX($A:$G, ($B4707*$B$4)+3,COLUMN(C4707))</f>
        <v>Owing</v>
      </c>
      <c r="L4707" s="198" t="e">
        <f t="shared" si="447"/>
        <v>#VALUE!</v>
      </c>
      <c r="M4707" s="199" t="e">
        <f t="shared" si="448"/>
        <v>#VALUE!</v>
      </c>
      <c r="N4707" s="200" t="str" cm="1">
        <f t="array" ref="N4707">INDEX($A:$G, ($B4707*$B$4)+3,COLUMN(F4707))</f>
        <v>Total Interest Charged</v>
      </c>
      <c r="O4707" s="201" t="e">
        <f t="shared" si="446"/>
        <v>#VALUE!</v>
      </c>
    </row>
    <row r="4708" spans="3:15" x14ac:dyDescent="0.25">
      <c r="C4708" s="197" t="e">
        <f t="shared" si="449"/>
        <v>#DIV/0!</v>
      </c>
      <c r="D4708" s="216" t="e">
        <f>IF(F4708="","",IF($B$3='Budget Calculator'!$A$14, 'Loan Calculator'!$L$12-E4708+H4708, IF($B$3='Budget Calculator'!$A$13,  'Loan Calculator'!$N$12-E4708+H4708, IF($B$3='Budget Calculator'!$A$12,  'Loan Calculator'!$P$12-E4708+H4708, 0))))</f>
        <v>#DIV/0!</v>
      </c>
      <c r="E4708" s="217" t="e">
        <f>IF(('Loan Calculator'!$G$4/$B$4)*C4707&gt;=0, ('Loan Calculator'!$G$4/$B$4)*C4707, 1/0)</f>
        <v>#DIV/0!</v>
      </c>
      <c r="F4708" s="200" t="e">
        <f t="shared" si="450"/>
        <v>#DIV/0!</v>
      </c>
      <c r="G4708" s="212" t="e">
        <f t="shared" si="445"/>
        <v>#DIV/0!</v>
      </c>
      <c r="K4708" s="197" t="str" cm="1">
        <f t="array" ref="K4708">INDEX($A:$G, ($B4708*$B$4)+3,COLUMN(C4708))</f>
        <v>Owing</v>
      </c>
      <c r="L4708" s="198" t="e">
        <f t="shared" si="447"/>
        <v>#VALUE!</v>
      </c>
      <c r="M4708" s="199" t="e">
        <f t="shared" si="448"/>
        <v>#VALUE!</v>
      </c>
      <c r="N4708" s="200" t="str" cm="1">
        <f t="array" ref="N4708">INDEX($A:$G, ($B4708*$B$4)+3,COLUMN(F4708))</f>
        <v>Total Interest Charged</v>
      </c>
      <c r="O4708" s="201" t="e">
        <f t="shared" si="446"/>
        <v>#VALUE!</v>
      </c>
    </row>
    <row r="4709" spans="3:15" x14ac:dyDescent="0.25">
      <c r="C4709" s="197" t="e">
        <f t="shared" si="449"/>
        <v>#DIV/0!</v>
      </c>
      <c r="D4709" s="216" t="e">
        <f>IF(F4709="","",IF($B$3='Budget Calculator'!$A$14, 'Loan Calculator'!$L$12-E4709+H4709, IF($B$3='Budget Calculator'!$A$13,  'Loan Calculator'!$N$12-E4709+H4709, IF($B$3='Budget Calculator'!$A$12,  'Loan Calculator'!$P$12-E4709+H4709, 0))))</f>
        <v>#DIV/0!</v>
      </c>
      <c r="E4709" s="217" t="e">
        <f>IF(('Loan Calculator'!$G$4/$B$4)*C4708&gt;=0, ('Loan Calculator'!$G$4/$B$4)*C4708, 1/0)</f>
        <v>#DIV/0!</v>
      </c>
      <c r="F4709" s="200" t="e">
        <f t="shared" si="450"/>
        <v>#DIV/0!</v>
      </c>
      <c r="G4709" s="212" t="e">
        <f t="shared" si="445"/>
        <v>#DIV/0!</v>
      </c>
      <c r="K4709" s="197" t="str" cm="1">
        <f t="array" ref="K4709">INDEX($A:$G, ($B4709*$B$4)+3,COLUMN(C4709))</f>
        <v>Owing</v>
      </c>
      <c r="L4709" s="198" t="e">
        <f t="shared" si="447"/>
        <v>#VALUE!</v>
      </c>
      <c r="M4709" s="199" t="e">
        <f t="shared" si="448"/>
        <v>#VALUE!</v>
      </c>
      <c r="N4709" s="200" t="str" cm="1">
        <f t="array" ref="N4709">INDEX($A:$G, ($B4709*$B$4)+3,COLUMN(F4709))</f>
        <v>Total Interest Charged</v>
      </c>
      <c r="O4709" s="201" t="e">
        <f t="shared" si="446"/>
        <v>#VALUE!</v>
      </c>
    </row>
    <row r="4710" spans="3:15" x14ac:dyDescent="0.25">
      <c r="C4710" s="197" t="e">
        <f t="shared" si="449"/>
        <v>#DIV/0!</v>
      </c>
      <c r="D4710" s="216" t="e">
        <f>IF(F4710="","",IF($B$3='Budget Calculator'!$A$14, 'Loan Calculator'!$L$12-E4710+H4710, IF($B$3='Budget Calculator'!$A$13,  'Loan Calculator'!$N$12-E4710+H4710, IF($B$3='Budget Calculator'!$A$12,  'Loan Calculator'!$P$12-E4710+H4710, 0))))</f>
        <v>#DIV/0!</v>
      </c>
      <c r="E4710" s="217" t="e">
        <f>IF(('Loan Calculator'!$G$4/$B$4)*C4709&gt;=0, ('Loan Calculator'!$G$4/$B$4)*C4709, 1/0)</f>
        <v>#DIV/0!</v>
      </c>
      <c r="F4710" s="200" t="e">
        <f t="shared" si="450"/>
        <v>#DIV/0!</v>
      </c>
      <c r="G4710" s="212" t="e">
        <f t="shared" si="445"/>
        <v>#DIV/0!</v>
      </c>
      <c r="K4710" s="197" t="str" cm="1">
        <f t="array" ref="K4710">INDEX($A:$G, ($B4710*$B$4)+3,COLUMN(C4710))</f>
        <v>Owing</v>
      </c>
      <c r="L4710" s="198" t="e">
        <f t="shared" si="447"/>
        <v>#VALUE!</v>
      </c>
      <c r="M4710" s="199" t="e">
        <f t="shared" si="448"/>
        <v>#VALUE!</v>
      </c>
      <c r="N4710" s="200" t="str" cm="1">
        <f t="array" ref="N4710">INDEX($A:$G, ($B4710*$B$4)+3,COLUMN(F4710))</f>
        <v>Total Interest Charged</v>
      </c>
      <c r="O4710" s="201" t="e">
        <f t="shared" si="446"/>
        <v>#VALUE!</v>
      </c>
    </row>
    <row r="4711" spans="3:15" x14ac:dyDescent="0.25">
      <c r="C4711" s="197" t="e">
        <f t="shared" si="449"/>
        <v>#DIV/0!</v>
      </c>
      <c r="D4711" s="216" t="e">
        <f>IF(F4711="","",IF($B$3='Budget Calculator'!$A$14, 'Loan Calculator'!$L$12-E4711+H4711, IF($B$3='Budget Calculator'!$A$13,  'Loan Calculator'!$N$12-E4711+H4711, IF($B$3='Budget Calculator'!$A$12,  'Loan Calculator'!$P$12-E4711+H4711, 0))))</f>
        <v>#DIV/0!</v>
      </c>
      <c r="E4711" s="217" t="e">
        <f>IF(('Loan Calculator'!$G$4/$B$4)*C4710&gt;=0, ('Loan Calculator'!$G$4/$B$4)*C4710, 1/0)</f>
        <v>#DIV/0!</v>
      </c>
      <c r="F4711" s="200" t="e">
        <f t="shared" si="450"/>
        <v>#DIV/0!</v>
      </c>
      <c r="G4711" s="212" t="e">
        <f t="shared" si="445"/>
        <v>#DIV/0!</v>
      </c>
      <c r="K4711" s="197" t="str" cm="1">
        <f t="array" ref="K4711">INDEX($A:$G, ($B4711*$B$4)+3,COLUMN(C4711))</f>
        <v>Owing</v>
      </c>
      <c r="L4711" s="198" t="e">
        <f t="shared" si="447"/>
        <v>#VALUE!</v>
      </c>
      <c r="M4711" s="199" t="e">
        <f t="shared" si="448"/>
        <v>#VALUE!</v>
      </c>
      <c r="N4711" s="200" t="str" cm="1">
        <f t="array" ref="N4711">INDEX($A:$G, ($B4711*$B$4)+3,COLUMN(F4711))</f>
        <v>Total Interest Charged</v>
      </c>
      <c r="O4711" s="201" t="e">
        <f t="shared" si="446"/>
        <v>#VALUE!</v>
      </c>
    </row>
    <row r="4712" spans="3:15" x14ac:dyDescent="0.25">
      <c r="C4712" s="197" t="e">
        <f t="shared" si="449"/>
        <v>#DIV/0!</v>
      </c>
      <c r="D4712" s="216" t="e">
        <f>IF(F4712="","",IF($B$3='Budget Calculator'!$A$14, 'Loan Calculator'!$L$12-E4712+H4712, IF($B$3='Budget Calculator'!$A$13,  'Loan Calculator'!$N$12-E4712+H4712, IF($B$3='Budget Calculator'!$A$12,  'Loan Calculator'!$P$12-E4712+H4712, 0))))</f>
        <v>#DIV/0!</v>
      </c>
      <c r="E4712" s="217" t="e">
        <f>IF(('Loan Calculator'!$G$4/$B$4)*C4711&gt;=0, ('Loan Calculator'!$G$4/$B$4)*C4711, 1/0)</f>
        <v>#DIV/0!</v>
      </c>
      <c r="F4712" s="200" t="e">
        <f t="shared" si="450"/>
        <v>#DIV/0!</v>
      </c>
      <c r="G4712" s="212" t="e">
        <f t="shared" si="445"/>
        <v>#DIV/0!</v>
      </c>
      <c r="K4712" s="197" t="str" cm="1">
        <f t="array" ref="K4712">INDEX($A:$G, ($B4712*$B$4)+3,COLUMN(C4712))</f>
        <v>Owing</v>
      </c>
      <c r="L4712" s="198" t="e">
        <f t="shared" si="447"/>
        <v>#VALUE!</v>
      </c>
      <c r="M4712" s="199" t="e">
        <f t="shared" si="448"/>
        <v>#VALUE!</v>
      </c>
      <c r="N4712" s="200" t="str" cm="1">
        <f t="array" ref="N4712">INDEX($A:$G, ($B4712*$B$4)+3,COLUMN(F4712))</f>
        <v>Total Interest Charged</v>
      </c>
      <c r="O4712" s="201" t="e">
        <f t="shared" si="446"/>
        <v>#VALUE!</v>
      </c>
    </row>
    <row r="4713" spans="3:15" x14ac:dyDescent="0.25">
      <c r="C4713" s="197" t="e">
        <f t="shared" si="449"/>
        <v>#DIV/0!</v>
      </c>
      <c r="D4713" s="216" t="e">
        <f>IF(F4713="","",IF($B$3='Budget Calculator'!$A$14, 'Loan Calculator'!$L$12-E4713+H4713, IF($B$3='Budget Calculator'!$A$13,  'Loan Calculator'!$N$12-E4713+H4713, IF($B$3='Budget Calculator'!$A$12,  'Loan Calculator'!$P$12-E4713+H4713, 0))))</f>
        <v>#DIV/0!</v>
      </c>
      <c r="E4713" s="217" t="e">
        <f>IF(('Loan Calculator'!$G$4/$B$4)*C4712&gt;=0, ('Loan Calculator'!$G$4/$B$4)*C4712, 1/0)</f>
        <v>#DIV/0!</v>
      </c>
      <c r="F4713" s="200" t="e">
        <f t="shared" si="450"/>
        <v>#DIV/0!</v>
      </c>
      <c r="G4713" s="212" t="e">
        <f t="shared" si="445"/>
        <v>#DIV/0!</v>
      </c>
      <c r="K4713" s="197" t="str" cm="1">
        <f t="array" ref="K4713">INDEX($A:$G, ($B4713*$B$4)+3,COLUMN(C4713))</f>
        <v>Owing</v>
      </c>
      <c r="L4713" s="198" t="e">
        <f t="shared" si="447"/>
        <v>#VALUE!</v>
      </c>
      <c r="M4713" s="199" t="e">
        <f t="shared" si="448"/>
        <v>#VALUE!</v>
      </c>
      <c r="N4713" s="200" t="str" cm="1">
        <f t="array" ref="N4713">INDEX($A:$G, ($B4713*$B$4)+3,COLUMN(F4713))</f>
        <v>Total Interest Charged</v>
      </c>
      <c r="O4713" s="201" t="e">
        <f t="shared" si="446"/>
        <v>#VALUE!</v>
      </c>
    </row>
    <row r="4714" spans="3:15" x14ac:dyDescent="0.25">
      <c r="C4714" s="197" t="e">
        <f t="shared" si="449"/>
        <v>#DIV/0!</v>
      </c>
      <c r="D4714" s="216" t="e">
        <f>IF(F4714="","",IF($B$3='Budget Calculator'!$A$14, 'Loan Calculator'!$L$12-E4714+H4714, IF($B$3='Budget Calculator'!$A$13,  'Loan Calculator'!$N$12-E4714+H4714, IF($B$3='Budget Calculator'!$A$12,  'Loan Calculator'!$P$12-E4714+H4714, 0))))</f>
        <v>#DIV/0!</v>
      </c>
      <c r="E4714" s="217" t="e">
        <f>IF(('Loan Calculator'!$G$4/$B$4)*C4713&gt;=0, ('Loan Calculator'!$G$4/$B$4)*C4713, 1/0)</f>
        <v>#DIV/0!</v>
      </c>
      <c r="F4714" s="200" t="e">
        <f t="shared" si="450"/>
        <v>#DIV/0!</v>
      </c>
      <c r="G4714" s="212" t="e">
        <f t="shared" si="445"/>
        <v>#DIV/0!</v>
      </c>
      <c r="K4714" s="197" t="str" cm="1">
        <f t="array" ref="K4714">INDEX($A:$G, ($B4714*$B$4)+3,COLUMN(C4714))</f>
        <v>Owing</v>
      </c>
      <c r="L4714" s="198" t="e">
        <f t="shared" si="447"/>
        <v>#VALUE!</v>
      </c>
      <c r="M4714" s="199" t="e">
        <f t="shared" si="448"/>
        <v>#VALUE!</v>
      </c>
      <c r="N4714" s="200" t="str" cm="1">
        <f t="array" ref="N4714">INDEX($A:$G, ($B4714*$B$4)+3,COLUMN(F4714))</f>
        <v>Total Interest Charged</v>
      </c>
      <c r="O4714" s="201" t="e">
        <f t="shared" si="446"/>
        <v>#VALUE!</v>
      </c>
    </row>
    <row r="4715" spans="3:15" x14ac:dyDescent="0.25">
      <c r="C4715" s="197" t="e">
        <f t="shared" si="449"/>
        <v>#DIV/0!</v>
      </c>
      <c r="D4715" s="216" t="e">
        <f>IF(F4715="","",IF($B$3='Budget Calculator'!$A$14, 'Loan Calculator'!$L$12-E4715+H4715, IF($B$3='Budget Calculator'!$A$13,  'Loan Calculator'!$N$12-E4715+H4715, IF($B$3='Budget Calculator'!$A$12,  'Loan Calculator'!$P$12-E4715+H4715, 0))))</f>
        <v>#DIV/0!</v>
      </c>
      <c r="E4715" s="217" t="e">
        <f>IF(('Loan Calculator'!$G$4/$B$4)*C4714&gt;=0, ('Loan Calculator'!$G$4/$B$4)*C4714, 1/0)</f>
        <v>#DIV/0!</v>
      </c>
      <c r="F4715" s="200" t="e">
        <f t="shared" si="450"/>
        <v>#DIV/0!</v>
      </c>
      <c r="G4715" s="212" t="e">
        <f t="shared" si="445"/>
        <v>#DIV/0!</v>
      </c>
      <c r="K4715" s="197" t="str" cm="1">
        <f t="array" ref="K4715">INDEX($A:$G, ($B4715*$B$4)+3,COLUMN(C4715))</f>
        <v>Owing</v>
      </c>
      <c r="L4715" s="198" t="e">
        <f t="shared" si="447"/>
        <v>#VALUE!</v>
      </c>
      <c r="M4715" s="199" t="e">
        <f t="shared" si="448"/>
        <v>#VALUE!</v>
      </c>
      <c r="N4715" s="200" t="str" cm="1">
        <f t="array" ref="N4715">INDEX($A:$G, ($B4715*$B$4)+3,COLUMN(F4715))</f>
        <v>Total Interest Charged</v>
      </c>
      <c r="O4715" s="201" t="e">
        <f t="shared" si="446"/>
        <v>#VALUE!</v>
      </c>
    </row>
    <row r="4716" spans="3:15" x14ac:dyDescent="0.25">
      <c r="C4716" s="197" t="e">
        <f t="shared" si="449"/>
        <v>#DIV/0!</v>
      </c>
      <c r="D4716" s="216" t="e">
        <f>IF(F4716="","",IF($B$3='Budget Calculator'!$A$14, 'Loan Calculator'!$L$12-E4716+H4716, IF($B$3='Budget Calculator'!$A$13,  'Loan Calculator'!$N$12-E4716+H4716, IF($B$3='Budget Calculator'!$A$12,  'Loan Calculator'!$P$12-E4716+H4716, 0))))</f>
        <v>#DIV/0!</v>
      </c>
      <c r="E4716" s="217" t="e">
        <f>IF(('Loan Calculator'!$G$4/$B$4)*C4715&gt;=0, ('Loan Calculator'!$G$4/$B$4)*C4715, 1/0)</f>
        <v>#DIV/0!</v>
      </c>
      <c r="F4716" s="200" t="e">
        <f t="shared" si="450"/>
        <v>#DIV/0!</v>
      </c>
      <c r="G4716" s="212" t="e">
        <f t="shared" si="445"/>
        <v>#DIV/0!</v>
      </c>
      <c r="K4716" s="197" t="str" cm="1">
        <f t="array" ref="K4716">INDEX($A:$G, ($B4716*$B$4)+3,COLUMN(C4716))</f>
        <v>Owing</v>
      </c>
      <c r="L4716" s="198" t="e">
        <f t="shared" si="447"/>
        <v>#VALUE!</v>
      </c>
      <c r="M4716" s="199" t="e">
        <f t="shared" si="448"/>
        <v>#VALUE!</v>
      </c>
      <c r="N4716" s="200" t="str" cm="1">
        <f t="array" ref="N4716">INDEX($A:$G, ($B4716*$B$4)+3,COLUMN(F4716))</f>
        <v>Total Interest Charged</v>
      </c>
      <c r="O4716" s="201" t="e">
        <f t="shared" si="446"/>
        <v>#VALUE!</v>
      </c>
    </row>
    <row r="4717" spans="3:15" x14ac:dyDescent="0.25">
      <c r="C4717" s="197" t="e">
        <f t="shared" si="449"/>
        <v>#DIV/0!</v>
      </c>
      <c r="D4717" s="216" t="e">
        <f>IF(F4717="","",IF($B$3='Budget Calculator'!$A$14, 'Loan Calculator'!$L$12-E4717+H4717, IF($B$3='Budget Calculator'!$A$13,  'Loan Calculator'!$N$12-E4717+H4717, IF($B$3='Budget Calculator'!$A$12,  'Loan Calculator'!$P$12-E4717+H4717, 0))))</f>
        <v>#DIV/0!</v>
      </c>
      <c r="E4717" s="217" t="e">
        <f>IF(('Loan Calculator'!$G$4/$B$4)*C4716&gt;=0, ('Loan Calculator'!$G$4/$B$4)*C4716, 1/0)</f>
        <v>#DIV/0!</v>
      </c>
      <c r="F4717" s="200" t="e">
        <f t="shared" si="450"/>
        <v>#DIV/0!</v>
      </c>
      <c r="G4717" s="212" t="e">
        <f t="shared" si="445"/>
        <v>#DIV/0!</v>
      </c>
      <c r="K4717" s="197" t="str" cm="1">
        <f t="array" ref="K4717">INDEX($A:$G, ($B4717*$B$4)+3,COLUMN(C4717))</f>
        <v>Owing</v>
      </c>
      <c r="L4717" s="198" t="e">
        <f t="shared" si="447"/>
        <v>#VALUE!</v>
      </c>
      <c r="M4717" s="199" t="e">
        <f t="shared" si="448"/>
        <v>#VALUE!</v>
      </c>
      <c r="N4717" s="200" t="str" cm="1">
        <f t="array" ref="N4717">INDEX($A:$G, ($B4717*$B$4)+3,COLUMN(F4717))</f>
        <v>Total Interest Charged</v>
      </c>
      <c r="O4717" s="201" t="e">
        <f t="shared" si="446"/>
        <v>#VALUE!</v>
      </c>
    </row>
    <row r="4718" spans="3:15" x14ac:dyDescent="0.25">
      <c r="C4718" s="197" t="e">
        <f t="shared" si="449"/>
        <v>#DIV/0!</v>
      </c>
      <c r="D4718" s="216" t="e">
        <f>IF(F4718="","",IF($B$3='Budget Calculator'!$A$14, 'Loan Calculator'!$L$12-E4718+H4718, IF($B$3='Budget Calculator'!$A$13,  'Loan Calculator'!$N$12-E4718+H4718, IF($B$3='Budget Calculator'!$A$12,  'Loan Calculator'!$P$12-E4718+H4718, 0))))</f>
        <v>#DIV/0!</v>
      </c>
      <c r="E4718" s="217" t="e">
        <f>IF(('Loan Calculator'!$G$4/$B$4)*C4717&gt;=0, ('Loan Calculator'!$G$4/$B$4)*C4717, 1/0)</f>
        <v>#DIV/0!</v>
      </c>
      <c r="F4718" s="200" t="e">
        <f t="shared" si="450"/>
        <v>#DIV/0!</v>
      </c>
      <c r="G4718" s="212" t="e">
        <f t="shared" si="445"/>
        <v>#DIV/0!</v>
      </c>
      <c r="K4718" s="197" t="str" cm="1">
        <f t="array" ref="K4718">INDEX($A:$G, ($B4718*$B$4)+3,COLUMN(C4718))</f>
        <v>Owing</v>
      </c>
      <c r="L4718" s="198" t="e">
        <f t="shared" si="447"/>
        <v>#VALUE!</v>
      </c>
      <c r="M4718" s="199" t="e">
        <f t="shared" si="448"/>
        <v>#VALUE!</v>
      </c>
      <c r="N4718" s="200" t="str" cm="1">
        <f t="array" ref="N4718">INDEX($A:$G, ($B4718*$B$4)+3,COLUMN(F4718))</f>
        <v>Total Interest Charged</v>
      </c>
      <c r="O4718" s="201" t="e">
        <f t="shared" si="446"/>
        <v>#VALUE!</v>
      </c>
    </row>
    <row r="4719" spans="3:15" x14ac:dyDescent="0.25">
      <c r="C4719" s="197" t="e">
        <f t="shared" si="449"/>
        <v>#DIV/0!</v>
      </c>
      <c r="D4719" s="216" t="e">
        <f>IF(F4719="","",IF($B$3='Budget Calculator'!$A$14, 'Loan Calculator'!$L$12-E4719+H4719, IF($B$3='Budget Calculator'!$A$13,  'Loan Calculator'!$N$12-E4719+H4719, IF($B$3='Budget Calculator'!$A$12,  'Loan Calculator'!$P$12-E4719+H4719, 0))))</f>
        <v>#DIV/0!</v>
      </c>
      <c r="E4719" s="217" t="e">
        <f>IF(('Loan Calculator'!$G$4/$B$4)*C4718&gt;=0, ('Loan Calculator'!$G$4/$B$4)*C4718, 1/0)</f>
        <v>#DIV/0!</v>
      </c>
      <c r="F4719" s="200" t="e">
        <f t="shared" si="450"/>
        <v>#DIV/0!</v>
      </c>
      <c r="G4719" s="212" t="e">
        <f t="shared" si="445"/>
        <v>#DIV/0!</v>
      </c>
      <c r="K4719" s="197" t="str" cm="1">
        <f t="array" ref="K4719">INDEX($A:$G, ($B4719*$B$4)+3,COLUMN(C4719))</f>
        <v>Owing</v>
      </c>
      <c r="L4719" s="198" t="e">
        <f t="shared" si="447"/>
        <v>#VALUE!</v>
      </c>
      <c r="M4719" s="199" t="e">
        <f t="shared" si="448"/>
        <v>#VALUE!</v>
      </c>
      <c r="N4719" s="200" t="str" cm="1">
        <f t="array" ref="N4719">INDEX($A:$G, ($B4719*$B$4)+3,COLUMN(F4719))</f>
        <v>Total Interest Charged</v>
      </c>
      <c r="O4719" s="201" t="e">
        <f t="shared" si="446"/>
        <v>#VALUE!</v>
      </c>
    </row>
    <row r="4720" spans="3:15" x14ac:dyDescent="0.25">
      <c r="C4720" s="197" t="e">
        <f t="shared" si="449"/>
        <v>#DIV/0!</v>
      </c>
      <c r="D4720" s="216" t="e">
        <f>IF(F4720="","",IF($B$3='Budget Calculator'!$A$14, 'Loan Calculator'!$L$12-E4720+H4720, IF($B$3='Budget Calculator'!$A$13,  'Loan Calculator'!$N$12-E4720+H4720, IF($B$3='Budget Calculator'!$A$12,  'Loan Calculator'!$P$12-E4720+H4720, 0))))</f>
        <v>#DIV/0!</v>
      </c>
      <c r="E4720" s="217" t="e">
        <f>IF(('Loan Calculator'!$G$4/$B$4)*C4719&gt;=0, ('Loan Calculator'!$G$4/$B$4)*C4719, 1/0)</f>
        <v>#DIV/0!</v>
      </c>
      <c r="F4720" s="200" t="e">
        <f t="shared" si="450"/>
        <v>#DIV/0!</v>
      </c>
      <c r="G4720" s="212" t="e">
        <f t="shared" si="445"/>
        <v>#DIV/0!</v>
      </c>
      <c r="K4720" s="197" t="str" cm="1">
        <f t="array" ref="K4720">INDEX($A:$G, ($B4720*$B$4)+3,COLUMN(C4720))</f>
        <v>Owing</v>
      </c>
      <c r="L4720" s="198" t="e">
        <f t="shared" si="447"/>
        <v>#VALUE!</v>
      </c>
      <c r="M4720" s="199" t="e">
        <f t="shared" si="448"/>
        <v>#VALUE!</v>
      </c>
      <c r="N4720" s="200" t="str" cm="1">
        <f t="array" ref="N4720">INDEX($A:$G, ($B4720*$B$4)+3,COLUMN(F4720))</f>
        <v>Total Interest Charged</v>
      </c>
      <c r="O4720" s="201" t="e">
        <f t="shared" si="446"/>
        <v>#VALUE!</v>
      </c>
    </row>
    <row r="4721" spans="3:15" x14ac:dyDescent="0.25">
      <c r="C4721" s="197" t="e">
        <f t="shared" si="449"/>
        <v>#DIV/0!</v>
      </c>
      <c r="D4721" s="216" t="e">
        <f>IF(F4721="","",IF($B$3='Budget Calculator'!$A$14, 'Loan Calculator'!$L$12-E4721+H4721, IF($B$3='Budget Calculator'!$A$13,  'Loan Calculator'!$N$12-E4721+H4721, IF($B$3='Budget Calculator'!$A$12,  'Loan Calculator'!$P$12-E4721+H4721, 0))))</f>
        <v>#DIV/0!</v>
      </c>
      <c r="E4721" s="217" t="e">
        <f>IF(('Loan Calculator'!$G$4/$B$4)*C4720&gt;=0, ('Loan Calculator'!$G$4/$B$4)*C4720, 1/0)</f>
        <v>#DIV/0!</v>
      </c>
      <c r="F4721" s="200" t="e">
        <f t="shared" si="450"/>
        <v>#DIV/0!</v>
      </c>
      <c r="G4721" s="212" t="e">
        <f t="shared" si="445"/>
        <v>#DIV/0!</v>
      </c>
      <c r="K4721" s="197" t="str" cm="1">
        <f t="array" ref="K4721">INDEX($A:$G, ($B4721*$B$4)+3,COLUMN(C4721))</f>
        <v>Owing</v>
      </c>
      <c r="L4721" s="198" t="e">
        <f t="shared" si="447"/>
        <v>#VALUE!</v>
      </c>
      <c r="M4721" s="199" t="e">
        <f t="shared" si="448"/>
        <v>#VALUE!</v>
      </c>
      <c r="N4721" s="200" t="str" cm="1">
        <f t="array" ref="N4721">INDEX($A:$G, ($B4721*$B$4)+3,COLUMN(F4721))</f>
        <v>Total Interest Charged</v>
      </c>
      <c r="O4721" s="201" t="e">
        <f t="shared" si="446"/>
        <v>#VALUE!</v>
      </c>
    </row>
    <row r="4722" spans="3:15" x14ac:dyDescent="0.25">
      <c r="C4722" s="197" t="e">
        <f t="shared" si="449"/>
        <v>#DIV/0!</v>
      </c>
      <c r="D4722" s="216" t="e">
        <f>IF(F4722="","",IF($B$3='Budget Calculator'!$A$14, 'Loan Calculator'!$L$12-E4722+H4722, IF($B$3='Budget Calculator'!$A$13,  'Loan Calculator'!$N$12-E4722+H4722, IF($B$3='Budget Calculator'!$A$12,  'Loan Calculator'!$P$12-E4722+H4722, 0))))</f>
        <v>#DIV/0!</v>
      </c>
      <c r="E4722" s="217" t="e">
        <f>IF(('Loan Calculator'!$G$4/$B$4)*C4721&gt;=0, ('Loan Calculator'!$G$4/$B$4)*C4721, 1/0)</f>
        <v>#DIV/0!</v>
      </c>
      <c r="F4722" s="200" t="e">
        <f t="shared" si="450"/>
        <v>#DIV/0!</v>
      </c>
      <c r="G4722" s="212" t="e">
        <f t="shared" si="445"/>
        <v>#DIV/0!</v>
      </c>
      <c r="K4722" s="197" t="str" cm="1">
        <f t="array" ref="K4722">INDEX($A:$G, ($B4722*$B$4)+3,COLUMN(C4722))</f>
        <v>Owing</v>
      </c>
      <c r="L4722" s="198" t="e">
        <f t="shared" si="447"/>
        <v>#VALUE!</v>
      </c>
      <c r="M4722" s="199" t="e">
        <f t="shared" si="448"/>
        <v>#VALUE!</v>
      </c>
      <c r="N4722" s="200" t="str" cm="1">
        <f t="array" ref="N4722">INDEX($A:$G, ($B4722*$B$4)+3,COLUMN(F4722))</f>
        <v>Total Interest Charged</v>
      </c>
      <c r="O4722" s="201" t="e">
        <f t="shared" si="446"/>
        <v>#VALUE!</v>
      </c>
    </row>
    <row r="4723" spans="3:15" x14ac:dyDescent="0.25">
      <c r="C4723" s="197" t="e">
        <f t="shared" si="449"/>
        <v>#DIV/0!</v>
      </c>
      <c r="D4723" s="216" t="e">
        <f>IF(F4723="","",IF($B$3='Budget Calculator'!$A$14, 'Loan Calculator'!$L$12-E4723+H4723, IF($B$3='Budget Calculator'!$A$13,  'Loan Calculator'!$N$12-E4723+H4723, IF($B$3='Budget Calculator'!$A$12,  'Loan Calculator'!$P$12-E4723+H4723, 0))))</f>
        <v>#DIV/0!</v>
      </c>
      <c r="E4723" s="217" t="e">
        <f>IF(('Loan Calculator'!$G$4/$B$4)*C4722&gt;=0, ('Loan Calculator'!$G$4/$B$4)*C4722, 1/0)</f>
        <v>#DIV/0!</v>
      </c>
      <c r="F4723" s="200" t="e">
        <f t="shared" si="450"/>
        <v>#DIV/0!</v>
      </c>
      <c r="G4723" s="212" t="e">
        <f t="shared" si="445"/>
        <v>#DIV/0!</v>
      </c>
      <c r="K4723" s="197" t="str" cm="1">
        <f t="array" ref="K4723">INDEX($A:$G, ($B4723*$B$4)+3,COLUMN(C4723))</f>
        <v>Owing</v>
      </c>
      <c r="L4723" s="198" t="e">
        <f t="shared" si="447"/>
        <v>#VALUE!</v>
      </c>
      <c r="M4723" s="199" t="e">
        <f t="shared" si="448"/>
        <v>#VALUE!</v>
      </c>
      <c r="N4723" s="200" t="str" cm="1">
        <f t="array" ref="N4723">INDEX($A:$G, ($B4723*$B$4)+3,COLUMN(F4723))</f>
        <v>Total Interest Charged</v>
      </c>
      <c r="O4723" s="201" t="e">
        <f t="shared" si="446"/>
        <v>#VALUE!</v>
      </c>
    </row>
    <row r="4724" spans="3:15" x14ac:dyDescent="0.25">
      <c r="C4724" s="197" t="e">
        <f t="shared" si="449"/>
        <v>#DIV/0!</v>
      </c>
      <c r="D4724" s="216" t="e">
        <f>IF(F4724="","",IF($B$3='Budget Calculator'!$A$14, 'Loan Calculator'!$L$12-E4724+H4724, IF($B$3='Budget Calculator'!$A$13,  'Loan Calculator'!$N$12-E4724+H4724, IF($B$3='Budget Calculator'!$A$12,  'Loan Calculator'!$P$12-E4724+H4724, 0))))</f>
        <v>#DIV/0!</v>
      </c>
      <c r="E4724" s="217" t="e">
        <f>IF(('Loan Calculator'!$G$4/$B$4)*C4723&gt;=0, ('Loan Calculator'!$G$4/$B$4)*C4723, 1/0)</f>
        <v>#DIV/0!</v>
      </c>
      <c r="F4724" s="200" t="e">
        <f t="shared" si="450"/>
        <v>#DIV/0!</v>
      </c>
      <c r="G4724" s="212" t="e">
        <f t="shared" si="445"/>
        <v>#DIV/0!</v>
      </c>
      <c r="K4724" s="197" t="str" cm="1">
        <f t="array" ref="K4724">INDEX($A:$G, ($B4724*$B$4)+3,COLUMN(C4724))</f>
        <v>Owing</v>
      </c>
      <c r="L4724" s="198" t="e">
        <f t="shared" si="447"/>
        <v>#VALUE!</v>
      </c>
      <c r="M4724" s="199" t="e">
        <f t="shared" si="448"/>
        <v>#VALUE!</v>
      </c>
      <c r="N4724" s="200" t="str" cm="1">
        <f t="array" ref="N4724">INDEX($A:$G, ($B4724*$B$4)+3,COLUMN(F4724))</f>
        <v>Total Interest Charged</v>
      </c>
      <c r="O4724" s="201" t="e">
        <f t="shared" si="446"/>
        <v>#VALUE!</v>
      </c>
    </row>
    <row r="4725" spans="3:15" x14ac:dyDescent="0.25">
      <c r="C4725" s="197" t="e">
        <f t="shared" si="449"/>
        <v>#DIV/0!</v>
      </c>
      <c r="D4725" s="216" t="e">
        <f>IF(F4725="","",IF($B$3='Budget Calculator'!$A$14, 'Loan Calculator'!$L$12-E4725+H4725, IF($B$3='Budget Calculator'!$A$13,  'Loan Calculator'!$N$12-E4725+H4725, IF($B$3='Budget Calculator'!$A$12,  'Loan Calculator'!$P$12-E4725+H4725, 0))))</f>
        <v>#DIV/0!</v>
      </c>
      <c r="E4725" s="217" t="e">
        <f>IF(('Loan Calculator'!$G$4/$B$4)*C4724&gt;=0, ('Loan Calculator'!$G$4/$B$4)*C4724, 1/0)</f>
        <v>#DIV/0!</v>
      </c>
      <c r="F4725" s="200" t="e">
        <f t="shared" si="450"/>
        <v>#DIV/0!</v>
      </c>
      <c r="G4725" s="212" t="e">
        <f t="shared" si="445"/>
        <v>#DIV/0!</v>
      </c>
      <c r="K4725" s="197" t="str" cm="1">
        <f t="array" ref="K4725">INDEX($A:$G, ($B4725*$B$4)+3,COLUMN(C4725))</f>
        <v>Owing</v>
      </c>
      <c r="L4725" s="198" t="e">
        <f t="shared" si="447"/>
        <v>#VALUE!</v>
      </c>
      <c r="M4725" s="199" t="e">
        <f t="shared" si="448"/>
        <v>#VALUE!</v>
      </c>
      <c r="N4725" s="200" t="str" cm="1">
        <f t="array" ref="N4725">INDEX($A:$G, ($B4725*$B$4)+3,COLUMN(F4725))</f>
        <v>Total Interest Charged</v>
      </c>
      <c r="O4725" s="201" t="e">
        <f t="shared" si="446"/>
        <v>#VALUE!</v>
      </c>
    </row>
    <row r="4726" spans="3:15" x14ac:dyDescent="0.25">
      <c r="C4726" s="197" t="e">
        <f t="shared" si="449"/>
        <v>#DIV/0!</v>
      </c>
      <c r="D4726" s="216" t="e">
        <f>IF(F4726="","",IF($B$3='Budget Calculator'!$A$14, 'Loan Calculator'!$L$12-E4726+H4726, IF($B$3='Budget Calculator'!$A$13,  'Loan Calculator'!$N$12-E4726+H4726, IF($B$3='Budget Calculator'!$A$12,  'Loan Calculator'!$P$12-E4726+H4726, 0))))</f>
        <v>#DIV/0!</v>
      </c>
      <c r="E4726" s="217" t="e">
        <f>IF(('Loan Calculator'!$G$4/$B$4)*C4725&gt;=0, ('Loan Calculator'!$G$4/$B$4)*C4725, 1/0)</f>
        <v>#DIV/0!</v>
      </c>
      <c r="F4726" s="200" t="e">
        <f t="shared" si="450"/>
        <v>#DIV/0!</v>
      </c>
      <c r="G4726" s="212" t="e">
        <f t="shared" si="445"/>
        <v>#DIV/0!</v>
      </c>
      <c r="K4726" s="197" t="str" cm="1">
        <f t="array" ref="K4726">INDEX($A:$G, ($B4726*$B$4)+3,COLUMN(C4726))</f>
        <v>Owing</v>
      </c>
      <c r="L4726" s="198" t="e">
        <f t="shared" si="447"/>
        <v>#VALUE!</v>
      </c>
      <c r="M4726" s="199" t="e">
        <f t="shared" si="448"/>
        <v>#VALUE!</v>
      </c>
      <c r="N4726" s="200" t="str" cm="1">
        <f t="array" ref="N4726">INDEX($A:$G, ($B4726*$B$4)+3,COLUMN(F4726))</f>
        <v>Total Interest Charged</v>
      </c>
      <c r="O4726" s="201" t="e">
        <f t="shared" si="446"/>
        <v>#VALUE!</v>
      </c>
    </row>
    <row r="4727" spans="3:15" x14ac:dyDescent="0.25">
      <c r="C4727" s="197" t="e">
        <f t="shared" si="449"/>
        <v>#DIV/0!</v>
      </c>
      <c r="D4727" s="216" t="e">
        <f>IF(F4727="","",IF($B$3='Budget Calculator'!$A$14, 'Loan Calculator'!$L$12-E4727+H4727, IF($B$3='Budget Calculator'!$A$13,  'Loan Calculator'!$N$12-E4727+H4727, IF($B$3='Budget Calculator'!$A$12,  'Loan Calculator'!$P$12-E4727+H4727, 0))))</f>
        <v>#DIV/0!</v>
      </c>
      <c r="E4727" s="217" t="e">
        <f>IF(('Loan Calculator'!$G$4/$B$4)*C4726&gt;=0, ('Loan Calculator'!$G$4/$B$4)*C4726, 1/0)</f>
        <v>#DIV/0!</v>
      </c>
      <c r="F4727" s="200" t="e">
        <f t="shared" si="450"/>
        <v>#DIV/0!</v>
      </c>
      <c r="G4727" s="212" t="e">
        <f t="shared" si="445"/>
        <v>#DIV/0!</v>
      </c>
      <c r="K4727" s="197" t="str" cm="1">
        <f t="array" ref="K4727">INDEX($A:$G, ($B4727*$B$4)+3,COLUMN(C4727))</f>
        <v>Owing</v>
      </c>
      <c r="L4727" s="198" t="e">
        <f t="shared" si="447"/>
        <v>#VALUE!</v>
      </c>
      <c r="M4727" s="199" t="e">
        <f t="shared" si="448"/>
        <v>#VALUE!</v>
      </c>
      <c r="N4727" s="200" t="str" cm="1">
        <f t="array" ref="N4727">INDEX($A:$G, ($B4727*$B$4)+3,COLUMN(F4727))</f>
        <v>Total Interest Charged</v>
      </c>
      <c r="O4727" s="201" t="e">
        <f t="shared" si="446"/>
        <v>#VALUE!</v>
      </c>
    </row>
    <row r="4728" spans="3:15" x14ac:dyDescent="0.25">
      <c r="C4728" s="197" t="e">
        <f t="shared" si="449"/>
        <v>#DIV/0!</v>
      </c>
      <c r="D4728" s="216" t="e">
        <f>IF(F4728="","",IF($B$3='Budget Calculator'!$A$14, 'Loan Calculator'!$L$12-E4728+H4728, IF($B$3='Budget Calculator'!$A$13,  'Loan Calculator'!$N$12-E4728+H4728, IF($B$3='Budget Calculator'!$A$12,  'Loan Calculator'!$P$12-E4728+H4728, 0))))</f>
        <v>#DIV/0!</v>
      </c>
      <c r="E4728" s="217" t="e">
        <f>IF(('Loan Calculator'!$G$4/$B$4)*C4727&gt;=0, ('Loan Calculator'!$G$4/$B$4)*C4727, 1/0)</f>
        <v>#DIV/0!</v>
      </c>
      <c r="F4728" s="200" t="e">
        <f t="shared" si="450"/>
        <v>#DIV/0!</v>
      </c>
      <c r="G4728" s="212" t="e">
        <f t="shared" si="445"/>
        <v>#DIV/0!</v>
      </c>
      <c r="K4728" s="197" t="str" cm="1">
        <f t="array" ref="K4728">INDEX($A:$G, ($B4728*$B$4)+3,COLUMN(C4728))</f>
        <v>Owing</v>
      </c>
      <c r="L4728" s="198" t="e">
        <f t="shared" si="447"/>
        <v>#VALUE!</v>
      </c>
      <c r="M4728" s="199" t="e">
        <f t="shared" si="448"/>
        <v>#VALUE!</v>
      </c>
      <c r="N4728" s="200" t="str" cm="1">
        <f t="array" ref="N4728">INDEX($A:$G, ($B4728*$B$4)+3,COLUMN(F4728))</f>
        <v>Total Interest Charged</v>
      </c>
      <c r="O4728" s="201" t="e">
        <f t="shared" si="446"/>
        <v>#VALUE!</v>
      </c>
    </row>
    <row r="4729" spans="3:15" x14ac:dyDescent="0.25">
      <c r="C4729" s="197" t="e">
        <f t="shared" si="449"/>
        <v>#DIV/0!</v>
      </c>
      <c r="D4729" s="216" t="e">
        <f>IF(F4729="","",IF($B$3='Budget Calculator'!$A$14, 'Loan Calculator'!$L$12-E4729+H4729, IF($B$3='Budget Calculator'!$A$13,  'Loan Calculator'!$N$12-E4729+H4729, IF($B$3='Budget Calculator'!$A$12,  'Loan Calculator'!$P$12-E4729+H4729, 0))))</f>
        <v>#DIV/0!</v>
      </c>
      <c r="E4729" s="217" t="e">
        <f>IF(('Loan Calculator'!$G$4/$B$4)*C4728&gt;=0, ('Loan Calculator'!$G$4/$B$4)*C4728, 1/0)</f>
        <v>#DIV/0!</v>
      </c>
      <c r="F4729" s="200" t="e">
        <f t="shared" si="450"/>
        <v>#DIV/0!</v>
      </c>
      <c r="G4729" s="212" t="e">
        <f t="shared" si="445"/>
        <v>#DIV/0!</v>
      </c>
      <c r="K4729" s="197" t="str" cm="1">
        <f t="array" ref="K4729">INDEX($A:$G, ($B4729*$B$4)+3,COLUMN(C4729))</f>
        <v>Owing</v>
      </c>
      <c r="L4729" s="198" t="e">
        <f t="shared" si="447"/>
        <v>#VALUE!</v>
      </c>
      <c r="M4729" s="199" t="e">
        <f t="shared" si="448"/>
        <v>#VALUE!</v>
      </c>
      <c r="N4729" s="200" t="str" cm="1">
        <f t="array" ref="N4729">INDEX($A:$G, ($B4729*$B$4)+3,COLUMN(F4729))</f>
        <v>Total Interest Charged</v>
      </c>
      <c r="O4729" s="201" t="e">
        <f t="shared" si="446"/>
        <v>#VALUE!</v>
      </c>
    </row>
    <row r="4730" spans="3:15" x14ac:dyDescent="0.25">
      <c r="C4730" s="197" t="e">
        <f t="shared" si="449"/>
        <v>#DIV/0!</v>
      </c>
      <c r="D4730" s="216" t="e">
        <f>IF(F4730="","",IF($B$3='Budget Calculator'!$A$14, 'Loan Calculator'!$L$12-E4730+H4730, IF($B$3='Budget Calculator'!$A$13,  'Loan Calculator'!$N$12-E4730+H4730, IF($B$3='Budget Calculator'!$A$12,  'Loan Calculator'!$P$12-E4730+H4730, 0))))</f>
        <v>#DIV/0!</v>
      </c>
      <c r="E4730" s="217" t="e">
        <f>IF(('Loan Calculator'!$G$4/$B$4)*C4729&gt;=0, ('Loan Calculator'!$G$4/$B$4)*C4729, 1/0)</f>
        <v>#DIV/0!</v>
      </c>
      <c r="F4730" s="200" t="e">
        <f t="shared" si="450"/>
        <v>#DIV/0!</v>
      </c>
      <c r="G4730" s="212" t="e">
        <f t="shared" si="445"/>
        <v>#DIV/0!</v>
      </c>
      <c r="K4730" s="197" t="str" cm="1">
        <f t="array" ref="K4730">INDEX($A:$G, ($B4730*$B$4)+3,COLUMN(C4730))</f>
        <v>Owing</v>
      </c>
      <c r="L4730" s="198" t="e">
        <f t="shared" si="447"/>
        <v>#VALUE!</v>
      </c>
      <c r="M4730" s="199" t="e">
        <f t="shared" si="448"/>
        <v>#VALUE!</v>
      </c>
      <c r="N4730" s="200" t="str" cm="1">
        <f t="array" ref="N4730">INDEX($A:$G, ($B4730*$B$4)+3,COLUMN(F4730))</f>
        <v>Total Interest Charged</v>
      </c>
      <c r="O4730" s="201" t="e">
        <f t="shared" si="446"/>
        <v>#VALUE!</v>
      </c>
    </row>
    <row r="4731" spans="3:15" x14ac:dyDescent="0.25">
      <c r="C4731" s="197" t="e">
        <f t="shared" si="449"/>
        <v>#DIV/0!</v>
      </c>
      <c r="D4731" s="216" t="e">
        <f>IF(F4731="","",IF($B$3='Budget Calculator'!$A$14, 'Loan Calculator'!$L$12-E4731+H4731, IF($B$3='Budget Calculator'!$A$13,  'Loan Calculator'!$N$12-E4731+H4731, IF($B$3='Budget Calculator'!$A$12,  'Loan Calculator'!$P$12-E4731+H4731, 0))))</f>
        <v>#DIV/0!</v>
      </c>
      <c r="E4731" s="217" t="e">
        <f>IF(('Loan Calculator'!$G$4/$B$4)*C4730&gt;=0, ('Loan Calculator'!$G$4/$B$4)*C4730, 1/0)</f>
        <v>#DIV/0!</v>
      </c>
      <c r="F4731" s="200" t="e">
        <f t="shared" si="450"/>
        <v>#DIV/0!</v>
      </c>
      <c r="G4731" s="212" t="e">
        <f t="shared" si="445"/>
        <v>#DIV/0!</v>
      </c>
      <c r="K4731" s="197" t="str" cm="1">
        <f t="array" ref="K4731">INDEX($A:$G, ($B4731*$B$4)+3,COLUMN(C4731))</f>
        <v>Owing</v>
      </c>
      <c r="L4731" s="198" t="e">
        <f t="shared" si="447"/>
        <v>#VALUE!</v>
      </c>
      <c r="M4731" s="199" t="e">
        <f t="shared" si="448"/>
        <v>#VALUE!</v>
      </c>
      <c r="N4731" s="200" t="str" cm="1">
        <f t="array" ref="N4731">INDEX($A:$G, ($B4731*$B$4)+3,COLUMN(F4731))</f>
        <v>Total Interest Charged</v>
      </c>
      <c r="O4731" s="201" t="e">
        <f t="shared" si="446"/>
        <v>#VALUE!</v>
      </c>
    </row>
    <row r="4732" spans="3:15" x14ac:dyDescent="0.25">
      <c r="C4732" s="197" t="e">
        <f t="shared" si="449"/>
        <v>#DIV/0!</v>
      </c>
      <c r="D4732" s="216" t="e">
        <f>IF(F4732="","",IF($B$3='Budget Calculator'!$A$14, 'Loan Calculator'!$L$12-E4732+H4732, IF($B$3='Budget Calculator'!$A$13,  'Loan Calculator'!$N$12-E4732+H4732, IF($B$3='Budget Calculator'!$A$12,  'Loan Calculator'!$P$12-E4732+H4732, 0))))</f>
        <v>#DIV/0!</v>
      </c>
      <c r="E4732" s="217" t="e">
        <f>IF(('Loan Calculator'!$G$4/$B$4)*C4731&gt;=0, ('Loan Calculator'!$G$4/$B$4)*C4731, 1/0)</f>
        <v>#DIV/0!</v>
      </c>
      <c r="F4732" s="200" t="e">
        <f t="shared" si="450"/>
        <v>#DIV/0!</v>
      </c>
      <c r="G4732" s="212" t="e">
        <f t="shared" si="445"/>
        <v>#DIV/0!</v>
      </c>
      <c r="K4732" s="197" t="str" cm="1">
        <f t="array" ref="K4732">INDEX($A:$G, ($B4732*$B$4)+3,COLUMN(C4732))</f>
        <v>Owing</v>
      </c>
      <c r="L4732" s="198" t="e">
        <f t="shared" si="447"/>
        <v>#VALUE!</v>
      </c>
      <c r="M4732" s="199" t="e">
        <f t="shared" si="448"/>
        <v>#VALUE!</v>
      </c>
      <c r="N4732" s="200" t="str" cm="1">
        <f t="array" ref="N4732">INDEX($A:$G, ($B4732*$B$4)+3,COLUMN(F4732))</f>
        <v>Total Interest Charged</v>
      </c>
      <c r="O4732" s="201" t="e">
        <f t="shared" si="446"/>
        <v>#VALUE!</v>
      </c>
    </row>
    <row r="4733" spans="3:15" x14ac:dyDescent="0.25">
      <c r="C4733" s="197" t="e">
        <f t="shared" si="449"/>
        <v>#DIV/0!</v>
      </c>
      <c r="D4733" s="216" t="e">
        <f>IF(F4733="","",IF($B$3='Budget Calculator'!$A$14, 'Loan Calculator'!$L$12-E4733+H4733, IF($B$3='Budget Calculator'!$A$13,  'Loan Calculator'!$N$12-E4733+H4733, IF($B$3='Budget Calculator'!$A$12,  'Loan Calculator'!$P$12-E4733+H4733, 0))))</f>
        <v>#DIV/0!</v>
      </c>
      <c r="E4733" s="217" t="e">
        <f>IF(('Loan Calculator'!$G$4/$B$4)*C4732&gt;=0, ('Loan Calculator'!$G$4/$B$4)*C4732, 1/0)</f>
        <v>#DIV/0!</v>
      </c>
      <c r="F4733" s="200" t="e">
        <f t="shared" si="450"/>
        <v>#DIV/0!</v>
      </c>
      <c r="G4733" s="212" t="e">
        <f t="shared" si="445"/>
        <v>#DIV/0!</v>
      </c>
      <c r="K4733" s="197" t="str" cm="1">
        <f t="array" ref="K4733">INDEX($A:$G, ($B4733*$B$4)+3,COLUMN(C4733))</f>
        <v>Owing</v>
      </c>
      <c r="L4733" s="198" t="e">
        <f t="shared" si="447"/>
        <v>#VALUE!</v>
      </c>
      <c r="M4733" s="199" t="e">
        <f t="shared" si="448"/>
        <v>#VALUE!</v>
      </c>
      <c r="N4733" s="200" t="str" cm="1">
        <f t="array" ref="N4733">INDEX($A:$G, ($B4733*$B$4)+3,COLUMN(F4733))</f>
        <v>Total Interest Charged</v>
      </c>
      <c r="O4733" s="201" t="e">
        <f t="shared" si="446"/>
        <v>#VALUE!</v>
      </c>
    </row>
    <row r="4734" spans="3:15" x14ac:dyDescent="0.25">
      <c r="C4734" s="197" t="e">
        <f t="shared" si="449"/>
        <v>#DIV/0!</v>
      </c>
      <c r="D4734" s="216" t="e">
        <f>IF(F4734="","",IF($B$3='Budget Calculator'!$A$14, 'Loan Calculator'!$L$12-E4734+H4734, IF($B$3='Budget Calculator'!$A$13,  'Loan Calculator'!$N$12-E4734+H4734, IF($B$3='Budget Calculator'!$A$12,  'Loan Calculator'!$P$12-E4734+H4734, 0))))</f>
        <v>#DIV/0!</v>
      </c>
      <c r="E4734" s="217" t="e">
        <f>IF(('Loan Calculator'!$G$4/$B$4)*C4733&gt;=0, ('Loan Calculator'!$G$4/$B$4)*C4733, 1/0)</f>
        <v>#DIV/0!</v>
      </c>
      <c r="F4734" s="200" t="e">
        <f t="shared" si="450"/>
        <v>#DIV/0!</v>
      </c>
      <c r="G4734" s="212" t="e">
        <f t="shared" si="445"/>
        <v>#DIV/0!</v>
      </c>
      <c r="K4734" s="197" t="str" cm="1">
        <f t="array" ref="K4734">INDEX($A:$G, ($B4734*$B$4)+3,COLUMN(C4734))</f>
        <v>Owing</v>
      </c>
      <c r="L4734" s="198" t="e">
        <f t="shared" si="447"/>
        <v>#VALUE!</v>
      </c>
      <c r="M4734" s="199" t="e">
        <f t="shared" si="448"/>
        <v>#VALUE!</v>
      </c>
      <c r="N4734" s="200" t="str" cm="1">
        <f t="array" ref="N4734">INDEX($A:$G, ($B4734*$B$4)+3,COLUMN(F4734))</f>
        <v>Total Interest Charged</v>
      </c>
      <c r="O4734" s="201" t="e">
        <f t="shared" si="446"/>
        <v>#VALUE!</v>
      </c>
    </row>
    <row r="4735" spans="3:15" x14ac:dyDescent="0.25">
      <c r="C4735" s="197" t="e">
        <f t="shared" si="449"/>
        <v>#DIV/0!</v>
      </c>
      <c r="D4735" s="216" t="e">
        <f>IF(F4735="","",IF($B$3='Budget Calculator'!$A$14, 'Loan Calculator'!$L$12-E4735+H4735, IF($B$3='Budget Calculator'!$A$13,  'Loan Calculator'!$N$12-E4735+H4735, IF($B$3='Budget Calculator'!$A$12,  'Loan Calculator'!$P$12-E4735+H4735, 0))))</f>
        <v>#DIV/0!</v>
      </c>
      <c r="E4735" s="217" t="e">
        <f>IF(('Loan Calculator'!$G$4/$B$4)*C4734&gt;=0, ('Loan Calculator'!$G$4/$B$4)*C4734, 1/0)</f>
        <v>#DIV/0!</v>
      </c>
      <c r="F4735" s="200" t="e">
        <f t="shared" si="450"/>
        <v>#DIV/0!</v>
      </c>
      <c r="G4735" s="212" t="e">
        <f t="shared" si="445"/>
        <v>#DIV/0!</v>
      </c>
      <c r="K4735" s="197" t="str" cm="1">
        <f t="array" ref="K4735">INDEX($A:$G, ($B4735*$B$4)+3,COLUMN(C4735))</f>
        <v>Owing</v>
      </c>
      <c r="L4735" s="198" t="e">
        <f t="shared" si="447"/>
        <v>#VALUE!</v>
      </c>
      <c r="M4735" s="199" t="e">
        <f t="shared" si="448"/>
        <v>#VALUE!</v>
      </c>
      <c r="N4735" s="200" t="str" cm="1">
        <f t="array" ref="N4735">INDEX($A:$G, ($B4735*$B$4)+3,COLUMN(F4735))</f>
        <v>Total Interest Charged</v>
      </c>
      <c r="O4735" s="201" t="e">
        <f t="shared" si="446"/>
        <v>#VALUE!</v>
      </c>
    </row>
    <row r="4736" spans="3:15" x14ac:dyDescent="0.25">
      <c r="C4736" s="197" t="e">
        <f t="shared" si="449"/>
        <v>#DIV/0!</v>
      </c>
      <c r="D4736" s="216" t="e">
        <f>IF(F4736="","",IF($B$3='Budget Calculator'!$A$14, 'Loan Calculator'!$L$12-E4736+H4736, IF($B$3='Budget Calculator'!$A$13,  'Loan Calculator'!$N$12-E4736+H4736, IF($B$3='Budget Calculator'!$A$12,  'Loan Calculator'!$P$12-E4736+H4736, 0))))</f>
        <v>#DIV/0!</v>
      </c>
      <c r="E4736" s="217" t="e">
        <f>IF(('Loan Calculator'!$G$4/$B$4)*C4735&gt;=0, ('Loan Calculator'!$G$4/$B$4)*C4735, 1/0)</f>
        <v>#DIV/0!</v>
      </c>
      <c r="F4736" s="200" t="e">
        <f t="shared" si="450"/>
        <v>#DIV/0!</v>
      </c>
      <c r="G4736" s="212" t="e">
        <f t="shared" si="445"/>
        <v>#DIV/0!</v>
      </c>
      <c r="K4736" s="197" t="str" cm="1">
        <f t="array" ref="K4736">INDEX($A:$G, ($B4736*$B$4)+3,COLUMN(C4736))</f>
        <v>Owing</v>
      </c>
      <c r="L4736" s="198" t="e">
        <f t="shared" si="447"/>
        <v>#VALUE!</v>
      </c>
      <c r="M4736" s="199" t="e">
        <f t="shared" si="448"/>
        <v>#VALUE!</v>
      </c>
      <c r="N4736" s="200" t="str" cm="1">
        <f t="array" ref="N4736">INDEX($A:$G, ($B4736*$B$4)+3,COLUMN(F4736))</f>
        <v>Total Interest Charged</v>
      </c>
      <c r="O4736" s="201" t="e">
        <f t="shared" si="446"/>
        <v>#VALUE!</v>
      </c>
    </row>
    <row r="4737" spans="3:15" x14ac:dyDescent="0.25">
      <c r="C4737" s="197" t="e">
        <f t="shared" si="449"/>
        <v>#DIV/0!</v>
      </c>
      <c r="D4737" s="216" t="e">
        <f>IF(F4737="","",IF($B$3='Budget Calculator'!$A$14, 'Loan Calculator'!$L$12-E4737+H4737, IF($B$3='Budget Calculator'!$A$13,  'Loan Calculator'!$N$12-E4737+H4737, IF($B$3='Budget Calculator'!$A$12,  'Loan Calculator'!$P$12-E4737+H4737, 0))))</f>
        <v>#DIV/0!</v>
      </c>
      <c r="E4737" s="217" t="e">
        <f>IF(('Loan Calculator'!$G$4/$B$4)*C4736&gt;=0, ('Loan Calculator'!$G$4/$B$4)*C4736, 1/0)</f>
        <v>#DIV/0!</v>
      </c>
      <c r="F4737" s="200" t="e">
        <f t="shared" si="450"/>
        <v>#DIV/0!</v>
      </c>
      <c r="G4737" s="212" t="e">
        <f t="shared" si="445"/>
        <v>#DIV/0!</v>
      </c>
      <c r="K4737" s="197" t="str" cm="1">
        <f t="array" ref="K4737">INDEX($A:$G, ($B4737*$B$4)+3,COLUMN(C4737))</f>
        <v>Owing</v>
      </c>
      <c r="L4737" s="198" t="e">
        <f t="shared" si="447"/>
        <v>#VALUE!</v>
      </c>
      <c r="M4737" s="199" t="e">
        <f t="shared" si="448"/>
        <v>#VALUE!</v>
      </c>
      <c r="N4737" s="200" t="str" cm="1">
        <f t="array" ref="N4737">INDEX($A:$G, ($B4737*$B$4)+3,COLUMN(F4737))</f>
        <v>Total Interest Charged</v>
      </c>
      <c r="O4737" s="201" t="e">
        <f t="shared" si="446"/>
        <v>#VALUE!</v>
      </c>
    </row>
    <row r="4738" spans="3:15" x14ac:dyDescent="0.25">
      <c r="C4738" s="197" t="e">
        <f t="shared" si="449"/>
        <v>#DIV/0!</v>
      </c>
      <c r="D4738" s="216" t="e">
        <f>IF(F4738="","",IF($B$3='Budget Calculator'!$A$14, 'Loan Calculator'!$L$12-E4738+H4738, IF($B$3='Budget Calculator'!$A$13,  'Loan Calculator'!$N$12-E4738+H4738, IF($B$3='Budget Calculator'!$A$12,  'Loan Calculator'!$P$12-E4738+H4738, 0))))</f>
        <v>#DIV/0!</v>
      </c>
      <c r="E4738" s="217" t="e">
        <f>IF(('Loan Calculator'!$G$4/$B$4)*C4737&gt;=0, ('Loan Calculator'!$G$4/$B$4)*C4737, 1/0)</f>
        <v>#DIV/0!</v>
      </c>
      <c r="F4738" s="200" t="e">
        <f t="shared" si="450"/>
        <v>#DIV/0!</v>
      </c>
      <c r="G4738" s="212" t="e">
        <f t="shared" si="445"/>
        <v>#DIV/0!</v>
      </c>
      <c r="K4738" s="197" t="str" cm="1">
        <f t="array" ref="K4738">INDEX($A:$G, ($B4738*$B$4)+3,COLUMN(C4738))</f>
        <v>Owing</v>
      </c>
      <c r="L4738" s="198" t="e">
        <f t="shared" si="447"/>
        <v>#VALUE!</v>
      </c>
      <c r="M4738" s="199" t="e">
        <f t="shared" si="448"/>
        <v>#VALUE!</v>
      </c>
      <c r="N4738" s="200" t="str" cm="1">
        <f t="array" ref="N4738">INDEX($A:$G, ($B4738*$B$4)+3,COLUMN(F4738))</f>
        <v>Total Interest Charged</v>
      </c>
      <c r="O4738" s="201" t="e">
        <f t="shared" si="446"/>
        <v>#VALUE!</v>
      </c>
    </row>
    <row r="4739" spans="3:15" x14ac:dyDescent="0.25">
      <c r="C4739" s="197" t="e">
        <f t="shared" si="449"/>
        <v>#DIV/0!</v>
      </c>
      <c r="D4739" s="216" t="e">
        <f>IF(F4739="","",IF($B$3='Budget Calculator'!$A$14, 'Loan Calculator'!$L$12-E4739+H4739, IF($B$3='Budget Calculator'!$A$13,  'Loan Calculator'!$N$12-E4739+H4739, IF($B$3='Budget Calculator'!$A$12,  'Loan Calculator'!$P$12-E4739+H4739, 0))))</f>
        <v>#DIV/0!</v>
      </c>
      <c r="E4739" s="217" t="e">
        <f>IF(('Loan Calculator'!$G$4/$B$4)*C4738&gt;=0, ('Loan Calculator'!$G$4/$B$4)*C4738, 1/0)</f>
        <v>#DIV/0!</v>
      </c>
      <c r="F4739" s="200" t="e">
        <f t="shared" si="450"/>
        <v>#DIV/0!</v>
      </c>
      <c r="G4739" s="212" t="e">
        <f t="shared" si="445"/>
        <v>#DIV/0!</v>
      </c>
      <c r="K4739" s="197" t="str" cm="1">
        <f t="array" ref="K4739">INDEX($A:$G, ($B4739*$B$4)+3,COLUMN(C4739))</f>
        <v>Owing</v>
      </c>
      <c r="L4739" s="198" t="e">
        <f t="shared" si="447"/>
        <v>#VALUE!</v>
      </c>
      <c r="M4739" s="199" t="e">
        <f t="shared" si="448"/>
        <v>#VALUE!</v>
      </c>
      <c r="N4739" s="200" t="str" cm="1">
        <f t="array" ref="N4739">INDEX($A:$G, ($B4739*$B$4)+3,COLUMN(F4739))</f>
        <v>Total Interest Charged</v>
      </c>
      <c r="O4739" s="201" t="e">
        <f t="shared" si="446"/>
        <v>#VALUE!</v>
      </c>
    </row>
    <row r="4740" spans="3:15" x14ac:dyDescent="0.25">
      <c r="C4740" s="197" t="e">
        <f t="shared" si="449"/>
        <v>#DIV/0!</v>
      </c>
      <c r="D4740" s="216" t="e">
        <f>IF(F4740="","",IF($B$3='Budget Calculator'!$A$14, 'Loan Calculator'!$L$12-E4740+H4740, IF($B$3='Budget Calculator'!$A$13,  'Loan Calculator'!$N$12-E4740+H4740, IF($B$3='Budget Calculator'!$A$12,  'Loan Calculator'!$P$12-E4740+H4740, 0))))</f>
        <v>#DIV/0!</v>
      </c>
      <c r="E4740" s="217" t="e">
        <f>IF(('Loan Calculator'!$G$4/$B$4)*C4739&gt;=0, ('Loan Calculator'!$G$4/$B$4)*C4739, 1/0)</f>
        <v>#DIV/0!</v>
      </c>
      <c r="F4740" s="200" t="e">
        <f t="shared" si="450"/>
        <v>#DIV/0!</v>
      </c>
      <c r="G4740" s="212" t="e">
        <f t="shared" si="445"/>
        <v>#DIV/0!</v>
      </c>
      <c r="K4740" s="197" t="str" cm="1">
        <f t="array" ref="K4740">INDEX($A:$G, ($B4740*$B$4)+3,COLUMN(C4740))</f>
        <v>Owing</v>
      </c>
      <c r="L4740" s="198" t="e">
        <f t="shared" si="447"/>
        <v>#VALUE!</v>
      </c>
      <c r="M4740" s="199" t="e">
        <f t="shared" si="448"/>
        <v>#VALUE!</v>
      </c>
      <c r="N4740" s="200" t="str" cm="1">
        <f t="array" ref="N4740">INDEX($A:$G, ($B4740*$B$4)+3,COLUMN(F4740))</f>
        <v>Total Interest Charged</v>
      </c>
      <c r="O4740" s="201" t="e">
        <f t="shared" si="446"/>
        <v>#VALUE!</v>
      </c>
    </row>
    <row r="4741" spans="3:15" x14ac:dyDescent="0.25">
      <c r="C4741" s="197" t="e">
        <f t="shared" si="449"/>
        <v>#DIV/0!</v>
      </c>
      <c r="D4741" s="216" t="e">
        <f>IF(F4741="","",IF($B$3='Budget Calculator'!$A$14, 'Loan Calculator'!$L$12-E4741+H4741, IF($B$3='Budget Calculator'!$A$13,  'Loan Calculator'!$N$12-E4741+H4741, IF($B$3='Budget Calculator'!$A$12,  'Loan Calculator'!$P$12-E4741+H4741, 0))))</f>
        <v>#DIV/0!</v>
      </c>
      <c r="E4741" s="217" t="e">
        <f>IF(('Loan Calculator'!$G$4/$B$4)*C4740&gt;=0, ('Loan Calculator'!$G$4/$B$4)*C4740, 1/0)</f>
        <v>#DIV/0!</v>
      </c>
      <c r="F4741" s="200" t="e">
        <f t="shared" si="450"/>
        <v>#DIV/0!</v>
      </c>
      <c r="G4741" s="212" t="e">
        <f t="shared" si="445"/>
        <v>#DIV/0!</v>
      </c>
      <c r="K4741" s="197" t="str" cm="1">
        <f t="array" ref="K4741">INDEX($A:$G, ($B4741*$B$4)+3,COLUMN(C4741))</f>
        <v>Owing</v>
      </c>
      <c r="L4741" s="198" t="e">
        <f t="shared" si="447"/>
        <v>#VALUE!</v>
      </c>
      <c r="M4741" s="199" t="e">
        <f t="shared" si="448"/>
        <v>#VALUE!</v>
      </c>
      <c r="N4741" s="200" t="str" cm="1">
        <f t="array" ref="N4741">INDEX($A:$G, ($B4741*$B$4)+3,COLUMN(F4741))</f>
        <v>Total Interest Charged</v>
      </c>
      <c r="O4741" s="201" t="e">
        <f t="shared" si="446"/>
        <v>#VALUE!</v>
      </c>
    </row>
    <row r="4742" spans="3:15" x14ac:dyDescent="0.25">
      <c r="C4742" s="197" t="e">
        <f t="shared" si="449"/>
        <v>#DIV/0!</v>
      </c>
      <c r="D4742" s="216" t="e">
        <f>IF(F4742="","",IF($B$3='Budget Calculator'!$A$14, 'Loan Calculator'!$L$12-E4742+H4742, IF($B$3='Budget Calculator'!$A$13,  'Loan Calculator'!$N$12-E4742+H4742, IF($B$3='Budget Calculator'!$A$12,  'Loan Calculator'!$P$12-E4742+H4742, 0))))</f>
        <v>#DIV/0!</v>
      </c>
      <c r="E4742" s="217" t="e">
        <f>IF(('Loan Calculator'!$G$4/$B$4)*C4741&gt;=0, ('Loan Calculator'!$G$4/$B$4)*C4741, 1/0)</f>
        <v>#DIV/0!</v>
      </c>
      <c r="F4742" s="200" t="e">
        <f t="shared" si="450"/>
        <v>#DIV/0!</v>
      </c>
      <c r="G4742" s="212" t="e">
        <f t="shared" ref="G4742:G4805" si="451">IF(IFERROR(C4742, 1/0), B4742, IF(C4742=0, B4742, 1/0))</f>
        <v>#DIV/0!</v>
      </c>
      <c r="K4742" s="197" t="str" cm="1">
        <f t="array" ref="K4742">INDEX($A:$G, ($B4742*$B$4)+3,COLUMN(C4742))</f>
        <v>Owing</v>
      </c>
      <c r="L4742" s="198" t="e">
        <f t="shared" si="447"/>
        <v>#VALUE!</v>
      </c>
      <c r="M4742" s="199" t="e">
        <f t="shared" si="448"/>
        <v>#VALUE!</v>
      </c>
      <c r="N4742" s="200" t="str" cm="1">
        <f t="array" ref="N4742">INDEX($A:$G, ($B4742*$B$4)+3,COLUMN(F4742))</f>
        <v>Total Interest Charged</v>
      </c>
      <c r="O4742" s="201" t="e">
        <f t="shared" ref="O4742:O4805" si="452">IF(IFERROR(K4742, 1/0), J4742, IF(K4742=0, J4742, 1/0))</f>
        <v>#VALUE!</v>
      </c>
    </row>
    <row r="4743" spans="3:15" x14ac:dyDescent="0.25">
      <c r="C4743" s="197" t="e">
        <f t="shared" si="449"/>
        <v>#DIV/0!</v>
      </c>
      <c r="D4743" s="216" t="e">
        <f>IF(F4743="","",IF($B$3='Budget Calculator'!$A$14, 'Loan Calculator'!$L$12-E4743+H4743, IF($B$3='Budget Calculator'!$A$13,  'Loan Calculator'!$N$12-E4743+H4743, IF($B$3='Budget Calculator'!$A$12,  'Loan Calculator'!$P$12-E4743+H4743, 0))))</f>
        <v>#DIV/0!</v>
      </c>
      <c r="E4743" s="217" t="e">
        <f>IF(('Loan Calculator'!$G$4/$B$4)*C4742&gt;=0, ('Loan Calculator'!$G$4/$B$4)*C4742, 1/0)</f>
        <v>#DIV/0!</v>
      </c>
      <c r="F4743" s="200" t="e">
        <f t="shared" si="450"/>
        <v>#DIV/0!</v>
      </c>
      <c r="G4743" s="212" t="e">
        <f t="shared" si="451"/>
        <v>#DIV/0!</v>
      </c>
      <c r="K4743" s="197" t="str" cm="1">
        <f t="array" ref="K4743">INDEX($A:$G, ($B4743*$B$4)+3,COLUMN(C4743))</f>
        <v>Owing</v>
      </c>
      <c r="L4743" s="198" t="e">
        <f t="shared" ref="L4743:L4806" si="453">K4742-K4743</f>
        <v>#VALUE!</v>
      </c>
      <c r="M4743" s="199" t="e">
        <f t="shared" ref="M4743:M4806" si="454">N4743-N4742</f>
        <v>#VALUE!</v>
      </c>
      <c r="N4743" s="200" t="str" cm="1">
        <f t="array" ref="N4743">INDEX($A:$G, ($B4743*$B$4)+3,COLUMN(F4743))</f>
        <v>Total Interest Charged</v>
      </c>
      <c r="O4743" s="201" t="e">
        <f t="shared" si="452"/>
        <v>#VALUE!</v>
      </c>
    </row>
    <row r="4744" spans="3:15" x14ac:dyDescent="0.25">
      <c r="C4744" s="197" t="e">
        <f t="shared" si="449"/>
        <v>#DIV/0!</v>
      </c>
      <c r="D4744" s="216" t="e">
        <f>IF(F4744="","",IF($B$3='Budget Calculator'!$A$14, 'Loan Calculator'!$L$12-E4744+H4744, IF($B$3='Budget Calculator'!$A$13,  'Loan Calculator'!$N$12-E4744+H4744, IF($B$3='Budget Calculator'!$A$12,  'Loan Calculator'!$P$12-E4744+H4744, 0))))</f>
        <v>#DIV/0!</v>
      </c>
      <c r="E4744" s="217" t="e">
        <f>IF(('Loan Calculator'!$G$4/$B$4)*C4743&gt;=0, ('Loan Calculator'!$G$4/$B$4)*C4743, 1/0)</f>
        <v>#DIV/0!</v>
      </c>
      <c r="F4744" s="200" t="e">
        <f t="shared" si="450"/>
        <v>#DIV/0!</v>
      </c>
      <c r="G4744" s="212" t="e">
        <f t="shared" si="451"/>
        <v>#DIV/0!</v>
      </c>
      <c r="K4744" s="197" t="str" cm="1">
        <f t="array" ref="K4744">INDEX($A:$G, ($B4744*$B$4)+3,COLUMN(C4744))</f>
        <v>Owing</v>
      </c>
      <c r="L4744" s="198" t="e">
        <f t="shared" si="453"/>
        <v>#VALUE!</v>
      </c>
      <c r="M4744" s="199" t="e">
        <f t="shared" si="454"/>
        <v>#VALUE!</v>
      </c>
      <c r="N4744" s="200" t="str" cm="1">
        <f t="array" ref="N4744">INDEX($A:$G, ($B4744*$B$4)+3,COLUMN(F4744))</f>
        <v>Total Interest Charged</v>
      </c>
      <c r="O4744" s="201" t="e">
        <f t="shared" si="452"/>
        <v>#VALUE!</v>
      </c>
    </row>
    <row r="4745" spans="3:15" x14ac:dyDescent="0.25">
      <c r="C4745" s="197" t="e">
        <f t="shared" si="449"/>
        <v>#DIV/0!</v>
      </c>
      <c r="D4745" s="216" t="e">
        <f>IF(F4745="","",IF($B$3='Budget Calculator'!$A$14, 'Loan Calculator'!$L$12-E4745+H4745, IF($B$3='Budget Calculator'!$A$13,  'Loan Calculator'!$N$12-E4745+H4745, IF($B$3='Budget Calculator'!$A$12,  'Loan Calculator'!$P$12-E4745+H4745, 0))))</f>
        <v>#DIV/0!</v>
      </c>
      <c r="E4745" s="217" t="e">
        <f>IF(('Loan Calculator'!$G$4/$B$4)*C4744&gt;=0, ('Loan Calculator'!$G$4/$B$4)*C4744, 1/0)</f>
        <v>#DIV/0!</v>
      </c>
      <c r="F4745" s="200" t="e">
        <f t="shared" si="450"/>
        <v>#DIV/0!</v>
      </c>
      <c r="G4745" s="212" t="e">
        <f t="shared" si="451"/>
        <v>#DIV/0!</v>
      </c>
      <c r="K4745" s="197" t="str" cm="1">
        <f t="array" ref="K4745">INDEX($A:$G, ($B4745*$B$4)+3,COLUMN(C4745))</f>
        <v>Owing</v>
      </c>
      <c r="L4745" s="198" t="e">
        <f t="shared" si="453"/>
        <v>#VALUE!</v>
      </c>
      <c r="M4745" s="199" t="e">
        <f t="shared" si="454"/>
        <v>#VALUE!</v>
      </c>
      <c r="N4745" s="200" t="str" cm="1">
        <f t="array" ref="N4745">INDEX($A:$G, ($B4745*$B$4)+3,COLUMN(F4745))</f>
        <v>Total Interest Charged</v>
      </c>
      <c r="O4745" s="201" t="e">
        <f t="shared" si="452"/>
        <v>#VALUE!</v>
      </c>
    </row>
    <row r="4746" spans="3:15" x14ac:dyDescent="0.25">
      <c r="C4746" s="197" t="e">
        <f t="shared" si="449"/>
        <v>#DIV/0!</v>
      </c>
      <c r="D4746" s="216" t="e">
        <f>IF(F4746="","",IF($B$3='Budget Calculator'!$A$14, 'Loan Calculator'!$L$12-E4746+H4746, IF($B$3='Budget Calculator'!$A$13,  'Loan Calculator'!$N$12-E4746+H4746, IF($B$3='Budget Calculator'!$A$12,  'Loan Calculator'!$P$12-E4746+H4746, 0))))</f>
        <v>#DIV/0!</v>
      </c>
      <c r="E4746" s="217" t="e">
        <f>IF(('Loan Calculator'!$G$4/$B$4)*C4745&gt;=0, ('Loan Calculator'!$G$4/$B$4)*C4745, 1/0)</f>
        <v>#DIV/0!</v>
      </c>
      <c r="F4746" s="200" t="e">
        <f t="shared" si="450"/>
        <v>#DIV/0!</v>
      </c>
      <c r="G4746" s="212" t="e">
        <f t="shared" si="451"/>
        <v>#DIV/0!</v>
      </c>
      <c r="K4746" s="197" t="str" cm="1">
        <f t="array" ref="K4746">INDEX($A:$G, ($B4746*$B$4)+3,COLUMN(C4746))</f>
        <v>Owing</v>
      </c>
      <c r="L4746" s="198" t="e">
        <f t="shared" si="453"/>
        <v>#VALUE!</v>
      </c>
      <c r="M4746" s="199" t="e">
        <f t="shared" si="454"/>
        <v>#VALUE!</v>
      </c>
      <c r="N4746" s="200" t="str" cm="1">
        <f t="array" ref="N4746">INDEX($A:$G, ($B4746*$B$4)+3,COLUMN(F4746))</f>
        <v>Total Interest Charged</v>
      </c>
      <c r="O4746" s="201" t="e">
        <f t="shared" si="452"/>
        <v>#VALUE!</v>
      </c>
    </row>
    <row r="4747" spans="3:15" x14ac:dyDescent="0.25">
      <c r="C4747" s="197" t="e">
        <f t="shared" si="449"/>
        <v>#DIV/0!</v>
      </c>
      <c r="D4747" s="216" t="e">
        <f>IF(F4747="","",IF($B$3='Budget Calculator'!$A$14, 'Loan Calculator'!$L$12-E4747+H4747, IF($B$3='Budget Calculator'!$A$13,  'Loan Calculator'!$N$12-E4747+H4747, IF($B$3='Budget Calculator'!$A$12,  'Loan Calculator'!$P$12-E4747+H4747, 0))))</f>
        <v>#DIV/0!</v>
      </c>
      <c r="E4747" s="217" t="e">
        <f>IF(('Loan Calculator'!$G$4/$B$4)*C4746&gt;=0, ('Loan Calculator'!$G$4/$B$4)*C4746, 1/0)</f>
        <v>#DIV/0!</v>
      </c>
      <c r="F4747" s="200" t="e">
        <f t="shared" si="450"/>
        <v>#DIV/0!</v>
      </c>
      <c r="G4747" s="212" t="e">
        <f t="shared" si="451"/>
        <v>#DIV/0!</v>
      </c>
      <c r="K4747" s="197" t="str" cm="1">
        <f t="array" ref="K4747">INDEX($A:$G, ($B4747*$B$4)+3,COLUMN(C4747))</f>
        <v>Owing</v>
      </c>
      <c r="L4747" s="198" t="e">
        <f t="shared" si="453"/>
        <v>#VALUE!</v>
      </c>
      <c r="M4747" s="199" t="e">
        <f t="shared" si="454"/>
        <v>#VALUE!</v>
      </c>
      <c r="N4747" s="200" t="str" cm="1">
        <f t="array" ref="N4747">INDEX($A:$G, ($B4747*$B$4)+3,COLUMN(F4747))</f>
        <v>Total Interest Charged</v>
      </c>
      <c r="O4747" s="201" t="e">
        <f t="shared" si="452"/>
        <v>#VALUE!</v>
      </c>
    </row>
    <row r="4748" spans="3:15" x14ac:dyDescent="0.25">
      <c r="C4748" s="197" t="e">
        <f t="shared" si="449"/>
        <v>#DIV/0!</v>
      </c>
      <c r="D4748" s="216" t="e">
        <f>IF(F4748="","",IF($B$3='Budget Calculator'!$A$14, 'Loan Calculator'!$L$12-E4748+H4748, IF($B$3='Budget Calculator'!$A$13,  'Loan Calculator'!$N$12-E4748+H4748, IF($B$3='Budget Calculator'!$A$12,  'Loan Calculator'!$P$12-E4748+H4748, 0))))</f>
        <v>#DIV/0!</v>
      </c>
      <c r="E4748" s="217" t="e">
        <f>IF(('Loan Calculator'!$G$4/$B$4)*C4747&gt;=0, ('Loan Calculator'!$G$4/$B$4)*C4747, 1/0)</f>
        <v>#DIV/0!</v>
      </c>
      <c r="F4748" s="200" t="e">
        <f t="shared" si="450"/>
        <v>#DIV/0!</v>
      </c>
      <c r="G4748" s="212" t="e">
        <f t="shared" si="451"/>
        <v>#DIV/0!</v>
      </c>
      <c r="K4748" s="197" t="str" cm="1">
        <f t="array" ref="K4748">INDEX($A:$G, ($B4748*$B$4)+3,COLUMN(C4748))</f>
        <v>Owing</v>
      </c>
      <c r="L4748" s="198" t="e">
        <f t="shared" si="453"/>
        <v>#VALUE!</v>
      </c>
      <c r="M4748" s="199" t="e">
        <f t="shared" si="454"/>
        <v>#VALUE!</v>
      </c>
      <c r="N4748" s="200" t="str" cm="1">
        <f t="array" ref="N4748">INDEX($A:$G, ($B4748*$B$4)+3,COLUMN(F4748))</f>
        <v>Total Interest Charged</v>
      </c>
      <c r="O4748" s="201" t="e">
        <f t="shared" si="452"/>
        <v>#VALUE!</v>
      </c>
    </row>
    <row r="4749" spans="3:15" x14ac:dyDescent="0.25">
      <c r="C4749" s="197" t="e">
        <f t="shared" si="449"/>
        <v>#DIV/0!</v>
      </c>
      <c r="D4749" s="216" t="e">
        <f>IF(F4749="","",IF($B$3='Budget Calculator'!$A$14, 'Loan Calculator'!$L$12-E4749+H4749, IF($B$3='Budget Calculator'!$A$13,  'Loan Calculator'!$N$12-E4749+H4749, IF($B$3='Budget Calculator'!$A$12,  'Loan Calculator'!$P$12-E4749+H4749, 0))))</f>
        <v>#DIV/0!</v>
      </c>
      <c r="E4749" s="217" t="e">
        <f>IF(('Loan Calculator'!$G$4/$B$4)*C4748&gt;=0, ('Loan Calculator'!$G$4/$B$4)*C4748, 1/0)</f>
        <v>#DIV/0!</v>
      </c>
      <c r="F4749" s="200" t="e">
        <f t="shared" si="450"/>
        <v>#DIV/0!</v>
      </c>
      <c r="G4749" s="212" t="e">
        <f t="shared" si="451"/>
        <v>#DIV/0!</v>
      </c>
      <c r="K4749" s="197" t="str" cm="1">
        <f t="array" ref="K4749">INDEX($A:$G, ($B4749*$B$4)+3,COLUMN(C4749))</f>
        <v>Owing</v>
      </c>
      <c r="L4749" s="198" t="e">
        <f t="shared" si="453"/>
        <v>#VALUE!</v>
      </c>
      <c r="M4749" s="199" t="e">
        <f t="shared" si="454"/>
        <v>#VALUE!</v>
      </c>
      <c r="N4749" s="200" t="str" cm="1">
        <f t="array" ref="N4749">INDEX($A:$G, ($B4749*$B$4)+3,COLUMN(F4749))</f>
        <v>Total Interest Charged</v>
      </c>
      <c r="O4749" s="201" t="e">
        <f t="shared" si="452"/>
        <v>#VALUE!</v>
      </c>
    </row>
    <row r="4750" spans="3:15" x14ac:dyDescent="0.25">
      <c r="C4750" s="197" t="e">
        <f t="shared" si="449"/>
        <v>#DIV/0!</v>
      </c>
      <c r="D4750" s="216" t="e">
        <f>IF(F4750="","",IF($B$3='Budget Calculator'!$A$14, 'Loan Calculator'!$L$12-E4750+H4750, IF($B$3='Budget Calculator'!$A$13,  'Loan Calculator'!$N$12-E4750+H4750, IF($B$3='Budget Calculator'!$A$12,  'Loan Calculator'!$P$12-E4750+H4750, 0))))</f>
        <v>#DIV/0!</v>
      </c>
      <c r="E4750" s="217" t="e">
        <f>IF(('Loan Calculator'!$G$4/$B$4)*C4749&gt;=0, ('Loan Calculator'!$G$4/$B$4)*C4749, 1/0)</f>
        <v>#DIV/0!</v>
      </c>
      <c r="F4750" s="200" t="e">
        <f t="shared" si="450"/>
        <v>#DIV/0!</v>
      </c>
      <c r="G4750" s="212" t="e">
        <f t="shared" si="451"/>
        <v>#DIV/0!</v>
      </c>
      <c r="K4750" s="197" t="str" cm="1">
        <f t="array" ref="K4750">INDEX($A:$G, ($B4750*$B$4)+3,COLUMN(C4750))</f>
        <v>Owing</v>
      </c>
      <c r="L4750" s="198" t="e">
        <f t="shared" si="453"/>
        <v>#VALUE!</v>
      </c>
      <c r="M4750" s="199" t="e">
        <f t="shared" si="454"/>
        <v>#VALUE!</v>
      </c>
      <c r="N4750" s="200" t="str" cm="1">
        <f t="array" ref="N4750">INDEX($A:$G, ($B4750*$B$4)+3,COLUMN(F4750))</f>
        <v>Total Interest Charged</v>
      </c>
      <c r="O4750" s="201" t="e">
        <f t="shared" si="452"/>
        <v>#VALUE!</v>
      </c>
    </row>
    <row r="4751" spans="3:15" x14ac:dyDescent="0.25">
      <c r="C4751" s="197" t="e">
        <f t="shared" si="449"/>
        <v>#DIV/0!</v>
      </c>
      <c r="D4751" s="216" t="e">
        <f>IF(F4751="","",IF($B$3='Budget Calculator'!$A$14, 'Loan Calculator'!$L$12-E4751+H4751, IF($B$3='Budget Calculator'!$A$13,  'Loan Calculator'!$N$12-E4751+H4751, IF($B$3='Budget Calculator'!$A$12,  'Loan Calculator'!$P$12-E4751+H4751, 0))))</f>
        <v>#DIV/0!</v>
      </c>
      <c r="E4751" s="217" t="e">
        <f>IF(('Loan Calculator'!$G$4/$B$4)*C4750&gt;=0, ('Loan Calculator'!$G$4/$B$4)*C4750, 1/0)</f>
        <v>#DIV/0!</v>
      </c>
      <c r="F4751" s="200" t="e">
        <f t="shared" si="450"/>
        <v>#DIV/0!</v>
      </c>
      <c r="G4751" s="212" t="e">
        <f t="shared" si="451"/>
        <v>#DIV/0!</v>
      </c>
      <c r="K4751" s="197" t="str" cm="1">
        <f t="array" ref="K4751">INDEX($A:$G, ($B4751*$B$4)+3,COLUMN(C4751))</f>
        <v>Owing</v>
      </c>
      <c r="L4751" s="198" t="e">
        <f t="shared" si="453"/>
        <v>#VALUE!</v>
      </c>
      <c r="M4751" s="199" t="e">
        <f t="shared" si="454"/>
        <v>#VALUE!</v>
      </c>
      <c r="N4751" s="200" t="str" cm="1">
        <f t="array" ref="N4751">INDEX($A:$G, ($B4751*$B$4)+3,COLUMN(F4751))</f>
        <v>Total Interest Charged</v>
      </c>
      <c r="O4751" s="201" t="e">
        <f t="shared" si="452"/>
        <v>#VALUE!</v>
      </c>
    </row>
    <row r="4752" spans="3:15" x14ac:dyDescent="0.25">
      <c r="C4752" s="197" t="e">
        <f t="shared" si="449"/>
        <v>#DIV/0!</v>
      </c>
      <c r="D4752" s="216" t="e">
        <f>IF(F4752="","",IF($B$3='Budget Calculator'!$A$14, 'Loan Calculator'!$L$12-E4752+H4752, IF($B$3='Budget Calculator'!$A$13,  'Loan Calculator'!$N$12-E4752+H4752, IF($B$3='Budget Calculator'!$A$12,  'Loan Calculator'!$P$12-E4752+H4752, 0))))</f>
        <v>#DIV/0!</v>
      </c>
      <c r="E4752" s="217" t="e">
        <f>IF(('Loan Calculator'!$G$4/$B$4)*C4751&gt;=0, ('Loan Calculator'!$G$4/$B$4)*C4751, 1/0)</f>
        <v>#DIV/0!</v>
      </c>
      <c r="F4752" s="200" t="e">
        <f t="shared" si="450"/>
        <v>#DIV/0!</v>
      </c>
      <c r="G4752" s="212" t="e">
        <f t="shared" si="451"/>
        <v>#DIV/0!</v>
      </c>
      <c r="K4752" s="197" t="str" cm="1">
        <f t="array" ref="K4752">INDEX($A:$G, ($B4752*$B$4)+3,COLUMN(C4752))</f>
        <v>Owing</v>
      </c>
      <c r="L4752" s="198" t="e">
        <f t="shared" si="453"/>
        <v>#VALUE!</v>
      </c>
      <c r="M4752" s="199" t="e">
        <f t="shared" si="454"/>
        <v>#VALUE!</v>
      </c>
      <c r="N4752" s="200" t="str" cm="1">
        <f t="array" ref="N4752">INDEX($A:$G, ($B4752*$B$4)+3,COLUMN(F4752))</f>
        <v>Total Interest Charged</v>
      </c>
      <c r="O4752" s="201" t="e">
        <f t="shared" si="452"/>
        <v>#VALUE!</v>
      </c>
    </row>
    <row r="4753" spans="3:15" x14ac:dyDescent="0.25">
      <c r="C4753" s="197" t="e">
        <f t="shared" si="449"/>
        <v>#DIV/0!</v>
      </c>
      <c r="D4753" s="216" t="e">
        <f>IF(F4753="","",IF($B$3='Budget Calculator'!$A$14, 'Loan Calculator'!$L$12-E4753+H4753, IF($B$3='Budget Calculator'!$A$13,  'Loan Calculator'!$N$12-E4753+H4753, IF($B$3='Budget Calculator'!$A$12,  'Loan Calculator'!$P$12-E4753+H4753, 0))))</f>
        <v>#DIV/0!</v>
      </c>
      <c r="E4753" s="217" t="e">
        <f>IF(('Loan Calculator'!$G$4/$B$4)*C4752&gt;=0, ('Loan Calculator'!$G$4/$B$4)*C4752, 1/0)</f>
        <v>#DIV/0!</v>
      </c>
      <c r="F4753" s="200" t="e">
        <f t="shared" si="450"/>
        <v>#DIV/0!</v>
      </c>
      <c r="G4753" s="212" t="e">
        <f t="shared" si="451"/>
        <v>#DIV/0!</v>
      </c>
      <c r="K4753" s="197" t="str" cm="1">
        <f t="array" ref="K4753">INDEX($A:$G, ($B4753*$B$4)+3,COLUMN(C4753))</f>
        <v>Owing</v>
      </c>
      <c r="L4753" s="198" t="e">
        <f t="shared" si="453"/>
        <v>#VALUE!</v>
      </c>
      <c r="M4753" s="199" t="e">
        <f t="shared" si="454"/>
        <v>#VALUE!</v>
      </c>
      <c r="N4753" s="200" t="str" cm="1">
        <f t="array" ref="N4753">INDEX($A:$G, ($B4753*$B$4)+3,COLUMN(F4753))</f>
        <v>Total Interest Charged</v>
      </c>
      <c r="O4753" s="201" t="e">
        <f t="shared" si="452"/>
        <v>#VALUE!</v>
      </c>
    </row>
    <row r="4754" spans="3:15" x14ac:dyDescent="0.25">
      <c r="C4754" s="197" t="e">
        <f t="shared" si="449"/>
        <v>#DIV/0!</v>
      </c>
      <c r="D4754" s="216" t="e">
        <f>IF(F4754="","",IF($B$3='Budget Calculator'!$A$14, 'Loan Calculator'!$L$12-E4754+H4754, IF($B$3='Budget Calculator'!$A$13,  'Loan Calculator'!$N$12-E4754+H4754, IF($B$3='Budget Calculator'!$A$12,  'Loan Calculator'!$P$12-E4754+H4754, 0))))</f>
        <v>#DIV/0!</v>
      </c>
      <c r="E4754" s="217" t="e">
        <f>IF(('Loan Calculator'!$G$4/$B$4)*C4753&gt;=0, ('Loan Calculator'!$G$4/$B$4)*C4753, 1/0)</f>
        <v>#DIV/0!</v>
      </c>
      <c r="F4754" s="200" t="e">
        <f t="shared" si="450"/>
        <v>#DIV/0!</v>
      </c>
      <c r="G4754" s="212" t="e">
        <f t="shared" si="451"/>
        <v>#DIV/0!</v>
      </c>
      <c r="K4754" s="197" t="str" cm="1">
        <f t="array" ref="K4754">INDEX($A:$G, ($B4754*$B$4)+3,COLUMN(C4754))</f>
        <v>Owing</v>
      </c>
      <c r="L4754" s="198" t="e">
        <f t="shared" si="453"/>
        <v>#VALUE!</v>
      </c>
      <c r="M4754" s="199" t="e">
        <f t="shared" si="454"/>
        <v>#VALUE!</v>
      </c>
      <c r="N4754" s="200" t="str" cm="1">
        <f t="array" ref="N4754">INDEX($A:$G, ($B4754*$B$4)+3,COLUMN(F4754))</f>
        <v>Total Interest Charged</v>
      </c>
      <c r="O4754" s="201" t="e">
        <f t="shared" si="452"/>
        <v>#VALUE!</v>
      </c>
    </row>
    <row r="4755" spans="3:15" x14ac:dyDescent="0.25">
      <c r="C4755" s="197" t="e">
        <f t="shared" si="449"/>
        <v>#DIV/0!</v>
      </c>
      <c r="D4755" s="216" t="e">
        <f>IF(F4755="","",IF($B$3='Budget Calculator'!$A$14, 'Loan Calculator'!$L$12-E4755+H4755, IF($B$3='Budget Calculator'!$A$13,  'Loan Calculator'!$N$12-E4755+H4755, IF($B$3='Budget Calculator'!$A$12,  'Loan Calculator'!$P$12-E4755+H4755, 0))))</f>
        <v>#DIV/0!</v>
      </c>
      <c r="E4755" s="217" t="e">
        <f>IF(('Loan Calculator'!$G$4/$B$4)*C4754&gt;=0, ('Loan Calculator'!$G$4/$B$4)*C4754, 1/0)</f>
        <v>#DIV/0!</v>
      </c>
      <c r="F4755" s="200" t="e">
        <f t="shared" si="450"/>
        <v>#DIV/0!</v>
      </c>
      <c r="G4755" s="212" t="e">
        <f t="shared" si="451"/>
        <v>#DIV/0!</v>
      </c>
      <c r="K4755" s="197" t="str" cm="1">
        <f t="array" ref="K4755">INDEX($A:$G, ($B4755*$B$4)+3,COLUMN(C4755))</f>
        <v>Owing</v>
      </c>
      <c r="L4755" s="198" t="e">
        <f t="shared" si="453"/>
        <v>#VALUE!</v>
      </c>
      <c r="M4755" s="199" t="e">
        <f t="shared" si="454"/>
        <v>#VALUE!</v>
      </c>
      <c r="N4755" s="200" t="str" cm="1">
        <f t="array" ref="N4755">INDEX($A:$G, ($B4755*$B$4)+3,COLUMN(F4755))</f>
        <v>Total Interest Charged</v>
      </c>
      <c r="O4755" s="201" t="e">
        <f t="shared" si="452"/>
        <v>#VALUE!</v>
      </c>
    </row>
    <row r="4756" spans="3:15" x14ac:dyDescent="0.25">
      <c r="C4756" s="197" t="e">
        <f t="shared" si="449"/>
        <v>#DIV/0!</v>
      </c>
      <c r="D4756" s="216" t="e">
        <f>IF(F4756="","",IF($B$3='Budget Calculator'!$A$14, 'Loan Calculator'!$L$12-E4756+H4756, IF($B$3='Budget Calculator'!$A$13,  'Loan Calculator'!$N$12-E4756+H4756, IF($B$3='Budget Calculator'!$A$12,  'Loan Calculator'!$P$12-E4756+H4756, 0))))</f>
        <v>#DIV/0!</v>
      </c>
      <c r="E4756" s="217" t="e">
        <f>IF(('Loan Calculator'!$G$4/$B$4)*C4755&gt;=0, ('Loan Calculator'!$G$4/$B$4)*C4755, 1/0)</f>
        <v>#DIV/0!</v>
      </c>
      <c r="F4756" s="200" t="e">
        <f t="shared" si="450"/>
        <v>#DIV/0!</v>
      </c>
      <c r="G4756" s="212" t="e">
        <f t="shared" si="451"/>
        <v>#DIV/0!</v>
      </c>
      <c r="K4756" s="197" t="str" cm="1">
        <f t="array" ref="K4756">INDEX($A:$G, ($B4756*$B$4)+3,COLUMN(C4756))</f>
        <v>Owing</v>
      </c>
      <c r="L4756" s="198" t="e">
        <f t="shared" si="453"/>
        <v>#VALUE!</v>
      </c>
      <c r="M4756" s="199" t="e">
        <f t="shared" si="454"/>
        <v>#VALUE!</v>
      </c>
      <c r="N4756" s="200" t="str" cm="1">
        <f t="array" ref="N4756">INDEX($A:$G, ($B4756*$B$4)+3,COLUMN(F4756))</f>
        <v>Total Interest Charged</v>
      </c>
      <c r="O4756" s="201" t="e">
        <f t="shared" si="452"/>
        <v>#VALUE!</v>
      </c>
    </row>
    <row r="4757" spans="3:15" x14ac:dyDescent="0.25">
      <c r="C4757" s="197" t="e">
        <f t="shared" si="449"/>
        <v>#DIV/0!</v>
      </c>
      <c r="D4757" s="216" t="e">
        <f>IF(F4757="","",IF($B$3='Budget Calculator'!$A$14, 'Loan Calculator'!$L$12-E4757+H4757, IF($B$3='Budget Calculator'!$A$13,  'Loan Calculator'!$N$12-E4757+H4757, IF($B$3='Budget Calculator'!$A$12,  'Loan Calculator'!$P$12-E4757+H4757, 0))))</f>
        <v>#DIV/0!</v>
      </c>
      <c r="E4757" s="217" t="e">
        <f>IF(('Loan Calculator'!$G$4/$B$4)*C4756&gt;=0, ('Loan Calculator'!$G$4/$B$4)*C4756, 1/0)</f>
        <v>#DIV/0!</v>
      </c>
      <c r="F4757" s="200" t="e">
        <f t="shared" si="450"/>
        <v>#DIV/0!</v>
      </c>
      <c r="G4757" s="212" t="e">
        <f t="shared" si="451"/>
        <v>#DIV/0!</v>
      </c>
      <c r="K4757" s="197" t="str" cm="1">
        <f t="array" ref="K4757">INDEX($A:$G, ($B4757*$B$4)+3,COLUMN(C4757))</f>
        <v>Owing</v>
      </c>
      <c r="L4757" s="198" t="e">
        <f t="shared" si="453"/>
        <v>#VALUE!</v>
      </c>
      <c r="M4757" s="199" t="e">
        <f t="shared" si="454"/>
        <v>#VALUE!</v>
      </c>
      <c r="N4757" s="200" t="str" cm="1">
        <f t="array" ref="N4757">INDEX($A:$G, ($B4757*$B$4)+3,COLUMN(F4757))</f>
        <v>Total Interest Charged</v>
      </c>
      <c r="O4757" s="201" t="e">
        <f t="shared" si="452"/>
        <v>#VALUE!</v>
      </c>
    </row>
    <row r="4758" spans="3:15" x14ac:dyDescent="0.25">
      <c r="C4758" s="197" t="e">
        <f t="shared" si="449"/>
        <v>#DIV/0!</v>
      </c>
      <c r="D4758" s="216" t="e">
        <f>IF(F4758="","",IF($B$3='Budget Calculator'!$A$14, 'Loan Calculator'!$L$12-E4758+H4758, IF($B$3='Budget Calculator'!$A$13,  'Loan Calculator'!$N$12-E4758+H4758, IF($B$3='Budget Calculator'!$A$12,  'Loan Calculator'!$P$12-E4758+H4758, 0))))</f>
        <v>#DIV/0!</v>
      </c>
      <c r="E4758" s="217" t="e">
        <f>IF(('Loan Calculator'!$G$4/$B$4)*C4757&gt;=0, ('Loan Calculator'!$G$4/$B$4)*C4757, 1/0)</f>
        <v>#DIV/0!</v>
      </c>
      <c r="F4758" s="200" t="e">
        <f t="shared" si="450"/>
        <v>#DIV/0!</v>
      </c>
      <c r="G4758" s="212" t="e">
        <f t="shared" si="451"/>
        <v>#DIV/0!</v>
      </c>
      <c r="K4758" s="197" t="str" cm="1">
        <f t="array" ref="K4758">INDEX($A:$G, ($B4758*$B$4)+3,COLUMN(C4758))</f>
        <v>Owing</v>
      </c>
      <c r="L4758" s="198" t="e">
        <f t="shared" si="453"/>
        <v>#VALUE!</v>
      </c>
      <c r="M4758" s="199" t="e">
        <f t="shared" si="454"/>
        <v>#VALUE!</v>
      </c>
      <c r="N4758" s="200" t="str" cm="1">
        <f t="array" ref="N4758">INDEX($A:$G, ($B4758*$B$4)+3,COLUMN(F4758))</f>
        <v>Total Interest Charged</v>
      </c>
      <c r="O4758" s="201" t="e">
        <f t="shared" si="452"/>
        <v>#VALUE!</v>
      </c>
    </row>
    <row r="4759" spans="3:15" x14ac:dyDescent="0.25">
      <c r="C4759" s="197" t="e">
        <f t="shared" si="449"/>
        <v>#DIV/0!</v>
      </c>
      <c r="D4759" s="216" t="e">
        <f>IF(F4759="","",IF($B$3='Budget Calculator'!$A$14, 'Loan Calculator'!$L$12-E4759+H4759, IF($B$3='Budget Calculator'!$A$13,  'Loan Calculator'!$N$12-E4759+H4759, IF($B$3='Budget Calculator'!$A$12,  'Loan Calculator'!$P$12-E4759+H4759, 0))))</f>
        <v>#DIV/0!</v>
      </c>
      <c r="E4759" s="217" t="e">
        <f>IF(('Loan Calculator'!$G$4/$B$4)*C4758&gt;=0, ('Loan Calculator'!$G$4/$B$4)*C4758, 1/0)</f>
        <v>#DIV/0!</v>
      </c>
      <c r="F4759" s="200" t="e">
        <f t="shared" si="450"/>
        <v>#DIV/0!</v>
      </c>
      <c r="G4759" s="212" t="e">
        <f t="shared" si="451"/>
        <v>#DIV/0!</v>
      </c>
      <c r="K4759" s="197" t="str" cm="1">
        <f t="array" ref="K4759">INDEX($A:$G, ($B4759*$B$4)+3,COLUMN(C4759))</f>
        <v>Owing</v>
      </c>
      <c r="L4759" s="198" t="e">
        <f t="shared" si="453"/>
        <v>#VALUE!</v>
      </c>
      <c r="M4759" s="199" t="e">
        <f t="shared" si="454"/>
        <v>#VALUE!</v>
      </c>
      <c r="N4759" s="200" t="str" cm="1">
        <f t="array" ref="N4759">INDEX($A:$G, ($B4759*$B$4)+3,COLUMN(F4759))</f>
        <v>Total Interest Charged</v>
      </c>
      <c r="O4759" s="201" t="e">
        <f t="shared" si="452"/>
        <v>#VALUE!</v>
      </c>
    </row>
    <row r="4760" spans="3:15" x14ac:dyDescent="0.25">
      <c r="C4760" s="197" t="e">
        <f t="shared" ref="C4760:C4823" si="455">IF(F4760="","",C4759-D4760)</f>
        <v>#DIV/0!</v>
      </c>
      <c r="D4760" s="216" t="e">
        <f>IF(F4760="","",IF($B$3='Budget Calculator'!$A$14, 'Loan Calculator'!$L$12-E4760+H4760, IF($B$3='Budget Calculator'!$A$13,  'Loan Calculator'!$N$12-E4760+H4760, IF($B$3='Budget Calculator'!$A$12,  'Loan Calculator'!$P$12-E4760+H4760, 0))))</f>
        <v>#DIV/0!</v>
      </c>
      <c r="E4760" s="217" t="e">
        <f>IF(('Loan Calculator'!$G$4/$B$4)*C4759&gt;=0, ('Loan Calculator'!$G$4/$B$4)*C4759, 1/0)</f>
        <v>#DIV/0!</v>
      </c>
      <c r="F4760" s="200" t="e">
        <f t="shared" ref="F4760:F4823" si="456">IF(F4759="", "", IF(E4760+F4759&gt;F4759, E4760+F4759, ""))</f>
        <v>#DIV/0!</v>
      </c>
      <c r="G4760" s="212" t="e">
        <f t="shared" si="451"/>
        <v>#DIV/0!</v>
      </c>
      <c r="K4760" s="197" t="str" cm="1">
        <f t="array" ref="K4760">INDEX($A:$G, ($B4760*$B$4)+3,COLUMN(C4760))</f>
        <v>Owing</v>
      </c>
      <c r="L4760" s="198" t="e">
        <f t="shared" si="453"/>
        <v>#VALUE!</v>
      </c>
      <c r="M4760" s="199" t="e">
        <f t="shared" si="454"/>
        <v>#VALUE!</v>
      </c>
      <c r="N4760" s="200" t="str" cm="1">
        <f t="array" ref="N4760">INDEX($A:$G, ($B4760*$B$4)+3,COLUMN(F4760))</f>
        <v>Total Interest Charged</v>
      </c>
      <c r="O4760" s="201" t="e">
        <f t="shared" si="452"/>
        <v>#VALUE!</v>
      </c>
    </row>
    <row r="4761" spans="3:15" x14ac:dyDescent="0.25">
      <c r="C4761" s="197" t="e">
        <f t="shared" si="455"/>
        <v>#DIV/0!</v>
      </c>
      <c r="D4761" s="216" t="e">
        <f>IF(F4761="","",IF($B$3='Budget Calculator'!$A$14, 'Loan Calculator'!$L$12-E4761+H4761, IF($B$3='Budget Calculator'!$A$13,  'Loan Calculator'!$N$12-E4761+H4761, IF($B$3='Budget Calculator'!$A$12,  'Loan Calculator'!$P$12-E4761+H4761, 0))))</f>
        <v>#DIV/0!</v>
      </c>
      <c r="E4761" s="217" t="e">
        <f>IF(('Loan Calculator'!$G$4/$B$4)*C4760&gt;=0, ('Loan Calculator'!$G$4/$B$4)*C4760, 1/0)</f>
        <v>#DIV/0!</v>
      </c>
      <c r="F4761" s="200" t="e">
        <f t="shared" si="456"/>
        <v>#DIV/0!</v>
      </c>
      <c r="G4761" s="212" t="e">
        <f t="shared" si="451"/>
        <v>#DIV/0!</v>
      </c>
      <c r="K4761" s="197" t="str" cm="1">
        <f t="array" ref="K4761">INDEX($A:$G, ($B4761*$B$4)+3,COLUMN(C4761))</f>
        <v>Owing</v>
      </c>
      <c r="L4761" s="198" t="e">
        <f t="shared" si="453"/>
        <v>#VALUE!</v>
      </c>
      <c r="M4761" s="199" t="e">
        <f t="shared" si="454"/>
        <v>#VALUE!</v>
      </c>
      <c r="N4761" s="200" t="str" cm="1">
        <f t="array" ref="N4761">INDEX($A:$G, ($B4761*$B$4)+3,COLUMN(F4761))</f>
        <v>Total Interest Charged</v>
      </c>
      <c r="O4761" s="201" t="e">
        <f t="shared" si="452"/>
        <v>#VALUE!</v>
      </c>
    </row>
    <row r="4762" spans="3:15" x14ac:dyDescent="0.25">
      <c r="C4762" s="197" t="e">
        <f t="shared" si="455"/>
        <v>#DIV/0!</v>
      </c>
      <c r="D4762" s="216" t="e">
        <f>IF(F4762="","",IF($B$3='Budget Calculator'!$A$14, 'Loan Calculator'!$L$12-E4762+H4762, IF($B$3='Budget Calculator'!$A$13,  'Loan Calculator'!$N$12-E4762+H4762, IF($B$3='Budget Calculator'!$A$12,  'Loan Calculator'!$P$12-E4762+H4762, 0))))</f>
        <v>#DIV/0!</v>
      </c>
      <c r="E4762" s="217" t="e">
        <f>IF(('Loan Calculator'!$G$4/$B$4)*C4761&gt;=0, ('Loan Calculator'!$G$4/$B$4)*C4761, 1/0)</f>
        <v>#DIV/0!</v>
      </c>
      <c r="F4762" s="200" t="e">
        <f t="shared" si="456"/>
        <v>#DIV/0!</v>
      </c>
      <c r="G4762" s="212" t="e">
        <f t="shared" si="451"/>
        <v>#DIV/0!</v>
      </c>
      <c r="K4762" s="197" t="str" cm="1">
        <f t="array" ref="K4762">INDEX($A:$G, ($B4762*$B$4)+3,COLUMN(C4762))</f>
        <v>Owing</v>
      </c>
      <c r="L4762" s="198" t="e">
        <f t="shared" si="453"/>
        <v>#VALUE!</v>
      </c>
      <c r="M4762" s="199" t="e">
        <f t="shared" si="454"/>
        <v>#VALUE!</v>
      </c>
      <c r="N4762" s="200" t="str" cm="1">
        <f t="array" ref="N4762">INDEX($A:$G, ($B4762*$B$4)+3,COLUMN(F4762))</f>
        <v>Total Interest Charged</v>
      </c>
      <c r="O4762" s="201" t="e">
        <f t="shared" si="452"/>
        <v>#VALUE!</v>
      </c>
    </row>
    <row r="4763" spans="3:15" x14ac:dyDescent="0.25">
      <c r="C4763" s="197" t="e">
        <f t="shared" si="455"/>
        <v>#DIV/0!</v>
      </c>
      <c r="D4763" s="216" t="e">
        <f>IF(F4763="","",IF($B$3='Budget Calculator'!$A$14, 'Loan Calculator'!$L$12-E4763+H4763, IF($B$3='Budget Calculator'!$A$13,  'Loan Calculator'!$N$12-E4763+H4763, IF($B$3='Budget Calculator'!$A$12,  'Loan Calculator'!$P$12-E4763+H4763, 0))))</f>
        <v>#DIV/0!</v>
      </c>
      <c r="E4763" s="217" t="e">
        <f>IF(('Loan Calculator'!$G$4/$B$4)*C4762&gt;=0, ('Loan Calculator'!$G$4/$B$4)*C4762, 1/0)</f>
        <v>#DIV/0!</v>
      </c>
      <c r="F4763" s="200" t="e">
        <f t="shared" si="456"/>
        <v>#DIV/0!</v>
      </c>
      <c r="G4763" s="212" t="e">
        <f t="shared" si="451"/>
        <v>#DIV/0!</v>
      </c>
      <c r="K4763" s="197" t="str" cm="1">
        <f t="array" ref="K4763">INDEX($A:$G, ($B4763*$B$4)+3,COLUMN(C4763))</f>
        <v>Owing</v>
      </c>
      <c r="L4763" s="198" t="e">
        <f t="shared" si="453"/>
        <v>#VALUE!</v>
      </c>
      <c r="M4763" s="199" t="e">
        <f t="shared" si="454"/>
        <v>#VALUE!</v>
      </c>
      <c r="N4763" s="200" t="str" cm="1">
        <f t="array" ref="N4763">INDEX($A:$G, ($B4763*$B$4)+3,COLUMN(F4763))</f>
        <v>Total Interest Charged</v>
      </c>
      <c r="O4763" s="201" t="e">
        <f t="shared" si="452"/>
        <v>#VALUE!</v>
      </c>
    </row>
    <row r="4764" spans="3:15" x14ac:dyDescent="0.25">
      <c r="C4764" s="197" t="e">
        <f t="shared" si="455"/>
        <v>#DIV/0!</v>
      </c>
      <c r="D4764" s="216" t="e">
        <f>IF(F4764="","",IF($B$3='Budget Calculator'!$A$14, 'Loan Calculator'!$L$12-E4764+H4764, IF($B$3='Budget Calculator'!$A$13,  'Loan Calculator'!$N$12-E4764+H4764, IF($B$3='Budget Calculator'!$A$12,  'Loan Calculator'!$P$12-E4764+H4764, 0))))</f>
        <v>#DIV/0!</v>
      </c>
      <c r="E4764" s="217" t="e">
        <f>IF(('Loan Calculator'!$G$4/$B$4)*C4763&gt;=0, ('Loan Calculator'!$G$4/$B$4)*C4763, 1/0)</f>
        <v>#DIV/0!</v>
      </c>
      <c r="F4764" s="200" t="e">
        <f t="shared" si="456"/>
        <v>#DIV/0!</v>
      </c>
      <c r="G4764" s="212" t="e">
        <f t="shared" si="451"/>
        <v>#DIV/0!</v>
      </c>
      <c r="K4764" s="197" t="str" cm="1">
        <f t="array" ref="K4764">INDEX($A:$G, ($B4764*$B$4)+3,COLUMN(C4764))</f>
        <v>Owing</v>
      </c>
      <c r="L4764" s="198" t="e">
        <f t="shared" si="453"/>
        <v>#VALUE!</v>
      </c>
      <c r="M4764" s="199" t="e">
        <f t="shared" si="454"/>
        <v>#VALUE!</v>
      </c>
      <c r="N4764" s="200" t="str" cm="1">
        <f t="array" ref="N4764">INDEX($A:$G, ($B4764*$B$4)+3,COLUMN(F4764))</f>
        <v>Total Interest Charged</v>
      </c>
      <c r="O4764" s="201" t="e">
        <f t="shared" si="452"/>
        <v>#VALUE!</v>
      </c>
    </row>
    <row r="4765" spans="3:15" x14ac:dyDescent="0.25">
      <c r="C4765" s="197" t="e">
        <f t="shared" si="455"/>
        <v>#DIV/0!</v>
      </c>
      <c r="D4765" s="216" t="e">
        <f>IF(F4765="","",IF($B$3='Budget Calculator'!$A$14, 'Loan Calculator'!$L$12-E4765+H4765, IF($B$3='Budget Calculator'!$A$13,  'Loan Calculator'!$N$12-E4765+H4765, IF($B$3='Budget Calculator'!$A$12,  'Loan Calculator'!$P$12-E4765+H4765, 0))))</f>
        <v>#DIV/0!</v>
      </c>
      <c r="E4765" s="217" t="e">
        <f>IF(('Loan Calculator'!$G$4/$B$4)*C4764&gt;=0, ('Loan Calculator'!$G$4/$B$4)*C4764, 1/0)</f>
        <v>#DIV/0!</v>
      </c>
      <c r="F4765" s="200" t="e">
        <f t="shared" si="456"/>
        <v>#DIV/0!</v>
      </c>
      <c r="G4765" s="212" t="e">
        <f t="shared" si="451"/>
        <v>#DIV/0!</v>
      </c>
      <c r="K4765" s="197" t="str" cm="1">
        <f t="array" ref="K4765">INDEX($A:$G, ($B4765*$B$4)+3,COLUMN(C4765))</f>
        <v>Owing</v>
      </c>
      <c r="L4765" s="198" t="e">
        <f t="shared" si="453"/>
        <v>#VALUE!</v>
      </c>
      <c r="M4765" s="199" t="e">
        <f t="shared" si="454"/>
        <v>#VALUE!</v>
      </c>
      <c r="N4765" s="200" t="str" cm="1">
        <f t="array" ref="N4765">INDEX($A:$G, ($B4765*$B$4)+3,COLUMN(F4765))</f>
        <v>Total Interest Charged</v>
      </c>
      <c r="O4765" s="201" t="e">
        <f t="shared" si="452"/>
        <v>#VALUE!</v>
      </c>
    </row>
    <row r="4766" spans="3:15" x14ac:dyDescent="0.25">
      <c r="C4766" s="197" t="e">
        <f t="shared" si="455"/>
        <v>#DIV/0!</v>
      </c>
      <c r="D4766" s="216" t="e">
        <f>IF(F4766="","",IF($B$3='Budget Calculator'!$A$14, 'Loan Calculator'!$L$12-E4766+H4766, IF($B$3='Budget Calculator'!$A$13,  'Loan Calculator'!$N$12-E4766+H4766, IF($B$3='Budget Calculator'!$A$12,  'Loan Calculator'!$P$12-E4766+H4766, 0))))</f>
        <v>#DIV/0!</v>
      </c>
      <c r="E4766" s="217" t="e">
        <f>IF(('Loan Calculator'!$G$4/$B$4)*C4765&gt;=0, ('Loan Calculator'!$G$4/$B$4)*C4765, 1/0)</f>
        <v>#DIV/0!</v>
      </c>
      <c r="F4766" s="200" t="e">
        <f t="shared" si="456"/>
        <v>#DIV/0!</v>
      </c>
      <c r="G4766" s="212" t="e">
        <f t="shared" si="451"/>
        <v>#DIV/0!</v>
      </c>
      <c r="K4766" s="197" t="str" cm="1">
        <f t="array" ref="K4766">INDEX($A:$G, ($B4766*$B$4)+3,COLUMN(C4766))</f>
        <v>Owing</v>
      </c>
      <c r="L4766" s="198" t="e">
        <f t="shared" si="453"/>
        <v>#VALUE!</v>
      </c>
      <c r="M4766" s="199" t="e">
        <f t="shared" si="454"/>
        <v>#VALUE!</v>
      </c>
      <c r="N4766" s="200" t="str" cm="1">
        <f t="array" ref="N4766">INDEX($A:$G, ($B4766*$B$4)+3,COLUMN(F4766))</f>
        <v>Total Interest Charged</v>
      </c>
      <c r="O4766" s="201" t="e">
        <f t="shared" si="452"/>
        <v>#VALUE!</v>
      </c>
    </row>
    <row r="4767" spans="3:15" x14ac:dyDescent="0.25">
      <c r="C4767" s="197" t="e">
        <f t="shared" si="455"/>
        <v>#DIV/0!</v>
      </c>
      <c r="D4767" s="216" t="e">
        <f>IF(F4767="","",IF($B$3='Budget Calculator'!$A$14, 'Loan Calculator'!$L$12-E4767+H4767, IF($B$3='Budget Calculator'!$A$13,  'Loan Calculator'!$N$12-E4767+H4767, IF($B$3='Budget Calculator'!$A$12,  'Loan Calculator'!$P$12-E4767+H4767, 0))))</f>
        <v>#DIV/0!</v>
      </c>
      <c r="E4767" s="217" t="e">
        <f>IF(('Loan Calculator'!$G$4/$B$4)*C4766&gt;=0, ('Loan Calculator'!$G$4/$B$4)*C4766, 1/0)</f>
        <v>#DIV/0!</v>
      </c>
      <c r="F4767" s="200" t="e">
        <f t="shared" si="456"/>
        <v>#DIV/0!</v>
      </c>
      <c r="G4767" s="212" t="e">
        <f t="shared" si="451"/>
        <v>#DIV/0!</v>
      </c>
      <c r="K4767" s="197" t="str" cm="1">
        <f t="array" ref="K4767">INDEX($A:$G, ($B4767*$B$4)+3,COLUMN(C4767))</f>
        <v>Owing</v>
      </c>
      <c r="L4767" s="198" t="e">
        <f t="shared" si="453"/>
        <v>#VALUE!</v>
      </c>
      <c r="M4767" s="199" t="e">
        <f t="shared" si="454"/>
        <v>#VALUE!</v>
      </c>
      <c r="N4767" s="200" t="str" cm="1">
        <f t="array" ref="N4767">INDEX($A:$G, ($B4767*$B$4)+3,COLUMN(F4767))</f>
        <v>Total Interest Charged</v>
      </c>
      <c r="O4767" s="201" t="e">
        <f t="shared" si="452"/>
        <v>#VALUE!</v>
      </c>
    </row>
    <row r="4768" spans="3:15" x14ac:dyDescent="0.25">
      <c r="C4768" s="197" t="e">
        <f t="shared" si="455"/>
        <v>#DIV/0!</v>
      </c>
      <c r="D4768" s="216" t="e">
        <f>IF(F4768="","",IF($B$3='Budget Calculator'!$A$14, 'Loan Calculator'!$L$12-E4768+H4768, IF($B$3='Budget Calculator'!$A$13,  'Loan Calculator'!$N$12-E4768+H4768, IF($B$3='Budget Calculator'!$A$12,  'Loan Calculator'!$P$12-E4768+H4768, 0))))</f>
        <v>#DIV/0!</v>
      </c>
      <c r="E4768" s="217" t="e">
        <f>IF(('Loan Calculator'!$G$4/$B$4)*C4767&gt;=0, ('Loan Calculator'!$G$4/$B$4)*C4767, 1/0)</f>
        <v>#DIV/0!</v>
      </c>
      <c r="F4768" s="200" t="e">
        <f t="shared" si="456"/>
        <v>#DIV/0!</v>
      </c>
      <c r="G4768" s="212" t="e">
        <f t="shared" si="451"/>
        <v>#DIV/0!</v>
      </c>
      <c r="K4768" s="197" t="str" cm="1">
        <f t="array" ref="K4768">INDEX($A:$G, ($B4768*$B$4)+3,COLUMN(C4768))</f>
        <v>Owing</v>
      </c>
      <c r="L4768" s="198" t="e">
        <f t="shared" si="453"/>
        <v>#VALUE!</v>
      </c>
      <c r="M4768" s="199" t="e">
        <f t="shared" si="454"/>
        <v>#VALUE!</v>
      </c>
      <c r="N4768" s="200" t="str" cm="1">
        <f t="array" ref="N4768">INDEX($A:$G, ($B4768*$B$4)+3,COLUMN(F4768))</f>
        <v>Total Interest Charged</v>
      </c>
      <c r="O4768" s="201" t="e">
        <f t="shared" si="452"/>
        <v>#VALUE!</v>
      </c>
    </row>
    <row r="4769" spans="3:15" x14ac:dyDescent="0.25">
      <c r="C4769" s="197" t="e">
        <f t="shared" si="455"/>
        <v>#DIV/0!</v>
      </c>
      <c r="D4769" s="216" t="e">
        <f>IF(F4769="","",IF($B$3='Budget Calculator'!$A$14, 'Loan Calculator'!$L$12-E4769+H4769, IF($B$3='Budget Calculator'!$A$13,  'Loan Calculator'!$N$12-E4769+H4769, IF($B$3='Budget Calculator'!$A$12,  'Loan Calculator'!$P$12-E4769+H4769, 0))))</f>
        <v>#DIV/0!</v>
      </c>
      <c r="E4769" s="217" t="e">
        <f>IF(('Loan Calculator'!$G$4/$B$4)*C4768&gt;=0, ('Loan Calculator'!$G$4/$B$4)*C4768, 1/0)</f>
        <v>#DIV/0!</v>
      </c>
      <c r="F4769" s="200" t="e">
        <f t="shared" si="456"/>
        <v>#DIV/0!</v>
      </c>
      <c r="G4769" s="212" t="e">
        <f t="shared" si="451"/>
        <v>#DIV/0!</v>
      </c>
      <c r="K4769" s="197" t="str" cm="1">
        <f t="array" ref="K4769">INDEX($A:$G, ($B4769*$B$4)+3,COLUMN(C4769))</f>
        <v>Owing</v>
      </c>
      <c r="L4769" s="198" t="e">
        <f t="shared" si="453"/>
        <v>#VALUE!</v>
      </c>
      <c r="M4769" s="199" t="e">
        <f t="shared" si="454"/>
        <v>#VALUE!</v>
      </c>
      <c r="N4769" s="200" t="str" cm="1">
        <f t="array" ref="N4769">INDEX($A:$G, ($B4769*$B$4)+3,COLUMN(F4769))</f>
        <v>Total Interest Charged</v>
      </c>
      <c r="O4769" s="201" t="e">
        <f t="shared" si="452"/>
        <v>#VALUE!</v>
      </c>
    </row>
    <row r="4770" spans="3:15" x14ac:dyDescent="0.25">
      <c r="C4770" s="197" t="e">
        <f t="shared" si="455"/>
        <v>#DIV/0!</v>
      </c>
      <c r="D4770" s="216" t="e">
        <f>IF(F4770="","",IF($B$3='Budget Calculator'!$A$14, 'Loan Calculator'!$L$12-E4770+H4770, IF($B$3='Budget Calculator'!$A$13,  'Loan Calculator'!$N$12-E4770+H4770, IF($B$3='Budget Calculator'!$A$12,  'Loan Calculator'!$P$12-E4770+H4770, 0))))</f>
        <v>#DIV/0!</v>
      </c>
      <c r="E4770" s="217" t="e">
        <f>IF(('Loan Calculator'!$G$4/$B$4)*C4769&gt;=0, ('Loan Calculator'!$G$4/$B$4)*C4769, 1/0)</f>
        <v>#DIV/0!</v>
      </c>
      <c r="F4770" s="200" t="e">
        <f t="shared" si="456"/>
        <v>#DIV/0!</v>
      </c>
      <c r="G4770" s="212" t="e">
        <f t="shared" si="451"/>
        <v>#DIV/0!</v>
      </c>
      <c r="K4770" s="197" t="str" cm="1">
        <f t="array" ref="K4770">INDEX($A:$G, ($B4770*$B$4)+3,COLUMN(C4770))</f>
        <v>Owing</v>
      </c>
      <c r="L4770" s="198" t="e">
        <f t="shared" si="453"/>
        <v>#VALUE!</v>
      </c>
      <c r="M4770" s="199" t="e">
        <f t="shared" si="454"/>
        <v>#VALUE!</v>
      </c>
      <c r="N4770" s="200" t="str" cm="1">
        <f t="array" ref="N4770">INDEX($A:$G, ($B4770*$B$4)+3,COLUMN(F4770))</f>
        <v>Total Interest Charged</v>
      </c>
      <c r="O4770" s="201" t="e">
        <f t="shared" si="452"/>
        <v>#VALUE!</v>
      </c>
    </row>
    <row r="4771" spans="3:15" x14ac:dyDescent="0.25">
      <c r="C4771" s="197" t="e">
        <f t="shared" si="455"/>
        <v>#DIV/0!</v>
      </c>
      <c r="D4771" s="216" t="e">
        <f>IF(F4771="","",IF($B$3='Budget Calculator'!$A$14, 'Loan Calculator'!$L$12-E4771+H4771, IF($B$3='Budget Calculator'!$A$13,  'Loan Calculator'!$N$12-E4771+H4771, IF($B$3='Budget Calculator'!$A$12,  'Loan Calculator'!$P$12-E4771+H4771, 0))))</f>
        <v>#DIV/0!</v>
      </c>
      <c r="E4771" s="217" t="e">
        <f>IF(('Loan Calculator'!$G$4/$B$4)*C4770&gt;=0, ('Loan Calculator'!$G$4/$B$4)*C4770, 1/0)</f>
        <v>#DIV/0!</v>
      </c>
      <c r="F4771" s="200" t="e">
        <f t="shared" si="456"/>
        <v>#DIV/0!</v>
      </c>
      <c r="G4771" s="212" t="e">
        <f t="shared" si="451"/>
        <v>#DIV/0!</v>
      </c>
      <c r="K4771" s="197" t="str" cm="1">
        <f t="array" ref="K4771">INDEX($A:$G, ($B4771*$B$4)+3,COLUMN(C4771))</f>
        <v>Owing</v>
      </c>
      <c r="L4771" s="198" t="e">
        <f t="shared" si="453"/>
        <v>#VALUE!</v>
      </c>
      <c r="M4771" s="199" t="e">
        <f t="shared" si="454"/>
        <v>#VALUE!</v>
      </c>
      <c r="N4771" s="200" t="str" cm="1">
        <f t="array" ref="N4771">INDEX($A:$G, ($B4771*$B$4)+3,COLUMN(F4771))</f>
        <v>Total Interest Charged</v>
      </c>
      <c r="O4771" s="201" t="e">
        <f t="shared" si="452"/>
        <v>#VALUE!</v>
      </c>
    </row>
    <row r="4772" spans="3:15" x14ac:dyDescent="0.25">
      <c r="C4772" s="197" t="e">
        <f t="shared" si="455"/>
        <v>#DIV/0!</v>
      </c>
      <c r="D4772" s="216" t="e">
        <f>IF(F4772="","",IF($B$3='Budget Calculator'!$A$14, 'Loan Calculator'!$L$12-E4772+H4772, IF($B$3='Budget Calculator'!$A$13,  'Loan Calculator'!$N$12-E4772+H4772, IF($B$3='Budget Calculator'!$A$12,  'Loan Calculator'!$P$12-E4772+H4772, 0))))</f>
        <v>#DIV/0!</v>
      </c>
      <c r="E4772" s="217" t="e">
        <f>IF(('Loan Calculator'!$G$4/$B$4)*C4771&gt;=0, ('Loan Calculator'!$G$4/$B$4)*C4771, 1/0)</f>
        <v>#DIV/0!</v>
      </c>
      <c r="F4772" s="200" t="e">
        <f t="shared" si="456"/>
        <v>#DIV/0!</v>
      </c>
      <c r="G4772" s="212" t="e">
        <f t="shared" si="451"/>
        <v>#DIV/0!</v>
      </c>
      <c r="K4772" s="197" t="str" cm="1">
        <f t="array" ref="K4772">INDEX($A:$G, ($B4772*$B$4)+3,COLUMN(C4772))</f>
        <v>Owing</v>
      </c>
      <c r="L4772" s="198" t="e">
        <f t="shared" si="453"/>
        <v>#VALUE!</v>
      </c>
      <c r="M4772" s="199" t="e">
        <f t="shared" si="454"/>
        <v>#VALUE!</v>
      </c>
      <c r="N4772" s="200" t="str" cm="1">
        <f t="array" ref="N4772">INDEX($A:$G, ($B4772*$B$4)+3,COLUMN(F4772))</f>
        <v>Total Interest Charged</v>
      </c>
      <c r="O4772" s="201" t="e">
        <f t="shared" si="452"/>
        <v>#VALUE!</v>
      </c>
    </row>
    <row r="4773" spans="3:15" x14ac:dyDescent="0.25">
      <c r="C4773" s="197" t="e">
        <f t="shared" si="455"/>
        <v>#DIV/0!</v>
      </c>
      <c r="D4773" s="216" t="e">
        <f>IF(F4773="","",IF($B$3='Budget Calculator'!$A$14, 'Loan Calculator'!$L$12-E4773+H4773, IF($B$3='Budget Calculator'!$A$13,  'Loan Calculator'!$N$12-E4773+H4773, IF($B$3='Budget Calculator'!$A$12,  'Loan Calculator'!$P$12-E4773+H4773, 0))))</f>
        <v>#DIV/0!</v>
      </c>
      <c r="E4773" s="217" t="e">
        <f>IF(('Loan Calculator'!$G$4/$B$4)*C4772&gt;=0, ('Loan Calculator'!$G$4/$B$4)*C4772, 1/0)</f>
        <v>#DIV/0!</v>
      </c>
      <c r="F4773" s="200" t="e">
        <f t="shared" si="456"/>
        <v>#DIV/0!</v>
      </c>
      <c r="G4773" s="212" t="e">
        <f t="shared" si="451"/>
        <v>#DIV/0!</v>
      </c>
      <c r="K4773" s="197" t="str" cm="1">
        <f t="array" ref="K4773">INDEX($A:$G, ($B4773*$B$4)+3,COLUMN(C4773))</f>
        <v>Owing</v>
      </c>
      <c r="L4773" s="198" t="e">
        <f t="shared" si="453"/>
        <v>#VALUE!</v>
      </c>
      <c r="M4773" s="199" t="e">
        <f t="shared" si="454"/>
        <v>#VALUE!</v>
      </c>
      <c r="N4773" s="200" t="str" cm="1">
        <f t="array" ref="N4773">INDEX($A:$G, ($B4773*$B$4)+3,COLUMN(F4773))</f>
        <v>Total Interest Charged</v>
      </c>
      <c r="O4773" s="201" t="e">
        <f t="shared" si="452"/>
        <v>#VALUE!</v>
      </c>
    </row>
    <row r="4774" spans="3:15" x14ac:dyDescent="0.25">
      <c r="C4774" s="197" t="e">
        <f t="shared" si="455"/>
        <v>#DIV/0!</v>
      </c>
      <c r="D4774" s="216" t="e">
        <f>IF(F4774="","",IF($B$3='Budget Calculator'!$A$14, 'Loan Calculator'!$L$12-E4774+H4774, IF($B$3='Budget Calculator'!$A$13,  'Loan Calculator'!$N$12-E4774+H4774, IF($B$3='Budget Calculator'!$A$12,  'Loan Calculator'!$P$12-E4774+H4774, 0))))</f>
        <v>#DIV/0!</v>
      </c>
      <c r="E4774" s="217" t="e">
        <f>IF(('Loan Calculator'!$G$4/$B$4)*C4773&gt;=0, ('Loan Calculator'!$G$4/$B$4)*C4773, 1/0)</f>
        <v>#DIV/0!</v>
      </c>
      <c r="F4774" s="200" t="e">
        <f t="shared" si="456"/>
        <v>#DIV/0!</v>
      </c>
      <c r="G4774" s="212" t="e">
        <f t="shared" si="451"/>
        <v>#DIV/0!</v>
      </c>
      <c r="K4774" s="197" t="str" cm="1">
        <f t="array" ref="K4774">INDEX($A:$G, ($B4774*$B$4)+3,COLUMN(C4774))</f>
        <v>Owing</v>
      </c>
      <c r="L4774" s="198" t="e">
        <f t="shared" si="453"/>
        <v>#VALUE!</v>
      </c>
      <c r="M4774" s="199" t="e">
        <f t="shared" si="454"/>
        <v>#VALUE!</v>
      </c>
      <c r="N4774" s="200" t="str" cm="1">
        <f t="array" ref="N4774">INDEX($A:$G, ($B4774*$B$4)+3,COLUMN(F4774))</f>
        <v>Total Interest Charged</v>
      </c>
      <c r="O4774" s="201" t="e">
        <f t="shared" si="452"/>
        <v>#VALUE!</v>
      </c>
    </row>
    <row r="4775" spans="3:15" x14ac:dyDescent="0.25">
      <c r="C4775" s="197" t="e">
        <f t="shared" si="455"/>
        <v>#DIV/0!</v>
      </c>
      <c r="D4775" s="216" t="e">
        <f>IF(F4775="","",IF($B$3='Budget Calculator'!$A$14, 'Loan Calculator'!$L$12-E4775+H4775, IF($B$3='Budget Calculator'!$A$13,  'Loan Calculator'!$N$12-E4775+H4775, IF($B$3='Budget Calculator'!$A$12,  'Loan Calculator'!$P$12-E4775+H4775, 0))))</f>
        <v>#DIV/0!</v>
      </c>
      <c r="E4775" s="217" t="e">
        <f>IF(('Loan Calculator'!$G$4/$B$4)*C4774&gt;=0, ('Loan Calculator'!$G$4/$B$4)*C4774, 1/0)</f>
        <v>#DIV/0!</v>
      </c>
      <c r="F4775" s="200" t="e">
        <f t="shared" si="456"/>
        <v>#DIV/0!</v>
      </c>
      <c r="G4775" s="212" t="e">
        <f t="shared" si="451"/>
        <v>#DIV/0!</v>
      </c>
      <c r="K4775" s="197" t="str" cm="1">
        <f t="array" ref="K4775">INDEX($A:$G, ($B4775*$B$4)+3,COLUMN(C4775))</f>
        <v>Owing</v>
      </c>
      <c r="L4775" s="198" t="e">
        <f t="shared" si="453"/>
        <v>#VALUE!</v>
      </c>
      <c r="M4775" s="199" t="e">
        <f t="shared" si="454"/>
        <v>#VALUE!</v>
      </c>
      <c r="N4775" s="200" t="str" cm="1">
        <f t="array" ref="N4775">INDEX($A:$G, ($B4775*$B$4)+3,COLUMN(F4775))</f>
        <v>Total Interest Charged</v>
      </c>
      <c r="O4775" s="201" t="e">
        <f t="shared" si="452"/>
        <v>#VALUE!</v>
      </c>
    </row>
    <row r="4776" spans="3:15" x14ac:dyDescent="0.25">
      <c r="C4776" s="197" t="e">
        <f t="shared" si="455"/>
        <v>#DIV/0!</v>
      </c>
      <c r="D4776" s="216" t="e">
        <f>IF(F4776="","",IF($B$3='Budget Calculator'!$A$14, 'Loan Calculator'!$L$12-E4776+H4776, IF($B$3='Budget Calculator'!$A$13,  'Loan Calculator'!$N$12-E4776+H4776, IF($B$3='Budget Calculator'!$A$12,  'Loan Calculator'!$P$12-E4776+H4776, 0))))</f>
        <v>#DIV/0!</v>
      </c>
      <c r="E4776" s="217" t="e">
        <f>IF(('Loan Calculator'!$G$4/$B$4)*C4775&gt;=0, ('Loan Calculator'!$G$4/$B$4)*C4775, 1/0)</f>
        <v>#DIV/0!</v>
      </c>
      <c r="F4776" s="200" t="e">
        <f t="shared" si="456"/>
        <v>#DIV/0!</v>
      </c>
      <c r="G4776" s="212" t="e">
        <f t="shared" si="451"/>
        <v>#DIV/0!</v>
      </c>
      <c r="K4776" s="197" t="str" cm="1">
        <f t="array" ref="K4776">INDEX($A:$G, ($B4776*$B$4)+3,COLUMN(C4776))</f>
        <v>Owing</v>
      </c>
      <c r="L4776" s="198" t="e">
        <f t="shared" si="453"/>
        <v>#VALUE!</v>
      </c>
      <c r="M4776" s="199" t="e">
        <f t="shared" si="454"/>
        <v>#VALUE!</v>
      </c>
      <c r="N4776" s="200" t="str" cm="1">
        <f t="array" ref="N4776">INDEX($A:$G, ($B4776*$B$4)+3,COLUMN(F4776))</f>
        <v>Total Interest Charged</v>
      </c>
      <c r="O4776" s="201" t="e">
        <f t="shared" si="452"/>
        <v>#VALUE!</v>
      </c>
    </row>
    <row r="4777" spans="3:15" x14ac:dyDescent="0.25">
      <c r="C4777" s="197" t="e">
        <f t="shared" si="455"/>
        <v>#DIV/0!</v>
      </c>
      <c r="D4777" s="216" t="e">
        <f>IF(F4777="","",IF($B$3='Budget Calculator'!$A$14, 'Loan Calculator'!$L$12-E4777+H4777, IF($B$3='Budget Calculator'!$A$13,  'Loan Calculator'!$N$12-E4777+H4777, IF($B$3='Budget Calculator'!$A$12,  'Loan Calculator'!$P$12-E4777+H4777, 0))))</f>
        <v>#DIV/0!</v>
      </c>
      <c r="E4777" s="217" t="e">
        <f>IF(('Loan Calculator'!$G$4/$B$4)*C4776&gt;=0, ('Loan Calculator'!$G$4/$B$4)*C4776, 1/0)</f>
        <v>#DIV/0!</v>
      </c>
      <c r="F4777" s="200" t="e">
        <f t="shared" si="456"/>
        <v>#DIV/0!</v>
      </c>
      <c r="G4777" s="212" t="e">
        <f t="shared" si="451"/>
        <v>#DIV/0!</v>
      </c>
      <c r="K4777" s="197" t="str" cm="1">
        <f t="array" ref="K4777">INDEX($A:$G, ($B4777*$B$4)+3,COLUMN(C4777))</f>
        <v>Owing</v>
      </c>
      <c r="L4777" s="198" t="e">
        <f t="shared" si="453"/>
        <v>#VALUE!</v>
      </c>
      <c r="M4777" s="199" t="e">
        <f t="shared" si="454"/>
        <v>#VALUE!</v>
      </c>
      <c r="N4777" s="200" t="str" cm="1">
        <f t="array" ref="N4777">INDEX($A:$G, ($B4777*$B$4)+3,COLUMN(F4777))</f>
        <v>Total Interest Charged</v>
      </c>
      <c r="O4777" s="201" t="e">
        <f t="shared" si="452"/>
        <v>#VALUE!</v>
      </c>
    </row>
    <row r="4778" spans="3:15" x14ac:dyDescent="0.25">
      <c r="C4778" s="197" t="e">
        <f t="shared" si="455"/>
        <v>#DIV/0!</v>
      </c>
      <c r="D4778" s="216" t="e">
        <f>IF(F4778="","",IF($B$3='Budget Calculator'!$A$14, 'Loan Calculator'!$L$12-E4778+H4778, IF($B$3='Budget Calculator'!$A$13,  'Loan Calculator'!$N$12-E4778+H4778, IF($B$3='Budget Calculator'!$A$12,  'Loan Calculator'!$P$12-E4778+H4778, 0))))</f>
        <v>#DIV/0!</v>
      </c>
      <c r="E4778" s="217" t="e">
        <f>IF(('Loan Calculator'!$G$4/$B$4)*C4777&gt;=0, ('Loan Calculator'!$G$4/$B$4)*C4777, 1/0)</f>
        <v>#DIV/0!</v>
      </c>
      <c r="F4778" s="200" t="e">
        <f t="shared" si="456"/>
        <v>#DIV/0!</v>
      </c>
      <c r="G4778" s="212" t="e">
        <f t="shared" si="451"/>
        <v>#DIV/0!</v>
      </c>
      <c r="K4778" s="197" t="str" cm="1">
        <f t="array" ref="K4778">INDEX($A:$G, ($B4778*$B$4)+3,COLUMN(C4778))</f>
        <v>Owing</v>
      </c>
      <c r="L4778" s="198" t="e">
        <f t="shared" si="453"/>
        <v>#VALUE!</v>
      </c>
      <c r="M4778" s="199" t="e">
        <f t="shared" si="454"/>
        <v>#VALUE!</v>
      </c>
      <c r="N4778" s="200" t="str" cm="1">
        <f t="array" ref="N4778">INDEX($A:$G, ($B4778*$B$4)+3,COLUMN(F4778))</f>
        <v>Total Interest Charged</v>
      </c>
      <c r="O4778" s="201" t="e">
        <f t="shared" si="452"/>
        <v>#VALUE!</v>
      </c>
    </row>
    <row r="4779" spans="3:15" x14ac:dyDescent="0.25">
      <c r="C4779" s="197" t="e">
        <f t="shared" si="455"/>
        <v>#DIV/0!</v>
      </c>
      <c r="D4779" s="216" t="e">
        <f>IF(F4779="","",IF($B$3='Budget Calculator'!$A$14, 'Loan Calculator'!$L$12-E4779+H4779, IF($B$3='Budget Calculator'!$A$13,  'Loan Calculator'!$N$12-E4779+H4779, IF($B$3='Budget Calculator'!$A$12,  'Loan Calculator'!$P$12-E4779+H4779, 0))))</f>
        <v>#DIV/0!</v>
      </c>
      <c r="E4779" s="217" t="e">
        <f>IF(('Loan Calculator'!$G$4/$B$4)*C4778&gt;=0, ('Loan Calculator'!$G$4/$B$4)*C4778, 1/0)</f>
        <v>#DIV/0!</v>
      </c>
      <c r="F4779" s="200" t="e">
        <f t="shared" si="456"/>
        <v>#DIV/0!</v>
      </c>
      <c r="G4779" s="212" t="e">
        <f t="shared" si="451"/>
        <v>#DIV/0!</v>
      </c>
      <c r="K4779" s="197" t="str" cm="1">
        <f t="array" ref="K4779">INDEX($A:$G, ($B4779*$B$4)+3,COLUMN(C4779))</f>
        <v>Owing</v>
      </c>
      <c r="L4779" s="198" t="e">
        <f t="shared" si="453"/>
        <v>#VALUE!</v>
      </c>
      <c r="M4779" s="199" t="e">
        <f t="shared" si="454"/>
        <v>#VALUE!</v>
      </c>
      <c r="N4779" s="200" t="str" cm="1">
        <f t="array" ref="N4779">INDEX($A:$G, ($B4779*$B$4)+3,COLUMN(F4779))</f>
        <v>Total Interest Charged</v>
      </c>
      <c r="O4779" s="201" t="e">
        <f t="shared" si="452"/>
        <v>#VALUE!</v>
      </c>
    </row>
    <row r="4780" spans="3:15" x14ac:dyDescent="0.25">
      <c r="C4780" s="197" t="e">
        <f t="shared" si="455"/>
        <v>#DIV/0!</v>
      </c>
      <c r="D4780" s="216" t="e">
        <f>IF(F4780="","",IF($B$3='Budget Calculator'!$A$14, 'Loan Calculator'!$L$12-E4780+H4780, IF($B$3='Budget Calculator'!$A$13,  'Loan Calculator'!$N$12-E4780+H4780, IF($B$3='Budget Calculator'!$A$12,  'Loan Calculator'!$P$12-E4780+H4780, 0))))</f>
        <v>#DIV/0!</v>
      </c>
      <c r="E4780" s="217" t="e">
        <f>IF(('Loan Calculator'!$G$4/$B$4)*C4779&gt;=0, ('Loan Calculator'!$G$4/$B$4)*C4779, 1/0)</f>
        <v>#DIV/0!</v>
      </c>
      <c r="F4780" s="200" t="e">
        <f t="shared" si="456"/>
        <v>#DIV/0!</v>
      </c>
      <c r="G4780" s="212" t="e">
        <f t="shared" si="451"/>
        <v>#DIV/0!</v>
      </c>
      <c r="K4780" s="197" t="str" cm="1">
        <f t="array" ref="K4780">INDEX($A:$G, ($B4780*$B$4)+3,COLUMN(C4780))</f>
        <v>Owing</v>
      </c>
      <c r="L4780" s="198" t="e">
        <f t="shared" si="453"/>
        <v>#VALUE!</v>
      </c>
      <c r="M4780" s="199" t="e">
        <f t="shared" si="454"/>
        <v>#VALUE!</v>
      </c>
      <c r="N4780" s="200" t="str" cm="1">
        <f t="array" ref="N4780">INDEX($A:$G, ($B4780*$B$4)+3,COLUMN(F4780))</f>
        <v>Total Interest Charged</v>
      </c>
      <c r="O4780" s="201" t="e">
        <f t="shared" si="452"/>
        <v>#VALUE!</v>
      </c>
    </row>
    <row r="4781" spans="3:15" x14ac:dyDescent="0.25">
      <c r="C4781" s="197" t="e">
        <f t="shared" si="455"/>
        <v>#DIV/0!</v>
      </c>
      <c r="D4781" s="216" t="e">
        <f>IF(F4781="","",IF($B$3='Budget Calculator'!$A$14, 'Loan Calculator'!$L$12-E4781+H4781, IF($B$3='Budget Calculator'!$A$13,  'Loan Calculator'!$N$12-E4781+H4781, IF($B$3='Budget Calculator'!$A$12,  'Loan Calculator'!$P$12-E4781+H4781, 0))))</f>
        <v>#DIV/0!</v>
      </c>
      <c r="E4781" s="217" t="e">
        <f>IF(('Loan Calculator'!$G$4/$B$4)*C4780&gt;=0, ('Loan Calculator'!$G$4/$B$4)*C4780, 1/0)</f>
        <v>#DIV/0!</v>
      </c>
      <c r="F4781" s="200" t="e">
        <f t="shared" si="456"/>
        <v>#DIV/0!</v>
      </c>
      <c r="G4781" s="212" t="e">
        <f t="shared" si="451"/>
        <v>#DIV/0!</v>
      </c>
      <c r="K4781" s="197" t="str" cm="1">
        <f t="array" ref="K4781">INDEX($A:$G, ($B4781*$B$4)+3,COLUMN(C4781))</f>
        <v>Owing</v>
      </c>
      <c r="L4781" s="198" t="e">
        <f t="shared" si="453"/>
        <v>#VALUE!</v>
      </c>
      <c r="M4781" s="199" t="e">
        <f t="shared" si="454"/>
        <v>#VALUE!</v>
      </c>
      <c r="N4781" s="200" t="str" cm="1">
        <f t="array" ref="N4781">INDEX($A:$G, ($B4781*$B$4)+3,COLUMN(F4781))</f>
        <v>Total Interest Charged</v>
      </c>
      <c r="O4781" s="201" t="e">
        <f t="shared" si="452"/>
        <v>#VALUE!</v>
      </c>
    </row>
    <row r="4782" spans="3:15" x14ac:dyDescent="0.25">
      <c r="C4782" s="197" t="e">
        <f t="shared" si="455"/>
        <v>#DIV/0!</v>
      </c>
      <c r="D4782" s="216" t="e">
        <f>IF(F4782="","",IF($B$3='Budget Calculator'!$A$14, 'Loan Calculator'!$L$12-E4782+H4782, IF($B$3='Budget Calculator'!$A$13,  'Loan Calculator'!$N$12-E4782+H4782, IF($B$3='Budget Calculator'!$A$12,  'Loan Calculator'!$P$12-E4782+H4782, 0))))</f>
        <v>#DIV/0!</v>
      </c>
      <c r="E4782" s="217" t="e">
        <f>IF(('Loan Calculator'!$G$4/$B$4)*C4781&gt;=0, ('Loan Calculator'!$G$4/$B$4)*C4781, 1/0)</f>
        <v>#DIV/0!</v>
      </c>
      <c r="F4782" s="200" t="e">
        <f t="shared" si="456"/>
        <v>#DIV/0!</v>
      </c>
      <c r="G4782" s="212" t="e">
        <f t="shared" si="451"/>
        <v>#DIV/0!</v>
      </c>
      <c r="K4782" s="197" t="str" cm="1">
        <f t="array" ref="K4782">INDEX($A:$G, ($B4782*$B$4)+3,COLUMN(C4782))</f>
        <v>Owing</v>
      </c>
      <c r="L4782" s="198" t="e">
        <f t="shared" si="453"/>
        <v>#VALUE!</v>
      </c>
      <c r="M4782" s="199" t="e">
        <f t="shared" si="454"/>
        <v>#VALUE!</v>
      </c>
      <c r="N4782" s="200" t="str" cm="1">
        <f t="array" ref="N4782">INDEX($A:$G, ($B4782*$B$4)+3,COLUMN(F4782))</f>
        <v>Total Interest Charged</v>
      </c>
      <c r="O4782" s="201" t="e">
        <f t="shared" si="452"/>
        <v>#VALUE!</v>
      </c>
    </row>
    <row r="4783" spans="3:15" x14ac:dyDescent="0.25">
      <c r="C4783" s="197" t="e">
        <f t="shared" si="455"/>
        <v>#DIV/0!</v>
      </c>
      <c r="D4783" s="216" t="e">
        <f>IF(F4783="","",IF($B$3='Budget Calculator'!$A$14, 'Loan Calculator'!$L$12-E4783+H4783, IF($B$3='Budget Calculator'!$A$13,  'Loan Calculator'!$N$12-E4783+H4783, IF($B$3='Budget Calculator'!$A$12,  'Loan Calculator'!$P$12-E4783+H4783, 0))))</f>
        <v>#DIV/0!</v>
      </c>
      <c r="E4783" s="217" t="e">
        <f>IF(('Loan Calculator'!$G$4/$B$4)*C4782&gt;=0, ('Loan Calculator'!$G$4/$B$4)*C4782, 1/0)</f>
        <v>#DIV/0!</v>
      </c>
      <c r="F4783" s="200" t="e">
        <f t="shared" si="456"/>
        <v>#DIV/0!</v>
      </c>
      <c r="G4783" s="212" t="e">
        <f t="shared" si="451"/>
        <v>#DIV/0!</v>
      </c>
      <c r="K4783" s="197" t="str" cm="1">
        <f t="array" ref="K4783">INDEX($A:$G, ($B4783*$B$4)+3,COLUMN(C4783))</f>
        <v>Owing</v>
      </c>
      <c r="L4783" s="198" t="e">
        <f t="shared" si="453"/>
        <v>#VALUE!</v>
      </c>
      <c r="M4783" s="199" t="e">
        <f t="shared" si="454"/>
        <v>#VALUE!</v>
      </c>
      <c r="N4783" s="200" t="str" cm="1">
        <f t="array" ref="N4783">INDEX($A:$G, ($B4783*$B$4)+3,COLUMN(F4783))</f>
        <v>Total Interest Charged</v>
      </c>
      <c r="O4783" s="201" t="e">
        <f t="shared" si="452"/>
        <v>#VALUE!</v>
      </c>
    </row>
    <row r="4784" spans="3:15" x14ac:dyDescent="0.25">
      <c r="C4784" s="197" t="e">
        <f t="shared" si="455"/>
        <v>#DIV/0!</v>
      </c>
      <c r="D4784" s="216" t="e">
        <f>IF(F4784="","",IF($B$3='Budget Calculator'!$A$14, 'Loan Calculator'!$L$12-E4784+H4784, IF($B$3='Budget Calculator'!$A$13,  'Loan Calculator'!$N$12-E4784+H4784, IF($B$3='Budget Calculator'!$A$12,  'Loan Calculator'!$P$12-E4784+H4784, 0))))</f>
        <v>#DIV/0!</v>
      </c>
      <c r="E4784" s="217" t="e">
        <f>IF(('Loan Calculator'!$G$4/$B$4)*C4783&gt;=0, ('Loan Calculator'!$G$4/$B$4)*C4783, 1/0)</f>
        <v>#DIV/0!</v>
      </c>
      <c r="F4784" s="200" t="e">
        <f t="shared" si="456"/>
        <v>#DIV/0!</v>
      </c>
      <c r="G4784" s="212" t="e">
        <f t="shared" si="451"/>
        <v>#DIV/0!</v>
      </c>
      <c r="K4784" s="197" t="str" cm="1">
        <f t="array" ref="K4784">INDEX($A:$G, ($B4784*$B$4)+3,COLUMN(C4784))</f>
        <v>Owing</v>
      </c>
      <c r="L4784" s="198" t="e">
        <f t="shared" si="453"/>
        <v>#VALUE!</v>
      </c>
      <c r="M4784" s="199" t="e">
        <f t="shared" si="454"/>
        <v>#VALUE!</v>
      </c>
      <c r="N4784" s="200" t="str" cm="1">
        <f t="array" ref="N4784">INDEX($A:$G, ($B4784*$B$4)+3,COLUMN(F4784))</f>
        <v>Total Interest Charged</v>
      </c>
      <c r="O4784" s="201" t="e">
        <f t="shared" si="452"/>
        <v>#VALUE!</v>
      </c>
    </row>
    <row r="4785" spans="3:15" x14ac:dyDescent="0.25">
      <c r="C4785" s="197" t="e">
        <f t="shared" si="455"/>
        <v>#DIV/0!</v>
      </c>
      <c r="D4785" s="216" t="e">
        <f>IF(F4785="","",IF($B$3='Budget Calculator'!$A$14, 'Loan Calculator'!$L$12-E4785+H4785, IF($B$3='Budget Calculator'!$A$13,  'Loan Calculator'!$N$12-E4785+H4785, IF($B$3='Budget Calculator'!$A$12,  'Loan Calculator'!$P$12-E4785+H4785, 0))))</f>
        <v>#DIV/0!</v>
      </c>
      <c r="E4785" s="217" t="e">
        <f>IF(('Loan Calculator'!$G$4/$B$4)*C4784&gt;=0, ('Loan Calculator'!$G$4/$B$4)*C4784, 1/0)</f>
        <v>#DIV/0!</v>
      </c>
      <c r="F4785" s="200" t="e">
        <f t="shared" si="456"/>
        <v>#DIV/0!</v>
      </c>
      <c r="G4785" s="212" t="e">
        <f t="shared" si="451"/>
        <v>#DIV/0!</v>
      </c>
      <c r="K4785" s="197" t="str" cm="1">
        <f t="array" ref="K4785">INDEX($A:$G, ($B4785*$B$4)+3,COLUMN(C4785))</f>
        <v>Owing</v>
      </c>
      <c r="L4785" s="198" t="e">
        <f t="shared" si="453"/>
        <v>#VALUE!</v>
      </c>
      <c r="M4785" s="199" t="e">
        <f t="shared" si="454"/>
        <v>#VALUE!</v>
      </c>
      <c r="N4785" s="200" t="str" cm="1">
        <f t="array" ref="N4785">INDEX($A:$G, ($B4785*$B$4)+3,COLUMN(F4785))</f>
        <v>Total Interest Charged</v>
      </c>
      <c r="O4785" s="201" t="e">
        <f t="shared" si="452"/>
        <v>#VALUE!</v>
      </c>
    </row>
    <row r="4786" spans="3:15" x14ac:dyDescent="0.25">
      <c r="C4786" s="197" t="e">
        <f t="shared" si="455"/>
        <v>#DIV/0!</v>
      </c>
      <c r="D4786" s="216" t="e">
        <f>IF(F4786="","",IF($B$3='Budget Calculator'!$A$14, 'Loan Calculator'!$L$12-E4786+H4786, IF($B$3='Budget Calculator'!$A$13,  'Loan Calculator'!$N$12-E4786+H4786, IF($B$3='Budget Calculator'!$A$12,  'Loan Calculator'!$P$12-E4786+H4786, 0))))</f>
        <v>#DIV/0!</v>
      </c>
      <c r="E4786" s="217" t="e">
        <f>IF(('Loan Calculator'!$G$4/$B$4)*C4785&gt;=0, ('Loan Calculator'!$G$4/$B$4)*C4785, 1/0)</f>
        <v>#DIV/0!</v>
      </c>
      <c r="F4786" s="200" t="e">
        <f t="shared" si="456"/>
        <v>#DIV/0!</v>
      </c>
      <c r="G4786" s="212" t="e">
        <f t="shared" si="451"/>
        <v>#DIV/0!</v>
      </c>
      <c r="K4786" s="197" t="str" cm="1">
        <f t="array" ref="K4786">INDEX($A:$G, ($B4786*$B$4)+3,COLUMN(C4786))</f>
        <v>Owing</v>
      </c>
      <c r="L4786" s="198" t="e">
        <f t="shared" si="453"/>
        <v>#VALUE!</v>
      </c>
      <c r="M4786" s="199" t="e">
        <f t="shared" si="454"/>
        <v>#VALUE!</v>
      </c>
      <c r="N4786" s="200" t="str" cm="1">
        <f t="array" ref="N4786">INDEX($A:$G, ($B4786*$B$4)+3,COLUMN(F4786))</f>
        <v>Total Interest Charged</v>
      </c>
      <c r="O4786" s="201" t="e">
        <f t="shared" si="452"/>
        <v>#VALUE!</v>
      </c>
    </row>
    <row r="4787" spans="3:15" x14ac:dyDescent="0.25">
      <c r="C4787" s="197" t="e">
        <f t="shared" si="455"/>
        <v>#DIV/0!</v>
      </c>
      <c r="D4787" s="216" t="e">
        <f>IF(F4787="","",IF($B$3='Budget Calculator'!$A$14, 'Loan Calculator'!$L$12-E4787+H4787, IF($B$3='Budget Calculator'!$A$13,  'Loan Calculator'!$N$12-E4787+H4787, IF($B$3='Budget Calculator'!$A$12,  'Loan Calculator'!$P$12-E4787+H4787, 0))))</f>
        <v>#DIV/0!</v>
      </c>
      <c r="E4787" s="217" t="e">
        <f>IF(('Loan Calculator'!$G$4/$B$4)*C4786&gt;=0, ('Loan Calculator'!$G$4/$B$4)*C4786, 1/0)</f>
        <v>#DIV/0!</v>
      </c>
      <c r="F4787" s="200" t="e">
        <f t="shared" si="456"/>
        <v>#DIV/0!</v>
      </c>
      <c r="G4787" s="212" t="e">
        <f t="shared" si="451"/>
        <v>#DIV/0!</v>
      </c>
      <c r="K4787" s="197" t="str" cm="1">
        <f t="array" ref="K4787">INDEX($A:$G, ($B4787*$B$4)+3,COLUMN(C4787))</f>
        <v>Owing</v>
      </c>
      <c r="L4787" s="198" t="e">
        <f t="shared" si="453"/>
        <v>#VALUE!</v>
      </c>
      <c r="M4787" s="199" t="e">
        <f t="shared" si="454"/>
        <v>#VALUE!</v>
      </c>
      <c r="N4787" s="200" t="str" cm="1">
        <f t="array" ref="N4787">INDEX($A:$G, ($B4787*$B$4)+3,COLUMN(F4787))</f>
        <v>Total Interest Charged</v>
      </c>
      <c r="O4787" s="201" t="e">
        <f t="shared" si="452"/>
        <v>#VALUE!</v>
      </c>
    </row>
    <row r="4788" spans="3:15" x14ac:dyDescent="0.25">
      <c r="C4788" s="197" t="e">
        <f t="shared" si="455"/>
        <v>#DIV/0!</v>
      </c>
      <c r="D4788" s="216" t="e">
        <f>IF(F4788="","",IF($B$3='Budget Calculator'!$A$14, 'Loan Calculator'!$L$12-E4788+H4788, IF($B$3='Budget Calculator'!$A$13,  'Loan Calculator'!$N$12-E4788+H4788, IF($B$3='Budget Calculator'!$A$12,  'Loan Calculator'!$P$12-E4788+H4788, 0))))</f>
        <v>#DIV/0!</v>
      </c>
      <c r="E4788" s="217" t="e">
        <f>IF(('Loan Calculator'!$G$4/$B$4)*C4787&gt;=0, ('Loan Calculator'!$G$4/$B$4)*C4787, 1/0)</f>
        <v>#DIV/0!</v>
      </c>
      <c r="F4788" s="200" t="e">
        <f t="shared" si="456"/>
        <v>#DIV/0!</v>
      </c>
      <c r="G4788" s="212" t="e">
        <f t="shared" si="451"/>
        <v>#DIV/0!</v>
      </c>
      <c r="K4788" s="197" t="str" cm="1">
        <f t="array" ref="K4788">INDEX($A:$G, ($B4788*$B$4)+3,COLUMN(C4788))</f>
        <v>Owing</v>
      </c>
      <c r="L4788" s="198" t="e">
        <f t="shared" si="453"/>
        <v>#VALUE!</v>
      </c>
      <c r="M4788" s="199" t="e">
        <f t="shared" si="454"/>
        <v>#VALUE!</v>
      </c>
      <c r="N4788" s="200" t="str" cm="1">
        <f t="array" ref="N4788">INDEX($A:$G, ($B4788*$B$4)+3,COLUMN(F4788))</f>
        <v>Total Interest Charged</v>
      </c>
      <c r="O4788" s="201" t="e">
        <f t="shared" si="452"/>
        <v>#VALUE!</v>
      </c>
    </row>
    <row r="4789" spans="3:15" x14ac:dyDescent="0.25">
      <c r="C4789" s="197" t="e">
        <f t="shared" si="455"/>
        <v>#DIV/0!</v>
      </c>
      <c r="D4789" s="216" t="e">
        <f>IF(F4789="","",IF($B$3='Budget Calculator'!$A$14, 'Loan Calculator'!$L$12-E4789+H4789, IF($B$3='Budget Calculator'!$A$13,  'Loan Calculator'!$N$12-E4789+H4789, IF($B$3='Budget Calculator'!$A$12,  'Loan Calculator'!$P$12-E4789+H4789, 0))))</f>
        <v>#DIV/0!</v>
      </c>
      <c r="E4789" s="217" t="e">
        <f>IF(('Loan Calculator'!$G$4/$B$4)*C4788&gt;=0, ('Loan Calculator'!$G$4/$B$4)*C4788, 1/0)</f>
        <v>#DIV/0!</v>
      </c>
      <c r="F4789" s="200" t="e">
        <f t="shared" si="456"/>
        <v>#DIV/0!</v>
      </c>
      <c r="G4789" s="212" t="e">
        <f t="shared" si="451"/>
        <v>#DIV/0!</v>
      </c>
      <c r="K4789" s="197" t="str" cm="1">
        <f t="array" ref="K4789">INDEX($A:$G, ($B4789*$B$4)+3,COLUMN(C4789))</f>
        <v>Owing</v>
      </c>
      <c r="L4789" s="198" t="e">
        <f t="shared" si="453"/>
        <v>#VALUE!</v>
      </c>
      <c r="M4789" s="199" t="e">
        <f t="shared" si="454"/>
        <v>#VALUE!</v>
      </c>
      <c r="N4789" s="200" t="str" cm="1">
        <f t="array" ref="N4789">INDEX($A:$G, ($B4789*$B$4)+3,COLUMN(F4789))</f>
        <v>Total Interest Charged</v>
      </c>
      <c r="O4789" s="201" t="e">
        <f t="shared" si="452"/>
        <v>#VALUE!</v>
      </c>
    </row>
    <row r="4790" spans="3:15" x14ac:dyDescent="0.25">
      <c r="C4790" s="197" t="e">
        <f t="shared" si="455"/>
        <v>#DIV/0!</v>
      </c>
      <c r="D4790" s="216" t="e">
        <f>IF(F4790="","",IF($B$3='Budget Calculator'!$A$14, 'Loan Calculator'!$L$12-E4790+H4790, IF($B$3='Budget Calculator'!$A$13,  'Loan Calculator'!$N$12-E4790+H4790, IF($B$3='Budget Calculator'!$A$12,  'Loan Calculator'!$P$12-E4790+H4790, 0))))</f>
        <v>#DIV/0!</v>
      </c>
      <c r="E4790" s="217" t="e">
        <f>IF(('Loan Calculator'!$G$4/$B$4)*C4789&gt;=0, ('Loan Calculator'!$G$4/$B$4)*C4789, 1/0)</f>
        <v>#DIV/0!</v>
      </c>
      <c r="F4790" s="200" t="e">
        <f t="shared" si="456"/>
        <v>#DIV/0!</v>
      </c>
      <c r="G4790" s="212" t="e">
        <f t="shared" si="451"/>
        <v>#DIV/0!</v>
      </c>
      <c r="K4790" s="197" t="str" cm="1">
        <f t="array" ref="K4790">INDEX($A:$G, ($B4790*$B$4)+3,COLUMN(C4790))</f>
        <v>Owing</v>
      </c>
      <c r="L4790" s="198" t="e">
        <f t="shared" si="453"/>
        <v>#VALUE!</v>
      </c>
      <c r="M4790" s="199" t="e">
        <f t="shared" si="454"/>
        <v>#VALUE!</v>
      </c>
      <c r="N4790" s="200" t="str" cm="1">
        <f t="array" ref="N4790">INDEX($A:$G, ($B4790*$B$4)+3,COLUMN(F4790))</f>
        <v>Total Interest Charged</v>
      </c>
      <c r="O4790" s="201" t="e">
        <f t="shared" si="452"/>
        <v>#VALUE!</v>
      </c>
    </row>
    <row r="4791" spans="3:15" x14ac:dyDescent="0.25">
      <c r="C4791" s="197" t="e">
        <f t="shared" si="455"/>
        <v>#DIV/0!</v>
      </c>
      <c r="D4791" s="216" t="e">
        <f>IF(F4791="","",IF($B$3='Budget Calculator'!$A$14, 'Loan Calculator'!$L$12-E4791+H4791, IF($B$3='Budget Calculator'!$A$13,  'Loan Calculator'!$N$12-E4791+H4791, IF($B$3='Budget Calculator'!$A$12,  'Loan Calculator'!$P$12-E4791+H4791, 0))))</f>
        <v>#DIV/0!</v>
      </c>
      <c r="E4791" s="217" t="e">
        <f>IF(('Loan Calculator'!$G$4/$B$4)*C4790&gt;=0, ('Loan Calculator'!$G$4/$B$4)*C4790, 1/0)</f>
        <v>#DIV/0!</v>
      </c>
      <c r="F4791" s="200" t="e">
        <f t="shared" si="456"/>
        <v>#DIV/0!</v>
      </c>
      <c r="G4791" s="212" t="e">
        <f t="shared" si="451"/>
        <v>#DIV/0!</v>
      </c>
      <c r="K4791" s="197" t="str" cm="1">
        <f t="array" ref="K4791">INDEX($A:$G, ($B4791*$B$4)+3,COLUMN(C4791))</f>
        <v>Owing</v>
      </c>
      <c r="L4791" s="198" t="e">
        <f t="shared" si="453"/>
        <v>#VALUE!</v>
      </c>
      <c r="M4791" s="199" t="e">
        <f t="shared" si="454"/>
        <v>#VALUE!</v>
      </c>
      <c r="N4791" s="200" t="str" cm="1">
        <f t="array" ref="N4791">INDEX($A:$G, ($B4791*$B$4)+3,COLUMN(F4791))</f>
        <v>Total Interest Charged</v>
      </c>
      <c r="O4791" s="201" t="e">
        <f t="shared" si="452"/>
        <v>#VALUE!</v>
      </c>
    </row>
    <row r="4792" spans="3:15" x14ac:dyDescent="0.25">
      <c r="C4792" s="197" t="e">
        <f t="shared" si="455"/>
        <v>#DIV/0!</v>
      </c>
      <c r="D4792" s="216" t="e">
        <f>IF(F4792="","",IF($B$3='Budget Calculator'!$A$14, 'Loan Calculator'!$L$12-E4792+H4792, IF($B$3='Budget Calculator'!$A$13,  'Loan Calculator'!$N$12-E4792+H4792, IF($B$3='Budget Calculator'!$A$12,  'Loan Calculator'!$P$12-E4792+H4792, 0))))</f>
        <v>#DIV/0!</v>
      </c>
      <c r="E4792" s="217" t="e">
        <f>IF(('Loan Calculator'!$G$4/$B$4)*C4791&gt;=0, ('Loan Calculator'!$G$4/$B$4)*C4791, 1/0)</f>
        <v>#DIV/0!</v>
      </c>
      <c r="F4792" s="200" t="e">
        <f t="shared" si="456"/>
        <v>#DIV/0!</v>
      </c>
      <c r="G4792" s="212" t="e">
        <f t="shared" si="451"/>
        <v>#DIV/0!</v>
      </c>
      <c r="K4792" s="197" t="str" cm="1">
        <f t="array" ref="K4792">INDEX($A:$G, ($B4792*$B$4)+3,COLUMN(C4792))</f>
        <v>Owing</v>
      </c>
      <c r="L4792" s="198" t="e">
        <f t="shared" si="453"/>
        <v>#VALUE!</v>
      </c>
      <c r="M4792" s="199" t="e">
        <f t="shared" si="454"/>
        <v>#VALUE!</v>
      </c>
      <c r="N4792" s="200" t="str" cm="1">
        <f t="array" ref="N4792">INDEX($A:$G, ($B4792*$B$4)+3,COLUMN(F4792))</f>
        <v>Total Interest Charged</v>
      </c>
      <c r="O4792" s="201" t="e">
        <f t="shared" si="452"/>
        <v>#VALUE!</v>
      </c>
    </row>
    <row r="4793" spans="3:15" x14ac:dyDescent="0.25">
      <c r="C4793" s="197" t="e">
        <f t="shared" si="455"/>
        <v>#DIV/0!</v>
      </c>
      <c r="D4793" s="216" t="e">
        <f>IF(F4793="","",IF($B$3='Budget Calculator'!$A$14, 'Loan Calculator'!$L$12-E4793+H4793, IF($B$3='Budget Calculator'!$A$13,  'Loan Calculator'!$N$12-E4793+H4793, IF($B$3='Budget Calculator'!$A$12,  'Loan Calculator'!$P$12-E4793+H4793, 0))))</f>
        <v>#DIV/0!</v>
      </c>
      <c r="E4793" s="217" t="e">
        <f>IF(('Loan Calculator'!$G$4/$B$4)*C4792&gt;=0, ('Loan Calculator'!$G$4/$B$4)*C4792, 1/0)</f>
        <v>#DIV/0!</v>
      </c>
      <c r="F4793" s="200" t="e">
        <f t="shared" si="456"/>
        <v>#DIV/0!</v>
      </c>
      <c r="G4793" s="212" t="e">
        <f t="shared" si="451"/>
        <v>#DIV/0!</v>
      </c>
      <c r="K4793" s="197" t="str" cm="1">
        <f t="array" ref="K4793">INDEX($A:$G, ($B4793*$B$4)+3,COLUMN(C4793))</f>
        <v>Owing</v>
      </c>
      <c r="L4793" s="198" t="e">
        <f t="shared" si="453"/>
        <v>#VALUE!</v>
      </c>
      <c r="M4793" s="199" t="e">
        <f t="shared" si="454"/>
        <v>#VALUE!</v>
      </c>
      <c r="N4793" s="200" t="str" cm="1">
        <f t="array" ref="N4793">INDEX($A:$G, ($B4793*$B$4)+3,COLUMN(F4793))</f>
        <v>Total Interest Charged</v>
      </c>
      <c r="O4793" s="201" t="e">
        <f t="shared" si="452"/>
        <v>#VALUE!</v>
      </c>
    </row>
    <row r="4794" spans="3:15" x14ac:dyDescent="0.25">
      <c r="C4794" s="197" t="e">
        <f t="shared" si="455"/>
        <v>#DIV/0!</v>
      </c>
      <c r="D4794" s="216" t="e">
        <f>IF(F4794="","",IF($B$3='Budget Calculator'!$A$14, 'Loan Calculator'!$L$12-E4794+H4794, IF($B$3='Budget Calculator'!$A$13,  'Loan Calculator'!$N$12-E4794+H4794, IF($B$3='Budget Calculator'!$A$12,  'Loan Calculator'!$P$12-E4794+H4794, 0))))</f>
        <v>#DIV/0!</v>
      </c>
      <c r="E4794" s="217" t="e">
        <f>IF(('Loan Calculator'!$G$4/$B$4)*C4793&gt;=0, ('Loan Calculator'!$G$4/$B$4)*C4793, 1/0)</f>
        <v>#DIV/0!</v>
      </c>
      <c r="F4794" s="200" t="e">
        <f t="shared" si="456"/>
        <v>#DIV/0!</v>
      </c>
      <c r="G4794" s="212" t="e">
        <f t="shared" si="451"/>
        <v>#DIV/0!</v>
      </c>
      <c r="K4794" s="197" t="str" cm="1">
        <f t="array" ref="K4794">INDEX($A:$G, ($B4794*$B$4)+3,COLUMN(C4794))</f>
        <v>Owing</v>
      </c>
      <c r="L4794" s="198" t="e">
        <f t="shared" si="453"/>
        <v>#VALUE!</v>
      </c>
      <c r="M4794" s="199" t="e">
        <f t="shared" si="454"/>
        <v>#VALUE!</v>
      </c>
      <c r="N4794" s="200" t="str" cm="1">
        <f t="array" ref="N4794">INDEX($A:$G, ($B4794*$B$4)+3,COLUMN(F4794))</f>
        <v>Total Interest Charged</v>
      </c>
      <c r="O4794" s="201" t="e">
        <f t="shared" si="452"/>
        <v>#VALUE!</v>
      </c>
    </row>
    <row r="4795" spans="3:15" x14ac:dyDescent="0.25">
      <c r="C4795" s="197" t="e">
        <f t="shared" si="455"/>
        <v>#DIV/0!</v>
      </c>
      <c r="D4795" s="216" t="e">
        <f>IF(F4795="","",IF($B$3='Budget Calculator'!$A$14, 'Loan Calculator'!$L$12-E4795+H4795, IF($B$3='Budget Calculator'!$A$13,  'Loan Calculator'!$N$12-E4795+H4795, IF($B$3='Budget Calculator'!$A$12,  'Loan Calculator'!$P$12-E4795+H4795, 0))))</f>
        <v>#DIV/0!</v>
      </c>
      <c r="E4795" s="217" t="e">
        <f>IF(('Loan Calculator'!$G$4/$B$4)*C4794&gt;=0, ('Loan Calculator'!$G$4/$B$4)*C4794, 1/0)</f>
        <v>#DIV/0!</v>
      </c>
      <c r="F4795" s="200" t="e">
        <f t="shared" si="456"/>
        <v>#DIV/0!</v>
      </c>
      <c r="G4795" s="212" t="e">
        <f t="shared" si="451"/>
        <v>#DIV/0!</v>
      </c>
      <c r="K4795" s="197" t="str" cm="1">
        <f t="array" ref="K4795">INDEX($A:$G, ($B4795*$B$4)+3,COLUMN(C4795))</f>
        <v>Owing</v>
      </c>
      <c r="L4795" s="198" t="e">
        <f t="shared" si="453"/>
        <v>#VALUE!</v>
      </c>
      <c r="M4795" s="199" t="e">
        <f t="shared" si="454"/>
        <v>#VALUE!</v>
      </c>
      <c r="N4795" s="200" t="str" cm="1">
        <f t="array" ref="N4795">INDEX($A:$G, ($B4795*$B$4)+3,COLUMN(F4795))</f>
        <v>Total Interest Charged</v>
      </c>
      <c r="O4795" s="201" t="e">
        <f t="shared" si="452"/>
        <v>#VALUE!</v>
      </c>
    </row>
    <row r="4796" spans="3:15" x14ac:dyDescent="0.25">
      <c r="C4796" s="197" t="e">
        <f t="shared" si="455"/>
        <v>#DIV/0!</v>
      </c>
      <c r="D4796" s="216" t="e">
        <f>IF(F4796="","",IF($B$3='Budget Calculator'!$A$14, 'Loan Calculator'!$L$12-E4796+H4796, IF($B$3='Budget Calculator'!$A$13,  'Loan Calculator'!$N$12-E4796+H4796, IF($B$3='Budget Calculator'!$A$12,  'Loan Calculator'!$P$12-E4796+H4796, 0))))</f>
        <v>#DIV/0!</v>
      </c>
      <c r="E4796" s="217" t="e">
        <f>IF(('Loan Calculator'!$G$4/$B$4)*C4795&gt;=0, ('Loan Calculator'!$G$4/$B$4)*C4795, 1/0)</f>
        <v>#DIV/0!</v>
      </c>
      <c r="F4796" s="200" t="e">
        <f t="shared" si="456"/>
        <v>#DIV/0!</v>
      </c>
      <c r="G4796" s="212" t="e">
        <f t="shared" si="451"/>
        <v>#DIV/0!</v>
      </c>
      <c r="K4796" s="197" t="str" cm="1">
        <f t="array" ref="K4796">INDEX($A:$G, ($B4796*$B$4)+3,COLUMN(C4796))</f>
        <v>Owing</v>
      </c>
      <c r="L4796" s="198" t="e">
        <f t="shared" si="453"/>
        <v>#VALUE!</v>
      </c>
      <c r="M4796" s="199" t="e">
        <f t="shared" si="454"/>
        <v>#VALUE!</v>
      </c>
      <c r="N4796" s="200" t="str" cm="1">
        <f t="array" ref="N4796">INDEX($A:$G, ($B4796*$B$4)+3,COLUMN(F4796))</f>
        <v>Total Interest Charged</v>
      </c>
      <c r="O4796" s="201" t="e">
        <f t="shared" si="452"/>
        <v>#VALUE!</v>
      </c>
    </row>
    <row r="4797" spans="3:15" x14ac:dyDescent="0.25">
      <c r="C4797" s="197" t="e">
        <f t="shared" si="455"/>
        <v>#DIV/0!</v>
      </c>
      <c r="D4797" s="216" t="e">
        <f>IF(F4797="","",IF($B$3='Budget Calculator'!$A$14, 'Loan Calculator'!$L$12-E4797+H4797, IF($B$3='Budget Calculator'!$A$13,  'Loan Calculator'!$N$12-E4797+H4797, IF($B$3='Budget Calculator'!$A$12,  'Loan Calculator'!$P$12-E4797+H4797, 0))))</f>
        <v>#DIV/0!</v>
      </c>
      <c r="E4797" s="217" t="e">
        <f>IF(('Loan Calculator'!$G$4/$B$4)*C4796&gt;=0, ('Loan Calculator'!$G$4/$B$4)*C4796, 1/0)</f>
        <v>#DIV/0!</v>
      </c>
      <c r="F4797" s="200" t="e">
        <f t="shared" si="456"/>
        <v>#DIV/0!</v>
      </c>
      <c r="G4797" s="212" t="e">
        <f t="shared" si="451"/>
        <v>#DIV/0!</v>
      </c>
      <c r="K4797" s="197" t="str" cm="1">
        <f t="array" ref="K4797">INDEX($A:$G, ($B4797*$B$4)+3,COLUMN(C4797))</f>
        <v>Owing</v>
      </c>
      <c r="L4797" s="198" t="e">
        <f t="shared" si="453"/>
        <v>#VALUE!</v>
      </c>
      <c r="M4797" s="199" t="e">
        <f t="shared" si="454"/>
        <v>#VALUE!</v>
      </c>
      <c r="N4797" s="200" t="str" cm="1">
        <f t="array" ref="N4797">INDEX($A:$G, ($B4797*$B$4)+3,COLUMN(F4797))</f>
        <v>Total Interest Charged</v>
      </c>
      <c r="O4797" s="201" t="e">
        <f t="shared" si="452"/>
        <v>#VALUE!</v>
      </c>
    </row>
    <row r="4798" spans="3:15" x14ac:dyDescent="0.25">
      <c r="C4798" s="197" t="e">
        <f t="shared" si="455"/>
        <v>#DIV/0!</v>
      </c>
      <c r="D4798" s="216" t="e">
        <f>IF(F4798="","",IF($B$3='Budget Calculator'!$A$14, 'Loan Calculator'!$L$12-E4798+H4798, IF($B$3='Budget Calculator'!$A$13,  'Loan Calculator'!$N$12-E4798+H4798, IF($B$3='Budget Calculator'!$A$12,  'Loan Calculator'!$P$12-E4798+H4798, 0))))</f>
        <v>#DIV/0!</v>
      </c>
      <c r="E4798" s="217" t="e">
        <f>IF(('Loan Calculator'!$G$4/$B$4)*C4797&gt;=0, ('Loan Calculator'!$G$4/$B$4)*C4797, 1/0)</f>
        <v>#DIV/0!</v>
      </c>
      <c r="F4798" s="200" t="e">
        <f t="shared" si="456"/>
        <v>#DIV/0!</v>
      </c>
      <c r="G4798" s="212" t="e">
        <f t="shared" si="451"/>
        <v>#DIV/0!</v>
      </c>
      <c r="K4798" s="197" t="str" cm="1">
        <f t="array" ref="K4798">INDEX($A:$G, ($B4798*$B$4)+3,COLUMN(C4798))</f>
        <v>Owing</v>
      </c>
      <c r="L4798" s="198" t="e">
        <f t="shared" si="453"/>
        <v>#VALUE!</v>
      </c>
      <c r="M4798" s="199" t="e">
        <f t="shared" si="454"/>
        <v>#VALUE!</v>
      </c>
      <c r="N4798" s="200" t="str" cm="1">
        <f t="array" ref="N4798">INDEX($A:$G, ($B4798*$B$4)+3,COLUMN(F4798))</f>
        <v>Total Interest Charged</v>
      </c>
      <c r="O4798" s="201" t="e">
        <f t="shared" si="452"/>
        <v>#VALUE!</v>
      </c>
    </row>
    <row r="4799" spans="3:15" x14ac:dyDescent="0.25">
      <c r="C4799" s="197" t="e">
        <f t="shared" si="455"/>
        <v>#DIV/0!</v>
      </c>
      <c r="D4799" s="216" t="e">
        <f>IF(F4799="","",IF($B$3='Budget Calculator'!$A$14, 'Loan Calculator'!$L$12-E4799+H4799, IF($B$3='Budget Calculator'!$A$13,  'Loan Calculator'!$N$12-E4799+H4799, IF($B$3='Budget Calculator'!$A$12,  'Loan Calculator'!$P$12-E4799+H4799, 0))))</f>
        <v>#DIV/0!</v>
      </c>
      <c r="E4799" s="217" t="e">
        <f>IF(('Loan Calculator'!$G$4/$B$4)*C4798&gt;=0, ('Loan Calculator'!$G$4/$B$4)*C4798, 1/0)</f>
        <v>#DIV/0!</v>
      </c>
      <c r="F4799" s="200" t="e">
        <f t="shared" si="456"/>
        <v>#DIV/0!</v>
      </c>
      <c r="G4799" s="212" t="e">
        <f t="shared" si="451"/>
        <v>#DIV/0!</v>
      </c>
      <c r="K4799" s="197" t="str" cm="1">
        <f t="array" ref="K4799">INDEX($A:$G, ($B4799*$B$4)+3,COLUMN(C4799))</f>
        <v>Owing</v>
      </c>
      <c r="L4799" s="198" t="e">
        <f t="shared" si="453"/>
        <v>#VALUE!</v>
      </c>
      <c r="M4799" s="199" t="e">
        <f t="shared" si="454"/>
        <v>#VALUE!</v>
      </c>
      <c r="N4799" s="200" t="str" cm="1">
        <f t="array" ref="N4799">INDEX($A:$G, ($B4799*$B$4)+3,COLUMN(F4799))</f>
        <v>Total Interest Charged</v>
      </c>
      <c r="O4799" s="201" t="e">
        <f t="shared" si="452"/>
        <v>#VALUE!</v>
      </c>
    </row>
    <row r="4800" spans="3:15" x14ac:dyDescent="0.25">
      <c r="C4800" s="197" t="e">
        <f t="shared" si="455"/>
        <v>#DIV/0!</v>
      </c>
      <c r="D4800" s="216" t="e">
        <f>IF(F4800="","",IF($B$3='Budget Calculator'!$A$14, 'Loan Calculator'!$L$12-E4800+H4800, IF($B$3='Budget Calculator'!$A$13,  'Loan Calculator'!$N$12-E4800+H4800, IF($B$3='Budget Calculator'!$A$12,  'Loan Calculator'!$P$12-E4800+H4800, 0))))</f>
        <v>#DIV/0!</v>
      </c>
      <c r="E4800" s="217" t="e">
        <f>IF(('Loan Calculator'!$G$4/$B$4)*C4799&gt;=0, ('Loan Calculator'!$G$4/$B$4)*C4799, 1/0)</f>
        <v>#DIV/0!</v>
      </c>
      <c r="F4800" s="200" t="e">
        <f t="shared" si="456"/>
        <v>#DIV/0!</v>
      </c>
      <c r="G4800" s="212" t="e">
        <f t="shared" si="451"/>
        <v>#DIV/0!</v>
      </c>
      <c r="K4800" s="197" t="str" cm="1">
        <f t="array" ref="K4800">INDEX($A:$G, ($B4800*$B$4)+3,COLUMN(C4800))</f>
        <v>Owing</v>
      </c>
      <c r="L4800" s="198" t="e">
        <f t="shared" si="453"/>
        <v>#VALUE!</v>
      </c>
      <c r="M4800" s="199" t="e">
        <f t="shared" si="454"/>
        <v>#VALUE!</v>
      </c>
      <c r="N4800" s="200" t="str" cm="1">
        <f t="array" ref="N4800">INDEX($A:$G, ($B4800*$B$4)+3,COLUMN(F4800))</f>
        <v>Total Interest Charged</v>
      </c>
      <c r="O4800" s="201" t="e">
        <f t="shared" si="452"/>
        <v>#VALUE!</v>
      </c>
    </row>
    <row r="4801" spans="3:15" x14ac:dyDescent="0.25">
      <c r="C4801" s="197" t="e">
        <f t="shared" si="455"/>
        <v>#DIV/0!</v>
      </c>
      <c r="D4801" s="216" t="e">
        <f>IF(F4801="","",IF($B$3='Budget Calculator'!$A$14, 'Loan Calculator'!$L$12-E4801+H4801, IF($B$3='Budget Calculator'!$A$13,  'Loan Calculator'!$N$12-E4801+H4801, IF($B$3='Budget Calculator'!$A$12,  'Loan Calculator'!$P$12-E4801+H4801, 0))))</f>
        <v>#DIV/0!</v>
      </c>
      <c r="E4801" s="217" t="e">
        <f>IF(('Loan Calculator'!$G$4/$B$4)*C4800&gt;=0, ('Loan Calculator'!$G$4/$B$4)*C4800, 1/0)</f>
        <v>#DIV/0!</v>
      </c>
      <c r="F4801" s="200" t="e">
        <f t="shared" si="456"/>
        <v>#DIV/0!</v>
      </c>
      <c r="G4801" s="212" t="e">
        <f t="shared" si="451"/>
        <v>#DIV/0!</v>
      </c>
      <c r="K4801" s="197" t="str" cm="1">
        <f t="array" ref="K4801">INDEX($A:$G, ($B4801*$B$4)+3,COLUMN(C4801))</f>
        <v>Owing</v>
      </c>
      <c r="L4801" s="198" t="e">
        <f t="shared" si="453"/>
        <v>#VALUE!</v>
      </c>
      <c r="M4801" s="199" t="e">
        <f t="shared" si="454"/>
        <v>#VALUE!</v>
      </c>
      <c r="N4801" s="200" t="str" cm="1">
        <f t="array" ref="N4801">INDEX($A:$G, ($B4801*$B$4)+3,COLUMN(F4801))</f>
        <v>Total Interest Charged</v>
      </c>
      <c r="O4801" s="201" t="e">
        <f t="shared" si="452"/>
        <v>#VALUE!</v>
      </c>
    </row>
    <row r="4802" spans="3:15" x14ac:dyDescent="0.25">
      <c r="C4802" s="197" t="e">
        <f t="shared" si="455"/>
        <v>#DIV/0!</v>
      </c>
      <c r="D4802" s="216" t="e">
        <f>IF(F4802="","",IF($B$3='Budget Calculator'!$A$14, 'Loan Calculator'!$L$12-E4802+H4802, IF($B$3='Budget Calculator'!$A$13,  'Loan Calculator'!$N$12-E4802+H4802, IF($B$3='Budget Calculator'!$A$12,  'Loan Calculator'!$P$12-E4802+H4802, 0))))</f>
        <v>#DIV/0!</v>
      </c>
      <c r="E4802" s="217" t="e">
        <f>IF(('Loan Calculator'!$G$4/$B$4)*C4801&gt;=0, ('Loan Calculator'!$G$4/$B$4)*C4801, 1/0)</f>
        <v>#DIV/0!</v>
      </c>
      <c r="F4802" s="200" t="e">
        <f t="shared" si="456"/>
        <v>#DIV/0!</v>
      </c>
      <c r="G4802" s="212" t="e">
        <f t="shared" si="451"/>
        <v>#DIV/0!</v>
      </c>
      <c r="K4802" s="197" t="str" cm="1">
        <f t="array" ref="K4802">INDEX($A:$G, ($B4802*$B$4)+3,COLUMN(C4802))</f>
        <v>Owing</v>
      </c>
      <c r="L4802" s="198" t="e">
        <f t="shared" si="453"/>
        <v>#VALUE!</v>
      </c>
      <c r="M4802" s="199" t="e">
        <f t="shared" si="454"/>
        <v>#VALUE!</v>
      </c>
      <c r="N4802" s="200" t="str" cm="1">
        <f t="array" ref="N4802">INDEX($A:$G, ($B4802*$B$4)+3,COLUMN(F4802))</f>
        <v>Total Interest Charged</v>
      </c>
      <c r="O4802" s="201" t="e">
        <f t="shared" si="452"/>
        <v>#VALUE!</v>
      </c>
    </row>
    <row r="4803" spans="3:15" x14ac:dyDescent="0.25">
      <c r="C4803" s="197" t="e">
        <f t="shared" si="455"/>
        <v>#DIV/0!</v>
      </c>
      <c r="D4803" s="216" t="e">
        <f>IF(F4803="","",IF($B$3='Budget Calculator'!$A$14, 'Loan Calculator'!$L$12-E4803+H4803, IF($B$3='Budget Calculator'!$A$13,  'Loan Calculator'!$N$12-E4803+H4803, IF($B$3='Budget Calculator'!$A$12,  'Loan Calculator'!$P$12-E4803+H4803, 0))))</f>
        <v>#DIV/0!</v>
      </c>
      <c r="E4803" s="217" t="e">
        <f>IF(('Loan Calculator'!$G$4/$B$4)*C4802&gt;=0, ('Loan Calculator'!$G$4/$B$4)*C4802, 1/0)</f>
        <v>#DIV/0!</v>
      </c>
      <c r="F4803" s="200" t="e">
        <f t="shared" si="456"/>
        <v>#DIV/0!</v>
      </c>
      <c r="G4803" s="212" t="e">
        <f t="shared" si="451"/>
        <v>#DIV/0!</v>
      </c>
      <c r="K4803" s="197" t="str" cm="1">
        <f t="array" ref="K4803">INDEX($A:$G, ($B4803*$B$4)+3,COLUMN(C4803))</f>
        <v>Owing</v>
      </c>
      <c r="L4803" s="198" t="e">
        <f t="shared" si="453"/>
        <v>#VALUE!</v>
      </c>
      <c r="M4803" s="199" t="e">
        <f t="shared" si="454"/>
        <v>#VALUE!</v>
      </c>
      <c r="N4803" s="200" t="str" cm="1">
        <f t="array" ref="N4803">INDEX($A:$G, ($B4803*$B$4)+3,COLUMN(F4803))</f>
        <v>Total Interest Charged</v>
      </c>
      <c r="O4803" s="201" t="e">
        <f t="shared" si="452"/>
        <v>#VALUE!</v>
      </c>
    </row>
    <row r="4804" spans="3:15" x14ac:dyDescent="0.25">
      <c r="C4804" s="197" t="e">
        <f t="shared" si="455"/>
        <v>#DIV/0!</v>
      </c>
      <c r="D4804" s="216" t="e">
        <f>IF(F4804="","",IF($B$3='Budget Calculator'!$A$14, 'Loan Calculator'!$L$12-E4804+H4804, IF($B$3='Budget Calculator'!$A$13,  'Loan Calculator'!$N$12-E4804+H4804, IF($B$3='Budget Calculator'!$A$12,  'Loan Calculator'!$P$12-E4804+H4804, 0))))</f>
        <v>#DIV/0!</v>
      </c>
      <c r="E4804" s="217" t="e">
        <f>IF(('Loan Calculator'!$G$4/$B$4)*C4803&gt;=0, ('Loan Calculator'!$G$4/$B$4)*C4803, 1/0)</f>
        <v>#DIV/0!</v>
      </c>
      <c r="F4804" s="200" t="e">
        <f t="shared" si="456"/>
        <v>#DIV/0!</v>
      </c>
      <c r="G4804" s="212" t="e">
        <f t="shared" si="451"/>
        <v>#DIV/0!</v>
      </c>
      <c r="K4804" s="197" t="str" cm="1">
        <f t="array" ref="K4804">INDEX($A:$G, ($B4804*$B$4)+3,COLUMN(C4804))</f>
        <v>Owing</v>
      </c>
      <c r="L4804" s="198" t="e">
        <f t="shared" si="453"/>
        <v>#VALUE!</v>
      </c>
      <c r="M4804" s="199" t="e">
        <f t="shared" si="454"/>
        <v>#VALUE!</v>
      </c>
      <c r="N4804" s="200" t="str" cm="1">
        <f t="array" ref="N4804">INDEX($A:$G, ($B4804*$B$4)+3,COLUMN(F4804))</f>
        <v>Total Interest Charged</v>
      </c>
      <c r="O4804" s="201" t="e">
        <f t="shared" si="452"/>
        <v>#VALUE!</v>
      </c>
    </row>
    <row r="4805" spans="3:15" x14ac:dyDescent="0.25">
      <c r="C4805" s="197" t="e">
        <f t="shared" si="455"/>
        <v>#DIV/0!</v>
      </c>
      <c r="D4805" s="216" t="e">
        <f>IF(F4805="","",IF($B$3='Budget Calculator'!$A$14, 'Loan Calculator'!$L$12-E4805+H4805, IF($B$3='Budget Calculator'!$A$13,  'Loan Calculator'!$N$12-E4805+H4805, IF($B$3='Budget Calculator'!$A$12,  'Loan Calculator'!$P$12-E4805+H4805, 0))))</f>
        <v>#DIV/0!</v>
      </c>
      <c r="E4805" s="217" t="e">
        <f>IF(('Loan Calculator'!$G$4/$B$4)*C4804&gt;=0, ('Loan Calculator'!$G$4/$B$4)*C4804, 1/0)</f>
        <v>#DIV/0!</v>
      </c>
      <c r="F4805" s="200" t="e">
        <f t="shared" si="456"/>
        <v>#DIV/0!</v>
      </c>
      <c r="G4805" s="212" t="e">
        <f t="shared" si="451"/>
        <v>#DIV/0!</v>
      </c>
      <c r="K4805" s="197" t="str" cm="1">
        <f t="array" ref="K4805">INDEX($A:$G, ($B4805*$B$4)+3,COLUMN(C4805))</f>
        <v>Owing</v>
      </c>
      <c r="L4805" s="198" t="e">
        <f t="shared" si="453"/>
        <v>#VALUE!</v>
      </c>
      <c r="M4805" s="199" t="e">
        <f t="shared" si="454"/>
        <v>#VALUE!</v>
      </c>
      <c r="N4805" s="200" t="str" cm="1">
        <f t="array" ref="N4805">INDEX($A:$G, ($B4805*$B$4)+3,COLUMN(F4805))</f>
        <v>Total Interest Charged</v>
      </c>
      <c r="O4805" s="201" t="e">
        <f t="shared" si="452"/>
        <v>#VALUE!</v>
      </c>
    </row>
    <row r="4806" spans="3:15" x14ac:dyDescent="0.25">
      <c r="C4806" s="197" t="e">
        <f t="shared" si="455"/>
        <v>#DIV/0!</v>
      </c>
      <c r="D4806" s="216" t="e">
        <f>IF(F4806="","",IF($B$3='Budget Calculator'!$A$14, 'Loan Calculator'!$L$12-E4806+H4806, IF($B$3='Budget Calculator'!$A$13,  'Loan Calculator'!$N$12-E4806+H4806, IF($B$3='Budget Calculator'!$A$12,  'Loan Calculator'!$P$12-E4806+H4806, 0))))</f>
        <v>#DIV/0!</v>
      </c>
      <c r="E4806" s="217" t="e">
        <f>IF(('Loan Calculator'!$G$4/$B$4)*C4805&gt;=0, ('Loan Calculator'!$G$4/$B$4)*C4805, 1/0)</f>
        <v>#DIV/0!</v>
      </c>
      <c r="F4806" s="200" t="e">
        <f t="shared" si="456"/>
        <v>#DIV/0!</v>
      </c>
      <c r="G4806" s="212" t="e">
        <f t="shared" ref="G4806:G4869" si="457">IF(IFERROR(C4806, 1/0), B4806, IF(C4806=0, B4806, 1/0))</f>
        <v>#DIV/0!</v>
      </c>
      <c r="K4806" s="197" t="str" cm="1">
        <f t="array" ref="K4806">INDEX($A:$G, ($B4806*$B$4)+3,COLUMN(C4806))</f>
        <v>Owing</v>
      </c>
      <c r="L4806" s="198" t="e">
        <f t="shared" si="453"/>
        <v>#VALUE!</v>
      </c>
      <c r="M4806" s="199" t="e">
        <f t="shared" si="454"/>
        <v>#VALUE!</v>
      </c>
      <c r="N4806" s="200" t="str" cm="1">
        <f t="array" ref="N4806">INDEX($A:$G, ($B4806*$B$4)+3,COLUMN(F4806))</f>
        <v>Total Interest Charged</v>
      </c>
      <c r="O4806" s="201" t="e">
        <f t="shared" ref="O4806:O4869" si="458">IF(IFERROR(K4806, 1/0), J4806, IF(K4806=0, J4806, 1/0))</f>
        <v>#VALUE!</v>
      </c>
    </row>
    <row r="4807" spans="3:15" x14ac:dyDescent="0.25">
      <c r="C4807" s="197" t="e">
        <f t="shared" si="455"/>
        <v>#DIV/0!</v>
      </c>
      <c r="D4807" s="216" t="e">
        <f>IF(F4807="","",IF($B$3='Budget Calculator'!$A$14, 'Loan Calculator'!$L$12-E4807+H4807, IF($B$3='Budget Calculator'!$A$13,  'Loan Calculator'!$N$12-E4807+H4807, IF($B$3='Budget Calculator'!$A$12,  'Loan Calculator'!$P$12-E4807+H4807, 0))))</f>
        <v>#DIV/0!</v>
      </c>
      <c r="E4807" s="217" t="e">
        <f>IF(('Loan Calculator'!$G$4/$B$4)*C4806&gt;=0, ('Loan Calculator'!$G$4/$B$4)*C4806, 1/0)</f>
        <v>#DIV/0!</v>
      </c>
      <c r="F4807" s="200" t="e">
        <f t="shared" si="456"/>
        <v>#DIV/0!</v>
      </c>
      <c r="G4807" s="212" t="e">
        <f t="shared" si="457"/>
        <v>#DIV/0!</v>
      </c>
      <c r="K4807" s="197" t="str" cm="1">
        <f t="array" ref="K4807">INDEX($A:$G, ($B4807*$B$4)+3,COLUMN(C4807))</f>
        <v>Owing</v>
      </c>
      <c r="L4807" s="198" t="e">
        <f t="shared" ref="L4807:L4870" si="459">K4806-K4807</f>
        <v>#VALUE!</v>
      </c>
      <c r="M4807" s="199" t="e">
        <f t="shared" ref="M4807:M4870" si="460">N4807-N4806</f>
        <v>#VALUE!</v>
      </c>
      <c r="N4807" s="200" t="str" cm="1">
        <f t="array" ref="N4807">INDEX($A:$G, ($B4807*$B$4)+3,COLUMN(F4807))</f>
        <v>Total Interest Charged</v>
      </c>
      <c r="O4807" s="201" t="e">
        <f t="shared" si="458"/>
        <v>#VALUE!</v>
      </c>
    </row>
    <row r="4808" spans="3:15" x14ac:dyDescent="0.25">
      <c r="C4808" s="197" t="e">
        <f t="shared" si="455"/>
        <v>#DIV/0!</v>
      </c>
      <c r="D4808" s="216" t="e">
        <f>IF(F4808="","",IF($B$3='Budget Calculator'!$A$14, 'Loan Calculator'!$L$12-E4808+H4808, IF($B$3='Budget Calculator'!$A$13,  'Loan Calculator'!$N$12-E4808+H4808, IF($B$3='Budget Calculator'!$A$12,  'Loan Calculator'!$P$12-E4808+H4808, 0))))</f>
        <v>#DIV/0!</v>
      </c>
      <c r="E4808" s="217" t="e">
        <f>IF(('Loan Calculator'!$G$4/$B$4)*C4807&gt;=0, ('Loan Calculator'!$G$4/$B$4)*C4807, 1/0)</f>
        <v>#DIV/0!</v>
      </c>
      <c r="F4808" s="200" t="e">
        <f t="shared" si="456"/>
        <v>#DIV/0!</v>
      </c>
      <c r="G4808" s="212" t="e">
        <f t="shared" si="457"/>
        <v>#DIV/0!</v>
      </c>
      <c r="K4808" s="197" t="str" cm="1">
        <f t="array" ref="K4808">INDEX($A:$G, ($B4808*$B$4)+3,COLUMN(C4808))</f>
        <v>Owing</v>
      </c>
      <c r="L4808" s="198" t="e">
        <f t="shared" si="459"/>
        <v>#VALUE!</v>
      </c>
      <c r="M4808" s="199" t="e">
        <f t="shared" si="460"/>
        <v>#VALUE!</v>
      </c>
      <c r="N4808" s="200" t="str" cm="1">
        <f t="array" ref="N4808">INDEX($A:$G, ($B4808*$B$4)+3,COLUMN(F4808))</f>
        <v>Total Interest Charged</v>
      </c>
      <c r="O4808" s="201" t="e">
        <f t="shared" si="458"/>
        <v>#VALUE!</v>
      </c>
    </row>
    <row r="4809" spans="3:15" x14ac:dyDescent="0.25">
      <c r="C4809" s="197" t="e">
        <f t="shared" si="455"/>
        <v>#DIV/0!</v>
      </c>
      <c r="D4809" s="216" t="e">
        <f>IF(F4809="","",IF($B$3='Budget Calculator'!$A$14, 'Loan Calculator'!$L$12-E4809+H4809, IF($B$3='Budget Calculator'!$A$13,  'Loan Calculator'!$N$12-E4809+H4809, IF($B$3='Budget Calculator'!$A$12,  'Loan Calculator'!$P$12-E4809+H4809, 0))))</f>
        <v>#DIV/0!</v>
      </c>
      <c r="E4809" s="217" t="e">
        <f>IF(('Loan Calculator'!$G$4/$B$4)*C4808&gt;=0, ('Loan Calculator'!$G$4/$B$4)*C4808, 1/0)</f>
        <v>#DIV/0!</v>
      </c>
      <c r="F4809" s="200" t="e">
        <f t="shared" si="456"/>
        <v>#DIV/0!</v>
      </c>
      <c r="G4809" s="212" t="e">
        <f t="shared" si="457"/>
        <v>#DIV/0!</v>
      </c>
      <c r="K4809" s="197" t="str" cm="1">
        <f t="array" ref="K4809">INDEX($A:$G, ($B4809*$B$4)+3,COLUMN(C4809))</f>
        <v>Owing</v>
      </c>
      <c r="L4809" s="198" t="e">
        <f t="shared" si="459"/>
        <v>#VALUE!</v>
      </c>
      <c r="M4809" s="199" t="e">
        <f t="shared" si="460"/>
        <v>#VALUE!</v>
      </c>
      <c r="N4809" s="200" t="str" cm="1">
        <f t="array" ref="N4809">INDEX($A:$G, ($B4809*$B$4)+3,COLUMN(F4809))</f>
        <v>Total Interest Charged</v>
      </c>
      <c r="O4809" s="201" t="e">
        <f t="shared" si="458"/>
        <v>#VALUE!</v>
      </c>
    </row>
    <row r="4810" spans="3:15" x14ac:dyDescent="0.25">
      <c r="C4810" s="197" t="e">
        <f t="shared" si="455"/>
        <v>#DIV/0!</v>
      </c>
      <c r="D4810" s="216" t="e">
        <f>IF(F4810="","",IF($B$3='Budget Calculator'!$A$14, 'Loan Calculator'!$L$12-E4810+H4810, IF($B$3='Budget Calculator'!$A$13,  'Loan Calculator'!$N$12-E4810+H4810, IF($B$3='Budget Calculator'!$A$12,  'Loan Calculator'!$P$12-E4810+H4810, 0))))</f>
        <v>#DIV/0!</v>
      </c>
      <c r="E4810" s="217" t="e">
        <f>IF(('Loan Calculator'!$G$4/$B$4)*C4809&gt;=0, ('Loan Calculator'!$G$4/$B$4)*C4809, 1/0)</f>
        <v>#DIV/0!</v>
      </c>
      <c r="F4810" s="200" t="e">
        <f t="shared" si="456"/>
        <v>#DIV/0!</v>
      </c>
      <c r="G4810" s="212" t="e">
        <f t="shared" si="457"/>
        <v>#DIV/0!</v>
      </c>
      <c r="K4810" s="197" t="str" cm="1">
        <f t="array" ref="K4810">INDEX($A:$G, ($B4810*$B$4)+3,COLUMN(C4810))</f>
        <v>Owing</v>
      </c>
      <c r="L4810" s="198" t="e">
        <f t="shared" si="459"/>
        <v>#VALUE!</v>
      </c>
      <c r="M4810" s="199" t="e">
        <f t="shared" si="460"/>
        <v>#VALUE!</v>
      </c>
      <c r="N4810" s="200" t="str" cm="1">
        <f t="array" ref="N4810">INDEX($A:$G, ($B4810*$B$4)+3,COLUMN(F4810))</f>
        <v>Total Interest Charged</v>
      </c>
      <c r="O4810" s="201" t="e">
        <f t="shared" si="458"/>
        <v>#VALUE!</v>
      </c>
    </row>
    <row r="4811" spans="3:15" x14ac:dyDescent="0.25">
      <c r="C4811" s="197" t="e">
        <f t="shared" si="455"/>
        <v>#DIV/0!</v>
      </c>
      <c r="D4811" s="216" t="e">
        <f>IF(F4811="","",IF($B$3='Budget Calculator'!$A$14, 'Loan Calculator'!$L$12-E4811+H4811, IF($B$3='Budget Calculator'!$A$13,  'Loan Calculator'!$N$12-E4811+H4811, IF($B$3='Budget Calculator'!$A$12,  'Loan Calculator'!$P$12-E4811+H4811, 0))))</f>
        <v>#DIV/0!</v>
      </c>
      <c r="E4811" s="217" t="e">
        <f>IF(('Loan Calculator'!$G$4/$B$4)*C4810&gt;=0, ('Loan Calculator'!$G$4/$B$4)*C4810, 1/0)</f>
        <v>#DIV/0!</v>
      </c>
      <c r="F4811" s="200" t="e">
        <f t="shared" si="456"/>
        <v>#DIV/0!</v>
      </c>
      <c r="G4811" s="212" t="e">
        <f t="shared" si="457"/>
        <v>#DIV/0!</v>
      </c>
      <c r="K4811" s="197" t="str" cm="1">
        <f t="array" ref="K4811">INDEX($A:$G, ($B4811*$B$4)+3,COLUMN(C4811))</f>
        <v>Owing</v>
      </c>
      <c r="L4811" s="198" t="e">
        <f t="shared" si="459"/>
        <v>#VALUE!</v>
      </c>
      <c r="M4811" s="199" t="e">
        <f t="shared" si="460"/>
        <v>#VALUE!</v>
      </c>
      <c r="N4811" s="200" t="str" cm="1">
        <f t="array" ref="N4811">INDEX($A:$G, ($B4811*$B$4)+3,COLUMN(F4811))</f>
        <v>Total Interest Charged</v>
      </c>
      <c r="O4811" s="201" t="e">
        <f t="shared" si="458"/>
        <v>#VALUE!</v>
      </c>
    </row>
    <row r="4812" spans="3:15" x14ac:dyDescent="0.25">
      <c r="C4812" s="197" t="e">
        <f t="shared" si="455"/>
        <v>#DIV/0!</v>
      </c>
      <c r="D4812" s="216" t="e">
        <f>IF(F4812="","",IF($B$3='Budget Calculator'!$A$14, 'Loan Calculator'!$L$12-E4812+H4812, IF($B$3='Budget Calculator'!$A$13,  'Loan Calculator'!$N$12-E4812+H4812, IF($B$3='Budget Calculator'!$A$12,  'Loan Calculator'!$P$12-E4812+H4812, 0))))</f>
        <v>#DIV/0!</v>
      </c>
      <c r="E4812" s="217" t="e">
        <f>IF(('Loan Calculator'!$G$4/$B$4)*C4811&gt;=0, ('Loan Calculator'!$G$4/$B$4)*C4811, 1/0)</f>
        <v>#DIV/0!</v>
      </c>
      <c r="F4812" s="200" t="e">
        <f t="shared" si="456"/>
        <v>#DIV/0!</v>
      </c>
      <c r="G4812" s="212" t="e">
        <f t="shared" si="457"/>
        <v>#DIV/0!</v>
      </c>
      <c r="K4812" s="197" t="str" cm="1">
        <f t="array" ref="K4812">INDEX($A:$G, ($B4812*$B$4)+3,COLUMN(C4812))</f>
        <v>Owing</v>
      </c>
      <c r="L4812" s="198" t="e">
        <f t="shared" si="459"/>
        <v>#VALUE!</v>
      </c>
      <c r="M4812" s="199" t="e">
        <f t="shared" si="460"/>
        <v>#VALUE!</v>
      </c>
      <c r="N4812" s="200" t="str" cm="1">
        <f t="array" ref="N4812">INDEX($A:$G, ($B4812*$B$4)+3,COLUMN(F4812))</f>
        <v>Total Interest Charged</v>
      </c>
      <c r="O4812" s="201" t="e">
        <f t="shared" si="458"/>
        <v>#VALUE!</v>
      </c>
    </row>
    <row r="4813" spans="3:15" x14ac:dyDescent="0.25">
      <c r="C4813" s="197" t="e">
        <f t="shared" si="455"/>
        <v>#DIV/0!</v>
      </c>
      <c r="D4813" s="216" t="e">
        <f>IF(F4813="","",IF($B$3='Budget Calculator'!$A$14, 'Loan Calculator'!$L$12-E4813+H4813, IF($B$3='Budget Calculator'!$A$13,  'Loan Calculator'!$N$12-E4813+H4813, IF($B$3='Budget Calculator'!$A$12,  'Loan Calculator'!$P$12-E4813+H4813, 0))))</f>
        <v>#DIV/0!</v>
      </c>
      <c r="E4813" s="217" t="e">
        <f>IF(('Loan Calculator'!$G$4/$B$4)*C4812&gt;=0, ('Loan Calculator'!$G$4/$B$4)*C4812, 1/0)</f>
        <v>#DIV/0!</v>
      </c>
      <c r="F4813" s="200" t="e">
        <f t="shared" si="456"/>
        <v>#DIV/0!</v>
      </c>
      <c r="G4813" s="212" t="e">
        <f t="shared" si="457"/>
        <v>#DIV/0!</v>
      </c>
      <c r="K4813" s="197" t="str" cm="1">
        <f t="array" ref="K4813">INDEX($A:$G, ($B4813*$B$4)+3,COLUMN(C4813))</f>
        <v>Owing</v>
      </c>
      <c r="L4813" s="198" t="e">
        <f t="shared" si="459"/>
        <v>#VALUE!</v>
      </c>
      <c r="M4813" s="199" t="e">
        <f t="shared" si="460"/>
        <v>#VALUE!</v>
      </c>
      <c r="N4813" s="200" t="str" cm="1">
        <f t="array" ref="N4813">INDEX($A:$G, ($B4813*$B$4)+3,COLUMN(F4813))</f>
        <v>Total Interest Charged</v>
      </c>
      <c r="O4813" s="201" t="e">
        <f t="shared" si="458"/>
        <v>#VALUE!</v>
      </c>
    </row>
    <row r="4814" spans="3:15" x14ac:dyDescent="0.25">
      <c r="C4814" s="197" t="e">
        <f t="shared" si="455"/>
        <v>#DIV/0!</v>
      </c>
      <c r="D4814" s="216" t="e">
        <f>IF(F4814="","",IF($B$3='Budget Calculator'!$A$14, 'Loan Calculator'!$L$12-E4814+H4814, IF($B$3='Budget Calculator'!$A$13,  'Loan Calculator'!$N$12-E4814+H4814, IF($B$3='Budget Calculator'!$A$12,  'Loan Calculator'!$P$12-E4814+H4814, 0))))</f>
        <v>#DIV/0!</v>
      </c>
      <c r="E4814" s="217" t="e">
        <f>IF(('Loan Calculator'!$G$4/$B$4)*C4813&gt;=0, ('Loan Calculator'!$G$4/$B$4)*C4813, 1/0)</f>
        <v>#DIV/0!</v>
      </c>
      <c r="F4814" s="200" t="e">
        <f t="shared" si="456"/>
        <v>#DIV/0!</v>
      </c>
      <c r="G4814" s="212" t="e">
        <f t="shared" si="457"/>
        <v>#DIV/0!</v>
      </c>
      <c r="K4814" s="197" t="str" cm="1">
        <f t="array" ref="K4814">INDEX($A:$G, ($B4814*$B$4)+3,COLUMN(C4814))</f>
        <v>Owing</v>
      </c>
      <c r="L4814" s="198" t="e">
        <f t="shared" si="459"/>
        <v>#VALUE!</v>
      </c>
      <c r="M4814" s="199" t="e">
        <f t="shared" si="460"/>
        <v>#VALUE!</v>
      </c>
      <c r="N4814" s="200" t="str" cm="1">
        <f t="array" ref="N4814">INDEX($A:$G, ($B4814*$B$4)+3,COLUMN(F4814))</f>
        <v>Total Interest Charged</v>
      </c>
      <c r="O4814" s="201" t="e">
        <f t="shared" si="458"/>
        <v>#VALUE!</v>
      </c>
    </row>
    <row r="4815" spans="3:15" x14ac:dyDescent="0.25">
      <c r="C4815" s="197" t="e">
        <f t="shared" si="455"/>
        <v>#DIV/0!</v>
      </c>
      <c r="D4815" s="216" t="e">
        <f>IF(F4815="","",IF($B$3='Budget Calculator'!$A$14, 'Loan Calculator'!$L$12-E4815+H4815, IF($B$3='Budget Calculator'!$A$13,  'Loan Calculator'!$N$12-E4815+H4815, IF($B$3='Budget Calculator'!$A$12,  'Loan Calculator'!$P$12-E4815+H4815, 0))))</f>
        <v>#DIV/0!</v>
      </c>
      <c r="E4815" s="217" t="e">
        <f>IF(('Loan Calculator'!$G$4/$B$4)*C4814&gt;=0, ('Loan Calculator'!$G$4/$B$4)*C4814, 1/0)</f>
        <v>#DIV/0!</v>
      </c>
      <c r="F4815" s="200" t="e">
        <f t="shared" si="456"/>
        <v>#DIV/0!</v>
      </c>
      <c r="G4815" s="212" t="e">
        <f t="shared" si="457"/>
        <v>#DIV/0!</v>
      </c>
      <c r="K4815" s="197" t="str" cm="1">
        <f t="array" ref="K4815">INDEX($A:$G, ($B4815*$B$4)+3,COLUMN(C4815))</f>
        <v>Owing</v>
      </c>
      <c r="L4815" s="198" t="e">
        <f t="shared" si="459"/>
        <v>#VALUE!</v>
      </c>
      <c r="M4815" s="199" t="e">
        <f t="shared" si="460"/>
        <v>#VALUE!</v>
      </c>
      <c r="N4815" s="200" t="str" cm="1">
        <f t="array" ref="N4815">INDEX($A:$G, ($B4815*$B$4)+3,COLUMN(F4815))</f>
        <v>Total Interest Charged</v>
      </c>
      <c r="O4815" s="201" t="e">
        <f t="shared" si="458"/>
        <v>#VALUE!</v>
      </c>
    </row>
    <row r="4816" spans="3:15" x14ac:dyDescent="0.25">
      <c r="C4816" s="197" t="e">
        <f t="shared" si="455"/>
        <v>#DIV/0!</v>
      </c>
      <c r="D4816" s="216" t="e">
        <f>IF(F4816="","",IF($B$3='Budget Calculator'!$A$14, 'Loan Calculator'!$L$12-E4816+H4816, IF($B$3='Budget Calculator'!$A$13,  'Loan Calculator'!$N$12-E4816+H4816, IF($B$3='Budget Calculator'!$A$12,  'Loan Calculator'!$P$12-E4816+H4816, 0))))</f>
        <v>#DIV/0!</v>
      </c>
      <c r="E4816" s="217" t="e">
        <f>IF(('Loan Calculator'!$G$4/$B$4)*C4815&gt;=0, ('Loan Calculator'!$G$4/$B$4)*C4815, 1/0)</f>
        <v>#DIV/0!</v>
      </c>
      <c r="F4816" s="200" t="e">
        <f t="shared" si="456"/>
        <v>#DIV/0!</v>
      </c>
      <c r="G4816" s="212" t="e">
        <f t="shared" si="457"/>
        <v>#DIV/0!</v>
      </c>
      <c r="K4816" s="197" t="str" cm="1">
        <f t="array" ref="K4816">INDEX($A:$G, ($B4816*$B$4)+3,COLUMN(C4816))</f>
        <v>Owing</v>
      </c>
      <c r="L4816" s="198" t="e">
        <f t="shared" si="459"/>
        <v>#VALUE!</v>
      </c>
      <c r="M4816" s="199" t="e">
        <f t="shared" si="460"/>
        <v>#VALUE!</v>
      </c>
      <c r="N4816" s="200" t="str" cm="1">
        <f t="array" ref="N4816">INDEX($A:$G, ($B4816*$B$4)+3,COLUMN(F4816))</f>
        <v>Total Interest Charged</v>
      </c>
      <c r="O4816" s="201" t="e">
        <f t="shared" si="458"/>
        <v>#VALUE!</v>
      </c>
    </row>
    <row r="4817" spans="3:15" x14ac:dyDescent="0.25">
      <c r="C4817" s="197" t="e">
        <f t="shared" si="455"/>
        <v>#DIV/0!</v>
      </c>
      <c r="D4817" s="216" t="e">
        <f>IF(F4817="","",IF($B$3='Budget Calculator'!$A$14, 'Loan Calculator'!$L$12-E4817+H4817, IF($B$3='Budget Calculator'!$A$13,  'Loan Calculator'!$N$12-E4817+H4817, IF($B$3='Budget Calculator'!$A$12,  'Loan Calculator'!$P$12-E4817+H4817, 0))))</f>
        <v>#DIV/0!</v>
      </c>
      <c r="E4817" s="217" t="e">
        <f>IF(('Loan Calculator'!$G$4/$B$4)*C4816&gt;=0, ('Loan Calculator'!$G$4/$B$4)*C4816, 1/0)</f>
        <v>#DIV/0!</v>
      </c>
      <c r="F4817" s="200" t="e">
        <f t="shared" si="456"/>
        <v>#DIV/0!</v>
      </c>
      <c r="G4817" s="212" t="e">
        <f t="shared" si="457"/>
        <v>#DIV/0!</v>
      </c>
      <c r="K4817" s="197" t="str" cm="1">
        <f t="array" ref="K4817">INDEX($A:$G, ($B4817*$B$4)+3,COLUMN(C4817))</f>
        <v>Owing</v>
      </c>
      <c r="L4817" s="198" t="e">
        <f t="shared" si="459"/>
        <v>#VALUE!</v>
      </c>
      <c r="M4817" s="199" t="e">
        <f t="shared" si="460"/>
        <v>#VALUE!</v>
      </c>
      <c r="N4817" s="200" t="str" cm="1">
        <f t="array" ref="N4817">INDEX($A:$G, ($B4817*$B$4)+3,COLUMN(F4817))</f>
        <v>Total Interest Charged</v>
      </c>
      <c r="O4817" s="201" t="e">
        <f t="shared" si="458"/>
        <v>#VALUE!</v>
      </c>
    </row>
    <row r="4818" spans="3:15" x14ac:dyDescent="0.25">
      <c r="C4818" s="197" t="e">
        <f t="shared" si="455"/>
        <v>#DIV/0!</v>
      </c>
      <c r="D4818" s="216" t="e">
        <f>IF(F4818="","",IF($B$3='Budget Calculator'!$A$14, 'Loan Calculator'!$L$12-E4818+H4818, IF($B$3='Budget Calculator'!$A$13,  'Loan Calculator'!$N$12-E4818+H4818, IF($B$3='Budget Calculator'!$A$12,  'Loan Calculator'!$P$12-E4818+H4818, 0))))</f>
        <v>#DIV/0!</v>
      </c>
      <c r="E4818" s="217" t="e">
        <f>IF(('Loan Calculator'!$G$4/$B$4)*C4817&gt;=0, ('Loan Calculator'!$G$4/$B$4)*C4817, 1/0)</f>
        <v>#DIV/0!</v>
      </c>
      <c r="F4818" s="200" t="e">
        <f t="shared" si="456"/>
        <v>#DIV/0!</v>
      </c>
      <c r="G4818" s="212" t="e">
        <f t="shared" si="457"/>
        <v>#DIV/0!</v>
      </c>
      <c r="K4818" s="197" t="str" cm="1">
        <f t="array" ref="K4818">INDEX($A:$G, ($B4818*$B$4)+3,COLUMN(C4818))</f>
        <v>Owing</v>
      </c>
      <c r="L4818" s="198" t="e">
        <f t="shared" si="459"/>
        <v>#VALUE!</v>
      </c>
      <c r="M4818" s="199" t="e">
        <f t="shared" si="460"/>
        <v>#VALUE!</v>
      </c>
      <c r="N4818" s="200" t="str" cm="1">
        <f t="array" ref="N4818">INDEX($A:$G, ($B4818*$B$4)+3,COLUMN(F4818))</f>
        <v>Total Interest Charged</v>
      </c>
      <c r="O4818" s="201" t="e">
        <f t="shared" si="458"/>
        <v>#VALUE!</v>
      </c>
    </row>
    <row r="4819" spans="3:15" x14ac:dyDescent="0.25">
      <c r="C4819" s="197" t="e">
        <f t="shared" si="455"/>
        <v>#DIV/0!</v>
      </c>
      <c r="D4819" s="216" t="e">
        <f>IF(F4819="","",IF($B$3='Budget Calculator'!$A$14, 'Loan Calculator'!$L$12-E4819+H4819, IF($B$3='Budget Calculator'!$A$13,  'Loan Calculator'!$N$12-E4819+H4819, IF($B$3='Budget Calculator'!$A$12,  'Loan Calculator'!$P$12-E4819+H4819, 0))))</f>
        <v>#DIV/0!</v>
      </c>
      <c r="E4819" s="217" t="e">
        <f>IF(('Loan Calculator'!$G$4/$B$4)*C4818&gt;=0, ('Loan Calculator'!$G$4/$B$4)*C4818, 1/0)</f>
        <v>#DIV/0!</v>
      </c>
      <c r="F4819" s="200" t="e">
        <f t="shared" si="456"/>
        <v>#DIV/0!</v>
      </c>
      <c r="G4819" s="212" t="e">
        <f t="shared" si="457"/>
        <v>#DIV/0!</v>
      </c>
      <c r="K4819" s="197" t="str" cm="1">
        <f t="array" ref="K4819">INDEX($A:$G, ($B4819*$B$4)+3,COLUMN(C4819))</f>
        <v>Owing</v>
      </c>
      <c r="L4819" s="198" t="e">
        <f t="shared" si="459"/>
        <v>#VALUE!</v>
      </c>
      <c r="M4819" s="199" t="e">
        <f t="shared" si="460"/>
        <v>#VALUE!</v>
      </c>
      <c r="N4819" s="200" t="str" cm="1">
        <f t="array" ref="N4819">INDEX($A:$G, ($B4819*$B$4)+3,COLUMN(F4819))</f>
        <v>Total Interest Charged</v>
      </c>
      <c r="O4819" s="201" t="e">
        <f t="shared" si="458"/>
        <v>#VALUE!</v>
      </c>
    </row>
    <row r="4820" spans="3:15" x14ac:dyDescent="0.25">
      <c r="C4820" s="197" t="e">
        <f t="shared" si="455"/>
        <v>#DIV/0!</v>
      </c>
      <c r="D4820" s="216" t="e">
        <f>IF(F4820="","",IF($B$3='Budget Calculator'!$A$14, 'Loan Calculator'!$L$12-E4820+H4820, IF($B$3='Budget Calculator'!$A$13,  'Loan Calculator'!$N$12-E4820+H4820, IF($B$3='Budget Calculator'!$A$12,  'Loan Calculator'!$P$12-E4820+H4820, 0))))</f>
        <v>#DIV/0!</v>
      </c>
      <c r="E4820" s="217" t="e">
        <f>IF(('Loan Calculator'!$G$4/$B$4)*C4819&gt;=0, ('Loan Calculator'!$G$4/$B$4)*C4819, 1/0)</f>
        <v>#DIV/0!</v>
      </c>
      <c r="F4820" s="200" t="e">
        <f t="shared" si="456"/>
        <v>#DIV/0!</v>
      </c>
      <c r="G4820" s="212" t="e">
        <f t="shared" si="457"/>
        <v>#DIV/0!</v>
      </c>
      <c r="K4820" s="197" t="str" cm="1">
        <f t="array" ref="K4820">INDEX($A:$G, ($B4820*$B$4)+3,COLUMN(C4820))</f>
        <v>Owing</v>
      </c>
      <c r="L4820" s="198" t="e">
        <f t="shared" si="459"/>
        <v>#VALUE!</v>
      </c>
      <c r="M4820" s="199" t="e">
        <f t="shared" si="460"/>
        <v>#VALUE!</v>
      </c>
      <c r="N4820" s="200" t="str" cm="1">
        <f t="array" ref="N4820">INDEX($A:$G, ($B4820*$B$4)+3,COLUMN(F4820))</f>
        <v>Total Interest Charged</v>
      </c>
      <c r="O4820" s="201" t="e">
        <f t="shared" si="458"/>
        <v>#VALUE!</v>
      </c>
    </row>
    <row r="4821" spans="3:15" x14ac:dyDescent="0.25">
      <c r="C4821" s="197" t="e">
        <f t="shared" si="455"/>
        <v>#DIV/0!</v>
      </c>
      <c r="D4821" s="216" t="e">
        <f>IF(F4821="","",IF($B$3='Budget Calculator'!$A$14, 'Loan Calculator'!$L$12-E4821+H4821, IF($B$3='Budget Calculator'!$A$13,  'Loan Calculator'!$N$12-E4821+H4821, IF($B$3='Budget Calculator'!$A$12,  'Loan Calculator'!$P$12-E4821+H4821, 0))))</f>
        <v>#DIV/0!</v>
      </c>
      <c r="E4821" s="217" t="e">
        <f>IF(('Loan Calculator'!$G$4/$B$4)*C4820&gt;=0, ('Loan Calculator'!$G$4/$B$4)*C4820, 1/0)</f>
        <v>#DIV/0!</v>
      </c>
      <c r="F4821" s="200" t="e">
        <f t="shared" si="456"/>
        <v>#DIV/0!</v>
      </c>
      <c r="G4821" s="212" t="e">
        <f t="shared" si="457"/>
        <v>#DIV/0!</v>
      </c>
      <c r="K4821" s="197" t="str" cm="1">
        <f t="array" ref="K4821">INDEX($A:$G, ($B4821*$B$4)+3,COLUMN(C4821))</f>
        <v>Owing</v>
      </c>
      <c r="L4821" s="198" t="e">
        <f t="shared" si="459"/>
        <v>#VALUE!</v>
      </c>
      <c r="M4821" s="199" t="e">
        <f t="shared" si="460"/>
        <v>#VALUE!</v>
      </c>
      <c r="N4821" s="200" t="str" cm="1">
        <f t="array" ref="N4821">INDEX($A:$G, ($B4821*$B$4)+3,COLUMN(F4821))</f>
        <v>Total Interest Charged</v>
      </c>
      <c r="O4821" s="201" t="e">
        <f t="shared" si="458"/>
        <v>#VALUE!</v>
      </c>
    </row>
    <row r="4822" spans="3:15" x14ac:dyDescent="0.25">
      <c r="C4822" s="197" t="e">
        <f t="shared" si="455"/>
        <v>#DIV/0!</v>
      </c>
      <c r="D4822" s="216" t="e">
        <f>IF(F4822="","",IF($B$3='Budget Calculator'!$A$14, 'Loan Calculator'!$L$12-E4822+H4822, IF($B$3='Budget Calculator'!$A$13,  'Loan Calculator'!$N$12-E4822+H4822, IF($B$3='Budget Calculator'!$A$12,  'Loan Calculator'!$P$12-E4822+H4822, 0))))</f>
        <v>#DIV/0!</v>
      </c>
      <c r="E4822" s="217" t="e">
        <f>IF(('Loan Calculator'!$G$4/$B$4)*C4821&gt;=0, ('Loan Calculator'!$G$4/$B$4)*C4821, 1/0)</f>
        <v>#DIV/0!</v>
      </c>
      <c r="F4822" s="200" t="e">
        <f t="shared" si="456"/>
        <v>#DIV/0!</v>
      </c>
      <c r="G4822" s="212" t="e">
        <f t="shared" si="457"/>
        <v>#DIV/0!</v>
      </c>
      <c r="K4822" s="197" t="str" cm="1">
        <f t="array" ref="K4822">INDEX($A:$G, ($B4822*$B$4)+3,COLUMN(C4822))</f>
        <v>Owing</v>
      </c>
      <c r="L4822" s="198" t="e">
        <f t="shared" si="459"/>
        <v>#VALUE!</v>
      </c>
      <c r="M4822" s="199" t="e">
        <f t="shared" si="460"/>
        <v>#VALUE!</v>
      </c>
      <c r="N4822" s="200" t="str" cm="1">
        <f t="array" ref="N4822">INDEX($A:$G, ($B4822*$B$4)+3,COLUMN(F4822))</f>
        <v>Total Interest Charged</v>
      </c>
      <c r="O4822" s="201" t="e">
        <f t="shared" si="458"/>
        <v>#VALUE!</v>
      </c>
    </row>
    <row r="4823" spans="3:15" x14ac:dyDescent="0.25">
      <c r="C4823" s="197" t="e">
        <f t="shared" si="455"/>
        <v>#DIV/0!</v>
      </c>
      <c r="D4823" s="216" t="e">
        <f>IF(F4823="","",IF($B$3='Budget Calculator'!$A$14, 'Loan Calculator'!$L$12-E4823+H4823, IF($B$3='Budget Calculator'!$A$13,  'Loan Calculator'!$N$12-E4823+H4823, IF($B$3='Budget Calculator'!$A$12,  'Loan Calculator'!$P$12-E4823+H4823, 0))))</f>
        <v>#DIV/0!</v>
      </c>
      <c r="E4823" s="217" t="e">
        <f>IF(('Loan Calculator'!$G$4/$B$4)*C4822&gt;=0, ('Loan Calculator'!$G$4/$B$4)*C4822, 1/0)</f>
        <v>#DIV/0!</v>
      </c>
      <c r="F4823" s="200" t="e">
        <f t="shared" si="456"/>
        <v>#DIV/0!</v>
      </c>
      <c r="G4823" s="212" t="e">
        <f t="shared" si="457"/>
        <v>#DIV/0!</v>
      </c>
      <c r="K4823" s="197" t="str" cm="1">
        <f t="array" ref="K4823">INDEX($A:$G, ($B4823*$B$4)+3,COLUMN(C4823))</f>
        <v>Owing</v>
      </c>
      <c r="L4823" s="198" t="e">
        <f t="shared" si="459"/>
        <v>#VALUE!</v>
      </c>
      <c r="M4823" s="199" t="e">
        <f t="shared" si="460"/>
        <v>#VALUE!</v>
      </c>
      <c r="N4823" s="200" t="str" cm="1">
        <f t="array" ref="N4823">INDEX($A:$G, ($B4823*$B$4)+3,COLUMN(F4823))</f>
        <v>Total Interest Charged</v>
      </c>
      <c r="O4823" s="201" t="e">
        <f t="shared" si="458"/>
        <v>#VALUE!</v>
      </c>
    </row>
    <row r="4824" spans="3:15" x14ac:dyDescent="0.25">
      <c r="C4824" s="197" t="e">
        <f t="shared" ref="C4824:C4887" si="461">IF(F4824="","",C4823-D4824)</f>
        <v>#DIV/0!</v>
      </c>
      <c r="D4824" s="216" t="e">
        <f>IF(F4824="","",IF($B$3='Budget Calculator'!$A$14, 'Loan Calculator'!$L$12-E4824+H4824, IF($B$3='Budget Calculator'!$A$13,  'Loan Calculator'!$N$12-E4824+H4824, IF($B$3='Budget Calculator'!$A$12,  'Loan Calculator'!$P$12-E4824+H4824, 0))))</f>
        <v>#DIV/0!</v>
      </c>
      <c r="E4824" s="217" t="e">
        <f>IF(('Loan Calculator'!$G$4/$B$4)*C4823&gt;=0, ('Loan Calculator'!$G$4/$B$4)*C4823, 1/0)</f>
        <v>#DIV/0!</v>
      </c>
      <c r="F4824" s="200" t="e">
        <f t="shared" ref="F4824:F4887" si="462">IF(F4823="", "", IF(E4824+F4823&gt;F4823, E4824+F4823, ""))</f>
        <v>#DIV/0!</v>
      </c>
      <c r="G4824" s="212" t="e">
        <f t="shared" si="457"/>
        <v>#DIV/0!</v>
      </c>
      <c r="K4824" s="197" t="str" cm="1">
        <f t="array" ref="K4824">INDEX($A:$G, ($B4824*$B$4)+3,COLUMN(C4824))</f>
        <v>Owing</v>
      </c>
      <c r="L4824" s="198" t="e">
        <f t="shared" si="459"/>
        <v>#VALUE!</v>
      </c>
      <c r="M4824" s="199" t="e">
        <f t="shared" si="460"/>
        <v>#VALUE!</v>
      </c>
      <c r="N4824" s="200" t="str" cm="1">
        <f t="array" ref="N4824">INDEX($A:$G, ($B4824*$B$4)+3,COLUMN(F4824))</f>
        <v>Total Interest Charged</v>
      </c>
      <c r="O4824" s="201" t="e">
        <f t="shared" si="458"/>
        <v>#VALUE!</v>
      </c>
    </row>
    <row r="4825" spans="3:15" x14ac:dyDescent="0.25">
      <c r="C4825" s="197" t="e">
        <f t="shared" si="461"/>
        <v>#DIV/0!</v>
      </c>
      <c r="D4825" s="216" t="e">
        <f>IF(F4825="","",IF($B$3='Budget Calculator'!$A$14, 'Loan Calculator'!$L$12-E4825+H4825, IF($B$3='Budget Calculator'!$A$13,  'Loan Calculator'!$N$12-E4825+H4825, IF($B$3='Budget Calculator'!$A$12,  'Loan Calculator'!$P$12-E4825+H4825, 0))))</f>
        <v>#DIV/0!</v>
      </c>
      <c r="E4825" s="217" t="e">
        <f>IF(('Loan Calculator'!$G$4/$B$4)*C4824&gt;=0, ('Loan Calculator'!$G$4/$B$4)*C4824, 1/0)</f>
        <v>#DIV/0!</v>
      </c>
      <c r="F4825" s="200" t="e">
        <f t="shared" si="462"/>
        <v>#DIV/0!</v>
      </c>
      <c r="G4825" s="212" t="e">
        <f t="shared" si="457"/>
        <v>#DIV/0!</v>
      </c>
      <c r="K4825" s="197" t="str" cm="1">
        <f t="array" ref="K4825">INDEX($A:$G, ($B4825*$B$4)+3,COLUMN(C4825))</f>
        <v>Owing</v>
      </c>
      <c r="L4825" s="198" t="e">
        <f t="shared" si="459"/>
        <v>#VALUE!</v>
      </c>
      <c r="M4825" s="199" t="e">
        <f t="shared" si="460"/>
        <v>#VALUE!</v>
      </c>
      <c r="N4825" s="200" t="str" cm="1">
        <f t="array" ref="N4825">INDEX($A:$G, ($B4825*$B$4)+3,COLUMN(F4825))</f>
        <v>Total Interest Charged</v>
      </c>
      <c r="O4825" s="201" t="e">
        <f t="shared" si="458"/>
        <v>#VALUE!</v>
      </c>
    </row>
    <row r="4826" spans="3:15" x14ac:dyDescent="0.25">
      <c r="C4826" s="197" t="e">
        <f t="shared" si="461"/>
        <v>#DIV/0!</v>
      </c>
      <c r="D4826" s="216" t="e">
        <f>IF(F4826="","",IF($B$3='Budget Calculator'!$A$14, 'Loan Calculator'!$L$12-E4826+H4826, IF($B$3='Budget Calculator'!$A$13,  'Loan Calculator'!$N$12-E4826+H4826, IF($B$3='Budget Calculator'!$A$12,  'Loan Calculator'!$P$12-E4826+H4826, 0))))</f>
        <v>#DIV/0!</v>
      </c>
      <c r="E4826" s="217" t="e">
        <f>IF(('Loan Calculator'!$G$4/$B$4)*C4825&gt;=0, ('Loan Calculator'!$G$4/$B$4)*C4825, 1/0)</f>
        <v>#DIV/0!</v>
      </c>
      <c r="F4826" s="200" t="e">
        <f t="shared" si="462"/>
        <v>#DIV/0!</v>
      </c>
      <c r="G4826" s="212" t="e">
        <f t="shared" si="457"/>
        <v>#DIV/0!</v>
      </c>
      <c r="K4826" s="197" t="str" cm="1">
        <f t="array" ref="K4826">INDEX($A:$G, ($B4826*$B$4)+3,COLUMN(C4826))</f>
        <v>Owing</v>
      </c>
      <c r="L4826" s="198" t="e">
        <f t="shared" si="459"/>
        <v>#VALUE!</v>
      </c>
      <c r="M4826" s="199" t="e">
        <f t="shared" si="460"/>
        <v>#VALUE!</v>
      </c>
      <c r="N4826" s="200" t="str" cm="1">
        <f t="array" ref="N4826">INDEX($A:$G, ($B4826*$B$4)+3,COLUMN(F4826))</f>
        <v>Total Interest Charged</v>
      </c>
      <c r="O4826" s="201" t="e">
        <f t="shared" si="458"/>
        <v>#VALUE!</v>
      </c>
    </row>
    <row r="4827" spans="3:15" x14ac:dyDescent="0.25">
      <c r="C4827" s="197" t="e">
        <f t="shared" si="461"/>
        <v>#DIV/0!</v>
      </c>
      <c r="D4827" s="216" t="e">
        <f>IF(F4827="","",IF($B$3='Budget Calculator'!$A$14, 'Loan Calculator'!$L$12-E4827+H4827, IF($B$3='Budget Calculator'!$A$13,  'Loan Calculator'!$N$12-E4827+H4827, IF($B$3='Budget Calculator'!$A$12,  'Loan Calculator'!$P$12-E4827+H4827, 0))))</f>
        <v>#DIV/0!</v>
      </c>
      <c r="E4827" s="217" t="e">
        <f>IF(('Loan Calculator'!$G$4/$B$4)*C4826&gt;=0, ('Loan Calculator'!$G$4/$B$4)*C4826, 1/0)</f>
        <v>#DIV/0!</v>
      </c>
      <c r="F4827" s="200" t="e">
        <f t="shared" si="462"/>
        <v>#DIV/0!</v>
      </c>
      <c r="G4827" s="212" t="e">
        <f t="shared" si="457"/>
        <v>#DIV/0!</v>
      </c>
      <c r="K4827" s="197" t="str" cm="1">
        <f t="array" ref="K4827">INDEX($A:$G, ($B4827*$B$4)+3,COLUMN(C4827))</f>
        <v>Owing</v>
      </c>
      <c r="L4827" s="198" t="e">
        <f t="shared" si="459"/>
        <v>#VALUE!</v>
      </c>
      <c r="M4827" s="199" t="e">
        <f t="shared" si="460"/>
        <v>#VALUE!</v>
      </c>
      <c r="N4827" s="200" t="str" cm="1">
        <f t="array" ref="N4827">INDEX($A:$G, ($B4827*$B$4)+3,COLUMN(F4827))</f>
        <v>Total Interest Charged</v>
      </c>
      <c r="O4827" s="201" t="e">
        <f t="shared" si="458"/>
        <v>#VALUE!</v>
      </c>
    </row>
    <row r="4828" spans="3:15" x14ac:dyDescent="0.25">
      <c r="C4828" s="197" t="e">
        <f t="shared" si="461"/>
        <v>#DIV/0!</v>
      </c>
      <c r="D4828" s="216" t="e">
        <f>IF(F4828="","",IF($B$3='Budget Calculator'!$A$14, 'Loan Calculator'!$L$12-E4828+H4828, IF($B$3='Budget Calculator'!$A$13,  'Loan Calculator'!$N$12-E4828+H4828, IF($B$3='Budget Calculator'!$A$12,  'Loan Calculator'!$P$12-E4828+H4828, 0))))</f>
        <v>#DIV/0!</v>
      </c>
      <c r="E4828" s="217" t="e">
        <f>IF(('Loan Calculator'!$G$4/$B$4)*C4827&gt;=0, ('Loan Calculator'!$G$4/$B$4)*C4827, 1/0)</f>
        <v>#DIV/0!</v>
      </c>
      <c r="F4828" s="200" t="e">
        <f t="shared" si="462"/>
        <v>#DIV/0!</v>
      </c>
      <c r="G4828" s="212" t="e">
        <f t="shared" si="457"/>
        <v>#DIV/0!</v>
      </c>
      <c r="K4828" s="197" t="str" cm="1">
        <f t="array" ref="K4828">INDEX($A:$G, ($B4828*$B$4)+3,COLUMN(C4828))</f>
        <v>Owing</v>
      </c>
      <c r="L4828" s="198" t="e">
        <f t="shared" si="459"/>
        <v>#VALUE!</v>
      </c>
      <c r="M4828" s="199" t="e">
        <f t="shared" si="460"/>
        <v>#VALUE!</v>
      </c>
      <c r="N4828" s="200" t="str" cm="1">
        <f t="array" ref="N4828">INDEX($A:$G, ($B4828*$B$4)+3,COLUMN(F4828))</f>
        <v>Total Interest Charged</v>
      </c>
      <c r="O4828" s="201" t="e">
        <f t="shared" si="458"/>
        <v>#VALUE!</v>
      </c>
    </row>
    <row r="4829" spans="3:15" x14ac:dyDescent="0.25">
      <c r="C4829" s="197" t="e">
        <f t="shared" si="461"/>
        <v>#DIV/0!</v>
      </c>
      <c r="D4829" s="216" t="e">
        <f>IF(F4829="","",IF($B$3='Budget Calculator'!$A$14, 'Loan Calculator'!$L$12-E4829+H4829, IF($B$3='Budget Calculator'!$A$13,  'Loan Calculator'!$N$12-E4829+H4829, IF($B$3='Budget Calculator'!$A$12,  'Loan Calculator'!$P$12-E4829+H4829, 0))))</f>
        <v>#DIV/0!</v>
      </c>
      <c r="E4829" s="217" t="e">
        <f>IF(('Loan Calculator'!$G$4/$B$4)*C4828&gt;=0, ('Loan Calculator'!$G$4/$B$4)*C4828, 1/0)</f>
        <v>#DIV/0!</v>
      </c>
      <c r="F4829" s="200" t="e">
        <f t="shared" si="462"/>
        <v>#DIV/0!</v>
      </c>
      <c r="G4829" s="212" t="e">
        <f t="shared" si="457"/>
        <v>#DIV/0!</v>
      </c>
      <c r="K4829" s="197" t="str" cm="1">
        <f t="array" ref="K4829">INDEX($A:$G, ($B4829*$B$4)+3,COLUMN(C4829))</f>
        <v>Owing</v>
      </c>
      <c r="L4829" s="198" t="e">
        <f t="shared" si="459"/>
        <v>#VALUE!</v>
      </c>
      <c r="M4829" s="199" t="e">
        <f t="shared" si="460"/>
        <v>#VALUE!</v>
      </c>
      <c r="N4829" s="200" t="str" cm="1">
        <f t="array" ref="N4829">INDEX($A:$G, ($B4829*$B$4)+3,COLUMN(F4829))</f>
        <v>Total Interest Charged</v>
      </c>
      <c r="O4829" s="201" t="e">
        <f t="shared" si="458"/>
        <v>#VALUE!</v>
      </c>
    </row>
    <row r="4830" spans="3:15" x14ac:dyDescent="0.25">
      <c r="C4830" s="197" t="e">
        <f t="shared" si="461"/>
        <v>#DIV/0!</v>
      </c>
      <c r="D4830" s="216" t="e">
        <f>IF(F4830="","",IF($B$3='Budget Calculator'!$A$14, 'Loan Calculator'!$L$12-E4830+H4830, IF($B$3='Budget Calculator'!$A$13,  'Loan Calculator'!$N$12-E4830+H4830, IF($B$3='Budget Calculator'!$A$12,  'Loan Calculator'!$P$12-E4830+H4830, 0))))</f>
        <v>#DIV/0!</v>
      </c>
      <c r="E4830" s="217" t="e">
        <f>IF(('Loan Calculator'!$G$4/$B$4)*C4829&gt;=0, ('Loan Calculator'!$G$4/$B$4)*C4829, 1/0)</f>
        <v>#DIV/0!</v>
      </c>
      <c r="F4830" s="200" t="e">
        <f t="shared" si="462"/>
        <v>#DIV/0!</v>
      </c>
      <c r="G4830" s="212" t="e">
        <f t="shared" si="457"/>
        <v>#DIV/0!</v>
      </c>
      <c r="K4830" s="197" t="str" cm="1">
        <f t="array" ref="K4830">INDEX($A:$G, ($B4830*$B$4)+3,COLUMN(C4830))</f>
        <v>Owing</v>
      </c>
      <c r="L4830" s="198" t="e">
        <f t="shared" si="459"/>
        <v>#VALUE!</v>
      </c>
      <c r="M4830" s="199" t="e">
        <f t="shared" si="460"/>
        <v>#VALUE!</v>
      </c>
      <c r="N4830" s="200" t="str" cm="1">
        <f t="array" ref="N4830">INDEX($A:$G, ($B4830*$B$4)+3,COLUMN(F4830))</f>
        <v>Total Interest Charged</v>
      </c>
      <c r="O4830" s="201" t="e">
        <f t="shared" si="458"/>
        <v>#VALUE!</v>
      </c>
    </row>
    <row r="4831" spans="3:15" x14ac:dyDescent="0.25">
      <c r="C4831" s="197" t="e">
        <f t="shared" si="461"/>
        <v>#DIV/0!</v>
      </c>
      <c r="D4831" s="216" t="e">
        <f>IF(F4831="","",IF($B$3='Budget Calculator'!$A$14, 'Loan Calculator'!$L$12-E4831+H4831, IF($B$3='Budget Calculator'!$A$13,  'Loan Calculator'!$N$12-E4831+H4831, IF($B$3='Budget Calculator'!$A$12,  'Loan Calculator'!$P$12-E4831+H4831, 0))))</f>
        <v>#DIV/0!</v>
      </c>
      <c r="E4831" s="217" t="e">
        <f>IF(('Loan Calculator'!$G$4/$B$4)*C4830&gt;=0, ('Loan Calculator'!$G$4/$B$4)*C4830, 1/0)</f>
        <v>#DIV/0!</v>
      </c>
      <c r="F4831" s="200" t="e">
        <f t="shared" si="462"/>
        <v>#DIV/0!</v>
      </c>
      <c r="G4831" s="212" t="e">
        <f t="shared" si="457"/>
        <v>#DIV/0!</v>
      </c>
      <c r="K4831" s="197" t="str" cm="1">
        <f t="array" ref="K4831">INDEX($A:$G, ($B4831*$B$4)+3,COLUMN(C4831))</f>
        <v>Owing</v>
      </c>
      <c r="L4831" s="198" t="e">
        <f t="shared" si="459"/>
        <v>#VALUE!</v>
      </c>
      <c r="M4831" s="199" t="e">
        <f t="shared" si="460"/>
        <v>#VALUE!</v>
      </c>
      <c r="N4831" s="200" t="str" cm="1">
        <f t="array" ref="N4831">INDEX($A:$G, ($B4831*$B$4)+3,COLUMN(F4831))</f>
        <v>Total Interest Charged</v>
      </c>
      <c r="O4831" s="201" t="e">
        <f t="shared" si="458"/>
        <v>#VALUE!</v>
      </c>
    </row>
    <row r="4832" spans="3:15" x14ac:dyDescent="0.25">
      <c r="C4832" s="197" t="e">
        <f t="shared" si="461"/>
        <v>#DIV/0!</v>
      </c>
      <c r="D4832" s="216" t="e">
        <f>IF(F4832="","",IF($B$3='Budget Calculator'!$A$14, 'Loan Calculator'!$L$12-E4832+H4832, IF($B$3='Budget Calculator'!$A$13,  'Loan Calculator'!$N$12-E4832+H4832, IF($B$3='Budget Calculator'!$A$12,  'Loan Calculator'!$P$12-E4832+H4832, 0))))</f>
        <v>#DIV/0!</v>
      </c>
      <c r="E4832" s="217" t="e">
        <f>IF(('Loan Calculator'!$G$4/$B$4)*C4831&gt;=0, ('Loan Calculator'!$G$4/$B$4)*C4831, 1/0)</f>
        <v>#DIV/0!</v>
      </c>
      <c r="F4832" s="200" t="e">
        <f t="shared" si="462"/>
        <v>#DIV/0!</v>
      </c>
      <c r="G4832" s="212" t="e">
        <f t="shared" si="457"/>
        <v>#DIV/0!</v>
      </c>
      <c r="K4832" s="197" t="str" cm="1">
        <f t="array" ref="K4832">INDEX($A:$G, ($B4832*$B$4)+3,COLUMN(C4832))</f>
        <v>Owing</v>
      </c>
      <c r="L4832" s="198" t="e">
        <f t="shared" si="459"/>
        <v>#VALUE!</v>
      </c>
      <c r="M4832" s="199" t="e">
        <f t="shared" si="460"/>
        <v>#VALUE!</v>
      </c>
      <c r="N4832" s="200" t="str" cm="1">
        <f t="array" ref="N4832">INDEX($A:$G, ($B4832*$B$4)+3,COLUMN(F4832))</f>
        <v>Total Interest Charged</v>
      </c>
      <c r="O4832" s="201" t="e">
        <f t="shared" si="458"/>
        <v>#VALUE!</v>
      </c>
    </row>
    <row r="4833" spans="3:15" x14ac:dyDescent="0.25">
      <c r="C4833" s="197" t="e">
        <f t="shared" si="461"/>
        <v>#DIV/0!</v>
      </c>
      <c r="D4833" s="216" t="e">
        <f>IF(F4833="","",IF($B$3='Budget Calculator'!$A$14, 'Loan Calculator'!$L$12-E4833+H4833, IF($B$3='Budget Calculator'!$A$13,  'Loan Calculator'!$N$12-E4833+H4833, IF($B$3='Budget Calculator'!$A$12,  'Loan Calculator'!$P$12-E4833+H4833, 0))))</f>
        <v>#DIV/0!</v>
      </c>
      <c r="E4833" s="217" t="e">
        <f>IF(('Loan Calculator'!$G$4/$B$4)*C4832&gt;=0, ('Loan Calculator'!$G$4/$B$4)*C4832, 1/0)</f>
        <v>#DIV/0!</v>
      </c>
      <c r="F4833" s="200" t="e">
        <f t="shared" si="462"/>
        <v>#DIV/0!</v>
      </c>
      <c r="G4833" s="212" t="e">
        <f t="shared" si="457"/>
        <v>#DIV/0!</v>
      </c>
      <c r="K4833" s="197" t="str" cm="1">
        <f t="array" ref="K4833">INDEX($A:$G, ($B4833*$B$4)+3,COLUMN(C4833))</f>
        <v>Owing</v>
      </c>
      <c r="L4833" s="198" t="e">
        <f t="shared" si="459"/>
        <v>#VALUE!</v>
      </c>
      <c r="M4833" s="199" t="e">
        <f t="shared" si="460"/>
        <v>#VALUE!</v>
      </c>
      <c r="N4833" s="200" t="str" cm="1">
        <f t="array" ref="N4833">INDEX($A:$G, ($B4833*$B$4)+3,COLUMN(F4833))</f>
        <v>Total Interest Charged</v>
      </c>
      <c r="O4833" s="201" t="e">
        <f t="shared" si="458"/>
        <v>#VALUE!</v>
      </c>
    </row>
    <row r="4834" spans="3:15" x14ac:dyDescent="0.25">
      <c r="C4834" s="197" t="e">
        <f t="shared" si="461"/>
        <v>#DIV/0!</v>
      </c>
      <c r="D4834" s="216" t="e">
        <f>IF(F4834="","",IF($B$3='Budget Calculator'!$A$14, 'Loan Calculator'!$L$12-E4834+H4834, IF($B$3='Budget Calculator'!$A$13,  'Loan Calculator'!$N$12-E4834+H4834, IF($B$3='Budget Calculator'!$A$12,  'Loan Calculator'!$P$12-E4834+H4834, 0))))</f>
        <v>#DIV/0!</v>
      </c>
      <c r="E4834" s="217" t="e">
        <f>IF(('Loan Calculator'!$G$4/$B$4)*C4833&gt;=0, ('Loan Calculator'!$G$4/$B$4)*C4833, 1/0)</f>
        <v>#DIV/0!</v>
      </c>
      <c r="F4834" s="200" t="e">
        <f t="shared" si="462"/>
        <v>#DIV/0!</v>
      </c>
      <c r="G4834" s="212" t="e">
        <f t="shared" si="457"/>
        <v>#DIV/0!</v>
      </c>
      <c r="K4834" s="197" t="str" cm="1">
        <f t="array" ref="K4834">INDEX($A:$G, ($B4834*$B$4)+3,COLUMN(C4834))</f>
        <v>Owing</v>
      </c>
      <c r="L4834" s="198" t="e">
        <f t="shared" si="459"/>
        <v>#VALUE!</v>
      </c>
      <c r="M4834" s="199" t="e">
        <f t="shared" si="460"/>
        <v>#VALUE!</v>
      </c>
      <c r="N4834" s="200" t="str" cm="1">
        <f t="array" ref="N4834">INDEX($A:$G, ($B4834*$B$4)+3,COLUMN(F4834))</f>
        <v>Total Interest Charged</v>
      </c>
      <c r="O4834" s="201" t="e">
        <f t="shared" si="458"/>
        <v>#VALUE!</v>
      </c>
    </row>
    <row r="4835" spans="3:15" x14ac:dyDescent="0.25">
      <c r="C4835" s="197" t="e">
        <f t="shared" si="461"/>
        <v>#DIV/0!</v>
      </c>
      <c r="D4835" s="216" t="e">
        <f>IF(F4835="","",IF($B$3='Budget Calculator'!$A$14, 'Loan Calculator'!$L$12-E4835+H4835, IF($B$3='Budget Calculator'!$A$13,  'Loan Calculator'!$N$12-E4835+H4835, IF($B$3='Budget Calculator'!$A$12,  'Loan Calculator'!$P$12-E4835+H4835, 0))))</f>
        <v>#DIV/0!</v>
      </c>
      <c r="E4835" s="217" t="e">
        <f>IF(('Loan Calculator'!$G$4/$B$4)*C4834&gt;=0, ('Loan Calculator'!$G$4/$B$4)*C4834, 1/0)</f>
        <v>#DIV/0!</v>
      </c>
      <c r="F4835" s="200" t="e">
        <f t="shared" si="462"/>
        <v>#DIV/0!</v>
      </c>
      <c r="G4835" s="212" t="e">
        <f t="shared" si="457"/>
        <v>#DIV/0!</v>
      </c>
      <c r="K4835" s="197" t="str" cm="1">
        <f t="array" ref="K4835">INDEX($A:$G, ($B4835*$B$4)+3,COLUMN(C4835))</f>
        <v>Owing</v>
      </c>
      <c r="L4835" s="198" t="e">
        <f t="shared" si="459"/>
        <v>#VALUE!</v>
      </c>
      <c r="M4835" s="199" t="e">
        <f t="shared" si="460"/>
        <v>#VALUE!</v>
      </c>
      <c r="N4835" s="200" t="str" cm="1">
        <f t="array" ref="N4835">INDEX($A:$G, ($B4835*$B$4)+3,COLUMN(F4835))</f>
        <v>Total Interest Charged</v>
      </c>
      <c r="O4835" s="201" t="e">
        <f t="shared" si="458"/>
        <v>#VALUE!</v>
      </c>
    </row>
    <row r="4836" spans="3:15" x14ac:dyDescent="0.25">
      <c r="C4836" s="197" t="e">
        <f t="shared" si="461"/>
        <v>#DIV/0!</v>
      </c>
      <c r="D4836" s="216" t="e">
        <f>IF(F4836="","",IF($B$3='Budget Calculator'!$A$14, 'Loan Calculator'!$L$12-E4836+H4836, IF($B$3='Budget Calculator'!$A$13,  'Loan Calculator'!$N$12-E4836+H4836, IF($B$3='Budget Calculator'!$A$12,  'Loan Calculator'!$P$12-E4836+H4836, 0))))</f>
        <v>#DIV/0!</v>
      </c>
      <c r="E4836" s="217" t="e">
        <f>IF(('Loan Calculator'!$G$4/$B$4)*C4835&gt;=0, ('Loan Calculator'!$G$4/$B$4)*C4835, 1/0)</f>
        <v>#DIV/0!</v>
      </c>
      <c r="F4836" s="200" t="e">
        <f t="shared" si="462"/>
        <v>#DIV/0!</v>
      </c>
      <c r="G4836" s="212" t="e">
        <f t="shared" si="457"/>
        <v>#DIV/0!</v>
      </c>
      <c r="K4836" s="197" t="str" cm="1">
        <f t="array" ref="K4836">INDEX($A:$G, ($B4836*$B$4)+3,COLUMN(C4836))</f>
        <v>Owing</v>
      </c>
      <c r="L4836" s="198" t="e">
        <f t="shared" si="459"/>
        <v>#VALUE!</v>
      </c>
      <c r="M4836" s="199" t="e">
        <f t="shared" si="460"/>
        <v>#VALUE!</v>
      </c>
      <c r="N4836" s="200" t="str" cm="1">
        <f t="array" ref="N4836">INDEX($A:$G, ($B4836*$B$4)+3,COLUMN(F4836))</f>
        <v>Total Interest Charged</v>
      </c>
      <c r="O4836" s="201" t="e">
        <f t="shared" si="458"/>
        <v>#VALUE!</v>
      </c>
    </row>
    <row r="4837" spans="3:15" x14ac:dyDescent="0.25">
      <c r="C4837" s="197" t="e">
        <f t="shared" si="461"/>
        <v>#DIV/0!</v>
      </c>
      <c r="D4837" s="216" t="e">
        <f>IF(F4837="","",IF($B$3='Budget Calculator'!$A$14, 'Loan Calculator'!$L$12-E4837+H4837, IF($B$3='Budget Calculator'!$A$13,  'Loan Calculator'!$N$12-E4837+H4837, IF($B$3='Budget Calculator'!$A$12,  'Loan Calculator'!$P$12-E4837+H4837, 0))))</f>
        <v>#DIV/0!</v>
      </c>
      <c r="E4837" s="217" t="e">
        <f>IF(('Loan Calculator'!$G$4/$B$4)*C4836&gt;=0, ('Loan Calculator'!$G$4/$B$4)*C4836, 1/0)</f>
        <v>#DIV/0!</v>
      </c>
      <c r="F4837" s="200" t="e">
        <f t="shared" si="462"/>
        <v>#DIV/0!</v>
      </c>
      <c r="G4837" s="212" t="e">
        <f t="shared" si="457"/>
        <v>#DIV/0!</v>
      </c>
      <c r="K4837" s="197" t="str" cm="1">
        <f t="array" ref="K4837">INDEX($A:$G, ($B4837*$B$4)+3,COLUMN(C4837))</f>
        <v>Owing</v>
      </c>
      <c r="L4837" s="198" t="e">
        <f t="shared" si="459"/>
        <v>#VALUE!</v>
      </c>
      <c r="M4837" s="199" t="e">
        <f t="shared" si="460"/>
        <v>#VALUE!</v>
      </c>
      <c r="N4837" s="200" t="str" cm="1">
        <f t="array" ref="N4837">INDEX($A:$G, ($B4837*$B$4)+3,COLUMN(F4837))</f>
        <v>Total Interest Charged</v>
      </c>
      <c r="O4837" s="201" t="e">
        <f t="shared" si="458"/>
        <v>#VALUE!</v>
      </c>
    </row>
    <row r="4838" spans="3:15" x14ac:dyDescent="0.25">
      <c r="C4838" s="197" t="e">
        <f t="shared" si="461"/>
        <v>#DIV/0!</v>
      </c>
      <c r="D4838" s="216" t="e">
        <f>IF(F4838="","",IF($B$3='Budget Calculator'!$A$14, 'Loan Calculator'!$L$12-E4838+H4838, IF($B$3='Budget Calculator'!$A$13,  'Loan Calculator'!$N$12-E4838+H4838, IF($B$3='Budget Calculator'!$A$12,  'Loan Calculator'!$P$12-E4838+H4838, 0))))</f>
        <v>#DIV/0!</v>
      </c>
      <c r="E4838" s="217" t="e">
        <f>IF(('Loan Calculator'!$G$4/$B$4)*C4837&gt;=0, ('Loan Calculator'!$G$4/$B$4)*C4837, 1/0)</f>
        <v>#DIV/0!</v>
      </c>
      <c r="F4838" s="200" t="e">
        <f t="shared" si="462"/>
        <v>#DIV/0!</v>
      </c>
      <c r="G4838" s="212" t="e">
        <f t="shared" si="457"/>
        <v>#DIV/0!</v>
      </c>
      <c r="K4838" s="197" t="str" cm="1">
        <f t="array" ref="K4838">INDEX($A:$G, ($B4838*$B$4)+3,COLUMN(C4838))</f>
        <v>Owing</v>
      </c>
      <c r="L4838" s="198" t="e">
        <f t="shared" si="459"/>
        <v>#VALUE!</v>
      </c>
      <c r="M4838" s="199" t="e">
        <f t="shared" si="460"/>
        <v>#VALUE!</v>
      </c>
      <c r="N4838" s="200" t="str" cm="1">
        <f t="array" ref="N4838">INDEX($A:$G, ($B4838*$B$4)+3,COLUMN(F4838))</f>
        <v>Total Interest Charged</v>
      </c>
      <c r="O4838" s="201" t="e">
        <f t="shared" si="458"/>
        <v>#VALUE!</v>
      </c>
    </row>
    <row r="4839" spans="3:15" x14ac:dyDescent="0.25">
      <c r="C4839" s="197" t="e">
        <f t="shared" si="461"/>
        <v>#DIV/0!</v>
      </c>
      <c r="D4839" s="216" t="e">
        <f>IF(F4839="","",IF($B$3='Budget Calculator'!$A$14, 'Loan Calculator'!$L$12-E4839+H4839, IF($B$3='Budget Calculator'!$A$13,  'Loan Calculator'!$N$12-E4839+H4839, IF($B$3='Budget Calculator'!$A$12,  'Loan Calculator'!$P$12-E4839+H4839, 0))))</f>
        <v>#DIV/0!</v>
      </c>
      <c r="E4839" s="217" t="e">
        <f>IF(('Loan Calculator'!$G$4/$B$4)*C4838&gt;=0, ('Loan Calculator'!$G$4/$B$4)*C4838, 1/0)</f>
        <v>#DIV/0!</v>
      </c>
      <c r="F4839" s="200" t="e">
        <f t="shared" si="462"/>
        <v>#DIV/0!</v>
      </c>
      <c r="G4839" s="212" t="e">
        <f t="shared" si="457"/>
        <v>#DIV/0!</v>
      </c>
      <c r="K4839" s="197" t="str" cm="1">
        <f t="array" ref="K4839">INDEX($A:$G, ($B4839*$B$4)+3,COLUMN(C4839))</f>
        <v>Owing</v>
      </c>
      <c r="L4839" s="198" t="e">
        <f t="shared" si="459"/>
        <v>#VALUE!</v>
      </c>
      <c r="M4839" s="199" t="e">
        <f t="shared" si="460"/>
        <v>#VALUE!</v>
      </c>
      <c r="N4839" s="200" t="str" cm="1">
        <f t="array" ref="N4839">INDEX($A:$G, ($B4839*$B$4)+3,COLUMN(F4839))</f>
        <v>Total Interest Charged</v>
      </c>
      <c r="O4839" s="201" t="e">
        <f t="shared" si="458"/>
        <v>#VALUE!</v>
      </c>
    </row>
    <row r="4840" spans="3:15" x14ac:dyDescent="0.25">
      <c r="C4840" s="197" t="e">
        <f t="shared" si="461"/>
        <v>#DIV/0!</v>
      </c>
      <c r="D4840" s="216" t="e">
        <f>IF(F4840="","",IF($B$3='Budget Calculator'!$A$14, 'Loan Calculator'!$L$12-E4840+H4840, IF($B$3='Budget Calculator'!$A$13,  'Loan Calculator'!$N$12-E4840+H4840, IF($B$3='Budget Calculator'!$A$12,  'Loan Calculator'!$P$12-E4840+H4840, 0))))</f>
        <v>#DIV/0!</v>
      </c>
      <c r="E4840" s="217" t="e">
        <f>IF(('Loan Calculator'!$G$4/$B$4)*C4839&gt;=0, ('Loan Calculator'!$G$4/$B$4)*C4839, 1/0)</f>
        <v>#DIV/0!</v>
      </c>
      <c r="F4840" s="200" t="e">
        <f t="shared" si="462"/>
        <v>#DIV/0!</v>
      </c>
      <c r="G4840" s="212" t="e">
        <f t="shared" si="457"/>
        <v>#DIV/0!</v>
      </c>
      <c r="K4840" s="197" t="str" cm="1">
        <f t="array" ref="K4840">INDEX($A:$G, ($B4840*$B$4)+3,COLUMN(C4840))</f>
        <v>Owing</v>
      </c>
      <c r="L4840" s="198" t="e">
        <f t="shared" si="459"/>
        <v>#VALUE!</v>
      </c>
      <c r="M4840" s="199" t="e">
        <f t="shared" si="460"/>
        <v>#VALUE!</v>
      </c>
      <c r="N4840" s="200" t="str" cm="1">
        <f t="array" ref="N4840">INDEX($A:$G, ($B4840*$B$4)+3,COLUMN(F4840))</f>
        <v>Total Interest Charged</v>
      </c>
      <c r="O4840" s="201" t="e">
        <f t="shared" si="458"/>
        <v>#VALUE!</v>
      </c>
    </row>
    <row r="4841" spans="3:15" x14ac:dyDescent="0.25">
      <c r="C4841" s="197" t="e">
        <f t="shared" si="461"/>
        <v>#DIV/0!</v>
      </c>
      <c r="D4841" s="216" t="e">
        <f>IF(F4841="","",IF($B$3='Budget Calculator'!$A$14, 'Loan Calculator'!$L$12-E4841+H4841, IF($B$3='Budget Calculator'!$A$13,  'Loan Calculator'!$N$12-E4841+H4841, IF($B$3='Budget Calculator'!$A$12,  'Loan Calculator'!$P$12-E4841+H4841, 0))))</f>
        <v>#DIV/0!</v>
      </c>
      <c r="E4841" s="217" t="e">
        <f>IF(('Loan Calculator'!$G$4/$B$4)*C4840&gt;=0, ('Loan Calculator'!$G$4/$B$4)*C4840, 1/0)</f>
        <v>#DIV/0!</v>
      </c>
      <c r="F4841" s="200" t="e">
        <f t="shared" si="462"/>
        <v>#DIV/0!</v>
      </c>
      <c r="G4841" s="212" t="e">
        <f t="shared" si="457"/>
        <v>#DIV/0!</v>
      </c>
      <c r="K4841" s="197" t="str" cm="1">
        <f t="array" ref="K4841">INDEX($A:$G, ($B4841*$B$4)+3,COLUMN(C4841))</f>
        <v>Owing</v>
      </c>
      <c r="L4841" s="198" t="e">
        <f t="shared" si="459"/>
        <v>#VALUE!</v>
      </c>
      <c r="M4841" s="199" t="e">
        <f t="shared" si="460"/>
        <v>#VALUE!</v>
      </c>
      <c r="N4841" s="200" t="str" cm="1">
        <f t="array" ref="N4841">INDEX($A:$G, ($B4841*$B$4)+3,COLUMN(F4841))</f>
        <v>Total Interest Charged</v>
      </c>
      <c r="O4841" s="201" t="e">
        <f t="shared" si="458"/>
        <v>#VALUE!</v>
      </c>
    </row>
    <row r="4842" spans="3:15" x14ac:dyDescent="0.25">
      <c r="C4842" s="197" t="e">
        <f t="shared" si="461"/>
        <v>#DIV/0!</v>
      </c>
      <c r="D4842" s="216" t="e">
        <f>IF(F4842="","",IF($B$3='Budget Calculator'!$A$14, 'Loan Calculator'!$L$12-E4842+H4842, IF($B$3='Budget Calculator'!$A$13,  'Loan Calculator'!$N$12-E4842+H4842, IF($B$3='Budget Calculator'!$A$12,  'Loan Calculator'!$P$12-E4842+H4842, 0))))</f>
        <v>#DIV/0!</v>
      </c>
      <c r="E4842" s="217" t="e">
        <f>IF(('Loan Calculator'!$G$4/$B$4)*C4841&gt;=0, ('Loan Calculator'!$G$4/$B$4)*C4841, 1/0)</f>
        <v>#DIV/0!</v>
      </c>
      <c r="F4842" s="200" t="e">
        <f t="shared" si="462"/>
        <v>#DIV/0!</v>
      </c>
      <c r="G4842" s="212" t="e">
        <f t="shared" si="457"/>
        <v>#DIV/0!</v>
      </c>
      <c r="K4842" s="197" t="str" cm="1">
        <f t="array" ref="K4842">INDEX($A:$G, ($B4842*$B$4)+3,COLUMN(C4842))</f>
        <v>Owing</v>
      </c>
      <c r="L4842" s="198" t="e">
        <f t="shared" si="459"/>
        <v>#VALUE!</v>
      </c>
      <c r="M4842" s="199" t="e">
        <f t="shared" si="460"/>
        <v>#VALUE!</v>
      </c>
      <c r="N4842" s="200" t="str" cm="1">
        <f t="array" ref="N4842">INDEX($A:$G, ($B4842*$B$4)+3,COLUMN(F4842))</f>
        <v>Total Interest Charged</v>
      </c>
      <c r="O4842" s="201" t="e">
        <f t="shared" si="458"/>
        <v>#VALUE!</v>
      </c>
    </row>
    <row r="4843" spans="3:15" x14ac:dyDescent="0.25">
      <c r="C4843" s="197" t="e">
        <f t="shared" si="461"/>
        <v>#DIV/0!</v>
      </c>
      <c r="D4843" s="216" t="e">
        <f>IF(F4843="","",IF($B$3='Budget Calculator'!$A$14, 'Loan Calculator'!$L$12-E4843+H4843, IF($B$3='Budget Calculator'!$A$13,  'Loan Calculator'!$N$12-E4843+H4843, IF($B$3='Budget Calculator'!$A$12,  'Loan Calculator'!$P$12-E4843+H4843, 0))))</f>
        <v>#DIV/0!</v>
      </c>
      <c r="E4843" s="217" t="e">
        <f>IF(('Loan Calculator'!$G$4/$B$4)*C4842&gt;=0, ('Loan Calculator'!$G$4/$B$4)*C4842, 1/0)</f>
        <v>#DIV/0!</v>
      </c>
      <c r="F4843" s="200" t="e">
        <f t="shared" si="462"/>
        <v>#DIV/0!</v>
      </c>
      <c r="G4843" s="212" t="e">
        <f t="shared" si="457"/>
        <v>#DIV/0!</v>
      </c>
      <c r="K4843" s="197" t="str" cm="1">
        <f t="array" ref="K4843">INDEX($A:$G, ($B4843*$B$4)+3,COLUMN(C4843))</f>
        <v>Owing</v>
      </c>
      <c r="L4843" s="198" t="e">
        <f t="shared" si="459"/>
        <v>#VALUE!</v>
      </c>
      <c r="M4843" s="199" t="e">
        <f t="shared" si="460"/>
        <v>#VALUE!</v>
      </c>
      <c r="N4843" s="200" t="str" cm="1">
        <f t="array" ref="N4843">INDEX($A:$G, ($B4843*$B$4)+3,COLUMN(F4843))</f>
        <v>Total Interest Charged</v>
      </c>
      <c r="O4843" s="201" t="e">
        <f t="shared" si="458"/>
        <v>#VALUE!</v>
      </c>
    </row>
    <row r="4844" spans="3:15" x14ac:dyDescent="0.25">
      <c r="C4844" s="197" t="e">
        <f t="shared" si="461"/>
        <v>#DIV/0!</v>
      </c>
      <c r="D4844" s="216" t="e">
        <f>IF(F4844="","",IF($B$3='Budget Calculator'!$A$14, 'Loan Calculator'!$L$12-E4844+H4844, IF($B$3='Budget Calculator'!$A$13,  'Loan Calculator'!$N$12-E4844+H4844, IF($B$3='Budget Calculator'!$A$12,  'Loan Calculator'!$P$12-E4844+H4844, 0))))</f>
        <v>#DIV/0!</v>
      </c>
      <c r="E4844" s="217" t="e">
        <f>IF(('Loan Calculator'!$G$4/$B$4)*C4843&gt;=0, ('Loan Calculator'!$G$4/$B$4)*C4843, 1/0)</f>
        <v>#DIV/0!</v>
      </c>
      <c r="F4844" s="200" t="e">
        <f t="shared" si="462"/>
        <v>#DIV/0!</v>
      </c>
      <c r="G4844" s="212" t="e">
        <f t="shared" si="457"/>
        <v>#DIV/0!</v>
      </c>
      <c r="K4844" s="197" t="str" cm="1">
        <f t="array" ref="K4844">INDEX($A:$G, ($B4844*$B$4)+3,COLUMN(C4844))</f>
        <v>Owing</v>
      </c>
      <c r="L4844" s="198" t="e">
        <f t="shared" si="459"/>
        <v>#VALUE!</v>
      </c>
      <c r="M4844" s="199" t="e">
        <f t="shared" si="460"/>
        <v>#VALUE!</v>
      </c>
      <c r="N4844" s="200" t="str" cm="1">
        <f t="array" ref="N4844">INDEX($A:$G, ($B4844*$B$4)+3,COLUMN(F4844))</f>
        <v>Total Interest Charged</v>
      </c>
      <c r="O4844" s="201" t="e">
        <f t="shared" si="458"/>
        <v>#VALUE!</v>
      </c>
    </row>
    <row r="4845" spans="3:15" x14ac:dyDescent="0.25">
      <c r="C4845" s="197" t="e">
        <f t="shared" si="461"/>
        <v>#DIV/0!</v>
      </c>
      <c r="D4845" s="216" t="e">
        <f>IF(F4845="","",IF($B$3='Budget Calculator'!$A$14, 'Loan Calculator'!$L$12-E4845+H4845, IF($B$3='Budget Calculator'!$A$13,  'Loan Calculator'!$N$12-E4845+H4845, IF($B$3='Budget Calculator'!$A$12,  'Loan Calculator'!$P$12-E4845+H4845, 0))))</f>
        <v>#DIV/0!</v>
      </c>
      <c r="E4845" s="217" t="e">
        <f>IF(('Loan Calculator'!$G$4/$B$4)*C4844&gt;=0, ('Loan Calculator'!$G$4/$B$4)*C4844, 1/0)</f>
        <v>#DIV/0!</v>
      </c>
      <c r="F4845" s="200" t="e">
        <f t="shared" si="462"/>
        <v>#DIV/0!</v>
      </c>
      <c r="G4845" s="212" t="e">
        <f t="shared" si="457"/>
        <v>#DIV/0!</v>
      </c>
      <c r="K4845" s="197" t="str" cm="1">
        <f t="array" ref="K4845">INDEX($A:$G, ($B4845*$B$4)+3,COLUMN(C4845))</f>
        <v>Owing</v>
      </c>
      <c r="L4845" s="198" t="e">
        <f t="shared" si="459"/>
        <v>#VALUE!</v>
      </c>
      <c r="M4845" s="199" t="e">
        <f t="shared" si="460"/>
        <v>#VALUE!</v>
      </c>
      <c r="N4845" s="200" t="str" cm="1">
        <f t="array" ref="N4845">INDEX($A:$G, ($B4845*$B$4)+3,COLUMN(F4845))</f>
        <v>Total Interest Charged</v>
      </c>
      <c r="O4845" s="201" t="e">
        <f t="shared" si="458"/>
        <v>#VALUE!</v>
      </c>
    </row>
    <row r="4846" spans="3:15" x14ac:dyDescent="0.25">
      <c r="C4846" s="197" t="e">
        <f t="shared" si="461"/>
        <v>#DIV/0!</v>
      </c>
      <c r="D4846" s="216" t="e">
        <f>IF(F4846="","",IF($B$3='Budget Calculator'!$A$14, 'Loan Calculator'!$L$12-E4846+H4846, IF($B$3='Budget Calculator'!$A$13,  'Loan Calculator'!$N$12-E4846+H4846, IF($B$3='Budget Calculator'!$A$12,  'Loan Calculator'!$P$12-E4846+H4846, 0))))</f>
        <v>#DIV/0!</v>
      </c>
      <c r="E4846" s="217" t="e">
        <f>IF(('Loan Calculator'!$G$4/$B$4)*C4845&gt;=0, ('Loan Calculator'!$G$4/$B$4)*C4845, 1/0)</f>
        <v>#DIV/0!</v>
      </c>
      <c r="F4846" s="200" t="e">
        <f t="shared" si="462"/>
        <v>#DIV/0!</v>
      </c>
      <c r="G4846" s="212" t="e">
        <f t="shared" si="457"/>
        <v>#DIV/0!</v>
      </c>
      <c r="K4846" s="197" t="str" cm="1">
        <f t="array" ref="K4846">INDEX($A:$G, ($B4846*$B$4)+3,COLUMN(C4846))</f>
        <v>Owing</v>
      </c>
      <c r="L4846" s="198" t="e">
        <f t="shared" si="459"/>
        <v>#VALUE!</v>
      </c>
      <c r="M4846" s="199" t="e">
        <f t="shared" si="460"/>
        <v>#VALUE!</v>
      </c>
      <c r="N4846" s="200" t="str" cm="1">
        <f t="array" ref="N4846">INDEX($A:$G, ($B4846*$B$4)+3,COLUMN(F4846))</f>
        <v>Total Interest Charged</v>
      </c>
      <c r="O4846" s="201" t="e">
        <f t="shared" si="458"/>
        <v>#VALUE!</v>
      </c>
    </row>
    <row r="4847" spans="3:15" x14ac:dyDescent="0.25">
      <c r="C4847" s="197" t="e">
        <f t="shared" si="461"/>
        <v>#DIV/0!</v>
      </c>
      <c r="D4847" s="216" t="e">
        <f>IF(F4847="","",IF($B$3='Budget Calculator'!$A$14, 'Loan Calculator'!$L$12-E4847+H4847, IF($B$3='Budget Calculator'!$A$13,  'Loan Calculator'!$N$12-E4847+H4847, IF($B$3='Budget Calculator'!$A$12,  'Loan Calculator'!$P$12-E4847+H4847, 0))))</f>
        <v>#DIV/0!</v>
      </c>
      <c r="E4847" s="217" t="e">
        <f>IF(('Loan Calculator'!$G$4/$B$4)*C4846&gt;=0, ('Loan Calculator'!$G$4/$B$4)*C4846, 1/0)</f>
        <v>#DIV/0!</v>
      </c>
      <c r="F4847" s="200" t="e">
        <f t="shared" si="462"/>
        <v>#DIV/0!</v>
      </c>
      <c r="G4847" s="212" t="e">
        <f t="shared" si="457"/>
        <v>#DIV/0!</v>
      </c>
      <c r="K4847" s="197" t="str" cm="1">
        <f t="array" ref="K4847">INDEX($A:$G, ($B4847*$B$4)+3,COLUMN(C4847))</f>
        <v>Owing</v>
      </c>
      <c r="L4847" s="198" t="e">
        <f t="shared" si="459"/>
        <v>#VALUE!</v>
      </c>
      <c r="M4847" s="199" t="e">
        <f t="shared" si="460"/>
        <v>#VALUE!</v>
      </c>
      <c r="N4847" s="200" t="str" cm="1">
        <f t="array" ref="N4847">INDEX($A:$G, ($B4847*$B$4)+3,COLUMN(F4847))</f>
        <v>Total Interest Charged</v>
      </c>
      <c r="O4847" s="201" t="e">
        <f t="shared" si="458"/>
        <v>#VALUE!</v>
      </c>
    </row>
    <row r="4848" spans="3:15" x14ac:dyDescent="0.25">
      <c r="C4848" s="197" t="e">
        <f t="shared" si="461"/>
        <v>#DIV/0!</v>
      </c>
      <c r="D4848" s="216" t="e">
        <f>IF(F4848="","",IF($B$3='Budget Calculator'!$A$14, 'Loan Calculator'!$L$12-E4848+H4848, IF($B$3='Budget Calculator'!$A$13,  'Loan Calculator'!$N$12-E4848+H4848, IF($B$3='Budget Calculator'!$A$12,  'Loan Calculator'!$P$12-E4848+H4848, 0))))</f>
        <v>#DIV/0!</v>
      </c>
      <c r="E4848" s="217" t="e">
        <f>IF(('Loan Calculator'!$G$4/$B$4)*C4847&gt;=0, ('Loan Calculator'!$G$4/$B$4)*C4847, 1/0)</f>
        <v>#DIV/0!</v>
      </c>
      <c r="F4848" s="200" t="e">
        <f t="shared" si="462"/>
        <v>#DIV/0!</v>
      </c>
      <c r="G4848" s="212" t="e">
        <f t="shared" si="457"/>
        <v>#DIV/0!</v>
      </c>
      <c r="K4848" s="197" t="str" cm="1">
        <f t="array" ref="K4848">INDEX($A:$G, ($B4848*$B$4)+3,COLUMN(C4848))</f>
        <v>Owing</v>
      </c>
      <c r="L4848" s="198" t="e">
        <f t="shared" si="459"/>
        <v>#VALUE!</v>
      </c>
      <c r="M4848" s="199" t="e">
        <f t="shared" si="460"/>
        <v>#VALUE!</v>
      </c>
      <c r="N4848" s="200" t="str" cm="1">
        <f t="array" ref="N4848">INDEX($A:$G, ($B4848*$B$4)+3,COLUMN(F4848))</f>
        <v>Total Interest Charged</v>
      </c>
      <c r="O4848" s="201" t="e">
        <f t="shared" si="458"/>
        <v>#VALUE!</v>
      </c>
    </row>
    <row r="4849" spans="3:15" x14ac:dyDescent="0.25">
      <c r="C4849" s="197" t="e">
        <f t="shared" si="461"/>
        <v>#DIV/0!</v>
      </c>
      <c r="D4849" s="216" t="e">
        <f>IF(F4849="","",IF($B$3='Budget Calculator'!$A$14, 'Loan Calculator'!$L$12-E4849+H4849, IF($B$3='Budget Calculator'!$A$13,  'Loan Calculator'!$N$12-E4849+H4849, IF($B$3='Budget Calculator'!$A$12,  'Loan Calculator'!$P$12-E4849+H4849, 0))))</f>
        <v>#DIV/0!</v>
      </c>
      <c r="E4849" s="217" t="e">
        <f>IF(('Loan Calculator'!$G$4/$B$4)*C4848&gt;=0, ('Loan Calculator'!$G$4/$B$4)*C4848, 1/0)</f>
        <v>#DIV/0!</v>
      </c>
      <c r="F4849" s="200" t="e">
        <f t="shared" si="462"/>
        <v>#DIV/0!</v>
      </c>
      <c r="G4849" s="212" t="e">
        <f t="shared" si="457"/>
        <v>#DIV/0!</v>
      </c>
      <c r="K4849" s="197" t="str" cm="1">
        <f t="array" ref="K4849">INDEX($A:$G, ($B4849*$B$4)+3,COLUMN(C4849))</f>
        <v>Owing</v>
      </c>
      <c r="L4849" s="198" t="e">
        <f t="shared" si="459"/>
        <v>#VALUE!</v>
      </c>
      <c r="M4849" s="199" t="e">
        <f t="shared" si="460"/>
        <v>#VALUE!</v>
      </c>
      <c r="N4849" s="200" t="str" cm="1">
        <f t="array" ref="N4849">INDEX($A:$G, ($B4849*$B$4)+3,COLUMN(F4849))</f>
        <v>Total Interest Charged</v>
      </c>
      <c r="O4849" s="201" t="e">
        <f t="shared" si="458"/>
        <v>#VALUE!</v>
      </c>
    </row>
    <row r="4850" spans="3:15" x14ac:dyDescent="0.25">
      <c r="C4850" s="197" t="e">
        <f t="shared" si="461"/>
        <v>#DIV/0!</v>
      </c>
      <c r="D4850" s="216" t="e">
        <f>IF(F4850="","",IF($B$3='Budget Calculator'!$A$14, 'Loan Calculator'!$L$12-E4850+H4850, IF($B$3='Budget Calculator'!$A$13,  'Loan Calculator'!$N$12-E4850+H4850, IF($B$3='Budget Calculator'!$A$12,  'Loan Calculator'!$P$12-E4850+H4850, 0))))</f>
        <v>#DIV/0!</v>
      </c>
      <c r="E4850" s="217" t="e">
        <f>IF(('Loan Calculator'!$G$4/$B$4)*C4849&gt;=0, ('Loan Calculator'!$G$4/$B$4)*C4849, 1/0)</f>
        <v>#DIV/0!</v>
      </c>
      <c r="F4850" s="200" t="e">
        <f t="shared" si="462"/>
        <v>#DIV/0!</v>
      </c>
      <c r="G4850" s="212" t="e">
        <f t="shared" si="457"/>
        <v>#DIV/0!</v>
      </c>
      <c r="K4850" s="197" t="str" cm="1">
        <f t="array" ref="K4850">INDEX($A:$G, ($B4850*$B$4)+3,COLUMN(C4850))</f>
        <v>Owing</v>
      </c>
      <c r="L4850" s="198" t="e">
        <f t="shared" si="459"/>
        <v>#VALUE!</v>
      </c>
      <c r="M4850" s="199" t="e">
        <f t="shared" si="460"/>
        <v>#VALUE!</v>
      </c>
      <c r="N4850" s="200" t="str" cm="1">
        <f t="array" ref="N4850">INDEX($A:$G, ($B4850*$B$4)+3,COLUMN(F4850))</f>
        <v>Total Interest Charged</v>
      </c>
      <c r="O4850" s="201" t="e">
        <f t="shared" si="458"/>
        <v>#VALUE!</v>
      </c>
    </row>
    <row r="4851" spans="3:15" x14ac:dyDescent="0.25">
      <c r="C4851" s="197" t="e">
        <f t="shared" si="461"/>
        <v>#DIV/0!</v>
      </c>
      <c r="D4851" s="216" t="e">
        <f>IF(F4851="","",IF($B$3='Budget Calculator'!$A$14, 'Loan Calculator'!$L$12-E4851+H4851, IF($B$3='Budget Calculator'!$A$13,  'Loan Calculator'!$N$12-E4851+H4851, IF($B$3='Budget Calculator'!$A$12,  'Loan Calculator'!$P$12-E4851+H4851, 0))))</f>
        <v>#DIV/0!</v>
      </c>
      <c r="E4851" s="217" t="e">
        <f>IF(('Loan Calculator'!$G$4/$B$4)*C4850&gt;=0, ('Loan Calculator'!$G$4/$B$4)*C4850, 1/0)</f>
        <v>#DIV/0!</v>
      </c>
      <c r="F4851" s="200" t="e">
        <f t="shared" si="462"/>
        <v>#DIV/0!</v>
      </c>
      <c r="G4851" s="212" t="e">
        <f t="shared" si="457"/>
        <v>#DIV/0!</v>
      </c>
      <c r="K4851" s="197" t="str" cm="1">
        <f t="array" ref="K4851">INDEX($A:$G, ($B4851*$B$4)+3,COLUMN(C4851))</f>
        <v>Owing</v>
      </c>
      <c r="L4851" s="198" t="e">
        <f t="shared" si="459"/>
        <v>#VALUE!</v>
      </c>
      <c r="M4851" s="199" t="e">
        <f t="shared" si="460"/>
        <v>#VALUE!</v>
      </c>
      <c r="N4851" s="200" t="str" cm="1">
        <f t="array" ref="N4851">INDEX($A:$G, ($B4851*$B$4)+3,COLUMN(F4851))</f>
        <v>Total Interest Charged</v>
      </c>
      <c r="O4851" s="201" t="e">
        <f t="shared" si="458"/>
        <v>#VALUE!</v>
      </c>
    </row>
    <row r="4852" spans="3:15" x14ac:dyDescent="0.25">
      <c r="C4852" s="197" t="e">
        <f t="shared" si="461"/>
        <v>#DIV/0!</v>
      </c>
      <c r="D4852" s="216" t="e">
        <f>IF(F4852="","",IF($B$3='Budget Calculator'!$A$14, 'Loan Calculator'!$L$12-E4852+H4852, IF($B$3='Budget Calculator'!$A$13,  'Loan Calculator'!$N$12-E4852+H4852, IF($B$3='Budget Calculator'!$A$12,  'Loan Calculator'!$P$12-E4852+H4852, 0))))</f>
        <v>#DIV/0!</v>
      </c>
      <c r="E4852" s="217" t="e">
        <f>IF(('Loan Calculator'!$G$4/$B$4)*C4851&gt;=0, ('Loan Calculator'!$G$4/$B$4)*C4851, 1/0)</f>
        <v>#DIV/0!</v>
      </c>
      <c r="F4852" s="200" t="e">
        <f t="shared" si="462"/>
        <v>#DIV/0!</v>
      </c>
      <c r="G4852" s="212" t="e">
        <f t="shared" si="457"/>
        <v>#DIV/0!</v>
      </c>
      <c r="K4852" s="197" t="str" cm="1">
        <f t="array" ref="K4852">INDEX($A:$G, ($B4852*$B$4)+3,COLUMN(C4852))</f>
        <v>Owing</v>
      </c>
      <c r="L4852" s="198" t="e">
        <f t="shared" si="459"/>
        <v>#VALUE!</v>
      </c>
      <c r="M4852" s="199" t="e">
        <f t="shared" si="460"/>
        <v>#VALUE!</v>
      </c>
      <c r="N4852" s="200" t="str" cm="1">
        <f t="array" ref="N4852">INDEX($A:$G, ($B4852*$B$4)+3,COLUMN(F4852))</f>
        <v>Total Interest Charged</v>
      </c>
      <c r="O4852" s="201" t="e">
        <f t="shared" si="458"/>
        <v>#VALUE!</v>
      </c>
    </row>
    <row r="4853" spans="3:15" x14ac:dyDescent="0.25">
      <c r="C4853" s="197" t="e">
        <f t="shared" si="461"/>
        <v>#DIV/0!</v>
      </c>
      <c r="D4853" s="216" t="e">
        <f>IF(F4853="","",IF($B$3='Budget Calculator'!$A$14, 'Loan Calculator'!$L$12-E4853+H4853, IF($B$3='Budget Calculator'!$A$13,  'Loan Calculator'!$N$12-E4853+H4853, IF($B$3='Budget Calculator'!$A$12,  'Loan Calculator'!$P$12-E4853+H4853, 0))))</f>
        <v>#DIV/0!</v>
      </c>
      <c r="E4853" s="217" t="e">
        <f>IF(('Loan Calculator'!$G$4/$B$4)*C4852&gt;=0, ('Loan Calculator'!$G$4/$B$4)*C4852, 1/0)</f>
        <v>#DIV/0!</v>
      </c>
      <c r="F4853" s="200" t="e">
        <f t="shared" si="462"/>
        <v>#DIV/0!</v>
      </c>
      <c r="G4853" s="212" t="e">
        <f t="shared" si="457"/>
        <v>#DIV/0!</v>
      </c>
      <c r="K4853" s="197" t="str" cm="1">
        <f t="array" ref="K4853">INDEX($A:$G, ($B4853*$B$4)+3,COLUMN(C4853))</f>
        <v>Owing</v>
      </c>
      <c r="L4853" s="198" t="e">
        <f t="shared" si="459"/>
        <v>#VALUE!</v>
      </c>
      <c r="M4853" s="199" t="e">
        <f t="shared" si="460"/>
        <v>#VALUE!</v>
      </c>
      <c r="N4853" s="200" t="str" cm="1">
        <f t="array" ref="N4853">INDEX($A:$G, ($B4853*$B$4)+3,COLUMN(F4853))</f>
        <v>Total Interest Charged</v>
      </c>
      <c r="O4853" s="201" t="e">
        <f t="shared" si="458"/>
        <v>#VALUE!</v>
      </c>
    </row>
    <row r="4854" spans="3:15" x14ac:dyDescent="0.25">
      <c r="C4854" s="197" t="e">
        <f t="shared" si="461"/>
        <v>#DIV/0!</v>
      </c>
      <c r="D4854" s="216" t="e">
        <f>IF(F4854="","",IF($B$3='Budget Calculator'!$A$14, 'Loan Calculator'!$L$12-E4854+H4854, IF($B$3='Budget Calculator'!$A$13,  'Loan Calculator'!$N$12-E4854+H4854, IF($B$3='Budget Calculator'!$A$12,  'Loan Calculator'!$P$12-E4854+H4854, 0))))</f>
        <v>#DIV/0!</v>
      </c>
      <c r="E4854" s="217" t="e">
        <f>IF(('Loan Calculator'!$G$4/$B$4)*C4853&gt;=0, ('Loan Calculator'!$G$4/$B$4)*C4853, 1/0)</f>
        <v>#DIV/0!</v>
      </c>
      <c r="F4854" s="200" t="e">
        <f t="shared" si="462"/>
        <v>#DIV/0!</v>
      </c>
      <c r="G4854" s="212" t="e">
        <f t="shared" si="457"/>
        <v>#DIV/0!</v>
      </c>
      <c r="K4854" s="197" t="str" cm="1">
        <f t="array" ref="K4854">INDEX($A:$G, ($B4854*$B$4)+3,COLUMN(C4854))</f>
        <v>Owing</v>
      </c>
      <c r="L4854" s="198" t="e">
        <f t="shared" si="459"/>
        <v>#VALUE!</v>
      </c>
      <c r="M4854" s="199" t="e">
        <f t="shared" si="460"/>
        <v>#VALUE!</v>
      </c>
      <c r="N4854" s="200" t="str" cm="1">
        <f t="array" ref="N4854">INDEX($A:$G, ($B4854*$B$4)+3,COLUMN(F4854))</f>
        <v>Total Interest Charged</v>
      </c>
      <c r="O4854" s="201" t="e">
        <f t="shared" si="458"/>
        <v>#VALUE!</v>
      </c>
    </row>
    <row r="4855" spans="3:15" x14ac:dyDescent="0.25">
      <c r="C4855" s="197" t="e">
        <f t="shared" si="461"/>
        <v>#DIV/0!</v>
      </c>
      <c r="D4855" s="216" t="e">
        <f>IF(F4855="","",IF($B$3='Budget Calculator'!$A$14, 'Loan Calculator'!$L$12-E4855+H4855, IF($B$3='Budget Calculator'!$A$13,  'Loan Calculator'!$N$12-E4855+H4855, IF($B$3='Budget Calculator'!$A$12,  'Loan Calculator'!$P$12-E4855+H4855, 0))))</f>
        <v>#DIV/0!</v>
      </c>
      <c r="E4855" s="217" t="e">
        <f>IF(('Loan Calculator'!$G$4/$B$4)*C4854&gt;=0, ('Loan Calculator'!$G$4/$B$4)*C4854, 1/0)</f>
        <v>#DIV/0!</v>
      </c>
      <c r="F4855" s="200" t="e">
        <f t="shared" si="462"/>
        <v>#DIV/0!</v>
      </c>
      <c r="G4855" s="212" t="e">
        <f t="shared" si="457"/>
        <v>#DIV/0!</v>
      </c>
      <c r="K4855" s="197" t="str" cm="1">
        <f t="array" ref="K4855">INDEX($A:$G, ($B4855*$B$4)+3,COLUMN(C4855))</f>
        <v>Owing</v>
      </c>
      <c r="L4855" s="198" t="e">
        <f t="shared" si="459"/>
        <v>#VALUE!</v>
      </c>
      <c r="M4855" s="199" t="e">
        <f t="shared" si="460"/>
        <v>#VALUE!</v>
      </c>
      <c r="N4855" s="200" t="str" cm="1">
        <f t="array" ref="N4855">INDEX($A:$G, ($B4855*$B$4)+3,COLUMN(F4855))</f>
        <v>Total Interest Charged</v>
      </c>
      <c r="O4855" s="201" t="e">
        <f t="shared" si="458"/>
        <v>#VALUE!</v>
      </c>
    </row>
    <row r="4856" spans="3:15" x14ac:dyDescent="0.25">
      <c r="C4856" s="197" t="e">
        <f t="shared" si="461"/>
        <v>#DIV/0!</v>
      </c>
      <c r="D4856" s="216" t="e">
        <f>IF(F4856="","",IF($B$3='Budget Calculator'!$A$14, 'Loan Calculator'!$L$12-E4856+H4856, IF($B$3='Budget Calculator'!$A$13,  'Loan Calculator'!$N$12-E4856+H4856, IF($B$3='Budget Calculator'!$A$12,  'Loan Calculator'!$P$12-E4856+H4856, 0))))</f>
        <v>#DIV/0!</v>
      </c>
      <c r="E4856" s="217" t="e">
        <f>IF(('Loan Calculator'!$G$4/$B$4)*C4855&gt;=0, ('Loan Calculator'!$G$4/$B$4)*C4855, 1/0)</f>
        <v>#DIV/0!</v>
      </c>
      <c r="F4856" s="200" t="e">
        <f t="shared" si="462"/>
        <v>#DIV/0!</v>
      </c>
      <c r="G4856" s="212" t="e">
        <f t="shared" si="457"/>
        <v>#DIV/0!</v>
      </c>
      <c r="K4856" s="197" t="str" cm="1">
        <f t="array" ref="K4856">INDEX($A:$G, ($B4856*$B$4)+3,COLUMN(C4856))</f>
        <v>Owing</v>
      </c>
      <c r="L4856" s="198" t="e">
        <f t="shared" si="459"/>
        <v>#VALUE!</v>
      </c>
      <c r="M4856" s="199" t="e">
        <f t="shared" si="460"/>
        <v>#VALUE!</v>
      </c>
      <c r="N4856" s="200" t="str" cm="1">
        <f t="array" ref="N4856">INDEX($A:$G, ($B4856*$B$4)+3,COLUMN(F4856))</f>
        <v>Total Interest Charged</v>
      </c>
      <c r="O4856" s="201" t="e">
        <f t="shared" si="458"/>
        <v>#VALUE!</v>
      </c>
    </row>
    <row r="4857" spans="3:15" x14ac:dyDescent="0.25">
      <c r="C4857" s="197" t="e">
        <f t="shared" si="461"/>
        <v>#DIV/0!</v>
      </c>
      <c r="D4857" s="216" t="e">
        <f>IF(F4857="","",IF($B$3='Budget Calculator'!$A$14, 'Loan Calculator'!$L$12-E4857+H4857, IF($B$3='Budget Calculator'!$A$13,  'Loan Calculator'!$N$12-E4857+H4857, IF($B$3='Budget Calculator'!$A$12,  'Loan Calculator'!$P$12-E4857+H4857, 0))))</f>
        <v>#DIV/0!</v>
      </c>
      <c r="E4857" s="217" t="e">
        <f>IF(('Loan Calculator'!$G$4/$B$4)*C4856&gt;=0, ('Loan Calculator'!$G$4/$B$4)*C4856, 1/0)</f>
        <v>#DIV/0!</v>
      </c>
      <c r="F4857" s="200" t="e">
        <f t="shared" si="462"/>
        <v>#DIV/0!</v>
      </c>
      <c r="G4857" s="212" t="e">
        <f t="shared" si="457"/>
        <v>#DIV/0!</v>
      </c>
      <c r="K4857" s="197" t="str" cm="1">
        <f t="array" ref="K4857">INDEX($A:$G, ($B4857*$B$4)+3,COLUMN(C4857))</f>
        <v>Owing</v>
      </c>
      <c r="L4857" s="198" t="e">
        <f t="shared" si="459"/>
        <v>#VALUE!</v>
      </c>
      <c r="M4857" s="199" t="e">
        <f t="shared" si="460"/>
        <v>#VALUE!</v>
      </c>
      <c r="N4857" s="200" t="str" cm="1">
        <f t="array" ref="N4857">INDEX($A:$G, ($B4857*$B$4)+3,COLUMN(F4857))</f>
        <v>Total Interest Charged</v>
      </c>
      <c r="O4857" s="201" t="e">
        <f t="shared" si="458"/>
        <v>#VALUE!</v>
      </c>
    </row>
    <row r="4858" spans="3:15" x14ac:dyDescent="0.25">
      <c r="C4858" s="197" t="e">
        <f t="shared" si="461"/>
        <v>#DIV/0!</v>
      </c>
      <c r="D4858" s="216" t="e">
        <f>IF(F4858="","",IF($B$3='Budget Calculator'!$A$14, 'Loan Calculator'!$L$12-E4858+H4858, IF($B$3='Budget Calculator'!$A$13,  'Loan Calculator'!$N$12-E4858+H4858, IF($B$3='Budget Calculator'!$A$12,  'Loan Calculator'!$P$12-E4858+H4858, 0))))</f>
        <v>#DIV/0!</v>
      </c>
      <c r="E4858" s="217" t="e">
        <f>IF(('Loan Calculator'!$G$4/$B$4)*C4857&gt;=0, ('Loan Calculator'!$G$4/$B$4)*C4857, 1/0)</f>
        <v>#DIV/0!</v>
      </c>
      <c r="F4858" s="200" t="e">
        <f t="shared" si="462"/>
        <v>#DIV/0!</v>
      </c>
      <c r="G4858" s="212" t="e">
        <f t="shared" si="457"/>
        <v>#DIV/0!</v>
      </c>
      <c r="K4858" s="197" t="str" cm="1">
        <f t="array" ref="K4858">INDEX($A:$G, ($B4858*$B$4)+3,COLUMN(C4858))</f>
        <v>Owing</v>
      </c>
      <c r="L4858" s="198" t="e">
        <f t="shared" si="459"/>
        <v>#VALUE!</v>
      </c>
      <c r="M4858" s="199" t="e">
        <f t="shared" si="460"/>
        <v>#VALUE!</v>
      </c>
      <c r="N4858" s="200" t="str" cm="1">
        <f t="array" ref="N4858">INDEX($A:$G, ($B4858*$B$4)+3,COLUMN(F4858))</f>
        <v>Total Interest Charged</v>
      </c>
      <c r="O4858" s="201" t="e">
        <f t="shared" si="458"/>
        <v>#VALUE!</v>
      </c>
    </row>
    <row r="4859" spans="3:15" x14ac:dyDescent="0.25">
      <c r="C4859" s="197" t="e">
        <f t="shared" si="461"/>
        <v>#DIV/0!</v>
      </c>
      <c r="D4859" s="216" t="e">
        <f>IF(F4859="","",IF($B$3='Budget Calculator'!$A$14, 'Loan Calculator'!$L$12-E4859+H4859, IF($B$3='Budget Calculator'!$A$13,  'Loan Calculator'!$N$12-E4859+H4859, IF($B$3='Budget Calculator'!$A$12,  'Loan Calculator'!$P$12-E4859+H4859, 0))))</f>
        <v>#DIV/0!</v>
      </c>
      <c r="E4859" s="217" t="e">
        <f>IF(('Loan Calculator'!$G$4/$B$4)*C4858&gt;=0, ('Loan Calculator'!$G$4/$B$4)*C4858, 1/0)</f>
        <v>#DIV/0!</v>
      </c>
      <c r="F4859" s="200" t="e">
        <f t="shared" si="462"/>
        <v>#DIV/0!</v>
      </c>
      <c r="G4859" s="212" t="e">
        <f t="shared" si="457"/>
        <v>#DIV/0!</v>
      </c>
      <c r="K4859" s="197" t="str" cm="1">
        <f t="array" ref="K4859">INDEX($A:$G, ($B4859*$B$4)+3,COLUMN(C4859))</f>
        <v>Owing</v>
      </c>
      <c r="L4859" s="198" t="e">
        <f t="shared" si="459"/>
        <v>#VALUE!</v>
      </c>
      <c r="M4859" s="199" t="e">
        <f t="shared" si="460"/>
        <v>#VALUE!</v>
      </c>
      <c r="N4859" s="200" t="str" cm="1">
        <f t="array" ref="N4859">INDEX($A:$G, ($B4859*$B$4)+3,COLUMN(F4859))</f>
        <v>Total Interest Charged</v>
      </c>
      <c r="O4859" s="201" t="e">
        <f t="shared" si="458"/>
        <v>#VALUE!</v>
      </c>
    </row>
    <row r="4860" spans="3:15" x14ac:dyDescent="0.25">
      <c r="C4860" s="197" t="e">
        <f t="shared" si="461"/>
        <v>#DIV/0!</v>
      </c>
      <c r="D4860" s="216" t="e">
        <f>IF(F4860="","",IF($B$3='Budget Calculator'!$A$14, 'Loan Calculator'!$L$12-E4860+H4860, IF($B$3='Budget Calculator'!$A$13,  'Loan Calculator'!$N$12-E4860+H4860, IF($B$3='Budget Calculator'!$A$12,  'Loan Calculator'!$P$12-E4860+H4860, 0))))</f>
        <v>#DIV/0!</v>
      </c>
      <c r="E4860" s="217" t="e">
        <f>IF(('Loan Calculator'!$G$4/$B$4)*C4859&gt;=0, ('Loan Calculator'!$G$4/$B$4)*C4859, 1/0)</f>
        <v>#DIV/0!</v>
      </c>
      <c r="F4860" s="200" t="e">
        <f t="shared" si="462"/>
        <v>#DIV/0!</v>
      </c>
      <c r="G4860" s="212" t="e">
        <f t="shared" si="457"/>
        <v>#DIV/0!</v>
      </c>
      <c r="K4860" s="197" t="str" cm="1">
        <f t="array" ref="K4860">INDEX($A:$G, ($B4860*$B$4)+3,COLUMN(C4860))</f>
        <v>Owing</v>
      </c>
      <c r="L4860" s="198" t="e">
        <f t="shared" si="459"/>
        <v>#VALUE!</v>
      </c>
      <c r="M4860" s="199" t="e">
        <f t="shared" si="460"/>
        <v>#VALUE!</v>
      </c>
      <c r="N4860" s="200" t="str" cm="1">
        <f t="array" ref="N4860">INDEX($A:$G, ($B4860*$B$4)+3,COLUMN(F4860))</f>
        <v>Total Interest Charged</v>
      </c>
      <c r="O4860" s="201" t="e">
        <f t="shared" si="458"/>
        <v>#VALUE!</v>
      </c>
    </row>
    <row r="4861" spans="3:15" x14ac:dyDescent="0.25">
      <c r="C4861" s="197" t="e">
        <f t="shared" si="461"/>
        <v>#DIV/0!</v>
      </c>
      <c r="D4861" s="216" t="e">
        <f>IF(F4861="","",IF($B$3='Budget Calculator'!$A$14, 'Loan Calculator'!$L$12-E4861+H4861, IF($B$3='Budget Calculator'!$A$13,  'Loan Calculator'!$N$12-E4861+H4861, IF($B$3='Budget Calculator'!$A$12,  'Loan Calculator'!$P$12-E4861+H4861, 0))))</f>
        <v>#DIV/0!</v>
      </c>
      <c r="E4861" s="217" t="e">
        <f>IF(('Loan Calculator'!$G$4/$B$4)*C4860&gt;=0, ('Loan Calculator'!$G$4/$B$4)*C4860, 1/0)</f>
        <v>#DIV/0!</v>
      </c>
      <c r="F4861" s="200" t="e">
        <f t="shared" si="462"/>
        <v>#DIV/0!</v>
      </c>
      <c r="G4861" s="212" t="e">
        <f t="shared" si="457"/>
        <v>#DIV/0!</v>
      </c>
      <c r="K4861" s="197" t="str" cm="1">
        <f t="array" ref="K4861">INDEX($A:$G, ($B4861*$B$4)+3,COLUMN(C4861))</f>
        <v>Owing</v>
      </c>
      <c r="L4861" s="198" t="e">
        <f t="shared" si="459"/>
        <v>#VALUE!</v>
      </c>
      <c r="M4861" s="199" t="e">
        <f t="shared" si="460"/>
        <v>#VALUE!</v>
      </c>
      <c r="N4861" s="200" t="str" cm="1">
        <f t="array" ref="N4861">INDEX($A:$G, ($B4861*$B$4)+3,COLUMN(F4861))</f>
        <v>Total Interest Charged</v>
      </c>
      <c r="O4861" s="201" t="e">
        <f t="shared" si="458"/>
        <v>#VALUE!</v>
      </c>
    </row>
    <row r="4862" spans="3:15" x14ac:dyDescent="0.25">
      <c r="C4862" s="197" t="e">
        <f t="shared" si="461"/>
        <v>#DIV/0!</v>
      </c>
      <c r="D4862" s="216" t="e">
        <f>IF(F4862="","",IF($B$3='Budget Calculator'!$A$14, 'Loan Calculator'!$L$12-E4862+H4862, IF($B$3='Budget Calculator'!$A$13,  'Loan Calculator'!$N$12-E4862+H4862, IF($B$3='Budget Calculator'!$A$12,  'Loan Calculator'!$P$12-E4862+H4862, 0))))</f>
        <v>#DIV/0!</v>
      </c>
      <c r="E4862" s="217" t="e">
        <f>IF(('Loan Calculator'!$G$4/$B$4)*C4861&gt;=0, ('Loan Calculator'!$G$4/$B$4)*C4861, 1/0)</f>
        <v>#DIV/0!</v>
      </c>
      <c r="F4862" s="200" t="e">
        <f t="shared" si="462"/>
        <v>#DIV/0!</v>
      </c>
      <c r="G4862" s="212" t="e">
        <f t="shared" si="457"/>
        <v>#DIV/0!</v>
      </c>
      <c r="K4862" s="197" t="str" cm="1">
        <f t="array" ref="K4862">INDEX($A:$G, ($B4862*$B$4)+3,COLUMN(C4862))</f>
        <v>Owing</v>
      </c>
      <c r="L4862" s="198" t="e">
        <f t="shared" si="459"/>
        <v>#VALUE!</v>
      </c>
      <c r="M4862" s="199" t="e">
        <f t="shared" si="460"/>
        <v>#VALUE!</v>
      </c>
      <c r="N4862" s="200" t="str" cm="1">
        <f t="array" ref="N4862">INDEX($A:$G, ($B4862*$B$4)+3,COLUMN(F4862))</f>
        <v>Total Interest Charged</v>
      </c>
      <c r="O4862" s="201" t="e">
        <f t="shared" si="458"/>
        <v>#VALUE!</v>
      </c>
    </row>
    <row r="4863" spans="3:15" x14ac:dyDescent="0.25">
      <c r="C4863" s="197" t="e">
        <f t="shared" si="461"/>
        <v>#DIV/0!</v>
      </c>
      <c r="D4863" s="216" t="e">
        <f>IF(F4863="","",IF($B$3='Budget Calculator'!$A$14, 'Loan Calculator'!$L$12-E4863+H4863, IF($B$3='Budget Calculator'!$A$13,  'Loan Calculator'!$N$12-E4863+H4863, IF($B$3='Budget Calculator'!$A$12,  'Loan Calculator'!$P$12-E4863+H4863, 0))))</f>
        <v>#DIV/0!</v>
      </c>
      <c r="E4863" s="217" t="e">
        <f>IF(('Loan Calculator'!$G$4/$B$4)*C4862&gt;=0, ('Loan Calculator'!$G$4/$B$4)*C4862, 1/0)</f>
        <v>#DIV/0!</v>
      </c>
      <c r="F4863" s="200" t="e">
        <f t="shared" si="462"/>
        <v>#DIV/0!</v>
      </c>
      <c r="G4863" s="212" t="e">
        <f t="shared" si="457"/>
        <v>#DIV/0!</v>
      </c>
      <c r="K4863" s="197" t="str" cm="1">
        <f t="array" ref="K4863">INDEX($A:$G, ($B4863*$B$4)+3,COLUMN(C4863))</f>
        <v>Owing</v>
      </c>
      <c r="L4863" s="198" t="e">
        <f t="shared" si="459"/>
        <v>#VALUE!</v>
      </c>
      <c r="M4863" s="199" t="e">
        <f t="shared" si="460"/>
        <v>#VALUE!</v>
      </c>
      <c r="N4863" s="200" t="str" cm="1">
        <f t="array" ref="N4863">INDEX($A:$G, ($B4863*$B$4)+3,COLUMN(F4863))</f>
        <v>Total Interest Charged</v>
      </c>
      <c r="O4863" s="201" t="e">
        <f t="shared" si="458"/>
        <v>#VALUE!</v>
      </c>
    </row>
    <row r="4864" spans="3:15" x14ac:dyDescent="0.25">
      <c r="C4864" s="197" t="e">
        <f t="shared" si="461"/>
        <v>#DIV/0!</v>
      </c>
      <c r="D4864" s="216" t="e">
        <f>IF(F4864="","",IF($B$3='Budget Calculator'!$A$14, 'Loan Calculator'!$L$12-E4864+H4864, IF($B$3='Budget Calculator'!$A$13,  'Loan Calculator'!$N$12-E4864+H4864, IF($B$3='Budget Calculator'!$A$12,  'Loan Calculator'!$P$12-E4864+H4864, 0))))</f>
        <v>#DIV/0!</v>
      </c>
      <c r="E4864" s="217" t="e">
        <f>IF(('Loan Calculator'!$G$4/$B$4)*C4863&gt;=0, ('Loan Calculator'!$G$4/$B$4)*C4863, 1/0)</f>
        <v>#DIV/0!</v>
      </c>
      <c r="F4864" s="200" t="e">
        <f t="shared" si="462"/>
        <v>#DIV/0!</v>
      </c>
      <c r="G4864" s="212" t="e">
        <f t="shared" si="457"/>
        <v>#DIV/0!</v>
      </c>
      <c r="K4864" s="197" t="str" cm="1">
        <f t="array" ref="K4864">INDEX($A:$G, ($B4864*$B$4)+3,COLUMN(C4864))</f>
        <v>Owing</v>
      </c>
      <c r="L4864" s="198" t="e">
        <f t="shared" si="459"/>
        <v>#VALUE!</v>
      </c>
      <c r="M4864" s="199" t="e">
        <f t="shared" si="460"/>
        <v>#VALUE!</v>
      </c>
      <c r="N4864" s="200" t="str" cm="1">
        <f t="array" ref="N4864">INDEX($A:$G, ($B4864*$B$4)+3,COLUMN(F4864))</f>
        <v>Total Interest Charged</v>
      </c>
      <c r="O4864" s="201" t="e">
        <f t="shared" si="458"/>
        <v>#VALUE!</v>
      </c>
    </row>
    <row r="4865" spans="3:15" x14ac:dyDescent="0.25">
      <c r="C4865" s="197" t="e">
        <f t="shared" si="461"/>
        <v>#DIV/0!</v>
      </c>
      <c r="D4865" s="216" t="e">
        <f>IF(F4865="","",IF($B$3='Budget Calculator'!$A$14, 'Loan Calculator'!$L$12-E4865+H4865, IF($B$3='Budget Calculator'!$A$13,  'Loan Calculator'!$N$12-E4865+H4865, IF($B$3='Budget Calculator'!$A$12,  'Loan Calculator'!$P$12-E4865+H4865, 0))))</f>
        <v>#DIV/0!</v>
      </c>
      <c r="E4865" s="217" t="e">
        <f>IF(('Loan Calculator'!$G$4/$B$4)*C4864&gt;=0, ('Loan Calculator'!$G$4/$B$4)*C4864, 1/0)</f>
        <v>#DIV/0!</v>
      </c>
      <c r="F4865" s="200" t="e">
        <f t="shared" si="462"/>
        <v>#DIV/0!</v>
      </c>
      <c r="G4865" s="212" t="e">
        <f t="shared" si="457"/>
        <v>#DIV/0!</v>
      </c>
      <c r="K4865" s="197" t="str" cm="1">
        <f t="array" ref="K4865">INDEX($A:$G, ($B4865*$B$4)+3,COLUMN(C4865))</f>
        <v>Owing</v>
      </c>
      <c r="L4865" s="198" t="e">
        <f t="shared" si="459"/>
        <v>#VALUE!</v>
      </c>
      <c r="M4865" s="199" t="e">
        <f t="shared" si="460"/>
        <v>#VALUE!</v>
      </c>
      <c r="N4865" s="200" t="str" cm="1">
        <f t="array" ref="N4865">INDEX($A:$G, ($B4865*$B$4)+3,COLUMN(F4865))</f>
        <v>Total Interest Charged</v>
      </c>
      <c r="O4865" s="201" t="e">
        <f t="shared" si="458"/>
        <v>#VALUE!</v>
      </c>
    </row>
    <row r="4866" spans="3:15" x14ac:dyDescent="0.25">
      <c r="C4866" s="197" t="e">
        <f t="shared" si="461"/>
        <v>#DIV/0!</v>
      </c>
      <c r="D4866" s="216" t="e">
        <f>IF(F4866="","",IF($B$3='Budget Calculator'!$A$14, 'Loan Calculator'!$L$12-E4866+H4866, IF($B$3='Budget Calculator'!$A$13,  'Loan Calculator'!$N$12-E4866+H4866, IF($B$3='Budget Calculator'!$A$12,  'Loan Calculator'!$P$12-E4866+H4866, 0))))</f>
        <v>#DIV/0!</v>
      </c>
      <c r="E4866" s="217" t="e">
        <f>IF(('Loan Calculator'!$G$4/$B$4)*C4865&gt;=0, ('Loan Calculator'!$G$4/$B$4)*C4865, 1/0)</f>
        <v>#DIV/0!</v>
      </c>
      <c r="F4866" s="200" t="e">
        <f t="shared" si="462"/>
        <v>#DIV/0!</v>
      </c>
      <c r="G4866" s="212" t="e">
        <f t="shared" si="457"/>
        <v>#DIV/0!</v>
      </c>
      <c r="K4866" s="197" t="str" cm="1">
        <f t="array" ref="K4866">INDEX($A:$G, ($B4866*$B$4)+3,COLUMN(C4866))</f>
        <v>Owing</v>
      </c>
      <c r="L4866" s="198" t="e">
        <f t="shared" si="459"/>
        <v>#VALUE!</v>
      </c>
      <c r="M4866" s="199" t="e">
        <f t="shared" si="460"/>
        <v>#VALUE!</v>
      </c>
      <c r="N4866" s="200" t="str" cm="1">
        <f t="array" ref="N4866">INDEX($A:$G, ($B4866*$B$4)+3,COLUMN(F4866))</f>
        <v>Total Interest Charged</v>
      </c>
      <c r="O4866" s="201" t="e">
        <f t="shared" si="458"/>
        <v>#VALUE!</v>
      </c>
    </row>
    <row r="4867" spans="3:15" x14ac:dyDescent="0.25">
      <c r="C4867" s="197" t="e">
        <f t="shared" si="461"/>
        <v>#DIV/0!</v>
      </c>
      <c r="D4867" s="216" t="e">
        <f>IF(F4867="","",IF($B$3='Budget Calculator'!$A$14, 'Loan Calculator'!$L$12-E4867+H4867, IF($B$3='Budget Calculator'!$A$13,  'Loan Calculator'!$N$12-E4867+H4867, IF($B$3='Budget Calculator'!$A$12,  'Loan Calculator'!$P$12-E4867+H4867, 0))))</f>
        <v>#DIV/0!</v>
      </c>
      <c r="E4867" s="217" t="e">
        <f>IF(('Loan Calculator'!$G$4/$B$4)*C4866&gt;=0, ('Loan Calculator'!$G$4/$B$4)*C4866, 1/0)</f>
        <v>#DIV/0!</v>
      </c>
      <c r="F4867" s="200" t="e">
        <f t="shared" si="462"/>
        <v>#DIV/0!</v>
      </c>
      <c r="G4867" s="212" t="e">
        <f t="shared" si="457"/>
        <v>#DIV/0!</v>
      </c>
      <c r="K4867" s="197" t="str" cm="1">
        <f t="array" ref="K4867">INDEX($A:$G, ($B4867*$B$4)+3,COLUMN(C4867))</f>
        <v>Owing</v>
      </c>
      <c r="L4867" s="198" t="e">
        <f t="shared" si="459"/>
        <v>#VALUE!</v>
      </c>
      <c r="M4867" s="199" t="e">
        <f t="shared" si="460"/>
        <v>#VALUE!</v>
      </c>
      <c r="N4867" s="200" t="str" cm="1">
        <f t="array" ref="N4867">INDEX($A:$G, ($B4867*$B$4)+3,COLUMN(F4867))</f>
        <v>Total Interest Charged</v>
      </c>
      <c r="O4867" s="201" t="e">
        <f t="shared" si="458"/>
        <v>#VALUE!</v>
      </c>
    </row>
    <row r="4868" spans="3:15" x14ac:dyDescent="0.25">
      <c r="C4868" s="197" t="e">
        <f t="shared" si="461"/>
        <v>#DIV/0!</v>
      </c>
      <c r="D4868" s="216" t="e">
        <f>IF(F4868="","",IF($B$3='Budget Calculator'!$A$14, 'Loan Calculator'!$L$12-E4868+H4868, IF($B$3='Budget Calculator'!$A$13,  'Loan Calculator'!$N$12-E4868+H4868, IF($B$3='Budget Calculator'!$A$12,  'Loan Calculator'!$P$12-E4868+H4868, 0))))</f>
        <v>#DIV/0!</v>
      </c>
      <c r="E4868" s="217" t="e">
        <f>IF(('Loan Calculator'!$G$4/$B$4)*C4867&gt;=0, ('Loan Calculator'!$G$4/$B$4)*C4867, 1/0)</f>
        <v>#DIV/0!</v>
      </c>
      <c r="F4868" s="200" t="e">
        <f t="shared" si="462"/>
        <v>#DIV/0!</v>
      </c>
      <c r="G4868" s="212" t="e">
        <f t="shared" si="457"/>
        <v>#DIV/0!</v>
      </c>
      <c r="K4868" s="197" t="str" cm="1">
        <f t="array" ref="K4868">INDEX($A:$G, ($B4868*$B$4)+3,COLUMN(C4868))</f>
        <v>Owing</v>
      </c>
      <c r="L4868" s="198" t="e">
        <f t="shared" si="459"/>
        <v>#VALUE!</v>
      </c>
      <c r="M4868" s="199" t="e">
        <f t="shared" si="460"/>
        <v>#VALUE!</v>
      </c>
      <c r="N4868" s="200" t="str" cm="1">
        <f t="array" ref="N4868">INDEX($A:$G, ($B4868*$B$4)+3,COLUMN(F4868))</f>
        <v>Total Interest Charged</v>
      </c>
      <c r="O4868" s="201" t="e">
        <f t="shared" si="458"/>
        <v>#VALUE!</v>
      </c>
    </row>
    <row r="4869" spans="3:15" x14ac:dyDescent="0.25">
      <c r="C4869" s="197" t="e">
        <f t="shared" si="461"/>
        <v>#DIV/0!</v>
      </c>
      <c r="D4869" s="216" t="e">
        <f>IF(F4869="","",IF($B$3='Budget Calculator'!$A$14, 'Loan Calculator'!$L$12-E4869+H4869, IF($B$3='Budget Calculator'!$A$13,  'Loan Calculator'!$N$12-E4869+H4869, IF($B$3='Budget Calculator'!$A$12,  'Loan Calculator'!$P$12-E4869+H4869, 0))))</f>
        <v>#DIV/0!</v>
      </c>
      <c r="E4869" s="217" t="e">
        <f>IF(('Loan Calculator'!$G$4/$B$4)*C4868&gt;=0, ('Loan Calculator'!$G$4/$B$4)*C4868, 1/0)</f>
        <v>#DIV/0!</v>
      </c>
      <c r="F4869" s="200" t="e">
        <f t="shared" si="462"/>
        <v>#DIV/0!</v>
      </c>
      <c r="G4869" s="212" t="e">
        <f t="shared" si="457"/>
        <v>#DIV/0!</v>
      </c>
      <c r="K4869" s="197" t="str" cm="1">
        <f t="array" ref="K4869">INDEX($A:$G, ($B4869*$B$4)+3,COLUMN(C4869))</f>
        <v>Owing</v>
      </c>
      <c r="L4869" s="198" t="e">
        <f t="shared" si="459"/>
        <v>#VALUE!</v>
      </c>
      <c r="M4869" s="199" t="e">
        <f t="shared" si="460"/>
        <v>#VALUE!</v>
      </c>
      <c r="N4869" s="200" t="str" cm="1">
        <f t="array" ref="N4869">INDEX($A:$G, ($B4869*$B$4)+3,COLUMN(F4869))</f>
        <v>Total Interest Charged</v>
      </c>
      <c r="O4869" s="201" t="e">
        <f t="shared" si="458"/>
        <v>#VALUE!</v>
      </c>
    </row>
    <row r="4870" spans="3:15" x14ac:dyDescent="0.25">
      <c r="C4870" s="197" t="e">
        <f t="shared" si="461"/>
        <v>#DIV/0!</v>
      </c>
      <c r="D4870" s="216" t="e">
        <f>IF(F4870="","",IF($B$3='Budget Calculator'!$A$14, 'Loan Calculator'!$L$12-E4870+H4870, IF($B$3='Budget Calculator'!$A$13,  'Loan Calculator'!$N$12-E4870+H4870, IF($B$3='Budget Calculator'!$A$12,  'Loan Calculator'!$P$12-E4870+H4870, 0))))</f>
        <v>#DIV/0!</v>
      </c>
      <c r="E4870" s="217" t="e">
        <f>IF(('Loan Calculator'!$G$4/$B$4)*C4869&gt;=0, ('Loan Calculator'!$G$4/$B$4)*C4869, 1/0)</f>
        <v>#DIV/0!</v>
      </c>
      <c r="F4870" s="200" t="e">
        <f t="shared" si="462"/>
        <v>#DIV/0!</v>
      </c>
      <c r="G4870" s="212" t="e">
        <f t="shared" ref="G4870:G4933" si="463">IF(IFERROR(C4870, 1/0), B4870, IF(C4870=0, B4870, 1/0))</f>
        <v>#DIV/0!</v>
      </c>
      <c r="K4870" s="197" t="str" cm="1">
        <f t="array" ref="K4870">INDEX($A:$G, ($B4870*$B$4)+3,COLUMN(C4870))</f>
        <v>Owing</v>
      </c>
      <c r="L4870" s="198" t="e">
        <f t="shared" si="459"/>
        <v>#VALUE!</v>
      </c>
      <c r="M4870" s="199" t="e">
        <f t="shared" si="460"/>
        <v>#VALUE!</v>
      </c>
      <c r="N4870" s="200" t="str" cm="1">
        <f t="array" ref="N4870">INDEX($A:$G, ($B4870*$B$4)+3,COLUMN(F4870))</f>
        <v>Total Interest Charged</v>
      </c>
      <c r="O4870" s="201" t="e">
        <f t="shared" ref="O4870:O4933" si="464">IF(IFERROR(K4870, 1/0), J4870, IF(K4870=0, J4870, 1/0))</f>
        <v>#VALUE!</v>
      </c>
    </row>
    <row r="4871" spans="3:15" x14ac:dyDescent="0.25">
      <c r="C4871" s="197" t="e">
        <f t="shared" si="461"/>
        <v>#DIV/0!</v>
      </c>
      <c r="D4871" s="216" t="e">
        <f>IF(F4871="","",IF($B$3='Budget Calculator'!$A$14, 'Loan Calculator'!$L$12-E4871+H4871, IF($B$3='Budget Calculator'!$A$13,  'Loan Calculator'!$N$12-E4871+H4871, IF($B$3='Budget Calculator'!$A$12,  'Loan Calculator'!$P$12-E4871+H4871, 0))))</f>
        <v>#DIV/0!</v>
      </c>
      <c r="E4871" s="217" t="e">
        <f>IF(('Loan Calculator'!$G$4/$B$4)*C4870&gt;=0, ('Loan Calculator'!$G$4/$B$4)*C4870, 1/0)</f>
        <v>#DIV/0!</v>
      </c>
      <c r="F4871" s="200" t="e">
        <f t="shared" si="462"/>
        <v>#DIV/0!</v>
      </c>
      <c r="G4871" s="212" t="e">
        <f t="shared" si="463"/>
        <v>#DIV/0!</v>
      </c>
      <c r="K4871" s="197" t="str" cm="1">
        <f t="array" ref="K4871">INDEX($A:$G, ($B4871*$B$4)+3,COLUMN(C4871))</f>
        <v>Owing</v>
      </c>
      <c r="L4871" s="198" t="e">
        <f t="shared" ref="L4871:L4934" si="465">K4870-K4871</f>
        <v>#VALUE!</v>
      </c>
      <c r="M4871" s="199" t="e">
        <f t="shared" ref="M4871:M4934" si="466">N4871-N4870</f>
        <v>#VALUE!</v>
      </c>
      <c r="N4871" s="200" t="str" cm="1">
        <f t="array" ref="N4871">INDEX($A:$G, ($B4871*$B$4)+3,COLUMN(F4871))</f>
        <v>Total Interest Charged</v>
      </c>
      <c r="O4871" s="201" t="e">
        <f t="shared" si="464"/>
        <v>#VALUE!</v>
      </c>
    </row>
    <row r="4872" spans="3:15" x14ac:dyDescent="0.25">
      <c r="C4872" s="197" t="e">
        <f t="shared" si="461"/>
        <v>#DIV/0!</v>
      </c>
      <c r="D4872" s="216" t="e">
        <f>IF(F4872="","",IF($B$3='Budget Calculator'!$A$14, 'Loan Calculator'!$L$12-E4872+H4872, IF($B$3='Budget Calculator'!$A$13,  'Loan Calculator'!$N$12-E4872+H4872, IF($B$3='Budget Calculator'!$A$12,  'Loan Calculator'!$P$12-E4872+H4872, 0))))</f>
        <v>#DIV/0!</v>
      </c>
      <c r="E4872" s="217" t="e">
        <f>IF(('Loan Calculator'!$G$4/$B$4)*C4871&gt;=0, ('Loan Calculator'!$G$4/$B$4)*C4871, 1/0)</f>
        <v>#DIV/0!</v>
      </c>
      <c r="F4872" s="200" t="e">
        <f t="shared" si="462"/>
        <v>#DIV/0!</v>
      </c>
      <c r="G4872" s="212" t="e">
        <f t="shared" si="463"/>
        <v>#DIV/0!</v>
      </c>
      <c r="K4872" s="197" t="str" cm="1">
        <f t="array" ref="K4872">INDEX($A:$G, ($B4872*$B$4)+3,COLUMN(C4872))</f>
        <v>Owing</v>
      </c>
      <c r="L4872" s="198" t="e">
        <f t="shared" si="465"/>
        <v>#VALUE!</v>
      </c>
      <c r="M4872" s="199" t="e">
        <f t="shared" si="466"/>
        <v>#VALUE!</v>
      </c>
      <c r="N4872" s="200" t="str" cm="1">
        <f t="array" ref="N4872">INDEX($A:$G, ($B4872*$B$4)+3,COLUMN(F4872))</f>
        <v>Total Interest Charged</v>
      </c>
      <c r="O4872" s="201" t="e">
        <f t="shared" si="464"/>
        <v>#VALUE!</v>
      </c>
    </row>
    <row r="4873" spans="3:15" x14ac:dyDescent="0.25">
      <c r="C4873" s="197" t="e">
        <f t="shared" si="461"/>
        <v>#DIV/0!</v>
      </c>
      <c r="D4873" s="216" t="e">
        <f>IF(F4873="","",IF($B$3='Budget Calculator'!$A$14, 'Loan Calculator'!$L$12-E4873+H4873, IF($B$3='Budget Calculator'!$A$13,  'Loan Calculator'!$N$12-E4873+H4873, IF($B$3='Budget Calculator'!$A$12,  'Loan Calculator'!$P$12-E4873+H4873, 0))))</f>
        <v>#DIV/0!</v>
      </c>
      <c r="E4873" s="217" t="e">
        <f>IF(('Loan Calculator'!$G$4/$B$4)*C4872&gt;=0, ('Loan Calculator'!$G$4/$B$4)*C4872, 1/0)</f>
        <v>#DIV/0!</v>
      </c>
      <c r="F4873" s="200" t="e">
        <f t="shared" si="462"/>
        <v>#DIV/0!</v>
      </c>
      <c r="G4873" s="212" t="e">
        <f t="shared" si="463"/>
        <v>#DIV/0!</v>
      </c>
      <c r="K4873" s="197" t="str" cm="1">
        <f t="array" ref="K4873">INDEX($A:$G, ($B4873*$B$4)+3,COLUMN(C4873))</f>
        <v>Owing</v>
      </c>
      <c r="L4873" s="198" t="e">
        <f t="shared" si="465"/>
        <v>#VALUE!</v>
      </c>
      <c r="M4873" s="199" t="e">
        <f t="shared" si="466"/>
        <v>#VALUE!</v>
      </c>
      <c r="N4873" s="200" t="str" cm="1">
        <f t="array" ref="N4873">INDEX($A:$G, ($B4873*$B$4)+3,COLUMN(F4873))</f>
        <v>Total Interest Charged</v>
      </c>
      <c r="O4873" s="201" t="e">
        <f t="shared" si="464"/>
        <v>#VALUE!</v>
      </c>
    </row>
    <row r="4874" spans="3:15" x14ac:dyDescent="0.25">
      <c r="C4874" s="197" t="e">
        <f t="shared" si="461"/>
        <v>#DIV/0!</v>
      </c>
      <c r="D4874" s="216" t="e">
        <f>IF(F4874="","",IF($B$3='Budget Calculator'!$A$14, 'Loan Calculator'!$L$12-E4874+H4874, IF($B$3='Budget Calculator'!$A$13,  'Loan Calculator'!$N$12-E4874+H4874, IF($B$3='Budget Calculator'!$A$12,  'Loan Calculator'!$P$12-E4874+H4874, 0))))</f>
        <v>#DIV/0!</v>
      </c>
      <c r="E4874" s="217" t="e">
        <f>IF(('Loan Calculator'!$G$4/$B$4)*C4873&gt;=0, ('Loan Calculator'!$G$4/$B$4)*C4873, 1/0)</f>
        <v>#DIV/0!</v>
      </c>
      <c r="F4874" s="200" t="e">
        <f t="shared" si="462"/>
        <v>#DIV/0!</v>
      </c>
      <c r="G4874" s="212" t="e">
        <f t="shared" si="463"/>
        <v>#DIV/0!</v>
      </c>
      <c r="K4874" s="197" t="str" cm="1">
        <f t="array" ref="K4874">INDEX($A:$G, ($B4874*$B$4)+3,COLUMN(C4874))</f>
        <v>Owing</v>
      </c>
      <c r="L4874" s="198" t="e">
        <f t="shared" si="465"/>
        <v>#VALUE!</v>
      </c>
      <c r="M4874" s="199" t="e">
        <f t="shared" si="466"/>
        <v>#VALUE!</v>
      </c>
      <c r="N4874" s="200" t="str" cm="1">
        <f t="array" ref="N4874">INDEX($A:$G, ($B4874*$B$4)+3,COLUMN(F4874))</f>
        <v>Total Interest Charged</v>
      </c>
      <c r="O4874" s="201" t="e">
        <f t="shared" si="464"/>
        <v>#VALUE!</v>
      </c>
    </row>
    <row r="4875" spans="3:15" x14ac:dyDescent="0.25">
      <c r="C4875" s="197" t="e">
        <f t="shared" si="461"/>
        <v>#DIV/0!</v>
      </c>
      <c r="D4875" s="216" t="e">
        <f>IF(F4875="","",IF($B$3='Budget Calculator'!$A$14, 'Loan Calculator'!$L$12-E4875+H4875, IF($B$3='Budget Calculator'!$A$13,  'Loan Calculator'!$N$12-E4875+H4875, IF($B$3='Budget Calculator'!$A$12,  'Loan Calculator'!$P$12-E4875+H4875, 0))))</f>
        <v>#DIV/0!</v>
      </c>
      <c r="E4875" s="217" t="e">
        <f>IF(('Loan Calculator'!$G$4/$B$4)*C4874&gt;=0, ('Loan Calculator'!$G$4/$B$4)*C4874, 1/0)</f>
        <v>#DIV/0!</v>
      </c>
      <c r="F4875" s="200" t="e">
        <f t="shared" si="462"/>
        <v>#DIV/0!</v>
      </c>
      <c r="G4875" s="212" t="e">
        <f t="shared" si="463"/>
        <v>#DIV/0!</v>
      </c>
      <c r="K4875" s="197" t="str" cm="1">
        <f t="array" ref="K4875">INDEX($A:$G, ($B4875*$B$4)+3,COLUMN(C4875))</f>
        <v>Owing</v>
      </c>
      <c r="L4875" s="198" t="e">
        <f t="shared" si="465"/>
        <v>#VALUE!</v>
      </c>
      <c r="M4875" s="199" t="e">
        <f t="shared" si="466"/>
        <v>#VALUE!</v>
      </c>
      <c r="N4875" s="200" t="str" cm="1">
        <f t="array" ref="N4875">INDEX($A:$G, ($B4875*$B$4)+3,COLUMN(F4875))</f>
        <v>Total Interest Charged</v>
      </c>
      <c r="O4875" s="201" t="e">
        <f t="shared" si="464"/>
        <v>#VALUE!</v>
      </c>
    </row>
    <row r="4876" spans="3:15" x14ac:dyDescent="0.25">
      <c r="C4876" s="197" t="e">
        <f t="shared" si="461"/>
        <v>#DIV/0!</v>
      </c>
      <c r="D4876" s="216" t="e">
        <f>IF(F4876="","",IF($B$3='Budget Calculator'!$A$14, 'Loan Calculator'!$L$12-E4876+H4876, IF($B$3='Budget Calculator'!$A$13,  'Loan Calculator'!$N$12-E4876+H4876, IF($B$3='Budget Calculator'!$A$12,  'Loan Calculator'!$P$12-E4876+H4876, 0))))</f>
        <v>#DIV/0!</v>
      </c>
      <c r="E4876" s="217" t="e">
        <f>IF(('Loan Calculator'!$G$4/$B$4)*C4875&gt;=0, ('Loan Calculator'!$G$4/$B$4)*C4875, 1/0)</f>
        <v>#DIV/0!</v>
      </c>
      <c r="F4876" s="200" t="e">
        <f t="shared" si="462"/>
        <v>#DIV/0!</v>
      </c>
      <c r="G4876" s="212" t="e">
        <f t="shared" si="463"/>
        <v>#DIV/0!</v>
      </c>
      <c r="K4876" s="197" t="str" cm="1">
        <f t="array" ref="K4876">INDEX($A:$G, ($B4876*$B$4)+3,COLUMN(C4876))</f>
        <v>Owing</v>
      </c>
      <c r="L4876" s="198" t="e">
        <f t="shared" si="465"/>
        <v>#VALUE!</v>
      </c>
      <c r="M4876" s="199" t="e">
        <f t="shared" si="466"/>
        <v>#VALUE!</v>
      </c>
      <c r="N4876" s="200" t="str" cm="1">
        <f t="array" ref="N4876">INDEX($A:$G, ($B4876*$B$4)+3,COLUMN(F4876))</f>
        <v>Total Interest Charged</v>
      </c>
      <c r="O4876" s="201" t="e">
        <f t="shared" si="464"/>
        <v>#VALUE!</v>
      </c>
    </row>
    <row r="4877" spans="3:15" x14ac:dyDescent="0.25">
      <c r="C4877" s="197" t="e">
        <f t="shared" si="461"/>
        <v>#DIV/0!</v>
      </c>
      <c r="D4877" s="216" t="e">
        <f>IF(F4877="","",IF($B$3='Budget Calculator'!$A$14, 'Loan Calculator'!$L$12-E4877+H4877, IF($B$3='Budget Calculator'!$A$13,  'Loan Calculator'!$N$12-E4877+H4877, IF($B$3='Budget Calculator'!$A$12,  'Loan Calculator'!$P$12-E4877+H4877, 0))))</f>
        <v>#DIV/0!</v>
      </c>
      <c r="E4877" s="217" t="e">
        <f>IF(('Loan Calculator'!$G$4/$B$4)*C4876&gt;=0, ('Loan Calculator'!$G$4/$B$4)*C4876, 1/0)</f>
        <v>#DIV/0!</v>
      </c>
      <c r="F4877" s="200" t="e">
        <f t="shared" si="462"/>
        <v>#DIV/0!</v>
      </c>
      <c r="G4877" s="212" t="e">
        <f t="shared" si="463"/>
        <v>#DIV/0!</v>
      </c>
      <c r="K4877" s="197" t="str" cm="1">
        <f t="array" ref="K4877">INDEX($A:$G, ($B4877*$B$4)+3,COLUMN(C4877))</f>
        <v>Owing</v>
      </c>
      <c r="L4877" s="198" t="e">
        <f t="shared" si="465"/>
        <v>#VALUE!</v>
      </c>
      <c r="M4877" s="199" t="e">
        <f t="shared" si="466"/>
        <v>#VALUE!</v>
      </c>
      <c r="N4877" s="200" t="str" cm="1">
        <f t="array" ref="N4877">INDEX($A:$G, ($B4877*$B$4)+3,COLUMN(F4877))</f>
        <v>Total Interest Charged</v>
      </c>
      <c r="O4877" s="201" t="e">
        <f t="shared" si="464"/>
        <v>#VALUE!</v>
      </c>
    </row>
    <row r="4878" spans="3:15" x14ac:dyDescent="0.25">
      <c r="C4878" s="197" t="e">
        <f t="shared" si="461"/>
        <v>#DIV/0!</v>
      </c>
      <c r="D4878" s="216" t="e">
        <f>IF(F4878="","",IF($B$3='Budget Calculator'!$A$14, 'Loan Calculator'!$L$12-E4878+H4878, IF($B$3='Budget Calculator'!$A$13,  'Loan Calculator'!$N$12-E4878+H4878, IF($B$3='Budget Calculator'!$A$12,  'Loan Calculator'!$P$12-E4878+H4878, 0))))</f>
        <v>#DIV/0!</v>
      </c>
      <c r="E4878" s="217" t="e">
        <f>IF(('Loan Calculator'!$G$4/$B$4)*C4877&gt;=0, ('Loan Calculator'!$G$4/$B$4)*C4877, 1/0)</f>
        <v>#DIV/0!</v>
      </c>
      <c r="F4878" s="200" t="e">
        <f t="shared" si="462"/>
        <v>#DIV/0!</v>
      </c>
      <c r="G4878" s="212" t="e">
        <f t="shared" si="463"/>
        <v>#DIV/0!</v>
      </c>
      <c r="K4878" s="197" t="str" cm="1">
        <f t="array" ref="K4878">INDEX($A:$G, ($B4878*$B$4)+3,COLUMN(C4878))</f>
        <v>Owing</v>
      </c>
      <c r="L4878" s="198" t="e">
        <f t="shared" si="465"/>
        <v>#VALUE!</v>
      </c>
      <c r="M4878" s="199" t="e">
        <f t="shared" si="466"/>
        <v>#VALUE!</v>
      </c>
      <c r="N4878" s="200" t="str" cm="1">
        <f t="array" ref="N4878">INDEX($A:$G, ($B4878*$B$4)+3,COLUMN(F4878))</f>
        <v>Total Interest Charged</v>
      </c>
      <c r="O4878" s="201" t="e">
        <f t="shared" si="464"/>
        <v>#VALUE!</v>
      </c>
    </row>
    <row r="4879" spans="3:15" x14ac:dyDescent="0.25">
      <c r="C4879" s="197" t="e">
        <f t="shared" si="461"/>
        <v>#DIV/0!</v>
      </c>
      <c r="D4879" s="216" t="e">
        <f>IF(F4879="","",IF($B$3='Budget Calculator'!$A$14, 'Loan Calculator'!$L$12-E4879+H4879, IF($B$3='Budget Calculator'!$A$13,  'Loan Calculator'!$N$12-E4879+H4879, IF($B$3='Budget Calculator'!$A$12,  'Loan Calculator'!$P$12-E4879+H4879, 0))))</f>
        <v>#DIV/0!</v>
      </c>
      <c r="E4879" s="217" t="e">
        <f>IF(('Loan Calculator'!$G$4/$B$4)*C4878&gt;=0, ('Loan Calculator'!$G$4/$B$4)*C4878, 1/0)</f>
        <v>#DIV/0!</v>
      </c>
      <c r="F4879" s="200" t="e">
        <f t="shared" si="462"/>
        <v>#DIV/0!</v>
      </c>
      <c r="G4879" s="212" t="e">
        <f t="shared" si="463"/>
        <v>#DIV/0!</v>
      </c>
      <c r="K4879" s="197" t="str" cm="1">
        <f t="array" ref="K4879">INDEX($A:$G, ($B4879*$B$4)+3,COLUMN(C4879))</f>
        <v>Owing</v>
      </c>
      <c r="L4879" s="198" t="e">
        <f t="shared" si="465"/>
        <v>#VALUE!</v>
      </c>
      <c r="M4879" s="199" t="e">
        <f t="shared" si="466"/>
        <v>#VALUE!</v>
      </c>
      <c r="N4879" s="200" t="str" cm="1">
        <f t="array" ref="N4879">INDEX($A:$G, ($B4879*$B$4)+3,COLUMN(F4879))</f>
        <v>Total Interest Charged</v>
      </c>
      <c r="O4879" s="201" t="e">
        <f t="shared" si="464"/>
        <v>#VALUE!</v>
      </c>
    </row>
    <row r="4880" spans="3:15" x14ac:dyDescent="0.25">
      <c r="C4880" s="197" t="e">
        <f t="shared" si="461"/>
        <v>#DIV/0!</v>
      </c>
      <c r="D4880" s="216" t="e">
        <f>IF(F4880="","",IF($B$3='Budget Calculator'!$A$14, 'Loan Calculator'!$L$12-E4880+H4880, IF($B$3='Budget Calculator'!$A$13,  'Loan Calculator'!$N$12-E4880+H4880, IF($B$3='Budget Calculator'!$A$12,  'Loan Calculator'!$P$12-E4880+H4880, 0))))</f>
        <v>#DIV/0!</v>
      </c>
      <c r="E4880" s="217" t="e">
        <f>IF(('Loan Calculator'!$G$4/$B$4)*C4879&gt;=0, ('Loan Calculator'!$G$4/$B$4)*C4879, 1/0)</f>
        <v>#DIV/0!</v>
      </c>
      <c r="F4880" s="200" t="e">
        <f t="shared" si="462"/>
        <v>#DIV/0!</v>
      </c>
      <c r="G4880" s="212" t="e">
        <f t="shared" si="463"/>
        <v>#DIV/0!</v>
      </c>
      <c r="K4880" s="197" t="str" cm="1">
        <f t="array" ref="K4880">INDEX($A:$G, ($B4880*$B$4)+3,COLUMN(C4880))</f>
        <v>Owing</v>
      </c>
      <c r="L4880" s="198" t="e">
        <f t="shared" si="465"/>
        <v>#VALUE!</v>
      </c>
      <c r="M4880" s="199" t="e">
        <f t="shared" si="466"/>
        <v>#VALUE!</v>
      </c>
      <c r="N4880" s="200" t="str" cm="1">
        <f t="array" ref="N4880">INDEX($A:$G, ($B4880*$B$4)+3,COLUMN(F4880))</f>
        <v>Total Interest Charged</v>
      </c>
      <c r="O4880" s="201" t="e">
        <f t="shared" si="464"/>
        <v>#VALUE!</v>
      </c>
    </row>
    <row r="4881" spans="3:15" x14ac:dyDescent="0.25">
      <c r="C4881" s="197" t="e">
        <f t="shared" si="461"/>
        <v>#DIV/0!</v>
      </c>
      <c r="D4881" s="216" t="e">
        <f>IF(F4881="","",IF($B$3='Budget Calculator'!$A$14, 'Loan Calculator'!$L$12-E4881+H4881, IF($B$3='Budget Calculator'!$A$13,  'Loan Calculator'!$N$12-E4881+H4881, IF($B$3='Budget Calculator'!$A$12,  'Loan Calculator'!$P$12-E4881+H4881, 0))))</f>
        <v>#DIV/0!</v>
      </c>
      <c r="E4881" s="217" t="e">
        <f>IF(('Loan Calculator'!$G$4/$B$4)*C4880&gt;=0, ('Loan Calculator'!$G$4/$B$4)*C4880, 1/0)</f>
        <v>#DIV/0!</v>
      </c>
      <c r="F4881" s="200" t="e">
        <f t="shared" si="462"/>
        <v>#DIV/0!</v>
      </c>
      <c r="G4881" s="212" t="e">
        <f t="shared" si="463"/>
        <v>#DIV/0!</v>
      </c>
      <c r="K4881" s="197" t="str" cm="1">
        <f t="array" ref="K4881">INDEX($A:$G, ($B4881*$B$4)+3,COLUMN(C4881))</f>
        <v>Owing</v>
      </c>
      <c r="L4881" s="198" t="e">
        <f t="shared" si="465"/>
        <v>#VALUE!</v>
      </c>
      <c r="M4881" s="199" t="e">
        <f t="shared" si="466"/>
        <v>#VALUE!</v>
      </c>
      <c r="N4881" s="200" t="str" cm="1">
        <f t="array" ref="N4881">INDEX($A:$G, ($B4881*$B$4)+3,COLUMN(F4881))</f>
        <v>Total Interest Charged</v>
      </c>
      <c r="O4881" s="201" t="e">
        <f t="shared" si="464"/>
        <v>#VALUE!</v>
      </c>
    </row>
    <row r="4882" spans="3:15" x14ac:dyDescent="0.25">
      <c r="C4882" s="197" t="e">
        <f t="shared" si="461"/>
        <v>#DIV/0!</v>
      </c>
      <c r="D4882" s="216" t="e">
        <f>IF(F4882="","",IF($B$3='Budget Calculator'!$A$14, 'Loan Calculator'!$L$12-E4882+H4882, IF($B$3='Budget Calculator'!$A$13,  'Loan Calculator'!$N$12-E4882+H4882, IF($B$3='Budget Calculator'!$A$12,  'Loan Calculator'!$P$12-E4882+H4882, 0))))</f>
        <v>#DIV/0!</v>
      </c>
      <c r="E4882" s="217" t="e">
        <f>IF(('Loan Calculator'!$G$4/$B$4)*C4881&gt;=0, ('Loan Calculator'!$G$4/$B$4)*C4881, 1/0)</f>
        <v>#DIV/0!</v>
      </c>
      <c r="F4882" s="200" t="e">
        <f t="shared" si="462"/>
        <v>#DIV/0!</v>
      </c>
      <c r="G4882" s="212" t="e">
        <f t="shared" si="463"/>
        <v>#DIV/0!</v>
      </c>
      <c r="K4882" s="197" t="str" cm="1">
        <f t="array" ref="K4882">INDEX($A:$G, ($B4882*$B$4)+3,COLUMN(C4882))</f>
        <v>Owing</v>
      </c>
      <c r="L4882" s="198" t="e">
        <f t="shared" si="465"/>
        <v>#VALUE!</v>
      </c>
      <c r="M4882" s="199" t="e">
        <f t="shared" si="466"/>
        <v>#VALUE!</v>
      </c>
      <c r="N4882" s="200" t="str" cm="1">
        <f t="array" ref="N4882">INDEX($A:$G, ($B4882*$B$4)+3,COLUMN(F4882))</f>
        <v>Total Interest Charged</v>
      </c>
      <c r="O4882" s="201" t="e">
        <f t="shared" si="464"/>
        <v>#VALUE!</v>
      </c>
    </row>
    <row r="4883" spans="3:15" x14ac:dyDescent="0.25">
      <c r="C4883" s="197" t="e">
        <f t="shared" si="461"/>
        <v>#DIV/0!</v>
      </c>
      <c r="D4883" s="216" t="e">
        <f>IF(F4883="","",IF($B$3='Budget Calculator'!$A$14, 'Loan Calculator'!$L$12-E4883+H4883, IF($B$3='Budget Calculator'!$A$13,  'Loan Calculator'!$N$12-E4883+H4883, IF($B$3='Budget Calculator'!$A$12,  'Loan Calculator'!$P$12-E4883+H4883, 0))))</f>
        <v>#DIV/0!</v>
      </c>
      <c r="E4883" s="217" t="e">
        <f>IF(('Loan Calculator'!$G$4/$B$4)*C4882&gt;=0, ('Loan Calculator'!$G$4/$B$4)*C4882, 1/0)</f>
        <v>#DIV/0!</v>
      </c>
      <c r="F4883" s="200" t="e">
        <f t="shared" si="462"/>
        <v>#DIV/0!</v>
      </c>
      <c r="G4883" s="212" t="e">
        <f t="shared" si="463"/>
        <v>#DIV/0!</v>
      </c>
      <c r="K4883" s="197" t="str" cm="1">
        <f t="array" ref="K4883">INDEX($A:$G, ($B4883*$B$4)+3,COLUMN(C4883))</f>
        <v>Owing</v>
      </c>
      <c r="L4883" s="198" t="e">
        <f t="shared" si="465"/>
        <v>#VALUE!</v>
      </c>
      <c r="M4883" s="199" t="e">
        <f t="shared" si="466"/>
        <v>#VALUE!</v>
      </c>
      <c r="N4883" s="200" t="str" cm="1">
        <f t="array" ref="N4883">INDEX($A:$G, ($B4883*$B$4)+3,COLUMN(F4883))</f>
        <v>Total Interest Charged</v>
      </c>
      <c r="O4883" s="201" t="e">
        <f t="shared" si="464"/>
        <v>#VALUE!</v>
      </c>
    </row>
    <row r="4884" spans="3:15" x14ac:dyDescent="0.25">
      <c r="C4884" s="197" t="e">
        <f t="shared" si="461"/>
        <v>#DIV/0!</v>
      </c>
      <c r="D4884" s="216" t="e">
        <f>IF(F4884="","",IF($B$3='Budget Calculator'!$A$14, 'Loan Calculator'!$L$12-E4884+H4884, IF($B$3='Budget Calculator'!$A$13,  'Loan Calculator'!$N$12-E4884+H4884, IF($B$3='Budget Calculator'!$A$12,  'Loan Calculator'!$P$12-E4884+H4884, 0))))</f>
        <v>#DIV/0!</v>
      </c>
      <c r="E4884" s="217" t="e">
        <f>IF(('Loan Calculator'!$G$4/$B$4)*C4883&gt;=0, ('Loan Calculator'!$G$4/$B$4)*C4883, 1/0)</f>
        <v>#DIV/0!</v>
      </c>
      <c r="F4884" s="200" t="e">
        <f t="shared" si="462"/>
        <v>#DIV/0!</v>
      </c>
      <c r="G4884" s="212" t="e">
        <f t="shared" si="463"/>
        <v>#DIV/0!</v>
      </c>
      <c r="K4884" s="197" t="str" cm="1">
        <f t="array" ref="K4884">INDEX($A:$G, ($B4884*$B$4)+3,COLUMN(C4884))</f>
        <v>Owing</v>
      </c>
      <c r="L4884" s="198" t="e">
        <f t="shared" si="465"/>
        <v>#VALUE!</v>
      </c>
      <c r="M4884" s="199" t="e">
        <f t="shared" si="466"/>
        <v>#VALUE!</v>
      </c>
      <c r="N4884" s="200" t="str" cm="1">
        <f t="array" ref="N4884">INDEX($A:$G, ($B4884*$B$4)+3,COLUMN(F4884))</f>
        <v>Total Interest Charged</v>
      </c>
      <c r="O4884" s="201" t="e">
        <f t="shared" si="464"/>
        <v>#VALUE!</v>
      </c>
    </row>
    <row r="4885" spans="3:15" x14ac:dyDescent="0.25">
      <c r="C4885" s="197" t="e">
        <f t="shared" si="461"/>
        <v>#DIV/0!</v>
      </c>
      <c r="D4885" s="216" t="e">
        <f>IF(F4885="","",IF($B$3='Budget Calculator'!$A$14, 'Loan Calculator'!$L$12-E4885+H4885, IF($B$3='Budget Calculator'!$A$13,  'Loan Calculator'!$N$12-E4885+H4885, IF($B$3='Budget Calculator'!$A$12,  'Loan Calculator'!$P$12-E4885+H4885, 0))))</f>
        <v>#DIV/0!</v>
      </c>
      <c r="E4885" s="217" t="e">
        <f>IF(('Loan Calculator'!$G$4/$B$4)*C4884&gt;=0, ('Loan Calculator'!$G$4/$B$4)*C4884, 1/0)</f>
        <v>#DIV/0!</v>
      </c>
      <c r="F4885" s="200" t="e">
        <f t="shared" si="462"/>
        <v>#DIV/0!</v>
      </c>
      <c r="G4885" s="212" t="e">
        <f t="shared" si="463"/>
        <v>#DIV/0!</v>
      </c>
      <c r="K4885" s="197" t="str" cm="1">
        <f t="array" ref="K4885">INDEX($A:$G, ($B4885*$B$4)+3,COLUMN(C4885))</f>
        <v>Owing</v>
      </c>
      <c r="L4885" s="198" t="e">
        <f t="shared" si="465"/>
        <v>#VALUE!</v>
      </c>
      <c r="M4885" s="199" t="e">
        <f t="shared" si="466"/>
        <v>#VALUE!</v>
      </c>
      <c r="N4885" s="200" t="str" cm="1">
        <f t="array" ref="N4885">INDEX($A:$G, ($B4885*$B$4)+3,COLUMN(F4885))</f>
        <v>Total Interest Charged</v>
      </c>
      <c r="O4885" s="201" t="e">
        <f t="shared" si="464"/>
        <v>#VALUE!</v>
      </c>
    </row>
    <row r="4886" spans="3:15" x14ac:dyDescent="0.25">
      <c r="C4886" s="197" t="e">
        <f t="shared" si="461"/>
        <v>#DIV/0!</v>
      </c>
      <c r="D4886" s="216" t="e">
        <f>IF(F4886="","",IF($B$3='Budget Calculator'!$A$14, 'Loan Calculator'!$L$12-E4886+H4886, IF($B$3='Budget Calculator'!$A$13,  'Loan Calculator'!$N$12-E4886+H4886, IF($B$3='Budget Calculator'!$A$12,  'Loan Calculator'!$P$12-E4886+H4886, 0))))</f>
        <v>#DIV/0!</v>
      </c>
      <c r="E4886" s="217" t="e">
        <f>IF(('Loan Calculator'!$G$4/$B$4)*C4885&gt;=0, ('Loan Calculator'!$G$4/$B$4)*C4885, 1/0)</f>
        <v>#DIV/0!</v>
      </c>
      <c r="F4886" s="200" t="e">
        <f t="shared" si="462"/>
        <v>#DIV/0!</v>
      </c>
      <c r="G4886" s="212" t="e">
        <f t="shared" si="463"/>
        <v>#DIV/0!</v>
      </c>
      <c r="K4886" s="197" t="str" cm="1">
        <f t="array" ref="K4886">INDEX($A:$G, ($B4886*$B$4)+3,COLUMN(C4886))</f>
        <v>Owing</v>
      </c>
      <c r="L4886" s="198" t="e">
        <f t="shared" si="465"/>
        <v>#VALUE!</v>
      </c>
      <c r="M4886" s="199" t="e">
        <f t="shared" si="466"/>
        <v>#VALUE!</v>
      </c>
      <c r="N4886" s="200" t="str" cm="1">
        <f t="array" ref="N4886">INDEX($A:$G, ($B4886*$B$4)+3,COLUMN(F4886))</f>
        <v>Total Interest Charged</v>
      </c>
      <c r="O4886" s="201" t="e">
        <f t="shared" si="464"/>
        <v>#VALUE!</v>
      </c>
    </row>
    <row r="4887" spans="3:15" x14ac:dyDescent="0.25">
      <c r="C4887" s="197" t="e">
        <f t="shared" si="461"/>
        <v>#DIV/0!</v>
      </c>
      <c r="D4887" s="216" t="e">
        <f>IF(F4887="","",IF($B$3='Budget Calculator'!$A$14, 'Loan Calculator'!$L$12-E4887+H4887, IF($B$3='Budget Calculator'!$A$13,  'Loan Calculator'!$N$12-E4887+H4887, IF($B$3='Budget Calculator'!$A$12,  'Loan Calculator'!$P$12-E4887+H4887, 0))))</f>
        <v>#DIV/0!</v>
      </c>
      <c r="E4887" s="217" t="e">
        <f>IF(('Loan Calculator'!$G$4/$B$4)*C4886&gt;=0, ('Loan Calculator'!$G$4/$B$4)*C4886, 1/0)</f>
        <v>#DIV/0!</v>
      </c>
      <c r="F4887" s="200" t="e">
        <f t="shared" si="462"/>
        <v>#DIV/0!</v>
      </c>
      <c r="G4887" s="212" t="e">
        <f t="shared" si="463"/>
        <v>#DIV/0!</v>
      </c>
      <c r="K4887" s="197" t="str" cm="1">
        <f t="array" ref="K4887">INDEX($A:$G, ($B4887*$B$4)+3,COLUMN(C4887))</f>
        <v>Owing</v>
      </c>
      <c r="L4887" s="198" t="e">
        <f t="shared" si="465"/>
        <v>#VALUE!</v>
      </c>
      <c r="M4887" s="199" t="e">
        <f t="shared" si="466"/>
        <v>#VALUE!</v>
      </c>
      <c r="N4887" s="200" t="str" cm="1">
        <f t="array" ref="N4887">INDEX($A:$G, ($B4887*$B$4)+3,COLUMN(F4887))</f>
        <v>Total Interest Charged</v>
      </c>
      <c r="O4887" s="201" t="e">
        <f t="shared" si="464"/>
        <v>#VALUE!</v>
      </c>
    </row>
    <row r="4888" spans="3:15" x14ac:dyDescent="0.25">
      <c r="C4888" s="197" t="e">
        <f t="shared" ref="C4888:C4951" si="467">IF(F4888="","",C4887-D4888)</f>
        <v>#DIV/0!</v>
      </c>
      <c r="D4888" s="216" t="e">
        <f>IF(F4888="","",IF($B$3='Budget Calculator'!$A$14, 'Loan Calculator'!$L$12-E4888+H4888, IF($B$3='Budget Calculator'!$A$13,  'Loan Calculator'!$N$12-E4888+H4888, IF($B$3='Budget Calculator'!$A$12,  'Loan Calculator'!$P$12-E4888+H4888, 0))))</f>
        <v>#DIV/0!</v>
      </c>
      <c r="E4888" s="217" t="e">
        <f>IF(('Loan Calculator'!$G$4/$B$4)*C4887&gt;=0, ('Loan Calculator'!$G$4/$B$4)*C4887, 1/0)</f>
        <v>#DIV/0!</v>
      </c>
      <c r="F4888" s="200" t="e">
        <f t="shared" ref="F4888:F4951" si="468">IF(F4887="", "", IF(E4888+F4887&gt;F4887, E4888+F4887, ""))</f>
        <v>#DIV/0!</v>
      </c>
      <c r="G4888" s="212" t="e">
        <f t="shared" si="463"/>
        <v>#DIV/0!</v>
      </c>
      <c r="K4888" s="197" t="str" cm="1">
        <f t="array" ref="K4888">INDEX($A:$G, ($B4888*$B$4)+3,COLUMN(C4888))</f>
        <v>Owing</v>
      </c>
      <c r="L4888" s="198" t="e">
        <f t="shared" si="465"/>
        <v>#VALUE!</v>
      </c>
      <c r="M4888" s="199" t="e">
        <f t="shared" si="466"/>
        <v>#VALUE!</v>
      </c>
      <c r="N4888" s="200" t="str" cm="1">
        <f t="array" ref="N4888">INDEX($A:$G, ($B4888*$B$4)+3,COLUMN(F4888))</f>
        <v>Total Interest Charged</v>
      </c>
      <c r="O4888" s="201" t="e">
        <f t="shared" si="464"/>
        <v>#VALUE!</v>
      </c>
    </row>
    <row r="4889" spans="3:15" x14ac:dyDescent="0.25">
      <c r="C4889" s="197" t="e">
        <f t="shared" si="467"/>
        <v>#DIV/0!</v>
      </c>
      <c r="D4889" s="216" t="e">
        <f>IF(F4889="","",IF($B$3='Budget Calculator'!$A$14, 'Loan Calculator'!$L$12-E4889+H4889, IF($B$3='Budget Calculator'!$A$13,  'Loan Calculator'!$N$12-E4889+H4889, IF($B$3='Budget Calculator'!$A$12,  'Loan Calculator'!$P$12-E4889+H4889, 0))))</f>
        <v>#DIV/0!</v>
      </c>
      <c r="E4889" s="217" t="e">
        <f>IF(('Loan Calculator'!$G$4/$B$4)*C4888&gt;=0, ('Loan Calculator'!$G$4/$B$4)*C4888, 1/0)</f>
        <v>#DIV/0!</v>
      </c>
      <c r="F4889" s="200" t="e">
        <f t="shared" si="468"/>
        <v>#DIV/0!</v>
      </c>
      <c r="G4889" s="212" t="e">
        <f t="shared" si="463"/>
        <v>#DIV/0!</v>
      </c>
      <c r="K4889" s="197" t="str" cm="1">
        <f t="array" ref="K4889">INDEX($A:$G, ($B4889*$B$4)+3,COLUMN(C4889))</f>
        <v>Owing</v>
      </c>
      <c r="L4889" s="198" t="e">
        <f t="shared" si="465"/>
        <v>#VALUE!</v>
      </c>
      <c r="M4889" s="199" t="e">
        <f t="shared" si="466"/>
        <v>#VALUE!</v>
      </c>
      <c r="N4889" s="200" t="str" cm="1">
        <f t="array" ref="N4889">INDEX($A:$G, ($B4889*$B$4)+3,COLUMN(F4889))</f>
        <v>Total Interest Charged</v>
      </c>
      <c r="O4889" s="201" t="e">
        <f t="shared" si="464"/>
        <v>#VALUE!</v>
      </c>
    </row>
    <row r="4890" spans="3:15" x14ac:dyDescent="0.25">
      <c r="C4890" s="197" t="e">
        <f t="shared" si="467"/>
        <v>#DIV/0!</v>
      </c>
      <c r="D4890" s="216" t="e">
        <f>IF(F4890="","",IF($B$3='Budget Calculator'!$A$14, 'Loan Calculator'!$L$12-E4890+H4890, IF($B$3='Budget Calculator'!$A$13,  'Loan Calculator'!$N$12-E4890+H4890, IF($B$3='Budget Calculator'!$A$12,  'Loan Calculator'!$P$12-E4890+H4890, 0))))</f>
        <v>#DIV/0!</v>
      </c>
      <c r="E4890" s="217" t="e">
        <f>IF(('Loan Calculator'!$G$4/$B$4)*C4889&gt;=0, ('Loan Calculator'!$G$4/$B$4)*C4889, 1/0)</f>
        <v>#DIV/0!</v>
      </c>
      <c r="F4890" s="200" t="e">
        <f t="shared" si="468"/>
        <v>#DIV/0!</v>
      </c>
      <c r="G4890" s="212" t="e">
        <f t="shared" si="463"/>
        <v>#DIV/0!</v>
      </c>
      <c r="K4890" s="197" t="str" cm="1">
        <f t="array" ref="K4890">INDEX($A:$G, ($B4890*$B$4)+3,COLUMN(C4890))</f>
        <v>Owing</v>
      </c>
      <c r="L4890" s="198" t="e">
        <f t="shared" si="465"/>
        <v>#VALUE!</v>
      </c>
      <c r="M4890" s="199" t="e">
        <f t="shared" si="466"/>
        <v>#VALUE!</v>
      </c>
      <c r="N4890" s="200" t="str" cm="1">
        <f t="array" ref="N4890">INDEX($A:$G, ($B4890*$B$4)+3,COLUMN(F4890))</f>
        <v>Total Interest Charged</v>
      </c>
      <c r="O4890" s="201" t="e">
        <f t="shared" si="464"/>
        <v>#VALUE!</v>
      </c>
    </row>
    <row r="4891" spans="3:15" x14ac:dyDescent="0.25">
      <c r="C4891" s="197" t="e">
        <f t="shared" si="467"/>
        <v>#DIV/0!</v>
      </c>
      <c r="D4891" s="216" t="e">
        <f>IF(F4891="","",IF($B$3='Budget Calculator'!$A$14, 'Loan Calculator'!$L$12-E4891+H4891, IF($B$3='Budget Calculator'!$A$13,  'Loan Calculator'!$N$12-E4891+H4891, IF($B$3='Budget Calculator'!$A$12,  'Loan Calculator'!$P$12-E4891+H4891, 0))))</f>
        <v>#DIV/0!</v>
      </c>
      <c r="E4891" s="217" t="e">
        <f>IF(('Loan Calculator'!$G$4/$B$4)*C4890&gt;=0, ('Loan Calculator'!$G$4/$B$4)*C4890, 1/0)</f>
        <v>#DIV/0!</v>
      </c>
      <c r="F4891" s="200" t="e">
        <f t="shared" si="468"/>
        <v>#DIV/0!</v>
      </c>
      <c r="G4891" s="212" t="e">
        <f t="shared" si="463"/>
        <v>#DIV/0!</v>
      </c>
      <c r="K4891" s="197" t="str" cm="1">
        <f t="array" ref="K4891">INDEX($A:$G, ($B4891*$B$4)+3,COLUMN(C4891))</f>
        <v>Owing</v>
      </c>
      <c r="L4891" s="198" t="e">
        <f t="shared" si="465"/>
        <v>#VALUE!</v>
      </c>
      <c r="M4891" s="199" t="e">
        <f t="shared" si="466"/>
        <v>#VALUE!</v>
      </c>
      <c r="N4891" s="200" t="str" cm="1">
        <f t="array" ref="N4891">INDEX($A:$G, ($B4891*$B$4)+3,COLUMN(F4891))</f>
        <v>Total Interest Charged</v>
      </c>
      <c r="O4891" s="201" t="e">
        <f t="shared" si="464"/>
        <v>#VALUE!</v>
      </c>
    </row>
    <row r="4892" spans="3:15" x14ac:dyDescent="0.25">
      <c r="C4892" s="197" t="e">
        <f t="shared" si="467"/>
        <v>#DIV/0!</v>
      </c>
      <c r="D4892" s="216" t="e">
        <f>IF(F4892="","",IF($B$3='Budget Calculator'!$A$14, 'Loan Calculator'!$L$12-E4892+H4892, IF($B$3='Budget Calculator'!$A$13,  'Loan Calculator'!$N$12-E4892+H4892, IF($B$3='Budget Calculator'!$A$12,  'Loan Calculator'!$P$12-E4892+H4892, 0))))</f>
        <v>#DIV/0!</v>
      </c>
      <c r="E4892" s="217" t="e">
        <f>IF(('Loan Calculator'!$G$4/$B$4)*C4891&gt;=0, ('Loan Calculator'!$G$4/$B$4)*C4891, 1/0)</f>
        <v>#DIV/0!</v>
      </c>
      <c r="F4892" s="200" t="e">
        <f t="shared" si="468"/>
        <v>#DIV/0!</v>
      </c>
      <c r="G4892" s="212" t="e">
        <f t="shared" si="463"/>
        <v>#DIV/0!</v>
      </c>
      <c r="K4892" s="197" t="str" cm="1">
        <f t="array" ref="K4892">INDEX($A:$G, ($B4892*$B$4)+3,COLUMN(C4892))</f>
        <v>Owing</v>
      </c>
      <c r="L4892" s="198" t="e">
        <f t="shared" si="465"/>
        <v>#VALUE!</v>
      </c>
      <c r="M4892" s="199" t="e">
        <f t="shared" si="466"/>
        <v>#VALUE!</v>
      </c>
      <c r="N4892" s="200" t="str" cm="1">
        <f t="array" ref="N4892">INDEX($A:$G, ($B4892*$B$4)+3,COLUMN(F4892))</f>
        <v>Total Interest Charged</v>
      </c>
      <c r="O4892" s="201" t="e">
        <f t="shared" si="464"/>
        <v>#VALUE!</v>
      </c>
    </row>
    <row r="4893" spans="3:15" x14ac:dyDescent="0.25">
      <c r="C4893" s="197" t="e">
        <f t="shared" si="467"/>
        <v>#DIV/0!</v>
      </c>
      <c r="D4893" s="216" t="e">
        <f>IF(F4893="","",IF($B$3='Budget Calculator'!$A$14, 'Loan Calculator'!$L$12-E4893+H4893, IF($B$3='Budget Calculator'!$A$13,  'Loan Calculator'!$N$12-E4893+H4893, IF($B$3='Budget Calculator'!$A$12,  'Loan Calculator'!$P$12-E4893+H4893, 0))))</f>
        <v>#DIV/0!</v>
      </c>
      <c r="E4893" s="217" t="e">
        <f>IF(('Loan Calculator'!$G$4/$B$4)*C4892&gt;=0, ('Loan Calculator'!$G$4/$B$4)*C4892, 1/0)</f>
        <v>#DIV/0!</v>
      </c>
      <c r="F4893" s="200" t="e">
        <f t="shared" si="468"/>
        <v>#DIV/0!</v>
      </c>
      <c r="G4893" s="212" t="e">
        <f t="shared" si="463"/>
        <v>#DIV/0!</v>
      </c>
      <c r="K4893" s="197" t="str" cm="1">
        <f t="array" ref="K4893">INDEX($A:$G, ($B4893*$B$4)+3,COLUMN(C4893))</f>
        <v>Owing</v>
      </c>
      <c r="L4893" s="198" t="e">
        <f t="shared" si="465"/>
        <v>#VALUE!</v>
      </c>
      <c r="M4893" s="199" t="e">
        <f t="shared" si="466"/>
        <v>#VALUE!</v>
      </c>
      <c r="N4893" s="200" t="str" cm="1">
        <f t="array" ref="N4893">INDEX($A:$G, ($B4893*$B$4)+3,COLUMN(F4893))</f>
        <v>Total Interest Charged</v>
      </c>
      <c r="O4893" s="201" t="e">
        <f t="shared" si="464"/>
        <v>#VALUE!</v>
      </c>
    </row>
    <row r="4894" spans="3:15" x14ac:dyDescent="0.25">
      <c r="C4894" s="197" t="e">
        <f t="shared" si="467"/>
        <v>#DIV/0!</v>
      </c>
      <c r="D4894" s="216" t="e">
        <f>IF(F4894="","",IF($B$3='Budget Calculator'!$A$14, 'Loan Calculator'!$L$12-E4894+H4894, IF($B$3='Budget Calculator'!$A$13,  'Loan Calculator'!$N$12-E4894+H4894, IF($B$3='Budget Calculator'!$A$12,  'Loan Calculator'!$P$12-E4894+H4894, 0))))</f>
        <v>#DIV/0!</v>
      </c>
      <c r="E4894" s="217" t="e">
        <f>IF(('Loan Calculator'!$G$4/$B$4)*C4893&gt;=0, ('Loan Calculator'!$G$4/$B$4)*C4893, 1/0)</f>
        <v>#DIV/0!</v>
      </c>
      <c r="F4894" s="200" t="e">
        <f t="shared" si="468"/>
        <v>#DIV/0!</v>
      </c>
      <c r="G4894" s="212" t="e">
        <f t="shared" si="463"/>
        <v>#DIV/0!</v>
      </c>
      <c r="K4894" s="197" t="str" cm="1">
        <f t="array" ref="K4894">INDEX($A:$G, ($B4894*$B$4)+3,COLUMN(C4894))</f>
        <v>Owing</v>
      </c>
      <c r="L4894" s="198" t="e">
        <f t="shared" si="465"/>
        <v>#VALUE!</v>
      </c>
      <c r="M4894" s="199" t="e">
        <f t="shared" si="466"/>
        <v>#VALUE!</v>
      </c>
      <c r="N4894" s="200" t="str" cm="1">
        <f t="array" ref="N4894">INDEX($A:$G, ($B4894*$B$4)+3,COLUMN(F4894))</f>
        <v>Total Interest Charged</v>
      </c>
      <c r="O4894" s="201" t="e">
        <f t="shared" si="464"/>
        <v>#VALUE!</v>
      </c>
    </row>
    <row r="4895" spans="3:15" x14ac:dyDescent="0.25">
      <c r="C4895" s="197" t="e">
        <f t="shared" si="467"/>
        <v>#DIV/0!</v>
      </c>
      <c r="D4895" s="216" t="e">
        <f>IF(F4895="","",IF($B$3='Budget Calculator'!$A$14, 'Loan Calculator'!$L$12-E4895+H4895, IF($B$3='Budget Calculator'!$A$13,  'Loan Calculator'!$N$12-E4895+H4895, IF($B$3='Budget Calculator'!$A$12,  'Loan Calculator'!$P$12-E4895+H4895, 0))))</f>
        <v>#DIV/0!</v>
      </c>
      <c r="E4895" s="217" t="e">
        <f>IF(('Loan Calculator'!$G$4/$B$4)*C4894&gt;=0, ('Loan Calculator'!$G$4/$B$4)*C4894, 1/0)</f>
        <v>#DIV/0!</v>
      </c>
      <c r="F4895" s="200" t="e">
        <f t="shared" si="468"/>
        <v>#DIV/0!</v>
      </c>
      <c r="G4895" s="212" t="e">
        <f t="shared" si="463"/>
        <v>#DIV/0!</v>
      </c>
      <c r="K4895" s="197" t="str" cm="1">
        <f t="array" ref="K4895">INDEX($A:$G, ($B4895*$B$4)+3,COLUMN(C4895))</f>
        <v>Owing</v>
      </c>
      <c r="L4895" s="198" t="e">
        <f t="shared" si="465"/>
        <v>#VALUE!</v>
      </c>
      <c r="M4895" s="199" t="e">
        <f t="shared" si="466"/>
        <v>#VALUE!</v>
      </c>
      <c r="N4895" s="200" t="str" cm="1">
        <f t="array" ref="N4895">INDEX($A:$G, ($B4895*$B$4)+3,COLUMN(F4895))</f>
        <v>Total Interest Charged</v>
      </c>
      <c r="O4895" s="201" t="e">
        <f t="shared" si="464"/>
        <v>#VALUE!</v>
      </c>
    </row>
    <row r="4896" spans="3:15" x14ac:dyDescent="0.25">
      <c r="C4896" s="197" t="e">
        <f t="shared" si="467"/>
        <v>#DIV/0!</v>
      </c>
      <c r="D4896" s="216" t="e">
        <f>IF(F4896="","",IF($B$3='Budget Calculator'!$A$14, 'Loan Calculator'!$L$12-E4896+H4896, IF($B$3='Budget Calculator'!$A$13,  'Loan Calculator'!$N$12-E4896+H4896, IF($B$3='Budget Calculator'!$A$12,  'Loan Calculator'!$P$12-E4896+H4896, 0))))</f>
        <v>#DIV/0!</v>
      </c>
      <c r="E4896" s="217" t="e">
        <f>IF(('Loan Calculator'!$G$4/$B$4)*C4895&gt;=0, ('Loan Calculator'!$G$4/$B$4)*C4895, 1/0)</f>
        <v>#DIV/0!</v>
      </c>
      <c r="F4896" s="200" t="e">
        <f t="shared" si="468"/>
        <v>#DIV/0!</v>
      </c>
      <c r="G4896" s="212" t="e">
        <f t="shared" si="463"/>
        <v>#DIV/0!</v>
      </c>
      <c r="K4896" s="197" t="str" cm="1">
        <f t="array" ref="K4896">INDEX($A:$G, ($B4896*$B$4)+3,COLUMN(C4896))</f>
        <v>Owing</v>
      </c>
      <c r="L4896" s="198" t="e">
        <f t="shared" si="465"/>
        <v>#VALUE!</v>
      </c>
      <c r="M4896" s="199" t="e">
        <f t="shared" si="466"/>
        <v>#VALUE!</v>
      </c>
      <c r="N4896" s="200" t="str" cm="1">
        <f t="array" ref="N4896">INDEX($A:$G, ($B4896*$B$4)+3,COLUMN(F4896))</f>
        <v>Total Interest Charged</v>
      </c>
      <c r="O4896" s="201" t="e">
        <f t="shared" si="464"/>
        <v>#VALUE!</v>
      </c>
    </row>
    <row r="4897" spans="3:15" x14ac:dyDescent="0.25">
      <c r="C4897" s="197" t="e">
        <f t="shared" si="467"/>
        <v>#DIV/0!</v>
      </c>
      <c r="D4897" s="216" t="e">
        <f>IF(F4897="","",IF($B$3='Budget Calculator'!$A$14, 'Loan Calculator'!$L$12-E4897+H4897, IF($B$3='Budget Calculator'!$A$13,  'Loan Calculator'!$N$12-E4897+H4897, IF($B$3='Budget Calculator'!$A$12,  'Loan Calculator'!$P$12-E4897+H4897, 0))))</f>
        <v>#DIV/0!</v>
      </c>
      <c r="E4897" s="217" t="e">
        <f>IF(('Loan Calculator'!$G$4/$B$4)*C4896&gt;=0, ('Loan Calculator'!$G$4/$B$4)*C4896, 1/0)</f>
        <v>#DIV/0!</v>
      </c>
      <c r="F4897" s="200" t="e">
        <f t="shared" si="468"/>
        <v>#DIV/0!</v>
      </c>
      <c r="G4897" s="212" t="e">
        <f t="shared" si="463"/>
        <v>#DIV/0!</v>
      </c>
      <c r="K4897" s="197" t="str" cm="1">
        <f t="array" ref="K4897">INDEX($A:$G, ($B4897*$B$4)+3,COLUMN(C4897))</f>
        <v>Owing</v>
      </c>
      <c r="L4897" s="198" t="e">
        <f t="shared" si="465"/>
        <v>#VALUE!</v>
      </c>
      <c r="M4897" s="199" t="e">
        <f t="shared" si="466"/>
        <v>#VALUE!</v>
      </c>
      <c r="N4897" s="200" t="str" cm="1">
        <f t="array" ref="N4897">INDEX($A:$G, ($B4897*$B$4)+3,COLUMN(F4897))</f>
        <v>Total Interest Charged</v>
      </c>
      <c r="O4897" s="201" t="e">
        <f t="shared" si="464"/>
        <v>#VALUE!</v>
      </c>
    </row>
    <row r="4898" spans="3:15" x14ac:dyDescent="0.25">
      <c r="C4898" s="197" t="e">
        <f t="shared" si="467"/>
        <v>#DIV/0!</v>
      </c>
      <c r="D4898" s="216" t="e">
        <f>IF(F4898="","",IF($B$3='Budget Calculator'!$A$14, 'Loan Calculator'!$L$12-E4898+H4898, IF($B$3='Budget Calculator'!$A$13,  'Loan Calculator'!$N$12-E4898+H4898, IF($B$3='Budget Calculator'!$A$12,  'Loan Calculator'!$P$12-E4898+H4898, 0))))</f>
        <v>#DIV/0!</v>
      </c>
      <c r="E4898" s="217" t="e">
        <f>IF(('Loan Calculator'!$G$4/$B$4)*C4897&gt;=0, ('Loan Calculator'!$G$4/$B$4)*C4897, 1/0)</f>
        <v>#DIV/0!</v>
      </c>
      <c r="F4898" s="200" t="e">
        <f t="shared" si="468"/>
        <v>#DIV/0!</v>
      </c>
      <c r="G4898" s="212" t="e">
        <f t="shared" si="463"/>
        <v>#DIV/0!</v>
      </c>
      <c r="K4898" s="197" t="str" cm="1">
        <f t="array" ref="K4898">INDEX($A:$G, ($B4898*$B$4)+3,COLUMN(C4898))</f>
        <v>Owing</v>
      </c>
      <c r="L4898" s="198" t="e">
        <f t="shared" si="465"/>
        <v>#VALUE!</v>
      </c>
      <c r="M4898" s="199" t="e">
        <f t="shared" si="466"/>
        <v>#VALUE!</v>
      </c>
      <c r="N4898" s="200" t="str" cm="1">
        <f t="array" ref="N4898">INDEX($A:$G, ($B4898*$B$4)+3,COLUMN(F4898))</f>
        <v>Total Interest Charged</v>
      </c>
      <c r="O4898" s="201" t="e">
        <f t="shared" si="464"/>
        <v>#VALUE!</v>
      </c>
    </row>
    <row r="4899" spans="3:15" x14ac:dyDescent="0.25">
      <c r="C4899" s="197" t="e">
        <f t="shared" si="467"/>
        <v>#DIV/0!</v>
      </c>
      <c r="D4899" s="216" t="e">
        <f>IF(F4899="","",IF($B$3='Budget Calculator'!$A$14, 'Loan Calculator'!$L$12-E4899+H4899, IF($B$3='Budget Calculator'!$A$13,  'Loan Calculator'!$N$12-E4899+H4899, IF($B$3='Budget Calculator'!$A$12,  'Loan Calculator'!$P$12-E4899+H4899, 0))))</f>
        <v>#DIV/0!</v>
      </c>
      <c r="E4899" s="217" t="e">
        <f>IF(('Loan Calculator'!$G$4/$B$4)*C4898&gt;=0, ('Loan Calculator'!$G$4/$B$4)*C4898, 1/0)</f>
        <v>#DIV/0!</v>
      </c>
      <c r="F4899" s="200" t="e">
        <f t="shared" si="468"/>
        <v>#DIV/0!</v>
      </c>
      <c r="G4899" s="212" t="e">
        <f t="shared" si="463"/>
        <v>#DIV/0!</v>
      </c>
      <c r="K4899" s="197" t="str" cm="1">
        <f t="array" ref="K4899">INDEX($A:$G, ($B4899*$B$4)+3,COLUMN(C4899))</f>
        <v>Owing</v>
      </c>
      <c r="L4899" s="198" t="e">
        <f t="shared" si="465"/>
        <v>#VALUE!</v>
      </c>
      <c r="M4899" s="199" t="e">
        <f t="shared" si="466"/>
        <v>#VALUE!</v>
      </c>
      <c r="N4899" s="200" t="str" cm="1">
        <f t="array" ref="N4899">INDEX($A:$G, ($B4899*$B$4)+3,COLUMN(F4899))</f>
        <v>Total Interest Charged</v>
      </c>
      <c r="O4899" s="201" t="e">
        <f t="shared" si="464"/>
        <v>#VALUE!</v>
      </c>
    </row>
    <row r="4900" spans="3:15" x14ac:dyDescent="0.25">
      <c r="C4900" s="197" t="e">
        <f t="shared" si="467"/>
        <v>#DIV/0!</v>
      </c>
      <c r="D4900" s="216" t="e">
        <f>IF(F4900="","",IF($B$3='Budget Calculator'!$A$14, 'Loan Calculator'!$L$12-E4900+H4900, IF($B$3='Budget Calculator'!$A$13,  'Loan Calculator'!$N$12-E4900+H4900, IF($B$3='Budget Calculator'!$A$12,  'Loan Calculator'!$P$12-E4900+H4900, 0))))</f>
        <v>#DIV/0!</v>
      </c>
      <c r="E4900" s="217" t="e">
        <f>IF(('Loan Calculator'!$G$4/$B$4)*C4899&gt;=0, ('Loan Calculator'!$G$4/$B$4)*C4899, 1/0)</f>
        <v>#DIV/0!</v>
      </c>
      <c r="F4900" s="200" t="e">
        <f t="shared" si="468"/>
        <v>#DIV/0!</v>
      </c>
      <c r="G4900" s="212" t="e">
        <f t="shared" si="463"/>
        <v>#DIV/0!</v>
      </c>
      <c r="K4900" s="197" t="str" cm="1">
        <f t="array" ref="K4900">INDEX($A:$G, ($B4900*$B$4)+3,COLUMN(C4900))</f>
        <v>Owing</v>
      </c>
      <c r="L4900" s="198" t="e">
        <f t="shared" si="465"/>
        <v>#VALUE!</v>
      </c>
      <c r="M4900" s="199" t="e">
        <f t="shared" si="466"/>
        <v>#VALUE!</v>
      </c>
      <c r="N4900" s="200" t="str" cm="1">
        <f t="array" ref="N4900">INDEX($A:$G, ($B4900*$B$4)+3,COLUMN(F4900))</f>
        <v>Total Interest Charged</v>
      </c>
      <c r="O4900" s="201" t="e">
        <f t="shared" si="464"/>
        <v>#VALUE!</v>
      </c>
    </row>
    <row r="4901" spans="3:15" x14ac:dyDescent="0.25">
      <c r="C4901" s="197" t="e">
        <f t="shared" si="467"/>
        <v>#DIV/0!</v>
      </c>
      <c r="D4901" s="216" t="e">
        <f>IF(F4901="","",IF($B$3='Budget Calculator'!$A$14, 'Loan Calculator'!$L$12-E4901+H4901, IF($B$3='Budget Calculator'!$A$13,  'Loan Calculator'!$N$12-E4901+H4901, IF($B$3='Budget Calculator'!$A$12,  'Loan Calculator'!$P$12-E4901+H4901, 0))))</f>
        <v>#DIV/0!</v>
      </c>
      <c r="E4901" s="217" t="e">
        <f>IF(('Loan Calculator'!$G$4/$B$4)*C4900&gt;=0, ('Loan Calculator'!$G$4/$B$4)*C4900, 1/0)</f>
        <v>#DIV/0!</v>
      </c>
      <c r="F4901" s="200" t="e">
        <f t="shared" si="468"/>
        <v>#DIV/0!</v>
      </c>
      <c r="G4901" s="212" t="e">
        <f t="shared" si="463"/>
        <v>#DIV/0!</v>
      </c>
      <c r="K4901" s="197" t="str" cm="1">
        <f t="array" ref="K4901">INDEX($A:$G, ($B4901*$B$4)+3,COLUMN(C4901))</f>
        <v>Owing</v>
      </c>
      <c r="L4901" s="198" t="e">
        <f t="shared" si="465"/>
        <v>#VALUE!</v>
      </c>
      <c r="M4901" s="199" t="e">
        <f t="shared" si="466"/>
        <v>#VALUE!</v>
      </c>
      <c r="N4901" s="200" t="str" cm="1">
        <f t="array" ref="N4901">INDEX($A:$G, ($B4901*$B$4)+3,COLUMN(F4901))</f>
        <v>Total Interest Charged</v>
      </c>
      <c r="O4901" s="201" t="e">
        <f t="shared" si="464"/>
        <v>#VALUE!</v>
      </c>
    </row>
    <row r="4902" spans="3:15" x14ac:dyDescent="0.25">
      <c r="C4902" s="197" t="e">
        <f t="shared" si="467"/>
        <v>#DIV/0!</v>
      </c>
      <c r="D4902" s="216" t="e">
        <f>IF(F4902="","",IF($B$3='Budget Calculator'!$A$14, 'Loan Calculator'!$L$12-E4902+H4902, IF($B$3='Budget Calculator'!$A$13,  'Loan Calculator'!$N$12-E4902+H4902, IF($B$3='Budget Calculator'!$A$12,  'Loan Calculator'!$P$12-E4902+H4902, 0))))</f>
        <v>#DIV/0!</v>
      </c>
      <c r="E4902" s="217" t="e">
        <f>IF(('Loan Calculator'!$G$4/$B$4)*C4901&gt;=0, ('Loan Calculator'!$G$4/$B$4)*C4901, 1/0)</f>
        <v>#DIV/0!</v>
      </c>
      <c r="F4902" s="200" t="e">
        <f t="shared" si="468"/>
        <v>#DIV/0!</v>
      </c>
      <c r="G4902" s="212" t="e">
        <f t="shared" si="463"/>
        <v>#DIV/0!</v>
      </c>
      <c r="K4902" s="197" t="str" cm="1">
        <f t="array" ref="K4902">INDEX($A:$G, ($B4902*$B$4)+3,COLUMN(C4902))</f>
        <v>Owing</v>
      </c>
      <c r="L4902" s="198" t="e">
        <f t="shared" si="465"/>
        <v>#VALUE!</v>
      </c>
      <c r="M4902" s="199" t="e">
        <f t="shared" si="466"/>
        <v>#VALUE!</v>
      </c>
      <c r="N4902" s="200" t="str" cm="1">
        <f t="array" ref="N4902">INDEX($A:$G, ($B4902*$B$4)+3,COLUMN(F4902))</f>
        <v>Total Interest Charged</v>
      </c>
      <c r="O4902" s="201" t="e">
        <f t="shared" si="464"/>
        <v>#VALUE!</v>
      </c>
    </row>
    <row r="4903" spans="3:15" x14ac:dyDescent="0.25">
      <c r="C4903" s="197" t="e">
        <f t="shared" si="467"/>
        <v>#DIV/0!</v>
      </c>
      <c r="D4903" s="216" t="e">
        <f>IF(F4903="","",IF($B$3='Budget Calculator'!$A$14, 'Loan Calculator'!$L$12-E4903+H4903, IF($B$3='Budget Calculator'!$A$13,  'Loan Calculator'!$N$12-E4903+H4903, IF($B$3='Budget Calculator'!$A$12,  'Loan Calculator'!$P$12-E4903+H4903, 0))))</f>
        <v>#DIV/0!</v>
      </c>
      <c r="E4903" s="217" t="e">
        <f>IF(('Loan Calculator'!$G$4/$B$4)*C4902&gt;=0, ('Loan Calculator'!$G$4/$B$4)*C4902, 1/0)</f>
        <v>#DIV/0!</v>
      </c>
      <c r="F4903" s="200" t="e">
        <f t="shared" si="468"/>
        <v>#DIV/0!</v>
      </c>
      <c r="G4903" s="212" t="e">
        <f t="shared" si="463"/>
        <v>#DIV/0!</v>
      </c>
      <c r="K4903" s="197" t="str" cm="1">
        <f t="array" ref="K4903">INDEX($A:$G, ($B4903*$B$4)+3,COLUMN(C4903))</f>
        <v>Owing</v>
      </c>
      <c r="L4903" s="198" t="e">
        <f t="shared" si="465"/>
        <v>#VALUE!</v>
      </c>
      <c r="M4903" s="199" t="e">
        <f t="shared" si="466"/>
        <v>#VALUE!</v>
      </c>
      <c r="N4903" s="200" t="str" cm="1">
        <f t="array" ref="N4903">INDEX($A:$G, ($B4903*$B$4)+3,COLUMN(F4903))</f>
        <v>Total Interest Charged</v>
      </c>
      <c r="O4903" s="201" t="e">
        <f t="shared" si="464"/>
        <v>#VALUE!</v>
      </c>
    </row>
    <row r="4904" spans="3:15" x14ac:dyDescent="0.25">
      <c r="C4904" s="197" t="e">
        <f t="shared" si="467"/>
        <v>#DIV/0!</v>
      </c>
      <c r="D4904" s="216" t="e">
        <f>IF(F4904="","",IF($B$3='Budget Calculator'!$A$14, 'Loan Calculator'!$L$12-E4904+H4904, IF($B$3='Budget Calculator'!$A$13,  'Loan Calculator'!$N$12-E4904+H4904, IF($B$3='Budget Calculator'!$A$12,  'Loan Calculator'!$P$12-E4904+H4904, 0))))</f>
        <v>#DIV/0!</v>
      </c>
      <c r="E4904" s="217" t="e">
        <f>IF(('Loan Calculator'!$G$4/$B$4)*C4903&gt;=0, ('Loan Calculator'!$G$4/$B$4)*C4903, 1/0)</f>
        <v>#DIV/0!</v>
      </c>
      <c r="F4904" s="200" t="e">
        <f t="shared" si="468"/>
        <v>#DIV/0!</v>
      </c>
      <c r="G4904" s="212" t="e">
        <f t="shared" si="463"/>
        <v>#DIV/0!</v>
      </c>
      <c r="K4904" s="197" t="str" cm="1">
        <f t="array" ref="K4904">INDEX($A:$G, ($B4904*$B$4)+3,COLUMN(C4904))</f>
        <v>Owing</v>
      </c>
      <c r="L4904" s="198" t="e">
        <f t="shared" si="465"/>
        <v>#VALUE!</v>
      </c>
      <c r="M4904" s="199" t="e">
        <f t="shared" si="466"/>
        <v>#VALUE!</v>
      </c>
      <c r="N4904" s="200" t="str" cm="1">
        <f t="array" ref="N4904">INDEX($A:$G, ($B4904*$B$4)+3,COLUMN(F4904))</f>
        <v>Total Interest Charged</v>
      </c>
      <c r="O4904" s="201" t="e">
        <f t="shared" si="464"/>
        <v>#VALUE!</v>
      </c>
    </row>
    <row r="4905" spans="3:15" x14ac:dyDescent="0.25">
      <c r="C4905" s="197" t="e">
        <f t="shared" si="467"/>
        <v>#DIV/0!</v>
      </c>
      <c r="D4905" s="216" t="e">
        <f>IF(F4905="","",IF($B$3='Budget Calculator'!$A$14, 'Loan Calculator'!$L$12-E4905+H4905, IF($B$3='Budget Calculator'!$A$13,  'Loan Calculator'!$N$12-E4905+H4905, IF($B$3='Budget Calculator'!$A$12,  'Loan Calculator'!$P$12-E4905+H4905, 0))))</f>
        <v>#DIV/0!</v>
      </c>
      <c r="E4905" s="217" t="e">
        <f>IF(('Loan Calculator'!$G$4/$B$4)*C4904&gt;=0, ('Loan Calculator'!$G$4/$B$4)*C4904, 1/0)</f>
        <v>#DIV/0!</v>
      </c>
      <c r="F4905" s="200" t="e">
        <f t="shared" si="468"/>
        <v>#DIV/0!</v>
      </c>
      <c r="G4905" s="212" t="e">
        <f t="shared" si="463"/>
        <v>#DIV/0!</v>
      </c>
      <c r="K4905" s="197" t="str" cm="1">
        <f t="array" ref="K4905">INDEX($A:$G, ($B4905*$B$4)+3,COLUMN(C4905))</f>
        <v>Owing</v>
      </c>
      <c r="L4905" s="198" t="e">
        <f t="shared" si="465"/>
        <v>#VALUE!</v>
      </c>
      <c r="M4905" s="199" t="e">
        <f t="shared" si="466"/>
        <v>#VALUE!</v>
      </c>
      <c r="N4905" s="200" t="str" cm="1">
        <f t="array" ref="N4905">INDEX($A:$G, ($B4905*$B$4)+3,COLUMN(F4905))</f>
        <v>Total Interest Charged</v>
      </c>
      <c r="O4905" s="201" t="e">
        <f t="shared" si="464"/>
        <v>#VALUE!</v>
      </c>
    </row>
    <row r="4906" spans="3:15" x14ac:dyDescent="0.25">
      <c r="C4906" s="197" t="e">
        <f t="shared" si="467"/>
        <v>#DIV/0!</v>
      </c>
      <c r="D4906" s="216" t="e">
        <f>IF(F4906="","",IF($B$3='Budget Calculator'!$A$14, 'Loan Calculator'!$L$12-E4906+H4906, IF($B$3='Budget Calculator'!$A$13,  'Loan Calculator'!$N$12-E4906+H4906, IF($B$3='Budget Calculator'!$A$12,  'Loan Calculator'!$P$12-E4906+H4906, 0))))</f>
        <v>#DIV/0!</v>
      </c>
      <c r="E4906" s="217" t="e">
        <f>IF(('Loan Calculator'!$G$4/$B$4)*C4905&gt;=0, ('Loan Calculator'!$G$4/$B$4)*C4905, 1/0)</f>
        <v>#DIV/0!</v>
      </c>
      <c r="F4906" s="200" t="e">
        <f t="shared" si="468"/>
        <v>#DIV/0!</v>
      </c>
      <c r="G4906" s="212" t="e">
        <f t="shared" si="463"/>
        <v>#DIV/0!</v>
      </c>
      <c r="K4906" s="197" t="str" cm="1">
        <f t="array" ref="K4906">INDEX($A:$G, ($B4906*$B$4)+3,COLUMN(C4906))</f>
        <v>Owing</v>
      </c>
      <c r="L4906" s="198" t="e">
        <f t="shared" si="465"/>
        <v>#VALUE!</v>
      </c>
      <c r="M4906" s="199" t="e">
        <f t="shared" si="466"/>
        <v>#VALUE!</v>
      </c>
      <c r="N4906" s="200" t="str" cm="1">
        <f t="array" ref="N4906">INDEX($A:$G, ($B4906*$B$4)+3,COLUMN(F4906))</f>
        <v>Total Interest Charged</v>
      </c>
      <c r="O4906" s="201" t="e">
        <f t="shared" si="464"/>
        <v>#VALUE!</v>
      </c>
    </row>
    <row r="4907" spans="3:15" x14ac:dyDescent="0.25">
      <c r="C4907" s="197" t="e">
        <f t="shared" si="467"/>
        <v>#DIV/0!</v>
      </c>
      <c r="D4907" s="216" t="e">
        <f>IF(F4907="","",IF($B$3='Budget Calculator'!$A$14, 'Loan Calculator'!$L$12-E4907+H4907, IF($B$3='Budget Calculator'!$A$13,  'Loan Calculator'!$N$12-E4907+H4907, IF($B$3='Budget Calculator'!$A$12,  'Loan Calculator'!$P$12-E4907+H4907, 0))))</f>
        <v>#DIV/0!</v>
      </c>
      <c r="E4907" s="217" t="e">
        <f>IF(('Loan Calculator'!$G$4/$B$4)*C4906&gt;=0, ('Loan Calculator'!$G$4/$B$4)*C4906, 1/0)</f>
        <v>#DIV/0!</v>
      </c>
      <c r="F4907" s="200" t="e">
        <f t="shared" si="468"/>
        <v>#DIV/0!</v>
      </c>
      <c r="G4907" s="212" t="e">
        <f t="shared" si="463"/>
        <v>#DIV/0!</v>
      </c>
      <c r="K4907" s="197" t="str" cm="1">
        <f t="array" ref="K4907">INDEX($A:$G, ($B4907*$B$4)+3,COLUMN(C4907))</f>
        <v>Owing</v>
      </c>
      <c r="L4907" s="198" t="e">
        <f t="shared" si="465"/>
        <v>#VALUE!</v>
      </c>
      <c r="M4907" s="199" t="e">
        <f t="shared" si="466"/>
        <v>#VALUE!</v>
      </c>
      <c r="N4907" s="200" t="str" cm="1">
        <f t="array" ref="N4907">INDEX($A:$G, ($B4907*$B$4)+3,COLUMN(F4907))</f>
        <v>Total Interest Charged</v>
      </c>
      <c r="O4907" s="201" t="e">
        <f t="shared" si="464"/>
        <v>#VALUE!</v>
      </c>
    </row>
    <row r="4908" spans="3:15" x14ac:dyDescent="0.25">
      <c r="C4908" s="197" t="e">
        <f t="shared" si="467"/>
        <v>#DIV/0!</v>
      </c>
      <c r="D4908" s="216" t="e">
        <f>IF(F4908="","",IF($B$3='Budget Calculator'!$A$14, 'Loan Calculator'!$L$12-E4908+H4908, IF($B$3='Budget Calculator'!$A$13,  'Loan Calculator'!$N$12-E4908+H4908, IF($B$3='Budget Calculator'!$A$12,  'Loan Calculator'!$P$12-E4908+H4908, 0))))</f>
        <v>#DIV/0!</v>
      </c>
      <c r="E4908" s="217" t="e">
        <f>IF(('Loan Calculator'!$G$4/$B$4)*C4907&gt;=0, ('Loan Calculator'!$G$4/$B$4)*C4907, 1/0)</f>
        <v>#DIV/0!</v>
      </c>
      <c r="F4908" s="200" t="e">
        <f t="shared" si="468"/>
        <v>#DIV/0!</v>
      </c>
      <c r="G4908" s="212" t="e">
        <f t="shared" si="463"/>
        <v>#DIV/0!</v>
      </c>
      <c r="K4908" s="197" t="str" cm="1">
        <f t="array" ref="K4908">INDEX($A:$G, ($B4908*$B$4)+3,COLUMN(C4908))</f>
        <v>Owing</v>
      </c>
      <c r="L4908" s="198" t="e">
        <f t="shared" si="465"/>
        <v>#VALUE!</v>
      </c>
      <c r="M4908" s="199" t="e">
        <f t="shared" si="466"/>
        <v>#VALUE!</v>
      </c>
      <c r="N4908" s="200" t="str" cm="1">
        <f t="array" ref="N4908">INDEX($A:$G, ($B4908*$B$4)+3,COLUMN(F4908))</f>
        <v>Total Interest Charged</v>
      </c>
      <c r="O4908" s="201" t="e">
        <f t="shared" si="464"/>
        <v>#VALUE!</v>
      </c>
    </row>
    <row r="4909" spans="3:15" x14ac:dyDescent="0.25">
      <c r="C4909" s="197" t="e">
        <f t="shared" si="467"/>
        <v>#DIV/0!</v>
      </c>
      <c r="D4909" s="216" t="e">
        <f>IF(F4909="","",IF($B$3='Budget Calculator'!$A$14, 'Loan Calculator'!$L$12-E4909+H4909, IF($B$3='Budget Calculator'!$A$13,  'Loan Calculator'!$N$12-E4909+H4909, IF($B$3='Budget Calculator'!$A$12,  'Loan Calculator'!$P$12-E4909+H4909, 0))))</f>
        <v>#DIV/0!</v>
      </c>
      <c r="E4909" s="217" t="e">
        <f>IF(('Loan Calculator'!$G$4/$B$4)*C4908&gt;=0, ('Loan Calculator'!$G$4/$B$4)*C4908, 1/0)</f>
        <v>#DIV/0!</v>
      </c>
      <c r="F4909" s="200" t="e">
        <f t="shared" si="468"/>
        <v>#DIV/0!</v>
      </c>
      <c r="G4909" s="212" t="e">
        <f t="shared" si="463"/>
        <v>#DIV/0!</v>
      </c>
      <c r="K4909" s="197" t="str" cm="1">
        <f t="array" ref="K4909">INDEX($A:$G, ($B4909*$B$4)+3,COLUMN(C4909))</f>
        <v>Owing</v>
      </c>
      <c r="L4909" s="198" t="e">
        <f t="shared" si="465"/>
        <v>#VALUE!</v>
      </c>
      <c r="M4909" s="199" t="e">
        <f t="shared" si="466"/>
        <v>#VALUE!</v>
      </c>
      <c r="N4909" s="200" t="str" cm="1">
        <f t="array" ref="N4909">INDEX($A:$G, ($B4909*$B$4)+3,COLUMN(F4909))</f>
        <v>Total Interest Charged</v>
      </c>
      <c r="O4909" s="201" t="e">
        <f t="shared" si="464"/>
        <v>#VALUE!</v>
      </c>
    </row>
    <row r="4910" spans="3:15" x14ac:dyDescent="0.25">
      <c r="C4910" s="197" t="e">
        <f t="shared" si="467"/>
        <v>#DIV/0!</v>
      </c>
      <c r="D4910" s="216" t="e">
        <f>IF(F4910="","",IF($B$3='Budget Calculator'!$A$14, 'Loan Calculator'!$L$12-E4910+H4910, IF($B$3='Budget Calculator'!$A$13,  'Loan Calculator'!$N$12-E4910+H4910, IF($B$3='Budget Calculator'!$A$12,  'Loan Calculator'!$P$12-E4910+H4910, 0))))</f>
        <v>#DIV/0!</v>
      </c>
      <c r="E4910" s="217" t="e">
        <f>IF(('Loan Calculator'!$G$4/$B$4)*C4909&gt;=0, ('Loan Calculator'!$G$4/$B$4)*C4909, 1/0)</f>
        <v>#DIV/0!</v>
      </c>
      <c r="F4910" s="200" t="e">
        <f t="shared" si="468"/>
        <v>#DIV/0!</v>
      </c>
      <c r="G4910" s="212" t="e">
        <f t="shared" si="463"/>
        <v>#DIV/0!</v>
      </c>
      <c r="K4910" s="197" t="str" cm="1">
        <f t="array" ref="K4910">INDEX($A:$G, ($B4910*$B$4)+3,COLUMN(C4910))</f>
        <v>Owing</v>
      </c>
      <c r="L4910" s="198" t="e">
        <f t="shared" si="465"/>
        <v>#VALUE!</v>
      </c>
      <c r="M4910" s="199" t="e">
        <f t="shared" si="466"/>
        <v>#VALUE!</v>
      </c>
      <c r="N4910" s="200" t="str" cm="1">
        <f t="array" ref="N4910">INDEX($A:$G, ($B4910*$B$4)+3,COLUMN(F4910))</f>
        <v>Total Interest Charged</v>
      </c>
      <c r="O4910" s="201" t="e">
        <f t="shared" si="464"/>
        <v>#VALUE!</v>
      </c>
    </row>
    <row r="4911" spans="3:15" x14ac:dyDescent="0.25">
      <c r="C4911" s="197" t="e">
        <f t="shared" si="467"/>
        <v>#DIV/0!</v>
      </c>
      <c r="D4911" s="216" t="e">
        <f>IF(F4911="","",IF($B$3='Budget Calculator'!$A$14, 'Loan Calculator'!$L$12-E4911+H4911, IF($B$3='Budget Calculator'!$A$13,  'Loan Calculator'!$N$12-E4911+H4911, IF($B$3='Budget Calculator'!$A$12,  'Loan Calculator'!$P$12-E4911+H4911, 0))))</f>
        <v>#DIV/0!</v>
      </c>
      <c r="E4911" s="217" t="e">
        <f>IF(('Loan Calculator'!$G$4/$B$4)*C4910&gt;=0, ('Loan Calculator'!$G$4/$B$4)*C4910, 1/0)</f>
        <v>#DIV/0!</v>
      </c>
      <c r="F4911" s="200" t="e">
        <f t="shared" si="468"/>
        <v>#DIV/0!</v>
      </c>
      <c r="G4911" s="212" t="e">
        <f t="shared" si="463"/>
        <v>#DIV/0!</v>
      </c>
      <c r="K4911" s="197" t="str" cm="1">
        <f t="array" ref="K4911">INDEX($A:$G, ($B4911*$B$4)+3,COLUMN(C4911))</f>
        <v>Owing</v>
      </c>
      <c r="L4911" s="198" t="e">
        <f t="shared" si="465"/>
        <v>#VALUE!</v>
      </c>
      <c r="M4911" s="199" t="e">
        <f t="shared" si="466"/>
        <v>#VALUE!</v>
      </c>
      <c r="N4911" s="200" t="str" cm="1">
        <f t="array" ref="N4911">INDEX($A:$G, ($B4911*$B$4)+3,COLUMN(F4911))</f>
        <v>Total Interest Charged</v>
      </c>
      <c r="O4911" s="201" t="e">
        <f t="shared" si="464"/>
        <v>#VALUE!</v>
      </c>
    </row>
    <row r="4912" spans="3:15" x14ac:dyDescent="0.25">
      <c r="C4912" s="197" t="e">
        <f t="shared" si="467"/>
        <v>#DIV/0!</v>
      </c>
      <c r="D4912" s="216" t="e">
        <f>IF(F4912="","",IF($B$3='Budget Calculator'!$A$14, 'Loan Calculator'!$L$12-E4912+H4912, IF($B$3='Budget Calculator'!$A$13,  'Loan Calculator'!$N$12-E4912+H4912, IF($B$3='Budget Calculator'!$A$12,  'Loan Calculator'!$P$12-E4912+H4912, 0))))</f>
        <v>#DIV/0!</v>
      </c>
      <c r="E4912" s="217" t="e">
        <f>IF(('Loan Calculator'!$G$4/$B$4)*C4911&gt;=0, ('Loan Calculator'!$G$4/$B$4)*C4911, 1/0)</f>
        <v>#DIV/0!</v>
      </c>
      <c r="F4912" s="200" t="e">
        <f t="shared" si="468"/>
        <v>#DIV/0!</v>
      </c>
      <c r="G4912" s="212" t="e">
        <f t="shared" si="463"/>
        <v>#DIV/0!</v>
      </c>
      <c r="K4912" s="197" t="str" cm="1">
        <f t="array" ref="K4912">INDEX($A:$G, ($B4912*$B$4)+3,COLUMN(C4912))</f>
        <v>Owing</v>
      </c>
      <c r="L4912" s="198" t="e">
        <f t="shared" si="465"/>
        <v>#VALUE!</v>
      </c>
      <c r="M4912" s="199" t="e">
        <f t="shared" si="466"/>
        <v>#VALUE!</v>
      </c>
      <c r="N4912" s="200" t="str" cm="1">
        <f t="array" ref="N4912">INDEX($A:$G, ($B4912*$B$4)+3,COLUMN(F4912))</f>
        <v>Total Interest Charged</v>
      </c>
      <c r="O4912" s="201" t="e">
        <f t="shared" si="464"/>
        <v>#VALUE!</v>
      </c>
    </row>
    <row r="4913" spans="3:15" x14ac:dyDescent="0.25">
      <c r="C4913" s="197" t="e">
        <f t="shared" si="467"/>
        <v>#DIV/0!</v>
      </c>
      <c r="D4913" s="216" t="e">
        <f>IF(F4913="","",IF($B$3='Budget Calculator'!$A$14, 'Loan Calculator'!$L$12-E4913+H4913, IF($B$3='Budget Calculator'!$A$13,  'Loan Calculator'!$N$12-E4913+H4913, IF($B$3='Budget Calculator'!$A$12,  'Loan Calculator'!$P$12-E4913+H4913, 0))))</f>
        <v>#DIV/0!</v>
      </c>
      <c r="E4913" s="217" t="e">
        <f>IF(('Loan Calculator'!$G$4/$B$4)*C4912&gt;=0, ('Loan Calculator'!$G$4/$B$4)*C4912, 1/0)</f>
        <v>#DIV/0!</v>
      </c>
      <c r="F4913" s="200" t="e">
        <f t="shared" si="468"/>
        <v>#DIV/0!</v>
      </c>
      <c r="G4913" s="212" t="e">
        <f t="shared" si="463"/>
        <v>#DIV/0!</v>
      </c>
      <c r="K4913" s="197" t="str" cm="1">
        <f t="array" ref="K4913">INDEX($A:$G, ($B4913*$B$4)+3,COLUMN(C4913))</f>
        <v>Owing</v>
      </c>
      <c r="L4913" s="198" t="e">
        <f t="shared" si="465"/>
        <v>#VALUE!</v>
      </c>
      <c r="M4913" s="199" t="e">
        <f t="shared" si="466"/>
        <v>#VALUE!</v>
      </c>
      <c r="N4913" s="200" t="str" cm="1">
        <f t="array" ref="N4913">INDEX($A:$G, ($B4913*$B$4)+3,COLUMN(F4913))</f>
        <v>Total Interest Charged</v>
      </c>
      <c r="O4913" s="201" t="e">
        <f t="shared" si="464"/>
        <v>#VALUE!</v>
      </c>
    </row>
    <row r="4914" spans="3:15" x14ac:dyDescent="0.25">
      <c r="C4914" s="197" t="e">
        <f t="shared" si="467"/>
        <v>#DIV/0!</v>
      </c>
      <c r="D4914" s="216" t="e">
        <f>IF(F4914="","",IF($B$3='Budget Calculator'!$A$14, 'Loan Calculator'!$L$12-E4914+H4914, IF($B$3='Budget Calculator'!$A$13,  'Loan Calculator'!$N$12-E4914+H4914, IF($B$3='Budget Calculator'!$A$12,  'Loan Calculator'!$P$12-E4914+H4914, 0))))</f>
        <v>#DIV/0!</v>
      </c>
      <c r="E4914" s="217" t="e">
        <f>IF(('Loan Calculator'!$G$4/$B$4)*C4913&gt;=0, ('Loan Calculator'!$G$4/$B$4)*C4913, 1/0)</f>
        <v>#DIV/0!</v>
      </c>
      <c r="F4914" s="200" t="e">
        <f t="shared" si="468"/>
        <v>#DIV/0!</v>
      </c>
      <c r="G4914" s="212" t="e">
        <f t="shared" si="463"/>
        <v>#DIV/0!</v>
      </c>
      <c r="K4914" s="197" t="str" cm="1">
        <f t="array" ref="K4914">INDEX($A:$G, ($B4914*$B$4)+3,COLUMN(C4914))</f>
        <v>Owing</v>
      </c>
      <c r="L4914" s="198" t="e">
        <f t="shared" si="465"/>
        <v>#VALUE!</v>
      </c>
      <c r="M4914" s="199" t="e">
        <f t="shared" si="466"/>
        <v>#VALUE!</v>
      </c>
      <c r="N4914" s="200" t="str" cm="1">
        <f t="array" ref="N4914">INDEX($A:$G, ($B4914*$B$4)+3,COLUMN(F4914))</f>
        <v>Total Interest Charged</v>
      </c>
      <c r="O4914" s="201" t="e">
        <f t="shared" si="464"/>
        <v>#VALUE!</v>
      </c>
    </row>
    <row r="4915" spans="3:15" x14ac:dyDescent="0.25">
      <c r="C4915" s="197" t="e">
        <f t="shared" si="467"/>
        <v>#DIV/0!</v>
      </c>
      <c r="D4915" s="216" t="e">
        <f>IF(F4915="","",IF($B$3='Budget Calculator'!$A$14, 'Loan Calculator'!$L$12-E4915+H4915, IF($B$3='Budget Calculator'!$A$13,  'Loan Calculator'!$N$12-E4915+H4915, IF($B$3='Budget Calculator'!$A$12,  'Loan Calculator'!$P$12-E4915+H4915, 0))))</f>
        <v>#DIV/0!</v>
      </c>
      <c r="E4915" s="217" t="e">
        <f>IF(('Loan Calculator'!$G$4/$B$4)*C4914&gt;=0, ('Loan Calculator'!$G$4/$B$4)*C4914, 1/0)</f>
        <v>#DIV/0!</v>
      </c>
      <c r="F4915" s="200" t="e">
        <f t="shared" si="468"/>
        <v>#DIV/0!</v>
      </c>
      <c r="G4915" s="212" t="e">
        <f t="shared" si="463"/>
        <v>#DIV/0!</v>
      </c>
      <c r="K4915" s="197" t="str" cm="1">
        <f t="array" ref="K4915">INDEX($A:$G, ($B4915*$B$4)+3,COLUMN(C4915))</f>
        <v>Owing</v>
      </c>
      <c r="L4915" s="198" t="e">
        <f t="shared" si="465"/>
        <v>#VALUE!</v>
      </c>
      <c r="M4915" s="199" t="e">
        <f t="shared" si="466"/>
        <v>#VALUE!</v>
      </c>
      <c r="N4915" s="200" t="str" cm="1">
        <f t="array" ref="N4915">INDEX($A:$G, ($B4915*$B$4)+3,COLUMN(F4915))</f>
        <v>Total Interest Charged</v>
      </c>
      <c r="O4915" s="201" t="e">
        <f t="shared" si="464"/>
        <v>#VALUE!</v>
      </c>
    </row>
    <row r="4916" spans="3:15" x14ac:dyDescent="0.25">
      <c r="C4916" s="197" t="e">
        <f t="shared" si="467"/>
        <v>#DIV/0!</v>
      </c>
      <c r="D4916" s="216" t="e">
        <f>IF(F4916="","",IF($B$3='Budget Calculator'!$A$14, 'Loan Calculator'!$L$12-E4916+H4916, IF($B$3='Budget Calculator'!$A$13,  'Loan Calculator'!$N$12-E4916+H4916, IF($B$3='Budget Calculator'!$A$12,  'Loan Calculator'!$P$12-E4916+H4916, 0))))</f>
        <v>#DIV/0!</v>
      </c>
      <c r="E4916" s="217" t="e">
        <f>IF(('Loan Calculator'!$G$4/$B$4)*C4915&gt;=0, ('Loan Calculator'!$G$4/$B$4)*C4915, 1/0)</f>
        <v>#DIV/0!</v>
      </c>
      <c r="F4916" s="200" t="e">
        <f t="shared" si="468"/>
        <v>#DIV/0!</v>
      </c>
      <c r="G4916" s="212" t="e">
        <f t="shared" si="463"/>
        <v>#DIV/0!</v>
      </c>
      <c r="K4916" s="197" t="str" cm="1">
        <f t="array" ref="K4916">INDEX($A:$G, ($B4916*$B$4)+3,COLUMN(C4916))</f>
        <v>Owing</v>
      </c>
      <c r="L4916" s="198" t="e">
        <f t="shared" si="465"/>
        <v>#VALUE!</v>
      </c>
      <c r="M4916" s="199" t="e">
        <f t="shared" si="466"/>
        <v>#VALUE!</v>
      </c>
      <c r="N4916" s="200" t="str" cm="1">
        <f t="array" ref="N4916">INDEX($A:$G, ($B4916*$B$4)+3,COLUMN(F4916))</f>
        <v>Total Interest Charged</v>
      </c>
      <c r="O4916" s="201" t="e">
        <f t="shared" si="464"/>
        <v>#VALUE!</v>
      </c>
    </row>
    <row r="4917" spans="3:15" x14ac:dyDescent="0.25">
      <c r="C4917" s="197" t="e">
        <f t="shared" si="467"/>
        <v>#DIV/0!</v>
      </c>
      <c r="D4917" s="216" t="e">
        <f>IF(F4917="","",IF($B$3='Budget Calculator'!$A$14, 'Loan Calculator'!$L$12-E4917+H4917, IF($B$3='Budget Calculator'!$A$13,  'Loan Calculator'!$N$12-E4917+H4917, IF($B$3='Budget Calculator'!$A$12,  'Loan Calculator'!$P$12-E4917+H4917, 0))))</f>
        <v>#DIV/0!</v>
      </c>
      <c r="E4917" s="217" t="e">
        <f>IF(('Loan Calculator'!$G$4/$B$4)*C4916&gt;=0, ('Loan Calculator'!$G$4/$B$4)*C4916, 1/0)</f>
        <v>#DIV/0!</v>
      </c>
      <c r="F4917" s="200" t="e">
        <f t="shared" si="468"/>
        <v>#DIV/0!</v>
      </c>
      <c r="G4917" s="212" t="e">
        <f t="shared" si="463"/>
        <v>#DIV/0!</v>
      </c>
      <c r="K4917" s="197" t="str" cm="1">
        <f t="array" ref="K4917">INDEX($A:$G, ($B4917*$B$4)+3,COLUMN(C4917))</f>
        <v>Owing</v>
      </c>
      <c r="L4917" s="198" t="e">
        <f t="shared" si="465"/>
        <v>#VALUE!</v>
      </c>
      <c r="M4917" s="199" t="e">
        <f t="shared" si="466"/>
        <v>#VALUE!</v>
      </c>
      <c r="N4917" s="200" t="str" cm="1">
        <f t="array" ref="N4917">INDEX($A:$G, ($B4917*$B$4)+3,COLUMN(F4917))</f>
        <v>Total Interest Charged</v>
      </c>
      <c r="O4917" s="201" t="e">
        <f t="shared" si="464"/>
        <v>#VALUE!</v>
      </c>
    </row>
    <row r="4918" spans="3:15" x14ac:dyDescent="0.25">
      <c r="C4918" s="197" t="e">
        <f t="shared" si="467"/>
        <v>#DIV/0!</v>
      </c>
      <c r="D4918" s="216" t="e">
        <f>IF(F4918="","",IF($B$3='Budget Calculator'!$A$14, 'Loan Calculator'!$L$12-E4918+H4918, IF($B$3='Budget Calculator'!$A$13,  'Loan Calculator'!$N$12-E4918+H4918, IF($B$3='Budget Calculator'!$A$12,  'Loan Calculator'!$P$12-E4918+H4918, 0))))</f>
        <v>#DIV/0!</v>
      </c>
      <c r="E4918" s="217" t="e">
        <f>IF(('Loan Calculator'!$G$4/$B$4)*C4917&gt;=0, ('Loan Calculator'!$G$4/$B$4)*C4917, 1/0)</f>
        <v>#DIV/0!</v>
      </c>
      <c r="F4918" s="200" t="e">
        <f t="shared" si="468"/>
        <v>#DIV/0!</v>
      </c>
      <c r="G4918" s="212" t="e">
        <f t="shared" si="463"/>
        <v>#DIV/0!</v>
      </c>
      <c r="K4918" s="197" t="str" cm="1">
        <f t="array" ref="K4918">INDEX($A:$G, ($B4918*$B$4)+3,COLUMN(C4918))</f>
        <v>Owing</v>
      </c>
      <c r="L4918" s="198" t="e">
        <f t="shared" si="465"/>
        <v>#VALUE!</v>
      </c>
      <c r="M4918" s="199" t="e">
        <f t="shared" si="466"/>
        <v>#VALUE!</v>
      </c>
      <c r="N4918" s="200" t="str" cm="1">
        <f t="array" ref="N4918">INDEX($A:$G, ($B4918*$B$4)+3,COLUMN(F4918))</f>
        <v>Total Interest Charged</v>
      </c>
      <c r="O4918" s="201" t="e">
        <f t="shared" si="464"/>
        <v>#VALUE!</v>
      </c>
    </row>
    <row r="4919" spans="3:15" x14ac:dyDescent="0.25">
      <c r="C4919" s="197" t="e">
        <f t="shared" si="467"/>
        <v>#DIV/0!</v>
      </c>
      <c r="D4919" s="216" t="e">
        <f>IF(F4919="","",IF($B$3='Budget Calculator'!$A$14, 'Loan Calculator'!$L$12-E4919+H4919, IF($B$3='Budget Calculator'!$A$13,  'Loan Calculator'!$N$12-E4919+H4919, IF($B$3='Budget Calculator'!$A$12,  'Loan Calculator'!$P$12-E4919+H4919, 0))))</f>
        <v>#DIV/0!</v>
      </c>
      <c r="E4919" s="217" t="e">
        <f>IF(('Loan Calculator'!$G$4/$B$4)*C4918&gt;=0, ('Loan Calculator'!$G$4/$B$4)*C4918, 1/0)</f>
        <v>#DIV/0!</v>
      </c>
      <c r="F4919" s="200" t="e">
        <f t="shared" si="468"/>
        <v>#DIV/0!</v>
      </c>
      <c r="G4919" s="212" t="e">
        <f t="shared" si="463"/>
        <v>#DIV/0!</v>
      </c>
      <c r="K4919" s="197" t="str" cm="1">
        <f t="array" ref="K4919">INDEX($A:$G, ($B4919*$B$4)+3,COLUMN(C4919))</f>
        <v>Owing</v>
      </c>
      <c r="L4919" s="198" t="e">
        <f t="shared" si="465"/>
        <v>#VALUE!</v>
      </c>
      <c r="M4919" s="199" t="e">
        <f t="shared" si="466"/>
        <v>#VALUE!</v>
      </c>
      <c r="N4919" s="200" t="str" cm="1">
        <f t="array" ref="N4919">INDEX($A:$G, ($B4919*$B$4)+3,COLUMN(F4919))</f>
        <v>Total Interest Charged</v>
      </c>
      <c r="O4919" s="201" t="e">
        <f t="shared" si="464"/>
        <v>#VALUE!</v>
      </c>
    </row>
    <row r="4920" spans="3:15" x14ac:dyDescent="0.25">
      <c r="C4920" s="197" t="e">
        <f t="shared" si="467"/>
        <v>#DIV/0!</v>
      </c>
      <c r="D4920" s="216" t="e">
        <f>IF(F4920="","",IF($B$3='Budget Calculator'!$A$14, 'Loan Calculator'!$L$12-E4920+H4920, IF($B$3='Budget Calculator'!$A$13,  'Loan Calculator'!$N$12-E4920+H4920, IF($B$3='Budget Calculator'!$A$12,  'Loan Calculator'!$P$12-E4920+H4920, 0))))</f>
        <v>#DIV/0!</v>
      </c>
      <c r="E4920" s="217" t="e">
        <f>IF(('Loan Calculator'!$G$4/$B$4)*C4919&gt;=0, ('Loan Calculator'!$G$4/$B$4)*C4919, 1/0)</f>
        <v>#DIV/0!</v>
      </c>
      <c r="F4920" s="200" t="e">
        <f t="shared" si="468"/>
        <v>#DIV/0!</v>
      </c>
      <c r="G4920" s="212" t="e">
        <f t="shared" si="463"/>
        <v>#DIV/0!</v>
      </c>
      <c r="K4920" s="197" t="str" cm="1">
        <f t="array" ref="K4920">INDEX($A:$G, ($B4920*$B$4)+3,COLUMN(C4920))</f>
        <v>Owing</v>
      </c>
      <c r="L4920" s="198" t="e">
        <f t="shared" si="465"/>
        <v>#VALUE!</v>
      </c>
      <c r="M4920" s="199" t="e">
        <f t="shared" si="466"/>
        <v>#VALUE!</v>
      </c>
      <c r="N4920" s="200" t="str" cm="1">
        <f t="array" ref="N4920">INDEX($A:$G, ($B4920*$B$4)+3,COLUMN(F4920))</f>
        <v>Total Interest Charged</v>
      </c>
      <c r="O4920" s="201" t="e">
        <f t="shared" si="464"/>
        <v>#VALUE!</v>
      </c>
    </row>
    <row r="4921" spans="3:15" x14ac:dyDescent="0.25">
      <c r="C4921" s="197" t="e">
        <f t="shared" si="467"/>
        <v>#DIV/0!</v>
      </c>
      <c r="D4921" s="216" t="e">
        <f>IF(F4921="","",IF($B$3='Budget Calculator'!$A$14, 'Loan Calculator'!$L$12-E4921+H4921, IF($B$3='Budget Calculator'!$A$13,  'Loan Calculator'!$N$12-E4921+H4921, IF($B$3='Budget Calculator'!$A$12,  'Loan Calculator'!$P$12-E4921+H4921, 0))))</f>
        <v>#DIV/0!</v>
      </c>
      <c r="E4921" s="217" t="e">
        <f>IF(('Loan Calculator'!$G$4/$B$4)*C4920&gt;=0, ('Loan Calculator'!$G$4/$B$4)*C4920, 1/0)</f>
        <v>#DIV/0!</v>
      </c>
      <c r="F4921" s="200" t="e">
        <f t="shared" si="468"/>
        <v>#DIV/0!</v>
      </c>
      <c r="G4921" s="212" t="e">
        <f t="shared" si="463"/>
        <v>#DIV/0!</v>
      </c>
      <c r="K4921" s="197" t="str" cm="1">
        <f t="array" ref="K4921">INDEX($A:$G, ($B4921*$B$4)+3,COLUMN(C4921))</f>
        <v>Owing</v>
      </c>
      <c r="L4921" s="198" t="e">
        <f t="shared" si="465"/>
        <v>#VALUE!</v>
      </c>
      <c r="M4921" s="199" t="e">
        <f t="shared" si="466"/>
        <v>#VALUE!</v>
      </c>
      <c r="N4921" s="200" t="str" cm="1">
        <f t="array" ref="N4921">INDEX($A:$G, ($B4921*$B$4)+3,COLUMN(F4921))</f>
        <v>Total Interest Charged</v>
      </c>
      <c r="O4921" s="201" t="e">
        <f t="shared" si="464"/>
        <v>#VALUE!</v>
      </c>
    </row>
    <row r="4922" spans="3:15" x14ac:dyDescent="0.25">
      <c r="C4922" s="197" t="e">
        <f t="shared" si="467"/>
        <v>#DIV/0!</v>
      </c>
      <c r="D4922" s="216" t="e">
        <f>IF(F4922="","",IF($B$3='Budget Calculator'!$A$14, 'Loan Calculator'!$L$12-E4922+H4922, IF($B$3='Budget Calculator'!$A$13,  'Loan Calculator'!$N$12-E4922+H4922, IF($B$3='Budget Calculator'!$A$12,  'Loan Calculator'!$P$12-E4922+H4922, 0))))</f>
        <v>#DIV/0!</v>
      </c>
      <c r="E4922" s="217" t="e">
        <f>IF(('Loan Calculator'!$G$4/$B$4)*C4921&gt;=0, ('Loan Calculator'!$G$4/$B$4)*C4921, 1/0)</f>
        <v>#DIV/0!</v>
      </c>
      <c r="F4922" s="200" t="e">
        <f t="shared" si="468"/>
        <v>#DIV/0!</v>
      </c>
      <c r="G4922" s="212" t="e">
        <f t="shared" si="463"/>
        <v>#DIV/0!</v>
      </c>
      <c r="K4922" s="197" t="str" cm="1">
        <f t="array" ref="K4922">INDEX($A:$G, ($B4922*$B$4)+3,COLUMN(C4922))</f>
        <v>Owing</v>
      </c>
      <c r="L4922" s="198" t="e">
        <f t="shared" si="465"/>
        <v>#VALUE!</v>
      </c>
      <c r="M4922" s="199" t="e">
        <f t="shared" si="466"/>
        <v>#VALUE!</v>
      </c>
      <c r="N4922" s="200" t="str" cm="1">
        <f t="array" ref="N4922">INDEX($A:$G, ($B4922*$B$4)+3,COLUMN(F4922))</f>
        <v>Total Interest Charged</v>
      </c>
      <c r="O4922" s="201" t="e">
        <f t="shared" si="464"/>
        <v>#VALUE!</v>
      </c>
    </row>
    <row r="4923" spans="3:15" x14ac:dyDescent="0.25">
      <c r="C4923" s="197" t="e">
        <f t="shared" si="467"/>
        <v>#DIV/0!</v>
      </c>
      <c r="D4923" s="216" t="e">
        <f>IF(F4923="","",IF($B$3='Budget Calculator'!$A$14, 'Loan Calculator'!$L$12-E4923+H4923, IF($B$3='Budget Calculator'!$A$13,  'Loan Calculator'!$N$12-E4923+H4923, IF($B$3='Budget Calculator'!$A$12,  'Loan Calculator'!$P$12-E4923+H4923, 0))))</f>
        <v>#DIV/0!</v>
      </c>
      <c r="E4923" s="217" t="e">
        <f>IF(('Loan Calculator'!$G$4/$B$4)*C4922&gt;=0, ('Loan Calculator'!$G$4/$B$4)*C4922, 1/0)</f>
        <v>#DIV/0!</v>
      </c>
      <c r="F4923" s="200" t="e">
        <f t="shared" si="468"/>
        <v>#DIV/0!</v>
      </c>
      <c r="G4923" s="212" t="e">
        <f t="shared" si="463"/>
        <v>#DIV/0!</v>
      </c>
      <c r="K4923" s="197" t="str" cm="1">
        <f t="array" ref="K4923">INDEX($A:$G, ($B4923*$B$4)+3,COLUMN(C4923))</f>
        <v>Owing</v>
      </c>
      <c r="L4923" s="198" t="e">
        <f t="shared" si="465"/>
        <v>#VALUE!</v>
      </c>
      <c r="M4923" s="199" t="e">
        <f t="shared" si="466"/>
        <v>#VALUE!</v>
      </c>
      <c r="N4923" s="200" t="str" cm="1">
        <f t="array" ref="N4923">INDEX($A:$G, ($B4923*$B$4)+3,COLUMN(F4923))</f>
        <v>Total Interest Charged</v>
      </c>
      <c r="O4923" s="201" t="e">
        <f t="shared" si="464"/>
        <v>#VALUE!</v>
      </c>
    </row>
    <row r="4924" spans="3:15" x14ac:dyDescent="0.25">
      <c r="C4924" s="197" t="e">
        <f t="shared" si="467"/>
        <v>#DIV/0!</v>
      </c>
      <c r="D4924" s="216" t="e">
        <f>IF(F4924="","",IF($B$3='Budget Calculator'!$A$14, 'Loan Calculator'!$L$12-E4924+H4924, IF($B$3='Budget Calculator'!$A$13,  'Loan Calculator'!$N$12-E4924+H4924, IF($B$3='Budget Calculator'!$A$12,  'Loan Calculator'!$P$12-E4924+H4924, 0))))</f>
        <v>#DIV/0!</v>
      </c>
      <c r="E4924" s="217" t="e">
        <f>IF(('Loan Calculator'!$G$4/$B$4)*C4923&gt;=0, ('Loan Calculator'!$G$4/$B$4)*C4923, 1/0)</f>
        <v>#DIV/0!</v>
      </c>
      <c r="F4924" s="200" t="e">
        <f t="shared" si="468"/>
        <v>#DIV/0!</v>
      </c>
      <c r="G4924" s="212" t="e">
        <f t="shared" si="463"/>
        <v>#DIV/0!</v>
      </c>
      <c r="K4924" s="197" t="str" cm="1">
        <f t="array" ref="K4924">INDEX($A:$G, ($B4924*$B$4)+3,COLUMN(C4924))</f>
        <v>Owing</v>
      </c>
      <c r="L4924" s="198" t="e">
        <f t="shared" si="465"/>
        <v>#VALUE!</v>
      </c>
      <c r="M4924" s="199" t="e">
        <f t="shared" si="466"/>
        <v>#VALUE!</v>
      </c>
      <c r="N4924" s="200" t="str" cm="1">
        <f t="array" ref="N4924">INDEX($A:$G, ($B4924*$B$4)+3,COLUMN(F4924))</f>
        <v>Total Interest Charged</v>
      </c>
      <c r="O4924" s="201" t="e">
        <f t="shared" si="464"/>
        <v>#VALUE!</v>
      </c>
    </row>
    <row r="4925" spans="3:15" x14ac:dyDescent="0.25">
      <c r="C4925" s="197" t="e">
        <f t="shared" si="467"/>
        <v>#DIV/0!</v>
      </c>
      <c r="D4925" s="216" t="e">
        <f>IF(F4925="","",IF($B$3='Budget Calculator'!$A$14, 'Loan Calculator'!$L$12-E4925+H4925, IF($B$3='Budget Calculator'!$A$13,  'Loan Calculator'!$N$12-E4925+H4925, IF($B$3='Budget Calculator'!$A$12,  'Loan Calculator'!$P$12-E4925+H4925, 0))))</f>
        <v>#DIV/0!</v>
      </c>
      <c r="E4925" s="217" t="e">
        <f>IF(('Loan Calculator'!$G$4/$B$4)*C4924&gt;=0, ('Loan Calculator'!$G$4/$B$4)*C4924, 1/0)</f>
        <v>#DIV/0!</v>
      </c>
      <c r="F4925" s="200" t="e">
        <f t="shared" si="468"/>
        <v>#DIV/0!</v>
      </c>
      <c r="G4925" s="212" t="e">
        <f t="shared" si="463"/>
        <v>#DIV/0!</v>
      </c>
      <c r="K4925" s="197" t="str" cm="1">
        <f t="array" ref="K4925">INDEX($A:$G, ($B4925*$B$4)+3,COLUMN(C4925))</f>
        <v>Owing</v>
      </c>
      <c r="L4925" s="198" t="e">
        <f t="shared" si="465"/>
        <v>#VALUE!</v>
      </c>
      <c r="M4925" s="199" t="e">
        <f t="shared" si="466"/>
        <v>#VALUE!</v>
      </c>
      <c r="N4925" s="200" t="str" cm="1">
        <f t="array" ref="N4925">INDEX($A:$G, ($B4925*$B$4)+3,COLUMN(F4925))</f>
        <v>Total Interest Charged</v>
      </c>
      <c r="O4925" s="201" t="e">
        <f t="shared" si="464"/>
        <v>#VALUE!</v>
      </c>
    </row>
    <row r="4926" spans="3:15" x14ac:dyDescent="0.25">
      <c r="C4926" s="197" t="e">
        <f t="shared" si="467"/>
        <v>#DIV/0!</v>
      </c>
      <c r="D4926" s="216" t="e">
        <f>IF(F4926="","",IF($B$3='Budget Calculator'!$A$14, 'Loan Calculator'!$L$12-E4926+H4926, IF($B$3='Budget Calculator'!$A$13,  'Loan Calculator'!$N$12-E4926+H4926, IF($B$3='Budget Calculator'!$A$12,  'Loan Calculator'!$P$12-E4926+H4926, 0))))</f>
        <v>#DIV/0!</v>
      </c>
      <c r="E4926" s="217" t="e">
        <f>IF(('Loan Calculator'!$G$4/$B$4)*C4925&gt;=0, ('Loan Calculator'!$G$4/$B$4)*C4925, 1/0)</f>
        <v>#DIV/0!</v>
      </c>
      <c r="F4926" s="200" t="e">
        <f t="shared" si="468"/>
        <v>#DIV/0!</v>
      </c>
      <c r="G4926" s="212" t="e">
        <f t="shared" si="463"/>
        <v>#DIV/0!</v>
      </c>
      <c r="K4926" s="197" t="str" cm="1">
        <f t="array" ref="K4926">INDEX($A:$G, ($B4926*$B$4)+3,COLUMN(C4926))</f>
        <v>Owing</v>
      </c>
      <c r="L4926" s="198" t="e">
        <f t="shared" si="465"/>
        <v>#VALUE!</v>
      </c>
      <c r="M4926" s="199" t="e">
        <f t="shared" si="466"/>
        <v>#VALUE!</v>
      </c>
      <c r="N4926" s="200" t="str" cm="1">
        <f t="array" ref="N4926">INDEX($A:$G, ($B4926*$B$4)+3,COLUMN(F4926))</f>
        <v>Total Interest Charged</v>
      </c>
      <c r="O4926" s="201" t="e">
        <f t="shared" si="464"/>
        <v>#VALUE!</v>
      </c>
    </row>
    <row r="4927" spans="3:15" x14ac:dyDescent="0.25">
      <c r="C4927" s="197" t="e">
        <f t="shared" si="467"/>
        <v>#DIV/0!</v>
      </c>
      <c r="D4927" s="216" t="e">
        <f>IF(F4927="","",IF($B$3='Budget Calculator'!$A$14, 'Loan Calculator'!$L$12-E4927+H4927, IF($B$3='Budget Calculator'!$A$13,  'Loan Calculator'!$N$12-E4927+H4927, IF($B$3='Budget Calculator'!$A$12,  'Loan Calculator'!$P$12-E4927+H4927, 0))))</f>
        <v>#DIV/0!</v>
      </c>
      <c r="E4927" s="217" t="e">
        <f>IF(('Loan Calculator'!$G$4/$B$4)*C4926&gt;=0, ('Loan Calculator'!$G$4/$B$4)*C4926, 1/0)</f>
        <v>#DIV/0!</v>
      </c>
      <c r="F4927" s="200" t="e">
        <f t="shared" si="468"/>
        <v>#DIV/0!</v>
      </c>
      <c r="G4927" s="212" t="e">
        <f t="shared" si="463"/>
        <v>#DIV/0!</v>
      </c>
      <c r="K4927" s="197" t="str" cm="1">
        <f t="array" ref="K4927">INDEX($A:$G, ($B4927*$B$4)+3,COLUMN(C4927))</f>
        <v>Owing</v>
      </c>
      <c r="L4927" s="198" t="e">
        <f t="shared" si="465"/>
        <v>#VALUE!</v>
      </c>
      <c r="M4927" s="199" t="e">
        <f t="shared" si="466"/>
        <v>#VALUE!</v>
      </c>
      <c r="N4927" s="200" t="str" cm="1">
        <f t="array" ref="N4927">INDEX($A:$G, ($B4927*$B$4)+3,COLUMN(F4927))</f>
        <v>Total Interest Charged</v>
      </c>
      <c r="O4927" s="201" t="e">
        <f t="shared" si="464"/>
        <v>#VALUE!</v>
      </c>
    </row>
    <row r="4928" spans="3:15" x14ac:dyDescent="0.25">
      <c r="C4928" s="197" t="e">
        <f t="shared" si="467"/>
        <v>#DIV/0!</v>
      </c>
      <c r="D4928" s="216" t="e">
        <f>IF(F4928="","",IF($B$3='Budget Calculator'!$A$14, 'Loan Calculator'!$L$12-E4928+H4928, IF($B$3='Budget Calculator'!$A$13,  'Loan Calculator'!$N$12-E4928+H4928, IF($B$3='Budget Calculator'!$A$12,  'Loan Calculator'!$P$12-E4928+H4928, 0))))</f>
        <v>#DIV/0!</v>
      </c>
      <c r="E4928" s="217" t="e">
        <f>IF(('Loan Calculator'!$G$4/$B$4)*C4927&gt;=0, ('Loan Calculator'!$G$4/$B$4)*C4927, 1/0)</f>
        <v>#DIV/0!</v>
      </c>
      <c r="F4928" s="200" t="e">
        <f t="shared" si="468"/>
        <v>#DIV/0!</v>
      </c>
      <c r="G4928" s="212" t="e">
        <f t="shared" si="463"/>
        <v>#DIV/0!</v>
      </c>
      <c r="K4928" s="197" t="str" cm="1">
        <f t="array" ref="K4928">INDEX($A:$G, ($B4928*$B$4)+3,COLUMN(C4928))</f>
        <v>Owing</v>
      </c>
      <c r="L4928" s="198" t="e">
        <f t="shared" si="465"/>
        <v>#VALUE!</v>
      </c>
      <c r="M4928" s="199" t="e">
        <f t="shared" si="466"/>
        <v>#VALUE!</v>
      </c>
      <c r="N4928" s="200" t="str" cm="1">
        <f t="array" ref="N4928">INDEX($A:$G, ($B4928*$B$4)+3,COLUMN(F4928))</f>
        <v>Total Interest Charged</v>
      </c>
      <c r="O4928" s="201" t="e">
        <f t="shared" si="464"/>
        <v>#VALUE!</v>
      </c>
    </row>
    <row r="4929" spans="3:15" x14ac:dyDescent="0.25">
      <c r="C4929" s="197" t="e">
        <f t="shared" si="467"/>
        <v>#DIV/0!</v>
      </c>
      <c r="D4929" s="216" t="e">
        <f>IF(F4929="","",IF($B$3='Budget Calculator'!$A$14, 'Loan Calculator'!$L$12-E4929+H4929, IF($B$3='Budget Calculator'!$A$13,  'Loan Calculator'!$N$12-E4929+H4929, IF($B$3='Budget Calculator'!$A$12,  'Loan Calculator'!$P$12-E4929+H4929, 0))))</f>
        <v>#DIV/0!</v>
      </c>
      <c r="E4929" s="217" t="e">
        <f>IF(('Loan Calculator'!$G$4/$B$4)*C4928&gt;=0, ('Loan Calculator'!$G$4/$B$4)*C4928, 1/0)</f>
        <v>#DIV/0!</v>
      </c>
      <c r="F4929" s="200" t="e">
        <f t="shared" si="468"/>
        <v>#DIV/0!</v>
      </c>
      <c r="G4929" s="212" t="e">
        <f t="shared" si="463"/>
        <v>#DIV/0!</v>
      </c>
      <c r="K4929" s="197" t="str" cm="1">
        <f t="array" ref="K4929">INDEX($A:$G, ($B4929*$B$4)+3,COLUMN(C4929))</f>
        <v>Owing</v>
      </c>
      <c r="L4929" s="198" t="e">
        <f t="shared" si="465"/>
        <v>#VALUE!</v>
      </c>
      <c r="M4929" s="199" t="e">
        <f t="shared" si="466"/>
        <v>#VALUE!</v>
      </c>
      <c r="N4929" s="200" t="str" cm="1">
        <f t="array" ref="N4929">INDEX($A:$G, ($B4929*$B$4)+3,COLUMN(F4929))</f>
        <v>Total Interest Charged</v>
      </c>
      <c r="O4929" s="201" t="e">
        <f t="shared" si="464"/>
        <v>#VALUE!</v>
      </c>
    </row>
    <row r="4930" spans="3:15" x14ac:dyDescent="0.25">
      <c r="C4930" s="197" t="e">
        <f t="shared" si="467"/>
        <v>#DIV/0!</v>
      </c>
      <c r="D4930" s="216" t="e">
        <f>IF(F4930="","",IF($B$3='Budget Calculator'!$A$14, 'Loan Calculator'!$L$12-E4930+H4930, IF($B$3='Budget Calculator'!$A$13,  'Loan Calculator'!$N$12-E4930+H4930, IF($B$3='Budget Calculator'!$A$12,  'Loan Calculator'!$P$12-E4930+H4930, 0))))</f>
        <v>#DIV/0!</v>
      </c>
      <c r="E4930" s="217" t="e">
        <f>IF(('Loan Calculator'!$G$4/$B$4)*C4929&gt;=0, ('Loan Calculator'!$G$4/$B$4)*C4929, 1/0)</f>
        <v>#DIV/0!</v>
      </c>
      <c r="F4930" s="200" t="e">
        <f t="shared" si="468"/>
        <v>#DIV/0!</v>
      </c>
      <c r="G4930" s="212" t="e">
        <f t="shared" si="463"/>
        <v>#DIV/0!</v>
      </c>
      <c r="K4930" s="197" t="str" cm="1">
        <f t="array" ref="K4930">INDEX($A:$G, ($B4930*$B$4)+3,COLUMN(C4930))</f>
        <v>Owing</v>
      </c>
      <c r="L4930" s="198" t="e">
        <f t="shared" si="465"/>
        <v>#VALUE!</v>
      </c>
      <c r="M4930" s="199" t="e">
        <f t="shared" si="466"/>
        <v>#VALUE!</v>
      </c>
      <c r="N4930" s="200" t="str" cm="1">
        <f t="array" ref="N4930">INDEX($A:$G, ($B4930*$B$4)+3,COLUMN(F4930))</f>
        <v>Total Interest Charged</v>
      </c>
      <c r="O4930" s="201" t="e">
        <f t="shared" si="464"/>
        <v>#VALUE!</v>
      </c>
    </row>
    <row r="4931" spans="3:15" x14ac:dyDescent="0.25">
      <c r="C4931" s="197" t="e">
        <f t="shared" si="467"/>
        <v>#DIV/0!</v>
      </c>
      <c r="D4931" s="216" t="e">
        <f>IF(F4931="","",IF($B$3='Budget Calculator'!$A$14, 'Loan Calculator'!$L$12-E4931+H4931, IF($B$3='Budget Calculator'!$A$13,  'Loan Calculator'!$N$12-E4931+H4931, IF($B$3='Budget Calculator'!$A$12,  'Loan Calculator'!$P$12-E4931+H4931, 0))))</f>
        <v>#DIV/0!</v>
      </c>
      <c r="E4931" s="217" t="e">
        <f>IF(('Loan Calculator'!$G$4/$B$4)*C4930&gt;=0, ('Loan Calculator'!$G$4/$B$4)*C4930, 1/0)</f>
        <v>#DIV/0!</v>
      </c>
      <c r="F4931" s="200" t="e">
        <f t="shared" si="468"/>
        <v>#DIV/0!</v>
      </c>
      <c r="G4931" s="212" t="e">
        <f t="shared" si="463"/>
        <v>#DIV/0!</v>
      </c>
      <c r="K4931" s="197" t="str" cm="1">
        <f t="array" ref="K4931">INDEX($A:$G, ($B4931*$B$4)+3,COLUMN(C4931))</f>
        <v>Owing</v>
      </c>
      <c r="L4931" s="198" t="e">
        <f t="shared" si="465"/>
        <v>#VALUE!</v>
      </c>
      <c r="M4931" s="199" t="e">
        <f t="shared" si="466"/>
        <v>#VALUE!</v>
      </c>
      <c r="N4931" s="200" t="str" cm="1">
        <f t="array" ref="N4931">INDEX($A:$G, ($B4931*$B$4)+3,COLUMN(F4931))</f>
        <v>Total Interest Charged</v>
      </c>
      <c r="O4931" s="201" t="e">
        <f t="shared" si="464"/>
        <v>#VALUE!</v>
      </c>
    </row>
    <row r="4932" spans="3:15" x14ac:dyDescent="0.25">
      <c r="C4932" s="197" t="e">
        <f t="shared" si="467"/>
        <v>#DIV/0!</v>
      </c>
      <c r="D4932" s="216" t="e">
        <f>IF(F4932="","",IF($B$3='Budget Calculator'!$A$14, 'Loan Calculator'!$L$12-E4932+H4932, IF($B$3='Budget Calculator'!$A$13,  'Loan Calculator'!$N$12-E4932+H4932, IF($B$3='Budget Calculator'!$A$12,  'Loan Calculator'!$P$12-E4932+H4932, 0))))</f>
        <v>#DIV/0!</v>
      </c>
      <c r="E4932" s="217" t="e">
        <f>IF(('Loan Calculator'!$G$4/$B$4)*C4931&gt;=0, ('Loan Calculator'!$G$4/$B$4)*C4931, 1/0)</f>
        <v>#DIV/0!</v>
      </c>
      <c r="F4932" s="200" t="e">
        <f t="shared" si="468"/>
        <v>#DIV/0!</v>
      </c>
      <c r="G4932" s="212" t="e">
        <f t="shared" si="463"/>
        <v>#DIV/0!</v>
      </c>
      <c r="K4932" s="197" t="str" cm="1">
        <f t="array" ref="K4932">INDEX($A:$G, ($B4932*$B$4)+3,COLUMN(C4932))</f>
        <v>Owing</v>
      </c>
      <c r="L4932" s="198" t="e">
        <f t="shared" si="465"/>
        <v>#VALUE!</v>
      </c>
      <c r="M4932" s="199" t="e">
        <f t="shared" si="466"/>
        <v>#VALUE!</v>
      </c>
      <c r="N4932" s="200" t="str" cm="1">
        <f t="array" ref="N4932">INDEX($A:$G, ($B4932*$B$4)+3,COLUMN(F4932))</f>
        <v>Total Interest Charged</v>
      </c>
      <c r="O4932" s="201" t="e">
        <f t="shared" si="464"/>
        <v>#VALUE!</v>
      </c>
    </row>
    <row r="4933" spans="3:15" x14ac:dyDescent="0.25">
      <c r="C4933" s="197" t="e">
        <f t="shared" si="467"/>
        <v>#DIV/0!</v>
      </c>
      <c r="D4933" s="216" t="e">
        <f>IF(F4933="","",IF($B$3='Budget Calculator'!$A$14, 'Loan Calculator'!$L$12-E4933+H4933, IF($B$3='Budget Calculator'!$A$13,  'Loan Calculator'!$N$12-E4933+H4933, IF($B$3='Budget Calculator'!$A$12,  'Loan Calculator'!$P$12-E4933+H4933, 0))))</f>
        <v>#DIV/0!</v>
      </c>
      <c r="E4933" s="217" t="e">
        <f>IF(('Loan Calculator'!$G$4/$B$4)*C4932&gt;=0, ('Loan Calculator'!$G$4/$B$4)*C4932, 1/0)</f>
        <v>#DIV/0!</v>
      </c>
      <c r="F4933" s="200" t="e">
        <f t="shared" si="468"/>
        <v>#DIV/0!</v>
      </c>
      <c r="G4933" s="212" t="e">
        <f t="shared" si="463"/>
        <v>#DIV/0!</v>
      </c>
      <c r="K4933" s="197" t="str" cm="1">
        <f t="array" ref="K4933">INDEX($A:$G, ($B4933*$B$4)+3,COLUMN(C4933))</f>
        <v>Owing</v>
      </c>
      <c r="L4933" s="198" t="e">
        <f t="shared" si="465"/>
        <v>#VALUE!</v>
      </c>
      <c r="M4933" s="199" t="e">
        <f t="shared" si="466"/>
        <v>#VALUE!</v>
      </c>
      <c r="N4933" s="200" t="str" cm="1">
        <f t="array" ref="N4933">INDEX($A:$G, ($B4933*$B$4)+3,COLUMN(F4933))</f>
        <v>Total Interest Charged</v>
      </c>
      <c r="O4933" s="201" t="e">
        <f t="shared" si="464"/>
        <v>#VALUE!</v>
      </c>
    </row>
    <row r="4934" spans="3:15" x14ac:dyDescent="0.25">
      <c r="C4934" s="197" t="e">
        <f t="shared" si="467"/>
        <v>#DIV/0!</v>
      </c>
      <c r="D4934" s="216" t="e">
        <f>IF(F4934="","",IF($B$3='Budget Calculator'!$A$14, 'Loan Calculator'!$L$12-E4934+H4934, IF($B$3='Budget Calculator'!$A$13,  'Loan Calculator'!$N$12-E4934+H4934, IF($B$3='Budget Calculator'!$A$12,  'Loan Calculator'!$P$12-E4934+H4934, 0))))</f>
        <v>#DIV/0!</v>
      </c>
      <c r="E4934" s="217" t="e">
        <f>IF(('Loan Calculator'!$G$4/$B$4)*C4933&gt;=0, ('Loan Calculator'!$G$4/$B$4)*C4933, 1/0)</f>
        <v>#DIV/0!</v>
      </c>
      <c r="F4934" s="200" t="e">
        <f t="shared" si="468"/>
        <v>#DIV/0!</v>
      </c>
      <c r="G4934" s="212" t="e">
        <f t="shared" ref="G4934:G4997" si="469">IF(IFERROR(C4934, 1/0), B4934, IF(C4934=0, B4934, 1/0))</f>
        <v>#DIV/0!</v>
      </c>
      <c r="K4934" s="197" t="str" cm="1">
        <f t="array" ref="K4934">INDEX($A:$G, ($B4934*$B$4)+3,COLUMN(C4934))</f>
        <v>Owing</v>
      </c>
      <c r="L4934" s="198" t="e">
        <f t="shared" si="465"/>
        <v>#VALUE!</v>
      </c>
      <c r="M4934" s="199" t="e">
        <f t="shared" si="466"/>
        <v>#VALUE!</v>
      </c>
      <c r="N4934" s="200" t="str" cm="1">
        <f t="array" ref="N4934">INDEX($A:$G, ($B4934*$B$4)+3,COLUMN(F4934))</f>
        <v>Total Interest Charged</v>
      </c>
      <c r="O4934" s="201" t="e">
        <f t="shared" ref="O4934:O4997" si="470">IF(IFERROR(K4934, 1/0), J4934, IF(K4934=0, J4934, 1/0))</f>
        <v>#VALUE!</v>
      </c>
    </row>
    <row r="4935" spans="3:15" x14ac:dyDescent="0.25">
      <c r="C4935" s="197" t="e">
        <f t="shared" si="467"/>
        <v>#DIV/0!</v>
      </c>
      <c r="D4935" s="216" t="e">
        <f>IF(F4935="","",IF($B$3='Budget Calculator'!$A$14, 'Loan Calculator'!$L$12-E4935+H4935, IF($B$3='Budget Calculator'!$A$13,  'Loan Calculator'!$N$12-E4935+H4935, IF($B$3='Budget Calculator'!$A$12,  'Loan Calculator'!$P$12-E4935+H4935, 0))))</f>
        <v>#DIV/0!</v>
      </c>
      <c r="E4935" s="217" t="e">
        <f>IF(('Loan Calculator'!$G$4/$B$4)*C4934&gt;=0, ('Loan Calculator'!$G$4/$B$4)*C4934, 1/0)</f>
        <v>#DIV/0!</v>
      </c>
      <c r="F4935" s="200" t="e">
        <f t="shared" si="468"/>
        <v>#DIV/0!</v>
      </c>
      <c r="G4935" s="212" t="e">
        <f t="shared" si="469"/>
        <v>#DIV/0!</v>
      </c>
      <c r="K4935" s="197" t="str" cm="1">
        <f t="array" ref="K4935">INDEX($A:$G, ($B4935*$B$4)+3,COLUMN(C4935))</f>
        <v>Owing</v>
      </c>
      <c r="L4935" s="198" t="e">
        <f t="shared" ref="L4935:L4998" si="471">K4934-K4935</f>
        <v>#VALUE!</v>
      </c>
      <c r="M4935" s="199" t="e">
        <f t="shared" ref="M4935:M4998" si="472">N4935-N4934</f>
        <v>#VALUE!</v>
      </c>
      <c r="N4935" s="200" t="str" cm="1">
        <f t="array" ref="N4935">INDEX($A:$G, ($B4935*$B$4)+3,COLUMN(F4935))</f>
        <v>Total Interest Charged</v>
      </c>
      <c r="O4935" s="201" t="e">
        <f t="shared" si="470"/>
        <v>#VALUE!</v>
      </c>
    </row>
    <row r="4936" spans="3:15" x14ac:dyDescent="0.25">
      <c r="C4936" s="197" t="e">
        <f t="shared" si="467"/>
        <v>#DIV/0!</v>
      </c>
      <c r="D4936" s="216" t="e">
        <f>IF(F4936="","",IF($B$3='Budget Calculator'!$A$14, 'Loan Calculator'!$L$12-E4936+H4936, IF($B$3='Budget Calculator'!$A$13,  'Loan Calculator'!$N$12-E4936+H4936, IF($B$3='Budget Calculator'!$A$12,  'Loan Calculator'!$P$12-E4936+H4936, 0))))</f>
        <v>#DIV/0!</v>
      </c>
      <c r="E4936" s="217" t="e">
        <f>IF(('Loan Calculator'!$G$4/$B$4)*C4935&gt;=0, ('Loan Calculator'!$G$4/$B$4)*C4935, 1/0)</f>
        <v>#DIV/0!</v>
      </c>
      <c r="F4936" s="200" t="e">
        <f t="shared" si="468"/>
        <v>#DIV/0!</v>
      </c>
      <c r="G4936" s="212" t="e">
        <f t="shared" si="469"/>
        <v>#DIV/0!</v>
      </c>
      <c r="K4936" s="197" t="str" cm="1">
        <f t="array" ref="K4936">INDEX($A:$G, ($B4936*$B$4)+3,COLUMN(C4936))</f>
        <v>Owing</v>
      </c>
      <c r="L4936" s="198" t="e">
        <f t="shared" si="471"/>
        <v>#VALUE!</v>
      </c>
      <c r="M4936" s="199" t="e">
        <f t="shared" si="472"/>
        <v>#VALUE!</v>
      </c>
      <c r="N4936" s="200" t="str" cm="1">
        <f t="array" ref="N4936">INDEX($A:$G, ($B4936*$B$4)+3,COLUMN(F4936))</f>
        <v>Total Interest Charged</v>
      </c>
      <c r="O4936" s="201" t="e">
        <f t="shared" si="470"/>
        <v>#VALUE!</v>
      </c>
    </row>
    <row r="4937" spans="3:15" x14ac:dyDescent="0.25">
      <c r="C4937" s="197" t="e">
        <f t="shared" si="467"/>
        <v>#DIV/0!</v>
      </c>
      <c r="D4937" s="216" t="e">
        <f>IF(F4937="","",IF($B$3='Budget Calculator'!$A$14, 'Loan Calculator'!$L$12-E4937+H4937, IF($B$3='Budget Calculator'!$A$13,  'Loan Calculator'!$N$12-E4937+H4937, IF($B$3='Budget Calculator'!$A$12,  'Loan Calculator'!$P$12-E4937+H4937, 0))))</f>
        <v>#DIV/0!</v>
      </c>
      <c r="E4937" s="217" t="e">
        <f>IF(('Loan Calculator'!$G$4/$B$4)*C4936&gt;=0, ('Loan Calculator'!$G$4/$B$4)*C4936, 1/0)</f>
        <v>#DIV/0!</v>
      </c>
      <c r="F4937" s="200" t="e">
        <f t="shared" si="468"/>
        <v>#DIV/0!</v>
      </c>
      <c r="G4937" s="212" t="e">
        <f t="shared" si="469"/>
        <v>#DIV/0!</v>
      </c>
      <c r="K4937" s="197" t="str" cm="1">
        <f t="array" ref="K4937">INDEX($A:$G, ($B4937*$B$4)+3,COLUMN(C4937))</f>
        <v>Owing</v>
      </c>
      <c r="L4937" s="198" t="e">
        <f t="shared" si="471"/>
        <v>#VALUE!</v>
      </c>
      <c r="M4937" s="199" t="e">
        <f t="shared" si="472"/>
        <v>#VALUE!</v>
      </c>
      <c r="N4937" s="200" t="str" cm="1">
        <f t="array" ref="N4937">INDEX($A:$G, ($B4937*$B$4)+3,COLUMN(F4937))</f>
        <v>Total Interest Charged</v>
      </c>
      <c r="O4937" s="201" t="e">
        <f t="shared" si="470"/>
        <v>#VALUE!</v>
      </c>
    </row>
    <row r="4938" spans="3:15" x14ac:dyDescent="0.25">
      <c r="C4938" s="197" t="e">
        <f t="shared" si="467"/>
        <v>#DIV/0!</v>
      </c>
      <c r="D4938" s="216" t="e">
        <f>IF(F4938="","",IF($B$3='Budget Calculator'!$A$14, 'Loan Calculator'!$L$12-E4938+H4938, IF($B$3='Budget Calculator'!$A$13,  'Loan Calculator'!$N$12-E4938+H4938, IF($B$3='Budget Calculator'!$A$12,  'Loan Calculator'!$P$12-E4938+H4938, 0))))</f>
        <v>#DIV/0!</v>
      </c>
      <c r="E4938" s="217" t="e">
        <f>IF(('Loan Calculator'!$G$4/$B$4)*C4937&gt;=0, ('Loan Calculator'!$G$4/$B$4)*C4937, 1/0)</f>
        <v>#DIV/0!</v>
      </c>
      <c r="F4938" s="200" t="e">
        <f t="shared" si="468"/>
        <v>#DIV/0!</v>
      </c>
      <c r="G4938" s="212" t="e">
        <f t="shared" si="469"/>
        <v>#DIV/0!</v>
      </c>
      <c r="K4938" s="197" t="str" cm="1">
        <f t="array" ref="K4938">INDEX($A:$G, ($B4938*$B$4)+3,COLUMN(C4938))</f>
        <v>Owing</v>
      </c>
      <c r="L4938" s="198" t="e">
        <f t="shared" si="471"/>
        <v>#VALUE!</v>
      </c>
      <c r="M4938" s="199" t="e">
        <f t="shared" si="472"/>
        <v>#VALUE!</v>
      </c>
      <c r="N4938" s="200" t="str" cm="1">
        <f t="array" ref="N4938">INDEX($A:$G, ($B4938*$B$4)+3,COLUMN(F4938))</f>
        <v>Total Interest Charged</v>
      </c>
      <c r="O4938" s="201" t="e">
        <f t="shared" si="470"/>
        <v>#VALUE!</v>
      </c>
    </row>
    <row r="4939" spans="3:15" x14ac:dyDescent="0.25">
      <c r="C4939" s="197" t="e">
        <f t="shared" si="467"/>
        <v>#DIV/0!</v>
      </c>
      <c r="D4939" s="216" t="e">
        <f>IF(F4939="","",IF($B$3='Budget Calculator'!$A$14, 'Loan Calculator'!$L$12-E4939+H4939, IF($B$3='Budget Calculator'!$A$13,  'Loan Calculator'!$N$12-E4939+H4939, IF($B$3='Budget Calculator'!$A$12,  'Loan Calculator'!$P$12-E4939+H4939, 0))))</f>
        <v>#DIV/0!</v>
      </c>
      <c r="E4939" s="217" t="e">
        <f>IF(('Loan Calculator'!$G$4/$B$4)*C4938&gt;=0, ('Loan Calculator'!$G$4/$B$4)*C4938, 1/0)</f>
        <v>#DIV/0!</v>
      </c>
      <c r="F4939" s="200" t="e">
        <f t="shared" si="468"/>
        <v>#DIV/0!</v>
      </c>
      <c r="G4939" s="212" t="e">
        <f t="shared" si="469"/>
        <v>#DIV/0!</v>
      </c>
      <c r="K4939" s="197" t="str" cm="1">
        <f t="array" ref="K4939">INDEX($A:$G, ($B4939*$B$4)+3,COLUMN(C4939))</f>
        <v>Owing</v>
      </c>
      <c r="L4939" s="198" t="e">
        <f t="shared" si="471"/>
        <v>#VALUE!</v>
      </c>
      <c r="M4939" s="199" t="e">
        <f t="shared" si="472"/>
        <v>#VALUE!</v>
      </c>
      <c r="N4939" s="200" t="str" cm="1">
        <f t="array" ref="N4939">INDEX($A:$G, ($B4939*$B$4)+3,COLUMN(F4939))</f>
        <v>Total Interest Charged</v>
      </c>
      <c r="O4939" s="201" t="e">
        <f t="shared" si="470"/>
        <v>#VALUE!</v>
      </c>
    </row>
    <row r="4940" spans="3:15" x14ac:dyDescent="0.25">
      <c r="C4940" s="197" t="e">
        <f t="shared" si="467"/>
        <v>#DIV/0!</v>
      </c>
      <c r="D4940" s="216" t="e">
        <f>IF(F4940="","",IF($B$3='Budget Calculator'!$A$14, 'Loan Calculator'!$L$12-E4940+H4940, IF($B$3='Budget Calculator'!$A$13,  'Loan Calculator'!$N$12-E4940+H4940, IF($B$3='Budget Calculator'!$A$12,  'Loan Calculator'!$P$12-E4940+H4940, 0))))</f>
        <v>#DIV/0!</v>
      </c>
      <c r="E4940" s="217" t="e">
        <f>IF(('Loan Calculator'!$G$4/$B$4)*C4939&gt;=0, ('Loan Calculator'!$G$4/$B$4)*C4939, 1/0)</f>
        <v>#DIV/0!</v>
      </c>
      <c r="F4940" s="200" t="e">
        <f t="shared" si="468"/>
        <v>#DIV/0!</v>
      </c>
      <c r="G4940" s="212" t="e">
        <f t="shared" si="469"/>
        <v>#DIV/0!</v>
      </c>
      <c r="K4940" s="197" t="str" cm="1">
        <f t="array" ref="K4940">INDEX($A:$G, ($B4940*$B$4)+3,COLUMN(C4940))</f>
        <v>Owing</v>
      </c>
      <c r="L4940" s="198" t="e">
        <f t="shared" si="471"/>
        <v>#VALUE!</v>
      </c>
      <c r="M4940" s="199" t="e">
        <f t="shared" si="472"/>
        <v>#VALUE!</v>
      </c>
      <c r="N4940" s="200" t="str" cm="1">
        <f t="array" ref="N4940">INDEX($A:$G, ($B4940*$B$4)+3,COLUMN(F4940))</f>
        <v>Total Interest Charged</v>
      </c>
      <c r="O4940" s="201" t="e">
        <f t="shared" si="470"/>
        <v>#VALUE!</v>
      </c>
    </row>
    <row r="4941" spans="3:15" x14ac:dyDescent="0.25">
      <c r="C4941" s="197" t="e">
        <f t="shared" si="467"/>
        <v>#DIV/0!</v>
      </c>
      <c r="D4941" s="216" t="e">
        <f>IF(F4941="","",IF($B$3='Budget Calculator'!$A$14, 'Loan Calculator'!$L$12-E4941+H4941, IF($B$3='Budget Calculator'!$A$13,  'Loan Calculator'!$N$12-E4941+H4941, IF($B$3='Budget Calculator'!$A$12,  'Loan Calculator'!$P$12-E4941+H4941, 0))))</f>
        <v>#DIV/0!</v>
      </c>
      <c r="E4941" s="217" t="e">
        <f>IF(('Loan Calculator'!$G$4/$B$4)*C4940&gt;=0, ('Loan Calculator'!$G$4/$B$4)*C4940, 1/0)</f>
        <v>#DIV/0!</v>
      </c>
      <c r="F4941" s="200" t="e">
        <f t="shared" si="468"/>
        <v>#DIV/0!</v>
      </c>
      <c r="G4941" s="212" t="e">
        <f t="shared" si="469"/>
        <v>#DIV/0!</v>
      </c>
      <c r="K4941" s="197" t="str" cm="1">
        <f t="array" ref="K4941">INDEX($A:$G, ($B4941*$B$4)+3,COLUMN(C4941))</f>
        <v>Owing</v>
      </c>
      <c r="L4941" s="198" t="e">
        <f t="shared" si="471"/>
        <v>#VALUE!</v>
      </c>
      <c r="M4941" s="199" t="e">
        <f t="shared" si="472"/>
        <v>#VALUE!</v>
      </c>
      <c r="N4941" s="200" t="str" cm="1">
        <f t="array" ref="N4941">INDEX($A:$G, ($B4941*$B$4)+3,COLUMN(F4941))</f>
        <v>Total Interest Charged</v>
      </c>
      <c r="O4941" s="201" t="e">
        <f t="shared" si="470"/>
        <v>#VALUE!</v>
      </c>
    </row>
    <row r="4942" spans="3:15" x14ac:dyDescent="0.25">
      <c r="C4942" s="197" t="e">
        <f t="shared" si="467"/>
        <v>#DIV/0!</v>
      </c>
      <c r="D4942" s="216" t="e">
        <f>IF(F4942="","",IF($B$3='Budget Calculator'!$A$14, 'Loan Calculator'!$L$12-E4942+H4942, IF($B$3='Budget Calculator'!$A$13,  'Loan Calculator'!$N$12-E4942+H4942, IF($B$3='Budget Calculator'!$A$12,  'Loan Calculator'!$P$12-E4942+H4942, 0))))</f>
        <v>#DIV/0!</v>
      </c>
      <c r="E4942" s="217" t="e">
        <f>IF(('Loan Calculator'!$G$4/$B$4)*C4941&gt;=0, ('Loan Calculator'!$G$4/$B$4)*C4941, 1/0)</f>
        <v>#DIV/0!</v>
      </c>
      <c r="F4942" s="200" t="e">
        <f t="shared" si="468"/>
        <v>#DIV/0!</v>
      </c>
      <c r="G4942" s="212" t="e">
        <f t="shared" si="469"/>
        <v>#DIV/0!</v>
      </c>
      <c r="K4942" s="197" t="str" cm="1">
        <f t="array" ref="K4942">INDEX($A:$G, ($B4942*$B$4)+3,COLUMN(C4942))</f>
        <v>Owing</v>
      </c>
      <c r="L4942" s="198" t="e">
        <f t="shared" si="471"/>
        <v>#VALUE!</v>
      </c>
      <c r="M4942" s="199" t="e">
        <f t="shared" si="472"/>
        <v>#VALUE!</v>
      </c>
      <c r="N4942" s="200" t="str" cm="1">
        <f t="array" ref="N4942">INDEX($A:$G, ($B4942*$B$4)+3,COLUMN(F4942))</f>
        <v>Total Interest Charged</v>
      </c>
      <c r="O4942" s="201" t="e">
        <f t="shared" si="470"/>
        <v>#VALUE!</v>
      </c>
    </row>
    <row r="4943" spans="3:15" x14ac:dyDescent="0.25">
      <c r="C4943" s="197" t="e">
        <f t="shared" si="467"/>
        <v>#DIV/0!</v>
      </c>
      <c r="D4943" s="216" t="e">
        <f>IF(F4943="","",IF($B$3='Budget Calculator'!$A$14, 'Loan Calculator'!$L$12-E4943+H4943, IF($B$3='Budget Calculator'!$A$13,  'Loan Calculator'!$N$12-E4943+H4943, IF($B$3='Budget Calculator'!$A$12,  'Loan Calculator'!$P$12-E4943+H4943, 0))))</f>
        <v>#DIV/0!</v>
      </c>
      <c r="E4943" s="217" t="e">
        <f>IF(('Loan Calculator'!$G$4/$B$4)*C4942&gt;=0, ('Loan Calculator'!$G$4/$B$4)*C4942, 1/0)</f>
        <v>#DIV/0!</v>
      </c>
      <c r="F4943" s="200" t="e">
        <f t="shared" si="468"/>
        <v>#DIV/0!</v>
      </c>
      <c r="G4943" s="212" t="e">
        <f t="shared" si="469"/>
        <v>#DIV/0!</v>
      </c>
      <c r="K4943" s="197" t="str" cm="1">
        <f t="array" ref="K4943">INDEX($A:$G, ($B4943*$B$4)+3,COLUMN(C4943))</f>
        <v>Owing</v>
      </c>
      <c r="L4943" s="198" t="e">
        <f t="shared" si="471"/>
        <v>#VALUE!</v>
      </c>
      <c r="M4943" s="199" t="e">
        <f t="shared" si="472"/>
        <v>#VALUE!</v>
      </c>
      <c r="N4943" s="200" t="str" cm="1">
        <f t="array" ref="N4943">INDEX($A:$G, ($B4943*$B$4)+3,COLUMN(F4943))</f>
        <v>Total Interest Charged</v>
      </c>
      <c r="O4943" s="201" t="e">
        <f t="shared" si="470"/>
        <v>#VALUE!</v>
      </c>
    </row>
    <row r="4944" spans="3:15" x14ac:dyDescent="0.25">
      <c r="C4944" s="197" t="e">
        <f t="shared" si="467"/>
        <v>#DIV/0!</v>
      </c>
      <c r="D4944" s="216" t="e">
        <f>IF(F4944="","",IF($B$3='Budget Calculator'!$A$14, 'Loan Calculator'!$L$12-E4944+H4944, IF($B$3='Budget Calculator'!$A$13,  'Loan Calculator'!$N$12-E4944+H4944, IF($B$3='Budget Calculator'!$A$12,  'Loan Calculator'!$P$12-E4944+H4944, 0))))</f>
        <v>#DIV/0!</v>
      </c>
      <c r="E4944" s="217" t="e">
        <f>IF(('Loan Calculator'!$G$4/$B$4)*C4943&gt;=0, ('Loan Calculator'!$G$4/$B$4)*C4943, 1/0)</f>
        <v>#DIV/0!</v>
      </c>
      <c r="F4944" s="200" t="e">
        <f t="shared" si="468"/>
        <v>#DIV/0!</v>
      </c>
      <c r="G4944" s="212" t="e">
        <f t="shared" si="469"/>
        <v>#DIV/0!</v>
      </c>
      <c r="K4944" s="197" t="str" cm="1">
        <f t="array" ref="K4944">INDEX($A:$G, ($B4944*$B$4)+3,COLUMN(C4944))</f>
        <v>Owing</v>
      </c>
      <c r="L4944" s="198" t="e">
        <f t="shared" si="471"/>
        <v>#VALUE!</v>
      </c>
      <c r="M4944" s="199" t="e">
        <f t="shared" si="472"/>
        <v>#VALUE!</v>
      </c>
      <c r="N4944" s="200" t="str" cm="1">
        <f t="array" ref="N4944">INDEX($A:$G, ($B4944*$B$4)+3,COLUMN(F4944))</f>
        <v>Total Interest Charged</v>
      </c>
      <c r="O4944" s="201" t="e">
        <f t="shared" si="470"/>
        <v>#VALUE!</v>
      </c>
    </row>
    <row r="4945" spans="3:15" x14ac:dyDescent="0.25">
      <c r="C4945" s="197" t="e">
        <f t="shared" si="467"/>
        <v>#DIV/0!</v>
      </c>
      <c r="D4945" s="216" t="e">
        <f>IF(F4945="","",IF($B$3='Budget Calculator'!$A$14, 'Loan Calculator'!$L$12-E4945+H4945, IF($B$3='Budget Calculator'!$A$13,  'Loan Calculator'!$N$12-E4945+H4945, IF($B$3='Budget Calculator'!$A$12,  'Loan Calculator'!$P$12-E4945+H4945, 0))))</f>
        <v>#DIV/0!</v>
      </c>
      <c r="E4945" s="217" t="e">
        <f>IF(('Loan Calculator'!$G$4/$B$4)*C4944&gt;=0, ('Loan Calculator'!$G$4/$B$4)*C4944, 1/0)</f>
        <v>#DIV/0!</v>
      </c>
      <c r="F4945" s="200" t="e">
        <f t="shared" si="468"/>
        <v>#DIV/0!</v>
      </c>
      <c r="G4945" s="212" t="e">
        <f t="shared" si="469"/>
        <v>#DIV/0!</v>
      </c>
      <c r="K4945" s="197" t="str" cm="1">
        <f t="array" ref="K4945">INDEX($A:$G, ($B4945*$B$4)+3,COLUMN(C4945))</f>
        <v>Owing</v>
      </c>
      <c r="L4945" s="198" t="e">
        <f t="shared" si="471"/>
        <v>#VALUE!</v>
      </c>
      <c r="M4945" s="199" t="e">
        <f t="shared" si="472"/>
        <v>#VALUE!</v>
      </c>
      <c r="N4945" s="200" t="str" cm="1">
        <f t="array" ref="N4945">INDEX($A:$G, ($B4945*$B$4)+3,COLUMN(F4945))</f>
        <v>Total Interest Charged</v>
      </c>
      <c r="O4945" s="201" t="e">
        <f t="shared" si="470"/>
        <v>#VALUE!</v>
      </c>
    </row>
    <row r="4946" spans="3:15" x14ac:dyDescent="0.25">
      <c r="C4946" s="197" t="e">
        <f t="shared" si="467"/>
        <v>#DIV/0!</v>
      </c>
      <c r="D4946" s="216" t="e">
        <f>IF(F4946="","",IF($B$3='Budget Calculator'!$A$14, 'Loan Calculator'!$L$12-E4946+H4946, IF($B$3='Budget Calculator'!$A$13,  'Loan Calculator'!$N$12-E4946+H4946, IF($B$3='Budget Calculator'!$A$12,  'Loan Calculator'!$P$12-E4946+H4946, 0))))</f>
        <v>#DIV/0!</v>
      </c>
      <c r="E4946" s="217" t="e">
        <f>IF(('Loan Calculator'!$G$4/$B$4)*C4945&gt;=0, ('Loan Calculator'!$G$4/$B$4)*C4945, 1/0)</f>
        <v>#DIV/0!</v>
      </c>
      <c r="F4946" s="200" t="e">
        <f t="shared" si="468"/>
        <v>#DIV/0!</v>
      </c>
      <c r="G4946" s="212" t="e">
        <f t="shared" si="469"/>
        <v>#DIV/0!</v>
      </c>
      <c r="K4946" s="197" t="str" cm="1">
        <f t="array" ref="K4946">INDEX($A:$G, ($B4946*$B$4)+3,COLUMN(C4946))</f>
        <v>Owing</v>
      </c>
      <c r="L4946" s="198" t="e">
        <f t="shared" si="471"/>
        <v>#VALUE!</v>
      </c>
      <c r="M4946" s="199" t="e">
        <f t="shared" si="472"/>
        <v>#VALUE!</v>
      </c>
      <c r="N4946" s="200" t="str" cm="1">
        <f t="array" ref="N4946">INDEX($A:$G, ($B4946*$B$4)+3,COLUMN(F4946))</f>
        <v>Total Interest Charged</v>
      </c>
      <c r="O4946" s="201" t="e">
        <f t="shared" si="470"/>
        <v>#VALUE!</v>
      </c>
    </row>
    <row r="4947" spans="3:15" x14ac:dyDescent="0.25">
      <c r="C4947" s="197" t="e">
        <f t="shared" si="467"/>
        <v>#DIV/0!</v>
      </c>
      <c r="D4947" s="216" t="e">
        <f>IF(F4947="","",IF($B$3='Budget Calculator'!$A$14, 'Loan Calculator'!$L$12-E4947+H4947, IF($B$3='Budget Calculator'!$A$13,  'Loan Calculator'!$N$12-E4947+H4947, IF($B$3='Budget Calculator'!$A$12,  'Loan Calculator'!$P$12-E4947+H4947, 0))))</f>
        <v>#DIV/0!</v>
      </c>
      <c r="E4947" s="217" t="e">
        <f>IF(('Loan Calculator'!$G$4/$B$4)*C4946&gt;=0, ('Loan Calculator'!$G$4/$B$4)*C4946, 1/0)</f>
        <v>#DIV/0!</v>
      </c>
      <c r="F4947" s="200" t="e">
        <f t="shared" si="468"/>
        <v>#DIV/0!</v>
      </c>
      <c r="G4947" s="212" t="e">
        <f t="shared" si="469"/>
        <v>#DIV/0!</v>
      </c>
      <c r="K4947" s="197" t="str" cm="1">
        <f t="array" ref="K4947">INDEX($A:$G, ($B4947*$B$4)+3,COLUMN(C4947))</f>
        <v>Owing</v>
      </c>
      <c r="L4947" s="198" t="e">
        <f t="shared" si="471"/>
        <v>#VALUE!</v>
      </c>
      <c r="M4947" s="199" t="e">
        <f t="shared" si="472"/>
        <v>#VALUE!</v>
      </c>
      <c r="N4947" s="200" t="str" cm="1">
        <f t="array" ref="N4947">INDEX($A:$G, ($B4947*$B$4)+3,COLUMN(F4947))</f>
        <v>Total Interest Charged</v>
      </c>
      <c r="O4947" s="201" t="e">
        <f t="shared" si="470"/>
        <v>#VALUE!</v>
      </c>
    </row>
    <row r="4948" spans="3:15" x14ac:dyDescent="0.25">
      <c r="C4948" s="197" t="e">
        <f t="shared" si="467"/>
        <v>#DIV/0!</v>
      </c>
      <c r="D4948" s="216" t="e">
        <f>IF(F4948="","",IF($B$3='Budget Calculator'!$A$14, 'Loan Calculator'!$L$12-E4948+H4948, IF($B$3='Budget Calculator'!$A$13,  'Loan Calculator'!$N$12-E4948+H4948, IF($B$3='Budget Calculator'!$A$12,  'Loan Calculator'!$P$12-E4948+H4948, 0))))</f>
        <v>#DIV/0!</v>
      </c>
      <c r="E4948" s="217" t="e">
        <f>IF(('Loan Calculator'!$G$4/$B$4)*C4947&gt;=0, ('Loan Calculator'!$G$4/$B$4)*C4947, 1/0)</f>
        <v>#DIV/0!</v>
      </c>
      <c r="F4948" s="200" t="e">
        <f t="shared" si="468"/>
        <v>#DIV/0!</v>
      </c>
      <c r="G4948" s="212" t="e">
        <f t="shared" si="469"/>
        <v>#DIV/0!</v>
      </c>
      <c r="K4948" s="197" t="str" cm="1">
        <f t="array" ref="K4948">INDEX($A:$G, ($B4948*$B$4)+3,COLUMN(C4948))</f>
        <v>Owing</v>
      </c>
      <c r="L4948" s="198" t="e">
        <f t="shared" si="471"/>
        <v>#VALUE!</v>
      </c>
      <c r="M4948" s="199" t="e">
        <f t="shared" si="472"/>
        <v>#VALUE!</v>
      </c>
      <c r="N4948" s="200" t="str" cm="1">
        <f t="array" ref="N4948">INDEX($A:$G, ($B4948*$B$4)+3,COLUMN(F4948))</f>
        <v>Total Interest Charged</v>
      </c>
      <c r="O4948" s="201" t="e">
        <f t="shared" si="470"/>
        <v>#VALUE!</v>
      </c>
    </row>
    <row r="4949" spans="3:15" x14ac:dyDescent="0.25">
      <c r="C4949" s="197" t="e">
        <f t="shared" si="467"/>
        <v>#DIV/0!</v>
      </c>
      <c r="D4949" s="216" t="e">
        <f>IF(F4949="","",IF($B$3='Budget Calculator'!$A$14, 'Loan Calculator'!$L$12-E4949+H4949, IF($B$3='Budget Calculator'!$A$13,  'Loan Calculator'!$N$12-E4949+H4949, IF($B$3='Budget Calculator'!$A$12,  'Loan Calculator'!$P$12-E4949+H4949, 0))))</f>
        <v>#DIV/0!</v>
      </c>
      <c r="E4949" s="217" t="e">
        <f>IF(('Loan Calculator'!$G$4/$B$4)*C4948&gt;=0, ('Loan Calculator'!$G$4/$B$4)*C4948, 1/0)</f>
        <v>#DIV/0!</v>
      </c>
      <c r="F4949" s="200" t="e">
        <f t="shared" si="468"/>
        <v>#DIV/0!</v>
      </c>
      <c r="G4949" s="212" t="e">
        <f t="shared" si="469"/>
        <v>#DIV/0!</v>
      </c>
      <c r="K4949" s="197" t="str" cm="1">
        <f t="array" ref="K4949">INDEX($A:$G, ($B4949*$B$4)+3,COLUMN(C4949))</f>
        <v>Owing</v>
      </c>
      <c r="L4949" s="198" t="e">
        <f t="shared" si="471"/>
        <v>#VALUE!</v>
      </c>
      <c r="M4949" s="199" t="e">
        <f t="shared" si="472"/>
        <v>#VALUE!</v>
      </c>
      <c r="N4949" s="200" t="str" cm="1">
        <f t="array" ref="N4949">INDEX($A:$G, ($B4949*$B$4)+3,COLUMN(F4949))</f>
        <v>Total Interest Charged</v>
      </c>
      <c r="O4949" s="201" t="e">
        <f t="shared" si="470"/>
        <v>#VALUE!</v>
      </c>
    </row>
    <row r="4950" spans="3:15" x14ac:dyDescent="0.25">
      <c r="C4950" s="197" t="e">
        <f t="shared" si="467"/>
        <v>#DIV/0!</v>
      </c>
      <c r="D4950" s="216" t="e">
        <f>IF(F4950="","",IF($B$3='Budget Calculator'!$A$14, 'Loan Calculator'!$L$12-E4950+H4950, IF($B$3='Budget Calculator'!$A$13,  'Loan Calculator'!$N$12-E4950+H4950, IF($B$3='Budget Calculator'!$A$12,  'Loan Calculator'!$P$12-E4950+H4950, 0))))</f>
        <v>#DIV/0!</v>
      </c>
      <c r="E4950" s="217" t="e">
        <f>IF(('Loan Calculator'!$G$4/$B$4)*C4949&gt;=0, ('Loan Calculator'!$G$4/$B$4)*C4949, 1/0)</f>
        <v>#DIV/0!</v>
      </c>
      <c r="F4950" s="200" t="e">
        <f t="shared" si="468"/>
        <v>#DIV/0!</v>
      </c>
      <c r="G4950" s="212" t="e">
        <f t="shared" si="469"/>
        <v>#DIV/0!</v>
      </c>
      <c r="K4950" s="197" t="str" cm="1">
        <f t="array" ref="K4950">INDEX($A:$G, ($B4950*$B$4)+3,COLUMN(C4950))</f>
        <v>Owing</v>
      </c>
      <c r="L4950" s="198" t="e">
        <f t="shared" si="471"/>
        <v>#VALUE!</v>
      </c>
      <c r="M4950" s="199" t="e">
        <f t="shared" si="472"/>
        <v>#VALUE!</v>
      </c>
      <c r="N4950" s="200" t="str" cm="1">
        <f t="array" ref="N4950">INDEX($A:$G, ($B4950*$B$4)+3,COLUMN(F4950))</f>
        <v>Total Interest Charged</v>
      </c>
      <c r="O4950" s="201" t="e">
        <f t="shared" si="470"/>
        <v>#VALUE!</v>
      </c>
    </row>
    <row r="4951" spans="3:15" x14ac:dyDescent="0.25">
      <c r="C4951" s="197" t="e">
        <f t="shared" si="467"/>
        <v>#DIV/0!</v>
      </c>
      <c r="D4951" s="216" t="e">
        <f>IF(F4951="","",IF($B$3='Budget Calculator'!$A$14, 'Loan Calculator'!$L$12-E4951+H4951, IF($B$3='Budget Calculator'!$A$13,  'Loan Calculator'!$N$12-E4951+H4951, IF($B$3='Budget Calculator'!$A$12,  'Loan Calculator'!$P$12-E4951+H4951, 0))))</f>
        <v>#DIV/0!</v>
      </c>
      <c r="E4951" s="217" t="e">
        <f>IF(('Loan Calculator'!$G$4/$B$4)*C4950&gt;=0, ('Loan Calculator'!$G$4/$B$4)*C4950, 1/0)</f>
        <v>#DIV/0!</v>
      </c>
      <c r="F4951" s="200" t="e">
        <f t="shared" si="468"/>
        <v>#DIV/0!</v>
      </c>
      <c r="G4951" s="212" t="e">
        <f t="shared" si="469"/>
        <v>#DIV/0!</v>
      </c>
      <c r="K4951" s="197" t="str" cm="1">
        <f t="array" ref="K4951">INDEX($A:$G, ($B4951*$B$4)+3,COLUMN(C4951))</f>
        <v>Owing</v>
      </c>
      <c r="L4951" s="198" t="e">
        <f t="shared" si="471"/>
        <v>#VALUE!</v>
      </c>
      <c r="M4951" s="199" t="e">
        <f t="shared" si="472"/>
        <v>#VALUE!</v>
      </c>
      <c r="N4951" s="200" t="str" cm="1">
        <f t="array" ref="N4951">INDEX($A:$G, ($B4951*$B$4)+3,COLUMN(F4951))</f>
        <v>Total Interest Charged</v>
      </c>
      <c r="O4951" s="201" t="e">
        <f t="shared" si="470"/>
        <v>#VALUE!</v>
      </c>
    </row>
    <row r="4952" spans="3:15" x14ac:dyDescent="0.25">
      <c r="C4952" s="197" t="e">
        <f t="shared" ref="C4952:C5015" si="473">IF(F4952="","",C4951-D4952)</f>
        <v>#DIV/0!</v>
      </c>
      <c r="D4952" s="216" t="e">
        <f>IF(F4952="","",IF($B$3='Budget Calculator'!$A$14, 'Loan Calculator'!$L$12-E4952+H4952, IF($B$3='Budget Calculator'!$A$13,  'Loan Calculator'!$N$12-E4952+H4952, IF($B$3='Budget Calculator'!$A$12,  'Loan Calculator'!$P$12-E4952+H4952, 0))))</f>
        <v>#DIV/0!</v>
      </c>
      <c r="E4952" s="217" t="e">
        <f>IF(('Loan Calculator'!$G$4/$B$4)*C4951&gt;=0, ('Loan Calculator'!$G$4/$B$4)*C4951, 1/0)</f>
        <v>#DIV/0!</v>
      </c>
      <c r="F4952" s="200" t="e">
        <f t="shared" ref="F4952:F5015" si="474">IF(F4951="", "", IF(E4952+F4951&gt;F4951, E4952+F4951, ""))</f>
        <v>#DIV/0!</v>
      </c>
      <c r="G4952" s="212" t="e">
        <f t="shared" si="469"/>
        <v>#DIV/0!</v>
      </c>
      <c r="K4952" s="197" t="str" cm="1">
        <f t="array" ref="K4952">INDEX($A:$G, ($B4952*$B$4)+3,COLUMN(C4952))</f>
        <v>Owing</v>
      </c>
      <c r="L4952" s="198" t="e">
        <f t="shared" si="471"/>
        <v>#VALUE!</v>
      </c>
      <c r="M4952" s="199" t="e">
        <f t="shared" si="472"/>
        <v>#VALUE!</v>
      </c>
      <c r="N4952" s="200" t="str" cm="1">
        <f t="array" ref="N4952">INDEX($A:$G, ($B4952*$B$4)+3,COLUMN(F4952))</f>
        <v>Total Interest Charged</v>
      </c>
      <c r="O4952" s="201" t="e">
        <f t="shared" si="470"/>
        <v>#VALUE!</v>
      </c>
    </row>
    <row r="4953" spans="3:15" x14ac:dyDescent="0.25">
      <c r="C4953" s="197" t="e">
        <f t="shared" si="473"/>
        <v>#DIV/0!</v>
      </c>
      <c r="D4953" s="216" t="e">
        <f>IF(F4953="","",IF($B$3='Budget Calculator'!$A$14, 'Loan Calculator'!$L$12-E4953+H4953, IF($B$3='Budget Calculator'!$A$13,  'Loan Calculator'!$N$12-E4953+H4953, IF($B$3='Budget Calculator'!$A$12,  'Loan Calculator'!$P$12-E4953+H4953, 0))))</f>
        <v>#DIV/0!</v>
      </c>
      <c r="E4953" s="217" t="e">
        <f>IF(('Loan Calculator'!$G$4/$B$4)*C4952&gt;=0, ('Loan Calculator'!$G$4/$B$4)*C4952, 1/0)</f>
        <v>#DIV/0!</v>
      </c>
      <c r="F4953" s="200" t="e">
        <f t="shared" si="474"/>
        <v>#DIV/0!</v>
      </c>
      <c r="G4953" s="212" t="e">
        <f t="shared" si="469"/>
        <v>#DIV/0!</v>
      </c>
      <c r="K4953" s="197" t="str" cm="1">
        <f t="array" ref="K4953">INDEX($A:$G, ($B4953*$B$4)+3,COLUMN(C4953))</f>
        <v>Owing</v>
      </c>
      <c r="L4953" s="198" t="e">
        <f t="shared" si="471"/>
        <v>#VALUE!</v>
      </c>
      <c r="M4953" s="199" t="e">
        <f t="shared" si="472"/>
        <v>#VALUE!</v>
      </c>
      <c r="N4953" s="200" t="str" cm="1">
        <f t="array" ref="N4953">INDEX($A:$G, ($B4953*$B$4)+3,COLUMN(F4953))</f>
        <v>Total Interest Charged</v>
      </c>
      <c r="O4953" s="201" t="e">
        <f t="shared" si="470"/>
        <v>#VALUE!</v>
      </c>
    </row>
    <row r="4954" spans="3:15" x14ac:dyDescent="0.25">
      <c r="C4954" s="197" t="e">
        <f t="shared" si="473"/>
        <v>#DIV/0!</v>
      </c>
      <c r="D4954" s="216" t="e">
        <f>IF(F4954="","",IF($B$3='Budget Calculator'!$A$14, 'Loan Calculator'!$L$12-E4954+H4954, IF($B$3='Budget Calculator'!$A$13,  'Loan Calculator'!$N$12-E4954+H4954, IF($B$3='Budget Calculator'!$A$12,  'Loan Calculator'!$P$12-E4954+H4954, 0))))</f>
        <v>#DIV/0!</v>
      </c>
      <c r="E4954" s="217" t="e">
        <f>IF(('Loan Calculator'!$G$4/$B$4)*C4953&gt;=0, ('Loan Calculator'!$G$4/$B$4)*C4953, 1/0)</f>
        <v>#DIV/0!</v>
      </c>
      <c r="F4954" s="200" t="e">
        <f t="shared" si="474"/>
        <v>#DIV/0!</v>
      </c>
      <c r="G4954" s="212" t="e">
        <f t="shared" si="469"/>
        <v>#DIV/0!</v>
      </c>
      <c r="K4954" s="197" t="str" cm="1">
        <f t="array" ref="K4954">INDEX($A:$G, ($B4954*$B$4)+3,COLUMN(C4954))</f>
        <v>Owing</v>
      </c>
      <c r="L4954" s="198" t="e">
        <f t="shared" si="471"/>
        <v>#VALUE!</v>
      </c>
      <c r="M4954" s="199" t="e">
        <f t="shared" si="472"/>
        <v>#VALUE!</v>
      </c>
      <c r="N4954" s="200" t="str" cm="1">
        <f t="array" ref="N4954">INDEX($A:$G, ($B4954*$B$4)+3,COLUMN(F4954))</f>
        <v>Total Interest Charged</v>
      </c>
      <c r="O4954" s="201" t="e">
        <f t="shared" si="470"/>
        <v>#VALUE!</v>
      </c>
    </row>
    <row r="4955" spans="3:15" x14ac:dyDescent="0.25">
      <c r="C4955" s="197" t="e">
        <f t="shared" si="473"/>
        <v>#DIV/0!</v>
      </c>
      <c r="D4955" s="216" t="e">
        <f>IF(F4955="","",IF($B$3='Budget Calculator'!$A$14, 'Loan Calculator'!$L$12-E4955+H4955, IF($B$3='Budget Calculator'!$A$13,  'Loan Calculator'!$N$12-E4955+H4955, IF($B$3='Budget Calculator'!$A$12,  'Loan Calculator'!$P$12-E4955+H4955, 0))))</f>
        <v>#DIV/0!</v>
      </c>
      <c r="E4955" s="217" t="e">
        <f>IF(('Loan Calculator'!$G$4/$B$4)*C4954&gt;=0, ('Loan Calculator'!$G$4/$B$4)*C4954, 1/0)</f>
        <v>#DIV/0!</v>
      </c>
      <c r="F4955" s="200" t="e">
        <f t="shared" si="474"/>
        <v>#DIV/0!</v>
      </c>
      <c r="G4955" s="212" t="e">
        <f t="shared" si="469"/>
        <v>#DIV/0!</v>
      </c>
      <c r="K4955" s="197" t="str" cm="1">
        <f t="array" ref="K4955">INDEX($A:$G, ($B4955*$B$4)+3,COLUMN(C4955))</f>
        <v>Owing</v>
      </c>
      <c r="L4955" s="198" t="e">
        <f t="shared" si="471"/>
        <v>#VALUE!</v>
      </c>
      <c r="M4955" s="199" t="e">
        <f t="shared" si="472"/>
        <v>#VALUE!</v>
      </c>
      <c r="N4955" s="200" t="str" cm="1">
        <f t="array" ref="N4955">INDEX($A:$G, ($B4955*$B$4)+3,COLUMN(F4955))</f>
        <v>Total Interest Charged</v>
      </c>
      <c r="O4955" s="201" t="e">
        <f t="shared" si="470"/>
        <v>#VALUE!</v>
      </c>
    </row>
    <row r="4956" spans="3:15" x14ac:dyDescent="0.25">
      <c r="C4956" s="197" t="e">
        <f t="shared" si="473"/>
        <v>#DIV/0!</v>
      </c>
      <c r="D4956" s="216" t="e">
        <f>IF(F4956="","",IF($B$3='Budget Calculator'!$A$14, 'Loan Calculator'!$L$12-E4956+H4956, IF($B$3='Budget Calculator'!$A$13,  'Loan Calculator'!$N$12-E4956+H4956, IF($B$3='Budget Calculator'!$A$12,  'Loan Calculator'!$P$12-E4956+H4956, 0))))</f>
        <v>#DIV/0!</v>
      </c>
      <c r="E4956" s="217" t="e">
        <f>IF(('Loan Calculator'!$G$4/$B$4)*C4955&gt;=0, ('Loan Calculator'!$G$4/$B$4)*C4955, 1/0)</f>
        <v>#DIV/0!</v>
      </c>
      <c r="F4956" s="200" t="e">
        <f t="shared" si="474"/>
        <v>#DIV/0!</v>
      </c>
      <c r="G4956" s="212" t="e">
        <f t="shared" si="469"/>
        <v>#DIV/0!</v>
      </c>
      <c r="K4956" s="197" t="str" cm="1">
        <f t="array" ref="K4956">INDEX($A:$G, ($B4956*$B$4)+3,COLUMN(C4956))</f>
        <v>Owing</v>
      </c>
      <c r="L4956" s="198" t="e">
        <f t="shared" si="471"/>
        <v>#VALUE!</v>
      </c>
      <c r="M4956" s="199" t="e">
        <f t="shared" si="472"/>
        <v>#VALUE!</v>
      </c>
      <c r="N4956" s="200" t="str" cm="1">
        <f t="array" ref="N4956">INDEX($A:$G, ($B4956*$B$4)+3,COLUMN(F4956))</f>
        <v>Total Interest Charged</v>
      </c>
      <c r="O4956" s="201" t="e">
        <f t="shared" si="470"/>
        <v>#VALUE!</v>
      </c>
    </row>
    <row r="4957" spans="3:15" x14ac:dyDescent="0.25">
      <c r="C4957" s="197" t="e">
        <f t="shared" si="473"/>
        <v>#DIV/0!</v>
      </c>
      <c r="D4957" s="216" t="e">
        <f>IF(F4957="","",IF($B$3='Budget Calculator'!$A$14, 'Loan Calculator'!$L$12-E4957+H4957, IF($B$3='Budget Calculator'!$A$13,  'Loan Calculator'!$N$12-E4957+H4957, IF($B$3='Budget Calculator'!$A$12,  'Loan Calculator'!$P$12-E4957+H4957, 0))))</f>
        <v>#DIV/0!</v>
      </c>
      <c r="E4957" s="217" t="e">
        <f>IF(('Loan Calculator'!$G$4/$B$4)*C4956&gt;=0, ('Loan Calculator'!$G$4/$B$4)*C4956, 1/0)</f>
        <v>#DIV/0!</v>
      </c>
      <c r="F4957" s="200" t="e">
        <f t="shared" si="474"/>
        <v>#DIV/0!</v>
      </c>
      <c r="G4957" s="212" t="e">
        <f t="shared" si="469"/>
        <v>#DIV/0!</v>
      </c>
      <c r="K4957" s="197" t="str" cm="1">
        <f t="array" ref="K4957">INDEX($A:$G, ($B4957*$B$4)+3,COLUMN(C4957))</f>
        <v>Owing</v>
      </c>
      <c r="L4957" s="198" t="e">
        <f t="shared" si="471"/>
        <v>#VALUE!</v>
      </c>
      <c r="M4957" s="199" t="e">
        <f t="shared" si="472"/>
        <v>#VALUE!</v>
      </c>
      <c r="N4957" s="200" t="str" cm="1">
        <f t="array" ref="N4957">INDEX($A:$G, ($B4957*$B$4)+3,COLUMN(F4957))</f>
        <v>Total Interest Charged</v>
      </c>
      <c r="O4957" s="201" t="e">
        <f t="shared" si="470"/>
        <v>#VALUE!</v>
      </c>
    </row>
    <row r="4958" spans="3:15" x14ac:dyDescent="0.25">
      <c r="C4958" s="197" t="e">
        <f t="shared" si="473"/>
        <v>#DIV/0!</v>
      </c>
      <c r="D4958" s="216" t="e">
        <f>IF(F4958="","",IF($B$3='Budget Calculator'!$A$14, 'Loan Calculator'!$L$12-E4958+H4958, IF($B$3='Budget Calculator'!$A$13,  'Loan Calculator'!$N$12-E4958+H4958, IF($B$3='Budget Calculator'!$A$12,  'Loan Calculator'!$P$12-E4958+H4958, 0))))</f>
        <v>#DIV/0!</v>
      </c>
      <c r="E4958" s="217" t="e">
        <f>IF(('Loan Calculator'!$G$4/$B$4)*C4957&gt;=0, ('Loan Calculator'!$G$4/$B$4)*C4957, 1/0)</f>
        <v>#DIV/0!</v>
      </c>
      <c r="F4958" s="200" t="e">
        <f t="shared" si="474"/>
        <v>#DIV/0!</v>
      </c>
      <c r="G4958" s="212" t="e">
        <f t="shared" si="469"/>
        <v>#DIV/0!</v>
      </c>
      <c r="K4958" s="197" t="str" cm="1">
        <f t="array" ref="K4958">INDEX($A:$G, ($B4958*$B$4)+3,COLUMN(C4958))</f>
        <v>Owing</v>
      </c>
      <c r="L4958" s="198" t="e">
        <f t="shared" si="471"/>
        <v>#VALUE!</v>
      </c>
      <c r="M4958" s="199" t="e">
        <f t="shared" si="472"/>
        <v>#VALUE!</v>
      </c>
      <c r="N4958" s="200" t="str" cm="1">
        <f t="array" ref="N4958">INDEX($A:$G, ($B4958*$B$4)+3,COLUMN(F4958))</f>
        <v>Total Interest Charged</v>
      </c>
      <c r="O4958" s="201" t="e">
        <f t="shared" si="470"/>
        <v>#VALUE!</v>
      </c>
    </row>
    <row r="4959" spans="3:15" x14ac:dyDescent="0.25">
      <c r="C4959" s="197" t="e">
        <f t="shared" si="473"/>
        <v>#DIV/0!</v>
      </c>
      <c r="D4959" s="216" t="e">
        <f>IF(F4959="","",IF($B$3='Budget Calculator'!$A$14, 'Loan Calculator'!$L$12-E4959+H4959, IF($B$3='Budget Calculator'!$A$13,  'Loan Calculator'!$N$12-E4959+H4959, IF($B$3='Budget Calculator'!$A$12,  'Loan Calculator'!$P$12-E4959+H4959, 0))))</f>
        <v>#DIV/0!</v>
      </c>
      <c r="E4959" s="217" t="e">
        <f>IF(('Loan Calculator'!$G$4/$B$4)*C4958&gt;=0, ('Loan Calculator'!$G$4/$B$4)*C4958, 1/0)</f>
        <v>#DIV/0!</v>
      </c>
      <c r="F4959" s="200" t="e">
        <f t="shared" si="474"/>
        <v>#DIV/0!</v>
      </c>
      <c r="G4959" s="212" t="e">
        <f t="shared" si="469"/>
        <v>#DIV/0!</v>
      </c>
      <c r="K4959" s="197" t="str" cm="1">
        <f t="array" ref="K4959">INDEX($A:$G, ($B4959*$B$4)+3,COLUMN(C4959))</f>
        <v>Owing</v>
      </c>
      <c r="L4959" s="198" t="e">
        <f t="shared" si="471"/>
        <v>#VALUE!</v>
      </c>
      <c r="M4959" s="199" t="e">
        <f t="shared" si="472"/>
        <v>#VALUE!</v>
      </c>
      <c r="N4959" s="200" t="str" cm="1">
        <f t="array" ref="N4959">INDEX($A:$G, ($B4959*$B$4)+3,COLUMN(F4959))</f>
        <v>Total Interest Charged</v>
      </c>
      <c r="O4959" s="201" t="e">
        <f t="shared" si="470"/>
        <v>#VALUE!</v>
      </c>
    </row>
    <row r="4960" spans="3:15" x14ac:dyDescent="0.25">
      <c r="C4960" s="197" t="e">
        <f t="shared" si="473"/>
        <v>#DIV/0!</v>
      </c>
      <c r="D4960" s="216" t="e">
        <f>IF(F4960="","",IF($B$3='Budget Calculator'!$A$14, 'Loan Calculator'!$L$12-E4960+H4960, IF($B$3='Budget Calculator'!$A$13,  'Loan Calculator'!$N$12-E4960+H4960, IF($B$3='Budget Calculator'!$A$12,  'Loan Calculator'!$P$12-E4960+H4960, 0))))</f>
        <v>#DIV/0!</v>
      </c>
      <c r="E4960" s="217" t="e">
        <f>IF(('Loan Calculator'!$G$4/$B$4)*C4959&gt;=0, ('Loan Calculator'!$G$4/$B$4)*C4959, 1/0)</f>
        <v>#DIV/0!</v>
      </c>
      <c r="F4960" s="200" t="e">
        <f t="shared" si="474"/>
        <v>#DIV/0!</v>
      </c>
      <c r="G4960" s="212" t="e">
        <f t="shared" si="469"/>
        <v>#DIV/0!</v>
      </c>
      <c r="K4960" s="197" t="str" cm="1">
        <f t="array" ref="K4960">INDEX($A:$G, ($B4960*$B$4)+3,COLUMN(C4960))</f>
        <v>Owing</v>
      </c>
      <c r="L4960" s="198" t="e">
        <f t="shared" si="471"/>
        <v>#VALUE!</v>
      </c>
      <c r="M4960" s="199" t="e">
        <f t="shared" si="472"/>
        <v>#VALUE!</v>
      </c>
      <c r="N4960" s="200" t="str" cm="1">
        <f t="array" ref="N4960">INDEX($A:$G, ($B4960*$B$4)+3,COLUMN(F4960))</f>
        <v>Total Interest Charged</v>
      </c>
      <c r="O4960" s="201" t="e">
        <f t="shared" si="470"/>
        <v>#VALUE!</v>
      </c>
    </row>
    <row r="4961" spans="3:15" x14ac:dyDescent="0.25">
      <c r="C4961" s="197" t="e">
        <f t="shared" si="473"/>
        <v>#DIV/0!</v>
      </c>
      <c r="D4961" s="216" t="e">
        <f>IF(F4961="","",IF($B$3='Budget Calculator'!$A$14, 'Loan Calculator'!$L$12-E4961+H4961, IF($B$3='Budget Calculator'!$A$13,  'Loan Calculator'!$N$12-E4961+H4961, IF($B$3='Budget Calculator'!$A$12,  'Loan Calculator'!$P$12-E4961+H4961, 0))))</f>
        <v>#DIV/0!</v>
      </c>
      <c r="E4961" s="217" t="e">
        <f>IF(('Loan Calculator'!$G$4/$B$4)*C4960&gt;=0, ('Loan Calculator'!$G$4/$B$4)*C4960, 1/0)</f>
        <v>#DIV/0!</v>
      </c>
      <c r="F4961" s="200" t="e">
        <f t="shared" si="474"/>
        <v>#DIV/0!</v>
      </c>
      <c r="G4961" s="212" t="e">
        <f t="shared" si="469"/>
        <v>#DIV/0!</v>
      </c>
      <c r="K4961" s="197" t="str" cm="1">
        <f t="array" ref="K4961">INDEX($A:$G, ($B4961*$B$4)+3,COLUMN(C4961))</f>
        <v>Owing</v>
      </c>
      <c r="L4961" s="198" t="e">
        <f t="shared" si="471"/>
        <v>#VALUE!</v>
      </c>
      <c r="M4961" s="199" t="e">
        <f t="shared" si="472"/>
        <v>#VALUE!</v>
      </c>
      <c r="N4961" s="200" t="str" cm="1">
        <f t="array" ref="N4961">INDEX($A:$G, ($B4961*$B$4)+3,COLUMN(F4961))</f>
        <v>Total Interest Charged</v>
      </c>
      <c r="O4961" s="201" t="e">
        <f t="shared" si="470"/>
        <v>#VALUE!</v>
      </c>
    </row>
    <row r="4962" spans="3:15" x14ac:dyDescent="0.25">
      <c r="C4962" s="197" t="e">
        <f t="shared" si="473"/>
        <v>#DIV/0!</v>
      </c>
      <c r="D4962" s="216" t="e">
        <f>IF(F4962="","",IF($B$3='Budget Calculator'!$A$14, 'Loan Calculator'!$L$12-E4962+H4962, IF($B$3='Budget Calculator'!$A$13,  'Loan Calculator'!$N$12-E4962+H4962, IF($B$3='Budget Calculator'!$A$12,  'Loan Calculator'!$P$12-E4962+H4962, 0))))</f>
        <v>#DIV/0!</v>
      </c>
      <c r="E4962" s="217" t="e">
        <f>IF(('Loan Calculator'!$G$4/$B$4)*C4961&gt;=0, ('Loan Calculator'!$G$4/$B$4)*C4961, 1/0)</f>
        <v>#DIV/0!</v>
      </c>
      <c r="F4962" s="200" t="e">
        <f t="shared" si="474"/>
        <v>#DIV/0!</v>
      </c>
      <c r="G4962" s="212" t="e">
        <f t="shared" si="469"/>
        <v>#DIV/0!</v>
      </c>
      <c r="K4962" s="197" t="str" cm="1">
        <f t="array" ref="K4962">INDEX($A:$G, ($B4962*$B$4)+3,COLUMN(C4962))</f>
        <v>Owing</v>
      </c>
      <c r="L4962" s="198" t="e">
        <f t="shared" si="471"/>
        <v>#VALUE!</v>
      </c>
      <c r="M4962" s="199" t="e">
        <f t="shared" si="472"/>
        <v>#VALUE!</v>
      </c>
      <c r="N4962" s="200" t="str" cm="1">
        <f t="array" ref="N4962">INDEX($A:$G, ($B4962*$B$4)+3,COLUMN(F4962))</f>
        <v>Total Interest Charged</v>
      </c>
      <c r="O4962" s="201" t="e">
        <f t="shared" si="470"/>
        <v>#VALUE!</v>
      </c>
    </row>
    <row r="4963" spans="3:15" x14ac:dyDescent="0.25">
      <c r="C4963" s="197" t="e">
        <f t="shared" si="473"/>
        <v>#DIV/0!</v>
      </c>
      <c r="D4963" s="216" t="e">
        <f>IF(F4963="","",IF($B$3='Budget Calculator'!$A$14, 'Loan Calculator'!$L$12-E4963+H4963, IF($B$3='Budget Calculator'!$A$13,  'Loan Calculator'!$N$12-E4963+H4963, IF($B$3='Budget Calculator'!$A$12,  'Loan Calculator'!$P$12-E4963+H4963, 0))))</f>
        <v>#DIV/0!</v>
      </c>
      <c r="E4963" s="217" t="e">
        <f>IF(('Loan Calculator'!$G$4/$B$4)*C4962&gt;=0, ('Loan Calculator'!$G$4/$B$4)*C4962, 1/0)</f>
        <v>#DIV/0!</v>
      </c>
      <c r="F4963" s="200" t="e">
        <f t="shared" si="474"/>
        <v>#DIV/0!</v>
      </c>
      <c r="G4963" s="212" t="e">
        <f t="shared" si="469"/>
        <v>#DIV/0!</v>
      </c>
      <c r="K4963" s="197" t="str" cm="1">
        <f t="array" ref="K4963">INDEX($A:$G, ($B4963*$B$4)+3,COLUMN(C4963))</f>
        <v>Owing</v>
      </c>
      <c r="L4963" s="198" t="e">
        <f t="shared" si="471"/>
        <v>#VALUE!</v>
      </c>
      <c r="M4963" s="199" t="e">
        <f t="shared" si="472"/>
        <v>#VALUE!</v>
      </c>
      <c r="N4963" s="200" t="str" cm="1">
        <f t="array" ref="N4963">INDEX($A:$G, ($B4963*$B$4)+3,COLUMN(F4963))</f>
        <v>Total Interest Charged</v>
      </c>
      <c r="O4963" s="201" t="e">
        <f t="shared" si="470"/>
        <v>#VALUE!</v>
      </c>
    </row>
    <row r="4964" spans="3:15" x14ac:dyDescent="0.25">
      <c r="C4964" s="197" t="e">
        <f t="shared" si="473"/>
        <v>#DIV/0!</v>
      </c>
      <c r="D4964" s="216" t="e">
        <f>IF(F4964="","",IF($B$3='Budget Calculator'!$A$14, 'Loan Calculator'!$L$12-E4964+H4964, IF($B$3='Budget Calculator'!$A$13,  'Loan Calculator'!$N$12-E4964+H4964, IF($B$3='Budget Calculator'!$A$12,  'Loan Calculator'!$P$12-E4964+H4964, 0))))</f>
        <v>#DIV/0!</v>
      </c>
      <c r="E4964" s="217" t="e">
        <f>IF(('Loan Calculator'!$G$4/$B$4)*C4963&gt;=0, ('Loan Calculator'!$G$4/$B$4)*C4963, 1/0)</f>
        <v>#DIV/0!</v>
      </c>
      <c r="F4964" s="200" t="e">
        <f t="shared" si="474"/>
        <v>#DIV/0!</v>
      </c>
      <c r="G4964" s="212" t="e">
        <f t="shared" si="469"/>
        <v>#DIV/0!</v>
      </c>
      <c r="K4964" s="197" t="str" cm="1">
        <f t="array" ref="K4964">INDEX($A:$G, ($B4964*$B$4)+3,COLUMN(C4964))</f>
        <v>Owing</v>
      </c>
      <c r="L4964" s="198" t="e">
        <f t="shared" si="471"/>
        <v>#VALUE!</v>
      </c>
      <c r="M4964" s="199" t="e">
        <f t="shared" si="472"/>
        <v>#VALUE!</v>
      </c>
      <c r="N4964" s="200" t="str" cm="1">
        <f t="array" ref="N4964">INDEX($A:$G, ($B4964*$B$4)+3,COLUMN(F4964))</f>
        <v>Total Interest Charged</v>
      </c>
      <c r="O4964" s="201" t="e">
        <f t="shared" si="470"/>
        <v>#VALUE!</v>
      </c>
    </row>
    <row r="4965" spans="3:15" x14ac:dyDescent="0.25">
      <c r="C4965" s="197" t="e">
        <f t="shared" si="473"/>
        <v>#DIV/0!</v>
      </c>
      <c r="D4965" s="216" t="e">
        <f>IF(F4965="","",IF($B$3='Budget Calculator'!$A$14, 'Loan Calculator'!$L$12-E4965+H4965, IF($B$3='Budget Calculator'!$A$13,  'Loan Calculator'!$N$12-E4965+H4965, IF($B$3='Budget Calculator'!$A$12,  'Loan Calculator'!$P$12-E4965+H4965, 0))))</f>
        <v>#DIV/0!</v>
      </c>
      <c r="E4965" s="217" t="e">
        <f>IF(('Loan Calculator'!$G$4/$B$4)*C4964&gt;=0, ('Loan Calculator'!$G$4/$B$4)*C4964, 1/0)</f>
        <v>#DIV/0!</v>
      </c>
      <c r="F4965" s="200" t="e">
        <f t="shared" si="474"/>
        <v>#DIV/0!</v>
      </c>
      <c r="G4965" s="212" t="e">
        <f t="shared" si="469"/>
        <v>#DIV/0!</v>
      </c>
      <c r="K4965" s="197" t="str" cm="1">
        <f t="array" ref="K4965">INDEX($A:$G, ($B4965*$B$4)+3,COLUMN(C4965))</f>
        <v>Owing</v>
      </c>
      <c r="L4965" s="198" t="e">
        <f t="shared" si="471"/>
        <v>#VALUE!</v>
      </c>
      <c r="M4965" s="199" t="e">
        <f t="shared" si="472"/>
        <v>#VALUE!</v>
      </c>
      <c r="N4965" s="200" t="str" cm="1">
        <f t="array" ref="N4965">INDEX($A:$G, ($B4965*$B$4)+3,COLUMN(F4965))</f>
        <v>Total Interest Charged</v>
      </c>
      <c r="O4965" s="201" t="e">
        <f t="shared" si="470"/>
        <v>#VALUE!</v>
      </c>
    </row>
    <row r="4966" spans="3:15" x14ac:dyDescent="0.25">
      <c r="C4966" s="197" t="e">
        <f t="shared" si="473"/>
        <v>#DIV/0!</v>
      </c>
      <c r="D4966" s="216" t="e">
        <f>IF(F4966="","",IF($B$3='Budget Calculator'!$A$14, 'Loan Calculator'!$L$12-E4966+H4966, IF($B$3='Budget Calculator'!$A$13,  'Loan Calculator'!$N$12-E4966+H4966, IF($B$3='Budget Calculator'!$A$12,  'Loan Calculator'!$P$12-E4966+H4966, 0))))</f>
        <v>#DIV/0!</v>
      </c>
      <c r="E4966" s="217" t="e">
        <f>IF(('Loan Calculator'!$G$4/$B$4)*C4965&gt;=0, ('Loan Calculator'!$G$4/$B$4)*C4965, 1/0)</f>
        <v>#DIV/0!</v>
      </c>
      <c r="F4966" s="200" t="e">
        <f t="shared" si="474"/>
        <v>#DIV/0!</v>
      </c>
      <c r="G4966" s="212" t="e">
        <f t="shared" si="469"/>
        <v>#DIV/0!</v>
      </c>
      <c r="K4966" s="197" t="str" cm="1">
        <f t="array" ref="K4966">INDEX($A:$G, ($B4966*$B$4)+3,COLUMN(C4966))</f>
        <v>Owing</v>
      </c>
      <c r="L4966" s="198" t="e">
        <f t="shared" si="471"/>
        <v>#VALUE!</v>
      </c>
      <c r="M4966" s="199" t="e">
        <f t="shared" si="472"/>
        <v>#VALUE!</v>
      </c>
      <c r="N4966" s="200" t="str" cm="1">
        <f t="array" ref="N4966">INDEX($A:$G, ($B4966*$B$4)+3,COLUMN(F4966))</f>
        <v>Total Interest Charged</v>
      </c>
      <c r="O4966" s="201" t="e">
        <f t="shared" si="470"/>
        <v>#VALUE!</v>
      </c>
    </row>
    <row r="4967" spans="3:15" x14ac:dyDescent="0.25">
      <c r="C4967" s="197" t="e">
        <f t="shared" si="473"/>
        <v>#DIV/0!</v>
      </c>
      <c r="D4967" s="216" t="e">
        <f>IF(F4967="","",IF($B$3='Budget Calculator'!$A$14, 'Loan Calculator'!$L$12-E4967+H4967, IF($B$3='Budget Calculator'!$A$13,  'Loan Calculator'!$N$12-E4967+H4967, IF($B$3='Budget Calculator'!$A$12,  'Loan Calculator'!$P$12-E4967+H4967, 0))))</f>
        <v>#DIV/0!</v>
      </c>
      <c r="E4967" s="217" t="e">
        <f>IF(('Loan Calculator'!$G$4/$B$4)*C4966&gt;=0, ('Loan Calculator'!$G$4/$B$4)*C4966, 1/0)</f>
        <v>#DIV/0!</v>
      </c>
      <c r="F4967" s="200" t="e">
        <f t="shared" si="474"/>
        <v>#DIV/0!</v>
      </c>
      <c r="G4967" s="212" t="e">
        <f t="shared" si="469"/>
        <v>#DIV/0!</v>
      </c>
      <c r="K4967" s="197" t="str" cm="1">
        <f t="array" ref="K4967">INDEX($A:$G, ($B4967*$B$4)+3,COLUMN(C4967))</f>
        <v>Owing</v>
      </c>
      <c r="L4967" s="198" t="e">
        <f t="shared" si="471"/>
        <v>#VALUE!</v>
      </c>
      <c r="M4967" s="199" t="e">
        <f t="shared" si="472"/>
        <v>#VALUE!</v>
      </c>
      <c r="N4967" s="200" t="str" cm="1">
        <f t="array" ref="N4967">INDEX($A:$G, ($B4967*$B$4)+3,COLUMN(F4967))</f>
        <v>Total Interest Charged</v>
      </c>
      <c r="O4967" s="201" t="e">
        <f t="shared" si="470"/>
        <v>#VALUE!</v>
      </c>
    </row>
    <row r="4968" spans="3:15" x14ac:dyDescent="0.25">
      <c r="C4968" s="197" t="e">
        <f t="shared" si="473"/>
        <v>#DIV/0!</v>
      </c>
      <c r="D4968" s="216" t="e">
        <f>IF(F4968="","",IF($B$3='Budget Calculator'!$A$14, 'Loan Calculator'!$L$12-E4968+H4968, IF($B$3='Budget Calculator'!$A$13,  'Loan Calculator'!$N$12-E4968+H4968, IF($B$3='Budget Calculator'!$A$12,  'Loan Calculator'!$P$12-E4968+H4968, 0))))</f>
        <v>#DIV/0!</v>
      </c>
      <c r="E4968" s="217" t="e">
        <f>IF(('Loan Calculator'!$G$4/$B$4)*C4967&gt;=0, ('Loan Calculator'!$G$4/$B$4)*C4967, 1/0)</f>
        <v>#DIV/0!</v>
      </c>
      <c r="F4968" s="200" t="e">
        <f t="shared" si="474"/>
        <v>#DIV/0!</v>
      </c>
      <c r="G4968" s="212" t="e">
        <f t="shared" si="469"/>
        <v>#DIV/0!</v>
      </c>
      <c r="K4968" s="197" t="str" cm="1">
        <f t="array" ref="K4968">INDEX($A:$G, ($B4968*$B$4)+3,COLUMN(C4968))</f>
        <v>Owing</v>
      </c>
      <c r="L4968" s="198" t="e">
        <f t="shared" si="471"/>
        <v>#VALUE!</v>
      </c>
      <c r="M4968" s="199" t="e">
        <f t="shared" si="472"/>
        <v>#VALUE!</v>
      </c>
      <c r="N4968" s="200" t="str" cm="1">
        <f t="array" ref="N4968">INDEX($A:$G, ($B4968*$B$4)+3,COLUMN(F4968))</f>
        <v>Total Interest Charged</v>
      </c>
      <c r="O4968" s="201" t="e">
        <f t="shared" si="470"/>
        <v>#VALUE!</v>
      </c>
    </row>
    <row r="4969" spans="3:15" x14ac:dyDescent="0.25">
      <c r="C4969" s="197" t="e">
        <f t="shared" si="473"/>
        <v>#DIV/0!</v>
      </c>
      <c r="D4969" s="216" t="e">
        <f>IF(F4969="","",IF($B$3='Budget Calculator'!$A$14, 'Loan Calculator'!$L$12-E4969+H4969, IF($B$3='Budget Calculator'!$A$13,  'Loan Calculator'!$N$12-E4969+H4969, IF($B$3='Budget Calculator'!$A$12,  'Loan Calculator'!$P$12-E4969+H4969, 0))))</f>
        <v>#DIV/0!</v>
      </c>
      <c r="E4969" s="217" t="e">
        <f>IF(('Loan Calculator'!$G$4/$B$4)*C4968&gt;=0, ('Loan Calculator'!$G$4/$B$4)*C4968, 1/0)</f>
        <v>#DIV/0!</v>
      </c>
      <c r="F4969" s="200" t="e">
        <f t="shared" si="474"/>
        <v>#DIV/0!</v>
      </c>
      <c r="G4969" s="212" t="e">
        <f t="shared" si="469"/>
        <v>#DIV/0!</v>
      </c>
      <c r="K4969" s="197" t="str" cm="1">
        <f t="array" ref="K4969">INDEX($A:$G, ($B4969*$B$4)+3,COLUMN(C4969))</f>
        <v>Owing</v>
      </c>
      <c r="L4969" s="198" t="e">
        <f t="shared" si="471"/>
        <v>#VALUE!</v>
      </c>
      <c r="M4969" s="199" t="e">
        <f t="shared" si="472"/>
        <v>#VALUE!</v>
      </c>
      <c r="N4969" s="200" t="str" cm="1">
        <f t="array" ref="N4969">INDEX($A:$G, ($B4969*$B$4)+3,COLUMN(F4969))</f>
        <v>Total Interest Charged</v>
      </c>
      <c r="O4969" s="201" t="e">
        <f t="shared" si="470"/>
        <v>#VALUE!</v>
      </c>
    </row>
    <row r="4970" spans="3:15" x14ac:dyDescent="0.25">
      <c r="C4970" s="197" t="e">
        <f t="shared" si="473"/>
        <v>#DIV/0!</v>
      </c>
      <c r="D4970" s="216" t="e">
        <f>IF(F4970="","",IF($B$3='Budget Calculator'!$A$14, 'Loan Calculator'!$L$12-E4970+H4970, IF($B$3='Budget Calculator'!$A$13,  'Loan Calculator'!$N$12-E4970+H4970, IF($B$3='Budget Calculator'!$A$12,  'Loan Calculator'!$P$12-E4970+H4970, 0))))</f>
        <v>#DIV/0!</v>
      </c>
      <c r="E4970" s="217" t="e">
        <f>IF(('Loan Calculator'!$G$4/$B$4)*C4969&gt;=0, ('Loan Calculator'!$G$4/$B$4)*C4969, 1/0)</f>
        <v>#DIV/0!</v>
      </c>
      <c r="F4970" s="200" t="e">
        <f t="shared" si="474"/>
        <v>#DIV/0!</v>
      </c>
      <c r="G4970" s="212" t="e">
        <f t="shared" si="469"/>
        <v>#DIV/0!</v>
      </c>
      <c r="K4970" s="197" t="str" cm="1">
        <f t="array" ref="K4970">INDEX($A:$G, ($B4970*$B$4)+3,COLUMN(C4970))</f>
        <v>Owing</v>
      </c>
      <c r="L4970" s="198" t="e">
        <f t="shared" si="471"/>
        <v>#VALUE!</v>
      </c>
      <c r="M4970" s="199" t="e">
        <f t="shared" si="472"/>
        <v>#VALUE!</v>
      </c>
      <c r="N4970" s="200" t="str" cm="1">
        <f t="array" ref="N4970">INDEX($A:$G, ($B4970*$B$4)+3,COLUMN(F4970))</f>
        <v>Total Interest Charged</v>
      </c>
      <c r="O4970" s="201" t="e">
        <f t="shared" si="470"/>
        <v>#VALUE!</v>
      </c>
    </row>
    <row r="4971" spans="3:15" x14ac:dyDescent="0.25">
      <c r="C4971" s="197" t="e">
        <f t="shared" si="473"/>
        <v>#DIV/0!</v>
      </c>
      <c r="D4971" s="216" t="e">
        <f>IF(F4971="","",IF($B$3='Budget Calculator'!$A$14, 'Loan Calculator'!$L$12-E4971+H4971, IF($B$3='Budget Calculator'!$A$13,  'Loan Calculator'!$N$12-E4971+H4971, IF($B$3='Budget Calculator'!$A$12,  'Loan Calculator'!$P$12-E4971+H4971, 0))))</f>
        <v>#DIV/0!</v>
      </c>
      <c r="E4971" s="217" t="e">
        <f>IF(('Loan Calculator'!$G$4/$B$4)*C4970&gt;=0, ('Loan Calculator'!$G$4/$B$4)*C4970, 1/0)</f>
        <v>#DIV/0!</v>
      </c>
      <c r="F4971" s="200" t="e">
        <f t="shared" si="474"/>
        <v>#DIV/0!</v>
      </c>
      <c r="G4971" s="212" t="e">
        <f t="shared" si="469"/>
        <v>#DIV/0!</v>
      </c>
      <c r="K4971" s="197" t="str" cm="1">
        <f t="array" ref="K4971">INDEX($A:$G, ($B4971*$B$4)+3,COLUMN(C4971))</f>
        <v>Owing</v>
      </c>
      <c r="L4971" s="198" t="e">
        <f t="shared" si="471"/>
        <v>#VALUE!</v>
      </c>
      <c r="M4971" s="199" t="e">
        <f t="shared" si="472"/>
        <v>#VALUE!</v>
      </c>
      <c r="N4971" s="200" t="str" cm="1">
        <f t="array" ref="N4971">INDEX($A:$G, ($B4971*$B$4)+3,COLUMN(F4971))</f>
        <v>Total Interest Charged</v>
      </c>
      <c r="O4971" s="201" t="e">
        <f t="shared" si="470"/>
        <v>#VALUE!</v>
      </c>
    </row>
    <row r="4972" spans="3:15" x14ac:dyDescent="0.25">
      <c r="C4972" s="197" t="e">
        <f t="shared" si="473"/>
        <v>#DIV/0!</v>
      </c>
      <c r="D4972" s="216" t="e">
        <f>IF(F4972="","",IF($B$3='Budget Calculator'!$A$14, 'Loan Calculator'!$L$12-E4972+H4972, IF($B$3='Budget Calculator'!$A$13,  'Loan Calculator'!$N$12-E4972+H4972, IF($B$3='Budget Calculator'!$A$12,  'Loan Calculator'!$P$12-E4972+H4972, 0))))</f>
        <v>#DIV/0!</v>
      </c>
      <c r="E4972" s="217" t="e">
        <f>IF(('Loan Calculator'!$G$4/$B$4)*C4971&gt;=0, ('Loan Calculator'!$G$4/$B$4)*C4971, 1/0)</f>
        <v>#DIV/0!</v>
      </c>
      <c r="F4972" s="200" t="e">
        <f t="shared" si="474"/>
        <v>#DIV/0!</v>
      </c>
      <c r="G4972" s="212" t="e">
        <f t="shared" si="469"/>
        <v>#DIV/0!</v>
      </c>
      <c r="K4972" s="197" t="str" cm="1">
        <f t="array" ref="K4972">INDEX($A:$G, ($B4972*$B$4)+3,COLUMN(C4972))</f>
        <v>Owing</v>
      </c>
      <c r="L4972" s="198" t="e">
        <f t="shared" si="471"/>
        <v>#VALUE!</v>
      </c>
      <c r="M4972" s="199" t="e">
        <f t="shared" si="472"/>
        <v>#VALUE!</v>
      </c>
      <c r="N4972" s="200" t="str" cm="1">
        <f t="array" ref="N4972">INDEX($A:$G, ($B4972*$B$4)+3,COLUMN(F4972))</f>
        <v>Total Interest Charged</v>
      </c>
      <c r="O4972" s="201" t="e">
        <f t="shared" si="470"/>
        <v>#VALUE!</v>
      </c>
    </row>
    <row r="4973" spans="3:15" x14ac:dyDescent="0.25">
      <c r="C4973" s="197" t="e">
        <f t="shared" si="473"/>
        <v>#DIV/0!</v>
      </c>
      <c r="D4973" s="216" t="e">
        <f>IF(F4973="","",IF($B$3='Budget Calculator'!$A$14, 'Loan Calculator'!$L$12-E4973+H4973, IF($B$3='Budget Calculator'!$A$13,  'Loan Calculator'!$N$12-E4973+H4973, IF($B$3='Budget Calculator'!$A$12,  'Loan Calculator'!$P$12-E4973+H4973, 0))))</f>
        <v>#DIV/0!</v>
      </c>
      <c r="E4973" s="217" t="e">
        <f>IF(('Loan Calculator'!$G$4/$B$4)*C4972&gt;=0, ('Loan Calculator'!$G$4/$B$4)*C4972, 1/0)</f>
        <v>#DIV/0!</v>
      </c>
      <c r="F4973" s="200" t="e">
        <f t="shared" si="474"/>
        <v>#DIV/0!</v>
      </c>
      <c r="G4973" s="212" t="e">
        <f t="shared" si="469"/>
        <v>#DIV/0!</v>
      </c>
      <c r="K4973" s="197" t="str" cm="1">
        <f t="array" ref="K4973">INDEX($A:$G, ($B4973*$B$4)+3,COLUMN(C4973))</f>
        <v>Owing</v>
      </c>
      <c r="L4973" s="198" t="e">
        <f t="shared" si="471"/>
        <v>#VALUE!</v>
      </c>
      <c r="M4973" s="199" t="e">
        <f t="shared" si="472"/>
        <v>#VALUE!</v>
      </c>
      <c r="N4973" s="200" t="str" cm="1">
        <f t="array" ref="N4973">INDEX($A:$G, ($B4973*$B$4)+3,COLUMN(F4973))</f>
        <v>Total Interest Charged</v>
      </c>
      <c r="O4973" s="201" t="e">
        <f t="shared" si="470"/>
        <v>#VALUE!</v>
      </c>
    </row>
    <row r="4974" spans="3:15" x14ac:dyDescent="0.25">
      <c r="C4974" s="197" t="e">
        <f t="shared" si="473"/>
        <v>#DIV/0!</v>
      </c>
      <c r="D4974" s="216" t="e">
        <f>IF(F4974="","",IF($B$3='Budget Calculator'!$A$14, 'Loan Calculator'!$L$12-E4974+H4974, IF($B$3='Budget Calculator'!$A$13,  'Loan Calculator'!$N$12-E4974+H4974, IF($B$3='Budget Calculator'!$A$12,  'Loan Calculator'!$P$12-E4974+H4974, 0))))</f>
        <v>#DIV/0!</v>
      </c>
      <c r="E4974" s="217" t="e">
        <f>IF(('Loan Calculator'!$G$4/$B$4)*C4973&gt;=0, ('Loan Calculator'!$G$4/$B$4)*C4973, 1/0)</f>
        <v>#DIV/0!</v>
      </c>
      <c r="F4974" s="200" t="e">
        <f t="shared" si="474"/>
        <v>#DIV/0!</v>
      </c>
      <c r="G4974" s="212" t="e">
        <f t="shared" si="469"/>
        <v>#DIV/0!</v>
      </c>
      <c r="K4974" s="197" t="str" cm="1">
        <f t="array" ref="K4974">INDEX($A:$G, ($B4974*$B$4)+3,COLUMN(C4974))</f>
        <v>Owing</v>
      </c>
      <c r="L4974" s="198" t="e">
        <f t="shared" si="471"/>
        <v>#VALUE!</v>
      </c>
      <c r="M4974" s="199" t="e">
        <f t="shared" si="472"/>
        <v>#VALUE!</v>
      </c>
      <c r="N4974" s="200" t="str" cm="1">
        <f t="array" ref="N4974">INDEX($A:$G, ($B4974*$B$4)+3,COLUMN(F4974))</f>
        <v>Total Interest Charged</v>
      </c>
      <c r="O4974" s="201" t="e">
        <f t="shared" si="470"/>
        <v>#VALUE!</v>
      </c>
    </row>
    <row r="4975" spans="3:15" x14ac:dyDescent="0.25">
      <c r="C4975" s="197" t="e">
        <f t="shared" si="473"/>
        <v>#DIV/0!</v>
      </c>
      <c r="D4975" s="216" t="e">
        <f>IF(F4975="","",IF($B$3='Budget Calculator'!$A$14, 'Loan Calculator'!$L$12-E4975+H4975, IF($B$3='Budget Calculator'!$A$13,  'Loan Calculator'!$N$12-E4975+H4975, IF($B$3='Budget Calculator'!$A$12,  'Loan Calculator'!$P$12-E4975+H4975, 0))))</f>
        <v>#DIV/0!</v>
      </c>
      <c r="E4975" s="217" t="e">
        <f>IF(('Loan Calculator'!$G$4/$B$4)*C4974&gt;=0, ('Loan Calculator'!$G$4/$B$4)*C4974, 1/0)</f>
        <v>#DIV/0!</v>
      </c>
      <c r="F4975" s="200" t="e">
        <f t="shared" si="474"/>
        <v>#DIV/0!</v>
      </c>
      <c r="G4975" s="212" t="e">
        <f t="shared" si="469"/>
        <v>#DIV/0!</v>
      </c>
      <c r="K4975" s="197" t="str" cm="1">
        <f t="array" ref="K4975">INDEX($A:$G, ($B4975*$B$4)+3,COLUMN(C4975))</f>
        <v>Owing</v>
      </c>
      <c r="L4975" s="198" t="e">
        <f t="shared" si="471"/>
        <v>#VALUE!</v>
      </c>
      <c r="M4975" s="199" t="e">
        <f t="shared" si="472"/>
        <v>#VALUE!</v>
      </c>
      <c r="N4975" s="200" t="str" cm="1">
        <f t="array" ref="N4975">INDEX($A:$G, ($B4975*$B$4)+3,COLUMN(F4975))</f>
        <v>Total Interest Charged</v>
      </c>
      <c r="O4975" s="201" t="e">
        <f t="shared" si="470"/>
        <v>#VALUE!</v>
      </c>
    </row>
    <row r="4976" spans="3:15" x14ac:dyDescent="0.25">
      <c r="C4976" s="197" t="e">
        <f t="shared" si="473"/>
        <v>#DIV/0!</v>
      </c>
      <c r="D4976" s="216" t="e">
        <f>IF(F4976="","",IF($B$3='Budget Calculator'!$A$14, 'Loan Calculator'!$L$12-E4976+H4976, IF($B$3='Budget Calculator'!$A$13,  'Loan Calculator'!$N$12-E4976+H4976, IF($B$3='Budget Calculator'!$A$12,  'Loan Calculator'!$P$12-E4976+H4976, 0))))</f>
        <v>#DIV/0!</v>
      </c>
      <c r="E4976" s="217" t="e">
        <f>IF(('Loan Calculator'!$G$4/$B$4)*C4975&gt;=0, ('Loan Calculator'!$G$4/$B$4)*C4975, 1/0)</f>
        <v>#DIV/0!</v>
      </c>
      <c r="F4976" s="200" t="e">
        <f t="shared" si="474"/>
        <v>#DIV/0!</v>
      </c>
      <c r="G4976" s="212" t="e">
        <f t="shared" si="469"/>
        <v>#DIV/0!</v>
      </c>
      <c r="K4976" s="197" t="str" cm="1">
        <f t="array" ref="K4976">INDEX($A:$G, ($B4976*$B$4)+3,COLUMN(C4976))</f>
        <v>Owing</v>
      </c>
      <c r="L4976" s="198" t="e">
        <f t="shared" si="471"/>
        <v>#VALUE!</v>
      </c>
      <c r="M4976" s="199" t="e">
        <f t="shared" si="472"/>
        <v>#VALUE!</v>
      </c>
      <c r="N4976" s="200" t="str" cm="1">
        <f t="array" ref="N4976">INDEX($A:$G, ($B4976*$B$4)+3,COLUMN(F4976))</f>
        <v>Total Interest Charged</v>
      </c>
      <c r="O4976" s="201" t="e">
        <f t="shared" si="470"/>
        <v>#VALUE!</v>
      </c>
    </row>
    <row r="4977" spans="3:15" x14ac:dyDescent="0.25">
      <c r="C4977" s="197" t="e">
        <f t="shared" si="473"/>
        <v>#DIV/0!</v>
      </c>
      <c r="D4977" s="216" t="e">
        <f>IF(F4977="","",IF($B$3='Budget Calculator'!$A$14, 'Loan Calculator'!$L$12-E4977+H4977, IF($B$3='Budget Calculator'!$A$13,  'Loan Calculator'!$N$12-E4977+H4977, IF($B$3='Budget Calculator'!$A$12,  'Loan Calculator'!$P$12-E4977+H4977, 0))))</f>
        <v>#DIV/0!</v>
      </c>
      <c r="E4977" s="217" t="e">
        <f>IF(('Loan Calculator'!$G$4/$B$4)*C4976&gt;=0, ('Loan Calculator'!$G$4/$B$4)*C4976, 1/0)</f>
        <v>#DIV/0!</v>
      </c>
      <c r="F4977" s="200" t="e">
        <f t="shared" si="474"/>
        <v>#DIV/0!</v>
      </c>
      <c r="G4977" s="212" t="e">
        <f t="shared" si="469"/>
        <v>#DIV/0!</v>
      </c>
      <c r="K4977" s="197" t="str" cm="1">
        <f t="array" ref="K4977">INDEX($A:$G, ($B4977*$B$4)+3,COLUMN(C4977))</f>
        <v>Owing</v>
      </c>
      <c r="L4977" s="198" t="e">
        <f t="shared" si="471"/>
        <v>#VALUE!</v>
      </c>
      <c r="M4977" s="199" t="e">
        <f t="shared" si="472"/>
        <v>#VALUE!</v>
      </c>
      <c r="N4977" s="200" t="str" cm="1">
        <f t="array" ref="N4977">INDEX($A:$G, ($B4977*$B$4)+3,COLUMN(F4977))</f>
        <v>Total Interest Charged</v>
      </c>
      <c r="O4977" s="201" t="e">
        <f t="shared" si="470"/>
        <v>#VALUE!</v>
      </c>
    </row>
    <row r="4978" spans="3:15" x14ac:dyDescent="0.25">
      <c r="C4978" s="197" t="e">
        <f t="shared" si="473"/>
        <v>#DIV/0!</v>
      </c>
      <c r="D4978" s="216" t="e">
        <f>IF(F4978="","",IF($B$3='Budget Calculator'!$A$14, 'Loan Calculator'!$L$12-E4978+H4978, IF($B$3='Budget Calculator'!$A$13,  'Loan Calculator'!$N$12-E4978+H4978, IF($B$3='Budget Calculator'!$A$12,  'Loan Calculator'!$P$12-E4978+H4978, 0))))</f>
        <v>#DIV/0!</v>
      </c>
      <c r="E4978" s="217" t="e">
        <f>IF(('Loan Calculator'!$G$4/$B$4)*C4977&gt;=0, ('Loan Calculator'!$G$4/$B$4)*C4977, 1/0)</f>
        <v>#DIV/0!</v>
      </c>
      <c r="F4978" s="200" t="e">
        <f t="shared" si="474"/>
        <v>#DIV/0!</v>
      </c>
      <c r="G4978" s="212" t="e">
        <f t="shared" si="469"/>
        <v>#DIV/0!</v>
      </c>
      <c r="K4978" s="197" t="str" cm="1">
        <f t="array" ref="K4978">INDEX($A:$G, ($B4978*$B$4)+3,COLUMN(C4978))</f>
        <v>Owing</v>
      </c>
      <c r="L4978" s="198" t="e">
        <f t="shared" si="471"/>
        <v>#VALUE!</v>
      </c>
      <c r="M4978" s="199" t="e">
        <f t="shared" si="472"/>
        <v>#VALUE!</v>
      </c>
      <c r="N4978" s="200" t="str" cm="1">
        <f t="array" ref="N4978">INDEX($A:$G, ($B4978*$B$4)+3,COLUMN(F4978))</f>
        <v>Total Interest Charged</v>
      </c>
      <c r="O4978" s="201" t="e">
        <f t="shared" si="470"/>
        <v>#VALUE!</v>
      </c>
    </row>
    <row r="4979" spans="3:15" x14ac:dyDescent="0.25">
      <c r="C4979" s="197" t="e">
        <f t="shared" si="473"/>
        <v>#DIV/0!</v>
      </c>
      <c r="D4979" s="216" t="e">
        <f>IF(F4979="","",IF($B$3='Budget Calculator'!$A$14, 'Loan Calculator'!$L$12-E4979+H4979, IF($B$3='Budget Calculator'!$A$13,  'Loan Calculator'!$N$12-E4979+H4979, IF($B$3='Budget Calculator'!$A$12,  'Loan Calculator'!$P$12-E4979+H4979, 0))))</f>
        <v>#DIV/0!</v>
      </c>
      <c r="E4979" s="217" t="e">
        <f>IF(('Loan Calculator'!$G$4/$B$4)*C4978&gt;=0, ('Loan Calculator'!$G$4/$B$4)*C4978, 1/0)</f>
        <v>#DIV/0!</v>
      </c>
      <c r="F4979" s="200" t="e">
        <f t="shared" si="474"/>
        <v>#DIV/0!</v>
      </c>
      <c r="G4979" s="212" t="e">
        <f t="shared" si="469"/>
        <v>#DIV/0!</v>
      </c>
      <c r="K4979" s="197" t="str" cm="1">
        <f t="array" ref="K4979">INDEX($A:$G, ($B4979*$B$4)+3,COLUMN(C4979))</f>
        <v>Owing</v>
      </c>
      <c r="L4979" s="198" t="e">
        <f t="shared" si="471"/>
        <v>#VALUE!</v>
      </c>
      <c r="M4979" s="199" t="e">
        <f t="shared" si="472"/>
        <v>#VALUE!</v>
      </c>
      <c r="N4979" s="200" t="str" cm="1">
        <f t="array" ref="N4979">INDEX($A:$G, ($B4979*$B$4)+3,COLUMN(F4979))</f>
        <v>Total Interest Charged</v>
      </c>
      <c r="O4979" s="201" t="e">
        <f t="shared" si="470"/>
        <v>#VALUE!</v>
      </c>
    </row>
    <row r="4980" spans="3:15" x14ac:dyDescent="0.25">
      <c r="C4980" s="197" t="e">
        <f t="shared" si="473"/>
        <v>#DIV/0!</v>
      </c>
      <c r="D4980" s="216" t="e">
        <f>IF(F4980="","",IF($B$3='Budget Calculator'!$A$14, 'Loan Calculator'!$L$12-E4980+H4980, IF($B$3='Budget Calculator'!$A$13,  'Loan Calculator'!$N$12-E4980+H4980, IF($B$3='Budget Calculator'!$A$12,  'Loan Calculator'!$P$12-E4980+H4980, 0))))</f>
        <v>#DIV/0!</v>
      </c>
      <c r="E4980" s="217" t="e">
        <f>IF(('Loan Calculator'!$G$4/$B$4)*C4979&gt;=0, ('Loan Calculator'!$G$4/$B$4)*C4979, 1/0)</f>
        <v>#DIV/0!</v>
      </c>
      <c r="F4980" s="200" t="e">
        <f t="shared" si="474"/>
        <v>#DIV/0!</v>
      </c>
      <c r="G4980" s="212" t="e">
        <f t="shared" si="469"/>
        <v>#DIV/0!</v>
      </c>
      <c r="K4980" s="197" t="str" cm="1">
        <f t="array" ref="K4980">INDEX($A:$G, ($B4980*$B$4)+3,COLUMN(C4980))</f>
        <v>Owing</v>
      </c>
      <c r="L4980" s="198" t="e">
        <f t="shared" si="471"/>
        <v>#VALUE!</v>
      </c>
      <c r="M4980" s="199" t="e">
        <f t="shared" si="472"/>
        <v>#VALUE!</v>
      </c>
      <c r="N4980" s="200" t="str" cm="1">
        <f t="array" ref="N4980">INDEX($A:$G, ($B4980*$B$4)+3,COLUMN(F4980))</f>
        <v>Total Interest Charged</v>
      </c>
      <c r="O4980" s="201" t="e">
        <f t="shared" si="470"/>
        <v>#VALUE!</v>
      </c>
    </row>
    <row r="4981" spans="3:15" x14ac:dyDescent="0.25">
      <c r="C4981" s="197" t="e">
        <f t="shared" si="473"/>
        <v>#DIV/0!</v>
      </c>
      <c r="D4981" s="216" t="e">
        <f>IF(F4981="","",IF($B$3='Budget Calculator'!$A$14, 'Loan Calculator'!$L$12-E4981+H4981, IF($B$3='Budget Calculator'!$A$13,  'Loan Calculator'!$N$12-E4981+H4981, IF($B$3='Budget Calculator'!$A$12,  'Loan Calculator'!$P$12-E4981+H4981, 0))))</f>
        <v>#DIV/0!</v>
      </c>
      <c r="E4981" s="217" t="e">
        <f>IF(('Loan Calculator'!$G$4/$B$4)*C4980&gt;=0, ('Loan Calculator'!$G$4/$B$4)*C4980, 1/0)</f>
        <v>#DIV/0!</v>
      </c>
      <c r="F4981" s="200" t="e">
        <f t="shared" si="474"/>
        <v>#DIV/0!</v>
      </c>
      <c r="G4981" s="212" t="e">
        <f t="shared" si="469"/>
        <v>#DIV/0!</v>
      </c>
      <c r="K4981" s="197" t="str" cm="1">
        <f t="array" ref="K4981">INDEX($A:$G, ($B4981*$B$4)+3,COLUMN(C4981))</f>
        <v>Owing</v>
      </c>
      <c r="L4981" s="198" t="e">
        <f t="shared" si="471"/>
        <v>#VALUE!</v>
      </c>
      <c r="M4981" s="199" t="e">
        <f t="shared" si="472"/>
        <v>#VALUE!</v>
      </c>
      <c r="N4981" s="200" t="str" cm="1">
        <f t="array" ref="N4981">INDEX($A:$G, ($B4981*$B$4)+3,COLUMN(F4981))</f>
        <v>Total Interest Charged</v>
      </c>
      <c r="O4981" s="201" t="e">
        <f t="shared" si="470"/>
        <v>#VALUE!</v>
      </c>
    </row>
    <row r="4982" spans="3:15" x14ac:dyDescent="0.25">
      <c r="C4982" s="197" t="e">
        <f t="shared" si="473"/>
        <v>#DIV/0!</v>
      </c>
      <c r="D4982" s="216" t="e">
        <f>IF(F4982="","",IF($B$3='Budget Calculator'!$A$14, 'Loan Calculator'!$L$12-E4982+H4982, IF($B$3='Budget Calculator'!$A$13,  'Loan Calculator'!$N$12-E4982+H4982, IF($B$3='Budget Calculator'!$A$12,  'Loan Calculator'!$P$12-E4982+H4982, 0))))</f>
        <v>#DIV/0!</v>
      </c>
      <c r="E4982" s="217" t="e">
        <f>IF(('Loan Calculator'!$G$4/$B$4)*C4981&gt;=0, ('Loan Calculator'!$G$4/$B$4)*C4981, 1/0)</f>
        <v>#DIV/0!</v>
      </c>
      <c r="F4982" s="200" t="e">
        <f t="shared" si="474"/>
        <v>#DIV/0!</v>
      </c>
      <c r="G4982" s="212" t="e">
        <f t="shared" si="469"/>
        <v>#DIV/0!</v>
      </c>
      <c r="K4982" s="197" t="str" cm="1">
        <f t="array" ref="K4982">INDEX($A:$G, ($B4982*$B$4)+3,COLUMN(C4982))</f>
        <v>Owing</v>
      </c>
      <c r="L4982" s="198" t="e">
        <f t="shared" si="471"/>
        <v>#VALUE!</v>
      </c>
      <c r="M4982" s="199" t="e">
        <f t="shared" si="472"/>
        <v>#VALUE!</v>
      </c>
      <c r="N4982" s="200" t="str" cm="1">
        <f t="array" ref="N4982">INDEX($A:$G, ($B4982*$B$4)+3,COLUMN(F4982))</f>
        <v>Total Interest Charged</v>
      </c>
      <c r="O4982" s="201" t="e">
        <f t="shared" si="470"/>
        <v>#VALUE!</v>
      </c>
    </row>
    <row r="4983" spans="3:15" x14ac:dyDescent="0.25">
      <c r="C4983" s="197" t="e">
        <f t="shared" si="473"/>
        <v>#DIV/0!</v>
      </c>
      <c r="D4983" s="216" t="e">
        <f>IF(F4983="","",IF($B$3='Budget Calculator'!$A$14, 'Loan Calculator'!$L$12-E4983+H4983, IF($B$3='Budget Calculator'!$A$13,  'Loan Calculator'!$N$12-E4983+H4983, IF($B$3='Budget Calculator'!$A$12,  'Loan Calculator'!$P$12-E4983+H4983, 0))))</f>
        <v>#DIV/0!</v>
      </c>
      <c r="E4983" s="217" t="e">
        <f>IF(('Loan Calculator'!$G$4/$B$4)*C4982&gt;=0, ('Loan Calculator'!$G$4/$B$4)*C4982, 1/0)</f>
        <v>#DIV/0!</v>
      </c>
      <c r="F4983" s="200" t="e">
        <f t="shared" si="474"/>
        <v>#DIV/0!</v>
      </c>
      <c r="G4983" s="212" t="e">
        <f t="shared" si="469"/>
        <v>#DIV/0!</v>
      </c>
      <c r="K4983" s="197" t="str" cm="1">
        <f t="array" ref="K4983">INDEX($A:$G, ($B4983*$B$4)+3,COLUMN(C4983))</f>
        <v>Owing</v>
      </c>
      <c r="L4983" s="198" t="e">
        <f t="shared" si="471"/>
        <v>#VALUE!</v>
      </c>
      <c r="M4983" s="199" t="e">
        <f t="shared" si="472"/>
        <v>#VALUE!</v>
      </c>
      <c r="N4983" s="200" t="str" cm="1">
        <f t="array" ref="N4983">INDEX($A:$G, ($B4983*$B$4)+3,COLUMN(F4983))</f>
        <v>Total Interest Charged</v>
      </c>
      <c r="O4983" s="201" t="e">
        <f t="shared" si="470"/>
        <v>#VALUE!</v>
      </c>
    </row>
    <row r="4984" spans="3:15" x14ac:dyDescent="0.25">
      <c r="C4984" s="197" t="e">
        <f t="shared" si="473"/>
        <v>#DIV/0!</v>
      </c>
      <c r="D4984" s="216" t="e">
        <f>IF(F4984="","",IF($B$3='Budget Calculator'!$A$14, 'Loan Calculator'!$L$12-E4984+H4984, IF($B$3='Budget Calculator'!$A$13,  'Loan Calculator'!$N$12-E4984+H4984, IF($B$3='Budget Calculator'!$A$12,  'Loan Calculator'!$P$12-E4984+H4984, 0))))</f>
        <v>#DIV/0!</v>
      </c>
      <c r="E4984" s="217" t="e">
        <f>IF(('Loan Calculator'!$G$4/$B$4)*C4983&gt;=0, ('Loan Calculator'!$G$4/$B$4)*C4983, 1/0)</f>
        <v>#DIV/0!</v>
      </c>
      <c r="F4984" s="200" t="e">
        <f t="shared" si="474"/>
        <v>#DIV/0!</v>
      </c>
      <c r="G4984" s="212" t="e">
        <f t="shared" si="469"/>
        <v>#DIV/0!</v>
      </c>
      <c r="K4984" s="197" t="str" cm="1">
        <f t="array" ref="K4984">INDEX($A:$G, ($B4984*$B$4)+3,COLUMN(C4984))</f>
        <v>Owing</v>
      </c>
      <c r="L4984" s="198" t="e">
        <f t="shared" si="471"/>
        <v>#VALUE!</v>
      </c>
      <c r="M4984" s="199" t="e">
        <f t="shared" si="472"/>
        <v>#VALUE!</v>
      </c>
      <c r="N4984" s="200" t="str" cm="1">
        <f t="array" ref="N4984">INDEX($A:$G, ($B4984*$B$4)+3,COLUMN(F4984))</f>
        <v>Total Interest Charged</v>
      </c>
      <c r="O4984" s="201" t="e">
        <f t="shared" si="470"/>
        <v>#VALUE!</v>
      </c>
    </row>
    <row r="4985" spans="3:15" x14ac:dyDescent="0.25">
      <c r="C4985" s="197" t="e">
        <f t="shared" si="473"/>
        <v>#DIV/0!</v>
      </c>
      <c r="D4985" s="216" t="e">
        <f>IF(F4985="","",IF($B$3='Budget Calculator'!$A$14, 'Loan Calculator'!$L$12-E4985+H4985, IF($B$3='Budget Calculator'!$A$13,  'Loan Calculator'!$N$12-E4985+H4985, IF($B$3='Budget Calculator'!$A$12,  'Loan Calculator'!$P$12-E4985+H4985, 0))))</f>
        <v>#DIV/0!</v>
      </c>
      <c r="E4985" s="217" t="e">
        <f>IF(('Loan Calculator'!$G$4/$B$4)*C4984&gt;=0, ('Loan Calculator'!$G$4/$B$4)*C4984, 1/0)</f>
        <v>#DIV/0!</v>
      </c>
      <c r="F4985" s="200" t="e">
        <f t="shared" si="474"/>
        <v>#DIV/0!</v>
      </c>
      <c r="G4985" s="212" t="e">
        <f t="shared" si="469"/>
        <v>#DIV/0!</v>
      </c>
      <c r="K4985" s="197" t="str" cm="1">
        <f t="array" ref="K4985">INDEX($A:$G, ($B4985*$B$4)+3,COLUMN(C4985))</f>
        <v>Owing</v>
      </c>
      <c r="L4985" s="198" t="e">
        <f t="shared" si="471"/>
        <v>#VALUE!</v>
      </c>
      <c r="M4985" s="199" t="e">
        <f t="shared" si="472"/>
        <v>#VALUE!</v>
      </c>
      <c r="N4985" s="200" t="str" cm="1">
        <f t="array" ref="N4985">INDEX($A:$G, ($B4985*$B$4)+3,COLUMN(F4985))</f>
        <v>Total Interest Charged</v>
      </c>
      <c r="O4985" s="201" t="e">
        <f t="shared" si="470"/>
        <v>#VALUE!</v>
      </c>
    </row>
    <row r="4986" spans="3:15" x14ac:dyDescent="0.25">
      <c r="C4986" s="197" t="e">
        <f t="shared" si="473"/>
        <v>#DIV/0!</v>
      </c>
      <c r="D4986" s="216" t="e">
        <f>IF(F4986="","",IF($B$3='Budget Calculator'!$A$14, 'Loan Calculator'!$L$12-E4986+H4986, IF($B$3='Budget Calculator'!$A$13,  'Loan Calculator'!$N$12-E4986+H4986, IF($B$3='Budget Calculator'!$A$12,  'Loan Calculator'!$P$12-E4986+H4986, 0))))</f>
        <v>#DIV/0!</v>
      </c>
      <c r="E4986" s="217" t="e">
        <f>IF(('Loan Calculator'!$G$4/$B$4)*C4985&gt;=0, ('Loan Calculator'!$G$4/$B$4)*C4985, 1/0)</f>
        <v>#DIV/0!</v>
      </c>
      <c r="F4986" s="200" t="e">
        <f t="shared" si="474"/>
        <v>#DIV/0!</v>
      </c>
      <c r="G4986" s="212" t="e">
        <f t="shared" si="469"/>
        <v>#DIV/0!</v>
      </c>
      <c r="K4986" s="197" t="str" cm="1">
        <f t="array" ref="K4986">INDEX($A:$G, ($B4986*$B$4)+3,COLUMN(C4986))</f>
        <v>Owing</v>
      </c>
      <c r="L4986" s="198" t="e">
        <f t="shared" si="471"/>
        <v>#VALUE!</v>
      </c>
      <c r="M4986" s="199" t="e">
        <f t="shared" si="472"/>
        <v>#VALUE!</v>
      </c>
      <c r="N4986" s="200" t="str" cm="1">
        <f t="array" ref="N4986">INDEX($A:$G, ($B4986*$B$4)+3,COLUMN(F4986))</f>
        <v>Total Interest Charged</v>
      </c>
      <c r="O4986" s="201" t="e">
        <f t="shared" si="470"/>
        <v>#VALUE!</v>
      </c>
    </row>
    <row r="4987" spans="3:15" x14ac:dyDescent="0.25">
      <c r="C4987" s="197" t="e">
        <f t="shared" si="473"/>
        <v>#DIV/0!</v>
      </c>
      <c r="D4987" s="216" t="e">
        <f>IF(F4987="","",IF($B$3='Budget Calculator'!$A$14, 'Loan Calculator'!$L$12-E4987+H4987, IF($B$3='Budget Calculator'!$A$13,  'Loan Calculator'!$N$12-E4987+H4987, IF($B$3='Budget Calculator'!$A$12,  'Loan Calculator'!$P$12-E4987+H4987, 0))))</f>
        <v>#DIV/0!</v>
      </c>
      <c r="E4987" s="217" t="e">
        <f>IF(('Loan Calculator'!$G$4/$B$4)*C4986&gt;=0, ('Loan Calculator'!$G$4/$B$4)*C4986, 1/0)</f>
        <v>#DIV/0!</v>
      </c>
      <c r="F4987" s="200" t="e">
        <f t="shared" si="474"/>
        <v>#DIV/0!</v>
      </c>
      <c r="G4987" s="212" t="e">
        <f t="shared" si="469"/>
        <v>#DIV/0!</v>
      </c>
      <c r="K4987" s="197" t="str" cm="1">
        <f t="array" ref="K4987">INDEX($A:$G, ($B4987*$B$4)+3,COLUMN(C4987))</f>
        <v>Owing</v>
      </c>
      <c r="L4987" s="198" t="e">
        <f t="shared" si="471"/>
        <v>#VALUE!</v>
      </c>
      <c r="M4987" s="199" t="e">
        <f t="shared" si="472"/>
        <v>#VALUE!</v>
      </c>
      <c r="N4987" s="200" t="str" cm="1">
        <f t="array" ref="N4987">INDEX($A:$G, ($B4987*$B$4)+3,COLUMN(F4987))</f>
        <v>Total Interest Charged</v>
      </c>
      <c r="O4987" s="201" t="e">
        <f t="shared" si="470"/>
        <v>#VALUE!</v>
      </c>
    </row>
    <row r="4988" spans="3:15" x14ac:dyDescent="0.25">
      <c r="C4988" s="197" t="e">
        <f t="shared" si="473"/>
        <v>#DIV/0!</v>
      </c>
      <c r="D4988" s="216" t="e">
        <f>IF(F4988="","",IF($B$3='Budget Calculator'!$A$14, 'Loan Calculator'!$L$12-E4988+H4988, IF($B$3='Budget Calculator'!$A$13,  'Loan Calculator'!$N$12-E4988+H4988, IF($B$3='Budget Calculator'!$A$12,  'Loan Calculator'!$P$12-E4988+H4988, 0))))</f>
        <v>#DIV/0!</v>
      </c>
      <c r="E4988" s="217" t="e">
        <f>IF(('Loan Calculator'!$G$4/$B$4)*C4987&gt;=0, ('Loan Calculator'!$G$4/$B$4)*C4987, 1/0)</f>
        <v>#DIV/0!</v>
      </c>
      <c r="F4988" s="200" t="e">
        <f t="shared" si="474"/>
        <v>#DIV/0!</v>
      </c>
      <c r="G4988" s="212" t="e">
        <f t="shared" si="469"/>
        <v>#DIV/0!</v>
      </c>
      <c r="K4988" s="197" t="str" cm="1">
        <f t="array" ref="K4988">INDEX($A:$G, ($B4988*$B$4)+3,COLUMN(C4988))</f>
        <v>Owing</v>
      </c>
      <c r="L4988" s="198" t="e">
        <f t="shared" si="471"/>
        <v>#VALUE!</v>
      </c>
      <c r="M4988" s="199" t="e">
        <f t="shared" si="472"/>
        <v>#VALUE!</v>
      </c>
      <c r="N4988" s="200" t="str" cm="1">
        <f t="array" ref="N4988">INDEX($A:$G, ($B4988*$B$4)+3,COLUMN(F4988))</f>
        <v>Total Interest Charged</v>
      </c>
      <c r="O4988" s="201" t="e">
        <f t="shared" si="470"/>
        <v>#VALUE!</v>
      </c>
    </row>
    <row r="4989" spans="3:15" x14ac:dyDescent="0.25">
      <c r="C4989" s="197" t="e">
        <f t="shared" si="473"/>
        <v>#DIV/0!</v>
      </c>
      <c r="D4989" s="216" t="e">
        <f>IF(F4989="","",IF($B$3='Budget Calculator'!$A$14, 'Loan Calculator'!$L$12-E4989+H4989, IF($B$3='Budget Calculator'!$A$13,  'Loan Calculator'!$N$12-E4989+H4989, IF($B$3='Budget Calculator'!$A$12,  'Loan Calculator'!$P$12-E4989+H4989, 0))))</f>
        <v>#DIV/0!</v>
      </c>
      <c r="E4989" s="217" t="e">
        <f>IF(('Loan Calculator'!$G$4/$B$4)*C4988&gt;=0, ('Loan Calculator'!$G$4/$B$4)*C4988, 1/0)</f>
        <v>#DIV/0!</v>
      </c>
      <c r="F4989" s="200" t="e">
        <f t="shared" si="474"/>
        <v>#DIV/0!</v>
      </c>
      <c r="G4989" s="212" t="e">
        <f t="shared" si="469"/>
        <v>#DIV/0!</v>
      </c>
      <c r="K4989" s="197" t="str" cm="1">
        <f t="array" ref="K4989">INDEX($A:$G, ($B4989*$B$4)+3,COLUMN(C4989))</f>
        <v>Owing</v>
      </c>
      <c r="L4989" s="198" t="e">
        <f t="shared" si="471"/>
        <v>#VALUE!</v>
      </c>
      <c r="M4989" s="199" t="e">
        <f t="shared" si="472"/>
        <v>#VALUE!</v>
      </c>
      <c r="N4989" s="200" t="str" cm="1">
        <f t="array" ref="N4989">INDEX($A:$G, ($B4989*$B$4)+3,COLUMN(F4989))</f>
        <v>Total Interest Charged</v>
      </c>
      <c r="O4989" s="201" t="e">
        <f t="shared" si="470"/>
        <v>#VALUE!</v>
      </c>
    </row>
    <row r="4990" spans="3:15" x14ac:dyDescent="0.25">
      <c r="C4990" s="197" t="e">
        <f t="shared" si="473"/>
        <v>#DIV/0!</v>
      </c>
      <c r="D4990" s="216" t="e">
        <f>IF(F4990="","",IF($B$3='Budget Calculator'!$A$14, 'Loan Calculator'!$L$12-E4990+H4990, IF($B$3='Budget Calculator'!$A$13,  'Loan Calculator'!$N$12-E4990+H4990, IF($B$3='Budget Calculator'!$A$12,  'Loan Calculator'!$P$12-E4990+H4990, 0))))</f>
        <v>#DIV/0!</v>
      </c>
      <c r="E4990" s="217" t="e">
        <f>IF(('Loan Calculator'!$G$4/$B$4)*C4989&gt;=0, ('Loan Calculator'!$G$4/$B$4)*C4989, 1/0)</f>
        <v>#DIV/0!</v>
      </c>
      <c r="F4990" s="200" t="e">
        <f t="shared" si="474"/>
        <v>#DIV/0!</v>
      </c>
      <c r="G4990" s="212" t="e">
        <f t="shared" si="469"/>
        <v>#DIV/0!</v>
      </c>
      <c r="K4990" s="197" t="str" cm="1">
        <f t="array" ref="K4990">INDEX($A:$G, ($B4990*$B$4)+3,COLUMN(C4990))</f>
        <v>Owing</v>
      </c>
      <c r="L4990" s="198" t="e">
        <f t="shared" si="471"/>
        <v>#VALUE!</v>
      </c>
      <c r="M4990" s="199" t="e">
        <f t="shared" si="472"/>
        <v>#VALUE!</v>
      </c>
      <c r="N4990" s="200" t="str" cm="1">
        <f t="array" ref="N4990">INDEX($A:$G, ($B4990*$B$4)+3,COLUMN(F4990))</f>
        <v>Total Interest Charged</v>
      </c>
      <c r="O4990" s="201" t="e">
        <f t="shared" si="470"/>
        <v>#VALUE!</v>
      </c>
    </row>
    <row r="4991" spans="3:15" x14ac:dyDescent="0.25">
      <c r="C4991" s="197" t="e">
        <f t="shared" si="473"/>
        <v>#DIV/0!</v>
      </c>
      <c r="D4991" s="216" t="e">
        <f>IF(F4991="","",IF($B$3='Budget Calculator'!$A$14, 'Loan Calculator'!$L$12-E4991+H4991, IF($B$3='Budget Calculator'!$A$13,  'Loan Calculator'!$N$12-E4991+H4991, IF($B$3='Budget Calculator'!$A$12,  'Loan Calculator'!$P$12-E4991+H4991, 0))))</f>
        <v>#DIV/0!</v>
      </c>
      <c r="E4991" s="217" t="e">
        <f>IF(('Loan Calculator'!$G$4/$B$4)*C4990&gt;=0, ('Loan Calculator'!$G$4/$B$4)*C4990, 1/0)</f>
        <v>#DIV/0!</v>
      </c>
      <c r="F4991" s="200" t="e">
        <f t="shared" si="474"/>
        <v>#DIV/0!</v>
      </c>
      <c r="G4991" s="212" t="e">
        <f t="shared" si="469"/>
        <v>#DIV/0!</v>
      </c>
      <c r="K4991" s="197" t="str" cm="1">
        <f t="array" ref="K4991">INDEX($A:$G, ($B4991*$B$4)+3,COLUMN(C4991))</f>
        <v>Owing</v>
      </c>
      <c r="L4991" s="198" t="e">
        <f t="shared" si="471"/>
        <v>#VALUE!</v>
      </c>
      <c r="M4991" s="199" t="e">
        <f t="shared" si="472"/>
        <v>#VALUE!</v>
      </c>
      <c r="N4991" s="200" t="str" cm="1">
        <f t="array" ref="N4991">INDEX($A:$G, ($B4991*$B$4)+3,COLUMN(F4991))</f>
        <v>Total Interest Charged</v>
      </c>
      <c r="O4991" s="201" t="e">
        <f t="shared" si="470"/>
        <v>#VALUE!</v>
      </c>
    </row>
    <row r="4992" spans="3:15" x14ac:dyDescent="0.25">
      <c r="C4992" s="197" t="e">
        <f t="shared" si="473"/>
        <v>#DIV/0!</v>
      </c>
      <c r="D4992" s="216" t="e">
        <f>IF(F4992="","",IF($B$3='Budget Calculator'!$A$14, 'Loan Calculator'!$L$12-E4992+H4992, IF($B$3='Budget Calculator'!$A$13,  'Loan Calculator'!$N$12-E4992+H4992, IF($B$3='Budget Calculator'!$A$12,  'Loan Calculator'!$P$12-E4992+H4992, 0))))</f>
        <v>#DIV/0!</v>
      </c>
      <c r="E4992" s="217" t="e">
        <f>IF(('Loan Calculator'!$G$4/$B$4)*C4991&gt;=0, ('Loan Calculator'!$G$4/$B$4)*C4991, 1/0)</f>
        <v>#DIV/0!</v>
      </c>
      <c r="F4992" s="200" t="e">
        <f t="shared" si="474"/>
        <v>#DIV/0!</v>
      </c>
      <c r="G4992" s="212" t="e">
        <f t="shared" si="469"/>
        <v>#DIV/0!</v>
      </c>
      <c r="K4992" s="197" t="str" cm="1">
        <f t="array" ref="K4992">INDEX($A:$G, ($B4992*$B$4)+3,COLUMN(C4992))</f>
        <v>Owing</v>
      </c>
      <c r="L4992" s="198" t="e">
        <f t="shared" si="471"/>
        <v>#VALUE!</v>
      </c>
      <c r="M4992" s="199" t="e">
        <f t="shared" si="472"/>
        <v>#VALUE!</v>
      </c>
      <c r="N4992" s="200" t="str" cm="1">
        <f t="array" ref="N4992">INDEX($A:$G, ($B4992*$B$4)+3,COLUMN(F4992))</f>
        <v>Total Interest Charged</v>
      </c>
      <c r="O4992" s="201" t="e">
        <f t="shared" si="470"/>
        <v>#VALUE!</v>
      </c>
    </row>
    <row r="4993" spans="3:15" x14ac:dyDescent="0.25">
      <c r="C4993" s="197" t="e">
        <f t="shared" si="473"/>
        <v>#DIV/0!</v>
      </c>
      <c r="D4993" s="216" t="e">
        <f>IF(F4993="","",IF($B$3='Budget Calculator'!$A$14, 'Loan Calculator'!$L$12-E4993+H4993, IF($B$3='Budget Calculator'!$A$13,  'Loan Calculator'!$N$12-E4993+H4993, IF($B$3='Budget Calculator'!$A$12,  'Loan Calculator'!$P$12-E4993+H4993, 0))))</f>
        <v>#DIV/0!</v>
      </c>
      <c r="E4993" s="217" t="e">
        <f>IF(('Loan Calculator'!$G$4/$B$4)*C4992&gt;=0, ('Loan Calculator'!$G$4/$B$4)*C4992, 1/0)</f>
        <v>#DIV/0!</v>
      </c>
      <c r="F4993" s="200" t="e">
        <f t="shared" si="474"/>
        <v>#DIV/0!</v>
      </c>
      <c r="G4993" s="212" t="e">
        <f t="shared" si="469"/>
        <v>#DIV/0!</v>
      </c>
      <c r="K4993" s="197" t="str" cm="1">
        <f t="array" ref="K4993">INDEX($A:$G, ($B4993*$B$4)+3,COLUMN(C4993))</f>
        <v>Owing</v>
      </c>
      <c r="L4993" s="198" t="e">
        <f t="shared" si="471"/>
        <v>#VALUE!</v>
      </c>
      <c r="M4993" s="199" t="e">
        <f t="shared" si="472"/>
        <v>#VALUE!</v>
      </c>
      <c r="N4993" s="200" t="str" cm="1">
        <f t="array" ref="N4993">INDEX($A:$G, ($B4993*$B$4)+3,COLUMN(F4993))</f>
        <v>Total Interest Charged</v>
      </c>
      <c r="O4993" s="201" t="e">
        <f t="shared" si="470"/>
        <v>#VALUE!</v>
      </c>
    </row>
    <row r="4994" spans="3:15" x14ac:dyDescent="0.25">
      <c r="C4994" s="197" t="e">
        <f t="shared" si="473"/>
        <v>#DIV/0!</v>
      </c>
      <c r="D4994" s="216" t="e">
        <f>IF(F4994="","",IF($B$3='Budget Calculator'!$A$14, 'Loan Calculator'!$L$12-E4994+H4994, IF($B$3='Budget Calculator'!$A$13,  'Loan Calculator'!$N$12-E4994+H4994, IF($B$3='Budget Calculator'!$A$12,  'Loan Calculator'!$P$12-E4994+H4994, 0))))</f>
        <v>#DIV/0!</v>
      </c>
      <c r="E4994" s="217" t="e">
        <f>IF(('Loan Calculator'!$G$4/$B$4)*C4993&gt;=0, ('Loan Calculator'!$G$4/$B$4)*C4993, 1/0)</f>
        <v>#DIV/0!</v>
      </c>
      <c r="F4994" s="200" t="e">
        <f t="shared" si="474"/>
        <v>#DIV/0!</v>
      </c>
      <c r="G4994" s="212" t="e">
        <f t="shared" si="469"/>
        <v>#DIV/0!</v>
      </c>
      <c r="K4994" s="197" t="str" cm="1">
        <f t="array" ref="K4994">INDEX($A:$G, ($B4994*$B$4)+3,COLUMN(C4994))</f>
        <v>Owing</v>
      </c>
      <c r="L4994" s="198" t="e">
        <f t="shared" si="471"/>
        <v>#VALUE!</v>
      </c>
      <c r="M4994" s="199" t="e">
        <f t="shared" si="472"/>
        <v>#VALUE!</v>
      </c>
      <c r="N4994" s="200" t="str" cm="1">
        <f t="array" ref="N4994">INDEX($A:$G, ($B4994*$B$4)+3,COLUMN(F4994))</f>
        <v>Total Interest Charged</v>
      </c>
      <c r="O4994" s="201" t="e">
        <f t="shared" si="470"/>
        <v>#VALUE!</v>
      </c>
    </row>
    <row r="4995" spans="3:15" x14ac:dyDescent="0.25">
      <c r="C4995" s="197" t="e">
        <f t="shared" si="473"/>
        <v>#DIV/0!</v>
      </c>
      <c r="D4995" s="216" t="e">
        <f>IF(F4995="","",IF($B$3='Budget Calculator'!$A$14, 'Loan Calculator'!$L$12-E4995+H4995, IF($B$3='Budget Calculator'!$A$13,  'Loan Calculator'!$N$12-E4995+H4995, IF($B$3='Budget Calculator'!$A$12,  'Loan Calculator'!$P$12-E4995+H4995, 0))))</f>
        <v>#DIV/0!</v>
      </c>
      <c r="E4995" s="217" t="e">
        <f>IF(('Loan Calculator'!$G$4/$B$4)*C4994&gt;=0, ('Loan Calculator'!$G$4/$B$4)*C4994, 1/0)</f>
        <v>#DIV/0!</v>
      </c>
      <c r="F4995" s="200" t="e">
        <f t="shared" si="474"/>
        <v>#DIV/0!</v>
      </c>
      <c r="G4995" s="212" t="e">
        <f t="shared" si="469"/>
        <v>#DIV/0!</v>
      </c>
      <c r="K4995" s="197" t="str" cm="1">
        <f t="array" ref="K4995">INDEX($A:$G, ($B4995*$B$4)+3,COLUMN(C4995))</f>
        <v>Owing</v>
      </c>
      <c r="L4995" s="198" t="e">
        <f t="shared" si="471"/>
        <v>#VALUE!</v>
      </c>
      <c r="M4995" s="199" t="e">
        <f t="shared" si="472"/>
        <v>#VALUE!</v>
      </c>
      <c r="N4995" s="200" t="str" cm="1">
        <f t="array" ref="N4995">INDEX($A:$G, ($B4995*$B$4)+3,COLUMN(F4995))</f>
        <v>Total Interest Charged</v>
      </c>
      <c r="O4995" s="201" t="e">
        <f t="shared" si="470"/>
        <v>#VALUE!</v>
      </c>
    </row>
    <row r="4996" spans="3:15" x14ac:dyDescent="0.25">
      <c r="C4996" s="197" t="e">
        <f t="shared" si="473"/>
        <v>#DIV/0!</v>
      </c>
      <c r="D4996" s="216" t="e">
        <f>IF(F4996="","",IF($B$3='Budget Calculator'!$A$14, 'Loan Calculator'!$L$12-E4996+H4996, IF($B$3='Budget Calculator'!$A$13,  'Loan Calculator'!$N$12-E4996+H4996, IF($B$3='Budget Calculator'!$A$12,  'Loan Calculator'!$P$12-E4996+H4996, 0))))</f>
        <v>#DIV/0!</v>
      </c>
      <c r="E4996" s="217" t="e">
        <f>IF(('Loan Calculator'!$G$4/$B$4)*C4995&gt;=0, ('Loan Calculator'!$G$4/$B$4)*C4995, 1/0)</f>
        <v>#DIV/0!</v>
      </c>
      <c r="F4996" s="200" t="e">
        <f t="shared" si="474"/>
        <v>#DIV/0!</v>
      </c>
      <c r="G4996" s="212" t="e">
        <f t="shared" si="469"/>
        <v>#DIV/0!</v>
      </c>
      <c r="K4996" s="197" t="str" cm="1">
        <f t="array" ref="K4996">INDEX($A:$G, ($B4996*$B$4)+3,COLUMN(C4996))</f>
        <v>Owing</v>
      </c>
      <c r="L4996" s="198" t="e">
        <f t="shared" si="471"/>
        <v>#VALUE!</v>
      </c>
      <c r="M4996" s="199" t="e">
        <f t="shared" si="472"/>
        <v>#VALUE!</v>
      </c>
      <c r="N4996" s="200" t="str" cm="1">
        <f t="array" ref="N4996">INDEX($A:$G, ($B4996*$B$4)+3,COLUMN(F4996))</f>
        <v>Total Interest Charged</v>
      </c>
      <c r="O4996" s="201" t="e">
        <f t="shared" si="470"/>
        <v>#VALUE!</v>
      </c>
    </row>
    <row r="4997" spans="3:15" x14ac:dyDescent="0.25">
      <c r="C4997" s="197" t="e">
        <f t="shared" si="473"/>
        <v>#DIV/0!</v>
      </c>
      <c r="D4997" s="216" t="e">
        <f>IF(F4997="","",IF($B$3='Budget Calculator'!$A$14, 'Loan Calculator'!$L$12-E4997+H4997, IF($B$3='Budget Calculator'!$A$13,  'Loan Calculator'!$N$12-E4997+H4997, IF($B$3='Budget Calculator'!$A$12,  'Loan Calculator'!$P$12-E4997+H4997, 0))))</f>
        <v>#DIV/0!</v>
      </c>
      <c r="E4997" s="217" t="e">
        <f>IF(('Loan Calculator'!$G$4/$B$4)*C4996&gt;=0, ('Loan Calculator'!$G$4/$B$4)*C4996, 1/0)</f>
        <v>#DIV/0!</v>
      </c>
      <c r="F4997" s="200" t="e">
        <f t="shared" si="474"/>
        <v>#DIV/0!</v>
      </c>
      <c r="G4997" s="212" t="e">
        <f t="shared" si="469"/>
        <v>#DIV/0!</v>
      </c>
      <c r="K4997" s="197" t="str" cm="1">
        <f t="array" ref="K4997">INDEX($A:$G, ($B4997*$B$4)+3,COLUMN(C4997))</f>
        <v>Owing</v>
      </c>
      <c r="L4997" s="198" t="e">
        <f t="shared" si="471"/>
        <v>#VALUE!</v>
      </c>
      <c r="M4997" s="199" t="e">
        <f t="shared" si="472"/>
        <v>#VALUE!</v>
      </c>
      <c r="N4997" s="200" t="str" cm="1">
        <f t="array" ref="N4997">INDEX($A:$G, ($B4997*$B$4)+3,COLUMN(F4997))</f>
        <v>Total Interest Charged</v>
      </c>
      <c r="O4997" s="201" t="e">
        <f t="shared" si="470"/>
        <v>#VALUE!</v>
      </c>
    </row>
    <row r="4998" spans="3:15" x14ac:dyDescent="0.25">
      <c r="C4998" s="197" t="e">
        <f t="shared" si="473"/>
        <v>#DIV/0!</v>
      </c>
      <c r="D4998" s="216" t="e">
        <f>IF(F4998="","",IF($B$3='Budget Calculator'!$A$14, 'Loan Calculator'!$L$12-E4998+H4998, IF($B$3='Budget Calculator'!$A$13,  'Loan Calculator'!$N$12-E4998+H4998, IF($B$3='Budget Calculator'!$A$12,  'Loan Calculator'!$P$12-E4998+H4998, 0))))</f>
        <v>#DIV/0!</v>
      </c>
      <c r="E4998" s="217" t="e">
        <f>IF(('Loan Calculator'!$G$4/$B$4)*C4997&gt;=0, ('Loan Calculator'!$G$4/$B$4)*C4997, 1/0)</f>
        <v>#DIV/0!</v>
      </c>
      <c r="F4998" s="200" t="e">
        <f t="shared" si="474"/>
        <v>#DIV/0!</v>
      </c>
      <c r="G4998" s="212" t="e">
        <f t="shared" ref="G4998:G5061" si="475">IF(IFERROR(C4998, 1/0), B4998, IF(C4998=0, B4998, 1/0))</f>
        <v>#DIV/0!</v>
      </c>
      <c r="K4998" s="197" t="str" cm="1">
        <f t="array" ref="K4998">INDEX($A:$G, ($B4998*$B$4)+3,COLUMN(C4998))</f>
        <v>Owing</v>
      </c>
      <c r="L4998" s="198" t="e">
        <f t="shared" si="471"/>
        <v>#VALUE!</v>
      </c>
      <c r="M4998" s="199" t="e">
        <f t="shared" si="472"/>
        <v>#VALUE!</v>
      </c>
      <c r="N4998" s="200" t="str" cm="1">
        <f t="array" ref="N4998">INDEX($A:$G, ($B4998*$B$4)+3,COLUMN(F4998))</f>
        <v>Total Interest Charged</v>
      </c>
      <c r="O4998" s="201" t="e">
        <f t="shared" ref="O4998:O5061" si="476">IF(IFERROR(K4998, 1/0), J4998, IF(K4998=0, J4998, 1/0))</f>
        <v>#VALUE!</v>
      </c>
    </row>
    <row r="4999" spans="3:15" x14ac:dyDescent="0.25">
      <c r="C4999" s="197" t="e">
        <f t="shared" si="473"/>
        <v>#DIV/0!</v>
      </c>
      <c r="D4999" s="216" t="e">
        <f>IF(F4999="","",IF($B$3='Budget Calculator'!$A$14, 'Loan Calculator'!$L$12-E4999+H4999, IF($B$3='Budget Calculator'!$A$13,  'Loan Calculator'!$N$12-E4999+H4999, IF($B$3='Budget Calculator'!$A$12,  'Loan Calculator'!$P$12-E4999+H4999, 0))))</f>
        <v>#DIV/0!</v>
      </c>
      <c r="E4999" s="217" t="e">
        <f>IF(('Loan Calculator'!$G$4/$B$4)*C4998&gt;=0, ('Loan Calculator'!$G$4/$B$4)*C4998, 1/0)</f>
        <v>#DIV/0!</v>
      </c>
      <c r="F4999" s="200" t="e">
        <f t="shared" si="474"/>
        <v>#DIV/0!</v>
      </c>
      <c r="G4999" s="212" t="e">
        <f t="shared" si="475"/>
        <v>#DIV/0!</v>
      </c>
      <c r="K4999" s="197" t="str" cm="1">
        <f t="array" ref="K4999">INDEX($A:$G, ($B4999*$B$4)+3,COLUMN(C4999))</f>
        <v>Owing</v>
      </c>
      <c r="L4999" s="198" t="e">
        <f t="shared" ref="L4999:L5062" si="477">K4998-K4999</f>
        <v>#VALUE!</v>
      </c>
      <c r="M4999" s="199" t="e">
        <f t="shared" ref="M4999:M5062" si="478">N4999-N4998</f>
        <v>#VALUE!</v>
      </c>
      <c r="N4999" s="200" t="str" cm="1">
        <f t="array" ref="N4999">INDEX($A:$G, ($B4999*$B$4)+3,COLUMN(F4999))</f>
        <v>Total Interest Charged</v>
      </c>
      <c r="O4999" s="201" t="e">
        <f t="shared" si="476"/>
        <v>#VALUE!</v>
      </c>
    </row>
    <row r="5000" spans="3:15" x14ac:dyDescent="0.25">
      <c r="C5000" s="197" t="e">
        <f t="shared" si="473"/>
        <v>#DIV/0!</v>
      </c>
      <c r="D5000" s="216" t="e">
        <f>IF(F5000="","",IF($B$3='Budget Calculator'!$A$14, 'Loan Calculator'!$L$12-E5000+H5000, IF($B$3='Budget Calculator'!$A$13,  'Loan Calculator'!$N$12-E5000+H5000, IF($B$3='Budget Calculator'!$A$12,  'Loan Calculator'!$P$12-E5000+H5000, 0))))</f>
        <v>#DIV/0!</v>
      </c>
      <c r="E5000" s="217" t="e">
        <f>IF(('Loan Calculator'!$G$4/$B$4)*C4999&gt;=0, ('Loan Calculator'!$G$4/$B$4)*C4999, 1/0)</f>
        <v>#DIV/0!</v>
      </c>
      <c r="F5000" s="200" t="e">
        <f t="shared" si="474"/>
        <v>#DIV/0!</v>
      </c>
      <c r="G5000" s="212" t="e">
        <f t="shared" si="475"/>
        <v>#DIV/0!</v>
      </c>
      <c r="K5000" s="197" t="str" cm="1">
        <f t="array" ref="K5000">INDEX($A:$G, ($B5000*$B$4)+3,COLUMN(C5000))</f>
        <v>Owing</v>
      </c>
      <c r="L5000" s="198" t="e">
        <f t="shared" si="477"/>
        <v>#VALUE!</v>
      </c>
      <c r="M5000" s="199" t="e">
        <f t="shared" si="478"/>
        <v>#VALUE!</v>
      </c>
      <c r="N5000" s="200" t="str" cm="1">
        <f t="array" ref="N5000">INDEX($A:$G, ($B5000*$B$4)+3,COLUMN(F5000))</f>
        <v>Total Interest Charged</v>
      </c>
      <c r="O5000" s="201" t="e">
        <f t="shared" si="476"/>
        <v>#VALUE!</v>
      </c>
    </row>
    <row r="5001" spans="3:15" x14ac:dyDescent="0.25">
      <c r="C5001" s="197" t="e">
        <f t="shared" si="473"/>
        <v>#DIV/0!</v>
      </c>
      <c r="D5001" s="216" t="e">
        <f>IF(F5001="","",IF($B$3='Budget Calculator'!$A$14, 'Loan Calculator'!$L$12-E5001+H5001, IF($B$3='Budget Calculator'!$A$13,  'Loan Calculator'!$N$12-E5001+H5001, IF($B$3='Budget Calculator'!$A$12,  'Loan Calculator'!$P$12-E5001+H5001, 0))))</f>
        <v>#DIV/0!</v>
      </c>
      <c r="E5001" s="217" t="e">
        <f>IF(('Loan Calculator'!$G$4/$B$4)*C5000&gt;=0, ('Loan Calculator'!$G$4/$B$4)*C5000, 1/0)</f>
        <v>#DIV/0!</v>
      </c>
      <c r="F5001" s="200" t="e">
        <f t="shared" si="474"/>
        <v>#DIV/0!</v>
      </c>
      <c r="G5001" s="212" t="e">
        <f t="shared" si="475"/>
        <v>#DIV/0!</v>
      </c>
      <c r="K5001" s="197" t="str" cm="1">
        <f t="array" ref="K5001">INDEX($A:$G, ($B5001*$B$4)+3,COLUMN(C5001))</f>
        <v>Owing</v>
      </c>
      <c r="L5001" s="198" t="e">
        <f t="shared" si="477"/>
        <v>#VALUE!</v>
      </c>
      <c r="M5001" s="199" t="e">
        <f t="shared" si="478"/>
        <v>#VALUE!</v>
      </c>
      <c r="N5001" s="200" t="str" cm="1">
        <f t="array" ref="N5001">INDEX($A:$G, ($B5001*$B$4)+3,COLUMN(F5001))</f>
        <v>Total Interest Charged</v>
      </c>
      <c r="O5001" s="201" t="e">
        <f t="shared" si="476"/>
        <v>#VALUE!</v>
      </c>
    </row>
    <row r="5002" spans="3:15" x14ac:dyDescent="0.25">
      <c r="C5002" s="197" t="e">
        <f t="shared" si="473"/>
        <v>#DIV/0!</v>
      </c>
      <c r="D5002" s="216" t="e">
        <f>IF(F5002="","",IF($B$3='Budget Calculator'!$A$14, 'Loan Calculator'!$L$12-E5002+H5002, IF($B$3='Budget Calculator'!$A$13,  'Loan Calculator'!$N$12-E5002+H5002, IF($B$3='Budget Calculator'!$A$12,  'Loan Calculator'!$P$12-E5002+H5002, 0))))</f>
        <v>#DIV/0!</v>
      </c>
      <c r="E5002" s="217" t="e">
        <f>IF(('Loan Calculator'!$G$4/$B$4)*C5001&gt;=0, ('Loan Calculator'!$G$4/$B$4)*C5001, 1/0)</f>
        <v>#DIV/0!</v>
      </c>
      <c r="F5002" s="200" t="e">
        <f t="shared" si="474"/>
        <v>#DIV/0!</v>
      </c>
      <c r="G5002" s="212" t="e">
        <f t="shared" si="475"/>
        <v>#DIV/0!</v>
      </c>
      <c r="K5002" s="197" t="str" cm="1">
        <f t="array" ref="K5002">INDEX($A:$G, ($B5002*$B$4)+3,COLUMN(C5002))</f>
        <v>Owing</v>
      </c>
      <c r="L5002" s="198" t="e">
        <f t="shared" si="477"/>
        <v>#VALUE!</v>
      </c>
      <c r="M5002" s="199" t="e">
        <f t="shared" si="478"/>
        <v>#VALUE!</v>
      </c>
      <c r="N5002" s="200" t="str" cm="1">
        <f t="array" ref="N5002">INDEX($A:$G, ($B5002*$B$4)+3,COLUMN(F5002))</f>
        <v>Total Interest Charged</v>
      </c>
      <c r="O5002" s="201" t="e">
        <f t="shared" si="476"/>
        <v>#VALUE!</v>
      </c>
    </row>
    <row r="5003" spans="3:15" x14ac:dyDescent="0.25">
      <c r="C5003" s="197" t="e">
        <f t="shared" si="473"/>
        <v>#DIV/0!</v>
      </c>
      <c r="D5003" s="216" t="e">
        <f>IF(F5003="","",IF($B$3='Budget Calculator'!$A$14, 'Loan Calculator'!$L$12-E5003+H5003, IF($B$3='Budget Calculator'!$A$13,  'Loan Calculator'!$N$12-E5003+H5003, IF($B$3='Budget Calculator'!$A$12,  'Loan Calculator'!$P$12-E5003+H5003, 0))))</f>
        <v>#DIV/0!</v>
      </c>
      <c r="E5003" s="217" t="e">
        <f>IF(('Loan Calculator'!$G$4/$B$4)*C5002&gt;=0, ('Loan Calculator'!$G$4/$B$4)*C5002, 1/0)</f>
        <v>#DIV/0!</v>
      </c>
      <c r="F5003" s="200" t="e">
        <f t="shared" si="474"/>
        <v>#DIV/0!</v>
      </c>
      <c r="G5003" s="212" t="e">
        <f t="shared" si="475"/>
        <v>#DIV/0!</v>
      </c>
      <c r="K5003" s="197" t="str" cm="1">
        <f t="array" ref="K5003">INDEX($A:$G, ($B5003*$B$4)+3,COLUMN(C5003))</f>
        <v>Owing</v>
      </c>
      <c r="L5003" s="198" t="e">
        <f t="shared" si="477"/>
        <v>#VALUE!</v>
      </c>
      <c r="M5003" s="199" t="e">
        <f t="shared" si="478"/>
        <v>#VALUE!</v>
      </c>
      <c r="N5003" s="200" t="str" cm="1">
        <f t="array" ref="N5003">INDEX($A:$G, ($B5003*$B$4)+3,COLUMN(F5003))</f>
        <v>Total Interest Charged</v>
      </c>
      <c r="O5003" s="201" t="e">
        <f t="shared" si="476"/>
        <v>#VALUE!</v>
      </c>
    </row>
    <row r="5004" spans="3:15" x14ac:dyDescent="0.25">
      <c r="C5004" s="197" t="e">
        <f t="shared" si="473"/>
        <v>#DIV/0!</v>
      </c>
      <c r="D5004" s="216" t="e">
        <f>IF(F5004="","",IF($B$3='Budget Calculator'!$A$14, 'Loan Calculator'!$L$12-E5004+H5004, IF($B$3='Budget Calculator'!$A$13,  'Loan Calculator'!$N$12-E5004+H5004, IF($B$3='Budget Calculator'!$A$12,  'Loan Calculator'!$P$12-E5004+H5004, 0))))</f>
        <v>#DIV/0!</v>
      </c>
      <c r="E5004" s="217" t="e">
        <f>IF(('Loan Calculator'!$G$4/$B$4)*C5003&gt;=0, ('Loan Calculator'!$G$4/$B$4)*C5003, 1/0)</f>
        <v>#DIV/0!</v>
      </c>
      <c r="F5004" s="200" t="e">
        <f t="shared" si="474"/>
        <v>#DIV/0!</v>
      </c>
      <c r="G5004" s="212" t="e">
        <f t="shared" si="475"/>
        <v>#DIV/0!</v>
      </c>
      <c r="K5004" s="197" t="str" cm="1">
        <f t="array" ref="K5004">INDEX($A:$G, ($B5004*$B$4)+3,COLUMN(C5004))</f>
        <v>Owing</v>
      </c>
      <c r="L5004" s="198" t="e">
        <f t="shared" si="477"/>
        <v>#VALUE!</v>
      </c>
      <c r="M5004" s="199" t="e">
        <f t="shared" si="478"/>
        <v>#VALUE!</v>
      </c>
      <c r="N5004" s="200" t="str" cm="1">
        <f t="array" ref="N5004">INDEX($A:$G, ($B5004*$B$4)+3,COLUMN(F5004))</f>
        <v>Total Interest Charged</v>
      </c>
      <c r="O5004" s="201" t="e">
        <f t="shared" si="476"/>
        <v>#VALUE!</v>
      </c>
    </row>
    <row r="5005" spans="3:15" x14ac:dyDescent="0.25">
      <c r="C5005" s="197" t="e">
        <f t="shared" si="473"/>
        <v>#DIV/0!</v>
      </c>
      <c r="D5005" s="216" t="e">
        <f>IF(F5005="","",IF($B$3='Budget Calculator'!$A$14, 'Loan Calculator'!$L$12-E5005+H5005, IF($B$3='Budget Calculator'!$A$13,  'Loan Calculator'!$N$12-E5005+H5005, IF($B$3='Budget Calculator'!$A$12,  'Loan Calculator'!$P$12-E5005+H5005, 0))))</f>
        <v>#DIV/0!</v>
      </c>
      <c r="E5005" s="217" t="e">
        <f>IF(('Loan Calculator'!$G$4/$B$4)*C5004&gt;=0, ('Loan Calculator'!$G$4/$B$4)*C5004, 1/0)</f>
        <v>#DIV/0!</v>
      </c>
      <c r="F5005" s="200" t="e">
        <f t="shared" si="474"/>
        <v>#DIV/0!</v>
      </c>
      <c r="G5005" s="212" t="e">
        <f t="shared" si="475"/>
        <v>#DIV/0!</v>
      </c>
      <c r="K5005" s="197" t="str" cm="1">
        <f t="array" ref="K5005">INDEX($A:$G, ($B5005*$B$4)+3,COLUMN(C5005))</f>
        <v>Owing</v>
      </c>
      <c r="L5005" s="198" t="e">
        <f t="shared" si="477"/>
        <v>#VALUE!</v>
      </c>
      <c r="M5005" s="199" t="e">
        <f t="shared" si="478"/>
        <v>#VALUE!</v>
      </c>
      <c r="N5005" s="200" t="str" cm="1">
        <f t="array" ref="N5005">INDEX($A:$G, ($B5005*$B$4)+3,COLUMN(F5005))</f>
        <v>Total Interest Charged</v>
      </c>
      <c r="O5005" s="201" t="e">
        <f t="shared" si="476"/>
        <v>#VALUE!</v>
      </c>
    </row>
    <row r="5006" spans="3:15" x14ac:dyDescent="0.25">
      <c r="C5006" s="197" t="e">
        <f t="shared" si="473"/>
        <v>#DIV/0!</v>
      </c>
      <c r="D5006" s="216" t="e">
        <f>IF(F5006="","",IF($B$3='Budget Calculator'!$A$14, 'Loan Calculator'!$L$12-E5006+H5006, IF($B$3='Budget Calculator'!$A$13,  'Loan Calculator'!$N$12-E5006+H5006, IF($B$3='Budget Calculator'!$A$12,  'Loan Calculator'!$P$12-E5006+H5006, 0))))</f>
        <v>#DIV/0!</v>
      </c>
      <c r="E5006" s="217" t="e">
        <f>IF(('Loan Calculator'!$G$4/$B$4)*C5005&gt;=0, ('Loan Calculator'!$G$4/$B$4)*C5005, 1/0)</f>
        <v>#DIV/0!</v>
      </c>
      <c r="F5006" s="200" t="e">
        <f t="shared" si="474"/>
        <v>#DIV/0!</v>
      </c>
      <c r="G5006" s="212" t="e">
        <f t="shared" si="475"/>
        <v>#DIV/0!</v>
      </c>
      <c r="K5006" s="197" t="str" cm="1">
        <f t="array" ref="K5006">INDEX($A:$G, ($B5006*$B$4)+3,COLUMN(C5006))</f>
        <v>Owing</v>
      </c>
      <c r="L5006" s="198" t="e">
        <f t="shared" si="477"/>
        <v>#VALUE!</v>
      </c>
      <c r="M5006" s="199" t="e">
        <f t="shared" si="478"/>
        <v>#VALUE!</v>
      </c>
      <c r="N5006" s="200" t="str" cm="1">
        <f t="array" ref="N5006">INDEX($A:$G, ($B5006*$B$4)+3,COLUMN(F5006))</f>
        <v>Total Interest Charged</v>
      </c>
      <c r="O5006" s="201" t="e">
        <f t="shared" si="476"/>
        <v>#VALUE!</v>
      </c>
    </row>
    <row r="5007" spans="3:15" x14ac:dyDescent="0.25">
      <c r="C5007" s="197" t="e">
        <f t="shared" si="473"/>
        <v>#DIV/0!</v>
      </c>
      <c r="D5007" s="216" t="e">
        <f>IF(F5007="","",IF($B$3='Budget Calculator'!$A$14, 'Loan Calculator'!$L$12-E5007+H5007, IF($B$3='Budget Calculator'!$A$13,  'Loan Calculator'!$N$12-E5007+H5007, IF($B$3='Budget Calculator'!$A$12,  'Loan Calculator'!$P$12-E5007+H5007, 0))))</f>
        <v>#DIV/0!</v>
      </c>
      <c r="E5007" s="217" t="e">
        <f>IF(('Loan Calculator'!$G$4/$B$4)*C5006&gt;=0, ('Loan Calculator'!$G$4/$B$4)*C5006, 1/0)</f>
        <v>#DIV/0!</v>
      </c>
      <c r="F5007" s="200" t="e">
        <f t="shared" si="474"/>
        <v>#DIV/0!</v>
      </c>
      <c r="G5007" s="212" t="e">
        <f t="shared" si="475"/>
        <v>#DIV/0!</v>
      </c>
      <c r="K5007" s="197" t="str" cm="1">
        <f t="array" ref="K5007">INDEX($A:$G, ($B5007*$B$4)+3,COLUMN(C5007))</f>
        <v>Owing</v>
      </c>
      <c r="L5007" s="198" t="e">
        <f t="shared" si="477"/>
        <v>#VALUE!</v>
      </c>
      <c r="M5007" s="199" t="e">
        <f t="shared" si="478"/>
        <v>#VALUE!</v>
      </c>
      <c r="N5007" s="200" t="str" cm="1">
        <f t="array" ref="N5007">INDEX($A:$G, ($B5007*$B$4)+3,COLUMN(F5007))</f>
        <v>Total Interest Charged</v>
      </c>
      <c r="O5007" s="201" t="e">
        <f t="shared" si="476"/>
        <v>#VALUE!</v>
      </c>
    </row>
    <row r="5008" spans="3:15" x14ac:dyDescent="0.25">
      <c r="C5008" s="197" t="e">
        <f t="shared" si="473"/>
        <v>#DIV/0!</v>
      </c>
      <c r="D5008" s="216" t="e">
        <f>IF(F5008="","",IF($B$3='Budget Calculator'!$A$14, 'Loan Calculator'!$L$12-E5008+H5008, IF($B$3='Budget Calculator'!$A$13,  'Loan Calculator'!$N$12-E5008+H5008, IF($B$3='Budget Calculator'!$A$12,  'Loan Calculator'!$P$12-E5008+H5008, 0))))</f>
        <v>#DIV/0!</v>
      </c>
      <c r="E5008" s="217" t="e">
        <f>IF(('Loan Calculator'!$G$4/$B$4)*C5007&gt;=0, ('Loan Calculator'!$G$4/$B$4)*C5007, 1/0)</f>
        <v>#DIV/0!</v>
      </c>
      <c r="F5008" s="200" t="e">
        <f t="shared" si="474"/>
        <v>#DIV/0!</v>
      </c>
      <c r="G5008" s="212" t="e">
        <f t="shared" si="475"/>
        <v>#DIV/0!</v>
      </c>
      <c r="K5008" s="197" t="str" cm="1">
        <f t="array" ref="K5008">INDEX($A:$G, ($B5008*$B$4)+3,COLUMN(C5008))</f>
        <v>Owing</v>
      </c>
      <c r="L5008" s="198" t="e">
        <f t="shared" si="477"/>
        <v>#VALUE!</v>
      </c>
      <c r="M5008" s="199" t="e">
        <f t="shared" si="478"/>
        <v>#VALUE!</v>
      </c>
      <c r="N5008" s="200" t="str" cm="1">
        <f t="array" ref="N5008">INDEX($A:$G, ($B5008*$B$4)+3,COLUMN(F5008))</f>
        <v>Total Interest Charged</v>
      </c>
      <c r="O5008" s="201" t="e">
        <f t="shared" si="476"/>
        <v>#VALUE!</v>
      </c>
    </row>
    <row r="5009" spans="3:15" x14ac:dyDescent="0.25">
      <c r="C5009" s="197" t="e">
        <f t="shared" si="473"/>
        <v>#DIV/0!</v>
      </c>
      <c r="D5009" s="216" t="e">
        <f>IF(F5009="","",IF($B$3='Budget Calculator'!$A$14, 'Loan Calculator'!$L$12-E5009+H5009, IF($B$3='Budget Calculator'!$A$13,  'Loan Calculator'!$N$12-E5009+H5009, IF($B$3='Budget Calculator'!$A$12,  'Loan Calculator'!$P$12-E5009+H5009, 0))))</f>
        <v>#DIV/0!</v>
      </c>
      <c r="E5009" s="217" t="e">
        <f>IF(('Loan Calculator'!$G$4/$B$4)*C5008&gt;=0, ('Loan Calculator'!$G$4/$B$4)*C5008, 1/0)</f>
        <v>#DIV/0!</v>
      </c>
      <c r="F5009" s="200" t="e">
        <f t="shared" si="474"/>
        <v>#DIV/0!</v>
      </c>
      <c r="G5009" s="212" t="e">
        <f t="shared" si="475"/>
        <v>#DIV/0!</v>
      </c>
      <c r="K5009" s="197" t="str" cm="1">
        <f t="array" ref="K5009">INDEX($A:$G, ($B5009*$B$4)+3,COLUMN(C5009))</f>
        <v>Owing</v>
      </c>
      <c r="L5009" s="198" t="e">
        <f t="shared" si="477"/>
        <v>#VALUE!</v>
      </c>
      <c r="M5009" s="199" t="e">
        <f t="shared" si="478"/>
        <v>#VALUE!</v>
      </c>
      <c r="N5009" s="200" t="str" cm="1">
        <f t="array" ref="N5009">INDEX($A:$G, ($B5009*$B$4)+3,COLUMN(F5009))</f>
        <v>Total Interest Charged</v>
      </c>
      <c r="O5009" s="201" t="e">
        <f t="shared" si="476"/>
        <v>#VALUE!</v>
      </c>
    </row>
    <row r="5010" spans="3:15" x14ac:dyDescent="0.25">
      <c r="C5010" s="197" t="e">
        <f t="shared" si="473"/>
        <v>#DIV/0!</v>
      </c>
      <c r="D5010" s="216" t="e">
        <f>IF(F5010="","",IF($B$3='Budget Calculator'!$A$14, 'Loan Calculator'!$L$12-E5010+H5010, IF($B$3='Budget Calculator'!$A$13,  'Loan Calculator'!$N$12-E5010+H5010, IF($B$3='Budget Calculator'!$A$12,  'Loan Calculator'!$P$12-E5010+H5010, 0))))</f>
        <v>#DIV/0!</v>
      </c>
      <c r="E5010" s="217" t="e">
        <f>IF(('Loan Calculator'!$G$4/$B$4)*C5009&gt;=0, ('Loan Calculator'!$G$4/$B$4)*C5009, 1/0)</f>
        <v>#DIV/0!</v>
      </c>
      <c r="F5010" s="200" t="e">
        <f t="shared" si="474"/>
        <v>#DIV/0!</v>
      </c>
      <c r="G5010" s="212" t="e">
        <f t="shared" si="475"/>
        <v>#DIV/0!</v>
      </c>
      <c r="K5010" s="197" t="str" cm="1">
        <f t="array" ref="K5010">INDEX($A:$G, ($B5010*$B$4)+3,COLUMN(C5010))</f>
        <v>Owing</v>
      </c>
      <c r="L5010" s="198" t="e">
        <f t="shared" si="477"/>
        <v>#VALUE!</v>
      </c>
      <c r="M5010" s="199" t="e">
        <f t="shared" si="478"/>
        <v>#VALUE!</v>
      </c>
      <c r="N5010" s="200" t="str" cm="1">
        <f t="array" ref="N5010">INDEX($A:$G, ($B5010*$B$4)+3,COLUMN(F5010))</f>
        <v>Total Interest Charged</v>
      </c>
      <c r="O5010" s="201" t="e">
        <f t="shared" si="476"/>
        <v>#VALUE!</v>
      </c>
    </row>
    <row r="5011" spans="3:15" x14ac:dyDescent="0.25">
      <c r="C5011" s="197" t="e">
        <f t="shared" si="473"/>
        <v>#DIV/0!</v>
      </c>
      <c r="D5011" s="216" t="e">
        <f>IF(F5011="","",IF($B$3='Budget Calculator'!$A$14, 'Loan Calculator'!$L$12-E5011+H5011, IF($B$3='Budget Calculator'!$A$13,  'Loan Calculator'!$N$12-E5011+H5011, IF($B$3='Budget Calculator'!$A$12,  'Loan Calculator'!$P$12-E5011+H5011, 0))))</f>
        <v>#DIV/0!</v>
      </c>
      <c r="E5011" s="217" t="e">
        <f>IF(('Loan Calculator'!$G$4/$B$4)*C5010&gt;=0, ('Loan Calculator'!$G$4/$B$4)*C5010, 1/0)</f>
        <v>#DIV/0!</v>
      </c>
      <c r="F5011" s="200" t="e">
        <f t="shared" si="474"/>
        <v>#DIV/0!</v>
      </c>
      <c r="G5011" s="212" t="e">
        <f t="shared" si="475"/>
        <v>#DIV/0!</v>
      </c>
      <c r="K5011" s="197" t="str" cm="1">
        <f t="array" ref="K5011">INDEX($A:$G, ($B5011*$B$4)+3,COLUMN(C5011))</f>
        <v>Owing</v>
      </c>
      <c r="L5011" s="198" t="e">
        <f t="shared" si="477"/>
        <v>#VALUE!</v>
      </c>
      <c r="M5011" s="199" t="e">
        <f t="shared" si="478"/>
        <v>#VALUE!</v>
      </c>
      <c r="N5011" s="200" t="str" cm="1">
        <f t="array" ref="N5011">INDEX($A:$G, ($B5011*$B$4)+3,COLUMN(F5011))</f>
        <v>Total Interest Charged</v>
      </c>
      <c r="O5011" s="201" t="e">
        <f t="shared" si="476"/>
        <v>#VALUE!</v>
      </c>
    </row>
    <row r="5012" spans="3:15" x14ac:dyDescent="0.25">
      <c r="C5012" s="197" t="e">
        <f t="shared" si="473"/>
        <v>#DIV/0!</v>
      </c>
      <c r="D5012" s="216" t="e">
        <f>IF(F5012="","",IF($B$3='Budget Calculator'!$A$14, 'Loan Calculator'!$L$12-E5012+H5012, IF($B$3='Budget Calculator'!$A$13,  'Loan Calculator'!$N$12-E5012+H5012, IF($B$3='Budget Calculator'!$A$12,  'Loan Calculator'!$P$12-E5012+H5012, 0))))</f>
        <v>#DIV/0!</v>
      </c>
      <c r="E5012" s="217" t="e">
        <f>IF(('Loan Calculator'!$G$4/$B$4)*C5011&gt;=0, ('Loan Calculator'!$G$4/$B$4)*C5011, 1/0)</f>
        <v>#DIV/0!</v>
      </c>
      <c r="F5012" s="200" t="e">
        <f t="shared" si="474"/>
        <v>#DIV/0!</v>
      </c>
      <c r="G5012" s="212" t="e">
        <f t="shared" si="475"/>
        <v>#DIV/0!</v>
      </c>
      <c r="K5012" s="197" t="str" cm="1">
        <f t="array" ref="K5012">INDEX($A:$G, ($B5012*$B$4)+3,COLUMN(C5012))</f>
        <v>Owing</v>
      </c>
      <c r="L5012" s="198" t="e">
        <f t="shared" si="477"/>
        <v>#VALUE!</v>
      </c>
      <c r="M5012" s="199" t="e">
        <f t="shared" si="478"/>
        <v>#VALUE!</v>
      </c>
      <c r="N5012" s="200" t="str" cm="1">
        <f t="array" ref="N5012">INDEX($A:$G, ($B5012*$B$4)+3,COLUMN(F5012))</f>
        <v>Total Interest Charged</v>
      </c>
      <c r="O5012" s="201" t="e">
        <f t="shared" si="476"/>
        <v>#VALUE!</v>
      </c>
    </row>
    <row r="5013" spans="3:15" x14ac:dyDescent="0.25">
      <c r="C5013" s="197" t="e">
        <f t="shared" si="473"/>
        <v>#DIV/0!</v>
      </c>
      <c r="D5013" s="216" t="e">
        <f>IF(F5013="","",IF($B$3='Budget Calculator'!$A$14, 'Loan Calculator'!$L$12-E5013+H5013, IF($B$3='Budget Calculator'!$A$13,  'Loan Calculator'!$N$12-E5013+H5013, IF($B$3='Budget Calculator'!$A$12,  'Loan Calculator'!$P$12-E5013+H5013, 0))))</f>
        <v>#DIV/0!</v>
      </c>
      <c r="E5013" s="217" t="e">
        <f>IF(('Loan Calculator'!$G$4/$B$4)*C5012&gt;=0, ('Loan Calculator'!$G$4/$B$4)*C5012, 1/0)</f>
        <v>#DIV/0!</v>
      </c>
      <c r="F5013" s="200" t="e">
        <f t="shared" si="474"/>
        <v>#DIV/0!</v>
      </c>
      <c r="G5013" s="212" t="e">
        <f t="shared" si="475"/>
        <v>#DIV/0!</v>
      </c>
      <c r="K5013" s="197" t="str" cm="1">
        <f t="array" ref="K5013">INDEX($A:$G, ($B5013*$B$4)+3,COLUMN(C5013))</f>
        <v>Owing</v>
      </c>
      <c r="L5013" s="198" t="e">
        <f t="shared" si="477"/>
        <v>#VALUE!</v>
      </c>
      <c r="M5013" s="199" t="e">
        <f t="shared" si="478"/>
        <v>#VALUE!</v>
      </c>
      <c r="N5013" s="200" t="str" cm="1">
        <f t="array" ref="N5013">INDEX($A:$G, ($B5013*$B$4)+3,COLUMN(F5013))</f>
        <v>Total Interest Charged</v>
      </c>
      <c r="O5013" s="201" t="e">
        <f t="shared" si="476"/>
        <v>#VALUE!</v>
      </c>
    </row>
    <row r="5014" spans="3:15" x14ac:dyDescent="0.25">
      <c r="C5014" s="197" t="e">
        <f t="shared" si="473"/>
        <v>#DIV/0!</v>
      </c>
      <c r="D5014" s="216" t="e">
        <f>IF(F5014="","",IF($B$3='Budget Calculator'!$A$14, 'Loan Calculator'!$L$12-E5014+H5014, IF($B$3='Budget Calculator'!$A$13,  'Loan Calculator'!$N$12-E5014+H5014, IF($B$3='Budget Calculator'!$A$12,  'Loan Calculator'!$P$12-E5014+H5014, 0))))</f>
        <v>#DIV/0!</v>
      </c>
      <c r="E5014" s="217" t="e">
        <f>IF(('Loan Calculator'!$G$4/$B$4)*C5013&gt;=0, ('Loan Calculator'!$G$4/$B$4)*C5013, 1/0)</f>
        <v>#DIV/0!</v>
      </c>
      <c r="F5014" s="200" t="e">
        <f t="shared" si="474"/>
        <v>#DIV/0!</v>
      </c>
      <c r="G5014" s="212" t="e">
        <f t="shared" si="475"/>
        <v>#DIV/0!</v>
      </c>
      <c r="K5014" s="197" t="str" cm="1">
        <f t="array" ref="K5014">INDEX($A:$G, ($B5014*$B$4)+3,COLUMN(C5014))</f>
        <v>Owing</v>
      </c>
      <c r="L5014" s="198" t="e">
        <f t="shared" si="477"/>
        <v>#VALUE!</v>
      </c>
      <c r="M5014" s="199" t="e">
        <f t="shared" si="478"/>
        <v>#VALUE!</v>
      </c>
      <c r="N5014" s="200" t="str" cm="1">
        <f t="array" ref="N5014">INDEX($A:$G, ($B5014*$B$4)+3,COLUMN(F5014))</f>
        <v>Total Interest Charged</v>
      </c>
      <c r="O5014" s="201" t="e">
        <f t="shared" si="476"/>
        <v>#VALUE!</v>
      </c>
    </row>
    <row r="5015" spans="3:15" x14ac:dyDescent="0.25">
      <c r="C5015" s="197" t="e">
        <f t="shared" si="473"/>
        <v>#DIV/0!</v>
      </c>
      <c r="D5015" s="216" t="e">
        <f>IF(F5015="","",IF($B$3='Budget Calculator'!$A$14, 'Loan Calculator'!$L$12-E5015+H5015, IF($B$3='Budget Calculator'!$A$13,  'Loan Calculator'!$N$12-E5015+H5015, IF($B$3='Budget Calculator'!$A$12,  'Loan Calculator'!$P$12-E5015+H5015, 0))))</f>
        <v>#DIV/0!</v>
      </c>
      <c r="E5015" s="217" t="e">
        <f>IF(('Loan Calculator'!$G$4/$B$4)*C5014&gt;=0, ('Loan Calculator'!$G$4/$B$4)*C5014, 1/0)</f>
        <v>#DIV/0!</v>
      </c>
      <c r="F5015" s="200" t="e">
        <f t="shared" si="474"/>
        <v>#DIV/0!</v>
      </c>
      <c r="G5015" s="212" t="e">
        <f t="shared" si="475"/>
        <v>#DIV/0!</v>
      </c>
      <c r="K5015" s="197" t="str" cm="1">
        <f t="array" ref="K5015">INDEX($A:$G, ($B5015*$B$4)+3,COLUMN(C5015))</f>
        <v>Owing</v>
      </c>
      <c r="L5015" s="198" t="e">
        <f t="shared" si="477"/>
        <v>#VALUE!</v>
      </c>
      <c r="M5015" s="199" t="e">
        <f t="shared" si="478"/>
        <v>#VALUE!</v>
      </c>
      <c r="N5015" s="200" t="str" cm="1">
        <f t="array" ref="N5015">INDEX($A:$G, ($B5015*$B$4)+3,COLUMN(F5015))</f>
        <v>Total Interest Charged</v>
      </c>
      <c r="O5015" s="201" t="e">
        <f t="shared" si="476"/>
        <v>#VALUE!</v>
      </c>
    </row>
    <row r="5016" spans="3:15" x14ac:dyDescent="0.25">
      <c r="C5016" s="197" t="e">
        <f t="shared" ref="C5016:C5079" si="479">IF(F5016="","",C5015-D5016)</f>
        <v>#DIV/0!</v>
      </c>
      <c r="D5016" s="216" t="e">
        <f>IF(F5016="","",IF($B$3='Budget Calculator'!$A$14, 'Loan Calculator'!$L$12-E5016+H5016, IF($B$3='Budget Calculator'!$A$13,  'Loan Calculator'!$N$12-E5016+H5016, IF($B$3='Budget Calculator'!$A$12,  'Loan Calculator'!$P$12-E5016+H5016, 0))))</f>
        <v>#DIV/0!</v>
      </c>
      <c r="E5016" s="217" t="e">
        <f>IF(('Loan Calculator'!$G$4/$B$4)*C5015&gt;=0, ('Loan Calculator'!$G$4/$B$4)*C5015, 1/0)</f>
        <v>#DIV/0!</v>
      </c>
      <c r="F5016" s="200" t="e">
        <f t="shared" ref="F5016:F5079" si="480">IF(F5015="", "", IF(E5016+F5015&gt;F5015, E5016+F5015, ""))</f>
        <v>#DIV/0!</v>
      </c>
      <c r="G5016" s="212" t="e">
        <f t="shared" si="475"/>
        <v>#DIV/0!</v>
      </c>
      <c r="K5016" s="197" t="str" cm="1">
        <f t="array" ref="K5016">INDEX($A:$G, ($B5016*$B$4)+3,COLUMN(C5016))</f>
        <v>Owing</v>
      </c>
      <c r="L5016" s="198" t="e">
        <f t="shared" si="477"/>
        <v>#VALUE!</v>
      </c>
      <c r="M5016" s="199" t="e">
        <f t="shared" si="478"/>
        <v>#VALUE!</v>
      </c>
      <c r="N5016" s="200" t="str" cm="1">
        <f t="array" ref="N5016">INDEX($A:$G, ($B5016*$B$4)+3,COLUMN(F5016))</f>
        <v>Total Interest Charged</v>
      </c>
      <c r="O5016" s="201" t="e">
        <f t="shared" si="476"/>
        <v>#VALUE!</v>
      </c>
    </row>
    <row r="5017" spans="3:15" x14ac:dyDescent="0.25">
      <c r="C5017" s="197" t="e">
        <f t="shared" si="479"/>
        <v>#DIV/0!</v>
      </c>
      <c r="D5017" s="216" t="e">
        <f>IF(F5017="","",IF($B$3='Budget Calculator'!$A$14, 'Loan Calculator'!$L$12-E5017+H5017, IF($B$3='Budget Calculator'!$A$13,  'Loan Calculator'!$N$12-E5017+H5017, IF($B$3='Budget Calculator'!$A$12,  'Loan Calculator'!$P$12-E5017+H5017, 0))))</f>
        <v>#DIV/0!</v>
      </c>
      <c r="E5017" s="217" t="e">
        <f>IF(('Loan Calculator'!$G$4/$B$4)*C5016&gt;=0, ('Loan Calculator'!$G$4/$B$4)*C5016, 1/0)</f>
        <v>#DIV/0!</v>
      </c>
      <c r="F5017" s="200" t="e">
        <f t="shared" si="480"/>
        <v>#DIV/0!</v>
      </c>
      <c r="G5017" s="212" t="e">
        <f t="shared" si="475"/>
        <v>#DIV/0!</v>
      </c>
      <c r="K5017" s="197" t="str" cm="1">
        <f t="array" ref="K5017">INDEX($A:$G, ($B5017*$B$4)+3,COLUMN(C5017))</f>
        <v>Owing</v>
      </c>
      <c r="L5017" s="198" t="e">
        <f t="shared" si="477"/>
        <v>#VALUE!</v>
      </c>
      <c r="M5017" s="199" t="e">
        <f t="shared" si="478"/>
        <v>#VALUE!</v>
      </c>
      <c r="N5017" s="200" t="str" cm="1">
        <f t="array" ref="N5017">INDEX($A:$G, ($B5017*$B$4)+3,COLUMN(F5017))</f>
        <v>Total Interest Charged</v>
      </c>
      <c r="O5017" s="201" t="e">
        <f t="shared" si="476"/>
        <v>#VALUE!</v>
      </c>
    </row>
    <row r="5018" spans="3:15" x14ac:dyDescent="0.25">
      <c r="C5018" s="197" t="e">
        <f t="shared" si="479"/>
        <v>#DIV/0!</v>
      </c>
      <c r="D5018" s="216" t="e">
        <f>IF(F5018="","",IF($B$3='Budget Calculator'!$A$14, 'Loan Calculator'!$L$12-E5018+H5018, IF($B$3='Budget Calculator'!$A$13,  'Loan Calculator'!$N$12-E5018+H5018, IF($B$3='Budget Calculator'!$A$12,  'Loan Calculator'!$P$12-E5018+H5018, 0))))</f>
        <v>#DIV/0!</v>
      </c>
      <c r="E5018" s="217" t="e">
        <f>IF(('Loan Calculator'!$G$4/$B$4)*C5017&gt;=0, ('Loan Calculator'!$G$4/$B$4)*C5017, 1/0)</f>
        <v>#DIV/0!</v>
      </c>
      <c r="F5018" s="200" t="e">
        <f t="shared" si="480"/>
        <v>#DIV/0!</v>
      </c>
      <c r="G5018" s="212" t="e">
        <f t="shared" si="475"/>
        <v>#DIV/0!</v>
      </c>
      <c r="K5018" s="197" t="str" cm="1">
        <f t="array" ref="K5018">INDEX($A:$G, ($B5018*$B$4)+3,COLUMN(C5018))</f>
        <v>Owing</v>
      </c>
      <c r="L5018" s="198" t="e">
        <f t="shared" si="477"/>
        <v>#VALUE!</v>
      </c>
      <c r="M5018" s="199" t="e">
        <f t="shared" si="478"/>
        <v>#VALUE!</v>
      </c>
      <c r="N5018" s="200" t="str" cm="1">
        <f t="array" ref="N5018">INDEX($A:$G, ($B5018*$B$4)+3,COLUMN(F5018))</f>
        <v>Total Interest Charged</v>
      </c>
      <c r="O5018" s="201" t="e">
        <f t="shared" si="476"/>
        <v>#VALUE!</v>
      </c>
    </row>
    <row r="5019" spans="3:15" x14ac:dyDescent="0.25">
      <c r="C5019" s="197" t="e">
        <f t="shared" si="479"/>
        <v>#DIV/0!</v>
      </c>
      <c r="D5019" s="216" t="e">
        <f>IF(F5019="","",IF($B$3='Budget Calculator'!$A$14, 'Loan Calculator'!$L$12-E5019+H5019, IF($B$3='Budget Calculator'!$A$13,  'Loan Calculator'!$N$12-E5019+H5019, IF($B$3='Budget Calculator'!$A$12,  'Loan Calculator'!$P$12-E5019+H5019, 0))))</f>
        <v>#DIV/0!</v>
      </c>
      <c r="E5019" s="217" t="e">
        <f>IF(('Loan Calculator'!$G$4/$B$4)*C5018&gt;=0, ('Loan Calculator'!$G$4/$B$4)*C5018, 1/0)</f>
        <v>#DIV/0!</v>
      </c>
      <c r="F5019" s="200" t="e">
        <f t="shared" si="480"/>
        <v>#DIV/0!</v>
      </c>
      <c r="G5019" s="212" t="e">
        <f t="shared" si="475"/>
        <v>#DIV/0!</v>
      </c>
      <c r="K5019" s="197" t="str" cm="1">
        <f t="array" ref="K5019">INDEX($A:$G, ($B5019*$B$4)+3,COLUMN(C5019))</f>
        <v>Owing</v>
      </c>
      <c r="L5019" s="198" t="e">
        <f t="shared" si="477"/>
        <v>#VALUE!</v>
      </c>
      <c r="M5019" s="199" t="e">
        <f t="shared" si="478"/>
        <v>#VALUE!</v>
      </c>
      <c r="N5019" s="200" t="str" cm="1">
        <f t="array" ref="N5019">INDEX($A:$G, ($B5019*$B$4)+3,COLUMN(F5019))</f>
        <v>Total Interest Charged</v>
      </c>
      <c r="O5019" s="201" t="e">
        <f t="shared" si="476"/>
        <v>#VALUE!</v>
      </c>
    </row>
    <row r="5020" spans="3:15" x14ac:dyDescent="0.25">
      <c r="C5020" s="197" t="e">
        <f t="shared" si="479"/>
        <v>#DIV/0!</v>
      </c>
      <c r="D5020" s="216" t="e">
        <f>IF(F5020="","",IF($B$3='Budget Calculator'!$A$14, 'Loan Calculator'!$L$12-E5020+H5020, IF($B$3='Budget Calculator'!$A$13,  'Loan Calculator'!$N$12-E5020+H5020, IF($B$3='Budget Calculator'!$A$12,  'Loan Calculator'!$P$12-E5020+H5020, 0))))</f>
        <v>#DIV/0!</v>
      </c>
      <c r="E5020" s="217" t="e">
        <f>IF(('Loan Calculator'!$G$4/$B$4)*C5019&gt;=0, ('Loan Calculator'!$G$4/$B$4)*C5019, 1/0)</f>
        <v>#DIV/0!</v>
      </c>
      <c r="F5020" s="200" t="e">
        <f t="shared" si="480"/>
        <v>#DIV/0!</v>
      </c>
      <c r="G5020" s="212" t="e">
        <f t="shared" si="475"/>
        <v>#DIV/0!</v>
      </c>
      <c r="K5020" s="197" t="str" cm="1">
        <f t="array" ref="K5020">INDEX($A:$G, ($B5020*$B$4)+3,COLUMN(C5020))</f>
        <v>Owing</v>
      </c>
      <c r="L5020" s="198" t="e">
        <f t="shared" si="477"/>
        <v>#VALUE!</v>
      </c>
      <c r="M5020" s="199" t="e">
        <f t="shared" si="478"/>
        <v>#VALUE!</v>
      </c>
      <c r="N5020" s="200" t="str" cm="1">
        <f t="array" ref="N5020">INDEX($A:$G, ($B5020*$B$4)+3,COLUMN(F5020))</f>
        <v>Total Interest Charged</v>
      </c>
      <c r="O5020" s="201" t="e">
        <f t="shared" si="476"/>
        <v>#VALUE!</v>
      </c>
    </row>
    <row r="5021" spans="3:15" x14ac:dyDescent="0.25">
      <c r="C5021" s="197" t="e">
        <f t="shared" si="479"/>
        <v>#DIV/0!</v>
      </c>
      <c r="D5021" s="216" t="e">
        <f>IF(F5021="","",IF($B$3='Budget Calculator'!$A$14, 'Loan Calculator'!$L$12-E5021+H5021, IF($B$3='Budget Calculator'!$A$13,  'Loan Calculator'!$N$12-E5021+H5021, IF($B$3='Budget Calculator'!$A$12,  'Loan Calculator'!$P$12-E5021+H5021, 0))))</f>
        <v>#DIV/0!</v>
      </c>
      <c r="E5021" s="217" t="e">
        <f>IF(('Loan Calculator'!$G$4/$B$4)*C5020&gt;=0, ('Loan Calculator'!$G$4/$B$4)*C5020, 1/0)</f>
        <v>#DIV/0!</v>
      </c>
      <c r="F5021" s="200" t="e">
        <f t="shared" si="480"/>
        <v>#DIV/0!</v>
      </c>
      <c r="G5021" s="212" t="e">
        <f t="shared" si="475"/>
        <v>#DIV/0!</v>
      </c>
      <c r="K5021" s="197" t="str" cm="1">
        <f t="array" ref="K5021">INDEX($A:$G, ($B5021*$B$4)+3,COLUMN(C5021))</f>
        <v>Owing</v>
      </c>
      <c r="L5021" s="198" t="e">
        <f t="shared" si="477"/>
        <v>#VALUE!</v>
      </c>
      <c r="M5021" s="199" t="e">
        <f t="shared" si="478"/>
        <v>#VALUE!</v>
      </c>
      <c r="N5021" s="200" t="str" cm="1">
        <f t="array" ref="N5021">INDEX($A:$G, ($B5021*$B$4)+3,COLUMN(F5021))</f>
        <v>Total Interest Charged</v>
      </c>
      <c r="O5021" s="201" t="e">
        <f t="shared" si="476"/>
        <v>#VALUE!</v>
      </c>
    </row>
    <row r="5022" spans="3:15" x14ac:dyDescent="0.25">
      <c r="C5022" s="197" t="e">
        <f t="shared" si="479"/>
        <v>#DIV/0!</v>
      </c>
      <c r="D5022" s="216" t="e">
        <f>IF(F5022="","",IF($B$3='Budget Calculator'!$A$14, 'Loan Calculator'!$L$12-E5022+H5022, IF($B$3='Budget Calculator'!$A$13,  'Loan Calculator'!$N$12-E5022+H5022, IF($B$3='Budget Calculator'!$A$12,  'Loan Calculator'!$P$12-E5022+H5022, 0))))</f>
        <v>#DIV/0!</v>
      </c>
      <c r="E5022" s="217" t="e">
        <f>IF(('Loan Calculator'!$G$4/$B$4)*C5021&gt;=0, ('Loan Calculator'!$G$4/$B$4)*C5021, 1/0)</f>
        <v>#DIV/0!</v>
      </c>
      <c r="F5022" s="200" t="e">
        <f t="shared" si="480"/>
        <v>#DIV/0!</v>
      </c>
      <c r="G5022" s="212" t="e">
        <f t="shared" si="475"/>
        <v>#DIV/0!</v>
      </c>
      <c r="K5022" s="197" t="str" cm="1">
        <f t="array" ref="K5022">INDEX($A:$G, ($B5022*$B$4)+3,COLUMN(C5022))</f>
        <v>Owing</v>
      </c>
      <c r="L5022" s="198" t="e">
        <f t="shared" si="477"/>
        <v>#VALUE!</v>
      </c>
      <c r="M5022" s="199" t="e">
        <f t="shared" si="478"/>
        <v>#VALUE!</v>
      </c>
      <c r="N5022" s="200" t="str" cm="1">
        <f t="array" ref="N5022">INDEX($A:$G, ($B5022*$B$4)+3,COLUMN(F5022))</f>
        <v>Total Interest Charged</v>
      </c>
      <c r="O5022" s="201" t="e">
        <f t="shared" si="476"/>
        <v>#VALUE!</v>
      </c>
    </row>
    <row r="5023" spans="3:15" x14ac:dyDescent="0.25">
      <c r="C5023" s="197" t="e">
        <f t="shared" si="479"/>
        <v>#DIV/0!</v>
      </c>
      <c r="D5023" s="216" t="e">
        <f>IF(F5023="","",IF($B$3='Budget Calculator'!$A$14, 'Loan Calculator'!$L$12-E5023+H5023, IF($B$3='Budget Calculator'!$A$13,  'Loan Calculator'!$N$12-E5023+H5023, IF($B$3='Budget Calculator'!$A$12,  'Loan Calculator'!$P$12-E5023+H5023, 0))))</f>
        <v>#DIV/0!</v>
      </c>
      <c r="E5023" s="217" t="e">
        <f>IF(('Loan Calculator'!$G$4/$B$4)*C5022&gt;=0, ('Loan Calculator'!$G$4/$B$4)*C5022, 1/0)</f>
        <v>#DIV/0!</v>
      </c>
      <c r="F5023" s="200" t="e">
        <f t="shared" si="480"/>
        <v>#DIV/0!</v>
      </c>
      <c r="G5023" s="212" t="e">
        <f t="shared" si="475"/>
        <v>#DIV/0!</v>
      </c>
      <c r="K5023" s="197" t="str" cm="1">
        <f t="array" ref="K5023">INDEX($A:$G, ($B5023*$B$4)+3,COLUMN(C5023))</f>
        <v>Owing</v>
      </c>
      <c r="L5023" s="198" t="e">
        <f t="shared" si="477"/>
        <v>#VALUE!</v>
      </c>
      <c r="M5023" s="199" t="e">
        <f t="shared" si="478"/>
        <v>#VALUE!</v>
      </c>
      <c r="N5023" s="200" t="str" cm="1">
        <f t="array" ref="N5023">INDEX($A:$G, ($B5023*$B$4)+3,COLUMN(F5023))</f>
        <v>Total Interest Charged</v>
      </c>
      <c r="O5023" s="201" t="e">
        <f t="shared" si="476"/>
        <v>#VALUE!</v>
      </c>
    </row>
    <row r="5024" spans="3:15" x14ac:dyDescent="0.25">
      <c r="C5024" s="197" t="e">
        <f t="shared" si="479"/>
        <v>#DIV/0!</v>
      </c>
      <c r="D5024" s="216" t="e">
        <f>IF(F5024="","",IF($B$3='Budget Calculator'!$A$14, 'Loan Calculator'!$L$12-E5024+H5024, IF($B$3='Budget Calculator'!$A$13,  'Loan Calculator'!$N$12-E5024+H5024, IF($B$3='Budget Calculator'!$A$12,  'Loan Calculator'!$P$12-E5024+H5024, 0))))</f>
        <v>#DIV/0!</v>
      </c>
      <c r="E5024" s="217" t="e">
        <f>IF(('Loan Calculator'!$G$4/$B$4)*C5023&gt;=0, ('Loan Calculator'!$G$4/$B$4)*C5023, 1/0)</f>
        <v>#DIV/0!</v>
      </c>
      <c r="F5024" s="200" t="e">
        <f t="shared" si="480"/>
        <v>#DIV/0!</v>
      </c>
      <c r="G5024" s="212" t="e">
        <f t="shared" si="475"/>
        <v>#DIV/0!</v>
      </c>
      <c r="K5024" s="197" t="str" cm="1">
        <f t="array" ref="K5024">INDEX($A:$G, ($B5024*$B$4)+3,COLUMN(C5024))</f>
        <v>Owing</v>
      </c>
      <c r="L5024" s="198" t="e">
        <f t="shared" si="477"/>
        <v>#VALUE!</v>
      </c>
      <c r="M5024" s="199" t="e">
        <f t="shared" si="478"/>
        <v>#VALUE!</v>
      </c>
      <c r="N5024" s="200" t="str" cm="1">
        <f t="array" ref="N5024">INDEX($A:$G, ($B5024*$B$4)+3,COLUMN(F5024))</f>
        <v>Total Interest Charged</v>
      </c>
      <c r="O5024" s="201" t="e">
        <f t="shared" si="476"/>
        <v>#VALUE!</v>
      </c>
    </row>
    <row r="5025" spans="3:15" x14ac:dyDescent="0.25">
      <c r="C5025" s="197" t="e">
        <f t="shared" si="479"/>
        <v>#DIV/0!</v>
      </c>
      <c r="D5025" s="216" t="e">
        <f>IF(F5025="","",IF($B$3='Budget Calculator'!$A$14, 'Loan Calculator'!$L$12-E5025+H5025, IF($B$3='Budget Calculator'!$A$13,  'Loan Calculator'!$N$12-E5025+H5025, IF($B$3='Budget Calculator'!$A$12,  'Loan Calculator'!$P$12-E5025+H5025, 0))))</f>
        <v>#DIV/0!</v>
      </c>
      <c r="E5025" s="217" t="e">
        <f>IF(('Loan Calculator'!$G$4/$B$4)*C5024&gt;=0, ('Loan Calculator'!$G$4/$B$4)*C5024, 1/0)</f>
        <v>#DIV/0!</v>
      </c>
      <c r="F5025" s="200" t="e">
        <f t="shared" si="480"/>
        <v>#DIV/0!</v>
      </c>
      <c r="G5025" s="212" t="e">
        <f t="shared" si="475"/>
        <v>#DIV/0!</v>
      </c>
      <c r="K5025" s="197" t="str" cm="1">
        <f t="array" ref="K5025">INDEX($A:$G, ($B5025*$B$4)+3,COLUMN(C5025))</f>
        <v>Owing</v>
      </c>
      <c r="L5025" s="198" t="e">
        <f t="shared" si="477"/>
        <v>#VALUE!</v>
      </c>
      <c r="M5025" s="199" t="e">
        <f t="shared" si="478"/>
        <v>#VALUE!</v>
      </c>
      <c r="N5025" s="200" t="str" cm="1">
        <f t="array" ref="N5025">INDEX($A:$G, ($B5025*$B$4)+3,COLUMN(F5025))</f>
        <v>Total Interest Charged</v>
      </c>
      <c r="O5025" s="201" t="e">
        <f t="shared" si="476"/>
        <v>#VALUE!</v>
      </c>
    </row>
    <row r="5026" spans="3:15" x14ac:dyDescent="0.25">
      <c r="C5026" s="197" t="e">
        <f t="shared" si="479"/>
        <v>#DIV/0!</v>
      </c>
      <c r="D5026" s="216" t="e">
        <f>IF(F5026="","",IF($B$3='Budget Calculator'!$A$14, 'Loan Calculator'!$L$12-E5026+H5026, IF($B$3='Budget Calculator'!$A$13,  'Loan Calculator'!$N$12-E5026+H5026, IF($B$3='Budget Calculator'!$A$12,  'Loan Calculator'!$P$12-E5026+H5026, 0))))</f>
        <v>#DIV/0!</v>
      </c>
      <c r="E5026" s="217" t="e">
        <f>IF(('Loan Calculator'!$G$4/$B$4)*C5025&gt;=0, ('Loan Calculator'!$G$4/$B$4)*C5025, 1/0)</f>
        <v>#DIV/0!</v>
      </c>
      <c r="F5026" s="200" t="e">
        <f t="shared" si="480"/>
        <v>#DIV/0!</v>
      </c>
      <c r="G5026" s="212" t="e">
        <f t="shared" si="475"/>
        <v>#DIV/0!</v>
      </c>
      <c r="K5026" s="197" t="str" cm="1">
        <f t="array" ref="K5026">INDEX($A:$G, ($B5026*$B$4)+3,COLUMN(C5026))</f>
        <v>Owing</v>
      </c>
      <c r="L5026" s="198" t="e">
        <f t="shared" si="477"/>
        <v>#VALUE!</v>
      </c>
      <c r="M5026" s="199" t="e">
        <f t="shared" si="478"/>
        <v>#VALUE!</v>
      </c>
      <c r="N5026" s="200" t="str" cm="1">
        <f t="array" ref="N5026">INDEX($A:$G, ($B5026*$B$4)+3,COLUMN(F5026))</f>
        <v>Total Interest Charged</v>
      </c>
      <c r="O5026" s="201" t="e">
        <f t="shared" si="476"/>
        <v>#VALUE!</v>
      </c>
    </row>
    <row r="5027" spans="3:15" x14ac:dyDescent="0.25">
      <c r="C5027" s="197" t="e">
        <f t="shared" si="479"/>
        <v>#DIV/0!</v>
      </c>
      <c r="D5027" s="216" t="e">
        <f>IF(F5027="","",IF($B$3='Budget Calculator'!$A$14, 'Loan Calculator'!$L$12-E5027+H5027, IF($B$3='Budget Calculator'!$A$13,  'Loan Calculator'!$N$12-E5027+H5027, IF($B$3='Budget Calculator'!$A$12,  'Loan Calculator'!$P$12-E5027+H5027, 0))))</f>
        <v>#DIV/0!</v>
      </c>
      <c r="E5027" s="217" t="e">
        <f>IF(('Loan Calculator'!$G$4/$B$4)*C5026&gt;=0, ('Loan Calculator'!$G$4/$B$4)*C5026, 1/0)</f>
        <v>#DIV/0!</v>
      </c>
      <c r="F5027" s="200" t="e">
        <f t="shared" si="480"/>
        <v>#DIV/0!</v>
      </c>
      <c r="G5027" s="212" t="e">
        <f t="shared" si="475"/>
        <v>#DIV/0!</v>
      </c>
      <c r="K5027" s="197" t="str" cm="1">
        <f t="array" ref="K5027">INDEX($A:$G, ($B5027*$B$4)+3,COLUMN(C5027))</f>
        <v>Owing</v>
      </c>
      <c r="L5027" s="198" t="e">
        <f t="shared" si="477"/>
        <v>#VALUE!</v>
      </c>
      <c r="M5027" s="199" t="e">
        <f t="shared" si="478"/>
        <v>#VALUE!</v>
      </c>
      <c r="N5027" s="200" t="str" cm="1">
        <f t="array" ref="N5027">INDEX($A:$G, ($B5027*$B$4)+3,COLUMN(F5027))</f>
        <v>Total Interest Charged</v>
      </c>
      <c r="O5027" s="201" t="e">
        <f t="shared" si="476"/>
        <v>#VALUE!</v>
      </c>
    </row>
    <row r="5028" spans="3:15" x14ac:dyDescent="0.25">
      <c r="C5028" s="197" t="e">
        <f t="shared" si="479"/>
        <v>#DIV/0!</v>
      </c>
      <c r="D5028" s="216" t="e">
        <f>IF(F5028="","",IF($B$3='Budget Calculator'!$A$14, 'Loan Calculator'!$L$12-E5028+H5028, IF($B$3='Budget Calculator'!$A$13,  'Loan Calculator'!$N$12-E5028+H5028, IF($B$3='Budget Calculator'!$A$12,  'Loan Calculator'!$P$12-E5028+H5028, 0))))</f>
        <v>#DIV/0!</v>
      </c>
      <c r="E5028" s="217" t="e">
        <f>IF(('Loan Calculator'!$G$4/$B$4)*C5027&gt;=0, ('Loan Calculator'!$G$4/$B$4)*C5027, 1/0)</f>
        <v>#DIV/0!</v>
      </c>
      <c r="F5028" s="200" t="e">
        <f t="shared" si="480"/>
        <v>#DIV/0!</v>
      </c>
      <c r="G5028" s="212" t="e">
        <f t="shared" si="475"/>
        <v>#DIV/0!</v>
      </c>
      <c r="K5028" s="197" t="str" cm="1">
        <f t="array" ref="K5028">INDEX($A:$G, ($B5028*$B$4)+3,COLUMN(C5028))</f>
        <v>Owing</v>
      </c>
      <c r="L5028" s="198" t="e">
        <f t="shared" si="477"/>
        <v>#VALUE!</v>
      </c>
      <c r="M5028" s="199" t="e">
        <f t="shared" si="478"/>
        <v>#VALUE!</v>
      </c>
      <c r="N5028" s="200" t="str" cm="1">
        <f t="array" ref="N5028">INDEX($A:$G, ($B5028*$B$4)+3,COLUMN(F5028))</f>
        <v>Total Interest Charged</v>
      </c>
      <c r="O5028" s="201" t="e">
        <f t="shared" si="476"/>
        <v>#VALUE!</v>
      </c>
    </row>
    <row r="5029" spans="3:15" x14ac:dyDescent="0.25">
      <c r="C5029" s="197" t="e">
        <f t="shared" si="479"/>
        <v>#DIV/0!</v>
      </c>
      <c r="D5029" s="216" t="e">
        <f>IF(F5029="","",IF($B$3='Budget Calculator'!$A$14, 'Loan Calculator'!$L$12-E5029+H5029, IF($B$3='Budget Calculator'!$A$13,  'Loan Calculator'!$N$12-E5029+H5029, IF($B$3='Budget Calculator'!$A$12,  'Loan Calculator'!$P$12-E5029+H5029, 0))))</f>
        <v>#DIV/0!</v>
      </c>
      <c r="E5029" s="217" t="e">
        <f>IF(('Loan Calculator'!$G$4/$B$4)*C5028&gt;=0, ('Loan Calculator'!$G$4/$B$4)*C5028, 1/0)</f>
        <v>#DIV/0!</v>
      </c>
      <c r="F5029" s="200" t="e">
        <f t="shared" si="480"/>
        <v>#DIV/0!</v>
      </c>
      <c r="G5029" s="212" t="e">
        <f t="shared" si="475"/>
        <v>#DIV/0!</v>
      </c>
      <c r="K5029" s="197" t="str" cm="1">
        <f t="array" ref="K5029">INDEX($A:$G, ($B5029*$B$4)+3,COLUMN(C5029))</f>
        <v>Owing</v>
      </c>
      <c r="L5029" s="198" t="e">
        <f t="shared" si="477"/>
        <v>#VALUE!</v>
      </c>
      <c r="M5029" s="199" t="e">
        <f t="shared" si="478"/>
        <v>#VALUE!</v>
      </c>
      <c r="N5029" s="200" t="str" cm="1">
        <f t="array" ref="N5029">INDEX($A:$G, ($B5029*$B$4)+3,COLUMN(F5029))</f>
        <v>Total Interest Charged</v>
      </c>
      <c r="O5029" s="201" t="e">
        <f t="shared" si="476"/>
        <v>#VALUE!</v>
      </c>
    </row>
    <row r="5030" spans="3:15" x14ac:dyDescent="0.25">
      <c r="C5030" s="197" t="e">
        <f t="shared" si="479"/>
        <v>#DIV/0!</v>
      </c>
      <c r="D5030" s="216" t="e">
        <f>IF(F5030="","",IF($B$3='Budget Calculator'!$A$14, 'Loan Calculator'!$L$12-E5030+H5030, IF($B$3='Budget Calculator'!$A$13,  'Loan Calculator'!$N$12-E5030+H5030, IF($B$3='Budget Calculator'!$A$12,  'Loan Calculator'!$P$12-E5030+H5030, 0))))</f>
        <v>#DIV/0!</v>
      </c>
      <c r="E5030" s="217" t="e">
        <f>IF(('Loan Calculator'!$G$4/$B$4)*C5029&gt;=0, ('Loan Calculator'!$G$4/$B$4)*C5029, 1/0)</f>
        <v>#DIV/0!</v>
      </c>
      <c r="F5030" s="200" t="e">
        <f t="shared" si="480"/>
        <v>#DIV/0!</v>
      </c>
      <c r="G5030" s="212" t="e">
        <f t="shared" si="475"/>
        <v>#DIV/0!</v>
      </c>
      <c r="K5030" s="197" t="str" cm="1">
        <f t="array" ref="K5030">INDEX($A:$G, ($B5030*$B$4)+3,COLUMN(C5030))</f>
        <v>Owing</v>
      </c>
      <c r="L5030" s="198" t="e">
        <f t="shared" si="477"/>
        <v>#VALUE!</v>
      </c>
      <c r="M5030" s="199" t="e">
        <f t="shared" si="478"/>
        <v>#VALUE!</v>
      </c>
      <c r="N5030" s="200" t="str" cm="1">
        <f t="array" ref="N5030">INDEX($A:$G, ($B5030*$B$4)+3,COLUMN(F5030))</f>
        <v>Total Interest Charged</v>
      </c>
      <c r="O5030" s="201" t="e">
        <f t="shared" si="476"/>
        <v>#VALUE!</v>
      </c>
    </row>
    <row r="5031" spans="3:15" x14ac:dyDescent="0.25">
      <c r="C5031" s="197" t="e">
        <f t="shared" si="479"/>
        <v>#DIV/0!</v>
      </c>
      <c r="D5031" s="216" t="e">
        <f>IF(F5031="","",IF($B$3='Budget Calculator'!$A$14, 'Loan Calculator'!$L$12-E5031+H5031, IF($B$3='Budget Calculator'!$A$13,  'Loan Calculator'!$N$12-E5031+H5031, IF($B$3='Budget Calculator'!$A$12,  'Loan Calculator'!$P$12-E5031+H5031, 0))))</f>
        <v>#DIV/0!</v>
      </c>
      <c r="E5031" s="217" t="e">
        <f>IF(('Loan Calculator'!$G$4/$B$4)*C5030&gt;=0, ('Loan Calculator'!$G$4/$B$4)*C5030, 1/0)</f>
        <v>#DIV/0!</v>
      </c>
      <c r="F5031" s="200" t="e">
        <f t="shared" si="480"/>
        <v>#DIV/0!</v>
      </c>
      <c r="G5031" s="212" t="e">
        <f t="shared" si="475"/>
        <v>#DIV/0!</v>
      </c>
      <c r="K5031" s="197" t="str" cm="1">
        <f t="array" ref="K5031">INDEX($A:$G, ($B5031*$B$4)+3,COLUMN(C5031))</f>
        <v>Owing</v>
      </c>
      <c r="L5031" s="198" t="e">
        <f t="shared" si="477"/>
        <v>#VALUE!</v>
      </c>
      <c r="M5031" s="199" t="e">
        <f t="shared" si="478"/>
        <v>#VALUE!</v>
      </c>
      <c r="N5031" s="200" t="str" cm="1">
        <f t="array" ref="N5031">INDEX($A:$G, ($B5031*$B$4)+3,COLUMN(F5031))</f>
        <v>Total Interest Charged</v>
      </c>
      <c r="O5031" s="201" t="e">
        <f t="shared" si="476"/>
        <v>#VALUE!</v>
      </c>
    </row>
    <row r="5032" spans="3:15" x14ac:dyDescent="0.25">
      <c r="C5032" s="197" t="e">
        <f t="shared" si="479"/>
        <v>#DIV/0!</v>
      </c>
      <c r="D5032" s="216" t="e">
        <f>IF(F5032="","",IF($B$3='Budget Calculator'!$A$14, 'Loan Calculator'!$L$12-E5032+H5032, IF($B$3='Budget Calculator'!$A$13,  'Loan Calculator'!$N$12-E5032+H5032, IF($B$3='Budget Calculator'!$A$12,  'Loan Calculator'!$P$12-E5032+H5032, 0))))</f>
        <v>#DIV/0!</v>
      </c>
      <c r="E5032" s="217" t="e">
        <f>IF(('Loan Calculator'!$G$4/$B$4)*C5031&gt;=0, ('Loan Calculator'!$G$4/$B$4)*C5031, 1/0)</f>
        <v>#DIV/0!</v>
      </c>
      <c r="F5032" s="200" t="e">
        <f t="shared" si="480"/>
        <v>#DIV/0!</v>
      </c>
      <c r="G5032" s="212" t="e">
        <f t="shared" si="475"/>
        <v>#DIV/0!</v>
      </c>
      <c r="K5032" s="197" t="str" cm="1">
        <f t="array" ref="K5032">INDEX($A:$G, ($B5032*$B$4)+3,COLUMN(C5032))</f>
        <v>Owing</v>
      </c>
      <c r="L5032" s="198" t="e">
        <f t="shared" si="477"/>
        <v>#VALUE!</v>
      </c>
      <c r="M5032" s="199" t="e">
        <f t="shared" si="478"/>
        <v>#VALUE!</v>
      </c>
      <c r="N5032" s="200" t="str" cm="1">
        <f t="array" ref="N5032">INDEX($A:$G, ($B5032*$B$4)+3,COLUMN(F5032))</f>
        <v>Total Interest Charged</v>
      </c>
      <c r="O5032" s="201" t="e">
        <f t="shared" si="476"/>
        <v>#VALUE!</v>
      </c>
    </row>
    <row r="5033" spans="3:15" x14ac:dyDescent="0.25">
      <c r="C5033" s="197" t="e">
        <f t="shared" si="479"/>
        <v>#DIV/0!</v>
      </c>
      <c r="D5033" s="216" t="e">
        <f>IF(F5033="","",IF($B$3='Budget Calculator'!$A$14, 'Loan Calculator'!$L$12-E5033+H5033, IF($B$3='Budget Calculator'!$A$13,  'Loan Calculator'!$N$12-E5033+H5033, IF($B$3='Budget Calculator'!$A$12,  'Loan Calculator'!$P$12-E5033+H5033, 0))))</f>
        <v>#DIV/0!</v>
      </c>
      <c r="E5033" s="217" t="e">
        <f>IF(('Loan Calculator'!$G$4/$B$4)*C5032&gt;=0, ('Loan Calculator'!$G$4/$B$4)*C5032, 1/0)</f>
        <v>#DIV/0!</v>
      </c>
      <c r="F5033" s="200" t="e">
        <f t="shared" si="480"/>
        <v>#DIV/0!</v>
      </c>
      <c r="G5033" s="212" t="e">
        <f t="shared" si="475"/>
        <v>#DIV/0!</v>
      </c>
      <c r="K5033" s="197" t="str" cm="1">
        <f t="array" ref="K5033">INDEX($A:$G, ($B5033*$B$4)+3,COLUMN(C5033))</f>
        <v>Owing</v>
      </c>
      <c r="L5033" s="198" t="e">
        <f t="shared" si="477"/>
        <v>#VALUE!</v>
      </c>
      <c r="M5033" s="199" t="e">
        <f t="shared" si="478"/>
        <v>#VALUE!</v>
      </c>
      <c r="N5033" s="200" t="str" cm="1">
        <f t="array" ref="N5033">INDEX($A:$G, ($B5033*$B$4)+3,COLUMN(F5033))</f>
        <v>Total Interest Charged</v>
      </c>
      <c r="O5033" s="201" t="e">
        <f t="shared" si="476"/>
        <v>#VALUE!</v>
      </c>
    </row>
    <row r="5034" spans="3:15" x14ac:dyDescent="0.25">
      <c r="C5034" s="197" t="e">
        <f t="shared" si="479"/>
        <v>#DIV/0!</v>
      </c>
      <c r="D5034" s="216" t="e">
        <f>IF(F5034="","",IF($B$3='Budget Calculator'!$A$14, 'Loan Calculator'!$L$12-E5034+H5034, IF($B$3='Budget Calculator'!$A$13,  'Loan Calculator'!$N$12-E5034+H5034, IF($B$3='Budget Calculator'!$A$12,  'Loan Calculator'!$P$12-E5034+H5034, 0))))</f>
        <v>#DIV/0!</v>
      </c>
      <c r="E5034" s="217" t="e">
        <f>IF(('Loan Calculator'!$G$4/$B$4)*C5033&gt;=0, ('Loan Calculator'!$G$4/$B$4)*C5033, 1/0)</f>
        <v>#DIV/0!</v>
      </c>
      <c r="F5034" s="200" t="e">
        <f t="shared" si="480"/>
        <v>#DIV/0!</v>
      </c>
      <c r="G5034" s="212" t="e">
        <f t="shared" si="475"/>
        <v>#DIV/0!</v>
      </c>
      <c r="K5034" s="197" t="str" cm="1">
        <f t="array" ref="K5034">INDEX($A:$G, ($B5034*$B$4)+3,COLUMN(C5034))</f>
        <v>Owing</v>
      </c>
      <c r="L5034" s="198" t="e">
        <f t="shared" si="477"/>
        <v>#VALUE!</v>
      </c>
      <c r="M5034" s="199" t="e">
        <f t="shared" si="478"/>
        <v>#VALUE!</v>
      </c>
      <c r="N5034" s="200" t="str" cm="1">
        <f t="array" ref="N5034">INDEX($A:$G, ($B5034*$B$4)+3,COLUMN(F5034))</f>
        <v>Total Interest Charged</v>
      </c>
      <c r="O5034" s="201" t="e">
        <f t="shared" si="476"/>
        <v>#VALUE!</v>
      </c>
    </row>
    <row r="5035" spans="3:15" x14ac:dyDescent="0.25">
      <c r="C5035" s="197" t="e">
        <f t="shared" si="479"/>
        <v>#DIV/0!</v>
      </c>
      <c r="D5035" s="216" t="e">
        <f>IF(F5035="","",IF($B$3='Budget Calculator'!$A$14, 'Loan Calculator'!$L$12-E5035+H5035, IF($B$3='Budget Calculator'!$A$13,  'Loan Calculator'!$N$12-E5035+H5035, IF($B$3='Budget Calculator'!$A$12,  'Loan Calculator'!$P$12-E5035+H5035, 0))))</f>
        <v>#DIV/0!</v>
      </c>
      <c r="E5035" s="217" t="e">
        <f>IF(('Loan Calculator'!$G$4/$B$4)*C5034&gt;=0, ('Loan Calculator'!$G$4/$B$4)*C5034, 1/0)</f>
        <v>#DIV/0!</v>
      </c>
      <c r="F5035" s="200" t="e">
        <f t="shared" si="480"/>
        <v>#DIV/0!</v>
      </c>
      <c r="G5035" s="212" t="e">
        <f t="shared" si="475"/>
        <v>#DIV/0!</v>
      </c>
      <c r="K5035" s="197" t="str" cm="1">
        <f t="array" ref="K5035">INDEX($A:$G, ($B5035*$B$4)+3,COLUMN(C5035))</f>
        <v>Owing</v>
      </c>
      <c r="L5035" s="198" t="e">
        <f t="shared" si="477"/>
        <v>#VALUE!</v>
      </c>
      <c r="M5035" s="199" t="e">
        <f t="shared" si="478"/>
        <v>#VALUE!</v>
      </c>
      <c r="N5035" s="200" t="str" cm="1">
        <f t="array" ref="N5035">INDEX($A:$G, ($B5035*$B$4)+3,COLUMN(F5035))</f>
        <v>Total Interest Charged</v>
      </c>
      <c r="O5035" s="201" t="e">
        <f t="shared" si="476"/>
        <v>#VALUE!</v>
      </c>
    </row>
    <row r="5036" spans="3:15" x14ac:dyDescent="0.25">
      <c r="C5036" s="197" t="e">
        <f t="shared" si="479"/>
        <v>#DIV/0!</v>
      </c>
      <c r="D5036" s="216" t="e">
        <f>IF(F5036="","",IF($B$3='Budget Calculator'!$A$14, 'Loan Calculator'!$L$12-E5036+H5036, IF($B$3='Budget Calculator'!$A$13,  'Loan Calculator'!$N$12-E5036+H5036, IF($B$3='Budget Calculator'!$A$12,  'Loan Calculator'!$P$12-E5036+H5036, 0))))</f>
        <v>#DIV/0!</v>
      </c>
      <c r="E5036" s="217" t="e">
        <f>IF(('Loan Calculator'!$G$4/$B$4)*C5035&gt;=0, ('Loan Calculator'!$G$4/$B$4)*C5035, 1/0)</f>
        <v>#DIV/0!</v>
      </c>
      <c r="F5036" s="200" t="e">
        <f t="shared" si="480"/>
        <v>#DIV/0!</v>
      </c>
      <c r="G5036" s="212" t="e">
        <f t="shared" si="475"/>
        <v>#DIV/0!</v>
      </c>
      <c r="K5036" s="197" t="str" cm="1">
        <f t="array" ref="K5036">INDEX($A:$G, ($B5036*$B$4)+3,COLUMN(C5036))</f>
        <v>Owing</v>
      </c>
      <c r="L5036" s="198" t="e">
        <f t="shared" si="477"/>
        <v>#VALUE!</v>
      </c>
      <c r="M5036" s="199" t="e">
        <f t="shared" si="478"/>
        <v>#VALUE!</v>
      </c>
      <c r="N5036" s="200" t="str" cm="1">
        <f t="array" ref="N5036">INDEX($A:$G, ($B5036*$B$4)+3,COLUMN(F5036))</f>
        <v>Total Interest Charged</v>
      </c>
      <c r="O5036" s="201" t="e">
        <f t="shared" si="476"/>
        <v>#VALUE!</v>
      </c>
    </row>
    <row r="5037" spans="3:15" x14ac:dyDescent="0.25">
      <c r="C5037" s="197" t="e">
        <f t="shared" si="479"/>
        <v>#DIV/0!</v>
      </c>
      <c r="D5037" s="216" t="e">
        <f>IF(F5037="","",IF($B$3='Budget Calculator'!$A$14, 'Loan Calculator'!$L$12-E5037+H5037, IF($B$3='Budget Calculator'!$A$13,  'Loan Calculator'!$N$12-E5037+H5037, IF($B$3='Budget Calculator'!$A$12,  'Loan Calculator'!$P$12-E5037+H5037, 0))))</f>
        <v>#DIV/0!</v>
      </c>
      <c r="E5037" s="217" t="e">
        <f>IF(('Loan Calculator'!$G$4/$B$4)*C5036&gt;=0, ('Loan Calculator'!$G$4/$B$4)*C5036, 1/0)</f>
        <v>#DIV/0!</v>
      </c>
      <c r="F5037" s="200" t="e">
        <f t="shared" si="480"/>
        <v>#DIV/0!</v>
      </c>
      <c r="G5037" s="212" t="e">
        <f t="shared" si="475"/>
        <v>#DIV/0!</v>
      </c>
      <c r="K5037" s="197" t="str" cm="1">
        <f t="array" ref="K5037">INDEX($A:$G, ($B5037*$B$4)+3,COLUMN(C5037))</f>
        <v>Owing</v>
      </c>
      <c r="L5037" s="198" t="e">
        <f t="shared" si="477"/>
        <v>#VALUE!</v>
      </c>
      <c r="M5037" s="199" t="e">
        <f t="shared" si="478"/>
        <v>#VALUE!</v>
      </c>
      <c r="N5037" s="200" t="str" cm="1">
        <f t="array" ref="N5037">INDEX($A:$G, ($B5037*$B$4)+3,COLUMN(F5037))</f>
        <v>Total Interest Charged</v>
      </c>
      <c r="O5037" s="201" t="e">
        <f t="shared" si="476"/>
        <v>#VALUE!</v>
      </c>
    </row>
    <row r="5038" spans="3:15" x14ac:dyDescent="0.25">
      <c r="C5038" s="197" t="e">
        <f t="shared" si="479"/>
        <v>#DIV/0!</v>
      </c>
      <c r="D5038" s="216" t="e">
        <f>IF(F5038="","",IF($B$3='Budget Calculator'!$A$14, 'Loan Calculator'!$L$12-E5038+H5038, IF($B$3='Budget Calculator'!$A$13,  'Loan Calculator'!$N$12-E5038+H5038, IF($B$3='Budget Calculator'!$A$12,  'Loan Calculator'!$P$12-E5038+H5038, 0))))</f>
        <v>#DIV/0!</v>
      </c>
      <c r="E5038" s="217" t="e">
        <f>IF(('Loan Calculator'!$G$4/$B$4)*C5037&gt;=0, ('Loan Calculator'!$G$4/$B$4)*C5037, 1/0)</f>
        <v>#DIV/0!</v>
      </c>
      <c r="F5038" s="200" t="e">
        <f t="shared" si="480"/>
        <v>#DIV/0!</v>
      </c>
      <c r="G5038" s="212" t="e">
        <f t="shared" si="475"/>
        <v>#DIV/0!</v>
      </c>
      <c r="K5038" s="197" t="str" cm="1">
        <f t="array" ref="K5038">INDEX($A:$G, ($B5038*$B$4)+3,COLUMN(C5038))</f>
        <v>Owing</v>
      </c>
      <c r="L5038" s="198" t="e">
        <f t="shared" si="477"/>
        <v>#VALUE!</v>
      </c>
      <c r="M5038" s="199" t="e">
        <f t="shared" si="478"/>
        <v>#VALUE!</v>
      </c>
      <c r="N5038" s="200" t="str" cm="1">
        <f t="array" ref="N5038">INDEX($A:$G, ($B5038*$B$4)+3,COLUMN(F5038))</f>
        <v>Total Interest Charged</v>
      </c>
      <c r="O5038" s="201" t="e">
        <f t="shared" si="476"/>
        <v>#VALUE!</v>
      </c>
    </row>
    <row r="5039" spans="3:15" x14ac:dyDescent="0.25">
      <c r="C5039" s="197" t="e">
        <f t="shared" si="479"/>
        <v>#DIV/0!</v>
      </c>
      <c r="D5039" s="216" t="e">
        <f>IF(F5039="","",IF($B$3='Budget Calculator'!$A$14, 'Loan Calculator'!$L$12-E5039+H5039, IF($B$3='Budget Calculator'!$A$13,  'Loan Calculator'!$N$12-E5039+H5039, IF($B$3='Budget Calculator'!$A$12,  'Loan Calculator'!$P$12-E5039+H5039, 0))))</f>
        <v>#DIV/0!</v>
      </c>
      <c r="E5039" s="217" t="e">
        <f>IF(('Loan Calculator'!$G$4/$B$4)*C5038&gt;=0, ('Loan Calculator'!$G$4/$B$4)*C5038, 1/0)</f>
        <v>#DIV/0!</v>
      </c>
      <c r="F5039" s="200" t="e">
        <f t="shared" si="480"/>
        <v>#DIV/0!</v>
      </c>
      <c r="G5039" s="212" t="e">
        <f t="shared" si="475"/>
        <v>#DIV/0!</v>
      </c>
      <c r="K5039" s="197" t="str" cm="1">
        <f t="array" ref="K5039">INDEX($A:$G, ($B5039*$B$4)+3,COLUMN(C5039))</f>
        <v>Owing</v>
      </c>
      <c r="L5039" s="198" t="e">
        <f t="shared" si="477"/>
        <v>#VALUE!</v>
      </c>
      <c r="M5039" s="199" t="e">
        <f t="shared" si="478"/>
        <v>#VALUE!</v>
      </c>
      <c r="N5039" s="200" t="str" cm="1">
        <f t="array" ref="N5039">INDEX($A:$G, ($B5039*$B$4)+3,COLUMN(F5039))</f>
        <v>Total Interest Charged</v>
      </c>
      <c r="O5039" s="201" t="e">
        <f t="shared" si="476"/>
        <v>#VALUE!</v>
      </c>
    </row>
    <row r="5040" spans="3:15" x14ac:dyDescent="0.25">
      <c r="C5040" s="197" t="e">
        <f t="shared" si="479"/>
        <v>#DIV/0!</v>
      </c>
      <c r="D5040" s="216" t="e">
        <f>IF(F5040="","",IF($B$3='Budget Calculator'!$A$14, 'Loan Calculator'!$L$12-E5040+H5040, IF($B$3='Budget Calculator'!$A$13,  'Loan Calculator'!$N$12-E5040+H5040, IF($B$3='Budget Calculator'!$A$12,  'Loan Calculator'!$P$12-E5040+H5040, 0))))</f>
        <v>#DIV/0!</v>
      </c>
      <c r="E5040" s="217" t="e">
        <f>IF(('Loan Calculator'!$G$4/$B$4)*C5039&gt;=0, ('Loan Calculator'!$G$4/$B$4)*C5039, 1/0)</f>
        <v>#DIV/0!</v>
      </c>
      <c r="F5040" s="200" t="e">
        <f t="shared" si="480"/>
        <v>#DIV/0!</v>
      </c>
      <c r="G5040" s="212" t="e">
        <f t="shared" si="475"/>
        <v>#DIV/0!</v>
      </c>
      <c r="K5040" s="197" t="str" cm="1">
        <f t="array" ref="K5040">INDEX($A:$G, ($B5040*$B$4)+3,COLUMN(C5040))</f>
        <v>Owing</v>
      </c>
      <c r="L5040" s="198" t="e">
        <f t="shared" si="477"/>
        <v>#VALUE!</v>
      </c>
      <c r="M5040" s="199" t="e">
        <f t="shared" si="478"/>
        <v>#VALUE!</v>
      </c>
      <c r="N5040" s="200" t="str" cm="1">
        <f t="array" ref="N5040">INDEX($A:$G, ($B5040*$B$4)+3,COLUMN(F5040))</f>
        <v>Total Interest Charged</v>
      </c>
      <c r="O5040" s="201" t="e">
        <f t="shared" si="476"/>
        <v>#VALUE!</v>
      </c>
    </row>
    <row r="5041" spans="3:15" x14ac:dyDescent="0.25">
      <c r="C5041" s="197" t="e">
        <f t="shared" si="479"/>
        <v>#DIV/0!</v>
      </c>
      <c r="D5041" s="216" t="e">
        <f>IF(F5041="","",IF($B$3='Budget Calculator'!$A$14, 'Loan Calculator'!$L$12-E5041+H5041, IF($B$3='Budget Calculator'!$A$13,  'Loan Calculator'!$N$12-E5041+H5041, IF($B$3='Budget Calculator'!$A$12,  'Loan Calculator'!$P$12-E5041+H5041, 0))))</f>
        <v>#DIV/0!</v>
      </c>
      <c r="E5041" s="217" t="e">
        <f>IF(('Loan Calculator'!$G$4/$B$4)*C5040&gt;=0, ('Loan Calculator'!$G$4/$B$4)*C5040, 1/0)</f>
        <v>#DIV/0!</v>
      </c>
      <c r="F5041" s="200" t="e">
        <f t="shared" si="480"/>
        <v>#DIV/0!</v>
      </c>
      <c r="G5041" s="212" t="e">
        <f t="shared" si="475"/>
        <v>#DIV/0!</v>
      </c>
      <c r="K5041" s="197" t="str" cm="1">
        <f t="array" ref="K5041">INDEX($A:$G, ($B5041*$B$4)+3,COLUMN(C5041))</f>
        <v>Owing</v>
      </c>
      <c r="L5041" s="198" t="e">
        <f t="shared" si="477"/>
        <v>#VALUE!</v>
      </c>
      <c r="M5041" s="199" t="e">
        <f t="shared" si="478"/>
        <v>#VALUE!</v>
      </c>
      <c r="N5041" s="200" t="str" cm="1">
        <f t="array" ref="N5041">INDEX($A:$G, ($B5041*$B$4)+3,COLUMN(F5041))</f>
        <v>Total Interest Charged</v>
      </c>
      <c r="O5041" s="201" t="e">
        <f t="shared" si="476"/>
        <v>#VALUE!</v>
      </c>
    </row>
    <row r="5042" spans="3:15" x14ac:dyDescent="0.25">
      <c r="C5042" s="197" t="e">
        <f t="shared" si="479"/>
        <v>#DIV/0!</v>
      </c>
      <c r="D5042" s="216" t="e">
        <f>IF(F5042="","",IF($B$3='Budget Calculator'!$A$14, 'Loan Calculator'!$L$12-E5042+H5042, IF($B$3='Budget Calculator'!$A$13,  'Loan Calculator'!$N$12-E5042+H5042, IF($B$3='Budget Calculator'!$A$12,  'Loan Calculator'!$P$12-E5042+H5042, 0))))</f>
        <v>#DIV/0!</v>
      </c>
      <c r="E5042" s="217" t="e">
        <f>IF(('Loan Calculator'!$G$4/$B$4)*C5041&gt;=0, ('Loan Calculator'!$G$4/$B$4)*C5041, 1/0)</f>
        <v>#DIV/0!</v>
      </c>
      <c r="F5042" s="200" t="e">
        <f t="shared" si="480"/>
        <v>#DIV/0!</v>
      </c>
      <c r="G5042" s="212" t="e">
        <f t="shared" si="475"/>
        <v>#DIV/0!</v>
      </c>
      <c r="K5042" s="197" t="str" cm="1">
        <f t="array" ref="K5042">INDEX($A:$G, ($B5042*$B$4)+3,COLUMN(C5042))</f>
        <v>Owing</v>
      </c>
      <c r="L5042" s="198" t="e">
        <f t="shared" si="477"/>
        <v>#VALUE!</v>
      </c>
      <c r="M5042" s="199" t="e">
        <f t="shared" si="478"/>
        <v>#VALUE!</v>
      </c>
      <c r="N5042" s="200" t="str" cm="1">
        <f t="array" ref="N5042">INDEX($A:$G, ($B5042*$B$4)+3,COLUMN(F5042))</f>
        <v>Total Interest Charged</v>
      </c>
      <c r="O5042" s="201" t="e">
        <f t="shared" si="476"/>
        <v>#VALUE!</v>
      </c>
    </row>
    <row r="5043" spans="3:15" x14ac:dyDescent="0.25">
      <c r="C5043" s="197" t="e">
        <f t="shared" si="479"/>
        <v>#DIV/0!</v>
      </c>
      <c r="D5043" s="216" t="e">
        <f>IF(F5043="","",IF($B$3='Budget Calculator'!$A$14, 'Loan Calculator'!$L$12-E5043+H5043, IF($B$3='Budget Calculator'!$A$13,  'Loan Calculator'!$N$12-E5043+H5043, IF($B$3='Budget Calculator'!$A$12,  'Loan Calculator'!$P$12-E5043+H5043, 0))))</f>
        <v>#DIV/0!</v>
      </c>
      <c r="E5043" s="217" t="e">
        <f>IF(('Loan Calculator'!$G$4/$B$4)*C5042&gt;=0, ('Loan Calculator'!$G$4/$B$4)*C5042, 1/0)</f>
        <v>#DIV/0!</v>
      </c>
      <c r="F5043" s="200" t="e">
        <f t="shared" si="480"/>
        <v>#DIV/0!</v>
      </c>
      <c r="G5043" s="212" t="e">
        <f t="shared" si="475"/>
        <v>#DIV/0!</v>
      </c>
      <c r="K5043" s="197" t="str" cm="1">
        <f t="array" ref="K5043">INDEX($A:$G, ($B5043*$B$4)+3,COLUMN(C5043))</f>
        <v>Owing</v>
      </c>
      <c r="L5043" s="198" t="e">
        <f t="shared" si="477"/>
        <v>#VALUE!</v>
      </c>
      <c r="M5043" s="199" t="e">
        <f t="shared" si="478"/>
        <v>#VALUE!</v>
      </c>
      <c r="N5043" s="200" t="str" cm="1">
        <f t="array" ref="N5043">INDEX($A:$G, ($B5043*$B$4)+3,COLUMN(F5043))</f>
        <v>Total Interest Charged</v>
      </c>
      <c r="O5043" s="201" t="e">
        <f t="shared" si="476"/>
        <v>#VALUE!</v>
      </c>
    </row>
    <row r="5044" spans="3:15" x14ac:dyDescent="0.25">
      <c r="C5044" s="197" t="e">
        <f t="shared" si="479"/>
        <v>#DIV/0!</v>
      </c>
      <c r="D5044" s="216" t="e">
        <f>IF(F5044="","",IF($B$3='Budget Calculator'!$A$14, 'Loan Calculator'!$L$12-E5044+H5044, IF($B$3='Budget Calculator'!$A$13,  'Loan Calculator'!$N$12-E5044+H5044, IF($B$3='Budget Calculator'!$A$12,  'Loan Calculator'!$P$12-E5044+H5044, 0))))</f>
        <v>#DIV/0!</v>
      </c>
      <c r="E5044" s="217" t="e">
        <f>IF(('Loan Calculator'!$G$4/$B$4)*C5043&gt;=0, ('Loan Calculator'!$G$4/$B$4)*C5043, 1/0)</f>
        <v>#DIV/0!</v>
      </c>
      <c r="F5044" s="200" t="e">
        <f t="shared" si="480"/>
        <v>#DIV/0!</v>
      </c>
      <c r="G5044" s="212" t="e">
        <f t="shared" si="475"/>
        <v>#DIV/0!</v>
      </c>
      <c r="K5044" s="197" t="str" cm="1">
        <f t="array" ref="K5044">INDEX($A:$G, ($B5044*$B$4)+3,COLUMN(C5044))</f>
        <v>Owing</v>
      </c>
      <c r="L5044" s="198" t="e">
        <f t="shared" si="477"/>
        <v>#VALUE!</v>
      </c>
      <c r="M5044" s="199" t="e">
        <f t="shared" si="478"/>
        <v>#VALUE!</v>
      </c>
      <c r="N5044" s="200" t="str" cm="1">
        <f t="array" ref="N5044">INDEX($A:$G, ($B5044*$B$4)+3,COLUMN(F5044))</f>
        <v>Total Interest Charged</v>
      </c>
      <c r="O5044" s="201" t="e">
        <f t="shared" si="476"/>
        <v>#VALUE!</v>
      </c>
    </row>
    <row r="5045" spans="3:15" x14ac:dyDescent="0.25">
      <c r="C5045" s="197" t="e">
        <f t="shared" si="479"/>
        <v>#DIV/0!</v>
      </c>
      <c r="D5045" s="216" t="e">
        <f>IF(F5045="","",IF($B$3='Budget Calculator'!$A$14, 'Loan Calculator'!$L$12-E5045+H5045, IF($B$3='Budget Calculator'!$A$13,  'Loan Calculator'!$N$12-E5045+H5045, IF($B$3='Budget Calculator'!$A$12,  'Loan Calculator'!$P$12-E5045+H5045, 0))))</f>
        <v>#DIV/0!</v>
      </c>
      <c r="E5045" s="217" t="e">
        <f>IF(('Loan Calculator'!$G$4/$B$4)*C5044&gt;=0, ('Loan Calculator'!$G$4/$B$4)*C5044, 1/0)</f>
        <v>#DIV/0!</v>
      </c>
      <c r="F5045" s="200" t="e">
        <f t="shared" si="480"/>
        <v>#DIV/0!</v>
      </c>
      <c r="G5045" s="212" t="e">
        <f t="shared" si="475"/>
        <v>#DIV/0!</v>
      </c>
      <c r="K5045" s="197" t="str" cm="1">
        <f t="array" ref="K5045">INDEX($A:$G, ($B5045*$B$4)+3,COLUMN(C5045))</f>
        <v>Owing</v>
      </c>
      <c r="L5045" s="198" t="e">
        <f t="shared" si="477"/>
        <v>#VALUE!</v>
      </c>
      <c r="M5045" s="199" t="e">
        <f t="shared" si="478"/>
        <v>#VALUE!</v>
      </c>
      <c r="N5045" s="200" t="str" cm="1">
        <f t="array" ref="N5045">INDEX($A:$G, ($B5045*$B$4)+3,COLUMN(F5045))</f>
        <v>Total Interest Charged</v>
      </c>
      <c r="O5045" s="201" t="e">
        <f t="shared" si="476"/>
        <v>#VALUE!</v>
      </c>
    </row>
    <row r="5046" spans="3:15" x14ac:dyDescent="0.25">
      <c r="C5046" s="197" t="e">
        <f t="shared" si="479"/>
        <v>#DIV/0!</v>
      </c>
      <c r="D5046" s="216" t="e">
        <f>IF(F5046="","",IF($B$3='Budget Calculator'!$A$14, 'Loan Calculator'!$L$12-E5046+H5046, IF($B$3='Budget Calculator'!$A$13,  'Loan Calculator'!$N$12-E5046+H5046, IF($B$3='Budget Calculator'!$A$12,  'Loan Calculator'!$P$12-E5046+H5046, 0))))</f>
        <v>#DIV/0!</v>
      </c>
      <c r="E5046" s="217" t="e">
        <f>IF(('Loan Calculator'!$G$4/$B$4)*C5045&gt;=0, ('Loan Calculator'!$G$4/$B$4)*C5045, 1/0)</f>
        <v>#DIV/0!</v>
      </c>
      <c r="F5046" s="200" t="e">
        <f t="shared" si="480"/>
        <v>#DIV/0!</v>
      </c>
      <c r="G5046" s="212" t="e">
        <f t="shared" si="475"/>
        <v>#DIV/0!</v>
      </c>
      <c r="K5046" s="197" t="str" cm="1">
        <f t="array" ref="K5046">INDEX($A:$G, ($B5046*$B$4)+3,COLUMN(C5046))</f>
        <v>Owing</v>
      </c>
      <c r="L5046" s="198" t="e">
        <f t="shared" si="477"/>
        <v>#VALUE!</v>
      </c>
      <c r="M5046" s="199" t="e">
        <f t="shared" si="478"/>
        <v>#VALUE!</v>
      </c>
      <c r="N5046" s="200" t="str" cm="1">
        <f t="array" ref="N5046">INDEX($A:$G, ($B5046*$B$4)+3,COLUMN(F5046))</f>
        <v>Total Interest Charged</v>
      </c>
      <c r="O5046" s="201" t="e">
        <f t="shared" si="476"/>
        <v>#VALUE!</v>
      </c>
    </row>
    <row r="5047" spans="3:15" x14ac:dyDescent="0.25">
      <c r="C5047" s="197" t="e">
        <f t="shared" si="479"/>
        <v>#DIV/0!</v>
      </c>
      <c r="D5047" s="216" t="e">
        <f>IF(F5047="","",IF($B$3='Budget Calculator'!$A$14, 'Loan Calculator'!$L$12-E5047+H5047, IF($B$3='Budget Calculator'!$A$13,  'Loan Calculator'!$N$12-E5047+H5047, IF($B$3='Budget Calculator'!$A$12,  'Loan Calculator'!$P$12-E5047+H5047, 0))))</f>
        <v>#DIV/0!</v>
      </c>
      <c r="E5047" s="217" t="e">
        <f>IF(('Loan Calculator'!$G$4/$B$4)*C5046&gt;=0, ('Loan Calculator'!$G$4/$B$4)*C5046, 1/0)</f>
        <v>#DIV/0!</v>
      </c>
      <c r="F5047" s="200" t="e">
        <f t="shared" si="480"/>
        <v>#DIV/0!</v>
      </c>
      <c r="G5047" s="212" t="e">
        <f t="shared" si="475"/>
        <v>#DIV/0!</v>
      </c>
      <c r="K5047" s="197" t="str" cm="1">
        <f t="array" ref="K5047">INDEX($A:$G, ($B5047*$B$4)+3,COLUMN(C5047))</f>
        <v>Owing</v>
      </c>
      <c r="L5047" s="198" t="e">
        <f t="shared" si="477"/>
        <v>#VALUE!</v>
      </c>
      <c r="M5047" s="199" t="e">
        <f t="shared" si="478"/>
        <v>#VALUE!</v>
      </c>
      <c r="N5047" s="200" t="str" cm="1">
        <f t="array" ref="N5047">INDEX($A:$G, ($B5047*$B$4)+3,COLUMN(F5047))</f>
        <v>Total Interest Charged</v>
      </c>
      <c r="O5047" s="201" t="e">
        <f t="shared" si="476"/>
        <v>#VALUE!</v>
      </c>
    </row>
    <row r="5048" spans="3:15" x14ac:dyDescent="0.25">
      <c r="C5048" s="197" t="e">
        <f t="shared" si="479"/>
        <v>#DIV/0!</v>
      </c>
      <c r="D5048" s="216" t="e">
        <f>IF(F5048="","",IF($B$3='Budget Calculator'!$A$14, 'Loan Calculator'!$L$12-E5048+H5048, IF($B$3='Budget Calculator'!$A$13,  'Loan Calculator'!$N$12-E5048+H5048, IF($B$3='Budget Calculator'!$A$12,  'Loan Calculator'!$P$12-E5048+H5048, 0))))</f>
        <v>#DIV/0!</v>
      </c>
      <c r="E5048" s="217" t="e">
        <f>IF(('Loan Calculator'!$G$4/$B$4)*C5047&gt;=0, ('Loan Calculator'!$G$4/$B$4)*C5047, 1/0)</f>
        <v>#DIV/0!</v>
      </c>
      <c r="F5048" s="200" t="e">
        <f t="shared" si="480"/>
        <v>#DIV/0!</v>
      </c>
      <c r="G5048" s="212" t="e">
        <f t="shared" si="475"/>
        <v>#DIV/0!</v>
      </c>
      <c r="K5048" s="197" t="str" cm="1">
        <f t="array" ref="K5048">INDEX($A:$G, ($B5048*$B$4)+3,COLUMN(C5048))</f>
        <v>Owing</v>
      </c>
      <c r="L5048" s="198" t="e">
        <f t="shared" si="477"/>
        <v>#VALUE!</v>
      </c>
      <c r="M5048" s="199" t="e">
        <f t="shared" si="478"/>
        <v>#VALUE!</v>
      </c>
      <c r="N5048" s="200" t="str" cm="1">
        <f t="array" ref="N5048">INDEX($A:$G, ($B5048*$B$4)+3,COLUMN(F5048))</f>
        <v>Total Interest Charged</v>
      </c>
      <c r="O5048" s="201" t="e">
        <f t="shared" si="476"/>
        <v>#VALUE!</v>
      </c>
    </row>
    <row r="5049" spans="3:15" x14ac:dyDescent="0.25">
      <c r="C5049" s="197" t="e">
        <f t="shared" si="479"/>
        <v>#DIV/0!</v>
      </c>
      <c r="D5049" s="216" t="e">
        <f>IF(F5049="","",IF($B$3='Budget Calculator'!$A$14, 'Loan Calculator'!$L$12-E5049+H5049, IF($B$3='Budget Calculator'!$A$13,  'Loan Calculator'!$N$12-E5049+H5049, IF($B$3='Budget Calculator'!$A$12,  'Loan Calculator'!$P$12-E5049+H5049, 0))))</f>
        <v>#DIV/0!</v>
      </c>
      <c r="E5049" s="217" t="e">
        <f>IF(('Loan Calculator'!$G$4/$B$4)*C5048&gt;=0, ('Loan Calculator'!$G$4/$B$4)*C5048, 1/0)</f>
        <v>#DIV/0!</v>
      </c>
      <c r="F5049" s="200" t="e">
        <f t="shared" si="480"/>
        <v>#DIV/0!</v>
      </c>
      <c r="G5049" s="212" t="e">
        <f t="shared" si="475"/>
        <v>#DIV/0!</v>
      </c>
      <c r="K5049" s="197" t="str" cm="1">
        <f t="array" ref="K5049">INDEX($A:$G, ($B5049*$B$4)+3,COLUMN(C5049))</f>
        <v>Owing</v>
      </c>
      <c r="L5049" s="198" t="e">
        <f t="shared" si="477"/>
        <v>#VALUE!</v>
      </c>
      <c r="M5049" s="199" t="e">
        <f t="shared" si="478"/>
        <v>#VALUE!</v>
      </c>
      <c r="N5049" s="200" t="str" cm="1">
        <f t="array" ref="N5049">INDEX($A:$G, ($B5049*$B$4)+3,COLUMN(F5049))</f>
        <v>Total Interest Charged</v>
      </c>
      <c r="O5049" s="201" t="e">
        <f t="shared" si="476"/>
        <v>#VALUE!</v>
      </c>
    </row>
    <row r="5050" spans="3:15" x14ac:dyDescent="0.25">
      <c r="C5050" s="197" t="e">
        <f t="shared" si="479"/>
        <v>#DIV/0!</v>
      </c>
      <c r="D5050" s="216" t="e">
        <f>IF(F5050="","",IF($B$3='Budget Calculator'!$A$14, 'Loan Calculator'!$L$12-E5050+H5050, IF($B$3='Budget Calculator'!$A$13,  'Loan Calculator'!$N$12-E5050+H5050, IF($B$3='Budget Calculator'!$A$12,  'Loan Calculator'!$P$12-E5050+H5050, 0))))</f>
        <v>#DIV/0!</v>
      </c>
      <c r="E5050" s="217" t="e">
        <f>IF(('Loan Calculator'!$G$4/$B$4)*C5049&gt;=0, ('Loan Calculator'!$G$4/$B$4)*C5049, 1/0)</f>
        <v>#DIV/0!</v>
      </c>
      <c r="F5050" s="200" t="e">
        <f t="shared" si="480"/>
        <v>#DIV/0!</v>
      </c>
      <c r="G5050" s="212" t="e">
        <f t="shared" si="475"/>
        <v>#DIV/0!</v>
      </c>
      <c r="K5050" s="197" t="str" cm="1">
        <f t="array" ref="K5050">INDEX($A:$G, ($B5050*$B$4)+3,COLUMN(C5050))</f>
        <v>Owing</v>
      </c>
      <c r="L5050" s="198" t="e">
        <f t="shared" si="477"/>
        <v>#VALUE!</v>
      </c>
      <c r="M5050" s="199" t="e">
        <f t="shared" si="478"/>
        <v>#VALUE!</v>
      </c>
      <c r="N5050" s="200" t="str" cm="1">
        <f t="array" ref="N5050">INDEX($A:$G, ($B5050*$B$4)+3,COLUMN(F5050))</f>
        <v>Total Interest Charged</v>
      </c>
      <c r="O5050" s="201" t="e">
        <f t="shared" si="476"/>
        <v>#VALUE!</v>
      </c>
    </row>
    <row r="5051" spans="3:15" x14ac:dyDescent="0.25">
      <c r="C5051" s="197" t="e">
        <f t="shared" si="479"/>
        <v>#DIV/0!</v>
      </c>
      <c r="D5051" s="216" t="e">
        <f>IF(F5051="","",IF($B$3='Budget Calculator'!$A$14, 'Loan Calculator'!$L$12-E5051+H5051, IF($B$3='Budget Calculator'!$A$13,  'Loan Calculator'!$N$12-E5051+H5051, IF($B$3='Budget Calculator'!$A$12,  'Loan Calculator'!$P$12-E5051+H5051, 0))))</f>
        <v>#DIV/0!</v>
      </c>
      <c r="E5051" s="217" t="e">
        <f>IF(('Loan Calculator'!$G$4/$B$4)*C5050&gt;=0, ('Loan Calculator'!$G$4/$B$4)*C5050, 1/0)</f>
        <v>#DIV/0!</v>
      </c>
      <c r="F5051" s="200" t="e">
        <f t="shared" si="480"/>
        <v>#DIV/0!</v>
      </c>
      <c r="G5051" s="212" t="e">
        <f t="shared" si="475"/>
        <v>#DIV/0!</v>
      </c>
      <c r="K5051" s="197" t="str" cm="1">
        <f t="array" ref="K5051">INDEX($A:$G, ($B5051*$B$4)+3,COLUMN(C5051))</f>
        <v>Owing</v>
      </c>
      <c r="L5051" s="198" t="e">
        <f t="shared" si="477"/>
        <v>#VALUE!</v>
      </c>
      <c r="M5051" s="199" t="e">
        <f t="shared" si="478"/>
        <v>#VALUE!</v>
      </c>
      <c r="N5051" s="200" t="str" cm="1">
        <f t="array" ref="N5051">INDEX($A:$G, ($B5051*$B$4)+3,COLUMN(F5051))</f>
        <v>Total Interest Charged</v>
      </c>
      <c r="O5051" s="201" t="e">
        <f t="shared" si="476"/>
        <v>#VALUE!</v>
      </c>
    </row>
    <row r="5052" spans="3:15" x14ac:dyDescent="0.25">
      <c r="C5052" s="197" t="e">
        <f t="shared" si="479"/>
        <v>#DIV/0!</v>
      </c>
      <c r="D5052" s="216" t="e">
        <f>IF(F5052="","",IF($B$3='Budget Calculator'!$A$14, 'Loan Calculator'!$L$12-E5052+H5052, IF($B$3='Budget Calculator'!$A$13,  'Loan Calculator'!$N$12-E5052+H5052, IF($B$3='Budget Calculator'!$A$12,  'Loan Calculator'!$P$12-E5052+H5052, 0))))</f>
        <v>#DIV/0!</v>
      </c>
      <c r="E5052" s="217" t="e">
        <f>IF(('Loan Calculator'!$G$4/$B$4)*C5051&gt;=0, ('Loan Calculator'!$G$4/$B$4)*C5051, 1/0)</f>
        <v>#DIV/0!</v>
      </c>
      <c r="F5052" s="200" t="e">
        <f t="shared" si="480"/>
        <v>#DIV/0!</v>
      </c>
      <c r="G5052" s="212" t="e">
        <f t="shared" si="475"/>
        <v>#DIV/0!</v>
      </c>
      <c r="K5052" s="197" t="str" cm="1">
        <f t="array" ref="K5052">INDEX($A:$G, ($B5052*$B$4)+3,COLUMN(C5052))</f>
        <v>Owing</v>
      </c>
      <c r="L5052" s="198" t="e">
        <f t="shared" si="477"/>
        <v>#VALUE!</v>
      </c>
      <c r="M5052" s="199" t="e">
        <f t="shared" si="478"/>
        <v>#VALUE!</v>
      </c>
      <c r="N5052" s="200" t="str" cm="1">
        <f t="array" ref="N5052">INDEX($A:$G, ($B5052*$B$4)+3,COLUMN(F5052))</f>
        <v>Total Interest Charged</v>
      </c>
      <c r="O5052" s="201" t="e">
        <f t="shared" si="476"/>
        <v>#VALUE!</v>
      </c>
    </row>
    <row r="5053" spans="3:15" x14ac:dyDescent="0.25">
      <c r="C5053" s="197" t="e">
        <f t="shared" si="479"/>
        <v>#DIV/0!</v>
      </c>
      <c r="D5053" s="216" t="e">
        <f>IF(F5053="","",IF($B$3='Budget Calculator'!$A$14, 'Loan Calculator'!$L$12-E5053+H5053, IF($B$3='Budget Calculator'!$A$13,  'Loan Calculator'!$N$12-E5053+H5053, IF($B$3='Budget Calculator'!$A$12,  'Loan Calculator'!$P$12-E5053+H5053, 0))))</f>
        <v>#DIV/0!</v>
      </c>
      <c r="E5053" s="217" t="e">
        <f>IF(('Loan Calculator'!$G$4/$B$4)*C5052&gt;=0, ('Loan Calculator'!$G$4/$B$4)*C5052, 1/0)</f>
        <v>#DIV/0!</v>
      </c>
      <c r="F5053" s="200" t="e">
        <f t="shared" si="480"/>
        <v>#DIV/0!</v>
      </c>
      <c r="G5053" s="212" t="e">
        <f t="shared" si="475"/>
        <v>#DIV/0!</v>
      </c>
      <c r="K5053" s="197" t="str" cm="1">
        <f t="array" ref="K5053">INDEX($A:$G, ($B5053*$B$4)+3,COLUMN(C5053))</f>
        <v>Owing</v>
      </c>
      <c r="L5053" s="198" t="e">
        <f t="shared" si="477"/>
        <v>#VALUE!</v>
      </c>
      <c r="M5053" s="199" t="e">
        <f t="shared" si="478"/>
        <v>#VALUE!</v>
      </c>
      <c r="N5053" s="200" t="str" cm="1">
        <f t="array" ref="N5053">INDEX($A:$G, ($B5053*$B$4)+3,COLUMN(F5053))</f>
        <v>Total Interest Charged</v>
      </c>
      <c r="O5053" s="201" t="e">
        <f t="shared" si="476"/>
        <v>#VALUE!</v>
      </c>
    </row>
    <row r="5054" spans="3:15" x14ac:dyDescent="0.25">
      <c r="C5054" s="197" t="e">
        <f t="shared" si="479"/>
        <v>#DIV/0!</v>
      </c>
      <c r="D5054" s="216" t="e">
        <f>IF(F5054="","",IF($B$3='Budget Calculator'!$A$14, 'Loan Calculator'!$L$12-E5054+H5054, IF($B$3='Budget Calculator'!$A$13,  'Loan Calculator'!$N$12-E5054+H5054, IF($B$3='Budget Calculator'!$A$12,  'Loan Calculator'!$P$12-E5054+H5054, 0))))</f>
        <v>#DIV/0!</v>
      </c>
      <c r="E5054" s="217" t="e">
        <f>IF(('Loan Calculator'!$G$4/$B$4)*C5053&gt;=0, ('Loan Calculator'!$G$4/$B$4)*C5053, 1/0)</f>
        <v>#DIV/0!</v>
      </c>
      <c r="F5054" s="200" t="e">
        <f t="shared" si="480"/>
        <v>#DIV/0!</v>
      </c>
      <c r="G5054" s="212" t="e">
        <f t="shared" si="475"/>
        <v>#DIV/0!</v>
      </c>
      <c r="K5054" s="197" t="str" cm="1">
        <f t="array" ref="K5054">INDEX($A:$G, ($B5054*$B$4)+3,COLUMN(C5054))</f>
        <v>Owing</v>
      </c>
      <c r="L5054" s="198" t="e">
        <f t="shared" si="477"/>
        <v>#VALUE!</v>
      </c>
      <c r="M5054" s="199" t="e">
        <f t="shared" si="478"/>
        <v>#VALUE!</v>
      </c>
      <c r="N5054" s="200" t="str" cm="1">
        <f t="array" ref="N5054">INDEX($A:$G, ($B5054*$B$4)+3,COLUMN(F5054))</f>
        <v>Total Interest Charged</v>
      </c>
      <c r="O5054" s="201" t="e">
        <f t="shared" si="476"/>
        <v>#VALUE!</v>
      </c>
    </row>
    <row r="5055" spans="3:15" x14ac:dyDescent="0.25">
      <c r="C5055" s="197" t="e">
        <f t="shared" si="479"/>
        <v>#DIV/0!</v>
      </c>
      <c r="D5055" s="216" t="e">
        <f>IF(F5055="","",IF($B$3='Budget Calculator'!$A$14, 'Loan Calculator'!$L$12-E5055+H5055, IF($B$3='Budget Calculator'!$A$13,  'Loan Calculator'!$N$12-E5055+H5055, IF($B$3='Budget Calculator'!$A$12,  'Loan Calculator'!$P$12-E5055+H5055, 0))))</f>
        <v>#DIV/0!</v>
      </c>
      <c r="E5055" s="217" t="e">
        <f>IF(('Loan Calculator'!$G$4/$B$4)*C5054&gt;=0, ('Loan Calculator'!$G$4/$B$4)*C5054, 1/0)</f>
        <v>#DIV/0!</v>
      </c>
      <c r="F5055" s="200" t="e">
        <f t="shared" si="480"/>
        <v>#DIV/0!</v>
      </c>
      <c r="G5055" s="212" t="e">
        <f t="shared" si="475"/>
        <v>#DIV/0!</v>
      </c>
      <c r="K5055" s="197" t="str" cm="1">
        <f t="array" ref="K5055">INDEX($A:$G, ($B5055*$B$4)+3,COLUMN(C5055))</f>
        <v>Owing</v>
      </c>
      <c r="L5055" s="198" t="e">
        <f t="shared" si="477"/>
        <v>#VALUE!</v>
      </c>
      <c r="M5055" s="199" t="e">
        <f t="shared" si="478"/>
        <v>#VALUE!</v>
      </c>
      <c r="N5055" s="200" t="str" cm="1">
        <f t="array" ref="N5055">INDEX($A:$G, ($B5055*$B$4)+3,COLUMN(F5055))</f>
        <v>Total Interest Charged</v>
      </c>
      <c r="O5055" s="201" t="e">
        <f t="shared" si="476"/>
        <v>#VALUE!</v>
      </c>
    </row>
    <row r="5056" spans="3:15" x14ac:dyDescent="0.25">
      <c r="C5056" s="197" t="e">
        <f t="shared" si="479"/>
        <v>#DIV/0!</v>
      </c>
      <c r="D5056" s="216" t="e">
        <f>IF(F5056="","",IF($B$3='Budget Calculator'!$A$14, 'Loan Calculator'!$L$12-E5056+H5056, IF($B$3='Budget Calculator'!$A$13,  'Loan Calculator'!$N$12-E5056+H5056, IF($B$3='Budget Calculator'!$A$12,  'Loan Calculator'!$P$12-E5056+H5056, 0))))</f>
        <v>#DIV/0!</v>
      </c>
      <c r="E5056" s="217" t="e">
        <f>IF(('Loan Calculator'!$G$4/$B$4)*C5055&gt;=0, ('Loan Calculator'!$G$4/$B$4)*C5055, 1/0)</f>
        <v>#DIV/0!</v>
      </c>
      <c r="F5056" s="200" t="e">
        <f t="shared" si="480"/>
        <v>#DIV/0!</v>
      </c>
      <c r="G5056" s="212" t="e">
        <f t="shared" si="475"/>
        <v>#DIV/0!</v>
      </c>
      <c r="K5056" s="197" t="str" cm="1">
        <f t="array" ref="K5056">INDEX($A:$G, ($B5056*$B$4)+3,COLUMN(C5056))</f>
        <v>Owing</v>
      </c>
      <c r="L5056" s="198" t="e">
        <f t="shared" si="477"/>
        <v>#VALUE!</v>
      </c>
      <c r="M5056" s="199" t="e">
        <f t="shared" si="478"/>
        <v>#VALUE!</v>
      </c>
      <c r="N5056" s="200" t="str" cm="1">
        <f t="array" ref="N5056">INDEX($A:$G, ($B5056*$B$4)+3,COLUMN(F5056))</f>
        <v>Total Interest Charged</v>
      </c>
      <c r="O5056" s="201" t="e">
        <f t="shared" si="476"/>
        <v>#VALUE!</v>
      </c>
    </row>
    <row r="5057" spans="3:15" x14ac:dyDescent="0.25">
      <c r="C5057" s="197" t="e">
        <f t="shared" si="479"/>
        <v>#DIV/0!</v>
      </c>
      <c r="D5057" s="216" t="e">
        <f>IF(F5057="","",IF($B$3='Budget Calculator'!$A$14, 'Loan Calculator'!$L$12-E5057+H5057, IF($B$3='Budget Calculator'!$A$13,  'Loan Calculator'!$N$12-E5057+H5057, IF($B$3='Budget Calculator'!$A$12,  'Loan Calculator'!$P$12-E5057+H5057, 0))))</f>
        <v>#DIV/0!</v>
      </c>
      <c r="E5057" s="217" t="e">
        <f>IF(('Loan Calculator'!$G$4/$B$4)*C5056&gt;=0, ('Loan Calculator'!$G$4/$B$4)*C5056, 1/0)</f>
        <v>#DIV/0!</v>
      </c>
      <c r="F5057" s="200" t="e">
        <f t="shared" si="480"/>
        <v>#DIV/0!</v>
      </c>
      <c r="G5057" s="212" t="e">
        <f t="shared" si="475"/>
        <v>#DIV/0!</v>
      </c>
      <c r="K5057" s="197" t="str" cm="1">
        <f t="array" ref="K5057">INDEX($A:$G, ($B5057*$B$4)+3,COLUMN(C5057))</f>
        <v>Owing</v>
      </c>
      <c r="L5057" s="198" t="e">
        <f t="shared" si="477"/>
        <v>#VALUE!</v>
      </c>
      <c r="M5057" s="199" t="e">
        <f t="shared" si="478"/>
        <v>#VALUE!</v>
      </c>
      <c r="N5057" s="200" t="str" cm="1">
        <f t="array" ref="N5057">INDEX($A:$G, ($B5057*$B$4)+3,COLUMN(F5057))</f>
        <v>Total Interest Charged</v>
      </c>
      <c r="O5057" s="201" t="e">
        <f t="shared" si="476"/>
        <v>#VALUE!</v>
      </c>
    </row>
    <row r="5058" spans="3:15" x14ac:dyDescent="0.25">
      <c r="C5058" s="197" t="e">
        <f t="shared" si="479"/>
        <v>#DIV/0!</v>
      </c>
      <c r="D5058" s="216" t="e">
        <f>IF(F5058="","",IF($B$3='Budget Calculator'!$A$14, 'Loan Calculator'!$L$12-E5058+H5058, IF($B$3='Budget Calculator'!$A$13,  'Loan Calculator'!$N$12-E5058+H5058, IF($B$3='Budget Calculator'!$A$12,  'Loan Calculator'!$P$12-E5058+H5058, 0))))</f>
        <v>#DIV/0!</v>
      </c>
      <c r="E5058" s="217" t="e">
        <f>IF(('Loan Calculator'!$G$4/$B$4)*C5057&gt;=0, ('Loan Calculator'!$G$4/$B$4)*C5057, 1/0)</f>
        <v>#DIV/0!</v>
      </c>
      <c r="F5058" s="200" t="e">
        <f t="shared" si="480"/>
        <v>#DIV/0!</v>
      </c>
      <c r="G5058" s="212" t="e">
        <f t="shared" si="475"/>
        <v>#DIV/0!</v>
      </c>
      <c r="K5058" s="197" t="str" cm="1">
        <f t="array" ref="K5058">INDEX($A:$G, ($B5058*$B$4)+3,COLUMN(C5058))</f>
        <v>Owing</v>
      </c>
      <c r="L5058" s="198" t="e">
        <f t="shared" si="477"/>
        <v>#VALUE!</v>
      </c>
      <c r="M5058" s="199" t="e">
        <f t="shared" si="478"/>
        <v>#VALUE!</v>
      </c>
      <c r="N5058" s="200" t="str" cm="1">
        <f t="array" ref="N5058">INDEX($A:$G, ($B5058*$B$4)+3,COLUMN(F5058))</f>
        <v>Total Interest Charged</v>
      </c>
      <c r="O5058" s="201" t="e">
        <f t="shared" si="476"/>
        <v>#VALUE!</v>
      </c>
    </row>
    <row r="5059" spans="3:15" x14ac:dyDescent="0.25">
      <c r="C5059" s="197" t="e">
        <f t="shared" si="479"/>
        <v>#DIV/0!</v>
      </c>
      <c r="D5059" s="216" t="e">
        <f>IF(F5059="","",IF($B$3='Budget Calculator'!$A$14, 'Loan Calculator'!$L$12-E5059+H5059, IF($B$3='Budget Calculator'!$A$13,  'Loan Calculator'!$N$12-E5059+H5059, IF($B$3='Budget Calculator'!$A$12,  'Loan Calculator'!$P$12-E5059+H5059, 0))))</f>
        <v>#DIV/0!</v>
      </c>
      <c r="E5059" s="217" t="e">
        <f>IF(('Loan Calculator'!$G$4/$B$4)*C5058&gt;=0, ('Loan Calculator'!$G$4/$B$4)*C5058, 1/0)</f>
        <v>#DIV/0!</v>
      </c>
      <c r="F5059" s="200" t="e">
        <f t="shared" si="480"/>
        <v>#DIV/0!</v>
      </c>
      <c r="G5059" s="212" t="e">
        <f t="shared" si="475"/>
        <v>#DIV/0!</v>
      </c>
      <c r="K5059" s="197" t="str" cm="1">
        <f t="array" ref="K5059">INDEX($A:$G, ($B5059*$B$4)+3,COLUMN(C5059))</f>
        <v>Owing</v>
      </c>
      <c r="L5059" s="198" t="e">
        <f t="shared" si="477"/>
        <v>#VALUE!</v>
      </c>
      <c r="M5059" s="199" t="e">
        <f t="shared" si="478"/>
        <v>#VALUE!</v>
      </c>
      <c r="N5059" s="200" t="str" cm="1">
        <f t="array" ref="N5059">INDEX($A:$G, ($B5059*$B$4)+3,COLUMN(F5059))</f>
        <v>Total Interest Charged</v>
      </c>
      <c r="O5059" s="201" t="e">
        <f t="shared" si="476"/>
        <v>#VALUE!</v>
      </c>
    </row>
    <row r="5060" spans="3:15" x14ac:dyDescent="0.25">
      <c r="C5060" s="197" t="e">
        <f t="shared" si="479"/>
        <v>#DIV/0!</v>
      </c>
      <c r="D5060" s="216" t="e">
        <f>IF(F5060="","",IF($B$3='Budget Calculator'!$A$14, 'Loan Calculator'!$L$12-E5060+H5060, IF($B$3='Budget Calculator'!$A$13,  'Loan Calculator'!$N$12-E5060+H5060, IF($B$3='Budget Calculator'!$A$12,  'Loan Calculator'!$P$12-E5060+H5060, 0))))</f>
        <v>#DIV/0!</v>
      </c>
      <c r="E5060" s="217" t="e">
        <f>IF(('Loan Calculator'!$G$4/$B$4)*C5059&gt;=0, ('Loan Calculator'!$G$4/$B$4)*C5059, 1/0)</f>
        <v>#DIV/0!</v>
      </c>
      <c r="F5060" s="200" t="e">
        <f t="shared" si="480"/>
        <v>#DIV/0!</v>
      </c>
      <c r="G5060" s="212" t="e">
        <f t="shared" si="475"/>
        <v>#DIV/0!</v>
      </c>
      <c r="K5060" s="197" t="str" cm="1">
        <f t="array" ref="K5060">INDEX($A:$G, ($B5060*$B$4)+3,COLUMN(C5060))</f>
        <v>Owing</v>
      </c>
      <c r="L5060" s="198" t="e">
        <f t="shared" si="477"/>
        <v>#VALUE!</v>
      </c>
      <c r="M5060" s="199" t="e">
        <f t="shared" si="478"/>
        <v>#VALUE!</v>
      </c>
      <c r="N5060" s="200" t="str" cm="1">
        <f t="array" ref="N5060">INDEX($A:$G, ($B5060*$B$4)+3,COLUMN(F5060))</f>
        <v>Total Interest Charged</v>
      </c>
      <c r="O5060" s="201" t="e">
        <f t="shared" si="476"/>
        <v>#VALUE!</v>
      </c>
    </row>
    <row r="5061" spans="3:15" x14ac:dyDescent="0.25">
      <c r="C5061" s="197" t="e">
        <f t="shared" si="479"/>
        <v>#DIV/0!</v>
      </c>
      <c r="D5061" s="216" t="e">
        <f>IF(F5061="","",IF($B$3='Budget Calculator'!$A$14, 'Loan Calculator'!$L$12-E5061+H5061, IF($B$3='Budget Calculator'!$A$13,  'Loan Calculator'!$N$12-E5061+H5061, IF($B$3='Budget Calculator'!$A$12,  'Loan Calculator'!$P$12-E5061+H5061, 0))))</f>
        <v>#DIV/0!</v>
      </c>
      <c r="E5061" s="217" t="e">
        <f>IF(('Loan Calculator'!$G$4/$B$4)*C5060&gt;=0, ('Loan Calculator'!$G$4/$B$4)*C5060, 1/0)</f>
        <v>#DIV/0!</v>
      </c>
      <c r="F5061" s="200" t="e">
        <f t="shared" si="480"/>
        <v>#DIV/0!</v>
      </c>
      <c r="G5061" s="212" t="e">
        <f t="shared" si="475"/>
        <v>#DIV/0!</v>
      </c>
      <c r="K5061" s="197" t="str" cm="1">
        <f t="array" ref="K5061">INDEX($A:$G, ($B5061*$B$4)+3,COLUMN(C5061))</f>
        <v>Owing</v>
      </c>
      <c r="L5061" s="198" t="e">
        <f t="shared" si="477"/>
        <v>#VALUE!</v>
      </c>
      <c r="M5061" s="199" t="e">
        <f t="shared" si="478"/>
        <v>#VALUE!</v>
      </c>
      <c r="N5061" s="200" t="str" cm="1">
        <f t="array" ref="N5061">INDEX($A:$G, ($B5061*$B$4)+3,COLUMN(F5061))</f>
        <v>Total Interest Charged</v>
      </c>
      <c r="O5061" s="201" t="e">
        <f t="shared" si="476"/>
        <v>#VALUE!</v>
      </c>
    </row>
    <row r="5062" spans="3:15" x14ac:dyDescent="0.25">
      <c r="C5062" s="197" t="e">
        <f t="shared" si="479"/>
        <v>#DIV/0!</v>
      </c>
      <c r="D5062" s="216" t="e">
        <f>IF(F5062="","",IF($B$3='Budget Calculator'!$A$14, 'Loan Calculator'!$L$12-E5062+H5062, IF($B$3='Budget Calculator'!$A$13,  'Loan Calculator'!$N$12-E5062+H5062, IF($B$3='Budget Calculator'!$A$12,  'Loan Calculator'!$P$12-E5062+H5062, 0))))</f>
        <v>#DIV/0!</v>
      </c>
      <c r="E5062" s="217" t="e">
        <f>IF(('Loan Calculator'!$G$4/$B$4)*C5061&gt;=0, ('Loan Calculator'!$G$4/$B$4)*C5061, 1/0)</f>
        <v>#DIV/0!</v>
      </c>
      <c r="F5062" s="200" t="e">
        <f t="shared" si="480"/>
        <v>#DIV/0!</v>
      </c>
      <c r="G5062" s="212" t="e">
        <f t="shared" ref="G5062:G5125" si="481">IF(IFERROR(C5062, 1/0), B5062, IF(C5062=0, B5062, 1/0))</f>
        <v>#DIV/0!</v>
      </c>
      <c r="K5062" s="197" t="str" cm="1">
        <f t="array" ref="K5062">INDEX($A:$G, ($B5062*$B$4)+3,COLUMN(C5062))</f>
        <v>Owing</v>
      </c>
      <c r="L5062" s="198" t="e">
        <f t="shared" si="477"/>
        <v>#VALUE!</v>
      </c>
      <c r="M5062" s="199" t="e">
        <f t="shared" si="478"/>
        <v>#VALUE!</v>
      </c>
      <c r="N5062" s="200" t="str" cm="1">
        <f t="array" ref="N5062">INDEX($A:$G, ($B5062*$B$4)+3,COLUMN(F5062))</f>
        <v>Total Interest Charged</v>
      </c>
      <c r="O5062" s="201" t="e">
        <f t="shared" ref="O5062:O5125" si="482">IF(IFERROR(K5062, 1/0), J5062, IF(K5062=0, J5062, 1/0))</f>
        <v>#VALUE!</v>
      </c>
    </row>
    <row r="5063" spans="3:15" x14ac:dyDescent="0.25">
      <c r="C5063" s="197" t="e">
        <f t="shared" si="479"/>
        <v>#DIV/0!</v>
      </c>
      <c r="D5063" s="216" t="e">
        <f>IF(F5063="","",IF($B$3='Budget Calculator'!$A$14, 'Loan Calculator'!$L$12-E5063+H5063, IF($B$3='Budget Calculator'!$A$13,  'Loan Calculator'!$N$12-E5063+H5063, IF($B$3='Budget Calculator'!$A$12,  'Loan Calculator'!$P$12-E5063+H5063, 0))))</f>
        <v>#DIV/0!</v>
      </c>
      <c r="E5063" s="217" t="e">
        <f>IF(('Loan Calculator'!$G$4/$B$4)*C5062&gt;=0, ('Loan Calculator'!$G$4/$B$4)*C5062, 1/0)</f>
        <v>#DIV/0!</v>
      </c>
      <c r="F5063" s="200" t="e">
        <f t="shared" si="480"/>
        <v>#DIV/0!</v>
      </c>
      <c r="G5063" s="212" t="e">
        <f t="shared" si="481"/>
        <v>#DIV/0!</v>
      </c>
      <c r="K5063" s="197" t="str" cm="1">
        <f t="array" ref="K5063">INDEX($A:$G, ($B5063*$B$4)+3,COLUMN(C5063))</f>
        <v>Owing</v>
      </c>
      <c r="L5063" s="198" t="e">
        <f t="shared" ref="L5063:L5126" si="483">K5062-K5063</f>
        <v>#VALUE!</v>
      </c>
      <c r="M5063" s="199" t="e">
        <f t="shared" ref="M5063:M5126" si="484">N5063-N5062</f>
        <v>#VALUE!</v>
      </c>
      <c r="N5063" s="200" t="str" cm="1">
        <f t="array" ref="N5063">INDEX($A:$G, ($B5063*$B$4)+3,COLUMN(F5063))</f>
        <v>Total Interest Charged</v>
      </c>
      <c r="O5063" s="201" t="e">
        <f t="shared" si="482"/>
        <v>#VALUE!</v>
      </c>
    </row>
    <row r="5064" spans="3:15" x14ac:dyDescent="0.25">
      <c r="C5064" s="197" t="e">
        <f t="shared" si="479"/>
        <v>#DIV/0!</v>
      </c>
      <c r="D5064" s="216" t="e">
        <f>IF(F5064="","",IF($B$3='Budget Calculator'!$A$14, 'Loan Calculator'!$L$12-E5064+H5064, IF($B$3='Budget Calculator'!$A$13,  'Loan Calculator'!$N$12-E5064+H5064, IF($B$3='Budget Calculator'!$A$12,  'Loan Calculator'!$P$12-E5064+H5064, 0))))</f>
        <v>#DIV/0!</v>
      </c>
      <c r="E5064" s="217" t="e">
        <f>IF(('Loan Calculator'!$G$4/$B$4)*C5063&gt;=0, ('Loan Calculator'!$G$4/$B$4)*C5063, 1/0)</f>
        <v>#DIV/0!</v>
      </c>
      <c r="F5064" s="200" t="e">
        <f t="shared" si="480"/>
        <v>#DIV/0!</v>
      </c>
      <c r="G5064" s="212" t="e">
        <f t="shared" si="481"/>
        <v>#DIV/0!</v>
      </c>
      <c r="K5064" s="197" t="str" cm="1">
        <f t="array" ref="K5064">INDEX($A:$G, ($B5064*$B$4)+3,COLUMN(C5064))</f>
        <v>Owing</v>
      </c>
      <c r="L5064" s="198" t="e">
        <f t="shared" si="483"/>
        <v>#VALUE!</v>
      </c>
      <c r="M5064" s="199" t="e">
        <f t="shared" si="484"/>
        <v>#VALUE!</v>
      </c>
      <c r="N5064" s="200" t="str" cm="1">
        <f t="array" ref="N5064">INDEX($A:$G, ($B5064*$B$4)+3,COLUMN(F5064))</f>
        <v>Total Interest Charged</v>
      </c>
      <c r="O5064" s="201" t="e">
        <f t="shared" si="482"/>
        <v>#VALUE!</v>
      </c>
    </row>
    <row r="5065" spans="3:15" x14ac:dyDescent="0.25">
      <c r="C5065" s="197" t="e">
        <f t="shared" si="479"/>
        <v>#DIV/0!</v>
      </c>
      <c r="D5065" s="216" t="e">
        <f>IF(F5065="","",IF($B$3='Budget Calculator'!$A$14, 'Loan Calculator'!$L$12-E5065+H5065, IF($B$3='Budget Calculator'!$A$13,  'Loan Calculator'!$N$12-E5065+H5065, IF($B$3='Budget Calculator'!$A$12,  'Loan Calculator'!$P$12-E5065+H5065, 0))))</f>
        <v>#DIV/0!</v>
      </c>
      <c r="E5065" s="217" t="e">
        <f>IF(('Loan Calculator'!$G$4/$B$4)*C5064&gt;=0, ('Loan Calculator'!$G$4/$B$4)*C5064, 1/0)</f>
        <v>#DIV/0!</v>
      </c>
      <c r="F5065" s="200" t="e">
        <f t="shared" si="480"/>
        <v>#DIV/0!</v>
      </c>
      <c r="G5065" s="212" t="e">
        <f t="shared" si="481"/>
        <v>#DIV/0!</v>
      </c>
      <c r="K5065" s="197" t="str" cm="1">
        <f t="array" ref="K5065">INDEX($A:$G, ($B5065*$B$4)+3,COLUMN(C5065))</f>
        <v>Owing</v>
      </c>
      <c r="L5065" s="198" t="e">
        <f t="shared" si="483"/>
        <v>#VALUE!</v>
      </c>
      <c r="M5065" s="199" t="e">
        <f t="shared" si="484"/>
        <v>#VALUE!</v>
      </c>
      <c r="N5065" s="200" t="str" cm="1">
        <f t="array" ref="N5065">INDEX($A:$G, ($B5065*$B$4)+3,COLUMN(F5065))</f>
        <v>Total Interest Charged</v>
      </c>
      <c r="O5065" s="201" t="e">
        <f t="shared" si="482"/>
        <v>#VALUE!</v>
      </c>
    </row>
    <row r="5066" spans="3:15" x14ac:dyDescent="0.25">
      <c r="C5066" s="197" t="e">
        <f t="shared" si="479"/>
        <v>#DIV/0!</v>
      </c>
      <c r="D5066" s="216" t="e">
        <f>IF(F5066="","",IF($B$3='Budget Calculator'!$A$14, 'Loan Calculator'!$L$12-E5066+H5066, IF($B$3='Budget Calculator'!$A$13,  'Loan Calculator'!$N$12-E5066+H5066, IF($B$3='Budget Calculator'!$A$12,  'Loan Calculator'!$P$12-E5066+H5066, 0))))</f>
        <v>#DIV/0!</v>
      </c>
      <c r="E5066" s="217" t="e">
        <f>IF(('Loan Calculator'!$G$4/$B$4)*C5065&gt;=0, ('Loan Calculator'!$G$4/$B$4)*C5065, 1/0)</f>
        <v>#DIV/0!</v>
      </c>
      <c r="F5066" s="200" t="e">
        <f t="shared" si="480"/>
        <v>#DIV/0!</v>
      </c>
      <c r="G5066" s="212" t="e">
        <f t="shared" si="481"/>
        <v>#DIV/0!</v>
      </c>
      <c r="K5066" s="197" t="str" cm="1">
        <f t="array" ref="K5066">INDEX($A:$G, ($B5066*$B$4)+3,COLUMN(C5066))</f>
        <v>Owing</v>
      </c>
      <c r="L5066" s="198" t="e">
        <f t="shared" si="483"/>
        <v>#VALUE!</v>
      </c>
      <c r="M5066" s="199" t="e">
        <f t="shared" si="484"/>
        <v>#VALUE!</v>
      </c>
      <c r="N5066" s="200" t="str" cm="1">
        <f t="array" ref="N5066">INDEX($A:$G, ($B5066*$B$4)+3,COLUMN(F5066))</f>
        <v>Total Interest Charged</v>
      </c>
      <c r="O5066" s="201" t="e">
        <f t="shared" si="482"/>
        <v>#VALUE!</v>
      </c>
    </row>
    <row r="5067" spans="3:15" x14ac:dyDescent="0.25">
      <c r="C5067" s="197" t="e">
        <f t="shared" si="479"/>
        <v>#DIV/0!</v>
      </c>
      <c r="D5067" s="216" t="e">
        <f>IF(F5067="","",IF($B$3='Budget Calculator'!$A$14, 'Loan Calculator'!$L$12-E5067+H5067, IF($B$3='Budget Calculator'!$A$13,  'Loan Calculator'!$N$12-E5067+H5067, IF($B$3='Budget Calculator'!$A$12,  'Loan Calculator'!$P$12-E5067+H5067, 0))))</f>
        <v>#DIV/0!</v>
      </c>
      <c r="E5067" s="217" t="e">
        <f>IF(('Loan Calculator'!$G$4/$B$4)*C5066&gt;=0, ('Loan Calculator'!$G$4/$B$4)*C5066, 1/0)</f>
        <v>#DIV/0!</v>
      </c>
      <c r="F5067" s="200" t="e">
        <f t="shared" si="480"/>
        <v>#DIV/0!</v>
      </c>
      <c r="G5067" s="212" t="e">
        <f t="shared" si="481"/>
        <v>#DIV/0!</v>
      </c>
      <c r="K5067" s="197" t="str" cm="1">
        <f t="array" ref="K5067">INDEX($A:$G, ($B5067*$B$4)+3,COLUMN(C5067))</f>
        <v>Owing</v>
      </c>
      <c r="L5067" s="198" t="e">
        <f t="shared" si="483"/>
        <v>#VALUE!</v>
      </c>
      <c r="M5067" s="199" t="e">
        <f t="shared" si="484"/>
        <v>#VALUE!</v>
      </c>
      <c r="N5067" s="200" t="str" cm="1">
        <f t="array" ref="N5067">INDEX($A:$G, ($B5067*$B$4)+3,COLUMN(F5067))</f>
        <v>Total Interest Charged</v>
      </c>
      <c r="O5067" s="201" t="e">
        <f t="shared" si="482"/>
        <v>#VALUE!</v>
      </c>
    </row>
    <row r="5068" spans="3:15" x14ac:dyDescent="0.25">
      <c r="C5068" s="197" t="e">
        <f t="shared" si="479"/>
        <v>#DIV/0!</v>
      </c>
      <c r="D5068" s="216" t="e">
        <f>IF(F5068="","",IF($B$3='Budget Calculator'!$A$14, 'Loan Calculator'!$L$12-E5068+H5068, IF($B$3='Budget Calculator'!$A$13,  'Loan Calculator'!$N$12-E5068+H5068, IF($B$3='Budget Calculator'!$A$12,  'Loan Calculator'!$P$12-E5068+H5068, 0))))</f>
        <v>#DIV/0!</v>
      </c>
      <c r="E5068" s="217" t="e">
        <f>IF(('Loan Calculator'!$G$4/$B$4)*C5067&gt;=0, ('Loan Calculator'!$G$4/$B$4)*C5067, 1/0)</f>
        <v>#DIV/0!</v>
      </c>
      <c r="F5068" s="200" t="e">
        <f t="shared" si="480"/>
        <v>#DIV/0!</v>
      </c>
      <c r="G5068" s="212" t="e">
        <f t="shared" si="481"/>
        <v>#DIV/0!</v>
      </c>
      <c r="K5068" s="197" t="str" cm="1">
        <f t="array" ref="K5068">INDEX($A:$G, ($B5068*$B$4)+3,COLUMN(C5068))</f>
        <v>Owing</v>
      </c>
      <c r="L5068" s="198" t="e">
        <f t="shared" si="483"/>
        <v>#VALUE!</v>
      </c>
      <c r="M5068" s="199" t="e">
        <f t="shared" si="484"/>
        <v>#VALUE!</v>
      </c>
      <c r="N5068" s="200" t="str" cm="1">
        <f t="array" ref="N5068">INDEX($A:$G, ($B5068*$B$4)+3,COLUMN(F5068))</f>
        <v>Total Interest Charged</v>
      </c>
      <c r="O5068" s="201" t="e">
        <f t="shared" si="482"/>
        <v>#VALUE!</v>
      </c>
    </row>
    <row r="5069" spans="3:15" x14ac:dyDescent="0.25">
      <c r="C5069" s="197" t="e">
        <f t="shared" si="479"/>
        <v>#DIV/0!</v>
      </c>
      <c r="D5069" s="216" t="e">
        <f>IF(F5069="","",IF($B$3='Budget Calculator'!$A$14, 'Loan Calculator'!$L$12-E5069+H5069, IF($B$3='Budget Calculator'!$A$13,  'Loan Calculator'!$N$12-E5069+H5069, IF($B$3='Budget Calculator'!$A$12,  'Loan Calculator'!$P$12-E5069+H5069, 0))))</f>
        <v>#DIV/0!</v>
      </c>
      <c r="E5069" s="217" t="e">
        <f>IF(('Loan Calculator'!$G$4/$B$4)*C5068&gt;=0, ('Loan Calculator'!$G$4/$B$4)*C5068, 1/0)</f>
        <v>#DIV/0!</v>
      </c>
      <c r="F5069" s="200" t="e">
        <f t="shared" si="480"/>
        <v>#DIV/0!</v>
      </c>
      <c r="G5069" s="212" t="e">
        <f t="shared" si="481"/>
        <v>#DIV/0!</v>
      </c>
      <c r="K5069" s="197" t="str" cm="1">
        <f t="array" ref="K5069">INDEX($A:$G, ($B5069*$B$4)+3,COLUMN(C5069))</f>
        <v>Owing</v>
      </c>
      <c r="L5069" s="198" t="e">
        <f t="shared" si="483"/>
        <v>#VALUE!</v>
      </c>
      <c r="M5069" s="199" t="e">
        <f t="shared" si="484"/>
        <v>#VALUE!</v>
      </c>
      <c r="N5069" s="200" t="str" cm="1">
        <f t="array" ref="N5069">INDEX($A:$G, ($B5069*$B$4)+3,COLUMN(F5069))</f>
        <v>Total Interest Charged</v>
      </c>
      <c r="O5069" s="201" t="e">
        <f t="shared" si="482"/>
        <v>#VALUE!</v>
      </c>
    </row>
    <row r="5070" spans="3:15" x14ac:dyDescent="0.25">
      <c r="C5070" s="197" t="e">
        <f t="shared" si="479"/>
        <v>#DIV/0!</v>
      </c>
      <c r="D5070" s="216" t="e">
        <f>IF(F5070="","",IF($B$3='Budget Calculator'!$A$14, 'Loan Calculator'!$L$12-E5070+H5070, IF($B$3='Budget Calculator'!$A$13,  'Loan Calculator'!$N$12-E5070+H5070, IF($B$3='Budget Calculator'!$A$12,  'Loan Calculator'!$P$12-E5070+H5070, 0))))</f>
        <v>#DIV/0!</v>
      </c>
      <c r="E5070" s="217" t="e">
        <f>IF(('Loan Calculator'!$G$4/$B$4)*C5069&gt;=0, ('Loan Calculator'!$G$4/$B$4)*C5069, 1/0)</f>
        <v>#DIV/0!</v>
      </c>
      <c r="F5070" s="200" t="e">
        <f t="shared" si="480"/>
        <v>#DIV/0!</v>
      </c>
      <c r="G5070" s="212" t="e">
        <f t="shared" si="481"/>
        <v>#DIV/0!</v>
      </c>
      <c r="K5070" s="197" t="str" cm="1">
        <f t="array" ref="K5070">INDEX($A:$G, ($B5070*$B$4)+3,COLUMN(C5070))</f>
        <v>Owing</v>
      </c>
      <c r="L5070" s="198" t="e">
        <f t="shared" si="483"/>
        <v>#VALUE!</v>
      </c>
      <c r="M5070" s="199" t="e">
        <f t="shared" si="484"/>
        <v>#VALUE!</v>
      </c>
      <c r="N5070" s="200" t="str" cm="1">
        <f t="array" ref="N5070">INDEX($A:$G, ($B5070*$B$4)+3,COLUMN(F5070))</f>
        <v>Total Interest Charged</v>
      </c>
      <c r="O5070" s="201" t="e">
        <f t="shared" si="482"/>
        <v>#VALUE!</v>
      </c>
    </row>
    <row r="5071" spans="3:15" x14ac:dyDescent="0.25">
      <c r="C5071" s="197" t="e">
        <f t="shared" si="479"/>
        <v>#DIV/0!</v>
      </c>
      <c r="D5071" s="216" t="e">
        <f>IF(F5071="","",IF($B$3='Budget Calculator'!$A$14, 'Loan Calculator'!$L$12-E5071+H5071, IF($B$3='Budget Calculator'!$A$13,  'Loan Calculator'!$N$12-E5071+H5071, IF($B$3='Budget Calculator'!$A$12,  'Loan Calculator'!$P$12-E5071+H5071, 0))))</f>
        <v>#DIV/0!</v>
      </c>
      <c r="E5071" s="217" t="e">
        <f>IF(('Loan Calculator'!$G$4/$B$4)*C5070&gt;=0, ('Loan Calculator'!$G$4/$B$4)*C5070, 1/0)</f>
        <v>#DIV/0!</v>
      </c>
      <c r="F5071" s="200" t="e">
        <f t="shared" si="480"/>
        <v>#DIV/0!</v>
      </c>
      <c r="G5071" s="212" t="e">
        <f t="shared" si="481"/>
        <v>#DIV/0!</v>
      </c>
      <c r="K5071" s="197" t="str" cm="1">
        <f t="array" ref="K5071">INDEX($A:$G, ($B5071*$B$4)+3,COLUMN(C5071))</f>
        <v>Owing</v>
      </c>
      <c r="L5071" s="198" t="e">
        <f t="shared" si="483"/>
        <v>#VALUE!</v>
      </c>
      <c r="M5071" s="199" t="e">
        <f t="shared" si="484"/>
        <v>#VALUE!</v>
      </c>
      <c r="N5071" s="200" t="str" cm="1">
        <f t="array" ref="N5071">INDEX($A:$G, ($B5071*$B$4)+3,COLUMN(F5071))</f>
        <v>Total Interest Charged</v>
      </c>
      <c r="O5071" s="201" t="e">
        <f t="shared" si="482"/>
        <v>#VALUE!</v>
      </c>
    </row>
    <row r="5072" spans="3:15" x14ac:dyDescent="0.25">
      <c r="C5072" s="197" t="e">
        <f t="shared" si="479"/>
        <v>#DIV/0!</v>
      </c>
      <c r="D5072" s="216" t="e">
        <f>IF(F5072="","",IF($B$3='Budget Calculator'!$A$14, 'Loan Calculator'!$L$12-E5072+H5072, IF($B$3='Budget Calculator'!$A$13,  'Loan Calculator'!$N$12-E5072+H5072, IF($B$3='Budget Calculator'!$A$12,  'Loan Calculator'!$P$12-E5072+H5072, 0))))</f>
        <v>#DIV/0!</v>
      </c>
      <c r="E5072" s="217" t="e">
        <f>IF(('Loan Calculator'!$G$4/$B$4)*C5071&gt;=0, ('Loan Calculator'!$G$4/$B$4)*C5071, 1/0)</f>
        <v>#DIV/0!</v>
      </c>
      <c r="F5072" s="200" t="e">
        <f t="shared" si="480"/>
        <v>#DIV/0!</v>
      </c>
      <c r="G5072" s="212" t="e">
        <f t="shared" si="481"/>
        <v>#DIV/0!</v>
      </c>
      <c r="K5072" s="197" t="str" cm="1">
        <f t="array" ref="K5072">INDEX($A:$G, ($B5072*$B$4)+3,COLUMN(C5072))</f>
        <v>Owing</v>
      </c>
      <c r="L5072" s="198" t="e">
        <f t="shared" si="483"/>
        <v>#VALUE!</v>
      </c>
      <c r="M5072" s="199" t="e">
        <f t="shared" si="484"/>
        <v>#VALUE!</v>
      </c>
      <c r="N5072" s="200" t="str" cm="1">
        <f t="array" ref="N5072">INDEX($A:$G, ($B5072*$B$4)+3,COLUMN(F5072))</f>
        <v>Total Interest Charged</v>
      </c>
      <c r="O5072" s="201" t="e">
        <f t="shared" si="482"/>
        <v>#VALUE!</v>
      </c>
    </row>
    <row r="5073" spans="3:15" x14ac:dyDescent="0.25">
      <c r="C5073" s="197" t="e">
        <f t="shared" si="479"/>
        <v>#DIV/0!</v>
      </c>
      <c r="D5073" s="216" t="e">
        <f>IF(F5073="","",IF($B$3='Budget Calculator'!$A$14, 'Loan Calculator'!$L$12-E5073+H5073, IF($B$3='Budget Calculator'!$A$13,  'Loan Calculator'!$N$12-E5073+H5073, IF($B$3='Budget Calculator'!$A$12,  'Loan Calculator'!$P$12-E5073+H5073, 0))))</f>
        <v>#DIV/0!</v>
      </c>
      <c r="E5073" s="217" t="e">
        <f>IF(('Loan Calculator'!$G$4/$B$4)*C5072&gt;=0, ('Loan Calculator'!$G$4/$B$4)*C5072, 1/0)</f>
        <v>#DIV/0!</v>
      </c>
      <c r="F5073" s="200" t="e">
        <f t="shared" si="480"/>
        <v>#DIV/0!</v>
      </c>
      <c r="G5073" s="212" t="e">
        <f t="shared" si="481"/>
        <v>#DIV/0!</v>
      </c>
      <c r="K5073" s="197" t="str" cm="1">
        <f t="array" ref="K5073">INDEX($A:$G, ($B5073*$B$4)+3,COLUMN(C5073))</f>
        <v>Owing</v>
      </c>
      <c r="L5073" s="198" t="e">
        <f t="shared" si="483"/>
        <v>#VALUE!</v>
      </c>
      <c r="M5073" s="199" t="e">
        <f t="shared" si="484"/>
        <v>#VALUE!</v>
      </c>
      <c r="N5073" s="200" t="str" cm="1">
        <f t="array" ref="N5073">INDEX($A:$G, ($B5073*$B$4)+3,COLUMN(F5073))</f>
        <v>Total Interest Charged</v>
      </c>
      <c r="O5073" s="201" t="e">
        <f t="shared" si="482"/>
        <v>#VALUE!</v>
      </c>
    </row>
    <row r="5074" spans="3:15" x14ac:dyDescent="0.25">
      <c r="C5074" s="197" t="e">
        <f t="shared" si="479"/>
        <v>#DIV/0!</v>
      </c>
      <c r="D5074" s="216" t="e">
        <f>IF(F5074="","",IF($B$3='Budget Calculator'!$A$14, 'Loan Calculator'!$L$12-E5074+H5074, IF($B$3='Budget Calculator'!$A$13,  'Loan Calculator'!$N$12-E5074+H5074, IF($B$3='Budget Calculator'!$A$12,  'Loan Calculator'!$P$12-E5074+H5074, 0))))</f>
        <v>#DIV/0!</v>
      </c>
      <c r="E5074" s="217" t="e">
        <f>IF(('Loan Calculator'!$G$4/$B$4)*C5073&gt;=0, ('Loan Calculator'!$G$4/$B$4)*C5073, 1/0)</f>
        <v>#DIV/0!</v>
      </c>
      <c r="F5074" s="200" t="e">
        <f t="shared" si="480"/>
        <v>#DIV/0!</v>
      </c>
      <c r="G5074" s="212" t="e">
        <f t="shared" si="481"/>
        <v>#DIV/0!</v>
      </c>
      <c r="K5074" s="197" t="str" cm="1">
        <f t="array" ref="K5074">INDEX($A:$G, ($B5074*$B$4)+3,COLUMN(C5074))</f>
        <v>Owing</v>
      </c>
      <c r="L5074" s="198" t="e">
        <f t="shared" si="483"/>
        <v>#VALUE!</v>
      </c>
      <c r="M5074" s="199" t="e">
        <f t="shared" si="484"/>
        <v>#VALUE!</v>
      </c>
      <c r="N5074" s="200" t="str" cm="1">
        <f t="array" ref="N5074">INDEX($A:$G, ($B5074*$B$4)+3,COLUMN(F5074))</f>
        <v>Total Interest Charged</v>
      </c>
      <c r="O5074" s="201" t="e">
        <f t="shared" si="482"/>
        <v>#VALUE!</v>
      </c>
    </row>
    <row r="5075" spans="3:15" x14ac:dyDescent="0.25">
      <c r="C5075" s="197" t="e">
        <f t="shared" si="479"/>
        <v>#DIV/0!</v>
      </c>
      <c r="D5075" s="216" t="e">
        <f>IF(F5075="","",IF($B$3='Budget Calculator'!$A$14, 'Loan Calculator'!$L$12-E5075+H5075, IF($B$3='Budget Calculator'!$A$13,  'Loan Calculator'!$N$12-E5075+H5075, IF($B$3='Budget Calculator'!$A$12,  'Loan Calculator'!$P$12-E5075+H5075, 0))))</f>
        <v>#DIV/0!</v>
      </c>
      <c r="E5075" s="217" t="e">
        <f>IF(('Loan Calculator'!$G$4/$B$4)*C5074&gt;=0, ('Loan Calculator'!$G$4/$B$4)*C5074, 1/0)</f>
        <v>#DIV/0!</v>
      </c>
      <c r="F5075" s="200" t="e">
        <f t="shared" si="480"/>
        <v>#DIV/0!</v>
      </c>
      <c r="G5075" s="212" t="e">
        <f t="shared" si="481"/>
        <v>#DIV/0!</v>
      </c>
      <c r="K5075" s="197" t="str" cm="1">
        <f t="array" ref="K5075">INDEX($A:$G, ($B5075*$B$4)+3,COLUMN(C5075))</f>
        <v>Owing</v>
      </c>
      <c r="L5075" s="198" t="e">
        <f t="shared" si="483"/>
        <v>#VALUE!</v>
      </c>
      <c r="M5075" s="199" t="e">
        <f t="shared" si="484"/>
        <v>#VALUE!</v>
      </c>
      <c r="N5075" s="200" t="str" cm="1">
        <f t="array" ref="N5075">INDEX($A:$G, ($B5075*$B$4)+3,COLUMN(F5075))</f>
        <v>Total Interest Charged</v>
      </c>
      <c r="O5075" s="201" t="e">
        <f t="shared" si="482"/>
        <v>#VALUE!</v>
      </c>
    </row>
    <row r="5076" spans="3:15" x14ac:dyDescent="0.25">
      <c r="C5076" s="197" t="e">
        <f t="shared" si="479"/>
        <v>#DIV/0!</v>
      </c>
      <c r="D5076" s="216" t="e">
        <f>IF(F5076="","",IF($B$3='Budget Calculator'!$A$14, 'Loan Calculator'!$L$12-E5076+H5076, IF($B$3='Budget Calculator'!$A$13,  'Loan Calculator'!$N$12-E5076+H5076, IF($B$3='Budget Calculator'!$A$12,  'Loan Calculator'!$P$12-E5076+H5076, 0))))</f>
        <v>#DIV/0!</v>
      </c>
      <c r="E5076" s="217" t="e">
        <f>IF(('Loan Calculator'!$G$4/$B$4)*C5075&gt;=0, ('Loan Calculator'!$G$4/$B$4)*C5075, 1/0)</f>
        <v>#DIV/0!</v>
      </c>
      <c r="F5076" s="200" t="e">
        <f t="shared" si="480"/>
        <v>#DIV/0!</v>
      </c>
      <c r="G5076" s="212" t="e">
        <f t="shared" si="481"/>
        <v>#DIV/0!</v>
      </c>
      <c r="K5076" s="197" t="str" cm="1">
        <f t="array" ref="K5076">INDEX($A:$G, ($B5076*$B$4)+3,COLUMN(C5076))</f>
        <v>Owing</v>
      </c>
      <c r="L5076" s="198" t="e">
        <f t="shared" si="483"/>
        <v>#VALUE!</v>
      </c>
      <c r="M5076" s="199" t="e">
        <f t="shared" si="484"/>
        <v>#VALUE!</v>
      </c>
      <c r="N5076" s="200" t="str" cm="1">
        <f t="array" ref="N5076">INDEX($A:$G, ($B5076*$B$4)+3,COLUMN(F5076))</f>
        <v>Total Interest Charged</v>
      </c>
      <c r="O5076" s="201" t="e">
        <f t="shared" si="482"/>
        <v>#VALUE!</v>
      </c>
    </row>
    <row r="5077" spans="3:15" x14ac:dyDescent="0.25">
      <c r="C5077" s="197" t="e">
        <f t="shared" si="479"/>
        <v>#DIV/0!</v>
      </c>
      <c r="D5077" s="216" t="e">
        <f>IF(F5077="","",IF($B$3='Budget Calculator'!$A$14, 'Loan Calculator'!$L$12-E5077+H5077, IF($B$3='Budget Calculator'!$A$13,  'Loan Calculator'!$N$12-E5077+H5077, IF($B$3='Budget Calculator'!$A$12,  'Loan Calculator'!$P$12-E5077+H5077, 0))))</f>
        <v>#DIV/0!</v>
      </c>
      <c r="E5077" s="217" t="e">
        <f>IF(('Loan Calculator'!$G$4/$B$4)*C5076&gt;=0, ('Loan Calculator'!$G$4/$B$4)*C5076, 1/0)</f>
        <v>#DIV/0!</v>
      </c>
      <c r="F5077" s="200" t="e">
        <f t="shared" si="480"/>
        <v>#DIV/0!</v>
      </c>
      <c r="G5077" s="212" t="e">
        <f t="shared" si="481"/>
        <v>#DIV/0!</v>
      </c>
      <c r="K5077" s="197" t="str" cm="1">
        <f t="array" ref="K5077">INDEX($A:$G, ($B5077*$B$4)+3,COLUMN(C5077))</f>
        <v>Owing</v>
      </c>
      <c r="L5077" s="198" t="e">
        <f t="shared" si="483"/>
        <v>#VALUE!</v>
      </c>
      <c r="M5077" s="199" t="e">
        <f t="shared" si="484"/>
        <v>#VALUE!</v>
      </c>
      <c r="N5077" s="200" t="str" cm="1">
        <f t="array" ref="N5077">INDEX($A:$G, ($B5077*$B$4)+3,COLUMN(F5077))</f>
        <v>Total Interest Charged</v>
      </c>
      <c r="O5077" s="201" t="e">
        <f t="shared" si="482"/>
        <v>#VALUE!</v>
      </c>
    </row>
    <row r="5078" spans="3:15" x14ac:dyDescent="0.25">
      <c r="C5078" s="197" t="e">
        <f t="shared" si="479"/>
        <v>#DIV/0!</v>
      </c>
      <c r="D5078" s="216" t="e">
        <f>IF(F5078="","",IF($B$3='Budget Calculator'!$A$14, 'Loan Calculator'!$L$12-E5078+H5078, IF($B$3='Budget Calculator'!$A$13,  'Loan Calculator'!$N$12-E5078+H5078, IF($B$3='Budget Calculator'!$A$12,  'Loan Calculator'!$P$12-E5078+H5078, 0))))</f>
        <v>#DIV/0!</v>
      </c>
      <c r="E5078" s="217" t="e">
        <f>IF(('Loan Calculator'!$G$4/$B$4)*C5077&gt;=0, ('Loan Calculator'!$G$4/$B$4)*C5077, 1/0)</f>
        <v>#DIV/0!</v>
      </c>
      <c r="F5078" s="200" t="e">
        <f t="shared" si="480"/>
        <v>#DIV/0!</v>
      </c>
      <c r="G5078" s="212" t="e">
        <f t="shared" si="481"/>
        <v>#DIV/0!</v>
      </c>
      <c r="K5078" s="197" t="str" cm="1">
        <f t="array" ref="K5078">INDEX($A:$G, ($B5078*$B$4)+3,COLUMN(C5078))</f>
        <v>Owing</v>
      </c>
      <c r="L5078" s="198" t="e">
        <f t="shared" si="483"/>
        <v>#VALUE!</v>
      </c>
      <c r="M5078" s="199" t="e">
        <f t="shared" si="484"/>
        <v>#VALUE!</v>
      </c>
      <c r="N5078" s="200" t="str" cm="1">
        <f t="array" ref="N5078">INDEX($A:$G, ($B5078*$B$4)+3,COLUMN(F5078))</f>
        <v>Total Interest Charged</v>
      </c>
      <c r="O5078" s="201" t="e">
        <f t="shared" si="482"/>
        <v>#VALUE!</v>
      </c>
    </row>
    <row r="5079" spans="3:15" x14ac:dyDescent="0.25">
      <c r="C5079" s="197" t="e">
        <f t="shared" si="479"/>
        <v>#DIV/0!</v>
      </c>
      <c r="D5079" s="216" t="e">
        <f>IF(F5079="","",IF($B$3='Budget Calculator'!$A$14, 'Loan Calculator'!$L$12-E5079+H5079, IF($B$3='Budget Calculator'!$A$13,  'Loan Calculator'!$N$12-E5079+H5079, IF($B$3='Budget Calculator'!$A$12,  'Loan Calculator'!$P$12-E5079+H5079, 0))))</f>
        <v>#DIV/0!</v>
      </c>
      <c r="E5079" s="217" t="e">
        <f>IF(('Loan Calculator'!$G$4/$B$4)*C5078&gt;=0, ('Loan Calculator'!$G$4/$B$4)*C5078, 1/0)</f>
        <v>#DIV/0!</v>
      </c>
      <c r="F5079" s="200" t="e">
        <f t="shared" si="480"/>
        <v>#DIV/0!</v>
      </c>
      <c r="G5079" s="212" t="e">
        <f t="shared" si="481"/>
        <v>#DIV/0!</v>
      </c>
      <c r="K5079" s="197" t="str" cm="1">
        <f t="array" ref="K5079">INDEX($A:$G, ($B5079*$B$4)+3,COLUMN(C5079))</f>
        <v>Owing</v>
      </c>
      <c r="L5079" s="198" t="e">
        <f t="shared" si="483"/>
        <v>#VALUE!</v>
      </c>
      <c r="M5079" s="199" t="e">
        <f t="shared" si="484"/>
        <v>#VALUE!</v>
      </c>
      <c r="N5079" s="200" t="str" cm="1">
        <f t="array" ref="N5079">INDEX($A:$G, ($B5079*$B$4)+3,COLUMN(F5079))</f>
        <v>Total Interest Charged</v>
      </c>
      <c r="O5079" s="201" t="e">
        <f t="shared" si="482"/>
        <v>#VALUE!</v>
      </c>
    </row>
    <row r="5080" spans="3:15" x14ac:dyDescent="0.25">
      <c r="C5080" s="197" t="e">
        <f t="shared" ref="C5080:C5143" si="485">IF(F5080="","",C5079-D5080)</f>
        <v>#DIV/0!</v>
      </c>
      <c r="D5080" s="216" t="e">
        <f>IF(F5080="","",IF($B$3='Budget Calculator'!$A$14, 'Loan Calculator'!$L$12-E5080+H5080, IF($B$3='Budget Calculator'!$A$13,  'Loan Calculator'!$N$12-E5080+H5080, IF($B$3='Budget Calculator'!$A$12,  'Loan Calculator'!$P$12-E5080+H5080, 0))))</f>
        <v>#DIV/0!</v>
      </c>
      <c r="E5080" s="217" t="e">
        <f>IF(('Loan Calculator'!$G$4/$B$4)*C5079&gt;=0, ('Loan Calculator'!$G$4/$B$4)*C5079, 1/0)</f>
        <v>#DIV/0!</v>
      </c>
      <c r="F5080" s="200" t="e">
        <f t="shared" ref="F5080:F5143" si="486">IF(F5079="", "", IF(E5080+F5079&gt;F5079, E5080+F5079, ""))</f>
        <v>#DIV/0!</v>
      </c>
      <c r="G5080" s="212" t="e">
        <f t="shared" si="481"/>
        <v>#DIV/0!</v>
      </c>
      <c r="K5080" s="197" t="str" cm="1">
        <f t="array" ref="K5080">INDEX($A:$G, ($B5080*$B$4)+3,COLUMN(C5080))</f>
        <v>Owing</v>
      </c>
      <c r="L5080" s="198" t="e">
        <f t="shared" si="483"/>
        <v>#VALUE!</v>
      </c>
      <c r="M5080" s="199" t="e">
        <f t="shared" si="484"/>
        <v>#VALUE!</v>
      </c>
      <c r="N5080" s="200" t="str" cm="1">
        <f t="array" ref="N5080">INDEX($A:$G, ($B5080*$B$4)+3,COLUMN(F5080))</f>
        <v>Total Interest Charged</v>
      </c>
      <c r="O5080" s="201" t="e">
        <f t="shared" si="482"/>
        <v>#VALUE!</v>
      </c>
    </row>
    <row r="5081" spans="3:15" x14ac:dyDescent="0.25">
      <c r="C5081" s="197" t="e">
        <f t="shared" si="485"/>
        <v>#DIV/0!</v>
      </c>
      <c r="D5081" s="216" t="e">
        <f>IF(F5081="","",IF($B$3='Budget Calculator'!$A$14, 'Loan Calculator'!$L$12-E5081+H5081, IF($B$3='Budget Calculator'!$A$13,  'Loan Calculator'!$N$12-E5081+H5081, IF($B$3='Budget Calculator'!$A$12,  'Loan Calculator'!$P$12-E5081+H5081, 0))))</f>
        <v>#DIV/0!</v>
      </c>
      <c r="E5081" s="217" t="e">
        <f>IF(('Loan Calculator'!$G$4/$B$4)*C5080&gt;=0, ('Loan Calculator'!$G$4/$B$4)*C5080, 1/0)</f>
        <v>#DIV/0!</v>
      </c>
      <c r="F5081" s="200" t="e">
        <f t="shared" si="486"/>
        <v>#DIV/0!</v>
      </c>
      <c r="G5081" s="212" t="e">
        <f t="shared" si="481"/>
        <v>#DIV/0!</v>
      </c>
      <c r="K5081" s="197" t="str" cm="1">
        <f t="array" ref="K5081">INDEX($A:$G, ($B5081*$B$4)+3,COLUMN(C5081))</f>
        <v>Owing</v>
      </c>
      <c r="L5081" s="198" t="e">
        <f t="shared" si="483"/>
        <v>#VALUE!</v>
      </c>
      <c r="M5081" s="199" t="e">
        <f t="shared" si="484"/>
        <v>#VALUE!</v>
      </c>
      <c r="N5081" s="200" t="str" cm="1">
        <f t="array" ref="N5081">INDEX($A:$G, ($B5081*$B$4)+3,COLUMN(F5081))</f>
        <v>Total Interest Charged</v>
      </c>
      <c r="O5081" s="201" t="e">
        <f t="shared" si="482"/>
        <v>#VALUE!</v>
      </c>
    </row>
    <row r="5082" spans="3:15" x14ac:dyDescent="0.25">
      <c r="C5082" s="197" t="e">
        <f t="shared" si="485"/>
        <v>#DIV/0!</v>
      </c>
      <c r="D5082" s="216" t="e">
        <f>IF(F5082="","",IF($B$3='Budget Calculator'!$A$14, 'Loan Calculator'!$L$12-E5082+H5082, IF($B$3='Budget Calculator'!$A$13,  'Loan Calculator'!$N$12-E5082+H5082, IF($B$3='Budget Calculator'!$A$12,  'Loan Calculator'!$P$12-E5082+H5082, 0))))</f>
        <v>#DIV/0!</v>
      </c>
      <c r="E5082" s="217" t="e">
        <f>IF(('Loan Calculator'!$G$4/$B$4)*C5081&gt;=0, ('Loan Calculator'!$G$4/$B$4)*C5081, 1/0)</f>
        <v>#DIV/0!</v>
      </c>
      <c r="F5082" s="200" t="e">
        <f t="shared" si="486"/>
        <v>#DIV/0!</v>
      </c>
      <c r="G5082" s="212" t="e">
        <f t="shared" si="481"/>
        <v>#DIV/0!</v>
      </c>
      <c r="K5082" s="197" t="str" cm="1">
        <f t="array" ref="K5082">INDEX($A:$G, ($B5082*$B$4)+3,COLUMN(C5082))</f>
        <v>Owing</v>
      </c>
      <c r="L5082" s="198" t="e">
        <f t="shared" si="483"/>
        <v>#VALUE!</v>
      </c>
      <c r="M5082" s="199" t="e">
        <f t="shared" si="484"/>
        <v>#VALUE!</v>
      </c>
      <c r="N5082" s="200" t="str" cm="1">
        <f t="array" ref="N5082">INDEX($A:$G, ($B5082*$B$4)+3,COLUMN(F5082))</f>
        <v>Total Interest Charged</v>
      </c>
      <c r="O5082" s="201" t="e">
        <f t="shared" si="482"/>
        <v>#VALUE!</v>
      </c>
    </row>
    <row r="5083" spans="3:15" x14ac:dyDescent="0.25">
      <c r="C5083" s="197" t="e">
        <f t="shared" si="485"/>
        <v>#DIV/0!</v>
      </c>
      <c r="D5083" s="216" t="e">
        <f>IF(F5083="","",IF($B$3='Budget Calculator'!$A$14, 'Loan Calculator'!$L$12-E5083+H5083, IF($B$3='Budget Calculator'!$A$13,  'Loan Calculator'!$N$12-E5083+H5083, IF($B$3='Budget Calculator'!$A$12,  'Loan Calculator'!$P$12-E5083+H5083, 0))))</f>
        <v>#DIV/0!</v>
      </c>
      <c r="E5083" s="217" t="e">
        <f>IF(('Loan Calculator'!$G$4/$B$4)*C5082&gt;=0, ('Loan Calculator'!$G$4/$B$4)*C5082, 1/0)</f>
        <v>#DIV/0!</v>
      </c>
      <c r="F5083" s="200" t="e">
        <f t="shared" si="486"/>
        <v>#DIV/0!</v>
      </c>
      <c r="G5083" s="212" t="e">
        <f t="shared" si="481"/>
        <v>#DIV/0!</v>
      </c>
      <c r="K5083" s="197" t="str" cm="1">
        <f t="array" ref="K5083">INDEX($A:$G, ($B5083*$B$4)+3,COLUMN(C5083))</f>
        <v>Owing</v>
      </c>
      <c r="L5083" s="198" t="e">
        <f t="shared" si="483"/>
        <v>#VALUE!</v>
      </c>
      <c r="M5083" s="199" t="e">
        <f t="shared" si="484"/>
        <v>#VALUE!</v>
      </c>
      <c r="N5083" s="200" t="str" cm="1">
        <f t="array" ref="N5083">INDEX($A:$G, ($B5083*$B$4)+3,COLUMN(F5083))</f>
        <v>Total Interest Charged</v>
      </c>
      <c r="O5083" s="201" t="e">
        <f t="shared" si="482"/>
        <v>#VALUE!</v>
      </c>
    </row>
    <row r="5084" spans="3:15" x14ac:dyDescent="0.25">
      <c r="C5084" s="197" t="e">
        <f t="shared" si="485"/>
        <v>#DIV/0!</v>
      </c>
      <c r="D5084" s="216" t="e">
        <f>IF(F5084="","",IF($B$3='Budget Calculator'!$A$14, 'Loan Calculator'!$L$12-E5084+H5084, IF($B$3='Budget Calculator'!$A$13,  'Loan Calculator'!$N$12-E5084+H5084, IF($B$3='Budget Calculator'!$A$12,  'Loan Calculator'!$P$12-E5084+H5084, 0))))</f>
        <v>#DIV/0!</v>
      </c>
      <c r="E5084" s="217" t="e">
        <f>IF(('Loan Calculator'!$G$4/$B$4)*C5083&gt;=0, ('Loan Calculator'!$G$4/$B$4)*C5083, 1/0)</f>
        <v>#DIV/0!</v>
      </c>
      <c r="F5084" s="200" t="e">
        <f t="shared" si="486"/>
        <v>#DIV/0!</v>
      </c>
      <c r="G5084" s="212" t="e">
        <f t="shared" si="481"/>
        <v>#DIV/0!</v>
      </c>
      <c r="K5084" s="197" t="str" cm="1">
        <f t="array" ref="K5084">INDEX($A:$G, ($B5084*$B$4)+3,COLUMN(C5084))</f>
        <v>Owing</v>
      </c>
      <c r="L5084" s="198" t="e">
        <f t="shared" si="483"/>
        <v>#VALUE!</v>
      </c>
      <c r="M5084" s="199" t="e">
        <f t="shared" si="484"/>
        <v>#VALUE!</v>
      </c>
      <c r="N5084" s="200" t="str" cm="1">
        <f t="array" ref="N5084">INDEX($A:$G, ($B5084*$B$4)+3,COLUMN(F5084))</f>
        <v>Total Interest Charged</v>
      </c>
      <c r="O5084" s="201" t="e">
        <f t="shared" si="482"/>
        <v>#VALUE!</v>
      </c>
    </row>
    <row r="5085" spans="3:15" x14ac:dyDescent="0.25">
      <c r="C5085" s="197" t="e">
        <f t="shared" si="485"/>
        <v>#DIV/0!</v>
      </c>
      <c r="D5085" s="216" t="e">
        <f>IF(F5085="","",IF($B$3='Budget Calculator'!$A$14, 'Loan Calculator'!$L$12-E5085+H5085, IF($B$3='Budget Calculator'!$A$13,  'Loan Calculator'!$N$12-E5085+H5085, IF($B$3='Budget Calculator'!$A$12,  'Loan Calculator'!$P$12-E5085+H5085, 0))))</f>
        <v>#DIV/0!</v>
      </c>
      <c r="E5085" s="217" t="e">
        <f>IF(('Loan Calculator'!$G$4/$B$4)*C5084&gt;=0, ('Loan Calculator'!$G$4/$B$4)*C5084, 1/0)</f>
        <v>#DIV/0!</v>
      </c>
      <c r="F5085" s="200" t="e">
        <f t="shared" si="486"/>
        <v>#DIV/0!</v>
      </c>
      <c r="G5085" s="212" t="e">
        <f t="shared" si="481"/>
        <v>#DIV/0!</v>
      </c>
      <c r="K5085" s="197" t="str" cm="1">
        <f t="array" ref="K5085">INDEX($A:$G, ($B5085*$B$4)+3,COLUMN(C5085))</f>
        <v>Owing</v>
      </c>
      <c r="L5085" s="198" t="e">
        <f t="shared" si="483"/>
        <v>#VALUE!</v>
      </c>
      <c r="M5085" s="199" t="e">
        <f t="shared" si="484"/>
        <v>#VALUE!</v>
      </c>
      <c r="N5085" s="200" t="str" cm="1">
        <f t="array" ref="N5085">INDEX($A:$G, ($B5085*$B$4)+3,COLUMN(F5085))</f>
        <v>Total Interest Charged</v>
      </c>
      <c r="O5085" s="201" t="e">
        <f t="shared" si="482"/>
        <v>#VALUE!</v>
      </c>
    </row>
    <row r="5086" spans="3:15" x14ac:dyDescent="0.25">
      <c r="C5086" s="197" t="e">
        <f t="shared" si="485"/>
        <v>#DIV/0!</v>
      </c>
      <c r="D5086" s="216" t="e">
        <f>IF(F5086="","",IF($B$3='Budget Calculator'!$A$14, 'Loan Calculator'!$L$12-E5086+H5086, IF($B$3='Budget Calculator'!$A$13,  'Loan Calculator'!$N$12-E5086+H5086, IF($B$3='Budget Calculator'!$A$12,  'Loan Calculator'!$P$12-E5086+H5086, 0))))</f>
        <v>#DIV/0!</v>
      </c>
      <c r="E5086" s="217" t="e">
        <f>IF(('Loan Calculator'!$G$4/$B$4)*C5085&gt;=0, ('Loan Calculator'!$G$4/$B$4)*C5085, 1/0)</f>
        <v>#DIV/0!</v>
      </c>
      <c r="F5086" s="200" t="e">
        <f t="shared" si="486"/>
        <v>#DIV/0!</v>
      </c>
      <c r="G5086" s="212" t="e">
        <f t="shared" si="481"/>
        <v>#DIV/0!</v>
      </c>
      <c r="K5086" s="197" t="str" cm="1">
        <f t="array" ref="K5086">INDEX($A:$G, ($B5086*$B$4)+3,COLUMN(C5086))</f>
        <v>Owing</v>
      </c>
      <c r="L5086" s="198" t="e">
        <f t="shared" si="483"/>
        <v>#VALUE!</v>
      </c>
      <c r="M5086" s="199" t="e">
        <f t="shared" si="484"/>
        <v>#VALUE!</v>
      </c>
      <c r="N5086" s="200" t="str" cm="1">
        <f t="array" ref="N5086">INDEX($A:$G, ($B5086*$B$4)+3,COLUMN(F5086))</f>
        <v>Total Interest Charged</v>
      </c>
      <c r="O5086" s="201" t="e">
        <f t="shared" si="482"/>
        <v>#VALUE!</v>
      </c>
    </row>
    <row r="5087" spans="3:15" x14ac:dyDescent="0.25">
      <c r="C5087" s="197" t="e">
        <f t="shared" si="485"/>
        <v>#DIV/0!</v>
      </c>
      <c r="D5087" s="216" t="e">
        <f>IF(F5087="","",IF($B$3='Budget Calculator'!$A$14, 'Loan Calculator'!$L$12-E5087+H5087, IF($B$3='Budget Calculator'!$A$13,  'Loan Calculator'!$N$12-E5087+H5087, IF($B$3='Budget Calculator'!$A$12,  'Loan Calculator'!$P$12-E5087+H5087, 0))))</f>
        <v>#DIV/0!</v>
      </c>
      <c r="E5087" s="217" t="e">
        <f>IF(('Loan Calculator'!$G$4/$B$4)*C5086&gt;=0, ('Loan Calculator'!$G$4/$B$4)*C5086, 1/0)</f>
        <v>#DIV/0!</v>
      </c>
      <c r="F5087" s="200" t="e">
        <f t="shared" si="486"/>
        <v>#DIV/0!</v>
      </c>
      <c r="G5087" s="212" t="e">
        <f t="shared" si="481"/>
        <v>#DIV/0!</v>
      </c>
      <c r="K5087" s="197" t="str" cm="1">
        <f t="array" ref="K5087">INDEX($A:$G, ($B5087*$B$4)+3,COLUMN(C5087))</f>
        <v>Owing</v>
      </c>
      <c r="L5087" s="198" t="e">
        <f t="shared" si="483"/>
        <v>#VALUE!</v>
      </c>
      <c r="M5087" s="199" t="e">
        <f t="shared" si="484"/>
        <v>#VALUE!</v>
      </c>
      <c r="N5087" s="200" t="str" cm="1">
        <f t="array" ref="N5087">INDEX($A:$G, ($B5087*$B$4)+3,COLUMN(F5087))</f>
        <v>Total Interest Charged</v>
      </c>
      <c r="O5087" s="201" t="e">
        <f t="shared" si="482"/>
        <v>#VALUE!</v>
      </c>
    </row>
    <row r="5088" spans="3:15" x14ac:dyDescent="0.25">
      <c r="C5088" s="197" t="e">
        <f t="shared" si="485"/>
        <v>#DIV/0!</v>
      </c>
      <c r="D5088" s="216" t="e">
        <f>IF(F5088="","",IF($B$3='Budget Calculator'!$A$14, 'Loan Calculator'!$L$12-E5088+H5088, IF($B$3='Budget Calculator'!$A$13,  'Loan Calculator'!$N$12-E5088+H5088, IF($B$3='Budget Calculator'!$A$12,  'Loan Calculator'!$P$12-E5088+H5088, 0))))</f>
        <v>#DIV/0!</v>
      </c>
      <c r="E5088" s="217" t="e">
        <f>IF(('Loan Calculator'!$G$4/$B$4)*C5087&gt;=0, ('Loan Calculator'!$G$4/$B$4)*C5087, 1/0)</f>
        <v>#DIV/0!</v>
      </c>
      <c r="F5088" s="200" t="e">
        <f t="shared" si="486"/>
        <v>#DIV/0!</v>
      </c>
      <c r="G5088" s="212" t="e">
        <f t="shared" si="481"/>
        <v>#DIV/0!</v>
      </c>
      <c r="K5088" s="197" t="str" cm="1">
        <f t="array" ref="K5088">INDEX($A:$G, ($B5088*$B$4)+3,COLUMN(C5088))</f>
        <v>Owing</v>
      </c>
      <c r="L5088" s="198" t="e">
        <f t="shared" si="483"/>
        <v>#VALUE!</v>
      </c>
      <c r="M5088" s="199" t="e">
        <f t="shared" si="484"/>
        <v>#VALUE!</v>
      </c>
      <c r="N5088" s="200" t="str" cm="1">
        <f t="array" ref="N5088">INDEX($A:$G, ($B5088*$B$4)+3,COLUMN(F5088))</f>
        <v>Total Interest Charged</v>
      </c>
      <c r="O5088" s="201" t="e">
        <f t="shared" si="482"/>
        <v>#VALUE!</v>
      </c>
    </row>
    <row r="5089" spans="3:15" x14ac:dyDescent="0.25">
      <c r="C5089" s="197" t="e">
        <f t="shared" si="485"/>
        <v>#DIV/0!</v>
      </c>
      <c r="D5089" s="216" t="e">
        <f>IF(F5089="","",IF($B$3='Budget Calculator'!$A$14, 'Loan Calculator'!$L$12-E5089+H5089, IF($B$3='Budget Calculator'!$A$13,  'Loan Calculator'!$N$12-E5089+H5089, IF($B$3='Budget Calculator'!$A$12,  'Loan Calculator'!$P$12-E5089+H5089, 0))))</f>
        <v>#DIV/0!</v>
      </c>
      <c r="E5089" s="217" t="e">
        <f>IF(('Loan Calculator'!$G$4/$B$4)*C5088&gt;=0, ('Loan Calculator'!$G$4/$B$4)*C5088, 1/0)</f>
        <v>#DIV/0!</v>
      </c>
      <c r="F5089" s="200" t="e">
        <f t="shared" si="486"/>
        <v>#DIV/0!</v>
      </c>
      <c r="G5089" s="212" t="e">
        <f t="shared" si="481"/>
        <v>#DIV/0!</v>
      </c>
      <c r="K5089" s="197" t="str" cm="1">
        <f t="array" ref="K5089">INDEX($A:$G, ($B5089*$B$4)+3,COLUMN(C5089))</f>
        <v>Owing</v>
      </c>
      <c r="L5089" s="198" t="e">
        <f t="shared" si="483"/>
        <v>#VALUE!</v>
      </c>
      <c r="M5089" s="199" t="e">
        <f t="shared" si="484"/>
        <v>#VALUE!</v>
      </c>
      <c r="N5089" s="200" t="str" cm="1">
        <f t="array" ref="N5089">INDEX($A:$G, ($B5089*$B$4)+3,COLUMN(F5089))</f>
        <v>Total Interest Charged</v>
      </c>
      <c r="O5089" s="201" t="e">
        <f t="shared" si="482"/>
        <v>#VALUE!</v>
      </c>
    </row>
    <row r="5090" spans="3:15" x14ac:dyDescent="0.25">
      <c r="C5090" s="197" t="e">
        <f t="shared" si="485"/>
        <v>#DIV/0!</v>
      </c>
      <c r="D5090" s="216" t="e">
        <f>IF(F5090="","",IF($B$3='Budget Calculator'!$A$14, 'Loan Calculator'!$L$12-E5090+H5090, IF($B$3='Budget Calculator'!$A$13,  'Loan Calculator'!$N$12-E5090+H5090, IF($B$3='Budget Calculator'!$A$12,  'Loan Calculator'!$P$12-E5090+H5090, 0))))</f>
        <v>#DIV/0!</v>
      </c>
      <c r="E5090" s="217" t="e">
        <f>IF(('Loan Calculator'!$G$4/$B$4)*C5089&gt;=0, ('Loan Calculator'!$G$4/$B$4)*C5089, 1/0)</f>
        <v>#DIV/0!</v>
      </c>
      <c r="F5090" s="200" t="e">
        <f t="shared" si="486"/>
        <v>#DIV/0!</v>
      </c>
      <c r="G5090" s="212" t="e">
        <f t="shared" si="481"/>
        <v>#DIV/0!</v>
      </c>
      <c r="K5090" s="197" t="str" cm="1">
        <f t="array" ref="K5090">INDEX($A:$G, ($B5090*$B$4)+3,COLUMN(C5090))</f>
        <v>Owing</v>
      </c>
      <c r="L5090" s="198" t="e">
        <f t="shared" si="483"/>
        <v>#VALUE!</v>
      </c>
      <c r="M5090" s="199" t="e">
        <f t="shared" si="484"/>
        <v>#VALUE!</v>
      </c>
      <c r="N5090" s="200" t="str" cm="1">
        <f t="array" ref="N5090">INDEX($A:$G, ($B5090*$B$4)+3,COLUMN(F5090))</f>
        <v>Total Interest Charged</v>
      </c>
      <c r="O5090" s="201" t="e">
        <f t="shared" si="482"/>
        <v>#VALUE!</v>
      </c>
    </row>
    <row r="5091" spans="3:15" x14ac:dyDescent="0.25">
      <c r="C5091" s="197" t="e">
        <f t="shared" si="485"/>
        <v>#DIV/0!</v>
      </c>
      <c r="D5091" s="216" t="e">
        <f>IF(F5091="","",IF($B$3='Budget Calculator'!$A$14, 'Loan Calculator'!$L$12-E5091+H5091, IF($B$3='Budget Calculator'!$A$13,  'Loan Calculator'!$N$12-E5091+H5091, IF($B$3='Budget Calculator'!$A$12,  'Loan Calculator'!$P$12-E5091+H5091, 0))))</f>
        <v>#DIV/0!</v>
      </c>
      <c r="E5091" s="217" t="e">
        <f>IF(('Loan Calculator'!$G$4/$B$4)*C5090&gt;=0, ('Loan Calculator'!$G$4/$B$4)*C5090, 1/0)</f>
        <v>#DIV/0!</v>
      </c>
      <c r="F5091" s="200" t="e">
        <f t="shared" si="486"/>
        <v>#DIV/0!</v>
      </c>
      <c r="G5091" s="212" t="e">
        <f t="shared" si="481"/>
        <v>#DIV/0!</v>
      </c>
      <c r="K5091" s="197" t="str" cm="1">
        <f t="array" ref="K5091">INDEX($A:$G, ($B5091*$B$4)+3,COLUMN(C5091))</f>
        <v>Owing</v>
      </c>
      <c r="L5091" s="198" t="e">
        <f t="shared" si="483"/>
        <v>#VALUE!</v>
      </c>
      <c r="M5091" s="199" t="e">
        <f t="shared" si="484"/>
        <v>#VALUE!</v>
      </c>
      <c r="N5091" s="200" t="str" cm="1">
        <f t="array" ref="N5091">INDEX($A:$G, ($B5091*$B$4)+3,COLUMN(F5091))</f>
        <v>Total Interest Charged</v>
      </c>
      <c r="O5091" s="201" t="e">
        <f t="shared" si="482"/>
        <v>#VALUE!</v>
      </c>
    </row>
    <row r="5092" spans="3:15" x14ac:dyDescent="0.25">
      <c r="C5092" s="197" t="e">
        <f t="shared" si="485"/>
        <v>#DIV/0!</v>
      </c>
      <c r="D5092" s="216" t="e">
        <f>IF(F5092="","",IF($B$3='Budget Calculator'!$A$14, 'Loan Calculator'!$L$12-E5092+H5092, IF($B$3='Budget Calculator'!$A$13,  'Loan Calculator'!$N$12-E5092+H5092, IF($B$3='Budget Calculator'!$A$12,  'Loan Calculator'!$P$12-E5092+H5092, 0))))</f>
        <v>#DIV/0!</v>
      </c>
      <c r="E5092" s="217" t="e">
        <f>IF(('Loan Calculator'!$G$4/$B$4)*C5091&gt;=0, ('Loan Calculator'!$G$4/$B$4)*C5091, 1/0)</f>
        <v>#DIV/0!</v>
      </c>
      <c r="F5092" s="200" t="e">
        <f t="shared" si="486"/>
        <v>#DIV/0!</v>
      </c>
      <c r="G5092" s="212" t="e">
        <f t="shared" si="481"/>
        <v>#DIV/0!</v>
      </c>
      <c r="K5092" s="197" t="str" cm="1">
        <f t="array" ref="K5092">INDEX($A:$G, ($B5092*$B$4)+3,COLUMN(C5092))</f>
        <v>Owing</v>
      </c>
      <c r="L5092" s="198" t="e">
        <f t="shared" si="483"/>
        <v>#VALUE!</v>
      </c>
      <c r="M5092" s="199" t="e">
        <f t="shared" si="484"/>
        <v>#VALUE!</v>
      </c>
      <c r="N5092" s="200" t="str" cm="1">
        <f t="array" ref="N5092">INDEX($A:$G, ($B5092*$B$4)+3,COLUMN(F5092))</f>
        <v>Total Interest Charged</v>
      </c>
      <c r="O5092" s="201" t="e">
        <f t="shared" si="482"/>
        <v>#VALUE!</v>
      </c>
    </row>
    <row r="5093" spans="3:15" x14ac:dyDescent="0.25">
      <c r="C5093" s="197" t="e">
        <f t="shared" si="485"/>
        <v>#DIV/0!</v>
      </c>
      <c r="D5093" s="216" t="e">
        <f>IF(F5093="","",IF($B$3='Budget Calculator'!$A$14, 'Loan Calculator'!$L$12-E5093+H5093, IF($B$3='Budget Calculator'!$A$13,  'Loan Calculator'!$N$12-E5093+H5093, IF($B$3='Budget Calculator'!$A$12,  'Loan Calculator'!$P$12-E5093+H5093, 0))))</f>
        <v>#DIV/0!</v>
      </c>
      <c r="E5093" s="217" t="e">
        <f>IF(('Loan Calculator'!$G$4/$B$4)*C5092&gt;=0, ('Loan Calculator'!$G$4/$B$4)*C5092, 1/0)</f>
        <v>#DIV/0!</v>
      </c>
      <c r="F5093" s="200" t="e">
        <f t="shared" si="486"/>
        <v>#DIV/0!</v>
      </c>
      <c r="G5093" s="212" t="e">
        <f t="shared" si="481"/>
        <v>#DIV/0!</v>
      </c>
      <c r="K5093" s="197" t="str" cm="1">
        <f t="array" ref="K5093">INDEX($A:$G, ($B5093*$B$4)+3,COLUMN(C5093))</f>
        <v>Owing</v>
      </c>
      <c r="L5093" s="198" t="e">
        <f t="shared" si="483"/>
        <v>#VALUE!</v>
      </c>
      <c r="M5093" s="199" t="e">
        <f t="shared" si="484"/>
        <v>#VALUE!</v>
      </c>
      <c r="N5093" s="200" t="str" cm="1">
        <f t="array" ref="N5093">INDEX($A:$G, ($B5093*$B$4)+3,COLUMN(F5093))</f>
        <v>Total Interest Charged</v>
      </c>
      <c r="O5093" s="201" t="e">
        <f t="shared" si="482"/>
        <v>#VALUE!</v>
      </c>
    </row>
    <row r="5094" spans="3:15" x14ac:dyDescent="0.25">
      <c r="C5094" s="197" t="e">
        <f t="shared" si="485"/>
        <v>#DIV/0!</v>
      </c>
      <c r="D5094" s="216" t="e">
        <f>IF(F5094="","",IF($B$3='Budget Calculator'!$A$14, 'Loan Calculator'!$L$12-E5094+H5094, IF($B$3='Budget Calculator'!$A$13,  'Loan Calculator'!$N$12-E5094+H5094, IF($B$3='Budget Calculator'!$A$12,  'Loan Calculator'!$P$12-E5094+H5094, 0))))</f>
        <v>#DIV/0!</v>
      </c>
      <c r="E5094" s="217" t="e">
        <f>IF(('Loan Calculator'!$G$4/$B$4)*C5093&gt;=0, ('Loan Calculator'!$G$4/$B$4)*C5093, 1/0)</f>
        <v>#DIV/0!</v>
      </c>
      <c r="F5094" s="200" t="e">
        <f t="shared" si="486"/>
        <v>#DIV/0!</v>
      </c>
      <c r="G5094" s="212" t="e">
        <f t="shared" si="481"/>
        <v>#DIV/0!</v>
      </c>
      <c r="K5094" s="197" t="str" cm="1">
        <f t="array" ref="K5094">INDEX($A:$G, ($B5094*$B$4)+3,COLUMN(C5094))</f>
        <v>Owing</v>
      </c>
      <c r="L5094" s="198" t="e">
        <f t="shared" si="483"/>
        <v>#VALUE!</v>
      </c>
      <c r="M5094" s="199" t="e">
        <f t="shared" si="484"/>
        <v>#VALUE!</v>
      </c>
      <c r="N5094" s="200" t="str" cm="1">
        <f t="array" ref="N5094">INDEX($A:$G, ($B5094*$B$4)+3,COLUMN(F5094))</f>
        <v>Total Interest Charged</v>
      </c>
      <c r="O5094" s="201" t="e">
        <f t="shared" si="482"/>
        <v>#VALUE!</v>
      </c>
    </row>
    <row r="5095" spans="3:15" x14ac:dyDescent="0.25">
      <c r="C5095" s="197" t="e">
        <f t="shared" si="485"/>
        <v>#DIV/0!</v>
      </c>
      <c r="D5095" s="216" t="e">
        <f>IF(F5095="","",IF($B$3='Budget Calculator'!$A$14, 'Loan Calculator'!$L$12-E5095+H5095, IF($B$3='Budget Calculator'!$A$13,  'Loan Calculator'!$N$12-E5095+H5095, IF($B$3='Budget Calculator'!$A$12,  'Loan Calculator'!$P$12-E5095+H5095, 0))))</f>
        <v>#DIV/0!</v>
      </c>
      <c r="E5095" s="217" t="e">
        <f>IF(('Loan Calculator'!$G$4/$B$4)*C5094&gt;=0, ('Loan Calculator'!$G$4/$B$4)*C5094, 1/0)</f>
        <v>#DIV/0!</v>
      </c>
      <c r="F5095" s="200" t="e">
        <f t="shared" si="486"/>
        <v>#DIV/0!</v>
      </c>
      <c r="G5095" s="212" t="e">
        <f t="shared" si="481"/>
        <v>#DIV/0!</v>
      </c>
      <c r="K5095" s="197" t="str" cm="1">
        <f t="array" ref="K5095">INDEX($A:$G, ($B5095*$B$4)+3,COLUMN(C5095))</f>
        <v>Owing</v>
      </c>
      <c r="L5095" s="198" t="e">
        <f t="shared" si="483"/>
        <v>#VALUE!</v>
      </c>
      <c r="M5095" s="199" t="e">
        <f t="shared" si="484"/>
        <v>#VALUE!</v>
      </c>
      <c r="N5095" s="200" t="str" cm="1">
        <f t="array" ref="N5095">INDEX($A:$G, ($B5095*$B$4)+3,COLUMN(F5095))</f>
        <v>Total Interest Charged</v>
      </c>
      <c r="O5095" s="201" t="e">
        <f t="shared" si="482"/>
        <v>#VALUE!</v>
      </c>
    </row>
    <row r="5096" spans="3:15" x14ac:dyDescent="0.25">
      <c r="C5096" s="197" t="e">
        <f t="shared" si="485"/>
        <v>#DIV/0!</v>
      </c>
      <c r="D5096" s="216" t="e">
        <f>IF(F5096="","",IF($B$3='Budget Calculator'!$A$14, 'Loan Calculator'!$L$12-E5096+H5096, IF($B$3='Budget Calculator'!$A$13,  'Loan Calculator'!$N$12-E5096+H5096, IF($B$3='Budget Calculator'!$A$12,  'Loan Calculator'!$P$12-E5096+H5096, 0))))</f>
        <v>#DIV/0!</v>
      </c>
      <c r="E5096" s="217" t="e">
        <f>IF(('Loan Calculator'!$G$4/$B$4)*C5095&gt;=0, ('Loan Calculator'!$G$4/$B$4)*C5095, 1/0)</f>
        <v>#DIV/0!</v>
      </c>
      <c r="F5096" s="200" t="e">
        <f t="shared" si="486"/>
        <v>#DIV/0!</v>
      </c>
      <c r="G5096" s="212" t="e">
        <f t="shared" si="481"/>
        <v>#DIV/0!</v>
      </c>
      <c r="K5096" s="197" t="str" cm="1">
        <f t="array" ref="K5096">INDEX($A:$G, ($B5096*$B$4)+3,COLUMN(C5096))</f>
        <v>Owing</v>
      </c>
      <c r="L5096" s="198" t="e">
        <f t="shared" si="483"/>
        <v>#VALUE!</v>
      </c>
      <c r="M5096" s="199" t="e">
        <f t="shared" si="484"/>
        <v>#VALUE!</v>
      </c>
      <c r="N5096" s="200" t="str" cm="1">
        <f t="array" ref="N5096">INDEX($A:$G, ($B5096*$B$4)+3,COLUMN(F5096))</f>
        <v>Total Interest Charged</v>
      </c>
      <c r="O5096" s="201" t="e">
        <f t="shared" si="482"/>
        <v>#VALUE!</v>
      </c>
    </row>
    <row r="5097" spans="3:15" x14ac:dyDescent="0.25">
      <c r="C5097" s="197" t="e">
        <f t="shared" si="485"/>
        <v>#DIV/0!</v>
      </c>
      <c r="D5097" s="216" t="e">
        <f>IF(F5097="","",IF($B$3='Budget Calculator'!$A$14, 'Loan Calculator'!$L$12-E5097+H5097, IF($B$3='Budget Calculator'!$A$13,  'Loan Calculator'!$N$12-E5097+H5097, IF($B$3='Budget Calculator'!$A$12,  'Loan Calculator'!$P$12-E5097+H5097, 0))))</f>
        <v>#DIV/0!</v>
      </c>
      <c r="E5097" s="217" t="e">
        <f>IF(('Loan Calculator'!$G$4/$B$4)*C5096&gt;=0, ('Loan Calculator'!$G$4/$B$4)*C5096, 1/0)</f>
        <v>#DIV/0!</v>
      </c>
      <c r="F5097" s="200" t="e">
        <f t="shared" si="486"/>
        <v>#DIV/0!</v>
      </c>
      <c r="G5097" s="212" t="e">
        <f t="shared" si="481"/>
        <v>#DIV/0!</v>
      </c>
      <c r="K5097" s="197" t="str" cm="1">
        <f t="array" ref="K5097">INDEX($A:$G, ($B5097*$B$4)+3,COLUMN(C5097))</f>
        <v>Owing</v>
      </c>
      <c r="L5097" s="198" t="e">
        <f t="shared" si="483"/>
        <v>#VALUE!</v>
      </c>
      <c r="M5097" s="199" t="e">
        <f t="shared" si="484"/>
        <v>#VALUE!</v>
      </c>
      <c r="N5097" s="200" t="str" cm="1">
        <f t="array" ref="N5097">INDEX($A:$G, ($B5097*$B$4)+3,COLUMN(F5097))</f>
        <v>Total Interest Charged</v>
      </c>
      <c r="O5097" s="201" t="e">
        <f t="shared" si="482"/>
        <v>#VALUE!</v>
      </c>
    </row>
    <row r="5098" spans="3:15" x14ac:dyDescent="0.25">
      <c r="C5098" s="197" t="e">
        <f t="shared" si="485"/>
        <v>#DIV/0!</v>
      </c>
      <c r="D5098" s="216" t="e">
        <f>IF(F5098="","",IF($B$3='Budget Calculator'!$A$14, 'Loan Calculator'!$L$12-E5098+H5098, IF($B$3='Budget Calculator'!$A$13,  'Loan Calculator'!$N$12-E5098+H5098, IF($B$3='Budget Calculator'!$A$12,  'Loan Calculator'!$P$12-E5098+H5098, 0))))</f>
        <v>#DIV/0!</v>
      </c>
      <c r="E5098" s="217" t="e">
        <f>IF(('Loan Calculator'!$G$4/$B$4)*C5097&gt;=0, ('Loan Calculator'!$G$4/$B$4)*C5097, 1/0)</f>
        <v>#DIV/0!</v>
      </c>
      <c r="F5098" s="200" t="e">
        <f t="shared" si="486"/>
        <v>#DIV/0!</v>
      </c>
      <c r="G5098" s="212" t="e">
        <f t="shared" si="481"/>
        <v>#DIV/0!</v>
      </c>
      <c r="K5098" s="197" t="str" cm="1">
        <f t="array" ref="K5098">INDEX($A:$G, ($B5098*$B$4)+3,COLUMN(C5098))</f>
        <v>Owing</v>
      </c>
      <c r="L5098" s="198" t="e">
        <f t="shared" si="483"/>
        <v>#VALUE!</v>
      </c>
      <c r="M5098" s="199" t="e">
        <f t="shared" si="484"/>
        <v>#VALUE!</v>
      </c>
      <c r="N5098" s="200" t="str" cm="1">
        <f t="array" ref="N5098">INDEX($A:$G, ($B5098*$B$4)+3,COLUMN(F5098))</f>
        <v>Total Interest Charged</v>
      </c>
      <c r="O5098" s="201" t="e">
        <f t="shared" si="482"/>
        <v>#VALUE!</v>
      </c>
    </row>
    <row r="5099" spans="3:15" x14ac:dyDescent="0.25">
      <c r="C5099" s="197" t="e">
        <f t="shared" si="485"/>
        <v>#DIV/0!</v>
      </c>
      <c r="D5099" s="216" t="e">
        <f>IF(F5099="","",IF($B$3='Budget Calculator'!$A$14, 'Loan Calculator'!$L$12-E5099+H5099, IF($B$3='Budget Calculator'!$A$13,  'Loan Calculator'!$N$12-E5099+H5099, IF($B$3='Budget Calculator'!$A$12,  'Loan Calculator'!$P$12-E5099+H5099, 0))))</f>
        <v>#DIV/0!</v>
      </c>
      <c r="E5099" s="217" t="e">
        <f>IF(('Loan Calculator'!$G$4/$B$4)*C5098&gt;=0, ('Loan Calculator'!$G$4/$B$4)*C5098, 1/0)</f>
        <v>#DIV/0!</v>
      </c>
      <c r="F5099" s="200" t="e">
        <f t="shared" si="486"/>
        <v>#DIV/0!</v>
      </c>
      <c r="G5099" s="212" t="e">
        <f t="shared" si="481"/>
        <v>#DIV/0!</v>
      </c>
      <c r="K5099" s="197" t="str" cm="1">
        <f t="array" ref="K5099">INDEX($A:$G, ($B5099*$B$4)+3,COLUMN(C5099))</f>
        <v>Owing</v>
      </c>
      <c r="L5099" s="198" t="e">
        <f t="shared" si="483"/>
        <v>#VALUE!</v>
      </c>
      <c r="M5099" s="199" t="e">
        <f t="shared" si="484"/>
        <v>#VALUE!</v>
      </c>
      <c r="N5099" s="200" t="str" cm="1">
        <f t="array" ref="N5099">INDEX($A:$G, ($B5099*$B$4)+3,COLUMN(F5099))</f>
        <v>Total Interest Charged</v>
      </c>
      <c r="O5099" s="201" t="e">
        <f t="shared" si="482"/>
        <v>#VALUE!</v>
      </c>
    </row>
    <row r="5100" spans="3:15" x14ac:dyDescent="0.25">
      <c r="C5100" s="197" t="e">
        <f t="shared" si="485"/>
        <v>#DIV/0!</v>
      </c>
      <c r="D5100" s="216" t="e">
        <f>IF(F5100="","",IF($B$3='Budget Calculator'!$A$14, 'Loan Calculator'!$L$12-E5100+H5100, IF($B$3='Budget Calculator'!$A$13,  'Loan Calculator'!$N$12-E5100+H5100, IF($B$3='Budget Calculator'!$A$12,  'Loan Calculator'!$P$12-E5100+H5100, 0))))</f>
        <v>#DIV/0!</v>
      </c>
      <c r="E5100" s="217" t="e">
        <f>IF(('Loan Calculator'!$G$4/$B$4)*C5099&gt;=0, ('Loan Calculator'!$G$4/$B$4)*C5099, 1/0)</f>
        <v>#DIV/0!</v>
      </c>
      <c r="F5100" s="200" t="e">
        <f t="shared" si="486"/>
        <v>#DIV/0!</v>
      </c>
      <c r="G5100" s="212" t="e">
        <f t="shared" si="481"/>
        <v>#DIV/0!</v>
      </c>
      <c r="K5100" s="197" t="str" cm="1">
        <f t="array" ref="K5100">INDEX($A:$G, ($B5100*$B$4)+3,COLUMN(C5100))</f>
        <v>Owing</v>
      </c>
      <c r="L5100" s="198" t="e">
        <f t="shared" si="483"/>
        <v>#VALUE!</v>
      </c>
      <c r="M5100" s="199" t="e">
        <f t="shared" si="484"/>
        <v>#VALUE!</v>
      </c>
      <c r="N5100" s="200" t="str" cm="1">
        <f t="array" ref="N5100">INDEX($A:$G, ($B5100*$B$4)+3,COLUMN(F5100))</f>
        <v>Total Interest Charged</v>
      </c>
      <c r="O5100" s="201" t="e">
        <f t="shared" si="482"/>
        <v>#VALUE!</v>
      </c>
    </row>
    <row r="5101" spans="3:15" x14ac:dyDescent="0.25">
      <c r="C5101" s="197" t="e">
        <f t="shared" si="485"/>
        <v>#DIV/0!</v>
      </c>
      <c r="D5101" s="216" t="e">
        <f>IF(F5101="","",IF($B$3='Budget Calculator'!$A$14, 'Loan Calculator'!$L$12-E5101+H5101, IF($B$3='Budget Calculator'!$A$13,  'Loan Calculator'!$N$12-E5101+H5101, IF($B$3='Budget Calculator'!$A$12,  'Loan Calculator'!$P$12-E5101+H5101, 0))))</f>
        <v>#DIV/0!</v>
      </c>
      <c r="E5101" s="217" t="e">
        <f>IF(('Loan Calculator'!$G$4/$B$4)*C5100&gt;=0, ('Loan Calculator'!$G$4/$B$4)*C5100, 1/0)</f>
        <v>#DIV/0!</v>
      </c>
      <c r="F5101" s="200" t="e">
        <f t="shared" si="486"/>
        <v>#DIV/0!</v>
      </c>
      <c r="G5101" s="212" t="e">
        <f t="shared" si="481"/>
        <v>#DIV/0!</v>
      </c>
      <c r="K5101" s="197" t="str" cm="1">
        <f t="array" ref="K5101">INDEX($A:$G, ($B5101*$B$4)+3,COLUMN(C5101))</f>
        <v>Owing</v>
      </c>
      <c r="L5101" s="198" t="e">
        <f t="shared" si="483"/>
        <v>#VALUE!</v>
      </c>
      <c r="M5101" s="199" t="e">
        <f t="shared" si="484"/>
        <v>#VALUE!</v>
      </c>
      <c r="N5101" s="200" t="str" cm="1">
        <f t="array" ref="N5101">INDEX($A:$G, ($B5101*$B$4)+3,COLUMN(F5101))</f>
        <v>Total Interest Charged</v>
      </c>
      <c r="O5101" s="201" t="e">
        <f t="shared" si="482"/>
        <v>#VALUE!</v>
      </c>
    </row>
    <row r="5102" spans="3:15" x14ac:dyDescent="0.25">
      <c r="C5102" s="197" t="e">
        <f t="shared" si="485"/>
        <v>#DIV/0!</v>
      </c>
      <c r="D5102" s="216" t="e">
        <f>IF(F5102="","",IF($B$3='Budget Calculator'!$A$14, 'Loan Calculator'!$L$12-E5102+H5102, IF($B$3='Budget Calculator'!$A$13,  'Loan Calculator'!$N$12-E5102+H5102, IF($B$3='Budget Calculator'!$A$12,  'Loan Calculator'!$P$12-E5102+H5102, 0))))</f>
        <v>#DIV/0!</v>
      </c>
      <c r="E5102" s="217" t="e">
        <f>IF(('Loan Calculator'!$G$4/$B$4)*C5101&gt;=0, ('Loan Calculator'!$G$4/$B$4)*C5101, 1/0)</f>
        <v>#DIV/0!</v>
      </c>
      <c r="F5102" s="200" t="e">
        <f t="shared" si="486"/>
        <v>#DIV/0!</v>
      </c>
      <c r="G5102" s="212" t="e">
        <f t="shared" si="481"/>
        <v>#DIV/0!</v>
      </c>
      <c r="K5102" s="197" t="str" cm="1">
        <f t="array" ref="K5102">INDEX($A:$G, ($B5102*$B$4)+3,COLUMN(C5102))</f>
        <v>Owing</v>
      </c>
      <c r="L5102" s="198" t="e">
        <f t="shared" si="483"/>
        <v>#VALUE!</v>
      </c>
      <c r="M5102" s="199" t="e">
        <f t="shared" si="484"/>
        <v>#VALUE!</v>
      </c>
      <c r="N5102" s="200" t="str" cm="1">
        <f t="array" ref="N5102">INDEX($A:$G, ($B5102*$B$4)+3,COLUMN(F5102))</f>
        <v>Total Interest Charged</v>
      </c>
      <c r="O5102" s="201" t="e">
        <f t="shared" si="482"/>
        <v>#VALUE!</v>
      </c>
    </row>
    <row r="5103" spans="3:15" x14ac:dyDescent="0.25">
      <c r="C5103" s="197" t="e">
        <f t="shared" si="485"/>
        <v>#DIV/0!</v>
      </c>
      <c r="D5103" s="216" t="e">
        <f>IF(F5103="","",IF($B$3='Budget Calculator'!$A$14, 'Loan Calculator'!$L$12-E5103+H5103, IF($B$3='Budget Calculator'!$A$13,  'Loan Calculator'!$N$12-E5103+H5103, IF($B$3='Budget Calculator'!$A$12,  'Loan Calculator'!$P$12-E5103+H5103, 0))))</f>
        <v>#DIV/0!</v>
      </c>
      <c r="E5103" s="217" t="e">
        <f>IF(('Loan Calculator'!$G$4/$B$4)*C5102&gt;=0, ('Loan Calculator'!$G$4/$B$4)*C5102, 1/0)</f>
        <v>#DIV/0!</v>
      </c>
      <c r="F5103" s="200" t="e">
        <f t="shared" si="486"/>
        <v>#DIV/0!</v>
      </c>
      <c r="G5103" s="212" t="e">
        <f t="shared" si="481"/>
        <v>#DIV/0!</v>
      </c>
      <c r="K5103" s="197" t="str" cm="1">
        <f t="array" ref="K5103">INDEX($A:$G, ($B5103*$B$4)+3,COLUMN(C5103))</f>
        <v>Owing</v>
      </c>
      <c r="L5103" s="198" t="e">
        <f t="shared" si="483"/>
        <v>#VALUE!</v>
      </c>
      <c r="M5103" s="199" t="e">
        <f t="shared" si="484"/>
        <v>#VALUE!</v>
      </c>
      <c r="N5103" s="200" t="str" cm="1">
        <f t="array" ref="N5103">INDEX($A:$G, ($B5103*$B$4)+3,COLUMN(F5103))</f>
        <v>Total Interest Charged</v>
      </c>
      <c r="O5103" s="201" t="e">
        <f t="shared" si="482"/>
        <v>#VALUE!</v>
      </c>
    </row>
    <row r="5104" spans="3:15" x14ac:dyDescent="0.25">
      <c r="C5104" s="197" t="e">
        <f t="shared" si="485"/>
        <v>#DIV/0!</v>
      </c>
      <c r="D5104" s="216" t="e">
        <f>IF(F5104="","",IF($B$3='Budget Calculator'!$A$14, 'Loan Calculator'!$L$12-E5104+H5104, IF($B$3='Budget Calculator'!$A$13,  'Loan Calculator'!$N$12-E5104+H5104, IF($B$3='Budget Calculator'!$A$12,  'Loan Calculator'!$P$12-E5104+H5104, 0))))</f>
        <v>#DIV/0!</v>
      </c>
      <c r="E5104" s="217" t="e">
        <f>IF(('Loan Calculator'!$G$4/$B$4)*C5103&gt;=0, ('Loan Calculator'!$G$4/$B$4)*C5103, 1/0)</f>
        <v>#DIV/0!</v>
      </c>
      <c r="F5104" s="200" t="e">
        <f t="shared" si="486"/>
        <v>#DIV/0!</v>
      </c>
      <c r="G5104" s="212" t="e">
        <f t="shared" si="481"/>
        <v>#DIV/0!</v>
      </c>
      <c r="K5104" s="197" t="str" cm="1">
        <f t="array" ref="K5104">INDEX($A:$G, ($B5104*$B$4)+3,COLUMN(C5104))</f>
        <v>Owing</v>
      </c>
      <c r="L5104" s="198" t="e">
        <f t="shared" si="483"/>
        <v>#VALUE!</v>
      </c>
      <c r="M5104" s="199" t="e">
        <f t="shared" si="484"/>
        <v>#VALUE!</v>
      </c>
      <c r="N5104" s="200" t="str" cm="1">
        <f t="array" ref="N5104">INDEX($A:$G, ($B5104*$B$4)+3,COLUMN(F5104))</f>
        <v>Total Interest Charged</v>
      </c>
      <c r="O5104" s="201" t="e">
        <f t="shared" si="482"/>
        <v>#VALUE!</v>
      </c>
    </row>
    <row r="5105" spans="3:15" x14ac:dyDescent="0.25">
      <c r="C5105" s="197" t="e">
        <f t="shared" si="485"/>
        <v>#DIV/0!</v>
      </c>
      <c r="D5105" s="216" t="e">
        <f>IF(F5105="","",IF($B$3='Budget Calculator'!$A$14, 'Loan Calculator'!$L$12-E5105+H5105, IF($B$3='Budget Calculator'!$A$13,  'Loan Calculator'!$N$12-E5105+H5105, IF($B$3='Budget Calculator'!$A$12,  'Loan Calculator'!$P$12-E5105+H5105, 0))))</f>
        <v>#DIV/0!</v>
      </c>
      <c r="E5105" s="217" t="e">
        <f>IF(('Loan Calculator'!$G$4/$B$4)*C5104&gt;=0, ('Loan Calculator'!$G$4/$B$4)*C5104, 1/0)</f>
        <v>#DIV/0!</v>
      </c>
      <c r="F5105" s="200" t="e">
        <f t="shared" si="486"/>
        <v>#DIV/0!</v>
      </c>
      <c r="G5105" s="212" t="e">
        <f t="shared" si="481"/>
        <v>#DIV/0!</v>
      </c>
      <c r="K5105" s="197" t="str" cm="1">
        <f t="array" ref="K5105">INDEX($A:$G, ($B5105*$B$4)+3,COLUMN(C5105))</f>
        <v>Owing</v>
      </c>
      <c r="L5105" s="198" t="e">
        <f t="shared" si="483"/>
        <v>#VALUE!</v>
      </c>
      <c r="M5105" s="199" t="e">
        <f t="shared" si="484"/>
        <v>#VALUE!</v>
      </c>
      <c r="N5105" s="200" t="str" cm="1">
        <f t="array" ref="N5105">INDEX($A:$G, ($B5105*$B$4)+3,COLUMN(F5105))</f>
        <v>Total Interest Charged</v>
      </c>
      <c r="O5105" s="201" t="e">
        <f t="shared" si="482"/>
        <v>#VALUE!</v>
      </c>
    </row>
    <row r="5106" spans="3:15" x14ac:dyDescent="0.25">
      <c r="C5106" s="197" t="e">
        <f t="shared" si="485"/>
        <v>#DIV/0!</v>
      </c>
      <c r="D5106" s="216" t="e">
        <f>IF(F5106="","",IF($B$3='Budget Calculator'!$A$14, 'Loan Calculator'!$L$12-E5106+H5106, IF($B$3='Budget Calculator'!$A$13,  'Loan Calculator'!$N$12-E5106+H5106, IF($B$3='Budget Calculator'!$A$12,  'Loan Calculator'!$P$12-E5106+H5106, 0))))</f>
        <v>#DIV/0!</v>
      </c>
      <c r="E5106" s="217" t="e">
        <f>IF(('Loan Calculator'!$G$4/$B$4)*C5105&gt;=0, ('Loan Calculator'!$G$4/$B$4)*C5105, 1/0)</f>
        <v>#DIV/0!</v>
      </c>
      <c r="F5106" s="200" t="e">
        <f t="shared" si="486"/>
        <v>#DIV/0!</v>
      </c>
      <c r="G5106" s="212" t="e">
        <f t="shared" si="481"/>
        <v>#DIV/0!</v>
      </c>
      <c r="K5106" s="197" t="str" cm="1">
        <f t="array" ref="K5106">INDEX($A:$G, ($B5106*$B$4)+3,COLUMN(C5106))</f>
        <v>Owing</v>
      </c>
      <c r="L5106" s="198" t="e">
        <f t="shared" si="483"/>
        <v>#VALUE!</v>
      </c>
      <c r="M5106" s="199" t="e">
        <f t="shared" si="484"/>
        <v>#VALUE!</v>
      </c>
      <c r="N5106" s="200" t="str" cm="1">
        <f t="array" ref="N5106">INDEX($A:$G, ($B5106*$B$4)+3,COLUMN(F5106))</f>
        <v>Total Interest Charged</v>
      </c>
      <c r="O5106" s="201" t="e">
        <f t="shared" si="482"/>
        <v>#VALUE!</v>
      </c>
    </row>
    <row r="5107" spans="3:15" x14ac:dyDescent="0.25">
      <c r="C5107" s="197" t="e">
        <f t="shared" si="485"/>
        <v>#DIV/0!</v>
      </c>
      <c r="D5107" s="216" t="e">
        <f>IF(F5107="","",IF($B$3='Budget Calculator'!$A$14, 'Loan Calculator'!$L$12-E5107+H5107, IF($B$3='Budget Calculator'!$A$13,  'Loan Calculator'!$N$12-E5107+H5107, IF($B$3='Budget Calculator'!$A$12,  'Loan Calculator'!$P$12-E5107+H5107, 0))))</f>
        <v>#DIV/0!</v>
      </c>
      <c r="E5107" s="217" t="e">
        <f>IF(('Loan Calculator'!$G$4/$B$4)*C5106&gt;=0, ('Loan Calculator'!$G$4/$B$4)*C5106, 1/0)</f>
        <v>#DIV/0!</v>
      </c>
      <c r="F5107" s="200" t="e">
        <f t="shared" si="486"/>
        <v>#DIV/0!</v>
      </c>
      <c r="G5107" s="212" t="e">
        <f t="shared" si="481"/>
        <v>#DIV/0!</v>
      </c>
      <c r="K5107" s="197" t="str" cm="1">
        <f t="array" ref="K5107">INDEX($A:$G, ($B5107*$B$4)+3,COLUMN(C5107))</f>
        <v>Owing</v>
      </c>
      <c r="L5107" s="198" t="e">
        <f t="shared" si="483"/>
        <v>#VALUE!</v>
      </c>
      <c r="M5107" s="199" t="e">
        <f t="shared" si="484"/>
        <v>#VALUE!</v>
      </c>
      <c r="N5107" s="200" t="str" cm="1">
        <f t="array" ref="N5107">INDEX($A:$G, ($B5107*$B$4)+3,COLUMN(F5107))</f>
        <v>Total Interest Charged</v>
      </c>
      <c r="O5107" s="201" t="e">
        <f t="shared" si="482"/>
        <v>#VALUE!</v>
      </c>
    </row>
    <row r="5108" spans="3:15" x14ac:dyDescent="0.25">
      <c r="C5108" s="197" t="e">
        <f t="shared" si="485"/>
        <v>#DIV/0!</v>
      </c>
      <c r="D5108" s="216" t="e">
        <f>IF(F5108="","",IF($B$3='Budget Calculator'!$A$14, 'Loan Calculator'!$L$12-E5108+H5108, IF($B$3='Budget Calculator'!$A$13,  'Loan Calculator'!$N$12-E5108+H5108, IF($B$3='Budget Calculator'!$A$12,  'Loan Calculator'!$P$12-E5108+H5108, 0))))</f>
        <v>#DIV/0!</v>
      </c>
      <c r="E5108" s="217" t="e">
        <f>IF(('Loan Calculator'!$G$4/$B$4)*C5107&gt;=0, ('Loan Calculator'!$G$4/$B$4)*C5107, 1/0)</f>
        <v>#DIV/0!</v>
      </c>
      <c r="F5108" s="200" t="e">
        <f t="shared" si="486"/>
        <v>#DIV/0!</v>
      </c>
      <c r="G5108" s="212" t="e">
        <f t="shared" si="481"/>
        <v>#DIV/0!</v>
      </c>
      <c r="K5108" s="197" t="str" cm="1">
        <f t="array" ref="K5108">INDEX($A:$G, ($B5108*$B$4)+3,COLUMN(C5108))</f>
        <v>Owing</v>
      </c>
      <c r="L5108" s="198" t="e">
        <f t="shared" si="483"/>
        <v>#VALUE!</v>
      </c>
      <c r="M5108" s="199" t="e">
        <f t="shared" si="484"/>
        <v>#VALUE!</v>
      </c>
      <c r="N5108" s="200" t="str" cm="1">
        <f t="array" ref="N5108">INDEX($A:$G, ($B5108*$B$4)+3,COLUMN(F5108))</f>
        <v>Total Interest Charged</v>
      </c>
      <c r="O5108" s="201" t="e">
        <f t="shared" si="482"/>
        <v>#VALUE!</v>
      </c>
    </row>
    <row r="5109" spans="3:15" x14ac:dyDescent="0.25">
      <c r="C5109" s="197" t="e">
        <f t="shared" si="485"/>
        <v>#DIV/0!</v>
      </c>
      <c r="D5109" s="216" t="e">
        <f>IF(F5109="","",IF($B$3='Budget Calculator'!$A$14, 'Loan Calculator'!$L$12-E5109+H5109, IF($B$3='Budget Calculator'!$A$13,  'Loan Calculator'!$N$12-E5109+H5109, IF($B$3='Budget Calculator'!$A$12,  'Loan Calculator'!$P$12-E5109+H5109, 0))))</f>
        <v>#DIV/0!</v>
      </c>
      <c r="E5109" s="217" t="e">
        <f>IF(('Loan Calculator'!$G$4/$B$4)*C5108&gt;=0, ('Loan Calculator'!$G$4/$B$4)*C5108, 1/0)</f>
        <v>#DIV/0!</v>
      </c>
      <c r="F5109" s="200" t="e">
        <f t="shared" si="486"/>
        <v>#DIV/0!</v>
      </c>
      <c r="G5109" s="212" t="e">
        <f t="shared" si="481"/>
        <v>#DIV/0!</v>
      </c>
      <c r="K5109" s="197" t="str" cm="1">
        <f t="array" ref="K5109">INDEX($A:$G, ($B5109*$B$4)+3,COLUMN(C5109))</f>
        <v>Owing</v>
      </c>
      <c r="L5109" s="198" t="e">
        <f t="shared" si="483"/>
        <v>#VALUE!</v>
      </c>
      <c r="M5109" s="199" t="e">
        <f t="shared" si="484"/>
        <v>#VALUE!</v>
      </c>
      <c r="N5109" s="200" t="str" cm="1">
        <f t="array" ref="N5109">INDEX($A:$G, ($B5109*$B$4)+3,COLUMN(F5109))</f>
        <v>Total Interest Charged</v>
      </c>
      <c r="O5109" s="201" t="e">
        <f t="shared" si="482"/>
        <v>#VALUE!</v>
      </c>
    </row>
    <row r="5110" spans="3:15" x14ac:dyDescent="0.25">
      <c r="C5110" s="197" t="e">
        <f t="shared" si="485"/>
        <v>#DIV/0!</v>
      </c>
      <c r="D5110" s="216" t="e">
        <f>IF(F5110="","",IF($B$3='Budget Calculator'!$A$14, 'Loan Calculator'!$L$12-E5110+H5110, IF($B$3='Budget Calculator'!$A$13,  'Loan Calculator'!$N$12-E5110+H5110, IF($B$3='Budget Calculator'!$A$12,  'Loan Calculator'!$P$12-E5110+H5110, 0))))</f>
        <v>#DIV/0!</v>
      </c>
      <c r="E5110" s="217" t="e">
        <f>IF(('Loan Calculator'!$G$4/$B$4)*C5109&gt;=0, ('Loan Calculator'!$G$4/$B$4)*C5109, 1/0)</f>
        <v>#DIV/0!</v>
      </c>
      <c r="F5110" s="200" t="e">
        <f t="shared" si="486"/>
        <v>#DIV/0!</v>
      </c>
      <c r="G5110" s="212" t="e">
        <f t="shared" si="481"/>
        <v>#DIV/0!</v>
      </c>
      <c r="K5110" s="197" t="str" cm="1">
        <f t="array" ref="K5110">INDEX($A:$G, ($B5110*$B$4)+3,COLUMN(C5110))</f>
        <v>Owing</v>
      </c>
      <c r="L5110" s="198" t="e">
        <f t="shared" si="483"/>
        <v>#VALUE!</v>
      </c>
      <c r="M5110" s="199" t="e">
        <f t="shared" si="484"/>
        <v>#VALUE!</v>
      </c>
      <c r="N5110" s="200" t="str" cm="1">
        <f t="array" ref="N5110">INDEX($A:$G, ($B5110*$B$4)+3,COLUMN(F5110))</f>
        <v>Total Interest Charged</v>
      </c>
      <c r="O5110" s="201" t="e">
        <f t="shared" si="482"/>
        <v>#VALUE!</v>
      </c>
    </row>
    <row r="5111" spans="3:15" x14ac:dyDescent="0.25">
      <c r="C5111" s="197" t="e">
        <f t="shared" si="485"/>
        <v>#DIV/0!</v>
      </c>
      <c r="D5111" s="216" t="e">
        <f>IF(F5111="","",IF($B$3='Budget Calculator'!$A$14, 'Loan Calculator'!$L$12-E5111+H5111, IF($B$3='Budget Calculator'!$A$13,  'Loan Calculator'!$N$12-E5111+H5111, IF($B$3='Budget Calculator'!$A$12,  'Loan Calculator'!$P$12-E5111+H5111, 0))))</f>
        <v>#DIV/0!</v>
      </c>
      <c r="E5111" s="217" t="e">
        <f>IF(('Loan Calculator'!$G$4/$B$4)*C5110&gt;=0, ('Loan Calculator'!$G$4/$B$4)*C5110, 1/0)</f>
        <v>#DIV/0!</v>
      </c>
      <c r="F5111" s="200" t="e">
        <f t="shared" si="486"/>
        <v>#DIV/0!</v>
      </c>
      <c r="G5111" s="212" t="e">
        <f t="shared" si="481"/>
        <v>#DIV/0!</v>
      </c>
      <c r="K5111" s="197" t="str" cm="1">
        <f t="array" ref="K5111">INDEX($A:$G, ($B5111*$B$4)+3,COLUMN(C5111))</f>
        <v>Owing</v>
      </c>
      <c r="L5111" s="198" t="e">
        <f t="shared" si="483"/>
        <v>#VALUE!</v>
      </c>
      <c r="M5111" s="199" t="e">
        <f t="shared" si="484"/>
        <v>#VALUE!</v>
      </c>
      <c r="N5111" s="200" t="str" cm="1">
        <f t="array" ref="N5111">INDEX($A:$G, ($B5111*$B$4)+3,COLUMN(F5111))</f>
        <v>Total Interest Charged</v>
      </c>
      <c r="O5111" s="201" t="e">
        <f t="shared" si="482"/>
        <v>#VALUE!</v>
      </c>
    </row>
    <row r="5112" spans="3:15" x14ac:dyDescent="0.25">
      <c r="C5112" s="197" t="e">
        <f t="shared" si="485"/>
        <v>#DIV/0!</v>
      </c>
      <c r="D5112" s="216" t="e">
        <f>IF(F5112="","",IF($B$3='Budget Calculator'!$A$14, 'Loan Calculator'!$L$12-E5112+H5112, IF($B$3='Budget Calculator'!$A$13,  'Loan Calculator'!$N$12-E5112+H5112, IF($B$3='Budget Calculator'!$A$12,  'Loan Calculator'!$P$12-E5112+H5112, 0))))</f>
        <v>#DIV/0!</v>
      </c>
      <c r="E5112" s="217" t="e">
        <f>IF(('Loan Calculator'!$G$4/$B$4)*C5111&gt;=0, ('Loan Calculator'!$G$4/$B$4)*C5111, 1/0)</f>
        <v>#DIV/0!</v>
      </c>
      <c r="F5112" s="200" t="e">
        <f t="shared" si="486"/>
        <v>#DIV/0!</v>
      </c>
      <c r="G5112" s="212" t="e">
        <f t="shared" si="481"/>
        <v>#DIV/0!</v>
      </c>
      <c r="K5112" s="197" t="str" cm="1">
        <f t="array" ref="K5112">INDEX($A:$G, ($B5112*$B$4)+3,COLUMN(C5112))</f>
        <v>Owing</v>
      </c>
      <c r="L5112" s="198" t="e">
        <f t="shared" si="483"/>
        <v>#VALUE!</v>
      </c>
      <c r="M5112" s="199" t="e">
        <f t="shared" si="484"/>
        <v>#VALUE!</v>
      </c>
      <c r="N5112" s="200" t="str" cm="1">
        <f t="array" ref="N5112">INDEX($A:$G, ($B5112*$B$4)+3,COLUMN(F5112))</f>
        <v>Total Interest Charged</v>
      </c>
      <c r="O5112" s="201" t="e">
        <f t="shared" si="482"/>
        <v>#VALUE!</v>
      </c>
    </row>
    <row r="5113" spans="3:15" x14ac:dyDescent="0.25">
      <c r="C5113" s="197" t="e">
        <f t="shared" si="485"/>
        <v>#DIV/0!</v>
      </c>
      <c r="D5113" s="216" t="e">
        <f>IF(F5113="","",IF($B$3='Budget Calculator'!$A$14, 'Loan Calculator'!$L$12-E5113+H5113, IF($B$3='Budget Calculator'!$A$13,  'Loan Calculator'!$N$12-E5113+H5113, IF($B$3='Budget Calculator'!$A$12,  'Loan Calculator'!$P$12-E5113+H5113, 0))))</f>
        <v>#DIV/0!</v>
      </c>
      <c r="E5113" s="217" t="e">
        <f>IF(('Loan Calculator'!$G$4/$B$4)*C5112&gt;=0, ('Loan Calculator'!$G$4/$B$4)*C5112, 1/0)</f>
        <v>#DIV/0!</v>
      </c>
      <c r="F5113" s="200" t="e">
        <f t="shared" si="486"/>
        <v>#DIV/0!</v>
      </c>
      <c r="G5113" s="212" t="e">
        <f t="shared" si="481"/>
        <v>#DIV/0!</v>
      </c>
      <c r="K5113" s="197" t="str" cm="1">
        <f t="array" ref="K5113">INDEX($A:$G, ($B5113*$B$4)+3,COLUMN(C5113))</f>
        <v>Owing</v>
      </c>
      <c r="L5113" s="198" t="e">
        <f t="shared" si="483"/>
        <v>#VALUE!</v>
      </c>
      <c r="M5113" s="199" t="e">
        <f t="shared" si="484"/>
        <v>#VALUE!</v>
      </c>
      <c r="N5113" s="200" t="str" cm="1">
        <f t="array" ref="N5113">INDEX($A:$G, ($B5113*$B$4)+3,COLUMN(F5113))</f>
        <v>Total Interest Charged</v>
      </c>
      <c r="O5113" s="201" t="e">
        <f t="shared" si="482"/>
        <v>#VALUE!</v>
      </c>
    </row>
    <row r="5114" spans="3:15" x14ac:dyDescent="0.25">
      <c r="C5114" s="197" t="e">
        <f t="shared" si="485"/>
        <v>#DIV/0!</v>
      </c>
      <c r="D5114" s="216" t="e">
        <f>IF(F5114="","",IF($B$3='Budget Calculator'!$A$14, 'Loan Calculator'!$L$12-E5114+H5114, IF($B$3='Budget Calculator'!$A$13,  'Loan Calculator'!$N$12-E5114+H5114, IF($B$3='Budget Calculator'!$A$12,  'Loan Calculator'!$P$12-E5114+H5114, 0))))</f>
        <v>#DIV/0!</v>
      </c>
      <c r="E5114" s="217" t="e">
        <f>IF(('Loan Calculator'!$G$4/$B$4)*C5113&gt;=0, ('Loan Calculator'!$G$4/$B$4)*C5113, 1/0)</f>
        <v>#DIV/0!</v>
      </c>
      <c r="F5114" s="200" t="e">
        <f t="shared" si="486"/>
        <v>#DIV/0!</v>
      </c>
      <c r="G5114" s="212" t="e">
        <f t="shared" si="481"/>
        <v>#DIV/0!</v>
      </c>
      <c r="K5114" s="197" t="str" cm="1">
        <f t="array" ref="K5114">INDEX($A:$G, ($B5114*$B$4)+3,COLUMN(C5114))</f>
        <v>Owing</v>
      </c>
      <c r="L5114" s="198" t="e">
        <f t="shared" si="483"/>
        <v>#VALUE!</v>
      </c>
      <c r="M5114" s="199" t="e">
        <f t="shared" si="484"/>
        <v>#VALUE!</v>
      </c>
      <c r="N5114" s="200" t="str" cm="1">
        <f t="array" ref="N5114">INDEX($A:$G, ($B5114*$B$4)+3,COLUMN(F5114))</f>
        <v>Total Interest Charged</v>
      </c>
      <c r="O5114" s="201" t="e">
        <f t="shared" si="482"/>
        <v>#VALUE!</v>
      </c>
    </row>
    <row r="5115" spans="3:15" x14ac:dyDescent="0.25">
      <c r="C5115" s="197" t="e">
        <f t="shared" si="485"/>
        <v>#DIV/0!</v>
      </c>
      <c r="D5115" s="216" t="e">
        <f>IF(F5115="","",IF($B$3='Budget Calculator'!$A$14, 'Loan Calculator'!$L$12-E5115+H5115, IF($B$3='Budget Calculator'!$A$13,  'Loan Calculator'!$N$12-E5115+H5115, IF($B$3='Budget Calculator'!$A$12,  'Loan Calculator'!$P$12-E5115+H5115, 0))))</f>
        <v>#DIV/0!</v>
      </c>
      <c r="E5115" s="217" t="e">
        <f>IF(('Loan Calculator'!$G$4/$B$4)*C5114&gt;=0, ('Loan Calculator'!$G$4/$B$4)*C5114, 1/0)</f>
        <v>#DIV/0!</v>
      </c>
      <c r="F5115" s="200" t="e">
        <f t="shared" si="486"/>
        <v>#DIV/0!</v>
      </c>
      <c r="G5115" s="212" t="e">
        <f t="shared" si="481"/>
        <v>#DIV/0!</v>
      </c>
      <c r="K5115" s="197" t="str" cm="1">
        <f t="array" ref="K5115">INDEX($A:$G, ($B5115*$B$4)+3,COLUMN(C5115))</f>
        <v>Owing</v>
      </c>
      <c r="L5115" s="198" t="e">
        <f t="shared" si="483"/>
        <v>#VALUE!</v>
      </c>
      <c r="M5115" s="199" t="e">
        <f t="shared" si="484"/>
        <v>#VALUE!</v>
      </c>
      <c r="N5115" s="200" t="str" cm="1">
        <f t="array" ref="N5115">INDEX($A:$G, ($B5115*$B$4)+3,COLUMN(F5115))</f>
        <v>Total Interest Charged</v>
      </c>
      <c r="O5115" s="201" t="e">
        <f t="shared" si="482"/>
        <v>#VALUE!</v>
      </c>
    </row>
    <row r="5116" spans="3:15" x14ac:dyDescent="0.25">
      <c r="C5116" s="197" t="e">
        <f t="shared" si="485"/>
        <v>#DIV/0!</v>
      </c>
      <c r="D5116" s="216" t="e">
        <f>IF(F5116="","",IF($B$3='Budget Calculator'!$A$14, 'Loan Calculator'!$L$12-E5116+H5116, IF($B$3='Budget Calculator'!$A$13,  'Loan Calculator'!$N$12-E5116+H5116, IF($B$3='Budget Calculator'!$A$12,  'Loan Calculator'!$P$12-E5116+H5116, 0))))</f>
        <v>#DIV/0!</v>
      </c>
      <c r="E5116" s="217" t="e">
        <f>IF(('Loan Calculator'!$G$4/$B$4)*C5115&gt;=0, ('Loan Calculator'!$G$4/$B$4)*C5115, 1/0)</f>
        <v>#DIV/0!</v>
      </c>
      <c r="F5116" s="200" t="e">
        <f t="shared" si="486"/>
        <v>#DIV/0!</v>
      </c>
      <c r="G5116" s="212" t="e">
        <f t="shared" si="481"/>
        <v>#DIV/0!</v>
      </c>
      <c r="K5116" s="197" t="str" cm="1">
        <f t="array" ref="K5116">INDEX($A:$G, ($B5116*$B$4)+3,COLUMN(C5116))</f>
        <v>Owing</v>
      </c>
      <c r="L5116" s="198" t="e">
        <f t="shared" si="483"/>
        <v>#VALUE!</v>
      </c>
      <c r="M5116" s="199" t="e">
        <f t="shared" si="484"/>
        <v>#VALUE!</v>
      </c>
      <c r="N5116" s="200" t="str" cm="1">
        <f t="array" ref="N5116">INDEX($A:$G, ($B5116*$B$4)+3,COLUMN(F5116))</f>
        <v>Total Interest Charged</v>
      </c>
      <c r="O5116" s="201" t="e">
        <f t="shared" si="482"/>
        <v>#VALUE!</v>
      </c>
    </row>
    <row r="5117" spans="3:15" x14ac:dyDescent="0.25">
      <c r="C5117" s="197" t="e">
        <f t="shared" si="485"/>
        <v>#DIV/0!</v>
      </c>
      <c r="D5117" s="216" t="e">
        <f>IF(F5117="","",IF($B$3='Budget Calculator'!$A$14, 'Loan Calculator'!$L$12-E5117+H5117, IF($B$3='Budget Calculator'!$A$13,  'Loan Calculator'!$N$12-E5117+H5117, IF($B$3='Budget Calculator'!$A$12,  'Loan Calculator'!$P$12-E5117+H5117, 0))))</f>
        <v>#DIV/0!</v>
      </c>
      <c r="E5117" s="217" t="e">
        <f>IF(('Loan Calculator'!$G$4/$B$4)*C5116&gt;=0, ('Loan Calculator'!$G$4/$B$4)*C5116, 1/0)</f>
        <v>#DIV/0!</v>
      </c>
      <c r="F5117" s="200" t="e">
        <f t="shared" si="486"/>
        <v>#DIV/0!</v>
      </c>
      <c r="G5117" s="212" t="e">
        <f t="shared" si="481"/>
        <v>#DIV/0!</v>
      </c>
      <c r="K5117" s="197" t="str" cm="1">
        <f t="array" ref="K5117">INDEX($A:$G, ($B5117*$B$4)+3,COLUMN(C5117))</f>
        <v>Owing</v>
      </c>
      <c r="L5117" s="198" t="e">
        <f t="shared" si="483"/>
        <v>#VALUE!</v>
      </c>
      <c r="M5117" s="199" t="e">
        <f t="shared" si="484"/>
        <v>#VALUE!</v>
      </c>
      <c r="N5117" s="200" t="str" cm="1">
        <f t="array" ref="N5117">INDEX($A:$G, ($B5117*$B$4)+3,COLUMN(F5117))</f>
        <v>Total Interest Charged</v>
      </c>
      <c r="O5117" s="201" t="e">
        <f t="shared" si="482"/>
        <v>#VALUE!</v>
      </c>
    </row>
    <row r="5118" spans="3:15" x14ac:dyDescent="0.25">
      <c r="C5118" s="197" t="e">
        <f t="shared" si="485"/>
        <v>#DIV/0!</v>
      </c>
      <c r="D5118" s="216" t="e">
        <f>IF(F5118="","",IF($B$3='Budget Calculator'!$A$14, 'Loan Calculator'!$L$12-E5118+H5118, IF($B$3='Budget Calculator'!$A$13,  'Loan Calculator'!$N$12-E5118+H5118, IF($B$3='Budget Calculator'!$A$12,  'Loan Calculator'!$P$12-E5118+H5118, 0))))</f>
        <v>#DIV/0!</v>
      </c>
      <c r="E5118" s="217" t="e">
        <f>IF(('Loan Calculator'!$G$4/$B$4)*C5117&gt;=0, ('Loan Calculator'!$G$4/$B$4)*C5117, 1/0)</f>
        <v>#DIV/0!</v>
      </c>
      <c r="F5118" s="200" t="e">
        <f t="shared" si="486"/>
        <v>#DIV/0!</v>
      </c>
      <c r="G5118" s="212" t="e">
        <f t="shared" si="481"/>
        <v>#DIV/0!</v>
      </c>
      <c r="K5118" s="197" t="str" cm="1">
        <f t="array" ref="K5118">INDEX($A:$G, ($B5118*$B$4)+3,COLUMN(C5118))</f>
        <v>Owing</v>
      </c>
      <c r="L5118" s="198" t="e">
        <f t="shared" si="483"/>
        <v>#VALUE!</v>
      </c>
      <c r="M5118" s="199" t="e">
        <f t="shared" si="484"/>
        <v>#VALUE!</v>
      </c>
      <c r="N5118" s="200" t="str" cm="1">
        <f t="array" ref="N5118">INDEX($A:$G, ($B5118*$B$4)+3,COLUMN(F5118))</f>
        <v>Total Interest Charged</v>
      </c>
      <c r="O5118" s="201" t="e">
        <f t="shared" si="482"/>
        <v>#VALUE!</v>
      </c>
    </row>
    <row r="5119" spans="3:15" x14ac:dyDescent="0.25">
      <c r="C5119" s="197" t="e">
        <f t="shared" si="485"/>
        <v>#DIV/0!</v>
      </c>
      <c r="D5119" s="216" t="e">
        <f>IF(F5119="","",IF($B$3='Budget Calculator'!$A$14, 'Loan Calculator'!$L$12-E5119+H5119, IF($B$3='Budget Calculator'!$A$13,  'Loan Calculator'!$N$12-E5119+H5119, IF($B$3='Budget Calculator'!$A$12,  'Loan Calculator'!$P$12-E5119+H5119, 0))))</f>
        <v>#DIV/0!</v>
      </c>
      <c r="E5119" s="217" t="e">
        <f>IF(('Loan Calculator'!$G$4/$B$4)*C5118&gt;=0, ('Loan Calculator'!$G$4/$B$4)*C5118, 1/0)</f>
        <v>#DIV/0!</v>
      </c>
      <c r="F5119" s="200" t="e">
        <f t="shared" si="486"/>
        <v>#DIV/0!</v>
      </c>
      <c r="G5119" s="212" t="e">
        <f t="shared" si="481"/>
        <v>#DIV/0!</v>
      </c>
      <c r="K5119" s="197" t="str" cm="1">
        <f t="array" ref="K5119">INDEX($A:$G, ($B5119*$B$4)+3,COLUMN(C5119))</f>
        <v>Owing</v>
      </c>
      <c r="L5119" s="198" t="e">
        <f t="shared" si="483"/>
        <v>#VALUE!</v>
      </c>
      <c r="M5119" s="199" t="e">
        <f t="shared" si="484"/>
        <v>#VALUE!</v>
      </c>
      <c r="N5119" s="200" t="str" cm="1">
        <f t="array" ref="N5119">INDEX($A:$G, ($B5119*$B$4)+3,COLUMN(F5119))</f>
        <v>Total Interest Charged</v>
      </c>
      <c r="O5119" s="201" t="e">
        <f t="shared" si="482"/>
        <v>#VALUE!</v>
      </c>
    </row>
    <row r="5120" spans="3:15" x14ac:dyDescent="0.25">
      <c r="C5120" s="197" t="e">
        <f t="shared" si="485"/>
        <v>#DIV/0!</v>
      </c>
      <c r="D5120" s="216" t="e">
        <f>IF(F5120="","",IF($B$3='Budget Calculator'!$A$14, 'Loan Calculator'!$L$12-E5120+H5120, IF($B$3='Budget Calculator'!$A$13,  'Loan Calculator'!$N$12-E5120+H5120, IF($B$3='Budget Calculator'!$A$12,  'Loan Calculator'!$P$12-E5120+H5120, 0))))</f>
        <v>#DIV/0!</v>
      </c>
      <c r="E5120" s="217" t="e">
        <f>IF(('Loan Calculator'!$G$4/$B$4)*C5119&gt;=0, ('Loan Calculator'!$G$4/$B$4)*C5119, 1/0)</f>
        <v>#DIV/0!</v>
      </c>
      <c r="F5120" s="200" t="e">
        <f t="shared" si="486"/>
        <v>#DIV/0!</v>
      </c>
      <c r="G5120" s="212" t="e">
        <f t="shared" si="481"/>
        <v>#DIV/0!</v>
      </c>
      <c r="K5120" s="197" t="str" cm="1">
        <f t="array" ref="K5120">INDEX($A:$G, ($B5120*$B$4)+3,COLUMN(C5120))</f>
        <v>Owing</v>
      </c>
      <c r="L5120" s="198" t="e">
        <f t="shared" si="483"/>
        <v>#VALUE!</v>
      </c>
      <c r="M5120" s="199" t="e">
        <f t="shared" si="484"/>
        <v>#VALUE!</v>
      </c>
      <c r="N5120" s="200" t="str" cm="1">
        <f t="array" ref="N5120">INDEX($A:$G, ($B5120*$B$4)+3,COLUMN(F5120))</f>
        <v>Total Interest Charged</v>
      </c>
      <c r="O5120" s="201" t="e">
        <f t="shared" si="482"/>
        <v>#VALUE!</v>
      </c>
    </row>
    <row r="5121" spans="3:15" x14ac:dyDescent="0.25">
      <c r="C5121" s="197" t="e">
        <f t="shared" si="485"/>
        <v>#DIV/0!</v>
      </c>
      <c r="D5121" s="216" t="e">
        <f>IF(F5121="","",IF($B$3='Budget Calculator'!$A$14, 'Loan Calculator'!$L$12-E5121+H5121, IF($B$3='Budget Calculator'!$A$13,  'Loan Calculator'!$N$12-E5121+H5121, IF($B$3='Budget Calculator'!$A$12,  'Loan Calculator'!$P$12-E5121+H5121, 0))))</f>
        <v>#DIV/0!</v>
      </c>
      <c r="E5121" s="217" t="e">
        <f>IF(('Loan Calculator'!$G$4/$B$4)*C5120&gt;=0, ('Loan Calculator'!$G$4/$B$4)*C5120, 1/0)</f>
        <v>#DIV/0!</v>
      </c>
      <c r="F5121" s="200" t="e">
        <f t="shared" si="486"/>
        <v>#DIV/0!</v>
      </c>
      <c r="G5121" s="212" t="e">
        <f t="shared" si="481"/>
        <v>#DIV/0!</v>
      </c>
      <c r="K5121" s="197" t="str" cm="1">
        <f t="array" ref="K5121">INDEX($A:$G, ($B5121*$B$4)+3,COLUMN(C5121))</f>
        <v>Owing</v>
      </c>
      <c r="L5121" s="198" t="e">
        <f t="shared" si="483"/>
        <v>#VALUE!</v>
      </c>
      <c r="M5121" s="199" t="e">
        <f t="shared" si="484"/>
        <v>#VALUE!</v>
      </c>
      <c r="N5121" s="200" t="str" cm="1">
        <f t="array" ref="N5121">INDEX($A:$G, ($B5121*$B$4)+3,COLUMN(F5121))</f>
        <v>Total Interest Charged</v>
      </c>
      <c r="O5121" s="201" t="e">
        <f t="shared" si="482"/>
        <v>#VALUE!</v>
      </c>
    </row>
    <row r="5122" spans="3:15" x14ac:dyDescent="0.25">
      <c r="C5122" s="197" t="e">
        <f t="shared" si="485"/>
        <v>#DIV/0!</v>
      </c>
      <c r="D5122" s="216" t="e">
        <f>IF(F5122="","",IF($B$3='Budget Calculator'!$A$14, 'Loan Calculator'!$L$12-E5122+H5122, IF($B$3='Budget Calculator'!$A$13,  'Loan Calculator'!$N$12-E5122+H5122, IF($B$3='Budget Calculator'!$A$12,  'Loan Calculator'!$P$12-E5122+H5122, 0))))</f>
        <v>#DIV/0!</v>
      </c>
      <c r="E5122" s="217" t="e">
        <f>IF(('Loan Calculator'!$G$4/$B$4)*C5121&gt;=0, ('Loan Calculator'!$G$4/$B$4)*C5121, 1/0)</f>
        <v>#DIV/0!</v>
      </c>
      <c r="F5122" s="200" t="e">
        <f t="shared" si="486"/>
        <v>#DIV/0!</v>
      </c>
      <c r="G5122" s="212" t="e">
        <f t="shared" si="481"/>
        <v>#DIV/0!</v>
      </c>
      <c r="K5122" s="197" t="str" cm="1">
        <f t="array" ref="K5122">INDEX($A:$G, ($B5122*$B$4)+3,COLUMN(C5122))</f>
        <v>Owing</v>
      </c>
      <c r="L5122" s="198" t="e">
        <f t="shared" si="483"/>
        <v>#VALUE!</v>
      </c>
      <c r="M5122" s="199" t="e">
        <f t="shared" si="484"/>
        <v>#VALUE!</v>
      </c>
      <c r="N5122" s="200" t="str" cm="1">
        <f t="array" ref="N5122">INDEX($A:$G, ($B5122*$B$4)+3,COLUMN(F5122))</f>
        <v>Total Interest Charged</v>
      </c>
      <c r="O5122" s="201" t="e">
        <f t="shared" si="482"/>
        <v>#VALUE!</v>
      </c>
    </row>
    <row r="5123" spans="3:15" x14ac:dyDescent="0.25">
      <c r="C5123" s="197" t="e">
        <f t="shared" si="485"/>
        <v>#DIV/0!</v>
      </c>
      <c r="D5123" s="216" t="e">
        <f>IF(F5123="","",IF($B$3='Budget Calculator'!$A$14, 'Loan Calculator'!$L$12-E5123+H5123, IF($B$3='Budget Calculator'!$A$13,  'Loan Calculator'!$N$12-E5123+H5123, IF($B$3='Budget Calculator'!$A$12,  'Loan Calculator'!$P$12-E5123+H5123, 0))))</f>
        <v>#DIV/0!</v>
      </c>
      <c r="E5123" s="217" t="e">
        <f>IF(('Loan Calculator'!$G$4/$B$4)*C5122&gt;=0, ('Loan Calculator'!$G$4/$B$4)*C5122, 1/0)</f>
        <v>#DIV/0!</v>
      </c>
      <c r="F5123" s="200" t="e">
        <f t="shared" si="486"/>
        <v>#DIV/0!</v>
      </c>
      <c r="G5123" s="212" t="e">
        <f t="shared" si="481"/>
        <v>#DIV/0!</v>
      </c>
      <c r="K5123" s="197" t="str" cm="1">
        <f t="array" ref="K5123">INDEX($A:$G, ($B5123*$B$4)+3,COLUMN(C5123))</f>
        <v>Owing</v>
      </c>
      <c r="L5123" s="198" t="e">
        <f t="shared" si="483"/>
        <v>#VALUE!</v>
      </c>
      <c r="M5123" s="199" t="e">
        <f t="shared" si="484"/>
        <v>#VALUE!</v>
      </c>
      <c r="N5123" s="200" t="str" cm="1">
        <f t="array" ref="N5123">INDEX($A:$G, ($B5123*$B$4)+3,COLUMN(F5123))</f>
        <v>Total Interest Charged</v>
      </c>
      <c r="O5123" s="201" t="e">
        <f t="shared" si="482"/>
        <v>#VALUE!</v>
      </c>
    </row>
    <row r="5124" spans="3:15" x14ac:dyDescent="0.25">
      <c r="C5124" s="197" t="e">
        <f t="shared" si="485"/>
        <v>#DIV/0!</v>
      </c>
      <c r="D5124" s="216" t="e">
        <f>IF(F5124="","",IF($B$3='Budget Calculator'!$A$14, 'Loan Calculator'!$L$12-E5124+H5124, IF($B$3='Budget Calculator'!$A$13,  'Loan Calculator'!$N$12-E5124+H5124, IF($B$3='Budget Calculator'!$A$12,  'Loan Calculator'!$P$12-E5124+H5124, 0))))</f>
        <v>#DIV/0!</v>
      </c>
      <c r="E5124" s="217" t="e">
        <f>IF(('Loan Calculator'!$G$4/$B$4)*C5123&gt;=0, ('Loan Calculator'!$G$4/$B$4)*C5123, 1/0)</f>
        <v>#DIV/0!</v>
      </c>
      <c r="F5124" s="200" t="e">
        <f t="shared" si="486"/>
        <v>#DIV/0!</v>
      </c>
      <c r="G5124" s="212" t="e">
        <f t="shared" si="481"/>
        <v>#DIV/0!</v>
      </c>
      <c r="K5124" s="197" t="str" cm="1">
        <f t="array" ref="K5124">INDEX($A:$G, ($B5124*$B$4)+3,COLUMN(C5124))</f>
        <v>Owing</v>
      </c>
      <c r="L5124" s="198" t="e">
        <f t="shared" si="483"/>
        <v>#VALUE!</v>
      </c>
      <c r="M5124" s="199" t="e">
        <f t="shared" si="484"/>
        <v>#VALUE!</v>
      </c>
      <c r="N5124" s="200" t="str" cm="1">
        <f t="array" ref="N5124">INDEX($A:$G, ($B5124*$B$4)+3,COLUMN(F5124))</f>
        <v>Total Interest Charged</v>
      </c>
      <c r="O5124" s="201" t="e">
        <f t="shared" si="482"/>
        <v>#VALUE!</v>
      </c>
    </row>
    <row r="5125" spans="3:15" x14ac:dyDescent="0.25">
      <c r="C5125" s="197" t="e">
        <f t="shared" si="485"/>
        <v>#DIV/0!</v>
      </c>
      <c r="D5125" s="216" t="e">
        <f>IF(F5125="","",IF($B$3='Budget Calculator'!$A$14, 'Loan Calculator'!$L$12-E5125+H5125, IF($B$3='Budget Calculator'!$A$13,  'Loan Calculator'!$N$12-E5125+H5125, IF($B$3='Budget Calculator'!$A$12,  'Loan Calculator'!$P$12-E5125+H5125, 0))))</f>
        <v>#DIV/0!</v>
      </c>
      <c r="E5125" s="217" t="e">
        <f>IF(('Loan Calculator'!$G$4/$B$4)*C5124&gt;=0, ('Loan Calculator'!$G$4/$B$4)*C5124, 1/0)</f>
        <v>#DIV/0!</v>
      </c>
      <c r="F5125" s="200" t="e">
        <f t="shared" si="486"/>
        <v>#DIV/0!</v>
      </c>
      <c r="G5125" s="212" t="e">
        <f t="shared" si="481"/>
        <v>#DIV/0!</v>
      </c>
      <c r="K5125" s="197" t="str" cm="1">
        <f t="array" ref="K5125">INDEX($A:$G, ($B5125*$B$4)+3,COLUMN(C5125))</f>
        <v>Owing</v>
      </c>
      <c r="L5125" s="198" t="e">
        <f t="shared" si="483"/>
        <v>#VALUE!</v>
      </c>
      <c r="M5125" s="199" t="e">
        <f t="shared" si="484"/>
        <v>#VALUE!</v>
      </c>
      <c r="N5125" s="200" t="str" cm="1">
        <f t="array" ref="N5125">INDEX($A:$G, ($B5125*$B$4)+3,COLUMN(F5125))</f>
        <v>Total Interest Charged</v>
      </c>
      <c r="O5125" s="201" t="e">
        <f t="shared" si="482"/>
        <v>#VALUE!</v>
      </c>
    </row>
    <row r="5126" spans="3:15" x14ac:dyDescent="0.25">
      <c r="C5126" s="197" t="e">
        <f t="shared" si="485"/>
        <v>#DIV/0!</v>
      </c>
      <c r="D5126" s="216" t="e">
        <f>IF(F5126="","",IF($B$3='Budget Calculator'!$A$14, 'Loan Calculator'!$L$12-E5126+H5126, IF($B$3='Budget Calculator'!$A$13,  'Loan Calculator'!$N$12-E5126+H5126, IF($B$3='Budget Calculator'!$A$12,  'Loan Calculator'!$P$12-E5126+H5126, 0))))</f>
        <v>#DIV/0!</v>
      </c>
      <c r="E5126" s="217" t="e">
        <f>IF(('Loan Calculator'!$G$4/$B$4)*C5125&gt;=0, ('Loan Calculator'!$G$4/$B$4)*C5125, 1/0)</f>
        <v>#DIV/0!</v>
      </c>
      <c r="F5126" s="200" t="e">
        <f t="shared" si="486"/>
        <v>#DIV/0!</v>
      </c>
      <c r="G5126" s="212" t="e">
        <f t="shared" ref="G5126:G5189" si="487">IF(IFERROR(C5126, 1/0), B5126, IF(C5126=0, B5126, 1/0))</f>
        <v>#DIV/0!</v>
      </c>
      <c r="K5126" s="197" t="str" cm="1">
        <f t="array" ref="K5126">INDEX($A:$G, ($B5126*$B$4)+3,COLUMN(C5126))</f>
        <v>Owing</v>
      </c>
      <c r="L5126" s="198" t="e">
        <f t="shared" si="483"/>
        <v>#VALUE!</v>
      </c>
      <c r="M5126" s="199" t="e">
        <f t="shared" si="484"/>
        <v>#VALUE!</v>
      </c>
      <c r="N5126" s="200" t="str" cm="1">
        <f t="array" ref="N5126">INDEX($A:$G, ($B5126*$B$4)+3,COLUMN(F5126))</f>
        <v>Total Interest Charged</v>
      </c>
      <c r="O5126" s="201" t="e">
        <f t="shared" ref="O5126:O5189" si="488">IF(IFERROR(K5126, 1/0), J5126, IF(K5126=0, J5126, 1/0))</f>
        <v>#VALUE!</v>
      </c>
    </row>
    <row r="5127" spans="3:15" x14ac:dyDescent="0.25">
      <c r="C5127" s="197" t="e">
        <f t="shared" si="485"/>
        <v>#DIV/0!</v>
      </c>
      <c r="D5127" s="216" t="e">
        <f>IF(F5127="","",IF($B$3='Budget Calculator'!$A$14, 'Loan Calculator'!$L$12-E5127+H5127, IF($B$3='Budget Calculator'!$A$13,  'Loan Calculator'!$N$12-E5127+H5127, IF($B$3='Budget Calculator'!$A$12,  'Loan Calculator'!$P$12-E5127+H5127, 0))))</f>
        <v>#DIV/0!</v>
      </c>
      <c r="E5127" s="217" t="e">
        <f>IF(('Loan Calculator'!$G$4/$B$4)*C5126&gt;=0, ('Loan Calculator'!$G$4/$B$4)*C5126, 1/0)</f>
        <v>#DIV/0!</v>
      </c>
      <c r="F5127" s="200" t="e">
        <f t="shared" si="486"/>
        <v>#DIV/0!</v>
      </c>
      <c r="G5127" s="212" t="e">
        <f t="shared" si="487"/>
        <v>#DIV/0!</v>
      </c>
      <c r="K5127" s="197" t="str" cm="1">
        <f t="array" ref="K5127">INDEX($A:$G, ($B5127*$B$4)+3,COLUMN(C5127))</f>
        <v>Owing</v>
      </c>
      <c r="L5127" s="198" t="e">
        <f t="shared" ref="L5127:L5190" si="489">K5126-K5127</f>
        <v>#VALUE!</v>
      </c>
      <c r="M5127" s="199" t="e">
        <f t="shared" ref="M5127:M5190" si="490">N5127-N5126</f>
        <v>#VALUE!</v>
      </c>
      <c r="N5127" s="200" t="str" cm="1">
        <f t="array" ref="N5127">INDEX($A:$G, ($B5127*$B$4)+3,COLUMN(F5127))</f>
        <v>Total Interest Charged</v>
      </c>
      <c r="O5127" s="201" t="e">
        <f t="shared" si="488"/>
        <v>#VALUE!</v>
      </c>
    </row>
    <row r="5128" spans="3:15" x14ac:dyDescent="0.25">
      <c r="C5128" s="197" t="e">
        <f t="shared" si="485"/>
        <v>#DIV/0!</v>
      </c>
      <c r="D5128" s="216" t="e">
        <f>IF(F5128="","",IF($B$3='Budget Calculator'!$A$14, 'Loan Calculator'!$L$12-E5128+H5128, IF($B$3='Budget Calculator'!$A$13,  'Loan Calculator'!$N$12-E5128+H5128, IF($B$3='Budget Calculator'!$A$12,  'Loan Calculator'!$P$12-E5128+H5128, 0))))</f>
        <v>#DIV/0!</v>
      </c>
      <c r="E5128" s="217" t="e">
        <f>IF(('Loan Calculator'!$G$4/$B$4)*C5127&gt;=0, ('Loan Calculator'!$G$4/$B$4)*C5127, 1/0)</f>
        <v>#DIV/0!</v>
      </c>
      <c r="F5128" s="200" t="e">
        <f t="shared" si="486"/>
        <v>#DIV/0!</v>
      </c>
      <c r="G5128" s="212" t="e">
        <f t="shared" si="487"/>
        <v>#DIV/0!</v>
      </c>
      <c r="K5128" s="197" t="str" cm="1">
        <f t="array" ref="K5128">INDEX($A:$G, ($B5128*$B$4)+3,COLUMN(C5128))</f>
        <v>Owing</v>
      </c>
      <c r="L5128" s="198" t="e">
        <f t="shared" si="489"/>
        <v>#VALUE!</v>
      </c>
      <c r="M5128" s="199" t="e">
        <f t="shared" si="490"/>
        <v>#VALUE!</v>
      </c>
      <c r="N5128" s="200" t="str" cm="1">
        <f t="array" ref="N5128">INDEX($A:$G, ($B5128*$B$4)+3,COLUMN(F5128))</f>
        <v>Total Interest Charged</v>
      </c>
      <c r="O5128" s="201" t="e">
        <f t="shared" si="488"/>
        <v>#VALUE!</v>
      </c>
    </row>
    <row r="5129" spans="3:15" x14ac:dyDescent="0.25">
      <c r="C5129" s="197" t="e">
        <f t="shared" si="485"/>
        <v>#DIV/0!</v>
      </c>
      <c r="D5129" s="216" t="e">
        <f>IF(F5129="","",IF($B$3='Budget Calculator'!$A$14, 'Loan Calculator'!$L$12-E5129+H5129, IF($B$3='Budget Calculator'!$A$13,  'Loan Calculator'!$N$12-E5129+H5129, IF($B$3='Budget Calculator'!$A$12,  'Loan Calculator'!$P$12-E5129+H5129, 0))))</f>
        <v>#DIV/0!</v>
      </c>
      <c r="E5129" s="217" t="e">
        <f>IF(('Loan Calculator'!$G$4/$B$4)*C5128&gt;=0, ('Loan Calculator'!$G$4/$B$4)*C5128, 1/0)</f>
        <v>#DIV/0!</v>
      </c>
      <c r="F5129" s="200" t="e">
        <f t="shared" si="486"/>
        <v>#DIV/0!</v>
      </c>
      <c r="G5129" s="212" t="e">
        <f t="shared" si="487"/>
        <v>#DIV/0!</v>
      </c>
      <c r="K5129" s="197" t="str" cm="1">
        <f t="array" ref="K5129">INDEX($A:$G, ($B5129*$B$4)+3,COLUMN(C5129))</f>
        <v>Owing</v>
      </c>
      <c r="L5129" s="198" t="e">
        <f t="shared" si="489"/>
        <v>#VALUE!</v>
      </c>
      <c r="M5129" s="199" t="e">
        <f t="shared" si="490"/>
        <v>#VALUE!</v>
      </c>
      <c r="N5129" s="200" t="str" cm="1">
        <f t="array" ref="N5129">INDEX($A:$G, ($B5129*$B$4)+3,COLUMN(F5129))</f>
        <v>Total Interest Charged</v>
      </c>
      <c r="O5129" s="201" t="e">
        <f t="shared" si="488"/>
        <v>#VALUE!</v>
      </c>
    </row>
    <row r="5130" spans="3:15" x14ac:dyDescent="0.25">
      <c r="C5130" s="197" t="e">
        <f t="shared" si="485"/>
        <v>#DIV/0!</v>
      </c>
      <c r="D5130" s="216" t="e">
        <f>IF(F5130="","",IF($B$3='Budget Calculator'!$A$14, 'Loan Calculator'!$L$12-E5130+H5130, IF($B$3='Budget Calculator'!$A$13,  'Loan Calculator'!$N$12-E5130+H5130, IF($B$3='Budget Calculator'!$A$12,  'Loan Calculator'!$P$12-E5130+H5130, 0))))</f>
        <v>#DIV/0!</v>
      </c>
      <c r="E5130" s="217" t="e">
        <f>IF(('Loan Calculator'!$G$4/$B$4)*C5129&gt;=0, ('Loan Calculator'!$G$4/$B$4)*C5129, 1/0)</f>
        <v>#DIV/0!</v>
      </c>
      <c r="F5130" s="200" t="e">
        <f t="shared" si="486"/>
        <v>#DIV/0!</v>
      </c>
      <c r="G5130" s="212" t="e">
        <f t="shared" si="487"/>
        <v>#DIV/0!</v>
      </c>
      <c r="K5130" s="197" t="str" cm="1">
        <f t="array" ref="K5130">INDEX($A:$G, ($B5130*$B$4)+3,COLUMN(C5130))</f>
        <v>Owing</v>
      </c>
      <c r="L5130" s="198" t="e">
        <f t="shared" si="489"/>
        <v>#VALUE!</v>
      </c>
      <c r="M5130" s="199" t="e">
        <f t="shared" si="490"/>
        <v>#VALUE!</v>
      </c>
      <c r="N5130" s="200" t="str" cm="1">
        <f t="array" ref="N5130">INDEX($A:$G, ($B5130*$B$4)+3,COLUMN(F5130))</f>
        <v>Total Interest Charged</v>
      </c>
      <c r="O5130" s="201" t="e">
        <f t="shared" si="488"/>
        <v>#VALUE!</v>
      </c>
    </row>
    <row r="5131" spans="3:15" x14ac:dyDescent="0.25">
      <c r="C5131" s="197" t="e">
        <f t="shared" si="485"/>
        <v>#DIV/0!</v>
      </c>
      <c r="D5131" s="216" t="e">
        <f>IF(F5131="","",IF($B$3='Budget Calculator'!$A$14, 'Loan Calculator'!$L$12-E5131+H5131, IF($B$3='Budget Calculator'!$A$13,  'Loan Calculator'!$N$12-E5131+H5131, IF($B$3='Budget Calculator'!$A$12,  'Loan Calculator'!$P$12-E5131+H5131, 0))))</f>
        <v>#DIV/0!</v>
      </c>
      <c r="E5131" s="217" t="e">
        <f>IF(('Loan Calculator'!$G$4/$B$4)*C5130&gt;=0, ('Loan Calculator'!$G$4/$B$4)*C5130, 1/0)</f>
        <v>#DIV/0!</v>
      </c>
      <c r="F5131" s="200" t="e">
        <f t="shared" si="486"/>
        <v>#DIV/0!</v>
      </c>
      <c r="G5131" s="212" t="e">
        <f t="shared" si="487"/>
        <v>#DIV/0!</v>
      </c>
      <c r="K5131" s="197" t="str" cm="1">
        <f t="array" ref="K5131">INDEX($A:$G, ($B5131*$B$4)+3,COLUMN(C5131))</f>
        <v>Owing</v>
      </c>
      <c r="L5131" s="198" t="e">
        <f t="shared" si="489"/>
        <v>#VALUE!</v>
      </c>
      <c r="M5131" s="199" t="e">
        <f t="shared" si="490"/>
        <v>#VALUE!</v>
      </c>
      <c r="N5131" s="200" t="str" cm="1">
        <f t="array" ref="N5131">INDEX($A:$G, ($B5131*$B$4)+3,COLUMN(F5131))</f>
        <v>Total Interest Charged</v>
      </c>
      <c r="O5131" s="201" t="e">
        <f t="shared" si="488"/>
        <v>#VALUE!</v>
      </c>
    </row>
    <row r="5132" spans="3:15" x14ac:dyDescent="0.25">
      <c r="C5132" s="197" t="e">
        <f t="shared" si="485"/>
        <v>#DIV/0!</v>
      </c>
      <c r="D5132" s="216" t="e">
        <f>IF(F5132="","",IF($B$3='Budget Calculator'!$A$14, 'Loan Calculator'!$L$12-E5132+H5132, IF($B$3='Budget Calculator'!$A$13,  'Loan Calculator'!$N$12-E5132+H5132, IF($B$3='Budget Calculator'!$A$12,  'Loan Calculator'!$P$12-E5132+H5132, 0))))</f>
        <v>#DIV/0!</v>
      </c>
      <c r="E5132" s="217" t="e">
        <f>IF(('Loan Calculator'!$G$4/$B$4)*C5131&gt;=0, ('Loan Calculator'!$G$4/$B$4)*C5131, 1/0)</f>
        <v>#DIV/0!</v>
      </c>
      <c r="F5132" s="200" t="e">
        <f t="shared" si="486"/>
        <v>#DIV/0!</v>
      </c>
      <c r="G5132" s="212" t="e">
        <f t="shared" si="487"/>
        <v>#DIV/0!</v>
      </c>
      <c r="K5132" s="197" t="str" cm="1">
        <f t="array" ref="K5132">INDEX($A:$G, ($B5132*$B$4)+3,COLUMN(C5132))</f>
        <v>Owing</v>
      </c>
      <c r="L5132" s="198" t="e">
        <f t="shared" si="489"/>
        <v>#VALUE!</v>
      </c>
      <c r="M5132" s="199" t="e">
        <f t="shared" si="490"/>
        <v>#VALUE!</v>
      </c>
      <c r="N5132" s="200" t="str" cm="1">
        <f t="array" ref="N5132">INDEX($A:$G, ($B5132*$B$4)+3,COLUMN(F5132))</f>
        <v>Total Interest Charged</v>
      </c>
      <c r="O5132" s="201" t="e">
        <f t="shared" si="488"/>
        <v>#VALUE!</v>
      </c>
    </row>
    <row r="5133" spans="3:15" x14ac:dyDescent="0.25">
      <c r="C5133" s="197" t="e">
        <f t="shared" si="485"/>
        <v>#DIV/0!</v>
      </c>
      <c r="D5133" s="216" t="e">
        <f>IF(F5133="","",IF($B$3='Budget Calculator'!$A$14, 'Loan Calculator'!$L$12-E5133+H5133, IF($B$3='Budget Calculator'!$A$13,  'Loan Calculator'!$N$12-E5133+H5133, IF($B$3='Budget Calculator'!$A$12,  'Loan Calculator'!$P$12-E5133+H5133, 0))))</f>
        <v>#DIV/0!</v>
      </c>
      <c r="E5133" s="217" t="e">
        <f>IF(('Loan Calculator'!$G$4/$B$4)*C5132&gt;=0, ('Loan Calculator'!$G$4/$B$4)*C5132, 1/0)</f>
        <v>#DIV/0!</v>
      </c>
      <c r="F5133" s="200" t="e">
        <f t="shared" si="486"/>
        <v>#DIV/0!</v>
      </c>
      <c r="G5133" s="212" t="e">
        <f t="shared" si="487"/>
        <v>#DIV/0!</v>
      </c>
      <c r="K5133" s="197" t="str" cm="1">
        <f t="array" ref="K5133">INDEX($A:$G, ($B5133*$B$4)+3,COLUMN(C5133))</f>
        <v>Owing</v>
      </c>
      <c r="L5133" s="198" t="e">
        <f t="shared" si="489"/>
        <v>#VALUE!</v>
      </c>
      <c r="M5133" s="199" t="e">
        <f t="shared" si="490"/>
        <v>#VALUE!</v>
      </c>
      <c r="N5133" s="200" t="str" cm="1">
        <f t="array" ref="N5133">INDEX($A:$G, ($B5133*$B$4)+3,COLUMN(F5133))</f>
        <v>Total Interest Charged</v>
      </c>
      <c r="O5133" s="201" t="e">
        <f t="shared" si="488"/>
        <v>#VALUE!</v>
      </c>
    </row>
    <row r="5134" spans="3:15" x14ac:dyDescent="0.25">
      <c r="C5134" s="197" t="e">
        <f t="shared" si="485"/>
        <v>#DIV/0!</v>
      </c>
      <c r="D5134" s="216" t="e">
        <f>IF(F5134="","",IF($B$3='Budget Calculator'!$A$14, 'Loan Calculator'!$L$12-E5134+H5134, IF($B$3='Budget Calculator'!$A$13,  'Loan Calculator'!$N$12-E5134+H5134, IF($B$3='Budget Calculator'!$A$12,  'Loan Calculator'!$P$12-E5134+H5134, 0))))</f>
        <v>#DIV/0!</v>
      </c>
      <c r="E5134" s="217" t="e">
        <f>IF(('Loan Calculator'!$G$4/$B$4)*C5133&gt;=0, ('Loan Calculator'!$G$4/$B$4)*C5133, 1/0)</f>
        <v>#DIV/0!</v>
      </c>
      <c r="F5134" s="200" t="e">
        <f t="shared" si="486"/>
        <v>#DIV/0!</v>
      </c>
      <c r="G5134" s="212" t="e">
        <f t="shared" si="487"/>
        <v>#DIV/0!</v>
      </c>
      <c r="K5134" s="197" t="str" cm="1">
        <f t="array" ref="K5134">INDEX($A:$G, ($B5134*$B$4)+3,COLUMN(C5134))</f>
        <v>Owing</v>
      </c>
      <c r="L5134" s="198" t="e">
        <f t="shared" si="489"/>
        <v>#VALUE!</v>
      </c>
      <c r="M5134" s="199" t="e">
        <f t="shared" si="490"/>
        <v>#VALUE!</v>
      </c>
      <c r="N5134" s="200" t="str" cm="1">
        <f t="array" ref="N5134">INDEX($A:$G, ($B5134*$B$4)+3,COLUMN(F5134))</f>
        <v>Total Interest Charged</v>
      </c>
      <c r="O5134" s="201" t="e">
        <f t="shared" si="488"/>
        <v>#VALUE!</v>
      </c>
    </row>
    <row r="5135" spans="3:15" x14ac:dyDescent="0.25">
      <c r="C5135" s="197" t="e">
        <f t="shared" si="485"/>
        <v>#DIV/0!</v>
      </c>
      <c r="D5135" s="216" t="e">
        <f>IF(F5135="","",IF($B$3='Budget Calculator'!$A$14, 'Loan Calculator'!$L$12-E5135+H5135, IF($B$3='Budget Calculator'!$A$13,  'Loan Calculator'!$N$12-E5135+H5135, IF($B$3='Budget Calculator'!$A$12,  'Loan Calculator'!$P$12-E5135+H5135, 0))))</f>
        <v>#DIV/0!</v>
      </c>
      <c r="E5135" s="217" t="e">
        <f>IF(('Loan Calculator'!$G$4/$B$4)*C5134&gt;=0, ('Loan Calculator'!$G$4/$B$4)*C5134, 1/0)</f>
        <v>#DIV/0!</v>
      </c>
      <c r="F5135" s="200" t="e">
        <f t="shared" si="486"/>
        <v>#DIV/0!</v>
      </c>
      <c r="G5135" s="212" t="e">
        <f t="shared" si="487"/>
        <v>#DIV/0!</v>
      </c>
      <c r="K5135" s="197" t="str" cm="1">
        <f t="array" ref="K5135">INDEX($A:$G, ($B5135*$B$4)+3,COLUMN(C5135))</f>
        <v>Owing</v>
      </c>
      <c r="L5135" s="198" t="e">
        <f t="shared" si="489"/>
        <v>#VALUE!</v>
      </c>
      <c r="M5135" s="199" t="e">
        <f t="shared" si="490"/>
        <v>#VALUE!</v>
      </c>
      <c r="N5135" s="200" t="str" cm="1">
        <f t="array" ref="N5135">INDEX($A:$G, ($B5135*$B$4)+3,COLUMN(F5135))</f>
        <v>Total Interest Charged</v>
      </c>
      <c r="O5135" s="201" t="e">
        <f t="shared" si="488"/>
        <v>#VALUE!</v>
      </c>
    </row>
    <row r="5136" spans="3:15" x14ac:dyDescent="0.25">
      <c r="C5136" s="197" t="e">
        <f t="shared" si="485"/>
        <v>#DIV/0!</v>
      </c>
      <c r="D5136" s="216" t="e">
        <f>IF(F5136="","",IF($B$3='Budget Calculator'!$A$14, 'Loan Calculator'!$L$12-E5136+H5136, IF($B$3='Budget Calculator'!$A$13,  'Loan Calculator'!$N$12-E5136+H5136, IF($B$3='Budget Calculator'!$A$12,  'Loan Calculator'!$P$12-E5136+H5136, 0))))</f>
        <v>#DIV/0!</v>
      </c>
      <c r="E5136" s="217" t="e">
        <f>IF(('Loan Calculator'!$G$4/$B$4)*C5135&gt;=0, ('Loan Calculator'!$G$4/$B$4)*C5135, 1/0)</f>
        <v>#DIV/0!</v>
      </c>
      <c r="F5136" s="200" t="e">
        <f t="shared" si="486"/>
        <v>#DIV/0!</v>
      </c>
      <c r="G5136" s="212" t="e">
        <f t="shared" si="487"/>
        <v>#DIV/0!</v>
      </c>
      <c r="K5136" s="197" t="str" cm="1">
        <f t="array" ref="K5136">INDEX($A:$G, ($B5136*$B$4)+3,COLUMN(C5136))</f>
        <v>Owing</v>
      </c>
      <c r="L5136" s="198" t="e">
        <f t="shared" si="489"/>
        <v>#VALUE!</v>
      </c>
      <c r="M5136" s="199" t="e">
        <f t="shared" si="490"/>
        <v>#VALUE!</v>
      </c>
      <c r="N5136" s="200" t="str" cm="1">
        <f t="array" ref="N5136">INDEX($A:$G, ($B5136*$B$4)+3,COLUMN(F5136))</f>
        <v>Total Interest Charged</v>
      </c>
      <c r="O5136" s="201" t="e">
        <f t="shared" si="488"/>
        <v>#VALUE!</v>
      </c>
    </row>
    <row r="5137" spans="3:15" x14ac:dyDescent="0.25">
      <c r="C5137" s="197" t="e">
        <f t="shared" si="485"/>
        <v>#DIV/0!</v>
      </c>
      <c r="D5137" s="216" t="e">
        <f>IF(F5137="","",IF($B$3='Budget Calculator'!$A$14, 'Loan Calculator'!$L$12-E5137+H5137, IF($B$3='Budget Calculator'!$A$13,  'Loan Calculator'!$N$12-E5137+H5137, IF($B$3='Budget Calculator'!$A$12,  'Loan Calculator'!$P$12-E5137+H5137, 0))))</f>
        <v>#DIV/0!</v>
      </c>
      <c r="E5137" s="217" t="e">
        <f>IF(('Loan Calculator'!$G$4/$B$4)*C5136&gt;=0, ('Loan Calculator'!$G$4/$B$4)*C5136, 1/0)</f>
        <v>#DIV/0!</v>
      </c>
      <c r="F5137" s="200" t="e">
        <f t="shared" si="486"/>
        <v>#DIV/0!</v>
      </c>
      <c r="G5137" s="212" t="e">
        <f t="shared" si="487"/>
        <v>#DIV/0!</v>
      </c>
      <c r="K5137" s="197" t="str" cm="1">
        <f t="array" ref="K5137">INDEX($A:$G, ($B5137*$B$4)+3,COLUMN(C5137))</f>
        <v>Owing</v>
      </c>
      <c r="L5137" s="198" t="e">
        <f t="shared" si="489"/>
        <v>#VALUE!</v>
      </c>
      <c r="M5137" s="199" t="e">
        <f t="shared" si="490"/>
        <v>#VALUE!</v>
      </c>
      <c r="N5137" s="200" t="str" cm="1">
        <f t="array" ref="N5137">INDEX($A:$G, ($B5137*$B$4)+3,COLUMN(F5137))</f>
        <v>Total Interest Charged</v>
      </c>
      <c r="O5137" s="201" t="e">
        <f t="shared" si="488"/>
        <v>#VALUE!</v>
      </c>
    </row>
    <row r="5138" spans="3:15" x14ac:dyDescent="0.25">
      <c r="C5138" s="197" t="e">
        <f t="shared" si="485"/>
        <v>#DIV/0!</v>
      </c>
      <c r="D5138" s="216" t="e">
        <f>IF(F5138="","",IF($B$3='Budget Calculator'!$A$14, 'Loan Calculator'!$L$12-E5138+H5138, IF($B$3='Budget Calculator'!$A$13,  'Loan Calculator'!$N$12-E5138+H5138, IF($B$3='Budget Calculator'!$A$12,  'Loan Calculator'!$P$12-E5138+H5138, 0))))</f>
        <v>#DIV/0!</v>
      </c>
      <c r="E5138" s="217" t="e">
        <f>IF(('Loan Calculator'!$G$4/$B$4)*C5137&gt;=0, ('Loan Calculator'!$G$4/$B$4)*C5137, 1/0)</f>
        <v>#DIV/0!</v>
      </c>
      <c r="F5138" s="200" t="e">
        <f t="shared" si="486"/>
        <v>#DIV/0!</v>
      </c>
      <c r="G5138" s="212" t="e">
        <f t="shared" si="487"/>
        <v>#DIV/0!</v>
      </c>
      <c r="K5138" s="197" t="str" cm="1">
        <f t="array" ref="K5138">INDEX($A:$G, ($B5138*$B$4)+3,COLUMN(C5138))</f>
        <v>Owing</v>
      </c>
      <c r="L5138" s="198" t="e">
        <f t="shared" si="489"/>
        <v>#VALUE!</v>
      </c>
      <c r="M5138" s="199" t="e">
        <f t="shared" si="490"/>
        <v>#VALUE!</v>
      </c>
      <c r="N5138" s="200" t="str" cm="1">
        <f t="array" ref="N5138">INDEX($A:$G, ($B5138*$B$4)+3,COLUMN(F5138))</f>
        <v>Total Interest Charged</v>
      </c>
      <c r="O5138" s="201" t="e">
        <f t="shared" si="488"/>
        <v>#VALUE!</v>
      </c>
    </row>
    <row r="5139" spans="3:15" x14ac:dyDescent="0.25">
      <c r="C5139" s="197" t="e">
        <f t="shared" si="485"/>
        <v>#DIV/0!</v>
      </c>
      <c r="D5139" s="216" t="e">
        <f>IF(F5139="","",IF($B$3='Budget Calculator'!$A$14, 'Loan Calculator'!$L$12-E5139+H5139, IF($B$3='Budget Calculator'!$A$13,  'Loan Calculator'!$N$12-E5139+H5139, IF($B$3='Budget Calculator'!$A$12,  'Loan Calculator'!$P$12-E5139+H5139, 0))))</f>
        <v>#DIV/0!</v>
      </c>
      <c r="E5139" s="217" t="e">
        <f>IF(('Loan Calculator'!$G$4/$B$4)*C5138&gt;=0, ('Loan Calculator'!$G$4/$B$4)*C5138, 1/0)</f>
        <v>#DIV/0!</v>
      </c>
      <c r="F5139" s="200" t="e">
        <f t="shared" si="486"/>
        <v>#DIV/0!</v>
      </c>
      <c r="G5139" s="212" t="e">
        <f t="shared" si="487"/>
        <v>#DIV/0!</v>
      </c>
      <c r="K5139" s="197" t="str" cm="1">
        <f t="array" ref="K5139">INDEX($A:$G, ($B5139*$B$4)+3,COLUMN(C5139))</f>
        <v>Owing</v>
      </c>
      <c r="L5139" s="198" t="e">
        <f t="shared" si="489"/>
        <v>#VALUE!</v>
      </c>
      <c r="M5139" s="199" t="e">
        <f t="shared" si="490"/>
        <v>#VALUE!</v>
      </c>
      <c r="N5139" s="200" t="str" cm="1">
        <f t="array" ref="N5139">INDEX($A:$G, ($B5139*$B$4)+3,COLUMN(F5139))</f>
        <v>Total Interest Charged</v>
      </c>
      <c r="O5139" s="201" t="e">
        <f t="shared" si="488"/>
        <v>#VALUE!</v>
      </c>
    </row>
    <row r="5140" spans="3:15" x14ac:dyDescent="0.25">
      <c r="C5140" s="197" t="e">
        <f t="shared" si="485"/>
        <v>#DIV/0!</v>
      </c>
      <c r="D5140" s="216" t="e">
        <f>IF(F5140="","",IF($B$3='Budget Calculator'!$A$14, 'Loan Calculator'!$L$12-E5140+H5140, IF($B$3='Budget Calculator'!$A$13,  'Loan Calculator'!$N$12-E5140+H5140, IF($B$3='Budget Calculator'!$A$12,  'Loan Calculator'!$P$12-E5140+H5140, 0))))</f>
        <v>#DIV/0!</v>
      </c>
      <c r="E5140" s="217" t="e">
        <f>IF(('Loan Calculator'!$G$4/$B$4)*C5139&gt;=0, ('Loan Calculator'!$G$4/$B$4)*C5139, 1/0)</f>
        <v>#DIV/0!</v>
      </c>
      <c r="F5140" s="200" t="e">
        <f t="shared" si="486"/>
        <v>#DIV/0!</v>
      </c>
      <c r="G5140" s="212" t="e">
        <f t="shared" si="487"/>
        <v>#DIV/0!</v>
      </c>
      <c r="K5140" s="197" t="str" cm="1">
        <f t="array" ref="K5140">INDEX($A:$G, ($B5140*$B$4)+3,COLUMN(C5140))</f>
        <v>Owing</v>
      </c>
      <c r="L5140" s="198" t="e">
        <f t="shared" si="489"/>
        <v>#VALUE!</v>
      </c>
      <c r="M5140" s="199" t="e">
        <f t="shared" si="490"/>
        <v>#VALUE!</v>
      </c>
      <c r="N5140" s="200" t="str" cm="1">
        <f t="array" ref="N5140">INDEX($A:$G, ($B5140*$B$4)+3,COLUMN(F5140))</f>
        <v>Total Interest Charged</v>
      </c>
      <c r="O5140" s="201" t="e">
        <f t="shared" si="488"/>
        <v>#VALUE!</v>
      </c>
    </row>
    <row r="5141" spans="3:15" x14ac:dyDescent="0.25">
      <c r="C5141" s="197" t="e">
        <f t="shared" si="485"/>
        <v>#DIV/0!</v>
      </c>
      <c r="D5141" s="216" t="e">
        <f>IF(F5141="","",IF($B$3='Budget Calculator'!$A$14, 'Loan Calculator'!$L$12-E5141+H5141, IF($B$3='Budget Calculator'!$A$13,  'Loan Calculator'!$N$12-E5141+H5141, IF($B$3='Budget Calculator'!$A$12,  'Loan Calculator'!$P$12-E5141+H5141, 0))))</f>
        <v>#DIV/0!</v>
      </c>
      <c r="E5141" s="217" t="e">
        <f>IF(('Loan Calculator'!$G$4/$B$4)*C5140&gt;=0, ('Loan Calculator'!$G$4/$B$4)*C5140, 1/0)</f>
        <v>#DIV/0!</v>
      </c>
      <c r="F5141" s="200" t="e">
        <f t="shared" si="486"/>
        <v>#DIV/0!</v>
      </c>
      <c r="G5141" s="212" t="e">
        <f t="shared" si="487"/>
        <v>#DIV/0!</v>
      </c>
      <c r="K5141" s="197" t="str" cm="1">
        <f t="array" ref="K5141">INDEX($A:$G, ($B5141*$B$4)+3,COLUMN(C5141))</f>
        <v>Owing</v>
      </c>
      <c r="L5141" s="198" t="e">
        <f t="shared" si="489"/>
        <v>#VALUE!</v>
      </c>
      <c r="M5141" s="199" t="e">
        <f t="shared" si="490"/>
        <v>#VALUE!</v>
      </c>
      <c r="N5141" s="200" t="str" cm="1">
        <f t="array" ref="N5141">INDEX($A:$G, ($B5141*$B$4)+3,COLUMN(F5141))</f>
        <v>Total Interest Charged</v>
      </c>
      <c r="O5141" s="201" t="e">
        <f t="shared" si="488"/>
        <v>#VALUE!</v>
      </c>
    </row>
    <row r="5142" spans="3:15" x14ac:dyDescent="0.25">
      <c r="C5142" s="197" t="e">
        <f t="shared" si="485"/>
        <v>#DIV/0!</v>
      </c>
      <c r="D5142" s="216" t="e">
        <f>IF(F5142="","",IF($B$3='Budget Calculator'!$A$14, 'Loan Calculator'!$L$12-E5142+H5142, IF($B$3='Budget Calculator'!$A$13,  'Loan Calculator'!$N$12-E5142+H5142, IF($B$3='Budget Calculator'!$A$12,  'Loan Calculator'!$P$12-E5142+H5142, 0))))</f>
        <v>#DIV/0!</v>
      </c>
      <c r="E5142" s="217" t="e">
        <f>IF(('Loan Calculator'!$G$4/$B$4)*C5141&gt;=0, ('Loan Calculator'!$G$4/$B$4)*C5141, 1/0)</f>
        <v>#DIV/0!</v>
      </c>
      <c r="F5142" s="200" t="e">
        <f t="shared" si="486"/>
        <v>#DIV/0!</v>
      </c>
      <c r="G5142" s="212" t="e">
        <f t="shared" si="487"/>
        <v>#DIV/0!</v>
      </c>
      <c r="K5142" s="197" t="str" cm="1">
        <f t="array" ref="K5142">INDEX($A:$G, ($B5142*$B$4)+3,COLUMN(C5142))</f>
        <v>Owing</v>
      </c>
      <c r="L5142" s="198" t="e">
        <f t="shared" si="489"/>
        <v>#VALUE!</v>
      </c>
      <c r="M5142" s="199" t="e">
        <f t="shared" si="490"/>
        <v>#VALUE!</v>
      </c>
      <c r="N5142" s="200" t="str" cm="1">
        <f t="array" ref="N5142">INDEX($A:$G, ($B5142*$B$4)+3,COLUMN(F5142))</f>
        <v>Total Interest Charged</v>
      </c>
      <c r="O5142" s="201" t="e">
        <f t="shared" si="488"/>
        <v>#VALUE!</v>
      </c>
    </row>
    <row r="5143" spans="3:15" x14ac:dyDescent="0.25">
      <c r="C5143" s="197" t="e">
        <f t="shared" si="485"/>
        <v>#DIV/0!</v>
      </c>
      <c r="D5143" s="216" t="e">
        <f>IF(F5143="","",IF($B$3='Budget Calculator'!$A$14, 'Loan Calculator'!$L$12-E5143+H5143, IF($B$3='Budget Calculator'!$A$13,  'Loan Calculator'!$N$12-E5143+H5143, IF($B$3='Budget Calculator'!$A$12,  'Loan Calculator'!$P$12-E5143+H5143, 0))))</f>
        <v>#DIV/0!</v>
      </c>
      <c r="E5143" s="217" t="e">
        <f>IF(('Loan Calculator'!$G$4/$B$4)*C5142&gt;=0, ('Loan Calculator'!$G$4/$B$4)*C5142, 1/0)</f>
        <v>#DIV/0!</v>
      </c>
      <c r="F5143" s="200" t="e">
        <f t="shared" si="486"/>
        <v>#DIV/0!</v>
      </c>
      <c r="G5143" s="212" t="e">
        <f t="shared" si="487"/>
        <v>#DIV/0!</v>
      </c>
      <c r="K5143" s="197" t="str" cm="1">
        <f t="array" ref="K5143">INDEX($A:$G, ($B5143*$B$4)+3,COLUMN(C5143))</f>
        <v>Owing</v>
      </c>
      <c r="L5143" s="198" t="e">
        <f t="shared" si="489"/>
        <v>#VALUE!</v>
      </c>
      <c r="M5143" s="199" t="e">
        <f t="shared" si="490"/>
        <v>#VALUE!</v>
      </c>
      <c r="N5143" s="200" t="str" cm="1">
        <f t="array" ref="N5143">INDEX($A:$G, ($B5143*$B$4)+3,COLUMN(F5143))</f>
        <v>Total Interest Charged</v>
      </c>
      <c r="O5143" s="201" t="e">
        <f t="shared" si="488"/>
        <v>#VALUE!</v>
      </c>
    </row>
    <row r="5144" spans="3:15" x14ac:dyDescent="0.25">
      <c r="C5144" s="197" t="e">
        <f t="shared" ref="C5144:C5204" si="491">IF(F5144="","",C5143-D5144)</f>
        <v>#DIV/0!</v>
      </c>
      <c r="D5144" s="216" t="e">
        <f>IF(F5144="","",IF($B$3='Budget Calculator'!$A$14, 'Loan Calculator'!$L$12-E5144+H5144, IF($B$3='Budget Calculator'!$A$13,  'Loan Calculator'!$N$12-E5144+H5144, IF($B$3='Budget Calculator'!$A$12,  'Loan Calculator'!$P$12-E5144+H5144, 0))))</f>
        <v>#DIV/0!</v>
      </c>
      <c r="E5144" s="217" t="e">
        <f>IF(('Loan Calculator'!$G$4/$B$4)*C5143&gt;=0, ('Loan Calculator'!$G$4/$B$4)*C5143, 1/0)</f>
        <v>#DIV/0!</v>
      </c>
      <c r="F5144" s="200" t="e">
        <f t="shared" ref="F5144:F5204" si="492">IF(F5143="", "", IF(E5144+F5143&gt;F5143, E5144+F5143, ""))</f>
        <v>#DIV/0!</v>
      </c>
      <c r="G5144" s="212" t="e">
        <f t="shared" si="487"/>
        <v>#DIV/0!</v>
      </c>
      <c r="K5144" s="197" t="str" cm="1">
        <f t="array" ref="K5144">INDEX($A:$G, ($B5144*$B$4)+3,COLUMN(C5144))</f>
        <v>Owing</v>
      </c>
      <c r="L5144" s="198" t="e">
        <f t="shared" si="489"/>
        <v>#VALUE!</v>
      </c>
      <c r="M5144" s="199" t="e">
        <f t="shared" si="490"/>
        <v>#VALUE!</v>
      </c>
      <c r="N5144" s="200" t="str" cm="1">
        <f t="array" ref="N5144">INDEX($A:$G, ($B5144*$B$4)+3,COLUMN(F5144))</f>
        <v>Total Interest Charged</v>
      </c>
      <c r="O5144" s="201" t="e">
        <f t="shared" si="488"/>
        <v>#VALUE!</v>
      </c>
    </row>
    <row r="5145" spans="3:15" x14ac:dyDescent="0.25">
      <c r="C5145" s="197" t="e">
        <f t="shared" si="491"/>
        <v>#DIV/0!</v>
      </c>
      <c r="D5145" s="216" t="e">
        <f>IF(F5145="","",IF($B$3='Budget Calculator'!$A$14, 'Loan Calculator'!$L$12-E5145+H5145, IF($B$3='Budget Calculator'!$A$13,  'Loan Calculator'!$N$12-E5145+H5145, IF($B$3='Budget Calculator'!$A$12,  'Loan Calculator'!$P$12-E5145+H5145, 0))))</f>
        <v>#DIV/0!</v>
      </c>
      <c r="E5145" s="217" t="e">
        <f>IF(('Loan Calculator'!$G$4/$B$4)*C5144&gt;=0, ('Loan Calculator'!$G$4/$B$4)*C5144, 1/0)</f>
        <v>#DIV/0!</v>
      </c>
      <c r="F5145" s="200" t="e">
        <f t="shared" si="492"/>
        <v>#DIV/0!</v>
      </c>
      <c r="G5145" s="212" t="e">
        <f t="shared" si="487"/>
        <v>#DIV/0!</v>
      </c>
      <c r="K5145" s="197" t="str" cm="1">
        <f t="array" ref="K5145">INDEX($A:$G, ($B5145*$B$4)+3,COLUMN(C5145))</f>
        <v>Owing</v>
      </c>
      <c r="L5145" s="198" t="e">
        <f t="shared" si="489"/>
        <v>#VALUE!</v>
      </c>
      <c r="M5145" s="199" t="e">
        <f t="shared" si="490"/>
        <v>#VALUE!</v>
      </c>
      <c r="N5145" s="200" t="str" cm="1">
        <f t="array" ref="N5145">INDEX($A:$G, ($B5145*$B$4)+3,COLUMN(F5145))</f>
        <v>Total Interest Charged</v>
      </c>
      <c r="O5145" s="201" t="e">
        <f t="shared" si="488"/>
        <v>#VALUE!</v>
      </c>
    </row>
    <row r="5146" spans="3:15" x14ac:dyDescent="0.25">
      <c r="C5146" s="197" t="e">
        <f t="shared" si="491"/>
        <v>#DIV/0!</v>
      </c>
      <c r="D5146" s="216" t="e">
        <f>IF(F5146="","",IF($B$3='Budget Calculator'!$A$14, 'Loan Calculator'!$L$12-E5146+H5146, IF($B$3='Budget Calculator'!$A$13,  'Loan Calculator'!$N$12-E5146+H5146, IF($B$3='Budget Calculator'!$A$12,  'Loan Calculator'!$P$12-E5146+H5146, 0))))</f>
        <v>#DIV/0!</v>
      </c>
      <c r="E5146" s="217" t="e">
        <f>IF(('Loan Calculator'!$G$4/$B$4)*C5145&gt;=0, ('Loan Calculator'!$G$4/$B$4)*C5145, 1/0)</f>
        <v>#DIV/0!</v>
      </c>
      <c r="F5146" s="200" t="e">
        <f t="shared" si="492"/>
        <v>#DIV/0!</v>
      </c>
      <c r="G5146" s="212" t="e">
        <f t="shared" si="487"/>
        <v>#DIV/0!</v>
      </c>
      <c r="K5146" s="197" t="str" cm="1">
        <f t="array" ref="K5146">INDEX($A:$G, ($B5146*$B$4)+3,COLUMN(C5146))</f>
        <v>Owing</v>
      </c>
      <c r="L5146" s="198" t="e">
        <f t="shared" si="489"/>
        <v>#VALUE!</v>
      </c>
      <c r="M5146" s="199" t="e">
        <f t="shared" si="490"/>
        <v>#VALUE!</v>
      </c>
      <c r="N5146" s="200" t="str" cm="1">
        <f t="array" ref="N5146">INDEX($A:$G, ($B5146*$B$4)+3,COLUMN(F5146))</f>
        <v>Total Interest Charged</v>
      </c>
      <c r="O5146" s="201" t="e">
        <f t="shared" si="488"/>
        <v>#VALUE!</v>
      </c>
    </row>
    <row r="5147" spans="3:15" x14ac:dyDescent="0.25">
      <c r="C5147" s="197" t="e">
        <f t="shared" si="491"/>
        <v>#DIV/0!</v>
      </c>
      <c r="D5147" s="216" t="e">
        <f>IF(F5147="","",IF($B$3='Budget Calculator'!$A$14, 'Loan Calculator'!$L$12-E5147+H5147, IF($B$3='Budget Calculator'!$A$13,  'Loan Calculator'!$N$12-E5147+H5147, IF($B$3='Budget Calculator'!$A$12,  'Loan Calculator'!$P$12-E5147+H5147, 0))))</f>
        <v>#DIV/0!</v>
      </c>
      <c r="E5147" s="217" t="e">
        <f>IF(('Loan Calculator'!$G$4/$B$4)*C5146&gt;=0, ('Loan Calculator'!$G$4/$B$4)*C5146, 1/0)</f>
        <v>#DIV/0!</v>
      </c>
      <c r="F5147" s="200" t="e">
        <f t="shared" si="492"/>
        <v>#DIV/0!</v>
      </c>
      <c r="G5147" s="212" t="e">
        <f t="shared" si="487"/>
        <v>#DIV/0!</v>
      </c>
      <c r="K5147" s="197" t="str" cm="1">
        <f t="array" ref="K5147">INDEX($A:$G, ($B5147*$B$4)+3,COLUMN(C5147))</f>
        <v>Owing</v>
      </c>
      <c r="L5147" s="198" t="e">
        <f t="shared" si="489"/>
        <v>#VALUE!</v>
      </c>
      <c r="M5147" s="199" t="e">
        <f t="shared" si="490"/>
        <v>#VALUE!</v>
      </c>
      <c r="N5147" s="200" t="str" cm="1">
        <f t="array" ref="N5147">INDEX($A:$G, ($B5147*$B$4)+3,COLUMN(F5147))</f>
        <v>Total Interest Charged</v>
      </c>
      <c r="O5147" s="201" t="e">
        <f t="shared" si="488"/>
        <v>#VALUE!</v>
      </c>
    </row>
    <row r="5148" spans="3:15" x14ac:dyDescent="0.25">
      <c r="C5148" s="197" t="e">
        <f t="shared" si="491"/>
        <v>#DIV/0!</v>
      </c>
      <c r="D5148" s="216" t="e">
        <f>IF(F5148="","",IF($B$3='Budget Calculator'!$A$14, 'Loan Calculator'!$L$12-E5148+H5148, IF($B$3='Budget Calculator'!$A$13,  'Loan Calculator'!$N$12-E5148+H5148, IF($B$3='Budget Calculator'!$A$12,  'Loan Calculator'!$P$12-E5148+H5148, 0))))</f>
        <v>#DIV/0!</v>
      </c>
      <c r="E5148" s="217" t="e">
        <f>IF(('Loan Calculator'!$G$4/$B$4)*C5147&gt;=0, ('Loan Calculator'!$G$4/$B$4)*C5147, 1/0)</f>
        <v>#DIV/0!</v>
      </c>
      <c r="F5148" s="200" t="e">
        <f t="shared" si="492"/>
        <v>#DIV/0!</v>
      </c>
      <c r="G5148" s="212" t="e">
        <f t="shared" si="487"/>
        <v>#DIV/0!</v>
      </c>
      <c r="K5148" s="197" t="str" cm="1">
        <f t="array" ref="K5148">INDEX($A:$G, ($B5148*$B$4)+3,COLUMN(C5148))</f>
        <v>Owing</v>
      </c>
      <c r="L5148" s="198" t="e">
        <f t="shared" si="489"/>
        <v>#VALUE!</v>
      </c>
      <c r="M5148" s="199" t="e">
        <f t="shared" si="490"/>
        <v>#VALUE!</v>
      </c>
      <c r="N5148" s="200" t="str" cm="1">
        <f t="array" ref="N5148">INDEX($A:$G, ($B5148*$B$4)+3,COLUMN(F5148))</f>
        <v>Total Interest Charged</v>
      </c>
      <c r="O5148" s="201" t="e">
        <f t="shared" si="488"/>
        <v>#VALUE!</v>
      </c>
    </row>
    <row r="5149" spans="3:15" x14ac:dyDescent="0.25">
      <c r="C5149" s="197" t="e">
        <f t="shared" si="491"/>
        <v>#DIV/0!</v>
      </c>
      <c r="D5149" s="216" t="e">
        <f>IF(F5149="","",IF($B$3='Budget Calculator'!$A$14, 'Loan Calculator'!$L$12-E5149+H5149, IF($B$3='Budget Calculator'!$A$13,  'Loan Calculator'!$N$12-E5149+H5149, IF($B$3='Budget Calculator'!$A$12,  'Loan Calculator'!$P$12-E5149+H5149, 0))))</f>
        <v>#DIV/0!</v>
      </c>
      <c r="E5149" s="217" t="e">
        <f>IF(('Loan Calculator'!$G$4/$B$4)*C5148&gt;=0, ('Loan Calculator'!$G$4/$B$4)*C5148, 1/0)</f>
        <v>#DIV/0!</v>
      </c>
      <c r="F5149" s="200" t="e">
        <f t="shared" si="492"/>
        <v>#DIV/0!</v>
      </c>
      <c r="G5149" s="212" t="e">
        <f t="shared" si="487"/>
        <v>#DIV/0!</v>
      </c>
      <c r="K5149" s="197" t="str" cm="1">
        <f t="array" ref="K5149">INDEX($A:$G, ($B5149*$B$4)+3,COLUMN(C5149))</f>
        <v>Owing</v>
      </c>
      <c r="L5149" s="198" t="e">
        <f t="shared" si="489"/>
        <v>#VALUE!</v>
      </c>
      <c r="M5149" s="199" t="e">
        <f t="shared" si="490"/>
        <v>#VALUE!</v>
      </c>
      <c r="N5149" s="200" t="str" cm="1">
        <f t="array" ref="N5149">INDEX($A:$G, ($B5149*$B$4)+3,COLUMN(F5149))</f>
        <v>Total Interest Charged</v>
      </c>
      <c r="O5149" s="201" t="e">
        <f t="shared" si="488"/>
        <v>#VALUE!</v>
      </c>
    </row>
    <row r="5150" spans="3:15" x14ac:dyDescent="0.25">
      <c r="C5150" s="197" t="e">
        <f t="shared" si="491"/>
        <v>#DIV/0!</v>
      </c>
      <c r="D5150" s="216" t="e">
        <f>IF(F5150="","",IF($B$3='Budget Calculator'!$A$14, 'Loan Calculator'!$L$12-E5150+H5150, IF($B$3='Budget Calculator'!$A$13,  'Loan Calculator'!$N$12-E5150+H5150, IF($B$3='Budget Calculator'!$A$12,  'Loan Calculator'!$P$12-E5150+H5150, 0))))</f>
        <v>#DIV/0!</v>
      </c>
      <c r="E5150" s="217" t="e">
        <f>IF(('Loan Calculator'!$G$4/$B$4)*C5149&gt;=0, ('Loan Calculator'!$G$4/$B$4)*C5149, 1/0)</f>
        <v>#DIV/0!</v>
      </c>
      <c r="F5150" s="200" t="e">
        <f t="shared" si="492"/>
        <v>#DIV/0!</v>
      </c>
      <c r="G5150" s="212" t="e">
        <f t="shared" si="487"/>
        <v>#DIV/0!</v>
      </c>
      <c r="K5150" s="197" t="str" cm="1">
        <f t="array" ref="K5150">INDEX($A:$G, ($B5150*$B$4)+3,COLUMN(C5150))</f>
        <v>Owing</v>
      </c>
      <c r="L5150" s="198" t="e">
        <f t="shared" si="489"/>
        <v>#VALUE!</v>
      </c>
      <c r="M5150" s="199" t="e">
        <f t="shared" si="490"/>
        <v>#VALUE!</v>
      </c>
      <c r="N5150" s="200" t="str" cm="1">
        <f t="array" ref="N5150">INDEX($A:$G, ($B5150*$B$4)+3,COLUMN(F5150))</f>
        <v>Total Interest Charged</v>
      </c>
      <c r="O5150" s="201" t="e">
        <f t="shared" si="488"/>
        <v>#VALUE!</v>
      </c>
    </row>
    <row r="5151" spans="3:15" x14ac:dyDescent="0.25">
      <c r="C5151" s="197" t="e">
        <f t="shared" si="491"/>
        <v>#DIV/0!</v>
      </c>
      <c r="D5151" s="216" t="e">
        <f>IF(F5151="","",IF($B$3='Budget Calculator'!$A$14, 'Loan Calculator'!$L$12-E5151+H5151, IF($B$3='Budget Calculator'!$A$13,  'Loan Calculator'!$N$12-E5151+H5151, IF($B$3='Budget Calculator'!$A$12,  'Loan Calculator'!$P$12-E5151+H5151, 0))))</f>
        <v>#DIV/0!</v>
      </c>
      <c r="E5151" s="217" t="e">
        <f>IF(('Loan Calculator'!$G$4/$B$4)*C5150&gt;=0, ('Loan Calculator'!$G$4/$B$4)*C5150, 1/0)</f>
        <v>#DIV/0!</v>
      </c>
      <c r="F5151" s="200" t="e">
        <f t="shared" si="492"/>
        <v>#DIV/0!</v>
      </c>
      <c r="G5151" s="212" t="e">
        <f t="shared" si="487"/>
        <v>#DIV/0!</v>
      </c>
      <c r="K5151" s="197" t="str" cm="1">
        <f t="array" ref="K5151">INDEX($A:$G, ($B5151*$B$4)+3,COLUMN(C5151))</f>
        <v>Owing</v>
      </c>
      <c r="L5151" s="198" t="e">
        <f t="shared" si="489"/>
        <v>#VALUE!</v>
      </c>
      <c r="M5151" s="199" t="e">
        <f t="shared" si="490"/>
        <v>#VALUE!</v>
      </c>
      <c r="N5151" s="200" t="str" cm="1">
        <f t="array" ref="N5151">INDEX($A:$G, ($B5151*$B$4)+3,COLUMN(F5151))</f>
        <v>Total Interest Charged</v>
      </c>
      <c r="O5151" s="201" t="e">
        <f t="shared" si="488"/>
        <v>#VALUE!</v>
      </c>
    </row>
    <row r="5152" spans="3:15" x14ac:dyDescent="0.25">
      <c r="C5152" s="197" t="e">
        <f t="shared" si="491"/>
        <v>#DIV/0!</v>
      </c>
      <c r="D5152" s="216" t="e">
        <f>IF(F5152="","",IF($B$3='Budget Calculator'!$A$14, 'Loan Calculator'!$L$12-E5152+H5152, IF($B$3='Budget Calculator'!$A$13,  'Loan Calculator'!$N$12-E5152+H5152, IF($B$3='Budget Calculator'!$A$12,  'Loan Calculator'!$P$12-E5152+H5152, 0))))</f>
        <v>#DIV/0!</v>
      </c>
      <c r="E5152" s="217" t="e">
        <f>IF(('Loan Calculator'!$G$4/$B$4)*C5151&gt;=0, ('Loan Calculator'!$G$4/$B$4)*C5151, 1/0)</f>
        <v>#DIV/0!</v>
      </c>
      <c r="F5152" s="200" t="e">
        <f t="shared" si="492"/>
        <v>#DIV/0!</v>
      </c>
      <c r="G5152" s="212" t="e">
        <f t="shared" si="487"/>
        <v>#DIV/0!</v>
      </c>
      <c r="K5152" s="197" t="str" cm="1">
        <f t="array" ref="K5152">INDEX($A:$G, ($B5152*$B$4)+3,COLUMN(C5152))</f>
        <v>Owing</v>
      </c>
      <c r="L5152" s="198" t="e">
        <f t="shared" si="489"/>
        <v>#VALUE!</v>
      </c>
      <c r="M5152" s="199" t="e">
        <f t="shared" si="490"/>
        <v>#VALUE!</v>
      </c>
      <c r="N5152" s="200" t="str" cm="1">
        <f t="array" ref="N5152">INDEX($A:$G, ($B5152*$B$4)+3,COLUMN(F5152))</f>
        <v>Total Interest Charged</v>
      </c>
      <c r="O5152" s="201" t="e">
        <f t="shared" si="488"/>
        <v>#VALUE!</v>
      </c>
    </row>
    <row r="5153" spans="3:15" x14ac:dyDescent="0.25">
      <c r="C5153" s="197" t="e">
        <f t="shared" si="491"/>
        <v>#DIV/0!</v>
      </c>
      <c r="D5153" s="216" t="e">
        <f>IF(F5153="","",IF($B$3='Budget Calculator'!$A$14, 'Loan Calculator'!$L$12-E5153+H5153, IF($B$3='Budget Calculator'!$A$13,  'Loan Calculator'!$N$12-E5153+H5153, IF($B$3='Budget Calculator'!$A$12,  'Loan Calculator'!$P$12-E5153+H5153, 0))))</f>
        <v>#DIV/0!</v>
      </c>
      <c r="E5153" s="217" t="e">
        <f>IF(('Loan Calculator'!$G$4/$B$4)*C5152&gt;=0, ('Loan Calculator'!$G$4/$B$4)*C5152, 1/0)</f>
        <v>#DIV/0!</v>
      </c>
      <c r="F5153" s="200" t="e">
        <f t="shared" si="492"/>
        <v>#DIV/0!</v>
      </c>
      <c r="G5153" s="212" t="e">
        <f t="shared" si="487"/>
        <v>#DIV/0!</v>
      </c>
      <c r="K5153" s="197" t="str" cm="1">
        <f t="array" ref="K5153">INDEX($A:$G, ($B5153*$B$4)+3,COLUMN(C5153))</f>
        <v>Owing</v>
      </c>
      <c r="L5153" s="198" t="e">
        <f t="shared" si="489"/>
        <v>#VALUE!</v>
      </c>
      <c r="M5153" s="199" t="e">
        <f t="shared" si="490"/>
        <v>#VALUE!</v>
      </c>
      <c r="N5153" s="200" t="str" cm="1">
        <f t="array" ref="N5153">INDEX($A:$G, ($B5153*$B$4)+3,COLUMN(F5153))</f>
        <v>Total Interest Charged</v>
      </c>
      <c r="O5153" s="201" t="e">
        <f t="shared" si="488"/>
        <v>#VALUE!</v>
      </c>
    </row>
    <row r="5154" spans="3:15" x14ac:dyDescent="0.25">
      <c r="C5154" s="197" t="e">
        <f t="shared" si="491"/>
        <v>#DIV/0!</v>
      </c>
      <c r="D5154" s="216" t="e">
        <f>IF(F5154="","",IF($B$3='Budget Calculator'!$A$14, 'Loan Calculator'!$L$12-E5154+H5154, IF($B$3='Budget Calculator'!$A$13,  'Loan Calculator'!$N$12-E5154+H5154, IF($B$3='Budget Calculator'!$A$12,  'Loan Calculator'!$P$12-E5154+H5154, 0))))</f>
        <v>#DIV/0!</v>
      </c>
      <c r="E5154" s="217" t="e">
        <f>IF(('Loan Calculator'!$G$4/$B$4)*C5153&gt;=0, ('Loan Calculator'!$G$4/$B$4)*C5153, 1/0)</f>
        <v>#DIV/0!</v>
      </c>
      <c r="F5154" s="200" t="e">
        <f t="shared" si="492"/>
        <v>#DIV/0!</v>
      </c>
      <c r="G5154" s="212" t="e">
        <f t="shared" si="487"/>
        <v>#DIV/0!</v>
      </c>
      <c r="K5154" s="197" t="str" cm="1">
        <f t="array" ref="K5154">INDEX($A:$G, ($B5154*$B$4)+3,COLUMN(C5154))</f>
        <v>Owing</v>
      </c>
      <c r="L5154" s="198" t="e">
        <f t="shared" si="489"/>
        <v>#VALUE!</v>
      </c>
      <c r="M5154" s="199" t="e">
        <f t="shared" si="490"/>
        <v>#VALUE!</v>
      </c>
      <c r="N5154" s="200" t="str" cm="1">
        <f t="array" ref="N5154">INDEX($A:$G, ($B5154*$B$4)+3,COLUMN(F5154))</f>
        <v>Total Interest Charged</v>
      </c>
      <c r="O5154" s="201" t="e">
        <f t="shared" si="488"/>
        <v>#VALUE!</v>
      </c>
    </row>
    <row r="5155" spans="3:15" x14ac:dyDescent="0.25">
      <c r="C5155" s="197" t="e">
        <f t="shared" si="491"/>
        <v>#DIV/0!</v>
      </c>
      <c r="D5155" s="216" t="e">
        <f>IF(F5155="","",IF($B$3='Budget Calculator'!$A$14, 'Loan Calculator'!$L$12-E5155+H5155, IF($B$3='Budget Calculator'!$A$13,  'Loan Calculator'!$N$12-E5155+H5155, IF($B$3='Budget Calculator'!$A$12,  'Loan Calculator'!$P$12-E5155+H5155, 0))))</f>
        <v>#DIV/0!</v>
      </c>
      <c r="E5155" s="217" t="e">
        <f>IF(('Loan Calculator'!$G$4/$B$4)*C5154&gt;=0, ('Loan Calculator'!$G$4/$B$4)*C5154, 1/0)</f>
        <v>#DIV/0!</v>
      </c>
      <c r="F5155" s="200" t="e">
        <f t="shared" si="492"/>
        <v>#DIV/0!</v>
      </c>
      <c r="G5155" s="212" t="e">
        <f t="shared" si="487"/>
        <v>#DIV/0!</v>
      </c>
      <c r="K5155" s="197" t="str" cm="1">
        <f t="array" ref="K5155">INDEX($A:$G, ($B5155*$B$4)+3,COLUMN(C5155))</f>
        <v>Owing</v>
      </c>
      <c r="L5155" s="198" t="e">
        <f t="shared" si="489"/>
        <v>#VALUE!</v>
      </c>
      <c r="M5155" s="199" t="e">
        <f t="shared" si="490"/>
        <v>#VALUE!</v>
      </c>
      <c r="N5155" s="200" t="str" cm="1">
        <f t="array" ref="N5155">INDEX($A:$G, ($B5155*$B$4)+3,COLUMN(F5155))</f>
        <v>Total Interest Charged</v>
      </c>
      <c r="O5155" s="201" t="e">
        <f t="shared" si="488"/>
        <v>#VALUE!</v>
      </c>
    </row>
    <row r="5156" spans="3:15" x14ac:dyDescent="0.25">
      <c r="C5156" s="197" t="e">
        <f t="shared" si="491"/>
        <v>#DIV/0!</v>
      </c>
      <c r="D5156" s="216" t="e">
        <f>IF(F5156="","",IF($B$3='Budget Calculator'!$A$14, 'Loan Calculator'!$L$12-E5156+H5156, IF($B$3='Budget Calculator'!$A$13,  'Loan Calculator'!$N$12-E5156+H5156, IF($B$3='Budget Calculator'!$A$12,  'Loan Calculator'!$P$12-E5156+H5156, 0))))</f>
        <v>#DIV/0!</v>
      </c>
      <c r="E5156" s="217" t="e">
        <f>IF(('Loan Calculator'!$G$4/$B$4)*C5155&gt;=0, ('Loan Calculator'!$G$4/$B$4)*C5155, 1/0)</f>
        <v>#DIV/0!</v>
      </c>
      <c r="F5156" s="200" t="e">
        <f t="shared" si="492"/>
        <v>#DIV/0!</v>
      </c>
      <c r="G5156" s="212" t="e">
        <f t="shared" si="487"/>
        <v>#DIV/0!</v>
      </c>
      <c r="K5156" s="197" t="str" cm="1">
        <f t="array" ref="K5156">INDEX($A:$G, ($B5156*$B$4)+3,COLUMN(C5156))</f>
        <v>Owing</v>
      </c>
      <c r="L5156" s="198" t="e">
        <f t="shared" si="489"/>
        <v>#VALUE!</v>
      </c>
      <c r="M5156" s="199" t="e">
        <f t="shared" si="490"/>
        <v>#VALUE!</v>
      </c>
      <c r="N5156" s="200" t="str" cm="1">
        <f t="array" ref="N5156">INDEX($A:$G, ($B5156*$B$4)+3,COLUMN(F5156))</f>
        <v>Total Interest Charged</v>
      </c>
      <c r="O5156" s="201" t="e">
        <f t="shared" si="488"/>
        <v>#VALUE!</v>
      </c>
    </row>
    <row r="5157" spans="3:15" x14ac:dyDescent="0.25">
      <c r="C5157" s="197" t="e">
        <f t="shared" si="491"/>
        <v>#DIV/0!</v>
      </c>
      <c r="D5157" s="216" t="e">
        <f>IF(F5157="","",IF($B$3='Budget Calculator'!$A$14, 'Loan Calculator'!$L$12-E5157+H5157, IF($B$3='Budget Calculator'!$A$13,  'Loan Calculator'!$N$12-E5157+H5157, IF($B$3='Budget Calculator'!$A$12,  'Loan Calculator'!$P$12-E5157+H5157, 0))))</f>
        <v>#DIV/0!</v>
      </c>
      <c r="E5157" s="217" t="e">
        <f>IF(('Loan Calculator'!$G$4/$B$4)*C5156&gt;=0, ('Loan Calculator'!$G$4/$B$4)*C5156, 1/0)</f>
        <v>#DIV/0!</v>
      </c>
      <c r="F5157" s="200" t="e">
        <f t="shared" si="492"/>
        <v>#DIV/0!</v>
      </c>
      <c r="G5157" s="212" t="e">
        <f t="shared" si="487"/>
        <v>#DIV/0!</v>
      </c>
      <c r="K5157" s="197" t="str" cm="1">
        <f t="array" ref="K5157">INDEX($A:$G, ($B5157*$B$4)+3,COLUMN(C5157))</f>
        <v>Owing</v>
      </c>
      <c r="L5157" s="198" t="e">
        <f t="shared" si="489"/>
        <v>#VALUE!</v>
      </c>
      <c r="M5157" s="199" t="e">
        <f t="shared" si="490"/>
        <v>#VALUE!</v>
      </c>
      <c r="N5157" s="200" t="str" cm="1">
        <f t="array" ref="N5157">INDEX($A:$G, ($B5157*$B$4)+3,COLUMN(F5157))</f>
        <v>Total Interest Charged</v>
      </c>
      <c r="O5157" s="201" t="e">
        <f t="shared" si="488"/>
        <v>#VALUE!</v>
      </c>
    </row>
    <row r="5158" spans="3:15" x14ac:dyDescent="0.25">
      <c r="C5158" s="197" t="e">
        <f t="shared" si="491"/>
        <v>#DIV/0!</v>
      </c>
      <c r="D5158" s="216" t="e">
        <f>IF(F5158="","",IF($B$3='Budget Calculator'!$A$14, 'Loan Calculator'!$L$12-E5158+H5158, IF($B$3='Budget Calculator'!$A$13,  'Loan Calculator'!$N$12-E5158+H5158, IF($B$3='Budget Calculator'!$A$12,  'Loan Calculator'!$P$12-E5158+H5158, 0))))</f>
        <v>#DIV/0!</v>
      </c>
      <c r="E5158" s="217" t="e">
        <f>IF(('Loan Calculator'!$G$4/$B$4)*C5157&gt;=0, ('Loan Calculator'!$G$4/$B$4)*C5157, 1/0)</f>
        <v>#DIV/0!</v>
      </c>
      <c r="F5158" s="200" t="e">
        <f t="shared" si="492"/>
        <v>#DIV/0!</v>
      </c>
      <c r="G5158" s="212" t="e">
        <f t="shared" si="487"/>
        <v>#DIV/0!</v>
      </c>
      <c r="K5158" s="197" t="str" cm="1">
        <f t="array" ref="K5158">INDEX($A:$G, ($B5158*$B$4)+3,COLUMN(C5158))</f>
        <v>Owing</v>
      </c>
      <c r="L5158" s="198" t="e">
        <f t="shared" si="489"/>
        <v>#VALUE!</v>
      </c>
      <c r="M5158" s="199" t="e">
        <f t="shared" si="490"/>
        <v>#VALUE!</v>
      </c>
      <c r="N5158" s="200" t="str" cm="1">
        <f t="array" ref="N5158">INDEX($A:$G, ($B5158*$B$4)+3,COLUMN(F5158))</f>
        <v>Total Interest Charged</v>
      </c>
      <c r="O5158" s="201" t="e">
        <f t="shared" si="488"/>
        <v>#VALUE!</v>
      </c>
    </row>
    <row r="5159" spans="3:15" x14ac:dyDescent="0.25">
      <c r="C5159" s="197" t="e">
        <f t="shared" si="491"/>
        <v>#DIV/0!</v>
      </c>
      <c r="D5159" s="216" t="e">
        <f>IF(F5159="","",IF($B$3='Budget Calculator'!$A$14, 'Loan Calculator'!$L$12-E5159+H5159, IF($B$3='Budget Calculator'!$A$13,  'Loan Calculator'!$N$12-E5159+H5159, IF($B$3='Budget Calculator'!$A$12,  'Loan Calculator'!$P$12-E5159+H5159, 0))))</f>
        <v>#DIV/0!</v>
      </c>
      <c r="E5159" s="217" t="e">
        <f>IF(('Loan Calculator'!$G$4/$B$4)*C5158&gt;=0, ('Loan Calculator'!$G$4/$B$4)*C5158, 1/0)</f>
        <v>#DIV/0!</v>
      </c>
      <c r="F5159" s="200" t="e">
        <f t="shared" si="492"/>
        <v>#DIV/0!</v>
      </c>
      <c r="G5159" s="212" t="e">
        <f t="shared" si="487"/>
        <v>#DIV/0!</v>
      </c>
      <c r="K5159" s="197" t="str" cm="1">
        <f t="array" ref="K5159">INDEX($A:$G, ($B5159*$B$4)+3,COLUMN(C5159))</f>
        <v>Owing</v>
      </c>
      <c r="L5159" s="198" t="e">
        <f t="shared" si="489"/>
        <v>#VALUE!</v>
      </c>
      <c r="M5159" s="199" t="e">
        <f t="shared" si="490"/>
        <v>#VALUE!</v>
      </c>
      <c r="N5159" s="200" t="str" cm="1">
        <f t="array" ref="N5159">INDEX($A:$G, ($B5159*$B$4)+3,COLUMN(F5159))</f>
        <v>Total Interest Charged</v>
      </c>
      <c r="O5159" s="201" t="e">
        <f t="shared" si="488"/>
        <v>#VALUE!</v>
      </c>
    </row>
    <row r="5160" spans="3:15" x14ac:dyDescent="0.25">
      <c r="C5160" s="197" t="e">
        <f t="shared" si="491"/>
        <v>#DIV/0!</v>
      </c>
      <c r="D5160" s="216" t="e">
        <f>IF(F5160="","",IF($B$3='Budget Calculator'!$A$14, 'Loan Calculator'!$L$12-E5160+H5160, IF($B$3='Budget Calculator'!$A$13,  'Loan Calculator'!$N$12-E5160+H5160, IF($B$3='Budget Calculator'!$A$12,  'Loan Calculator'!$P$12-E5160+H5160, 0))))</f>
        <v>#DIV/0!</v>
      </c>
      <c r="E5160" s="217" t="e">
        <f>IF(('Loan Calculator'!$G$4/$B$4)*C5159&gt;=0, ('Loan Calculator'!$G$4/$B$4)*C5159, 1/0)</f>
        <v>#DIV/0!</v>
      </c>
      <c r="F5160" s="200" t="e">
        <f t="shared" si="492"/>
        <v>#DIV/0!</v>
      </c>
      <c r="G5160" s="212" t="e">
        <f t="shared" si="487"/>
        <v>#DIV/0!</v>
      </c>
      <c r="K5160" s="197" t="str" cm="1">
        <f t="array" ref="K5160">INDEX($A:$G, ($B5160*$B$4)+3,COLUMN(C5160))</f>
        <v>Owing</v>
      </c>
      <c r="L5160" s="198" t="e">
        <f t="shared" si="489"/>
        <v>#VALUE!</v>
      </c>
      <c r="M5160" s="199" t="e">
        <f t="shared" si="490"/>
        <v>#VALUE!</v>
      </c>
      <c r="N5160" s="200" t="str" cm="1">
        <f t="array" ref="N5160">INDEX($A:$G, ($B5160*$B$4)+3,COLUMN(F5160))</f>
        <v>Total Interest Charged</v>
      </c>
      <c r="O5160" s="201" t="e">
        <f t="shared" si="488"/>
        <v>#VALUE!</v>
      </c>
    </row>
    <row r="5161" spans="3:15" x14ac:dyDescent="0.25">
      <c r="C5161" s="197" t="e">
        <f t="shared" si="491"/>
        <v>#DIV/0!</v>
      </c>
      <c r="D5161" s="216" t="e">
        <f>IF(F5161="","",IF($B$3='Budget Calculator'!$A$14, 'Loan Calculator'!$L$12-E5161+H5161, IF($B$3='Budget Calculator'!$A$13,  'Loan Calculator'!$N$12-E5161+H5161, IF($B$3='Budget Calculator'!$A$12,  'Loan Calculator'!$P$12-E5161+H5161, 0))))</f>
        <v>#DIV/0!</v>
      </c>
      <c r="E5161" s="217" t="e">
        <f>IF(('Loan Calculator'!$G$4/$B$4)*C5160&gt;=0, ('Loan Calculator'!$G$4/$B$4)*C5160, 1/0)</f>
        <v>#DIV/0!</v>
      </c>
      <c r="F5161" s="200" t="e">
        <f t="shared" si="492"/>
        <v>#DIV/0!</v>
      </c>
      <c r="G5161" s="212" t="e">
        <f t="shared" si="487"/>
        <v>#DIV/0!</v>
      </c>
      <c r="K5161" s="197" t="str" cm="1">
        <f t="array" ref="K5161">INDEX($A:$G, ($B5161*$B$4)+3,COLUMN(C5161))</f>
        <v>Owing</v>
      </c>
      <c r="L5161" s="198" t="e">
        <f t="shared" si="489"/>
        <v>#VALUE!</v>
      </c>
      <c r="M5161" s="199" t="e">
        <f t="shared" si="490"/>
        <v>#VALUE!</v>
      </c>
      <c r="N5161" s="200" t="str" cm="1">
        <f t="array" ref="N5161">INDEX($A:$G, ($B5161*$B$4)+3,COLUMN(F5161))</f>
        <v>Total Interest Charged</v>
      </c>
      <c r="O5161" s="201" t="e">
        <f t="shared" si="488"/>
        <v>#VALUE!</v>
      </c>
    </row>
    <row r="5162" spans="3:15" x14ac:dyDescent="0.25">
      <c r="C5162" s="197" t="e">
        <f t="shared" si="491"/>
        <v>#DIV/0!</v>
      </c>
      <c r="D5162" s="216" t="e">
        <f>IF(F5162="","",IF($B$3='Budget Calculator'!$A$14, 'Loan Calculator'!$L$12-E5162+H5162, IF($B$3='Budget Calculator'!$A$13,  'Loan Calculator'!$N$12-E5162+H5162, IF($B$3='Budget Calculator'!$A$12,  'Loan Calculator'!$P$12-E5162+H5162, 0))))</f>
        <v>#DIV/0!</v>
      </c>
      <c r="E5162" s="217" t="e">
        <f>IF(('Loan Calculator'!$G$4/$B$4)*C5161&gt;=0, ('Loan Calculator'!$G$4/$B$4)*C5161, 1/0)</f>
        <v>#DIV/0!</v>
      </c>
      <c r="F5162" s="200" t="e">
        <f t="shared" si="492"/>
        <v>#DIV/0!</v>
      </c>
      <c r="G5162" s="212" t="e">
        <f t="shared" si="487"/>
        <v>#DIV/0!</v>
      </c>
      <c r="K5162" s="197" t="str" cm="1">
        <f t="array" ref="K5162">INDEX($A:$G, ($B5162*$B$4)+3,COLUMN(C5162))</f>
        <v>Owing</v>
      </c>
      <c r="L5162" s="198" t="e">
        <f t="shared" si="489"/>
        <v>#VALUE!</v>
      </c>
      <c r="M5162" s="199" t="e">
        <f t="shared" si="490"/>
        <v>#VALUE!</v>
      </c>
      <c r="N5162" s="200" t="str" cm="1">
        <f t="array" ref="N5162">INDEX($A:$G, ($B5162*$B$4)+3,COLUMN(F5162))</f>
        <v>Total Interest Charged</v>
      </c>
      <c r="O5162" s="201" t="e">
        <f t="shared" si="488"/>
        <v>#VALUE!</v>
      </c>
    </row>
    <row r="5163" spans="3:15" x14ac:dyDescent="0.25">
      <c r="C5163" s="197" t="e">
        <f t="shared" si="491"/>
        <v>#DIV/0!</v>
      </c>
      <c r="D5163" s="216" t="e">
        <f>IF(F5163="","",IF($B$3='Budget Calculator'!$A$14, 'Loan Calculator'!$L$12-E5163+H5163, IF($B$3='Budget Calculator'!$A$13,  'Loan Calculator'!$N$12-E5163+H5163, IF($B$3='Budget Calculator'!$A$12,  'Loan Calculator'!$P$12-E5163+H5163, 0))))</f>
        <v>#DIV/0!</v>
      </c>
      <c r="E5163" s="217" t="e">
        <f>IF(('Loan Calculator'!$G$4/$B$4)*C5162&gt;=0, ('Loan Calculator'!$G$4/$B$4)*C5162, 1/0)</f>
        <v>#DIV/0!</v>
      </c>
      <c r="F5163" s="200" t="e">
        <f t="shared" si="492"/>
        <v>#DIV/0!</v>
      </c>
      <c r="G5163" s="212" t="e">
        <f t="shared" si="487"/>
        <v>#DIV/0!</v>
      </c>
      <c r="K5163" s="197" t="str" cm="1">
        <f t="array" ref="K5163">INDEX($A:$G, ($B5163*$B$4)+3,COLUMN(C5163))</f>
        <v>Owing</v>
      </c>
      <c r="L5163" s="198" t="e">
        <f t="shared" si="489"/>
        <v>#VALUE!</v>
      </c>
      <c r="M5163" s="199" t="e">
        <f t="shared" si="490"/>
        <v>#VALUE!</v>
      </c>
      <c r="N5163" s="200" t="str" cm="1">
        <f t="array" ref="N5163">INDEX($A:$G, ($B5163*$B$4)+3,COLUMN(F5163))</f>
        <v>Total Interest Charged</v>
      </c>
      <c r="O5163" s="201" t="e">
        <f t="shared" si="488"/>
        <v>#VALUE!</v>
      </c>
    </row>
    <row r="5164" spans="3:15" x14ac:dyDescent="0.25">
      <c r="C5164" s="197" t="e">
        <f t="shared" si="491"/>
        <v>#DIV/0!</v>
      </c>
      <c r="D5164" s="216" t="e">
        <f>IF(F5164="","",IF($B$3='Budget Calculator'!$A$14, 'Loan Calculator'!$L$12-E5164+H5164, IF($B$3='Budget Calculator'!$A$13,  'Loan Calculator'!$N$12-E5164+H5164, IF($B$3='Budget Calculator'!$A$12,  'Loan Calculator'!$P$12-E5164+H5164, 0))))</f>
        <v>#DIV/0!</v>
      </c>
      <c r="E5164" s="217" t="e">
        <f>IF(('Loan Calculator'!$G$4/$B$4)*C5163&gt;=0, ('Loan Calculator'!$G$4/$B$4)*C5163, 1/0)</f>
        <v>#DIV/0!</v>
      </c>
      <c r="F5164" s="200" t="e">
        <f t="shared" si="492"/>
        <v>#DIV/0!</v>
      </c>
      <c r="G5164" s="212" t="e">
        <f t="shared" si="487"/>
        <v>#DIV/0!</v>
      </c>
      <c r="K5164" s="197" t="str" cm="1">
        <f t="array" ref="K5164">INDEX($A:$G, ($B5164*$B$4)+3,COLUMN(C5164))</f>
        <v>Owing</v>
      </c>
      <c r="L5164" s="198" t="e">
        <f t="shared" si="489"/>
        <v>#VALUE!</v>
      </c>
      <c r="M5164" s="199" t="e">
        <f t="shared" si="490"/>
        <v>#VALUE!</v>
      </c>
      <c r="N5164" s="200" t="str" cm="1">
        <f t="array" ref="N5164">INDEX($A:$G, ($B5164*$B$4)+3,COLUMN(F5164))</f>
        <v>Total Interest Charged</v>
      </c>
      <c r="O5164" s="201" t="e">
        <f t="shared" si="488"/>
        <v>#VALUE!</v>
      </c>
    </row>
    <row r="5165" spans="3:15" x14ac:dyDescent="0.25">
      <c r="C5165" s="197" t="e">
        <f t="shared" si="491"/>
        <v>#DIV/0!</v>
      </c>
      <c r="D5165" s="216" t="e">
        <f>IF(F5165="","",IF($B$3='Budget Calculator'!$A$14, 'Loan Calculator'!$L$12-E5165+H5165, IF($B$3='Budget Calculator'!$A$13,  'Loan Calculator'!$N$12-E5165+H5165, IF($B$3='Budget Calculator'!$A$12,  'Loan Calculator'!$P$12-E5165+H5165, 0))))</f>
        <v>#DIV/0!</v>
      </c>
      <c r="E5165" s="217" t="e">
        <f>IF(('Loan Calculator'!$G$4/$B$4)*C5164&gt;=0, ('Loan Calculator'!$G$4/$B$4)*C5164, 1/0)</f>
        <v>#DIV/0!</v>
      </c>
      <c r="F5165" s="200" t="e">
        <f t="shared" si="492"/>
        <v>#DIV/0!</v>
      </c>
      <c r="G5165" s="212" t="e">
        <f t="shared" si="487"/>
        <v>#DIV/0!</v>
      </c>
      <c r="K5165" s="197" t="str" cm="1">
        <f t="array" ref="K5165">INDEX($A:$G, ($B5165*$B$4)+3,COLUMN(C5165))</f>
        <v>Owing</v>
      </c>
      <c r="L5165" s="198" t="e">
        <f t="shared" si="489"/>
        <v>#VALUE!</v>
      </c>
      <c r="M5165" s="199" t="e">
        <f t="shared" si="490"/>
        <v>#VALUE!</v>
      </c>
      <c r="N5165" s="200" t="str" cm="1">
        <f t="array" ref="N5165">INDEX($A:$G, ($B5165*$B$4)+3,COLUMN(F5165))</f>
        <v>Total Interest Charged</v>
      </c>
      <c r="O5165" s="201" t="e">
        <f t="shared" si="488"/>
        <v>#VALUE!</v>
      </c>
    </row>
    <row r="5166" spans="3:15" x14ac:dyDescent="0.25">
      <c r="C5166" s="197" t="e">
        <f t="shared" si="491"/>
        <v>#DIV/0!</v>
      </c>
      <c r="D5166" s="216" t="e">
        <f>IF(F5166="","",IF($B$3='Budget Calculator'!$A$14, 'Loan Calculator'!$L$12-E5166+H5166, IF($B$3='Budget Calculator'!$A$13,  'Loan Calculator'!$N$12-E5166+H5166, IF($B$3='Budget Calculator'!$A$12,  'Loan Calculator'!$P$12-E5166+H5166, 0))))</f>
        <v>#DIV/0!</v>
      </c>
      <c r="E5166" s="217" t="e">
        <f>IF(('Loan Calculator'!$G$4/$B$4)*C5165&gt;=0, ('Loan Calculator'!$G$4/$B$4)*C5165, 1/0)</f>
        <v>#DIV/0!</v>
      </c>
      <c r="F5166" s="200" t="e">
        <f t="shared" si="492"/>
        <v>#DIV/0!</v>
      </c>
      <c r="G5166" s="212" t="e">
        <f t="shared" si="487"/>
        <v>#DIV/0!</v>
      </c>
      <c r="K5166" s="197" t="str" cm="1">
        <f t="array" ref="K5166">INDEX($A:$G, ($B5166*$B$4)+3,COLUMN(C5166))</f>
        <v>Owing</v>
      </c>
      <c r="L5166" s="198" t="e">
        <f t="shared" si="489"/>
        <v>#VALUE!</v>
      </c>
      <c r="M5166" s="199" t="e">
        <f t="shared" si="490"/>
        <v>#VALUE!</v>
      </c>
      <c r="N5166" s="200" t="str" cm="1">
        <f t="array" ref="N5166">INDEX($A:$G, ($B5166*$B$4)+3,COLUMN(F5166))</f>
        <v>Total Interest Charged</v>
      </c>
      <c r="O5166" s="201" t="e">
        <f t="shared" si="488"/>
        <v>#VALUE!</v>
      </c>
    </row>
    <row r="5167" spans="3:15" x14ac:dyDescent="0.25">
      <c r="C5167" s="197" t="e">
        <f t="shared" si="491"/>
        <v>#DIV/0!</v>
      </c>
      <c r="D5167" s="216" t="e">
        <f>IF(F5167="","",IF($B$3='Budget Calculator'!$A$14, 'Loan Calculator'!$L$12-E5167+H5167, IF($B$3='Budget Calculator'!$A$13,  'Loan Calculator'!$N$12-E5167+H5167, IF($B$3='Budget Calculator'!$A$12,  'Loan Calculator'!$P$12-E5167+H5167, 0))))</f>
        <v>#DIV/0!</v>
      </c>
      <c r="E5167" s="217" t="e">
        <f>IF(('Loan Calculator'!$G$4/$B$4)*C5166&gt;=0, ('Loan Calculator'!$G$4/$B$4)*C5166, 1/0)</f>
        <v>#DIV/0!</v>
      </c>
      <c r="F5167" s="200" t="e">
        <f t="shared" si="492"/>
        <v>#DIV/0!</v>
      </c>
      <c r="G5167" s="212" t="e">
        <f t="shared" si="487"/>
        <v>#DIV/0!</v>
      </c>
      <c r="K5167" s="197" t="str" cm="1">
        <f t="array" ref="K5167">INDEX($A:$G, ($B5167*$B$4)+3,COLUMN(C5167))</f>
        <v>Owing</v>
      </c>
      <c r="L5167" s="198" t="e">
        <f t="shared" si="489"/>
        <v>#VALUE!</v>
      </c>
      <c r="M5167" s="199" t="e">
        <f t="shared" si="490"/>
        <v>#VALUE!</v>
      </c>
      <c r="N5167" s="200" t="str" cm="1">
        <f t="array" ref="N5167">INDEX($A:$G, ($B5167*$B$4)+3,COLUMN(F5167))</f>
        <v>Total Interest Charged</v>
      </c>
      <c r="O5167" s="201" t="e">
        <f t="shared" si="488"/>
        <v>#VALUE!</v>
      </c>
    </row>
    <row r="5168" spans="3:15" x14ac:dyDescent="0.25">
      <c r="C5168" s="197" t="e">
        <f t="shared" si="491"/>
        <v>#DIV/0!</v>
      </c>
      <c r="D5168" s="216" t="e">
        <f>IF(F5168="","",IF($B$3='Budget Calculator'!$A$14, 'Loan Calculator'!$L$12-E5168+H5168, IF($B$3='Budget Calculator'!$A$13,  'Loan Calculator'!$N$12-E5168+H5168, IF($B$3='Budget Calculator'!$A$12,  'Loan Calculator'!$P$12-E5168+H5168, 0))))</f>
        <v>#DIV/0!</v>
      </c>
      <c r="E5168" s="217" t="e">
        <f>IF(('Loan Calculator'!$G$4/$B$4)*C5167&gt;=0, ('Loan Calculator'!$G$4/$B$4)*C5167, 1/0)</f>
        <v>#DIV/0!</v>
      </c>
      <c r="F5168" s="200" t="e">
        <f t="shared" si="492"/>
        <v>#DIV/0!</v>
      </c>
      <c r="G5168" s="212" t="e">
        <f t="shared" si="487"/>
        <v>#DIV/0!</v>
      </c>
      <c r="K5168" s="197" t="str" cm="1">
        <f t="array" ref="K5168">INDEX($A:$G, ($B5168*$B$4)+3,COLUMN(C5168))</f>
        <v>Owing</v>
      </c>
      <c r="L5168" s="198" t="e">
        <f t="shared" si="489"/>
        <v>#VALUE!</v>
      </c>
      <c r="M5168" s="199" t="e">
        <f t="shared" si="490"/>
        <v>#VALUE!</v>
      </c>
      <c r="N5168" s="200" t="str" cm="1">
        <f t="array" ref="N5168">INDEX($A:$G, ($B5168*$B$4)+3,COLUMN(F5168))</f>
        <v>Total Interest Charged</v>
      </c>
      <c r="O5168" s="201" t="e">
        <f t="shared" si="488"/>
        <v>#VALUE!</v>
      </c>
    </row>
    <row r="5169" spans="3:15" x14ac:dyDescent="0.25">
      <c r="C5169" s="197" t="e">
        <f t="shared" si="491"/>
        <v>#DIV/0!</v>
      </c>
      <c r="D5169" s="216" t="e">
        <f>IF(F5169="","",IF($B$3='Budget Calculator'!$A$14, 'Loan Calculator'!$L$12-E5169+H5169, IF($B$3='Budget Calculator'!$A$13,  'Loan Calculator'!$N$12-E5169+H5169, IF($B$3='Budget Calculator'!$A$12,  'Loan Calculator'!$P$12-E5169+H5169, 0))))</f>
        <v>#DIV/0!</v>
      </c>
      <c r="E5169" s="217" t="e">
        <f>IF(('Loan Calculator'!$G$4/$B$4)*C5168&gt;=0, ('Loan Calculator'!$G$4/$B$4)*C5168, 1/0)</f>
        <v>#DIV/0!</v>
      </c>
      <c r="F5169" s="200" t="e">
        <f t="shared" si="492"/>
        <v>#DIV/0!</v>
      </c>
      <c r="G5169" s="212" t="e">
        <f t="shared" si="487"/>
        <v>#DIV/0!</v>
      </c>
      <c r="K5169" s="197" t="str" cm="1">
        <f t="array" ref="K5169">INDEX($A:$G, ($B5169*$B$4)+3,COLUMN(C5169))</f>
        <v>Owing</v>
      </c>
      <c r="L5169" s="198" t="e">
        <f t="shared" si="489"/>
        <v>#VALUE!</v>
      </c>
      <c r="M5169" s="199" t="e">
        <f t="shared" si="490"/>
        <v>#VALUE!</v>
      </c>
      <c r="N5169" s="200" t="str" cm="1">
        <f t="array" ref="N5169">INDEX($A:$G, ($B5169*$B$4)+3,COLUMN(F5169))</f>
        <v>Total Interest Charged</v>
      </c>
      <c r="O5169" s="201" t="e">
        <f t="shared" si="488"/>
        <v>#VALUE!</v>
      </c>
    </row>
    <row r="5170" spans="3:15" x14ac:dyDescent="0.25">
      <c r="C5170" s="197" t="e">
        <f t="shared" si="491"/>
        <v>#DIV/0!</v>
      </c>
      <c r="D5170" s="216" t="e">
        <f>IF(F5170="","",IF($B$3='Budget Calculator'!$A$14, 'Loan Calculator'!$L$12-E5170+H5170, IF($B$3='Budget Calculator'!$A$13,  'Loan Calculator'!$N$12-E5170+H5170, IF($B$3='Budget Calculator'!$A$12,  'Loan Calculator'!$P$12-E5170+H5170, 0))))</f>
        <v>#DIV/0!</v>
      </c>
      <c r="E5170" s="217" t="e">
        <f>IF(('Loan Calculator'!$G$4/$B$4)*C5169&gt;=0, ('Loan Calculator'!$G$4/$B$4)*C5169, 1/0)</f>
        <v>#DIV/0!</v>
      </c>
      <c r="F5170" s="200" t="e">
        <f t="shared" si="492"/>
        <v>#DIV/0!</v>
      </c>
      <c r="G5170" s="212" t="e">
        <f t="shared" si="487"/>
        <v>#DIV/0!</v>
      </c>
      <c r="K5170" s="197" t="str" cm="1">
        <f t="array" ref="K5170">INDEX($A:$G, ($B5170*$B$4)+3,COLUMN(C5170))</f>
        <v>Owing</v>
      </c>
      <c r="L5170" s="198" t="e">
        <f t="shared" si="489"/>
        <v>#VALUE!</v>
      </c>
      <c r="M5170" s="199" t="e">
        <f t="shared" si="490"/>
        <v>#VALUE!</v>
      </c>
      <c r="N5170" s="200" t="str" cm="1">
        <f t="array" ref="N5170">INDEX($A:$G, ($B5170*$B$4)+3,COLUMN(F5170))</f>
        <v>Total Interest Charged</v>
      </c>
      <c r="O5170" s="201" t="e">
        <f t="shared" si="488"/>
        <v>#VALUE!</v>
      </c>
    </row>
    <row r="5171" spans="3:15" x14ac:dyDescent="0.25">
      <c r="C5171" s="197" t="e">
        <f t="shared" si="491"/>
        <v>#DIV/0!</v>
      </c>
      <c r="D5171" s="216" t="e">
        <f>IF(F5171="","",IF($B$3='Budget Calculator'!$A$14, 'Loan Calculator'!$L$12-E5171+H5171, IF($B$3='Budget Calculator'!$A$13,  'Loan Calculator'!$N$12-E5171+H5171, IF($B$3='Budget Calculator'!$A$12,  'Loan Calculator'!$P$12-E5171+H5171, 0))))</f>
        <v>#DIV/0!</v>
      </c>
      <c r="E5171" s="217" t="e">
        <f>IF(('Loan Calculator'!$G$4/$B$4)*C5170&gt;=0, ('Loan Calculator'!$G$4/$B$4)*C5170, 1/0)</f>
        <v>#DIV/0!</v>
      </c>
      <c r="F5171" s="200" t="e">
        <f t="shared" si="492"/>
        <v>#DIV/0!</v>
      </c>
      <c r="G5171" s="212" t="e">
        <f t="shared" si="487"/>
        <v>#DIV/0!</v>
      </c>
      <c r="K5171" s="197" t="str" cm="1">
        <f t="array" ref="K5171">INDEX($A:$G, ($B5171*$B$4)+3,COLUMN(C5171))</f>
        <v>Owing</v>
      </c>
      <c r="L5171" s="198" t="e">
        <f t="shared" si="489"/>
        <v>#VALUE!</v>
      </c>
      <c r="M5171" s="199" t="e">
        <f t="shared" si="490"/>
        <v>#VALUE!</v>
      </c>
      <c r="N5171" s="200" t="str" cm="1">
        <f t="array" ref="N5171">INDEX($A:$G, ($B5171*$B$4)+3,COLUMN(F5171))</f>
        <v>Total Interest Charged</v>
      </c>
      <c r="O5171" s="201" t="e">
        <f t="shared" si="488"/>
        <v>#VALUE!</v>
      </c>
    </row>
    <row r="5172" spans="3:15" x14ac:dyDescent="0.25">
      <c r="C5172" s="197" t="e">
        <f t="shared" si="491"/>
        <v>#DIV/0!</v>
      </c>
      <c r="D5172" s="216" t="e">
        <f>IF(F5172="","",IF($B$3='Budget Calculator'!$A$14, 'Loan Calculator'!$L$12-E5172+H5172, IF($B$3='Budget Calculator'!$A$13,  'Loan Calculator'!$N$12-E5172+H5172, IF($B$3='Budget Calculator'!$A$12,  'Loan Calculator'!$P$12-E5172+H5172, 0))))</f>
        <v>#DIV/0!</v>
      </c>
      <c r="E5172" s="217" t="e">
        <f>IF(('Loan Calculator'!$G$4/$B$4)*C5171&gt;=0, ('Loan Calculator'!$G$4/$B$4)*C5171, 1/0)</f>
        <v>#DIV/0!</v>
      </c>
      <c r="F5172" s="200" t="e">
        <f t="shared" si="492"/>
        <v>#DIV/0!</v>
      </c>
      <c r="G5172" s="212" t="e">
        <f t="shared" si="487"/>
        <v>#DIV/0!</v>
      </c>
      <c r="K5172" s="197" t="str" cm="1">
        <f t="array" ref="K5172">INDEX($A:$G, ($B5172*$B$4)+3,COLUMN(C5172))</f>
        <v>Owing</v>
      </c>
      <c r="L5172" s="198" t="e">
        <f t="shared" si="489"/>
        <v>#VALUE!</v>
      </c>
      <c r="M5172" s="199" t="e">
        <f t="shared" si="490"/>
        <v>#VALUE!</v>
      </c>
      <c r="N5172" s="200" t="str" cm="1">
        <f t="array" ref="N5172">INDEX($A:$G, ($B5172*$B$4)+3,COLUMN(F5172))</f>
        <v>Total Interest Charged</v>
      </c>
      <c r="O5172" s="201" t="e">
        <f t="shared" si="488"/>
        <v>#VALUE!</v>
      </c>
    </row>
    <row r="5173" spans="3:15" x14ac:dyDescent="0.25">
      <c r="C5173" s="197" t="e">
        <f t="shared" si="491"/>
        <v>#DIV/0!</v>
      </c>
      <c r="D5173" s="216" t="e">
        <f>IF(F5173="","",IF($B$3='Budget Calculator'!$A$14, 'Loan Calculator'!$L$12-E5173+H5173, IF($B$3='Budget Calculator'!$A$13,  'Loan Calculator'!$N$12-E5173+H5173, IF($B$3='Budget Calculator'!$A$12,  'Loan Calculator'!$P$12-E5173+H5173, 0))))</f>
        <v>#DIV/0!</v>
      </c>
      <c r="E5173" s="217" t="e">
        <f>IF(('Loan Calculator'!$G$4/$B$4)*C5172&gt;=0, ('Loan Calculator'!$G$4/$B$4)*C5172, 1/0)</f>
        <v>#DIV/0!</v>
      </c>
      <c r="F5173" s="200" t="e">
        <f t="shared" si="492"/>
        <v>#DIV/0!</v>
      </c>
      <c r="G5173" s="212" t="e">
        <f t="shared" si="487"/>
        <v>#DIV/0!</v>
      </c>
      <c r="K5173" s="197" t="str" cm="1">
        <f t="array" ref="K5173">INDEX($A:$G, ($B5173*$B$4)+3,COLUMN(C5173))</f>
        <v>Owing</v>
      </c>
      <c r="L5173" s="198" t="e">
        <f t="shared" si="489"/>
        <v>#VALUE!</v>
      </c>
      <c r="M5173" s="199" t="e">
        <f t="shared" si="490"/>
        <v>#VALUE!</v>
      </c>
      <c r="N5173" s="200" t="str" cm="1">
        <f t="array" ref="N5173">INDEX($A:$G, ($B5173*$B$4)+3,COLUMN(F5173))</f>
        <v>Total Interest Charged</v>
      </c>
      <c r="O5173" s="201" t="e">
        <f t="shared" si="488"/>
        <v>#VALUE!</v>
      </c>
    </row>
    <row r="5174" spans="3:15" x14ac:dyDescent="0.25">
      <c r="C5174" s="197" t="e">
        <f t="shared" si="491"/>
        <v>#DIV/0!</v>
      </c>
      <c r="D5174" s="216" t="e">
        <f>IF(F5174="","",IF($B$3='Budget Calculator'!$A$14, 'Loan Calculator'!$L$12-E5174+H5174, IF($B$3='Budget Calculator'!$A$13,  'Loan Calculator'!$N$12-E5174+H5174, IF($B$3='Budget Calculator'!$A$12,  'Loan Calculator'!$P$12-E5174+H5174, 0))))</f>
        <v>#DIV/0!</v>
      </c>
      <c r="E5174" s="217" t="e">
        <f>IF(('Loan Calculator'!$G$4/$B$4)*C5173&gt;=0, ('Loan Calculator'!$G$4/$B$4)*C5173, 1/0)</f>
        <v>#DIV/0!</v>
      </c>
      <c r="F5174" s="200" t="e">
        <f t="shared" si="492"/>
        <v>#DIV/0!</v>
      </c>
      <c r="G5174" s="212" t="e">
        <f t="shared" si="487"/>
        <v>#DIV/0!</v>
      </c>
      <c r="K5174" s="197" t="str" cm="1">
        <f t="array" ref="K5174">INDEX($A:$G, ($B5174*$B$4)+3,COLUMN(C5174))</f>
        <v>Owing</v>
      </c>
      <c r="L5174" s="198" t="e">
        <f t="shared" si="489"/>
        <v>#VALUE!</v>
      </c>
      <c r="M5174" s="199" t="e">
        <f t="shared" si="490"/>
        <v>#VALUE!</v>
      </c>
      <c r="N5174" s="200" t="str" cm="1">
        <f t="array" ref="N5174">INDEX($A:$G, ($B5174*$B$4)+3,COLUMN(F5174))</f>
        <v>Total Interest Charged</v>
      </c>
      <c r="O5174" s="201" t="e">
        <f t="shared" si="488"/>
        <v>#VALUE!</v>
      </c>
    </row>
    <row r="5175" spans="3:15" x14ac:dyDescent="0.25">
      <c r="C5175" s="197" t="e">
        <f t="shared" si="491"/>
        <v>#DIV/0!</v>
      </c>
      <c r="D5175" s="216" t="e">
        <f>IF(F5175="","",IF($B$3='Budget Calculator'!$A$14, 'Loan Calculator'!$L$12-E5175+H5175, IF($B$3='Budget Calculator'!$A$13,  'Loan Calculator'!$N$12-E5175+H5175, IF($B$3='Budget Calculator'!$A$12,  'Loan Calculator'!$P$12-E5175+H5175, 0))))</f>
        <v>#DIV/0!</v>
      </c>
      <c r="E5175" s="217" t="e">
        <f>IF(('Loan Calculator'!$G$4/$B$4)*C5174&gt;=0, ('Loan Calculator'!$G$4/$B$4)*C5174, 1/0)</f>
        <v>#DIV/0!</v>
      </c>
      <c r="F5175" s="200" t="e">
        <f t="shared" si="492"/>
        <v>#DIV/0!</v>
      </c>
      <c r="G5175" s="212" t="e">
        <f t="shared" si="487"/>
        <v>#DIV/0!</v>
      </c>
      <c r="K5175" s="197" t="str" cm="1">
        <f t="array" ref="K5175">INDEX($A:$G, ($B5175*$B$4)+3,COLUMN(C5175))</f>
        <v>Owing</v>
      </c>
      <c r="L5175" s="198" t="e">
        <f t="shared" si="489"/>
        <v>#VALUE!</v>
      </c>
      <c r="M5175" s="199" t="e">
        <f t="shared" si="490"/>
        <v>#VALUE!</v>
      </c>
      <c r="N5175" s="200" t="str" cm="1">
        <f t="array" ref="N5175">INDEX($A:$G, ($B5175*$B$4)+3,COLUMN(F5175))</f>
        <v>Total Interest Charged</v>
      </c>
      <c r="O5175" s="201" t="e">
        <f t="shared" si="488"/>
        <v>#VALUE!</v>
      </c>
    </row>
    <row r="5176" spans="3:15" x14ac:dyDescent="0.25">
      <c r="C5176" s="197" t="e">
        <f t="shared" si="491"/>
        <v>#DIV/0!</v>
      </c>
      <c r="D5176" s="216" t="e">
        <f>IF(F5176="","",IF($B$3='Budget Calculator'!$A$14, 'Loan Calculator'!$L$12-E5176+H5176, IF($B$3='Budget Calculator'!$A$13,  'Loan Calculator'!$N$12-E5176+H5176, IF($B$3='Budget Calculator'!$A$12,  'Loan Calculator'!$P$12-E5176+H5176, 0))))</f>
        <v>#DIV/0!</v>
      </c>
      <c r="E5176" s="217" t="e">
        <f>IF(('Loan Calculator'!$G$4/$B$4)*C5175&gt;=0, ('Loan Calculator'!$G$4/$B$4)*C5175, 1/0)</f>
        <v>#DIV/0!</v>
      </c>
      <c r="F5176" s="200" t="e">
        <f t="shared" si="492"/>
        <v>#DIV/0!</v>
      </c>
      <c r="G5176" s="212" t="e">
        <f t="shared" si="487"/>
        <v>#DIV/0!</v>
      </c>
      <c r="K5176" s="197" t="str" cm="1">
        <f t="array" ref="K5176">INDEX($A:$G, ($B5176*$B$4)+3,COLUMN(C5176))</f>
        <v>Owing</v>
      </c>
      <c r="L5176" s="198" t="e">
        <f t="shared" si="489"/>
        <v>#VALUE!</v>
      </c>
      <c r="M5176" s="199" t="e">
        <f t="shared" si="490"/>
        <v>#VALUE!</v>
      </c>
      <c r="N5176" s="200" t="str" cm="1">
        <f t="array" ref="N5176">INDEX($A:$G, ($B5176*$B$4)+3,COLUMN(F5176))</f>
        <v>Total Interest Charged</v>
      </c>
      <c r="O5176" s="201" t="e">
        <f t="shared" si="488"/>
        <v>#VALUE!</v>
      </c>
    </row>
    <row r="5177" spans="3:15" x14ac:dyDescent="0.25">
      <c r="C5177" s="197" t="e">
        <f t="shared" si="491"/>
        <v>#DIV/0!</v>
      </c>
      <c r="D5177" s="216" t="e">
        <f>IF(F5177="","",IF($B$3='Budget Calculator'!$A$14, 'Loan Calculator'!$L$12-E5177+H5177, IF($B$3='Budget Calculator'!$A$13,  'Loan Calculator'!$N$12-E5177+H5177, IF($B$3='Budget Calculator'!$A$12,  'Loan Calculator'!$P$12-E5177+H5177, 0))))</f>
        <v>#DIV/0!</v>
      </c>
      <c r="E5177" s="217" t="e">
        <f>IF(('Loan Calculator'!$G$4/$B$4)*C5176&gt;=0, ('Loan Calculator'!$G$4/$B$4)*C5176, 1/0)</f>
        <v>#DIV/0!</v>
      </c>
      <c r="F5177" s="200" t="e">
        <f t="shared" si="492"/>
        <v>#DIV/0!</v>
      </c>
      <c r="G5177" s="212" t="e">
        <f t="shared" si="487"/>
        <v>#DIV/0!</v>
      </c>
      <c r="K5177" s="197" t="str" cm="1">
        <f t="array" ref="K5177">INDEX($A:$G, ($B5177*$B$4)+3,COLUMN(C5177))</f>
        <v>Owing</v>
      </c>
      <c r="L5177" s="198" t="e">
        <f t="shared" si="489"/>
        <v>#VALUE!</v>
      </c>
      <c r="M5177" s="199" t="e">
        <f t="shared" si="490"/>
        <v>#VALUE!</v>
      </c>
      <c r="N5177" s="200" t="str" cm="1">
        <f t="array" ref="N5177">INDEX($A:$G, ($B5177*$B$4)+3,COLUMN(F5177))</f>
        <v>Total Interest Charged</v>
      </c>
      <c r="O5177" s="201" t="e">
        <f t="shared" si="488"/>
        <v>#VALUE!</v>
      </c>
    </row>
    <row r="5178" spans="3:15" x14ac:dyDescent="0.25">
      <c r="C5178" s="197" t="e">
        <f t="shared" si="491"/>
        <v>#DIV/0!</v>
      </c>
      <c r="D5178" s="216" t="e">
        <f>IF(F5178="","",IF($B$3='Budget Calculator'!$A$14, 'Loan Calculator'!$L$12-E5178+H5178, IF($B$3='Budget Calculator'!$A$13,  'Loan Calculator'!$N$12-E5178+H5178, IF($B$3='Budget Calculator'!$A$12,  'Loan Calculator'!$P$12-E5178+H5178, 0))))</f>
        <v>#DIV/0!</v>
      </c>
      <c r="E5178" s="217" t="e">
        <f>IF(('Loan Calculator'!$G$4/$B$4)*C5177&gt;=0, ('Loan Calculator'!$G$4/$B$4)*C5177, 1/0)</f>
        <v>#DIV/0!</v>
      </c>
      <c r="F5178" s="200" t="e">
        <f t="shared" si="492"/>
        <v>#DIV/0!</v>
      </c>
      <c r="G5178" s="212" t="e">
        <f t="shared" si="487"/>
        <v>#DIV/0!</v>
      </c>
      <c r="K5178" s="197" t="str" cm="1">
        <f t="array" ref="K5178">INDEX($A:$G, ($B5178*$B$4)+3,COLUMN(C5178))</f>
        <v>Owing</v>
      </c>
      <c r="L5178" s="198" t="e">
        <f t="shared" si="489"/>
        <v>#VALUE!</v>
      </c>
      <c r="M5178" s="199" t="e">
        <f t="shared" si="490"/>
        <v>#VALUE!</v>
      </c>
      <c r="N5178" s="200" t="str" cm="1">
        <f t="array" ref="N5178">INDEX($A:$G, ($B5178*$B$4)+3,COLUMN(F5178))</f>
        <v>Total Interest Charged</v>
      </c>
      <c r="O5178" s="201" t="e">
        <f t="shared" si="488"/>
        <v>#VALUE!</v>
      </c>
    </row>
    <row r="5179" spans="3:15" x14ac:dyDescent="0.25">
      <c r="C5179" s="197" t="e">
        <f t="shared" si="491"/>
        <v>#DIV/0!</v>
      </c>
      <c r="D5179" s="216" t="e">
        <f>IF(F5179="","",IF($B$3='Budget Calculator'!$A$14, 'Loan Calculator'!$L$12-E5179+H5179, IF($B$3='Budget Calculator'!$A$13,  'Loan Calculator'!$N$12-E5179+H5179, IF($B$3='Budget Calculator'!$A$12,  'Loan Calculator'!$P$12-E5179+H5179, 0))))</f>
        <v>#DIV/0!</v>
      </c>
      <c r="E5179" s="217" t="e">
        <f>IF(('Loan Calculator'!$G$4/$B$4)*C5178&gt;=0, ('Loan Calculator'!$G$4/$B$4)*C5178, 1/0)</f>
        <v>#DIV/0!</v>
      </c>
      <c r="F5179" s="200" t="e">
        <f t="shared" si="492"/>
        <v>#DIV/0!</v>
      </c>
      <c r="G5179" s="212" t="e">
        <f t="shared" si="487"/>
        <v>#DIV/0!</v>
      </c>
      <c r="K5179" s="197" t="str" cm="1">
        <f t="array" ref="K5179">INDEX($A:$G, ($B5179*$B$4)+3,COLUMN(C5179))</f>
        <v>Owing</v>
      </c>
      <c r="L5179" s="198" t="e">
        <f t="shared" si="489"/>
        <v>#VALUE!</v>
      </c>
      <c r="M5179" s="199" t="e">
        <f t="shared" si="490"/>
        <v>#VALUE!</v>
      </c>
      <c r="N5179" s="200" t="str" cm="1">
        <f t="array" ref="N5179">INDEX($A:$G, ($B5179*$B$4)+3,COLUMN(F5179))</f>
        <v>Total Interest Charged</v>
      </c>
      <c r="O5179" s="201" t="e">
        <f t="shared" si="488"/>
        <v>#VALUE!</v>
      </c>
    </row>
    <row r="5180" spans="3:15" x14ac:dyDescent="0.25">
      <c r="C5180" s="197" t="e">
        <f t="shared" si="491"/>
        <v>#DIV/0!</v>
      </c>
      <c r="D5180" s="216" t="e">
        <f>IF(F5180="","",IF($B$3='Budget Calculator'!$A$14, 'Loan Calculator'!$L$12-E5180+H5180, IF($B$3='Budget Calculator'!$A$13,  'Loan Calculator'!$N$12-E5180+H5180, IF($B$3='Budget Calculator'!$A$12,  'Loan Calculator'!$P$12-E5180+H5180, 0))))</f>
        <v>#DIV/0!</v>
      </c>
      <c r="E5180" s="217" t="e">
        <f>IF(('Loan Calculator'!$G$4/$B$4)*C5179&gt;=0, ('Loan Calculator'!$G$4/$B$4)*C5179, 1/0)</f>
        <v>#DIV/0!</v>
      </c>
      <c r="F5180" s="200" t="e">
        <f t="shared" si="492"/>
        <v>#DIV/0!</v>
      </c>
      <c r="G5180" s="212" t="e">
        <f t="shared" si="487"/>
        <v>#DIV/0!</v>
      </c>
      <c r="K5180" s="197" t="str" cm="1">
        <f t="array" ref="K5180">INDEX($A:$G, ($B5180*$B$4)+3,COLUMN(C5180))</f>
        <v>Owing</v>
      </c>
      <c r="L5180" s="198" t="e">
        <f t="shared" si="489"/>
        <v>#VALUE!</v>
      </c>
      <c r="M5180" s="199" t="e">
        <f t="shared" si="490"/>
        <v>#VALUE!</v>
      </c>
      <c r="N5180" s="200" t="str" cm="1">
        <f t="array" ref="N5180">INDEX($A:$G, ($B5180*$B$4)+3,COLUMN(F5180))</f>
        <v>Total Interest Charged</v>
      </c>
      <c r="O5180" s="201" t="e">
        <f t="shared" si="488"/>
        <v>#VALUE!</v>
      </c>
    </row>
    <row r="5181" spans="3:15" x14ac:dyDescent="0.25">
      <c r="C5181" s="197" t="e">
        <f t="shared" si="491"/>
        <v>#DIV/0!</v>
      </c>
      <c r="D5181" s="216" t="e">
        <f>IF(F5181="","",IF($B$3='Budget Calculator'!$A$14, 'Loan Calculator'!$L$12-E5181+H5181, IF($B$3='Budget Calculator'!$A$13,  'Loan Calculator'!$N$12-E5181+H5181, IF($B$3='Budget Calculator'!$A$12,  'Loan Calculator'!$P$12-E5181+H5181, 0))))</f>
        <v>#DIV/0!</v>
      </c>
      <c r="E5181" s="217" t="e">
        <f>IF(('Loan Calculator'!$G$4/$B$4)*C5180&gt;=0, ('Loan Calculator'!$G$4/$B$4)*C5180, 1/0)</f>
        <v>#DIV/0!</v>
      </c>
      <c r="F5181" s="200" t="e">
        <f t="shared" si="492"/>
        <v>#DIV/0!</v>
      </c>
      <c r="G5181" s="212" t="e">
        <f t="shared" si="487"/>
        <v>#DIV/0!</v>
      </c>
      <c r="K5181" s="197" t="str" cm="1">
        <f t="array" ref="K5181">INDEX($A:$G, ($B5181*$B$4)+3,COLUMN(C5181))</f>
        <v>Owing</v>
      </c>
      <c r="L5181" s="198" t="e">
        <f t="shared" si="489"/>
        <v>#VALUE!</v>
      </c>
      <c r="M5181" s="199" t="e">
        <f t="shared" si="490"/>
        <v>#VALUE!</v>
      </c>
      <c r="N5181" s="200" t="str" cm="1">
        <f t="array" ref="N5181">INDEX($A:$G, ($B5181*$B$4)+3,COLUMN(F5181))</f>
        <v>Total Interest Charged</v>
      </c>
      <c r="O5181" s="201" t="e">
        <f t="shared" si="488"/>
        <v>#VALUE!</v>
      </c>
    </row>
    <row r="5182" spans="3:15" x14ac:dyDescent="0.25">
      <c r="C5182" s="197" t="e">
        <f t="shared" si="491"/>
        <v>#DIV/0!</v>
      </c>
      <c r="D5182" s="216" t="e">
        <f>IF(F5182="","",IF($B$3='Budget Calculator'!$A$14, 'Loan Calculator'!$L$12-E5182+H5182, IF($B$3='Budget Calculator'!$A$13,  'Loan Calculator'!$N$12-E5182+H5182, IF($B$3='Budget Calculator'!$A$12,  'Loan Calculator'!$P$12-E5182+H5182, 0))))</f>
        <v>#DIV/0!</v>
      </c>
      <c r="E5182" s="217" t="e">
        <f>IF(('Loan Calculator'!$G$4/$B$4)*C5181&gt;=0, ('Loan Calculator'!$G$4/$B$4)*C5181, 1/0)</f>
        <v>#DIV/0!</v>
      </c>
      <c r="F5182" s="200" t="e">
        <f t="shared" si="492"/>
        <v>#DIV/0!</v>
      </c>
      <c r="G5182" s="212" t="e">
        <f t="shared" si="487"/>
        <v>#DIV/0!</v>
      </c>
      <c r="K5182" s="197" t="str" cm="1">
        <f t="array" ref="K5182">INDEX($A:$G, ($B5182*$B$4)+3,COLUMN(C5182))</f>
        <v>Owing</v>
      </c>
      <c r="L5182" s="198" t="e">
        <f t="shared" si="489"/>
        <v>#VALUE!</v>
      </c>
      <c r="M5182" s="199" t="e">
        <f t="shared" si="490"/>
        <v>#VALUE!</v>
      </c>
      <c r="N5182" s="200" t="str" cm="1">
        <f t="array" ref="N5182">INDEX($A:$G, ($B5182*$B$4)+3,COLUMN(F5182))</f>
        <v>Total Interest Charged</v>
      </c>
      <c r="O5182" s="201" t="e">
        <f t="shared" si="488"/>
        <v>#VALUE!</v>
      </c>
    </row>
    <row r="5183" spans="3:15" x14ac:dyDescent="0.25">
      <c r="C5183" s="197" t="e">
        <f t="shared" si="491"/>
        <v>#DIV/0!</v>
      </c>
      <c r="D5183" s="216" t="e">
        <f>IF(F5183="","",IF($B$3='Budget Calculator'!$A$14, 'Loan Calculator'!$L$12-E5183+H5183, IF($B$3='Budget Calculator'!$A$13,  'Loan Calculator'!$N$12-E5183+H5183, IF($B$3='Budget Calculator'!$A$12,  'Loan Calculator'!$P$12-E5183+H5183, 0))))</f>
        <v>#DIV/0!</v>
      </c>
      <c r="E5183" s="217" t="e">
        <f>IF(('Loan Calculator'!$G$4/$B$4)*C5182&gt;=0, ('Loan Calculator'!$G$4/$B$4)*C5182, 1/0)</f>
        <v>#DIV/0!</v>
      </c>
      <c r="F5183" s="200" t="e">
        <f t="shared" si="492"/>
        <v>#DIV/0!</v>
      </c>
      <c r="G5183" s="212" t="e">
        <f t="shared" si="487"/>
        <v>#DIV/0!</v>
      </c>
      <c r="K5183" s="197" t="str" cm="1">
        <f t="array" ref="K5183">INDEX($A:$G, ($B5183*$B$4)+3,COLUMN(C5183))</f>
        <v>Owing</v>
      </c>
      <c r="L5183" s="198" t="e">
        <f t="shared" si="489"/>
        <v>#VALUE!</v>
      </c>
      <c r="M5183" s="199" t="e">
        <f t="shared" si="490"/>
        <v>#VALUE!</v>
      </c>
      <c r="N5183" s="200" t="str" cm="1">
        <f t="array" ref="N5183">INDEX($A:$G, ($B5183*$B$4)+3,COLUMN(F5183))</f>
        <v>Total Interest Charged</v>
      </c>
      <c r="O5183" s="201" t="e">
        <f t="shared" si="488"/>
        <v>#VALUE!</v>
      </c>
    </row>
    <row r="5184" spans="3:15" x14ac:dyDescent="0.25">
      <c r="C5184" s="197" t="e">
        <f t="shared" si="491"/>
        <v>#DIV/0!</v>
      </c>
      <c r="D5184" s="216" t="e">
        <f>IF(F5184="","",IF($B$3='Budget Calculator'!$A$14, 'Loan Calculator'!$L$12-E5184+H5184, IF($B$3='Budget Calculator'!$A$13,  'Loan Calculator'!$N$12-E5184+H5184, IF($B$3='Budget Calculator'!$A$12,  'Loan Calculator'!$P$12-E5184+H5184, 0))))</f>
        <v>#DIV/0!</v>
      </c>
      <c r="E5184" s="217" t="e">
        <f>IF(('Loan Calculator'!$G$4/$B$4)*C5183&gt;=0, ('Loan Calculator'!$G$4/$B$4)*C5183, 1/0)</f>
        <v>#DIV/0!</v>
      </c>
      <c r="F5184" s="200" t="e">
        <f t="shared" si="492"/>
        <v>#DIV/0!</v>
      </c>
      <c r="G5184" s="212" t="e">
        <f t="shared" si="487"/>
        <v>#DIV/0!</v>
      </c>
      <c r="K5184" s="197" t="str" cm="1">
        <f t="array" ref="K5184">INDEX($A:$G, ($B5184*$B$4)+3,COLUMN(C5184))</f>
        <v>Owing</v>
      </c>
      <c r="L5184" s="198" t="e">
        <f t="shared" si="489"/>
        <v>#VALUE!</v>
      </c>
      <c r="M5184" s="199" t="e">
        <f t="shared" si="490"/>
        <v>#VALUE!</v>
      </c>
      <c r="N5184" s="200" t="str" cm="1">
        <f t="array" ref="N5184">INDEX($A:$G, ($B5184*$B$4)+3,COLUMN(F5184))</f>
        <v>Total Interest Charged</v>
      </c>
      <c r="O5184" s="201" t="e">
        <f t="shared" si="488"/>
        <v>#VALUE!</v>
      </c>
    </row>
    <row r="5185" spans="3:15" x14ac:dyDescent="0.25">
      <c r="C5185" s="197" t="e">
        <f t="shared" si="491"/>
        <v>#DIV/0!</v>
      </c>
      <c r="D5185" s="216" t="e">
        <f>IF(F5185="","",IF($B$3='Budget Calculator'!$A$14, 'Loan Calculator'!$L$12-E5185+H5185, IF($B$3='Budget Calculator'!$A$13,  'Loan Calculator'!$N$12-E5185+H5185, IF($B$3='Budget Calculator'!$A$12,  'Loan Calculator'!$P$12-E5185+H5185, 0))))</f>
        <v>#DIV/0!</v>
      </c>
      <c r="E5185" s="217" t="e">
        <f>IF(('Loan Calculator'!$G$4/$B$4)*C5184&gt;=0, ('Loan Calculator'!$G$4/$B$4)*C5184, 1/0)</f>
        <v>#DIV/0!</v>
      </c>
      <c r="F5185" s="200" t="e">
        <f t="shared" si="492"/>
        <v>#DIV/0!</v>
      </c>
      <c r="G5185" s="212" t="e">
        <f t="shared" si="487"/>
        <v>#DIV/0!</v>
      </c>
      <c r="K5185" s="197" t="str" cm="1">
        <f t="array" ref="K5185">INDEX($A:$G, ($B5185*$B$4)+3,COLUMN(C5185))</f>
        <v>Owing</v>
      </c>
      <c r="L5185" s="198" t="e">
        <f t="shared" si="489"/>
        <v>#VALUE!</v>
      </c>
      <c r="M5185" s="199" t="e">
        <f t="shared" si="490"/>
        <v>#VALUE!</v>
      </c>
      <c r="N5185" s="200" t="str" cm="1">
        <f t="array" ref="N5185">INDEX($A:$G, ($B5185*$B$4)+3,COLUMN(F5185))</f>
        <v>Total Interest Charged</v>
      </c>
      <c r="O5185" s="201" t="e">
        <f t="shared" si="488"/>
        <v>#VALUE!</v>
      </c>
    </row>
    <row r="5186" spans="3:15" x14ac:dyDescent="0.25">
      <c r="C5186" s="197" t="e">
        <f t="shared" si="491"/>
        <v>#DIV/0!</v>
      </c>
      <c r="D5186" s="216" t="e">
        <f>IF(F5186="","",IF($B$3='Budget Calculator'!$A$14, 'Loan Calculator'!$L$12-E5186+H5186, IF($B$3='Budget Calculator'!$A$13,  'Loan Calculator'!$N$12-E5186+H5186, IF($B$3='Budget Calculator'!$A$12,  'Loan Calculator'!$P$12-E5186+H5186, 0))))</f>
        <v>#DIV/0!</v>
      </c>
      <c r="E5186" s="217" t="e">
        <f>IF(('Loan Calculator'!$G$4/$B$4)*C5185&gt;=0, ('Loan Calculator'!$G$4/$B$4)*C5185, 1/0)</f>
        <v>#DIV/0!</v>
      </c>
      <c r="F5186" s="200" t="e">
        <f t="shared" si="492"/>
        <v>#DIV/0!</v>
      </c>
      <c r="G5186" s="212" t="e">
        <f t="shared" si="487"/>
        <v>#DIV/0!</v>
      </c>
      <c r="K5186" s="197" t="str" cm="1">
        <f t="array" ref="K5186">INDEX($A:$G, ($B5186*$B$4)+3,COLUMN(C5186))</f>
        <v>Owing</v>
      </c>
      <c r="L5186" s="198" t="e">
        <f t="shared" si="489"/>
        <v>#VALUE!</v>
      </c>
      <c r="M5186" s="199" t="e">
        <f t="shared" si="490"/>
        <v>#VALUE!</v>
      </c>
      <c r="N5186" s="200" t="str" cm="1">
        <f t="array" ref="N5186">INDEX($A:$G, ($B5186*$B$4)+3,COLUMN(F5186))</f>
        <v>Total Interest Charged</v>
      </c>
      <c r="O5186" s="201" t="e">
        <f t="shared" si="488"/>
        <v>#VALUE!</v>
      </c>
    </row>
    <row r="5187" spans="3:15" x14ac:dyDescent="0.25">
      <c r="C5187" s="197" t="e">
        <f t="shared" si="491"/>
        <v>#DIV/0!</v>
      </c>
      <c r="D5187" s="216" t="e">
        <f>IF(F5187="","",IF($B$3='Budget Calculator'!$A$14, 'Loan Calculator'!$L$12-E5187+H5187, IF($B$3='Budget Calculator'!$A$13,  'Loan Calculator'!$N$12-E5187+H5187, IF($B$3='Budget Calculator'!$A$12,  'Loan Calculator'!$P$12-E5187+H5187, 0))))</f>
        <v>#DIV/0!</v>
      </c>
      <c r="E5187" s="217" t="e">
        <f>IF(('Loan Calculator'!$G$4/$B$4)*C5186&gt;=0, ('Loan Calculator'!$G$4/$B$4)*C5186, 1/0)</f>
        <v>#DIV/0!</v>
      </c>
      <c r="F5187" s="200" t="e">
        <f t="shared" si="492"/>
        <v>#DIV/0!</v>
      </c>
      <c r="G5187" s="212" t="e">
        <f t="shared" si="487"/>
        <v>#DIV/0!</v>
      </c>
      <c r="K5187" s="197" t="str" cm="1">
        <f t="array" ref="K5187">INDEX($A:$G, ($B5187*$B$4)+3,COLUMN(C5187))</f>
        <v>Owing</v>
      </c>
      <c r="L5187" s="198" t="e">
        <f t="shared" si="489"/>
        <v>#VALUE!</v>
      </c>
      <c r="M5187" s="199" t="e">
        <f t="shared" si="490"/>
        <v>#VALUE!</v>
      </c>
      <c r="N5187" s="200" t="str" cm="1">
        <f t="array" ref="N5187">INDEX($A:$G, ($B5187*$B$4)+3,COLUMN(F5187))</f>
        <v>Total Interest Charged</v>
      </c>
      <c r="O5187" s="201" t="e">
        <f t="shared" si="488"/>
        <v>#VALUE!</v>
      </c>
    </row>
    <row r="5188" spans="3:15" x14ac:dyDescent="0.25">
      <c r="C5188" s="197" t="e">
        <f t="shared" si="491"/>
        <v>#DIV/0!</v>
      </c>
      <c r="D5188" s="216" t="e">
        <f>IF(F5188="","",IF($B$3='Budget Calculator'!$A$14, 'Loan Calculator'!$L$12-E5188+H5188, IF($B$3='Budget Calculator'!$A$13,  'Loan Calculator'!$N$12-E5188+H5188, IF($B$3='Budget Calculator'!$A$12,  'Loan Calculator'!$P$12-E5188+H5188, 0))))</f>
        <v>#DIV/0!</v>
      </c>
      <c r="E5188" s="217" t="e">
        <f>IF(('Loan Calculator'!$G$4/$B$4)*C5187&gt;=0, ('Loan Calculator'!$G$4/$B$4)*C5187, 1/0)</f>
        <v>#DIV/0!</v>
      </c>
      <c r="F5188" s="200" t="e">
        <f t="shared" si="492"/>
        <v>#DIV/0!</v>
      </c>
      <c r="G5188" s="212" t="e">
        <f t="shared" si="487"/>
        <v>#DIV/0!</v>
      </c>
      <c r="K5188" s="197" t="str" cm="1">
        <f t="array" ref="K5188">INDEX($A:$G, ($B5188*$B$4)+3,COLUMN(C5188))</f>
        <v>Owing</v>
      </c>
      <c r="L5188" s="198" t="e">
        <f t="shared" si="489"/>
        <v>#VALUE!</v>
      </c>
      <c r="M5188" s="199" t="e">
        <f t="shared" si="490"/>
        <v>#VALUE!</v>
      </c>
      <c r="N5188" s="200" t="str" cm="1">
        <f t="array" ref="N5188">INDEX($A:$G, ($B5188*$B$4)+3,COLUMN(F5188))</f>
        <v>Total Interest Charged</v>
      </c>
      <c r="O5188" s="201" t="e">
        <f t="shared" si="488"/>
        <v>#VALUE!</v>
      </c>
    </row>
    <row r="5189" spans="3:15" x14ac:dyDescent="0.25">
      <c r="C5189" s="197" t="e">
        <f t="shared" si="491"/>
        <v>#DIV/0!</v>
      </c>
      <c r="D5189" s="216" t="e">
        <f>IF(F5189="","",IF($B$3='Budget Calculator'!$A$14, 'Loan Calculator'!$L$12-E5189+H5189, IF($B$3='Budget Calculator'!$A$13,  'Loan Calculator'!$N$12-E5189+H5189, IF($B$3='Budget Calculator'!$A$12,  'Loan Calculator'!$P$12-E5189+H5189, 0))))</f>
        <v>#DIV/0!</v>
      </c>
      <c r="E5189" s="217" t="e">
        <f>IF(('Loan Calculator'!$G$4/$B$4)*C5188&gt;=0, ('Loan Calculator'!$G$4/$B$4)*C5188, 1/0)</f>
        <v>#DIV/0!</v>
      </c>
      <c r="F5189" s="200" t="e">
        <f t="shared" si="492"/>
        <v>#DIV/0!</v>
      </c>
      <c r="G5189" s="212" t="e">
        <f t="shared" si="487"/>
        <v>#DIV/0!</v>
      </c>
      <c r="K5189" s="197" t="str" cm="1">
        <f t="array" ref="K5189">INDEX($A:$G, ($B5189*$B$4)+3,COLUMN(C5189))</f>
        <v>Owing</v>
      </c>
      <c r="L5189" s="198" t="e">
        <f t="shared" si="489"/>
        <v>#VALUE!</v>
      </c>
      <c r="M5189" s="199" t="e">
        <f t="shared" si="490"/>
        <v>#VALUE!</v>
      </c>
      <c r="N5189" s="200" t="str" cm="1">
        <f t="array" ref="N5189">INDEX($A:$G, ($B5189*$B$4)+3,COLUMN(F5189))</f>
        <v>Total Interest Charged</v>
      </c>
      <c r="O5189" s="201" t="e">
        <f t="shared" si="488"/>
        <v>#VALUE!</v>
      </c>
    </row>
    <row r="5190" spans="3:15" x14ac:dyDescent="0.25">
      <c r="C5190" s="197" t="e">
        <f t="shared" si="491"/>
        <v>#DIV/0!</v>
      </c>
      <c r="D5190" s="216" t="e">
        <f>IF(F5190="","",IF($B$3='Budget Calculator'!$A$14, 'Loan Calculator'!$L$12-E5190+H5190, IF($B$3='Budget Calculator'!$A$13,  'Loan Calculator'!$N$12-E5190+H5190, IF($B$3='Budget Calculator'!$A$12,  'Loan Calculator'!$P$12-E5190+H5190, 0))))</f>
        <v>#DIV/0!</v>
      </c>
      <c r="E5190" s="217" t="e">
        <f>IF(('Loan Calculator'!$G$4/$B$4)*C5189&gt;=0, ('Loan Calculator'!$G$4/$B$4)*C5189, 1/0)</f>
        <v>#DIV/0!</v>
      </c>
      <c r="F5190" s="200" t="e">
        <f t="shared" si="492"/>
        <v>#DIV/0!</v>
      </c>
      <c r="G5190" s="212" t="e">
        <f t="shared" ref="G5190:G5204" si="493">IF(IFERROR(C5190, 1/0), B5190, IF(C5190=0, B5190, 1/0))</f>
        <v>#DIV/0!</v>
      </c>
      <c r="K5190" s="197" t="str" cm="1">
        <f t="array" ref="K5190">INDEX($A:$G, ($B5190*$B$4)+3,COLUMN(C5190))</f>
        <v>Owing</v>
      </c>
      <c r="L5190" s="198" t="e">
        <f t="shared" si="489"/>
        <v>#VALUE!</v>
      </c>
      <c r="M5190" s="199" t="e">
        <f t="shared" si="490"/>
        <v>#VALUE!</v>
      </c>
      <c r="N5190" s="200" t="str" cm="1">
        <f t="array" ref="N5190">INDEX($A:$G, ($B5190*$B$4)+3,COLUMN(F5190))</f>
        <v>Total Interest Charged</v>
      </c>
      <c r="O5190" s="201" t="e">
        <f t="shared" ref="O5190:O5204" si="494">IF(IFERROR(K5190, 1/0), J5190, IF(K5190=0, J5190, 1/0))</f>
        <v>#VALUE!</v>
      </c>
    </row>
    <row r="5191" spans="3:15" x14ac:dyDescent="0.25">
      <c r="C5191" s="197" t="e">
        <f t="shared" si="491"/>
        <v>#DIV/0!</v>
      </c>
      <c r="D5191" s="216" t="e">
        <f>IF(F5191="","",IF($B$3='Budget Calculator'!$A$14, 'Loan Calculator'!$L$12-E5191+H5191, IF($B$3='Budget Calculator'!$A$13,  'Loan Calculator'!$N$12-E5191+H5191, IF($B$3='Budget Calculator'!$A$12,  'Loan Calculator'!$P$12-E5191+H5191, 0))))</f>
        <v>#DIV/0!</v>
      </c>
      <c r="E5191" s="217" t="e">
        <f>IF(('Loan Calculator'!$G$4/$B$4)*C5190&gt;=0, ('Loan Calculator'!$G$4/$B$4)*C5190, 1/0)</f>
        <v>#DIV/0!</v>
      </c>
      <c r="F5191" s="200" t="e">
        <f t="shared" si="492"/>
        <v>#DIV/0!</v>
      </c>
      <c r="G5191" s="212" t="e">
        <f t="shared" si="493"/>
        <v>#DIV/0!</v>
      </c>
      <c r="K5191" s="197" t="str" cm="1">
        <f t="array" ref="K5191">INDEX($A:$G, ($B5191*$B$4)+3,COLUMN(C5191))</f>
        <v>Owing</v>
      </c>
      <c r="L5191" s="198" t="e">
        <f t="shared" ref="L5191:L5204" si="495">K5190-K5191</f>
        <v>#VALUE!</v>
      </c>
      <c r="M5191" s="199" t="e">
        <f t="shared" ref="M5191:M5204" si="496">N5191-N5190</f>
        <v>#VALUE!</v>
      </c>
      <c r="N5191" s="200" t="str" cm="1">
        <f t="array" ref="N5191">INDEX($A:$G, ($B5191*$B$4)+3,COLUMN(F5191))</f>
        <v>Total Interest Charged</v>
      </c>
      <c r="O5191" s="201" t="e">
        <f t="shared" si="494"/>
        <v>#VALUE!</v>
      </c>
    </row>
    <row r="5192" spans="3:15" x14ac:dyDescent="0.25">
      <c r="C5192" s="197" t="e">
        <f t="shared" si="491"/>
        <v>#DIV/0!</v>
      </c>
      <c r="D5192" s="216" t="e">
        <f>IF(F5192="","",IF($B$3='Budget Calculator'!$A$14, 'Loan Calculator'!$L$12-E5192+H5192, IF($B$3='Budget Calculator'!$A$13,  'Loan Calculator'!$N$12-E5192+H5192, IF($B$3='Budget Calculator'!$A$12,  'Loan Calculator'!$P$12-E5192+H5192, 0))))</f>
        <v>#DIV/0!</v>
      </c>
      <c r="E5192" s="217" t="e">
        <f>IF(('Loan Calculator'!$G$4/$B$4)*C5191&gt;=0, ('Loan Calculator'!$G$4/$B$4)*C5191, 1/0)</f>
        <v>#DIV/0!</v>
      </c>
      <c r="F5192" s="200" t="e">
        <f t="shared" si="492"/>
        <v>#DIV/0!</v>
      </c>
      <c r="G5192" s="212" t="e">
        <f t="shared" si="493"/>
        <v>#DIV/0!</v>
      </c>
      <c r="K5192" s="197" t="str" cm="1">
        <f t="array" ref="K5192">INDEX($A:$G, ($B5192*$B$4)+3,COLUMN(C5192))</f>
        <v>Owing</v>
      </c>
      <c r="L5192" s="198" t="e">
        <f t="shared" si="495"/>
        <v>#VALUE!</v>
      </c>
      <c r="M5192" s="199" t="e">
        <f t="shared" si="496"/>
        <v>#VALUE!</v>
      </c>
      <c r="N5192" s="200" t="str" cm="1">
        <f t="array" ref="N5192">INDEX($A:$G, ($B5192*$B$4)+3,COLUMN(F5192))</f>
        <v>Total Interest Charged</v>
      </c>
      <c r="O5192" s="201" t="e">
        <f t="shared" si="494"/>
        <v>#VALUE!</v>
      </c>
    </row>
    <row r="5193" spans="3:15" x14ac:dyDescent="0.25">
      <c r="C5193" s="197" t="e">
        <f t="shared" si="491"/>
        <v>#DIV/0!</v>
      </c>
      <c r="D5193" s="216" t="e">
        <f>IF(F5193="","",IF($B$3='Budget Calculator'!$A$14, 'Loan Calculator'!$L$12-E5193+H5193, IF($B$3='Budget Calculator'!$A$13,  'Loan Calculator'!$N$12-E5193+H5193, IF($B$3='Budget Calculator'!$A$12,  'Loan Calculator'!$P$12-E5193+H5193, 0))))</f>
        <v>#DIV/0!</v>
      </c>
      <c r="E5193" s="217" t="e">
        <f>IF(('Loan Calculator'!$G$4/$B$4)*C5192&gt;=0, ('Loan Calculator'!$G$4/$B$4)*C5192, 1/0)</f>
        <v>#DIV/0!</v>
      </c>
      <c r="F5193" s="200" t="e">
        <f t="shared" si="492"/>
        <v>#DIV/0!</v>
      </c>
      <c r="G5193" s="212" t="e">
        <f t="shared" si="493"/>
        <v>#DIV/0!</v>
      </c>
      <c r="K5193" s="197" t="str" cm="1">
        <f t="array" ref="K5193">INDEX($A:$G, ($B5193*$B$4)+3,COLUMN(C5193))</f>
        <v>Owing</v>
      </c>
      <c r="L5193" s="198" t="e">
        <f t="shared" si="495"/>
        <v>#VALUE!</v>
      </c>
      <c r="M5193" s="199" t="e">
        <f t="shared" si="496"/>
        <v>#VALUE!</v>
      </c>
      <c r="N5193" s="200" t="str" cm="1">
        <f t="array" ref="N5193">INDEX($A:$G, ($B5193*$B$4)+3,COLUMN(F5193))</f>
        <v>Total Interest Charged</v>
      </c>
      <c r="O5193" s="201" t="e">
        <f t="shared" si="494"/>
        <v>#VALUE!</v>
      </c>
    </row>
    <row r="5194" spans="3:15" x14ac:dyDescent="0.25">
      <c r="C5194" s="197" t="e">
        <f t="shared" si="491"/>
        <v>#DIV/0!</v>
      </c>
      <c r="D5194" s="216" t="e">
        <f>IF(F5194="","",IF($B$3='Budget Calculator'!$A$14, 'Loan Calculator'!$L$12-E5194+H5194, IF($B$3='Budget Calculator'!$A$13,  'Loan Calculator'!$N$12-E5194+H5194, IF($B$3='Budget Calculator'!$A$12,  'Loan Calculator'!$P$12-E5194+H5194, 0))))</f>
        <v>#DIV/0!</v>
      </c>
      <c r="E5194" s="217" t="e">
        <f>IF(('Loan Calculator'!$G$4/$B$4)*C5193&gt;=0, ('Loan Calculator'!$G$4/$B$4)*C5193, 1/0)</f>
        <v>#DIV/0!</v>
      </c>
      <c r="F5194" s="200" t="e">
        <f t="shared" si="492"/>
        <v>#DIV/0!</v>
      </c>
      <c r="G5194" s="212" t="e">
        <f t="shared" si="493"/>
        <v>#DIV/0!</v>
      </c>
      <c r="K5194" s="197" t="str" cm="1">
        <f t="array" ref="K5194">INDEX($A:$G, ($B5194*$B$4)+3,COLUMN(C5194))</f>
        <v>Owing</v>
      </c>
      <c r="L5194" s="198" t="e">
        <f t="shared" si="495"/>
        <v>#VALUE!</v>
      </c>
      <c r="M5194" s="199" t="e">
        <f t="shared" si="496"/>
        <v>#VALUE!</v>
      </c>
      <c r="N5194" s="200" t="str" cm="1">
        <f t="array" ref="N5194">INDEX($A:$G, ($B5194*$B$4)+3,COLUMN(F5194))</f>
        <v>Total Interest Charged</v>
      </c>
      <c r="O5194" s="201" t="e">
        <f t="shared" si="494"/>
        <v>#VALUE!</v>
      </c>
    </row>
    <row r="5195" spans="3:15" x14ac:dyDescent="0.25">
      <c r="C5195" s="197" t="e">
        <f t="shared" si="491"/>
        <v>#DIV/0!</v>
      </c>
      <c r="D5195" s="216" t="e">
        <f>IF(F5195="","",IF($B$3='Budget Calculator'!$A$14, 'Loan Calculator'!$L$12-E5195+H5195, IF($B$3='Budget Calculator'!$A$13,  'Loan Calculator'!$N$12-E5195+H5195, IF($B$3='Budget Calculator'!$A$12,  'Loan Calculator'!$P$12-E5195+H5195, 0))))</f>
        <v>#DIV/0!</v>
      </c>
      <c r="E5195" s="217" t="e">
        <f>IF(('Loan Calculator'!$G$4/$B$4)*C5194&gt;=0, ('Loan Calculator'!$G$4/$B$4)*C5194, 1/0)</f>
        <v>#DIV/0!</v>
      </c>
      <c r="F5195" s="200" t="e">
        <f t="shared" si="492"/>
        <v>#DIV/0!</v>
      </c>
      <c r="G5195" s="212" t="e">
        <f t="shared" si="493"/>
        <v>#DIV/0!</v>
      </c>
      <c r="K5195" s="197" t="str" cm="1">
        <f t="array" ref="K5195">INDEX($A:$G, ($B5195*$B$4)+3,COLUMN(C5195))</f>
        <v>Owing</v>
      </c>
      <c r="L5195" s="198" t="e">
        <f t="shared" si="495"/>
        <v>#VALUE!</v>
      </c>
      <c r="M5195" s="199" t="e">
        <f t="shared" si="496"/>
        <v>#VALUE!</v>
      </c>
      <c r="N5195" s="200" t="str" cm="1">
        <f t="array" ref="N5195">INDEX($A:$G, ($B5195*$B$4)+3,COLUMN(F5195))</f>
        <v>Total Interest Charged</v>
      </c>
      <c r="O5195" s="201" t="e">
        <f t="shared" si="494"/>
        <v>#VALUE!</v>
      </c>
    </row>
    <row r="5196" spans="3:15" x14ac:dyDescent="0.25">
      <c r="C5196" s="197" t="e">
        <f t="shared" si="491"/>
        <v>#DIV/0!</v>
      </c>
      <c r="D5196" s="216" t="e">
        <f>IF(F5196="","",IF($B$3='Budget Calculator'!$A$14, 'Loan Calculator'!$L$12-E5196+H5196, IF($B$3='Budget Calculator'!$A$13,  'Loan Calculator'!$N$12-E5196+H5196, IF($B$3='Budget Calculator'!$A$12,  'Loan Calculator'!$P$12-E5196+H5196, 0))))</f>
        <v>#DIV/0!</v>
      </c>
      <c r="E5196" s="217" t="e">
        <f>IF(('Loan Calculator'!$G$4/$B$4)*C5195&gt;=0, ('Loan Calculator'!$G$4/$B$4)*C5195, 1/0)</f>
        <v>#DIV/0!</v>
      </c>
      <c r="F5196" s="200" t="e">
        <f t="shared" si="492"/>
        <v>#DIV/0!</v>
      </c>
      <c r="G5196" s="212" t="e">
        <f t="shared" si="493"/>
        <v>#DIV/0!</v>
      </c>
      <c r="K5196" s="197" t="str" cm="1">
        <f t="array" ref="K5196">INDEX($A:$G, ($B5196*$B$4)+3,COLUMN(C5196))</f>
        <v>Owing</v>
      </c>
      <c r="L5196" s="198" t="e">
        <f t="shared" si="495"/>
        <v>#VALUE!</v>
      </c>
      <c r="M5196" s="199" t="e">
        <f t="shared" si="496"/>
        <v>#VALUE!</v>
      </c>
      <c r="N5196" s="200" t="str" cm="1">
        <f t="array" ref="N5196">INDEX($A:$G, ($B5196*$B$4)+3,COLUMN(F5196))</f>
        <v>Total Interest Charged</v>
      </c>
      <c r="O5196" s="201" t="e">
        <f t="shared" si="494"/>
        <v>#VALUE!</v>
      </c>
    </row>
    <row r="5197" spans="3:15" x14ac:dyDescent="0.25">
      <c r="C5197" s="197" t="e">
        <f t="shared" si="491"/>
        <v>#DIV/0!</v>
      </c>
      <c r="D5197" s="216" t="e">
        <f>IF(F5197="","",IF($B$3='Budget Calculator'!$A$14, 'Loan Calculator'!$L$12-E5197+H5197, IF($B$3='Budget Calculator'!$A$13,  'Loan Calculator'!$N$12-E5197+H5197, IF($B$3='Budget Calculator'!$A$12,  'Loan Calculator'!$P$12-E5197+H5197, 0))))</f>
        <v>#DIV/0!</v>
      </c>
      <c r="E5197" s="217" t="e">
        <f>IF(('Loan Calculator'!$G$4/$B$4)*C5196&gt;=0, ('Loan Calculator'!$G$4/$B$4)*C5196, 1/0)</f>
        <v>#DIV/0!</v>
      </c>
      <c r="F5197" s="200" t="e">
        <f t="shared" si="492"/>
        <v>#DIV/0!</v>
      </c>
      <c r="G5197" s="212" t="e">
        <f t="shared" si="493"/>
        <v>#DIV/0!</v>
      </c>
      <c r="K5197" s="197" t="str" cm="1">
        <f t="array" ref="K5197">INDEX($A:$G, ($B5197*$B$4)+3,COLUMN(C5197))</f>
        <v>Owing</v>
      </c>
      <c r="L5197" s="198" t="e">
        <f t="shared" si="495"/>
        <v>#VALUE!</v>
      </c>
      <c r="M5197" s="199" t="e">
        <f t="shared" si="496"/>
        <v>#VALUE!</v>
      </c>
      <c r="N5197" s="200" t="str" cm="1">
        <f t="array" ref="N5197">INDEX($A:$G, ($B5197*$B$4)+3,COLUMN(F5197))</f>
        <v>Total Interest Charged</v>
      </c>
      <c r="O5197" s="201" t="e">
        <f t="shared" si="494"/>
        <v>#VALUE!</v>
      </c>
    </row>
    <row r="5198" spans="3:15" x14ac:dyDescent="0.25">
      <c r="C5198" s="197" t="e">
        <f t="shared" si="491"/>
        <v>#DIV/0!</v>
      </c>
      <c r="D5198" s="216" t="e">
        <f>IF(F5198="","",IF($B$3='Budget Calculator'!$A$14, 'Loan Calculator'!$L$12-E5198+H5198, IF($B$3='Budget Calculator'!$A$13,  'Loan Calculator'!$N$12-E5198+H5198, IF($B$3='Budget Calculator'!$A$12,  'Loan Calculator'!$P$12-E5198+H5198, 0))))</f>
        <v>#DIV/0!</v>
      </c>
      <c r="E5198" s="217" t="e">
        <f>IF(('Loan Calculator'!$G$4/$B$4)*C5197&gt;=0, ('Loan Calculator'!$G$4/$B$4)*C5197, 1/0)</f>
        <v>#DIV/0!</v>
      </c>
      <c r="F5198" s="200" t="e">
        <f t="shared" si="492"/>
        <v>#DIV/0!</v>
      </c>
      <c r="G5198" s="212" t="e">
        <f t="shared" si="493"/>
        <v>#DIV/0!</v>
      </c>
      <c r="K5198" s="197" t="str" cm="1">
        <f t="array" ref="K5198">INDEX($A:$G, ($B5198*$B$4)+3,COLUMN(C5198))</f>
        <v>Owing</v>
      </c>
      <c r="L5198" s="198" t="e">
        <f t="shared" si="495"/>
        <v>#VALUE!</v>
      </c>
      <c r="M5198" s="199" t="e">
        <f t="shared" si="496"/>
        <v>#VALUE!</v>
      </c>
      <c r="N5198" s="200" t="str" cm="1">
        <f t="array" ref="N5198">INDEX($A:$G, ($B5198*$B$4)+3,COLUMN(F5198))</f>
        <v>Total Interest Charged</v>
      </c>
      <c r="O5198" s="201" t="e">
        <f t="shared" si="494"/>
        <v>#VALUE!</v>
      </c>
    </row>
    <row r="5199" spans="3:15" x14ac:dyDescent="0.25">
      <c r="C5199" s="197" t="e">
        <f t="shared" si="491"/>
        <v>#DIV/0!</v>
      </c>
      <c r="D5199" s="216" t="e">
        <f>IF(F5199="","",IF($B$3='Budget Calculator'!$A$14, 'Loan Calculator'!$L$12-E5199+H5199, IF($B$3='Budget Calculator'!$A$13,  'Loan Calculator'!$N$12-E5199+H5199, IF($B$3='Budget Calculator'!$A$12,  'Loan Calculator'!$P$12-E5199+H5199, 0))))</f>
        <v>#DIV/0!</v>
      </c>
      <c r="E5199" s="217" t="e">
        <f>IF(('Loan Calculator'!$G$4/$B$4)*C5198&gt;=0, ('Loan Calculator'!$G$4/$B$4)*C5198, 1/0)</f>
        <v>#DIV/0!</v>
      </c>
      <c r="F5199" s="200" t="e">
        <f t="shared" si="492"/>
        <v>#DIV/0!</v>
      </c>
      <c r="G5199" s="212" t="e">
        <f t="shared" si="493"/>
        <v>#DIV/0!</v>
      </c>
      <c r="K5199" s="197" t="str" cm="1">
        <f t="array" ref="K5199">INDEX($A:$G, ($B5199*$B$4)+3,COLUMN(C5199))</f>
        <v>Owing</v>
      </c>
      <c r="L5199" s="198" t="e">
        <f t="shared" si="495"/>
        <v>#VALUE!</v>
      </c>
      <c r="M5199" s="199" t="e">
        <f t="shared" si="496"/>
        <v>#VALUE!</v>
      </c>
      <c r="N5199" s="200" t="str" cm="1">
        <f t="array" ref="N5199">INDEX($A:$G, ($B5199*$B$4)+3,COLUMN(F5199))</f>
        <v>Total Interest Charged</v>
      </c>
      <c r="O5199" s="201" t="e">
        <f t="shared" si="494"/>
        <v>#VALUE!</v>
      </c>
    </row>
    <row r="5200" spans="3:15" x14ac:dyDescent="0.25">
      <c r="C5200" s="197" t="e">
        <f t="shared" si="491"/>
        <v>#DIV/0!</v>
      </c>
      <c r="D5200" s="216" t="e">
        <f>IF(F5200="","",IF($B$3='Budget Calculator'!$A$14, 'Loan Calculator'!$L$12-E5200+H5200, IF($B$3='Budget Calculator'!$A$13,  'Loan Calculator'!$N$12-E5200+H5200, IF($B$3='Budget Calculator'!$A$12,  'Loan Calculator'!$P$12-E5200+H5200, 0))))</f>
        <v>#DIV/0!</v>
      </c>
      <c r="E5200" s="217" t="e">
        <f>IF(('Loan Calculator'!$G$4/$B$4)*C5199&gt;=0, ('Loan Calculator'!$G$4/$B$4)*C5199, 1/0)</f>
        <v>#DIV/0!</v>
      </c>
      <c r="F5200" s="200" t="e">
        <f t="shared" si="492"/>
        <v>#DIV/0!</v>
      </c>
      <c r="G5200" s="212" t="e">
        <f t="shared" si="493"/>
        <v>#DIV/0!</v>
      </c>
      <c r="K5200" s="197" t="str" cm="1">
        <f t="array" ref="K5200">INDEX($A:$G, ($B5200*$B$4)+3,COLUMN(C5200))</f>
        <v>Owing</v>
      </c>
      <c r="L5200" s="198" t="e">
        <f t="shared" si="495"/>
        <v>#VALUE!</v>
      </c>
      <c r="M5200" s="199" t="e">
        <f t="shared" si="496"/>
        <v>#VALUE!</v>
      </c>
      <c r="N5200" s="200" t="str" cm="1">
        <f t="array" ref="N5200">INDEX($A:$G, ($B5200*$B$4)+3,COLUMN(F5200))</f>
        <v>Total Interest Charged</v>
      </c>
      <c r="O5200" s="201" t="e">
        <f t="shared" si="494"/>
        <v>#VALUE!</v>
      </c>
    </row>
    <row r="5201" spans="3:15" x14ac:dyDescent="0.25">
      <c r="C5201" s="197" t="e">
        <f t="shared" si="491"/>
        <v>#DIV/0!</v>
      </c>
      <c r="D5201" s="216" t="e">
        <f>IF(F5201="","",IF($B$3='Budget Calculator'!$A$14, 'Loan Calculator'!$L$12-E5201+H5201, IF($B$3='Budget Calculator'!$A$13,  'Loan Calculator'!$N$12-E5201+H5201, IF($B$3='Budget Calculator'!$A$12,  'Loan Calculator'!$P$12-E5201+H5201, 0))))</f>
        <v>#DIV/0!</v>
      </c>
      <c r="E5201" s="217" t="e">
        <f>IF(('Loan Calculator'!$G$4/$B$4)*C5200&gt;=0, ('Loan Calculator'!$G$4/$B$4)*C5200, 1/0)</f>
        <v>#DIV/0!</v>
      </c>
      <c r="F5201" s="200" t="e">
        <f t="shared" si="492"/>
        <v>#DIV/0!</v>
      </c>
      <c r="G5201" s="212" t="e">
        <f t="shared" si="493"/>
        <v>#DIV/0!</v>
      </c>
      <c r="K5201" s="197" t="str" cm="1">
        <f t="array" ref="K5201">INDEX($A:$G, ($B5201*$B$4)+3,COLUMN(C5201))</f>
        <v>Owing</v>
      </c>
      <c r="L5201" s="198" t="e">
        <f t="shared" si="495"/>
        <v>#VALUE!</v>
      </c>
      <c r="M5201" s="199" t="e">
        <f t="shared" si="496"/>
        <v>#VALUE!</v>
      </c>
      <c r="N5201" s="200" t="str" cm="1">
        <f t="array" ref="N5201">INDEX($A:$G, ($B5201*$B$4)+3,COLUMN(F5201))</f>
        <v>Total Interest Charged</v>
      </c>
      <c r="O5201" s="201" t="e">
        <f t="shared" si="494"/>
        <v>#VALUE!</v>
      </c>
    </row>
    <row r="5202" spans="3:15" x14ac:dyDescent="0.25">
      <c r="C5202" s="197" t="e">
        <f t="shared" si="491"/>
        <v>#DIV/0!</v>
      </c>
      <c r="D5202" s="216" t="e">
        <f>IF(F5202="","",IF($B$3='Budget Calculator'!$A$14, 'Loan Calculator'!$L$12-E5202+H5202, IF($B$3='Budget Calculator'!$A$13,  'Loan Calculator'!$N$12-E5202+H5202, IF($B$3='Budget Calculator'!$A$12,  'Loan Calculator'!$P$12-E5202+H5202, 0))))</f>
        <v>#DIV/0!</v>
      </c>
      <c r="E5202" s="217" t="e">
        <f>IF(('Loan Calculator'!$G$4/$B$4)*C5201&gt;=0, ('Loan Calculator'!$G$4/$B$4)*C5201, 1/0)</f>
        <v>#DIV/0!</v>
      </c>
      <c r="F5202" s="200" t="e">
        <f t="shared" si="492"/>
        <v>#DIV/0!</v>
      </c>
      <c r="G5202" s="212" t="e">
        <f t="shared" si="493"/>
        <v>#DIV/0!</v>
      </c>
      <c r="K5202" s="197" t="str" cm="1">
        <f t="array" ref="K5202">INDEX($A:$G, ($B5202*$B$4)+3,COLUMN(C5202))</f>
        <v>Owing</v>
      </c>
      <c r="L5202" s="198" t="e">
        <f t="shared" si="495"/>
        <v>#VALUE!</v>
      </c>
      <c r="M5202" s="199" t="e">
        <f t="shared" si="496"/>
        <v>#VALUE!</v>
      </c>
      <c r="N5202" s="200" t="str" cm="1">
        <f t="array" ref="N5202">INDEX($A:$G, ($B5202*$B$4)+3,COLUMN(F5202))</f>
        <v>Total Interest Charged</v>
      </c>
      <c r="O5202" s="201" t="e">
        <f t="shared" si="494"/>
        <v>#VALUE!</v>
      </c>
    </row>
    <row r="5203" spans="3:15" x14ac:dyDescent="0.25">
      <c r="C5203" s="197" t="e">
        <f t="shared" si="491"/>
        <v>#DIV/0!</v>
      </c>
      <c r="D5203" s="216" t="e">
        <f>IF(F5203="","",IF($B$3='Budget Calculator'!$A$14, 'Loan Calculator'!$L$12-E5203+H5203, IF($B$3='Budget Calculator'!$A$13,  'Loan Calculator'!$N$12-E5203+H5203, IF($B$3='Budget Calculator'!$A$12,  'Loan Calculator'!$P$12-E5203+H5203, 0))))</f>
        <v>#DIV/0!</v>
      </c>
      <c r="E5203" s="217" t="e">
        <f>IF(('Loan Calculator'!$G$4/$B$4)*C5202&gt;=0, ('Loan Calculator'!$G$4/$B$4)*C5202, 1/0)</f>
        <v>#DIV/0!</v>
      </c>
      <c r="F5203" s="200" t="e">
        <f t="shared" si="492"/>
        <v>#DIV/0!</v>
      </c>
      <c r="G5203" s="212" t="e">
        <f t="shared" si="493"/>
        <v>#DIV/0!</v>
      </c>
      <c r="K5203" s="197" t="str" cm="1">
        <f t="array" ref="K5203">INDEX($A:$G, ($B5203*$B$4)+3,COLUMN(C5203))</f>
        <v>Owing</v>
      </c>
      <c r="L5203" s="198" t="e">
        <f t="shared" si="495"/>
        <v>#VALUE!</v>
      </c>
      <c r="M5203" s="199" t="e">
        <f t="shared" si="496"/>
        <v>#VALUE!</v>
      </c>
      <c r="N5203" s="200" t="str" cm="1">
        <f t="array" ref="N5203">INDEX($A:$G, ($B5203*$B$4)+3,COLUMN(F5203))</f>
        <v>Total Interest Charged</v>
      </c>
      <c r="O5203" s="201" t="e">
        <f t="shared" si="494"/>
        <v>#VALUE!</v>
      </c>
    </row>
    <row r="5204" spans="3:15" x14ac:dyDescent="0.25">
      <c r="C5204" s="197" t="e">
        <f t="shared" si="491"/>
        <v>#DIV/0!</v>
      </c>
      <c r="D5204" s="216" t="e">
        <f>IF(F5204="","",IF($B$3='Budget Calculator'!$A$14, 'Loan Calculator'!$L$12-E5204+H5204, IF($B$3='Budget Calculator'!$A$13,  'Loan Calculator'!$N$12-E5204+H5204, IF($B$3='Budget Calculator'!$A$12,  'Loan Calculator'!$P$12-E5204+H5204, 0))))</f>
        <v>#DIV/0!</v>
      </c>
      <c r="E5204" s="217" t="e">
        <f>IF(('Loan Calculator'!$G$4/$B$4)*C5203&gt;=0, ('Loan Calculator'!$G$4/$B$4)*C5203, 1/0)</f>
        <v>#DIV/0!</v>
      </c>
      <c r="F5204" s="200" t="e">
        <f t="shared" si="492"/>
        <v>#DIV/0!</v>
      </c>
      <c r="G5204" s="212" t="e">
        <f t="shared" si="493"/>
        <v>#DIV/0!</v>
      </c>
      <c r="K5204" s="197" t="str" cm="1">
        <f t="array" ref="K5204">INDEX($A:$G, ($B5204*$B$4)+3,COLUMN(C5204))</f>
        <v>Owing</v>
      </c>
      <c r="L5204" s="198" t="e">
        <f t="shared" si="495"/>
        <v>#VALUE!</v>
      </c>
      <c r="M5204" s="199" t="e">
        <f t="shared" si="496"/>
        <v>#VALUE!</v>
      </c>
      <c r="N5204" s="200" t="str" cm="1">
        <f t="array" ref="N5204">INDEX($A:$G, ($B5204*$B$4)+3,COLUMN(F5204))</f>
        <v>Total Interest Charged</v>
      </c>
      <c r="O5204" s="201" t="e">
        <f t="shared" si="494"/>
        <v>#VALUE!</v>
      </c>
    </row>
  </sheetData>
  <sheetProtection algorithmName="SHA-512" hashValue="PXkgKrtHol7dueiiby5wiMS/RdxLmJt7N7QYCcl1cg5ZQm81Unedst54nt18txwvcsS83BxZD8VYKm8PjwvnyQ==" saltValue="QdP+qSQN/VewLvUUBvyV/Q==" spinCount="100000" sheet="1" objects="1" scenarios="1" formatColumns="0" formatRows="0"/>
  <mergeCells count="9">
    <mergeCell ref="A1:H1"/>
    <mergeCell ref="M3:M4"/>
    <mergeCell ref="N3:N4"/>
    <mergeCell ref="J3:J4"/>
    <mergeCell ref="D3:D4"/>
    <mergeCell ref="E3:E4"/>
    <mergeCell ref="F3:F4"/>
    <mergeCell ref="L3:L4"/>
    <mergeCell ref="H3:H4"/>
  </mergeCells>
  <conditionalFormatting sqref="B4:G4 B2:O3 B5:O1048576 I4:O4">
    <cfRule type="cellIs" dxfId="6" priority="4" operator="equal">
      <formula>0</formula>
    </cfRule>
  </conditionalFormatting>
  <conditionalFormatting sqref="B4:G4">
    <cfRule type="containsErrors" dxfId="5" priority="11">
      <formula>ISERROR(B4)</formula>
    </cfRule>
  </conditionalFormatting>
  <conditionalFormatting sqref="B2:O3 B5:O1048576 I4:O4">
    <cfRule type="containsErrors" dxfId="4" priority="5">
      <formula>ISERROR(B2)</formula>
    </cfRule>
  </conditionalFormatting>
  <conditionalFormatting sqref="H2:H1048576">
    <cfRule type="notContainsErrors" dxfId="3" priority="3">
      <formula>NOT(ISERROR(H2))</formula>
    </cfRule>
  </conditionalFormatting>
  <conditionalFormatting sqref="H5:H1048576">
    <cfRule type="cellIs" dxfId="2" priority="1" operator="lessThan">
      <formula>0</formula>
    </cfRule>
    <cfRule type="cellIs" dxfId="1" priority="2" operator="greaterThan">
      <formula>0</formula>
    </cfRule>
  </conditionalFormatting>
  <conditionalFormatting sqref="J2:N3 J5:N1048576 K4:N4">
    <cfRule type="containsBlanks" dxfId="0" priority="6">
      <formula>LEN(TRIM(J2))=0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 Calculator</vt:lpstr>
      <vt:lpstr>Loan Calculator</vt:lpstr>
      <vt:lpstr>Loan Breakdown</vt:lpstr>
    </vt:vector>
  </TitlesOfParts>
  <Company>Department of Foreign Affairs and 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Micallef, Christian J</dc:creator>
  <cp:keywords>[SEC=UNOFFICIAL]</cp:keywords>
  <cp:lastModifiedBy>Nugget</cp:lastModifiedBy>
  <dcterms:created xsi:type="dcterms:W3CDTF">2023-02-22T22:05:20Z</dcterms:created>
  <dcterms:modified xsi:type="dcterms:W3CDTF">2023-04-02T08:47:18Z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ProtectiveMarkingImage_Header">
    <vt:lpwstr>C:\Program Files (x86)\Common Files\janusNET Shared\janusSEAL\Images\DocumentSlashBlue.png</vt:lpwstr>
  </property>
  <property fmtid="{D5CDD505-2E9C-101B-9397-08002B2CF9AE}" pid="3" name="PM_Caveats_Count">
    <vt:lpwstr>0</vt:lpwstr>
  </property>
  <property fmtid="{D5CDD505-2E9C-101B-9397-08002B2CF9AE}" pid="4" name="PM_DisplayValueSecClassificationWithQualifier">
    <vt:lpwstr>UNOFFICIAL</vt:lpwstr>
  </property>
  <property fmtid="{D5CDD505-2E9C-101B-9397-08002B2CF9AE}" pid="5" name="PM_Qualifier">
    <vt:lpwstr/>
  </property>
  <property fmtid="{D5CDD505-2E9C-101B-9397-08002B2CF9AE}" pid="6" name="PM_SecurityClassification">
    <vt:lpwstr>UNOFFICIAL</vt:lpwstr>
  </property>
  <property fmtid="{D5CDD505-2E9C-101B-9397-08002B2CF9AE}" pid="7" name="PM_InsertionValue">
    <vt:lpwstr>UNOFFICIAL</vt:lpwstr>
  </property>
  <property fmtid="{D5CDD505-2E9C-101B-9397-08002B2CF9AE}" pid="8" name="PM_Originating_FileId">
    <vt:lpwstr>130B9F485BFD4B0990DAF37AE04A6E3A</vt:lpwstr>
  </property>
  <property fmtid="{D5CDD505-2E9C-101B-9397-08002B2CF9AE}" pid="9" name="PM_ProtectiveMarkingValue_Footer">
    <vt:lpwstr>UNOFFICIAL</vt:lpwstr>
  </property>
  <property fmtid="{D5CDD505-2E9C-101B-9397-08002B2CF9AE}" pid="10" name="PM_Originator_Hash_SHA1">
    <vt:lpwstr>F764039A4CFBE918BF25840713ADEEFBB0C8F8CB</vt:lpwstr>
  </property>
  <property fmtid="{D5CDD505-2E9C-101B-9397-08002B2CF9AE}" pid="11" name="PM_OriginationTimeStamp">
    <vt:lpwstr>2023-03-08T02:42:55Z</vt:lpwstr>
  </property>
  <property fmtid="{D5CDD505-2E9C-101B-9397-08002B2CF9AE}" pid="12" name="PM_ProtectiveMarkingValue_Header">
    <vt:lpwstr>UNOFFICIAL</vt:lpwstr>
  </property>
  <property fmtid="{D5CDD505-2E9C-101B-9397-08002B2CF9AE}" pid="13" name="PM_ProtectiveMarkingImage_Footer">
    <vt:lpwstr>C:\Program Files (x86)\Common Files\janusNET Shared\janusSEAL\Images\DocumentSlashBlue.png</vt:lpwstr>
  </property>
  <property fmtid="{D5CDD505-2E9C-101B-9397-08002B2CF9AE}" pid="14" name="PM_Namespace">
    <vt:lpwstr>gov.au</vt:lpwstr>
  </property>
  <property fmtid="{D5CDD505-2E9C-101B-9397-08002B2CF9AE}" pid="15" name="PM_Version">
    <vt:lpwstr>2018.4</vt:lpwstr>
  </property>
  <property fmtid="{D5CDD505-2E9C-101B-9397-08002B2CF9AE}" pid="16" name="PM_Note">
    <vt:lpwstr/>
  </property>
  <property fmtid="{D5CDD505-2E9C-101B-9397-08002B2CF9AE}" pid="17" name="PM_Markers">
    <vt:lpwstr/>
  </property>
  <property fmtid="{D5CDD505-2E9C-101B-9397-08002B2CF9AE}" pid="18" name="PM_Display">
    <vt:lpwstr>UNOFFICIAL</vt:lpwstr>
  </property>
  <property fmtid="{D5CDD505-2E9C-101B-9397-08002B2CF9AE}" pid="19" name="PMUuid">
    <vt:lpwstr>E1361484-89D3-5259-96FC-8942BCC53599</vt:lpwstr>
  </property>
  <property fmtid="{D5CDD505-2E9C-101B-9397-08002B2CF9AE}" pid="20" name="PMUuidVer">
    <vt:lpwstr>2022.1</vt:lpwstr>
  </property>
  <property fmtid="{D5CDD505-2E9C-101B-9397-08002B2CF9AE}" pid="21" name="PM_Hash_Version">
    <vt:lpwstr>2018.0</vt:lpwstr>
  </property>
  <property fmtid="{D5CDD505-2E9C-101B-9397-08002B2CF9AE}" pid="22" name="PM_Hash_Salt_Prev">
    <vt:lpwstr>03652DEE436DC5C0E31407B340E9CE8E</vt:lpwstr>
  </property>
  <property fmtid="{D5CDD505-2E9C-101B-9397-08002B2CF9AE}" pid="23" name="PM_Hash_Salt">
    <vt:lpwstr>8587CF84775F54C9189EF9FE2AC73A54</vt:lpwstr>
  </property>
  <property fmtid="{D5CDD505-2E9C-101B-9397-08002B2CF9AE}" pid="24" name="PM_Hash_SHA1">
    <vt:lpwstr>398EB5B42000903C57DA8A813DD06B9DCA3973D7</vt:lpwstr>
  </property>
  <property fmtid="{D5CDD505-2E9C-101B-9397-08002B2CF9AE}" pid="25" name="PM_OriginatorUserAccountName_SHA256">
    <vt:lpwstr>E2C016656B83A08E438312ED442F0789A690EFD1F95FBEBA6EC55031DDC2F0AE</vt:lpwstr>
  </property>
  <property fmtid="{D5CDD505-2E9C-101B-9397-08002B2CF9AE}" pid="26" name="PM_OriginatorDomainName_SHA256">
    <vt:lpwstr>6F3591835F3B2A8A025B00B5BA6418010DA3A17C9C26EA9C049FFD28039489A2</vt:lpwstr>
  </property>
  <property fmtid="{D5CDD505-2E9C-101B-9397-08002B2CF9AE}" pid="27" name="PM_PrintOutPlacement_XLS">
    <vt:lpwstr/>
  </property>
  <property fmtid="{D5CDD505-2E9C-101B-9397-08002B2CF9AE}" pid="28" name="PM_SecurityClassification_Prev">
    <vt:lpwstr>UNOFFICIAL</vt:lpwstr>
  </property>
  <property fmtid="{D5CDD505-2E9C-101B-9397-08002B2CF9AE}" pid="29" name="PM_Qualifier_Prev">
    <vt:lpwstr/>
  </property>
</Properties>
</file>