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imiey\My Programs\MARS\Experiments\LIDAR Data Extraction\LidarCommands\test_data\"/>
    </mc:Choice>
  </mc:AlternateContent>
  <bookViews>
    <workbookView xWindow="0" yWindow="0" windowWidth="15345" windowHeight="4635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N2" i="1"/>
  <c r="N3" i="1"/>
  <c r="N4" i="1"/>
  <c r="N5" i="1"/>
  <c r="N6" i="1"/>
  <c r="N7" i="1"/>
  <c r="N8" i="1"/>
  <c r="N9" i="1"/>
  <c r="N10" i="1"/>
  <c r="N11" i="1"/>
  <c r="M2" i="1"/>
  <c r="M3" i="1"/>
  <c r="M4" i="1"/>
  <c r="M5" i="1"/>
  <c r="M6" i="1"/>
  <c r="M7" i="1"/>
  <c r="M8" i="1"/>
  <c r="M9" i="1"/>
  <c r="M10" i="1"/>
  <c r="M11" i="1"/>
  <c r="H3" i="1"/>
  <c r="J3" i="1" s="1"/>
  <c r="H2" i="1"/>
  <c r="H4" i="1"/>
  <c r="H5" i="1"/>
  <c r="J5" i="1" s="1"/>
  <c r="H6" i="1"/>
  <c r="H7" i="1"/>
  <c r="H8" i="1"/>
  <c r="H9" i="1"/>
  <c r="J9" i="1" s="1"/>
  <c r="H10" i="1"/>
  <c r="H11" i="1"/>
  <c r="I2" i="1"/>
  <c r="K2" i="1" s="1"/>
  <c r="I3" i="1"/>
  <c r="I4" i="1"/>
  <c r="I5" i="1"/>
  <c r="I6" i="1"/>
  <c r="I7" i="1"/>
  <c r="I8" i="1"/>
  <c r="I9" i="1"/>
  <c r="I10" i="1"/>
  <c r="I11" i="1"/>
  <c r="K8" i="1"/>
  <c r="K4" i="1"/>
  <c r="J4" i="1"/>
  <c r="K3" i="1"/>
  <c r="K5" i="1"/>
  <c r="K11" i="1"/>
  <c r="J8" i="1"/>
  <c r="K9" i="1"/>
  <c r="J2" i="1"/>
  <c r="J10" i="1"/>
  <c r="J11" i="1"/>
  <c r="K6" i="1"/>
  <c r="K7" i="1"/>
  <c r="K10" i="1"/>
  <c r="J6" i="1"/>
  <c r="J7" i="1"/>
</calcChain>
</file>

<file path=xl/sharedStrings.xml><?xml version="1.0" encoding="utf-8"?>
<sst xmlns="http://schemas.openxmlformats.org/spreadsheetml/2006/main" count="14" uniqueCount="11">
  <si>
    <t>X</t>
  </si>
  <si>
    <t>Y</t>
  </si>
  <si>
    <t>Z</t>
  </si>
  <si>
    <t>Dist</t>
  </si>
  <si>
    <t>Phi</t>
  </si>
  <si>
    <t>Theta</t>
  </si>
  <si>
    <t>Y offset</t>
  </si>
  <si>
    <t>Z offset</t>
  </si>
  <si>
    <t>Y w/offset</t>
  </si>
  <si>
    <t>Z w/offset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</si>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</sst>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Sheet!$B$2:$B$11</c:f>
              <c:numCache>
                <c:formatCode>General</c:formatCode>
                <c:ptCount val="10"/>
                <c:pt idx="0">
                  <c:v>218</c:v>
                </c:pt>
                <c:pt idx="1">
                  <c:v>211.73366689762469</c:v>
                </c:pt>
                <c:pt idx="2">
                  <c:v>196.39575774425489</c:v>
                </c:pt>
                <c:pt idx="3">
                  <c:v>190.52558883257649</c:v>
                </c:pt>
                <c:pt idx="4">
                  <c:v>172.35999970177011</c:v>
                </c:pt>
                <c:pt idx="5">
                  <c:v>114.416194524204</c:v>
                </c:pt>
                <c:pt idx="6">
                  <c:v>78.000000000000014</c:v>
                </c:pt>
                <c:pt idx="7">
                  <c:v>46.172719348965288</c:v>
                </c:pt>
                <c:pt idx="8">
                  <c:v>20.490484964697789</c:v>
                </c:pt>
                <c:pt idx="9">
                  <c:v>6.1232339957367661E-15</c:v>
                </c:pt>
              </c:numCache>
            </c:numRef>
          </c:xVal>
          <c:yVal>
            <c:numRef>
              <c:f>Sheet!$C$2:$C$11</c:f>
              <c:numCache>
                <c:formatCode>General</c:formatCode>
                <c:ptCount val="10"/>
                <c:pt idx="0">
                  <c:v>0</c:v>
                </c:pt>
                <c:pt idx="1">
                  <c:v>-36.767165407509381</c:v>
                </c:pt>
                <c:pt idx="2">
                  <c:v>-67.171305212243354</c:v>
                </c:pt>
                <c:pt idx="3">
                  <c:v>-95.262794416288244</c:v>
                </c:pt>
                <c:pt idx="4">
                  <c:v>-110.7908722138734</c:v>
                </c:pt>
                <c:pt idx="5">
                  <c:v>-87.647890018086514</c:v>
                </c:pt>
                <c:pt idx="6">
                  <c:v>-67.549981495186216</c:v>
                </c:pt>
                <c:pt idx="7">
                  <c:v>-43.388163653841417</c:v>
                </c:pt>
                <c:pt idx="8">
                  <c:v>-20.179188456214462</c:v>
                </c:pt>
                <c:pt idx="9">
                  <c:v>-6.1232339957367661E-15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388912"/>
        <c:axId val="375388128"/>
      </c:scatterChart>
      <c:valAx>
        <c:axId val="37538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88128"/>
        <c:crosses val="autoZero"/>
        <c:crossBetween val="midCat"/>
      </c:valAx>
      <c:valAx>
        <c:axId val="3753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8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Sheet!$J$2:$J$11</c:f>
              <c:numCache>
                <c:formatCode>General</c:formatCode>
                <c:ptCount val="10"/>
                <c:pt idx="0">
                  <c:v>218</c:v>
                </c:pt>
                <c:pt idx="1">
                  <c:v>220.73558842787835</c:v>
                </c:pt>
                <c:pt idx="2">
                  <c:v>214.12608197425757</c:v>
                </c:pt>
                <c:pt idx="3">
                  <c:v>216.44558883257648</c:v>
                </c:pt>
                <c:pt idx="4">
                  <c:v>205.68210938792032</c:v>
                </c:pt>
                <c:pt idx="5">
                  <c:v>154.12793845549183</c:v>
                </c:pt>
                <c:pt idx="6">
                  <c:v>122.89475693218532</c:v>
                </c:pt>
                <c:pt idx="7">
                  <c:v>94.886384810506797</c:v>
                </c:pt>
                <c:pt idx="8">
                  <c:v>71.542918880850664</c:v>
                </c:pt>
                <c:pt idx="9">
                  <c:v>51.840000000000011</c:v>
                </c:pt>
              </c:numCache>
            </c:numRef>
          </c:xVal>
          <c:yVal>
            <c:numRef>
              <c:f>Sheet!$K$2:$K$11</c:f>
              <c:numCache>
                <c:formatCode>General</c:formatCode>
                <c:ptCount val="10"/>
                <c:pt idx="0">
                  <c:v>51.84</c:v>
                </c:pt>
                <c:pt idx="1">
                  <c:v>14.285268508643483</c:v>
                </c:pt>
                <c:pt idx="2">
                  <c:v>-18.457639750701858</c:v>
                </c:pt>
                <c:pt idx="3">
                  <c:v>-50.368037484102942</c:v>
                </c:pt>
                <c:pt idx="4">
                  <c:v>-71.079128282585572</c:v>
                </c:pt>
                <c:pt idx="5">
                  <c:v>-54.325780331936308</c:v>
                </c:pt>
                <c:pt idx="6">
                  <c:v>-41.629981495186229</c:v>
                </c:pt>
                <c:pt idx="7">
                  <c:v>-25.657839423838766</c:v>
                </c:pt>
                <c:pt idx="8">
                  <c:v>-11.17726692596081</c:v>
                </c:pt>
                <c:pt idx="9">
                  <c:v>-2.5969233839240871E-14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348536"/>
        <c:axId val="378349712"/>
      </c:scatterChart>
      <c:valAx>
        <c:axId val="378348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49712"/>
        <c:crosses val="autoZero"/>
        <c:crossBetween val="midCat"/>
      </c:valAx>
      <c:valAx>
        <c:axId val="3783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48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Sheet!$N$2:$N$11</c:f>
              <c:numCache>
                <c:formatCode>General</c:formatCode>
                <c:ptCount val="10"/>
                <c:pt idx="0">
                  <c:v>218</c:v>
                </c:pt>
                <c:pt idx="1">
                  <c:v>220.73558842787838</c:v>
                </c:pt>
                <c:pt idx="2">
                  <c:v>214.12608197425754</c:v>
                </c:pt>
                <c:pt idx="3">
                  <c:v>216.4455888325765</c:v>
                </c:pt>
                <c:pt idx="4">
                  <c:v>205.68210938792026</c:v>
                </c:pt>
                <c:pt idx="5">
                  <c:v>154.12793845549183</c:v>
                </c:pt>
                <c:pt idx="6">
                  <c:v>122.89475693218526</c:v>
                </c:pt>
                <c:pt idx="7">
                  <c:v>94.88638481050674</c:v>
                </c:pt>
                <c:pt idx="8">
                  <c:v>71.542918880850607</c:v>
                </c:pt>
                <c:pt idx="9">
                  <c:v>51.839999999999968</c:v>
                </c:pt>
              </c:numCache>
            </c:numRef>
          </c:xVal>
          <c:yVal>
            <c:numRef>
              <c:f>Sheet!$O$2:$O$11</c:f>
              <c:numCache>
                <c:formatCode>General</c:formatCode>
                <c:ptCount val="10"/>
                <c:pt idx="0">
                  <c:v>51.84</c:v>
                </c:pt>
                <c:pt idx="1">
                  <c:v>13.718075717762858</c:v>
                </c:pt>
                <c:pt idx="2">
                  <c:v>-22.768544493523265</c:v>
                </c:pt>
                <c:pt idx="3">
                  <c:v>-65.105243067814683</c:v>
                </c:pt>
                <c:pt idx="4">
                  <c:v>-104.91546824818352</c:v>
                </c:pt>
                <c:pt idx="5">
                  <c:v>-103.03380118902788</c:v>
                </c:pt>
                <c:pt idx="6">
                  <c:v>-109.17996299037247</c:v>
                </c:pt>
                <c:pt idx="7">
                  <c:v>-109.12817957609501</c:v>
                </c:pt>
                <c:pt idx="8">
                  <c:v>-107.2053933251869</c:v>
                </c:pt>
                <c:pt idx="9">
                  <c:v>-100.00000000000001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493032"/>
        <c:axId val="377488720"/>
      </c:scatterChart>
      <c:valAx>
        <c:axId val="37749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88720"/>
        <c:crosses val="autoZero"/>
        <c:crossBetween val="midCat"/>
      </c:valAx>
      <c:valAx>
        <c:axId val="3774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93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13</xdr:row>
      <xdr:rowOff>4762</xdr:rowOff>
    </xdr:from>
    <xdr:to>
      <xdr:col>6</xdr:col>
      <xdr:colOff>9525</xdr:colOff>
      <xdr:row>25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12</xdr:row>
      <xdr:rowOff>119062</xdr:rowOff>
    </xdr:from>
    <xdr:to>
      <xdr:col>11</xdr:col>
      <xdr:colOff>333375</xdr:colOff>
      <xdr:row>25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276225</xdr:colOff>
      <xdr:row>12</xdr:row>
      <xdr:rowOff>185737</xdr:rowOff>
    </xdr:from>
    <xdr:to>
      <xdr:col>16</xdr:col>
      <xdr:colOff>390525</xdr:colOff>
      <xdr:row>26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K11" totalsRowShown="0">
  <autoFilter ref="A1:K11"/>
  <tableColumns count="11">
    <tableColumn id="1" name="X"/>
    <tableColumn id="2" name="Y"/>
    <tableColumn id="3" name="Z"/>
    <tableColumn id="4" name="Dist"/>
    <tableColumn id="5" name="Phi"/>
    <tableColumn id="6" name="Theta"/>
    <tableColumn id="7" name="Column1"/>
    <tableColumn id="8" name="Y offset" dataDxfId="4">
      <calculatedColumnFormula>Table1[[#This Row],[Column1]]*SIN(Table1[[#This Row],[Phi]])</calculatedColumnFormula>
    </tableColumn>
    <tableColumn id="9" name="Z offset" dataDxfId="3">
      <calculatedColumnFormula>Table1[[#This Row],[Column1]]*COS(Table1[[#This Row],[Phi]])</calculatedColumnFormula>
    </tableColumn>
    <tableColumn id="10" name="Y w/offset">
      <calculatedColumnFormula>Table1[[#This Row],[Y]]+H2</calculatedColumnFormula>
    </tableColumn>
    <tableColumn id="11" name="Z w/offset" dataDxfId="5">
      <calculatedColumnFormula>Table1[[#This Row],[Z]]+Table1[[#This Row],[Z offset]]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M1:O11" totalsRowShown="0">
  <autoFilter ref="M1:O11"/>
  <tableColumns count="3">
    <tableColumn id="1" name="X" dataDxfId="2">
      <calculatedColumnFormula>Table1[[#This Row],[Dist]]*COS(Table1[[#This Row],[Theta]]*PI()/180)</calculatedColumnFormula>
    </tableColumn>
    <tableColumn id="2" name="Y" dataDxfId="1">
      <calculatedColumnFormula>Table1[[#This Row],[Dist]]*SIN(Table1[[#This Row],[Theta]]*PI()/180)*COS(Table1[[#This Row],[Phi]]) +Table1[[#This Row],[Column1]]*SIN(Table1[[#This Row],[Phi]])</calculatedColumnFormula>
    </tableColumn>
    <tableColumn id="3" name="Z" dataDxfId="0">
      <calculatedColumnFormula>-Table1[[#This Row],[Dist]]*SIN(Table1[[#This Row],[Theta]]*PI()/180)*SIN(Table1[[#This Row],[Phi]])+Table1[[#This Row],[Column1]]*COS(Table1[[#This Row],[Phi]])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activeCell="Q5" sqref="Q5"/>
    </sheetView>
  </sheetViews>
  <sheetFormatPr defaultColWidth="11.42578125" defaultRowHeight="15" x14ac:dyDescent="0.25"/>
  <cols>
    <col min="7" max="7" width="12" bestFit="1" customWidth="1"/>
    <col min="8" max="8" width="12.7109375" bestFit="1" customWidth="1"/>
    <col min="13" max="13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6</v>
      </c>
      <c r="I1" t="s">
        <v>7</v>
      </c>
      <c r="J1" t="s">
        <v>8</v>
      </c>
      <c r="K1" t="s">
        <v>9</v>
      </c>
      <c r="M1" t="s">
        <v>0</v>
      </c>
      <c r="N1" t="s">
        <v>1</v>
      </c>
      <c r="O1" t="s">
        <v>2</v>
      </c>
    </row>
    <row r="2" spans="1:15" x14ac:dyDescent="0.25">
      <c r="A2">
        <v>1.334865011070615E-14</v>
      </c>
      <c r="B2">
        <v>218</v>
      </c>
      <c r="C2">
        <v>0</v>
      </c>
      <c r="D2">
        <v>218</v>
      </c>
      <c r="E2">
        <v>0</v>
      </c>
      <c r="F2">
        <v>90</v>
      </c>
      <c r="G2" s="1">
        <v>51.84</v>
      </c>
      <c r="H2" s="1">
        <f>Table1[[#This Row],[Column1]]*SIN(Table1[[#This Row],[Phi]])</f>
        <v>0</v>
      </c>
      <c r="I2">
        <f>Table1[[#This Row],[Column1]]*COS(Table1[[#This Row],[Phi]])</f>
        <v>51.84</v>
      </c>
      <c r="J2">
        <f>Table1[[#This Row],[Y]]+H2</f>
        <v>218</v>
      </c>
      <c r="K2">
        <f>Table1[[#This Row],[Z]]+Table1[[#This Row],[Z offset]]</f>
        <v>51.84</v>
      </c>
      <c r="M2">
        <f>Table1[[#This Row],[Dist]]*COS(Table1[[#This Row],[Theta]]*PI()/180)</f>
        <v>1.3354118158503958E-14</v>
      </c>
      <c r="N2">
        <f>Table1[[#This Row],[Dist]]*SIN(Table1[[#This Row],[Theta]]*PI()/180)*COS(Table1[[#This Row],[Phi]]) +Table1[[#This Row],[Column1]]*SIN(Table1[[#This Row],[Phi]])</f>
        <v>218</v>
      </c>
      <c r="O2">
        <f>-Table1[[#This Row],[Dist]]*SIN(Table1[[#This Row],[Theta]]*PI()/180)*SIN(Table1[[#This Row],[Phi]])+Table1[[#This Row],[Column1]]*COS(Table1[[#This Row],[Phi]])</f>
        <v>51.84</v>
      </c>
    </row>
    <row r="3" spans="1:15" x14ac:dyDescent="0.25">
      <c r="A3">
        <v>1.3164953090834051E-14</v>
      </c>
      <c r="B3">
        <v>211.73366689762469</v>
      </c>
      <c r="C3">
        <v>-36.767165407509381</v>
      </c>
      <c r="D3">
        <v>215</v>
      </c>
      <c r="E3">
        <v>0.17453292519943289</v>
      </c>
      <c r="F3">
        <v>90</v>
      </c>
      <c r="G3" s="1">
        <v>51.84</v>
      </c>
      <c r="H3" s="1">
        <f>Table1[[#This Row],[Column1]]*SIN(Table1[[#This Row],[Phi]])</f>
        <v>9.0019215302536661</v>
      </c>
      <c r="I3">
        <f>Table1[[#This Row],[Column1]]*COS(Table1[[#This Row],[Phi]])</f>
        <v>51.052433916152864</v>
      </c>
      <c r="J3">
        <f>Table1[[#This Row],[Y]]+H3</f>
        <v>220.73558842787835</v>
      </c>
      <c r="K3">
        <f>Table1[[#This Row],[Z]]+Table1[[#This Row],[Z offset]]</f>
        <v>14.285268508643483</v>
      </c>
      <c r="M3">
        <f>Table1[[#This Row],[Dist]]*COS(Table1[[#This Row],[Theta]]*PI()/180)</f>
        <v>1.3170345890267665E-14</v>
      </c>
      <c r="N3">
        <f>Table1[[#This Row],[Dist]]*SIN(Table1[[#This Row],[Theta]]*PI()/180)*COS(Table1[[#This Row],[Phi]]) +Table1[[#This Row],[Column1]]*SIN(Table1[[#This Row],[Phi]])</f>
        <v>220.73558842787838</v>
      </c>
      <c r="O3">
        <f>-Table1[[#This Row],[Dist]]*SIN(Table1[[#This Row],[Theta]]*PI()/180)*SIN(Table1[[#This Row],[Phi]])+Table1[[#This Row],[Column1]]*COS(Table1[[#This Row],[Phi]])</f>
        <v>13.718075717762858</v>
      </c>
    </row>
    <row r="4" spans="1:15" x14ac:dyDescent="0.25">
      <c r="A4">
        <v>1.279755905108984E-14</v>
      </c>
      <c r="B4">
        <v>196.39575774425489</v>
      </c>
      <c r="C4">
        <v>-67.171305212243354</v>
      </c>
      <c r="D4">
        <v>209</v>
      </c>
      <c r="E4">
        <v>0.3490658503988659</v>
      </c>
      <c r="F4">
        <v>90</v>
      </c>
      <c r="G4" s="1">
        <v>51.84</v>
      </c>
      <c r="H4" s="1">
        <f>Table1[[#This Row],[Column1]]*SIN(Table1[[#This Row],[Phi]])</f>
        <v>17.730324230002669</v>
      </c>
      <c r="I4">
        <f>Table1[[#This Row],[Column1]]*COS(Table1[[#This Row],[Phi]])</f>
        <v>48.713665461541495</v>
      </c>
      <c r="J4">
        <f>Table1[[#This Row],[Y]]+H4</f>
        <v>214.12608197425757</v>
      </c>
      <c r="K4">
        <f>Table1[[#This Row],[Z]]+Table1[[#This Row],[Z offset]]</f>
        <v>-18.457639750701858</v>
      </c>
      <c r="M4">
        <f>Table1[[#This Row],[Dist]]*COS(Table1[[#This Row],[Theta]]*PI()/180)</f>
        <v>1.2802801353795079E-14</v>
      </c>
      <c r="N4">
        <f>Table1[[#This Row],[Dist]]*SIN(Table1[[#This Row],[Theta]]*PI()/180)*COS(Table1[[#This Row],[Phi]]) +Table1[[#This Row],[Column1]]*SIN(Table1[[#This Row],[Phi]])</f>
        <v>214.12608197425754</v>
      </c>
      <c r="O4">
        <f>-Table1[[#This Row],[Dist]]*SIN(Table1[[#This Row],[Theta]]*PI()/180)*SIN(Table1[[#This Row],[Phi]])+Table1[[#This Row],[Column1]]*COS(Table1[[#This Row],[Phi]])</f>
        <v>-22.768544493523265</v>
      </c>
    </row>
    <row r="5" spans="1:15" x14ac:dyDescent="0.25">
      <c r="A5">
        <v>1.347111479062089E-14</v>
      </c>
      <c r="B5">
        <v>190.52558883257649</v>
      </c>
      <c r="C5">
        <v>-95.262794416288244</v>
      </c>
      <c r="D5">
        <v>220</v>
      </c>
      <c r="E5">
        <v>0.52359877559829882</v>
      </c>
      <c r="F5">
        <v>90</v>
      </c>
      <c r="G5" s="1">
        <v>51.84</v>
      </c>
      <c r="H5" s="1">
        <f>Table1[[#This Row],[Column1]]*SIN(Table1[[#This Row],[Phi]])</f>
        <v>25.919999999999998</v>
      </c>
      <c r="I5">
        <f>Table1[[#This Row],[Column1]]*COS(Table1[[#This Row],[Phi]])</f>
        <v>44.894756932185302</v>
      </c>
      <c r="J5">
        <f>Table1[[#This Row],[Y]]+H5</f>
        <v>216.44558883257648</v>
      </c>
      <c r="K5">
        <f>Table1[[#This Row],[Z]]+Table1[[#This Row],[Z offset]]</f>
        <v>-50.368037484102942</v>
      </c>
      <c r="M5">
        <f>Table1[[#This Row],[Dist]]*COS(Table1[[#This Row],[Theta]]*PI()/180)</f>
        <v>1.347663300399482E-14</v>
      </c>
      <c r="N5">
        <f>Table1[[#This Row],[Dist]]*SIN(Table1[[#This Row],[Theta]]*PI()/180)*COS(Table1[[#This Row],[Phi]]) +Table1[[#This Row],[Column1]]*SIN(Table1[[#This Row],[Phi]])</f>
        <v>216.4455888325765</v>
      </c>
      <c r="O5">
        <f>-Table1[[#This Row],[Dist]]*SIN(Table1[[#This Row],[Theta]]*PI()/180)*SIN(Table1[[#This Row],[Phi]])+Table1[[#This Row],[Column1]]*COS(Table1[[#This Row],[Phi]])</f>
        <v>-65.105243067814683</v>
      </c>
    </row>
    <row r="6" spans="1:15" x14ac:dyDescent="0.25">
      <c r="A6">
        <v>1.377727649040772E-14</v>
      </c>
      <c r="B6">
        <v>172.35999970177011</v>
      </c>
      <c r="C6">
        <v>-110.7908722138734</v>
      </c>
      <c r="D6">
        <v>225</v>
      </c>
      <c r="E6">
        <v>0.69813170079773179</v>
      </c>
      <c r="F6">
        <v>90</v>
      </c>
      <c r="G6" s="1">
        <v>51.84</v>
      </c>
      <c r="H6" s="1">
        <f>Table1[[#This Row],[Column1]]*SIN(Table1[[#This Row],[Phi]])</f>
        <v>33.322109686150199</v>
      </c>
      <c r="I6">
        <f>Table1[[#This Row],[Column1]]*COS(Table1[[#This Row],[Phi]])</f>
        <v>39.71174393128782</v>
      </c>
      <c r="J6">
        <f>Table1[[#This Row],[Y]]+H6</f>
        <v>205.68210938792032</v>
      </c>
      <c r="K6">
        <f>Table1[[#This Row],[Z]]+Table1[[#This Row],[Z offset]]</f>
        <v>-71.079128282585572</v>
      </c>
      <c r="M6">
        <f>Table1[[#This Row],[Dist]]*COS(Table1[[#This Row],[Theta]]*PI()/180)</f>
        <v>1.3782920117721975E-14</v>
      </c>
      <c r="N6">
        <f>Table1[[#This Row],[Dist]]*SIN(Table1[[#This Row],[Theta]]*PI()/180)*COS(Table1[[#This Row],[Phi]]) +Table1[[#This Row],[Column1]]*SIN(Table1[[#This Row],[Phi]])</f>
        <v>205.68210938792026</v>
      </c>
      <c r="O6">
        <f>-Table1[[#This Row],[Dist]]*SIN(Table1[[#This Row],[Theta]]*PI()/180)*SIN(Table1[[#This Row],[Phi]])+Table1[[#This Row],[Column1]]*COS(Table1[[#This Row],[Phi]])</f>
        <v>-104.91546824818352</v>
      </c>
    </row>
    <row r="7" spans="1:15" x14ac:dyDescent="0.25">
      <c r="A7">
        <v>1.0899356512411439E-14</v>
      </c>
      <c r="B7">
        <v>114.416194524204</v>
      </c>
      <c r="C7">
        <v>-87.647890018086514</v>
      </c>
      <c r="D7">
        <v>178</v>
      </c>
      <c r="E7">
        <v>0.87266462599716477</v>
      </c>
      <c r="F7">
        <v>90</v>
      </c>
      <c r="G7" s="1">
        <v>51.84</v>
      </c>
      <c r="H7" s="1">
        <f>Table1[[#This Row],[Column1]]*SIN(Table1[[#This Row],[Phi]])</f>
        <v>39.71174393128782</v>
      </c>
      <c r="I7">
        <f>Table1[[#This Row],[Column1]]*COS(Table1[[#This Row],[Phi]])</f>
        <v>33.322109686150206</v>
      </c>
      <c r="J7">
        <f>Table1[[#This Row],[Y]]+H7</f>
        <v>154.12793845549183</v>
      </c>
      <c r="K7">
        <f>Table1[[#This Row],[Z]]+Table1[[#This Row],[Z offset]]</f>
        <v>-54.325780331936308</v>
      </c>
      <c r="M7">
        <f>Table1[[#This Row],[Dist]]*COS(Table1[[#This Row],[Theta]]*PI()/180)</f>
        <v>1.0903821248686718E-14</v>
      </c>
      <c r="N7">
        <f>Table1[[#This Row],[Dist]]*SIN(Table1[[#This Row],[Theta]]*PI()/180)*COS(Table1[[#This Row],[Phi]]) +Table1[[#This Row],[Column1]]*SIN(Table1[[#This Row],[Phi]])</f>
        <v>154.12793845549183</v>
      </c>
      <c r="O7">
        <f>-Table1[[#This Row],[Dist]]*SIN(Table1[[#This Row],[Theta]]*PI()/180)*SIN(Table1[[#This Row],[Phi]])+Table1[[#This Row],[Column1]]*COS(Table1[[#This Row],[Phi]])</f>
        <v>-103.03380118902788</v>
      </c>
    </row>
    <row r="8" spans="1:15" x14ac:dyDescent="0.25">
      <c r="A8">
        <v>9.5522450333493558E-15</v>
      </c>
      <c r="B8">
        <v>78.000000000000014</v>
      </c>
      <c r="C8">
        <v>-67.549981495186216</v>
      </c>
      <c r="D8">
        <v>156</v>
      </c>
      <c r="E8">
        <v>1.0471975511965981</v>
      </c>
      <c r="F8">
        <v>90</v>
      </c>
      <c r="G8" s="1">
        <v>51.84</v>
      </c>
      <c r="H8" s="1">
        <f>Table1[[#This Row],[Column1]]*SIN(Table1[[#This Row],[Phi]])</f>
        <v>44.894756932185309</v>
      </c>
      <c r="I8">
        <f>Table1[[#This Row],[Column1]]*COS(Table1[[#This Row],[Phi]])</f>
        <v>25.919999999999987</v>
      </c>
      <c r="J8">
        <f>Table1[[#This Row],[Y]]+H8</f>
        <v>122.89475693218532</v>
      </c>
      <c r="K8">
        <f>Table1[[#This Row],[Z]]+Table1[[#This Row],[Z offset]]</f>
        <v>-41.629981495186229</v>
      </c>
      <c r="M8">
        <f>Table1[[#This Row],[Dist]]*COS(Table1[[#This Row],[Theta]]*PI()/180)</f>
        <v>9.5561579482872361E-15</v>
      </c>
      <c r="N8">
        <f>Table1[[#This Row],[Dist]]*SIN(Table1[[#This Row],[Theta]]*PI()/180)*COS(Table1[[#This Row],[Phi]]) +Table1[[#This Row],[Column1]]*SIN(Table1[[#This Row],[Phi]])</f>
        <v>122.89475693218526</v>
      </c>
      <c r="O8">
        <f>-Table1[[#This Row],[Dist]]*SIN(Table1[[#This Row],[Theta]]*PI()/180)*SIN(Table1[[#This Row],[Phi]])+Table1[[#This Row],[Column1]]*COS(Table1[[#This Row],[Phi]])</f>
        <v>-109.17996299037247</v>
      </c>
    </row>
    <row r="9" spans="1:15" x14ac:dyDescent="0.25">
      <c r="A9">
        <v>8.2663658942446335E-15</v>
      </c>
      <c r="B9">
        <v>46.172719348965288</v>
      </c>
      <c r="C9">
        <v>-43.388163653841417</v>
      </c>
      <c r="D9">
        <v>135</v>
      </c>
      <c r="E9">
        <v>1.2217304763960311</v>
      </c>
      <c r="F9">
        <v>90</v>
      </c>
      <c r="G9" s="1">
        <v>51.84</v>
      </c>
      <c r="H9" s="1">
        <f>Table1[[#This Row],[Column1]]*SIN(Table1[[#This Row],[Phi]])</f>
        <v>48.713665461541503</v>
      </c>
      <c r="I9">
        <f>Table1[[#This Row],[Column1]]*COS(Table1[[#This Row],[Phi]])</f>
        <v>17.730324230002651</v>
      </c>
      <c r="J9">
        <f>Table1[[#This Row],[Y]]+H9</f>
        <v>94.886384810506797</v>
      </c>
      <c r="K9">
        <f>Table1[[#This Row],[Z]]+Table1[[#This Row],[Z offset]]</f>
        <v>-25.657839423838766</v>
      </c>
      <c r="M9">
        <f>Table1[[#This Row],[Dist]]*COS(Table1[[#This Row],[Theta]]*PI()/180)</f>
        <v>8.2697520706331851E-15</v>
      </c>
      <c r="N9">
        <f>Table1[[#This Row],[Dist]]*SIN(Table1[[#This Row],[Theta]]*PI()/180)*COS(Table1[[#This Row],[Phi]]) +Table1[[#This Row],[Column1]]*SIN(Table1[[#This Row],[Phi]])</f>
        <v>94.88638481050674</v>
      </c>
      <c r="O9">
        <f>-Table1[[#This Row],[Dist]]*SIN(Table1[[#This Row],[Theta]]*PI()/180)*SIN(Table1[[#This Row],[Phi]])+Table1[[#This Row],[Column1]]*COS(Table1[[#This Row],[Phi]])</f>
        <v>-109.12817957609501</v>
      </c>
    </row>
    <row r="10" spans="1:15" x14ac:dyDescent="0.25">
      <c r="A10">
        <v>7.2254161149693832E-15</v>
      </c>
      <c r="B10">
        <v>20.490484964697789</v>
      </c>
      <c r="C10">
        <v>-20.179188456214462</v>
      </c>
      <c r="D10">
        <v>118</v>
      </c>
      <c r="E10">
        <v>1.396263401595464</v>
      </c>
      <c r="F10">
        <v>90</v>
      </c>
      <c r="G10" s="1">
        <v>51.84</v>
      </c>
      <c r="H10" s="1">
        <f>Table1[[#This Row],[Column1]]*SIN(Table1[[#This Row],[Phi]])</f>
        <v>51.052433916152872</v>
      </c>
      <c r="I10">
        <f>Table1[[#This Row],[Column1]]*COS(Table1[[#This Row],[Phi]])</f>
        <v>9.0019215302536519</v>
      </c>
      <c r="J10">
        <f>Table1[[#This Row],[Y]]+H10</f>
        <v>71.542918880850664</v>
      </c>
      <c r="K10">
        <f>Table1[[#This Row],[Z]]+Table1[[#This Row],[Z offset]]</f>
        <v>-11.17726692596081</v>
      </c>
      <c r="M10">
        <f>Table1[[#This Row],[Dist]]*COS(Table1[[#This Row],[Theta]]*PI()/180)</f>
        <v>7.2283758839608581E-15</v>
      </c>
      <c r="N10">
        <f>Table1[[#This Row],[Dist]]*SIN(Table1[[#This Row],[Theta]]*PI()/180)*COS(Table1[[#This Row],[Phi]]) +Table1[[#This Row],[Column1]]*SIN(Table1[[#This Row],[Phi]])</f>
        <v>71.542918880850607</v>
      </c>
      <c r="O10">
        <f>-Table1[[#This Row],[Dist]]*SIN(Table1[[#This Row],[Theta]]*PI()/180)*SIN(Table1[[#This Row],[Phi]])+Table1[[#This Row],[Column1]]*COS(Table1[[#This Row],[Phi]])</f>
        <v>-107.2053933251869</v>
      </c>
    </row>
    <row r="11" spans="1:15" x14ac:dyDescent="0.25">
      <c r="A11">
        <v>6.1232339957367661E-15</v>
      </c>
      <c r="B11">
        <v>6.1232339957367661E-15</v>
      </c>
      <c r="C11">
        <v>-6.1232339957367661E-15</v>
      </c>
      <c r="D11">
        <v>100</v>
      </c>
      <c r="E11">
        <v>1.570796326794897</v>
      </c>
      <c r="F11">
        <v>90</v>
      </c>
      <c r="G11" s="1">
        <v>51.84</v>
      </c>
      <c r="H11" s="1">
        <f>Table1[[#This Row],[Column1]]*SIN(Table1[[#This Row],[Phi]])</f>
        <v>51.84</v>
      </c>
      <c r="I11">
        <f>Table1[[#This Row],[Column1]]*COS(Table1[[#This Row],[Phi]])</f>
        <v>-1.9845999843504104E-14</v>
      </c>
      <c r="J11">
        <f>Table1[[#This Row],[Y]]+H11</f>
        <v>51.840000000000011</v>
      </c>
      <c r="K11">
        <f>Table1[[#This Row],[Z]]+Table1[[#This Row],[Z offset]]</f>
        <v>-2.5969233839240871E-14</v>
      </c>
      <c r="M11">
        <f>Table1[[#This Row],[Dist]]*COS(Table1[[#This Row],[Theta]]*PI()/180)</f>
        <v>6.1257422745431001E-15</v>
      </c>
      <c r="N11">
        <f>Table1[[#This Row],[Dist]]*SIN(Table1[[#This Row],[Theta]]*PI()/180)*COS(Table1[[#This Row],[Phi]]) +Table1[[#This Row],[Column1]]*SIN(Table1[[#This Row],[Phi]])</f>
        <v>51.839999999999968</v>
      </c>
      <c r="O11">
        <f>-Table1[[#This Row],[Dist]]*SIN(Table1[[#This Row],[Theta]]*PI()/180)*SIN(Table1[[#This Row],[Phi]])+Table1[[#This Row],[Column1]]*COS(Table1[[#This Row],[Phi]])</f>
        <v>-100.00000000000001</v>
      </c>
    </row>
  </sheetData>
  <pageMargins left="0.75" right="0.75" top="1" bottom="1" header="0.5" footer="0.5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Jaimiey Sears</cp:lastModifiedBy>
  <cp:revision/>
  <dcterms:created xsi:type="dcterms:W3CDTF">2016-02-09T14:13:34Z</dcterms:created>
  <dcterms:modified xsi:type="dcterms:W3CDTF">2016-02-10T01:36:04Z</dcterms:modified>
  <cp:category/>
  <dc:identifier/>
  <cp:contentStatus/>
  <dc:language/>
  <cp:version/>
</cp:coreProperties>
</file>